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 2017\PT - ELABORACIÓN FORMULARIO N°9 2017\JULIO\"/>
    </mc:Choice>
  </mc:AlternateContent>
  <bookViews>
    <workbookView xWindow="0" yWindow="0" windowWidth="27690" windowHeight="13020"/>
  </bookViews>
  <sheets>
    <sheet name="FORM. 9" sheetId="3" r:id="rId1"/>
    <sheet name="CONCEPTOS" sheetId="10" state="hidden" r:id="rId2"/>
    <sheet name="bd_lista" sheetId="9" state="hidden" r:id="rId3"/>
    <sheet name="RESUMEN" sheetId="8" state="hidden" r:id="rId4"/>
    <sheet name="CONCEPTOS." sheetId="24" r:id="rId5"/>
    <sheet name="CUT Bs." sheetId="15" r:id="rId6"/>
    <sheet name="CUT $us" sheetId="16" r:id="rId7"/>
    <sheet name="TRL Bs" sheetId="19" r:id="rId8"/>
    <sheet name="TRL $us" sheetId="20" r:id="rId9"/>
    <sheet name="CDI" sheetId="21" r:id="rId10"/>
    <sheet name="LISTA" sheetId="18" state="hidden" r:id="rId11"/>
  </sheets>
  <externalReferences>
    <externalReference r:id="rId12"/>
  </externalReferences>
  <definedNames>
    <definedName name="_xlnm._FilterDatabase" localSheetId="9" hidden="1">CDI!$A$9:$H$77</definedName>
    <definedName name="_xlnm._FilterDatabase" localSheetId="6" hidden="1">'CUT $us'!$A$8:$N$343</definedName>
    <definedName name="_xlnm._FilterDatabase" localSheetId="5" hidden="1">'CUT Bs.'!$A$8:$L$7901</definedName>
    <definedName name="_xlnm._FilterDatabase" localSheetId="10" hidden="1">LISTA!$A$12:$AJ$614</definedName>
    <definedName name="_xlnm._FilterDatabase" localSheetId="3" hidden="1">RESUMEN!$A$10:$AL$614</definedName>
    <definedName name="_xlnm._FilterDatabase" localSheetId="8" hidden="1">'TRL $us'!$A$8:$M$9</definedName>
    <definedName name="_xlnm._FilterDatabase" localSheetId="7" hidden="1">'TRL Bs'!$A$8:$J$94</definedName>
    <definedName name="_Key1" localSheetId="9" hidden="1">#REF!</definedName>
    <definedName name="_Key1" localSheetId="10" hidden="1">#REF!</definedName>
    <definedName name="_Key1" localSheetId="3" hidden="1">#REF!</definedName>
    <definedName name="_Key1" hidden="1">#REF!</definedName>
    <definedName name="_Key2" localSheetId="9"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10" hidden="1">#REF!</definedName>
    <definedName name="_Sort" localSheetId="3" hidden="1">#REF!</definedName>
    <definedName name="_Sort" hidden="1">#REF!</definedName>
    <definedName name="_xlnm.Print_Area" localSheetId="9">CDI!$A$1:$H$86</definedName>
    <definedName name="_xlnm.Print_Area" localSheetId="1">CONCEPTOS!$A$1:$B$46</definedName>
    <definedName name="_xlnm.Print_Area" localSheetId="4">CONCEPTOS.!$A$1:$C$50</definedName>
    <definedName name="_xlnm.Print_Area" localSheetId="6">'CUT $us'!$A$1:$N$345</definedName>
    <definedName name="_xlnm.Print_Area" localSheetId="5">'CUT Bs.'!$A$1:$L$7903</definedName>
    <definedName name="_xlnm.Print_Area" localSheetId="0">'FORM. 9'!$A$1:$AF$58</definedName>
    <definedName name="_xlnm.Print_Area" localSheetId="10">LISTA!$A$1:$AJ$617</definedName>
    <definedName name="_xlnm.Print_Area" localSheetId="3">RESUMEN!$A$1:$AL$617</definedName>
    <definedName name="_xlnm.Print_Area" localSheetId="7">'TRL Bs'!$A$1:$J$110</definedName>
    <definedName name="MARZO" localSheetId="9" hidden="1">#REF!</definedName>
    <definedName name="MARZO" localSheetId="10" hidden="1">#REF!</definedName>
    <definedName name="MARZO" localSheetId="3" hidden="1">#REF!</definedName>
    <definedName name="MARZO" hidden="1">#REF!</definedName>
    <definedName name="_xlnm.Print_Titles" localSheetId="9">CDI!$1:$9</definedName>
    <definedName name="_xlnm.Print_Titles" localSheetId="6">'CUT $us'!$1:$8</definedName>
    <definedName name="_xlnm.Print_Titles" localSheetId="5">'CUT Bs.'!$1:$8</definedName>
    <definedName name="_xlnm.Print_Titles" localSheetId="10">LISTA!$1:$12</definedName>
    <definedName name="_xlnm.Print_Titles" localSheetId="3">RESUMEN!$1:$10</definedName>
    <definedName name="_xlnm.Print_Titles" localSheetId="8">'TRL $us'!$1:$8</definedName>
    <definedName name="_xlnm.Print_Titles" localSheetId="7">'TRL Bs'!$1:$8</definedName>
  </definedNames>
  <calcPr calcId="152511"/>
</workbook>
</file>

<file path=xl/calcChain.xml><?xml version="1.0" encoding="utf-8"?>
<calcChain xmlns="http://schemas.openxmlformats.org/spreadsheetml/2006/main">
  <c r="AK614" i="8" l="1"/>
  <c r="AJ614" i="8"/>
  <c r="AI614" i="8"/>
  <c r="AH614" i="8"/>
  <c r="AG614" i="8"/>
  <c r="AF614" i="8"/>
  <c r="AE614" i="8"/>
  <c r="AD614" i="8"/>
  <c r="AC614" i="8"/>
  <c r="AB614" i="8"/>
  <c r="AA614" i="8"/>
  <c r="Z614" i="8"/>
  <c r="Y614" i="8"/>
  <c r="X614" i="8"/>
  <c r="W614" i="8"/>
  <c r="V614" i="8"/>
  <c r="U614" i="8"/>
  <c r="T614" i="8"/>
  <c r="S614" i="8"/>
  <c r="R614" i="8"/>
  <c r="Q614" i="8"/>
  <c r="P614" i="8"/>
  <c r="O614" i="8"/>
  <c r="N614" i="8"/>
  <c r="M614" i="8"/>
  <c r="L614" i="8"/>
  <c r="K614" i="8"/>
  <c r="J614" i="8"/>
  <c r="I614" i="8"/>
  <c r="H614" i="8"/>
  <c r="G614" i="8"/>
  <c r="F614" i="8"/>
  <c r="E614" i="8"/>
  <c r="D614" i="8"/>
  <c r="B614" i="8"/>
  <c r="AK613" i="8"/>
  <c r="AJ613" i="8"/>
  <c r="AI613" i="8"/>
  <c r="AH613" i="8"/>
  <c r="AG613" i="8"/>
  <c r="AF613" i="8"/>
  <c r="AE613" i="8"/>
  <c r="AD613" i="8"/>
  <c r="AC613" i="8"/>
  <c r="AB613" i="8"/>
  <c r="AA613" i="8"/>
  <c r="Z613" i="8"/>
  <c r="Y613" i="8"/>
  <c r="X613" i="8"/>
  <c r="W613" i="8"/>
  <c r="V613" i="8"/>
  <c r="U613" i="8"/>
  <c r="T613" i="8"/>
  <c r="S613" i="8"/>
  <c r="R613" i="8"/>
  <c r="Q613" i="8"/>
  <c r="P613" i="8"/>
  <c r="O613" i="8"/>
  <c r="N613" i="8"/>
  <c r="M613" i="8"/>
  <c r="L613" i="8"/>
  <c r="K613" i="8"/>
  <c r="J613" i="8"/>
  <c r="I613" i="8"/>
  <c r="H613" i="8"/>
  <c r="G613" i="8"/>
  <c r="F613" i="8"/>
  <c r="E613" i="8"/>
  <c r="D613" i="8"/>
  <c r="AK612" i="8"/>
  <c r="AJ612" i="8"/>
  <c r="AI612" i="8"/>
  <c r="AH612" i="8"/>
  <c r="AG612" i="8"/>
  <c r="AF612" i="8"/>
  <c r="AE612" i="8"/>
  <c r="AD612" i="8"/>
  <c r="AC612" i="8"/>
  <c r="AB612" i="8"/>
  <c r="AA612" i="8"/>
  <c r="Z612" i="8"/>
  <c r="Y612" i="8"/>
  <c r="X612" i="8"/>
  <c r="W612" i="8"/>
  <c r="V612" i="8"/>
  <c r="U612" i="8"/>
  <c r="T612" i="8"/>
  <c r="S612" i="8"/>
  <c r="R612" i="8"/>
  <c r="Q612" i="8"/>
  <c r="P612" i="8"/>
  <c r="O612" i="8"/>
  <c r="N612" i="8"/>
  <c r="M612" i="8"/>
  <c r="L612" i="8"/>
  <c r="K612" i="8"/>
  <c r="J612" i="8"/>
  <c r="I612" i="8"/>
  <c r="H612" i="8"/>
  <c r="G612" i="8"/>
  <c r="F612" i="8"/>
  <c r="E612" i="8"/>
  <c r="D612" i="8"/>
  <c r="B612" i="8"/>
  <c r="AK611" i="8"/>
  <c r="AJ611" i="8"/>
  <c r="AI611" i="8"/>
  <c r="AH611" i="8"/>
  <c r="AG611" i="8"/>
  <c r="AF611" i="8"/>
  <c r="AE611" i="8"/>
  <c r="AD611" i="8"/>
  <c r="AC611" i="8"/>
  <c r="AB611" i="8"/>
  <c r="AA611" i="8"/>
  <c r="Z611" i="8"/>
  <c r="Y611" i="8"/>
  <c r="X611" i="8"/>
  <c r="W611" i="8"/>
  <c r="V611" i="8"/>
  <c r="U611" i="8"/>
  <c r="T611" i="8"/>
  <c r="S611" i="8"/>
  <c r="R611" i="8"/>
  <c r="Q611" i="8"/>
  <c r="P611" i="8"/>
  <c r="O611" i="8"/>
  <c r="N611" i="8"/>
  <c r="M611" i="8"/>
  <c r="L611" i="8"/>
  <c r="K611" i="8"/>
  <c r="J611" i="8"/>
  <c r="I611" i="8"/>
  <c r="H611" i="8"/>
  <c r="G611" i="8"/>
  <c r="F611" i="8"/>
  <c r="E611" i="8"/>
  <c r="D611" i="8"/>
  <c r="B611" i="8"/>
  <c r="AK610" i="8"/>
  <c r="AJ610" i="8"/>
  <c r="AI610" i="8"/>
  <c r="AH610" i="8"/>
  <c r="AG610" i="8"/>
  <c r="AF610" i="8"/>
  <c r="AE610" i="8"/>
  <c r="AD610" i="8"/>
  <c r="AC610" i="8"/>
  <c r="AB610" i="8"/>
  <c r="AA610" i="8"/>
  <c r="Z610" i="8"/>
  <c r="Y610" i="8"/>
  <c r="X610" i="8"/>
  <c r="W610" i="8"/>
  <c r="V610" i="8"/>
  <c r="U610" i="8"/>
  <c r="T610" i="8"/>
  <c r="S610" i="8"/>
  <c r="R610" i="8"/>
  <c r="Q610" i="8"/>
  <c r="P610" i="8"/>
  <c r="O610" i="8"/>
  <c r="N610" i="8"/>
  <c r="M610" i="8"/>
  <c r="L610" i="8"/>
  <c r="K610" i="8"/>
  <c r="J610" i="8"/>
  <c r="I610" i="8"/>
  <c r="H610" i="8"/>
  <c r="G610" i="8"/>
  <c r="F610" i="8"/>
  <c r="E610" i="8"/>
  <c r="D610" i="8"/>
  <c r="B610" i="8"/>
  <c r="AK609" i="8"/>
  <c r="AJ609" i="8"/>
  <c r="AI609" i="8"/>
  <c r="AH609" i="8"/>
  <c r="AG609" i="8"/>
  <c r="AF609" i="8"/>
  <c r="AE609" i="8"/>
  <c r="AD609" i="8"/>
  <c r="AC609" i="8"/>
  <c r="AB609" i="8"/>
  <c r="AA609" i="8"/>
  <c r="Z609" i="8"/>
  <c r="Y609" i="8"/>
  <c r="X609" i="8"/>
  <c r="W609" i="8"/>
  <c r="V609" i="8"/>
  <c r="U609" i="8"/>
  <c r="T609" i="8"/>
  <c r="S609" i="8"/>
  <c r="R609" i="8"/>
  <c r="Q609" i="8"/>
  <c r="P609" i="8"/>
  <c r="O609" i="8"/>
  <c r="N609" i="8"/>
  <c r="M609" i="8"/>
  <c r="L609" i="8"/>
  <c r="K609" i="8"/>
  <c r="J609" i="8"/>
  <c r="I609" i="8"/>
  <c r="H609" i="8"/>
  <c r="G609" i="8"/>
  <c r="F609" i="8"/>
  <c r="E609" i="8"/>
  <c r="D609" i="8"/>
  <c r="B609" i="8"/>
  <c r="AK608" i="8"/>
  <c r="AJ608" i="8"/>
  <c r="AI608" i="8"/>
  <c r="AH608" i="8"/>
  <c r="AG608" i="8"/>
  <c r="AF608" i="8"/>
  <c r="AE608" i="8"/>
  <c r="AD608" i="8"/>
  <c r="AC608" i="8"/>
  <c r="AB608" i="8"/>
  <c r="AA608" i="8"/>
  <c r="Z608" i="8"/>
  <c r="Y608" i="8"/>
  <c r="X608" i="8"/>
  <c r="W608" i="8"/>
  <c r="V608" i="8"/>
  <c r="U608" i="8"/>
  <c r="T608" i="8"/>
  <c r="S608" i="8"/>
  <c r="R608" i="8"/>
  <c r="Q608" i="8"/>
  <c r="P608" i="8"/>
  <c r="O608" i="8"/>
  <c r="N608" i="8"/>
  <c r="M608" i="8"/>
  <c r="L608" i="8"/>
  <c r="K608" i="8"/>
  <c r="J608" i="8"/>
  <c r="I608" i="8"/>
  <c r="H608" i="8"/>
  <c r="G608" i="8"/>
  <c r="F608" i="8"/>
  <c r="E608" i="8"/>
  <c r="D608" i="8"/>
  <c r="B608" i="8"/>
  <c r="AK607" i="8"/>
  <c r="AJ607" i="8"/>
  <c r="AI607" i="8"/>
  <c r="AH607" i="8"/>
  <c r="AG607" i="8"/>
  <c r="AF607" i="8"/>
  <c r="AE607" i="8"/>
  <c r="AD607" i="8"/>
  <c r="AC607" i="8"/>
  <c r="AB607" i="8"/>
  <c r="AA607" i="8"/>
  <c r="Z607" i="8"/>
  <c r="Y607" i="8"/>
  <c r="X607" i="8"/>
  <c r="W607" i="8"/>
  <c r="V607" i="8"/>
  <c r="U607" i="8"/>
  <c r="T607" i="8"/>
  <c r="S607" i="8"/>
  <c r="R607" i="8"/>
  <c r="Q607" i="8"/>
  <c r="P607" i="8"/>
  <c r="O607" i="8"/>
  <c r="N607" i="8"/>
  <c r="M607" i="8"/>
  <c r="L607" i="8"/>
  <c r="K607" i="8"/>
  <c r="J607" i="8"/>
  <c r="I607" i="8"/>
  <c r="H607" i="8"/>
  <c r="G607" i="8"/>
  <c r="F607" i="8"/>
  <c r="E607" i="8"/>
  <c r="D607" i="8"/>
  <c r="B607" i="8"/>
  <c r="AK606" i="8"/>
  <c r="AJ606" i="8"/>
  <c r="AI606" i="8"/>
  <c r="AH606" i="8"/>
  <c r="AG606" i="8"/>
  <c r="AF606" i="8"/>
  <c r="AE606" i="8"/>
  <c r="AD606" i="8"/>
  <c r="AC606" i="8"/>
  <c r="AB606" i="8"/>
  <c r="AA606" i="8"/>
  <c r="Z606" i="8"/>
  <c r="Y606" i="8"/>
  <c r="X606" i="8"/>
  <c r="W606" i="8"/>
  <c r="V606" i="8"/>
  <c r="U606" i="8"/>
  <c r="T606" i="8"/>
  <c r="S606" i="8"/>
  <c r="R606" i="8"/>
  <c r="Q606" i="8"/>
  <c r="P606" i="8"/>
  <c r="O606" i="8"/>
  <c r="N606" i="8"/>
  <c r="M606" i="8"/>
  <c r="L606" i="8"/>
  <c r="K606" i="8"/>
  <c r="J606" i="8"/>
  <c r="I606" i="8"/>
  <c r="H606" i="8"/>
  <c r="G606" i="8"/>
  <c r="F606" i="8"/>
  <c r="E606" i="8"/>
  <c r="D606" i="8"/>
  <c r="B606" i="8"/>
  <c r="AK605" i="8"/>
  <c r="AJ605" i="8"/>
  <c r="AI605" i="8"/>
  <c r="AH605" i="8"/>
  <c r="AG605" i="8"/>
  <c r="AF605" i="8"/>
  <c r="AE605" i="8"/>
  <c r="AD605" i="8"/>
  <c r="AC605" i="8"/>
  <c r="AB605" i="8"/>
  <c r="AA605" i="8"/>
  <c r="Z605" i="8"/>
  <c r="Y605" i="8"/>
  <c r="X605" i="8"/>
  <c r="W605" i="8"/>
  <c r="V605" i="8"/>
  <c r="U605" i="8"/>
  <c r="T605" i="8"/>
  <c r="S605" i="8"/>
  <c r="R605" i="8"/>
  <c r="Q605" i="8"/>
  <c r="P605" i="8"/>
  <c r="O605" i="8"/>
  <c r="N605" i="8"/>
  <c r="M605" i="8"/>
  <c r="L605" i="8"/>
  <c r="K605" i="8"/>
  <c r="J605" i="8"/>
  <c r="I605" i="8"/>
  <c r="H605" i="8"/>
  <c r="G605" i="8"/>
  <c r="F605" i="8"/>
  <c r="E605" i="8"/>
  <c r="D605" i="8"/>
  <c r="B605" i="8"/>
  <c r="AK604" i="8"/>
  <c r="AJ604" i="8"/>
  <c r="AI604" i="8"/>
  <c r="AH604" i="8"/>
  <c r="AG604" i="8"/>
  <c r="AF604" i="8"/>
  <c r="AE604" i="8"/>
  <c r="AD604" i="8"/>
  <c r="AC604" i="8"/>
  <c r="AB604" i="8"/>
  <c r="AA604" i="8"/>
  <c r="Z604" i="8"/>
  <c r="Y604" i="8"/>
  <c r="X604" i="8"/>
  <c r="W604" i="8"/>
  <c r="V604" i="8"/>
  <c r="U604" i="8"/>
  <c r="T604" i="8"/>
  <c r="S604" i="8"/>
  <c r="R604" i="8"/>
  <c r="Q604" i="8"/>
  <c r="P604" i="8"/>
  <c r="O604" i="8"/>
  <c r="N604" i="8"/>
  <c r="M604" i="8"/>
  <c r="L604" i="8"/>
  <c r="K604" i="8"/>
  <c r="J604" i="8"/>
  <c r="I604" i="8"/>
  <c r="H604" i="8"/>
  <c r="G604" i="8"/>
  <c r="F604" i="8"/>
  <c r="E604" i="8"/>
  <c r="D604" i="8"/>
  <c r="B604" i="8"/>
  <c r="AK603" i="8"/>
  <c r="AJ603" i="8"/>
  <c r="AI603" i="8"/>
  <c r="AH603" i="8"/>
  <c r="AG603" i="8"/>
  <c r="AF603" i="8"/>
  <c r="AE603" i="8"/>
  <c r="AD603" i="8"/>
  <c r="AC603" i="8"/>
  <c r="AB603" i="8"/>
  <c r="AA603" i="8"/>
  <c r="Z603" i="8"/>
  <c r="Y603" i="8"/>
  <c r="X603" i="8"/>
  <c r="W603" i="8"/>
  <c r="V603" i="8"/>
  <c r="U603" i="8"/>
  <c r="T603" i="8"/>
  <c r="S603" i="8"/>
  <c r="R603" i="8"/>
  <c r="Q603" i="8"/>
  <c r="P603" i="8"/>
  <c r="O603" i="8"/>
  <c r="N603" i="8"/>
  <c r="M603" i="8"/>
  <c r="L603" i="8"/>
  <c r="K603" i="8"/>
  <c r="J603" i="8"/>
  <c r="I603" i="8"/>
  <c r="H603" i="8"/>
  <c r="G603" i="8"/>
  <c r="F603" i="8"/>
  <c r="E603" i="8"/>
  <c r="D603" i="8"/>
  <c r="B603" i="8"/>
  <c r="AK602" i="8"/>
  <c r="AJ602" i="8"/>
  <c r="AI602" i="8"/>
  <c r="AH602" i="8"/>
  <c r="AG602" i="8"/>
  <c r="AF602" i="8"/>
  <c r="AE602" i="8"/>
  <c r="AD602" i="8"/>
  <c r="AC602" i="8"/>
  <c r="AB602" i="8"/>
  <c r="AA602" i="8"/>
  <c r="Z602" i="8"/>
  <c r="Y602" i="8"/>
  <c r="X602" i="8"/>
  <c r="W602" i="8"/>
  <c r="V602" i="8"/>
  <c r="U602" i="8"/>
  <c r="T602" i="8"/>
  <c r="S602" i="8"/>
  <c r="R602" i="8"/>
  <c r="Q602" i="8"/>
  <c r="P602" i="8"/>
  <c r="O602" i="8"/>
  <c r="N602" i="8"/>
  <c r="M602" i="8"/>
  <c r="L602" i="8"/>
  <c r="K602" i="8"/>
  <c r="J602" i="8"/>
  <c r="I602" i="8"/>
  <c r="H602" i="8"/>
  <c r="G602" i="8"/>
  <c r="F602" i="8"/>
  <c r="E602" i="8"/>
  <c r="D602" i="8"/>
  <c r="B602" i="8"/>
  <c r="AK601" i="8"/>
  <c r="AJ601" i="8"/>
  <c r="AI601" i="8"/>
  <c r="AH601" i="8"/>
  <c r="AG601" i="8"/>
  <c r="AF601" i="8"/>
  <c r="AE601" i="8"/>
  <c r="AD601" i="8"/>
  <c r="AC601" i="8"/>
  <c r="AB601" i="8"/>
  <c r="AA601" i="8"/>
  <c r="Z601" i="8"/>
  <c r="Y601" i="8"/>
  <c r="X601" i="8"/>
  <c r="W601" i="8"/>
  <c r="V601" i="8"/>
  <c r="U601" i="8"/>
  <c r="T601" i="8"/>
  <c r="S601" i="8"/>
  <c r="R601" i="8"/>
  <c r="Q601" i="8"/>
  <c r="P601" i="8"/>
  <c r="O601" i="8"/>
  <c r="N601" i="8"/>
  <c r="M601" i="8"/>
  <c r="L601" i="8"/>
  <c r="K601" i="8"/>
  <c r="J601" i="8"/>
  <c r="I601" i="8"/>
  <c r="H601" i="8"/>
  <c r="G601" i="8"/>
  <c r="F601" i="8"/>
  <c r="E601" i="8"/>
  <c r="D601" i="8"/>
  <c r="B601" i="8"/>
  <c r="AK600" i="8"/>
  <c r="AJ600" i="8"/>
  <c r="AI600" i="8"/>
  <c r="AH600" i="8"/>
  <c r="AG600" i="8"/>
  <c r="AF600" i="8"/>
  <c r="AE600" i="8"/>
  <c r="AD600" i="8"/>
  <c r="AC600" i="8"/>
  <c r="AB600" i="8"/>
  <c r="AA600" i="8"/>
  <c r="Z600" i="8"/>
  <c r="Y600" i="8"/>
  <c r="X600" i="8"/>
  <c r="W600" i="8"/>
  <c r="V600" i="8"/>
  <c r="U600" i="8"/>
  <c r="T600" i="8"/>
  <c r="S600" i="8"/>
  <c r="R600" i="8"/>
  <c r="Q600" i="8"/>
  <c r="P600" i="8"/>
  <c r="O600" i="8"/>
  <c r="N600" i="8"/>
  <c r="M600" i="8"/>
  <c r="L600" i="8"/>
  <c r="K600" i="8"/>
  <c r="J600" i="8"/>
  <c r="I600" i="8"/>
  <c r="H600" i="8"/>
  <c r="G600" i="8"/>
  <c r="F600" i="8"/>
  <c r="E600" i="8"/>
  <c r="D600" i="8"/>
  <c r="B600" i="8"/>
  <c r="AK599" i="8"/>
  <c r="AJ599" i="8"/>
  <c r="AI599" i="8"/>
  <c r="AH599" i="8"/>
  <c r="AG599" i="8"/>
  <c r="AF599" i="8"/>
  <c r="AE599" i="8"/>
  <c r="AD599" i="8"/>
  <c r="AC599" i="8"/>
  <c r="AB599" i="8"/>
  <c r="AA599" i="8"/>
  <c r="Z599" i="8"/>
  <c r="Y599" i="8"/>
  <c r="X599" i="8"/>
  <c r="W599" i="8"/>
  <c r="V599" i="8"/>
  <c r="U599" i="8"/>
  <c r="T599" i="8"/>
  <c r="S599" i="8"/>
  <c r="R599" i="8"/>
  <c r="Q599" i="8"/>
  <c r="P599" i="8"/>
  <c r="O599" i="8"/>
  <c r="N599" i="8"/>
  <c r="M599" i="8"/>
  <c r="L599" i="8"/>
  <c r="K599" i="8"/>
  <c r="J599" i="8"/>
  <c r="I599" i="8"/>
  <c r="H599" i="8"/>
  <c r="G599" i="8"/>
  <c r="F599" i="8"/>
  <c r="E599" i="8"/>
  <c r="D599" i="8"/>
  <c r="B599" i="8"/>
  <c r="AK598" i="8"/>
  <c r="AJ598" i="8"/>
  <c r="AI598" i="8"/>
  <c r="AH598" i="8"/>
  <c r="AG598" i="8"/>
  <c r="AF598" i="8"/>
  <c r="AE598" i="8"/>
  <c r="AD598" i="8"/>
  <c r="AC598" i="8"/>
  <c r="AB598" i="8"/>
  <c r="AA598" i="8"/>
  <c r="Z598" i="8"/>
  <c r="Y598" i="8"/>
  <c r="X598" i="8"/>
  <c r="W598" i="8"/>
  <c r="V598" i="8"/>
  <c r="U598" i="8"/>
  <c r="T598" i="8"/>
  <c r="S598" i="8"/>
  <c r="R598" i="8"/>
  <c r="Q598" i="8"/>
  <c r="P598" i="8"/>
  <c r="O598" i="8"/>
  <c r="N598" i="8"/>
  <c r="M598" i="8"/>
  <c r="L598" i="8"/>
  <c r="K598" i="8"/>
  <c r="J598" i="8"/>
  <c r="I598" i="8"/>
  <c r="H598" i="8"/>
  <c r="G598" i="8"/>
  <c r="F598" i="8"/>
  <c r="E598" i="8"/>
  <c r="D598" i="8"/>
  <c r="B598" i="8"/>
  <c r="AK597" i="8"/>
  <c r="AJ597" i="8"/>
  <c r="AI597" i="8"/>
  <c r="AH597" i="8"/>
  <c r="AG597" i="8"/>
  <c r="AF597" i="8"/>
  <c r="AE597" i="8"/>
  <c r="AD597" i="8"/>
  <c r="AC597" i="8"/>
  <c r="AB597" i="8"/>
  <c r="AA597" i="8"/>
  <c r="Z597" i="8"/>
  <c r="Y597" i="8"/>
  <c r="X597" i="8"/>
  <c r="W597" i="8"/>
  <c r="V597" i="8"/>
  <c r="U597" i="8"/>
  <c r="T597" i="8"/>
  <c r="S597" i="8"/>
  <c r="R597" i="8"/>
  <c r="Q597" i="8"/>
  <c r="P597" i="8"/>
  <c r="O597" i="8"/>
  <c r="N597" i="8"/>
  <c r="M597" i="8"/>
  <c r="L597" i="8"/>
  <c r="K597" i="8"/>
  <c r="J597" i="8"/>
  <c r="I597" i="8"/>
  <c r="H597" i="8"/>
  <c r="G597" i="8"/>
  <c r="F597" i="8"/>
  <c r="E597" i="8"/>
  <c r="D597" i="8"/>
  <c r="B597" i="8"/>
  <c r="AK596" i="8"/>
  <c r="AJ596" i="8"/>
  <c r="AI596" i="8"/>
  <c r="AH596" i="8"/>
  <c r="AG596" i="8"/>
  <c r="AF596" i="8"/>
  <c r="AE596" i="8"/>
  <c r="AD596" i="8"/>
  <c r="AC596" i="8"/>
  <c r="AB596" i="8"/>
  <c r="AA596" i="8"/>
  <c r="Z596" i="8"/>
  <c r="Y596" i="8"/>
  <c r="X596" i="8"/>
  <c r="W596" i="8"/>
  <c r="V596" i="8"/>
  <c r="U596" i="8"/>
  <c r="T596" i="8"/>
  <c r="S596" i="8"/>
  <c r="R596" i="8"/>
  <c r="Q596" i="8"/>
  <c r="P596" i="8"/>
  <c r="O596" i="8"/>
  <c r="N596" i="8"/>
  <c r="M596" i="8"/>
  <c r="L596" i="8"/>
  <c r="K596" i="8"/>
  <c r="J596" i="8"/>
  <c r="I596" i="8"/>
  <c r="H596" i="8"/>
  <c r="G596" i="8"/>
  <c r="F596" i="8"/>
  <c r="E596" i="8"/>
  <c r="D596" i="8"/>
  <c r="B596" i="8"/>
  <c r="AK595" i="8"/>
  <c r="AJ595" i="8"/>
  <c r="AI595" i="8"/>
  <c r="AH595" i="8"/>
  <c r="AG595" i="8"/>
  <c r="AF595" i="8"/>
  <c r="AE595" i="8"/>
  <c r="AD595" i="8"/>
  <c r="AC595" i="8"/>
  <c r="AB595" i="8"/>
  <c r="AA595" i="8"/>
  <c r="Z595" i="8"/>
  <c r="Y595" i="8"/>
  <c r="X595" i="8"/>
  <c r="W595" i="8"/>
  <c r="V595" i="8"/>
  <c r="U595" i="8"/>
  <c r="T595" i="8"/>
  <c r="S595" i="8"/>
  <c r="R595" i="8"/>
  <c r="Q595" i="8"/>
  <c r="P595" i="8"/>
  <c r="O595" i="8"/>
  <c r="N595" i="8"/>
  <c r="M595" i="8"/>
  <c r="L595" i="8"/>
  <c r="K595" i="8"/>
  <c r="J595" i="8"/>
  <c r="I595" i="8"/>
  <c r="H595" i="8"/>
  <c r="G595" i="8"/>
  <c r="F595" i="8"/>
  <c r="E595" i="8"/>
  <c r="D595" i="8"/>
  <c r="B595" i="8"/>
  <c r="AK594" i="8"/>
  <c r="AJ594" i="8"/>
  <c r="AI594" i="8"/>
  <c r="AH594" i="8"/>
  <c r="AG594" i="8"/>
  <c r="AF594" i="8"/>
  <c r="AE594" i="8"/>
  <c r="AD594" i="8"/>
  <c r="AC594" i="8"/>
  <c r="AB594" i="8"/>
  <c r="AA594" i="8"/>
  <c r="Z594" i="8"/>
  <c r="Y594" i="8"/>
  <c r="X594" i="8"/>
  <c r="W594" i="8"/>
  <c r="V594" i="8"/>
  <c r="U594" i="8"/>
  <c r="T594" i="8"/>
  <c r="S594" i="8"/>
  <c r="R594" i="8"/>
  <c r="Q594" i="8"/>
  <c r="P594" i="8"/>
  <c r="O594" i="8"/>
  <c r="N594" i="8"/>
  <c r="M594" i="8"/>
  <c r="L594" i="8"/>
  <c r="K594" i="8"/>
  <c r="J594" i="8"/>
  <c r="I594" i="8"/>
  <c r="H594" i="8"/>
  <c r="G594" i="8"/>
  <c r="F594" i="8"/>
  <c r="E594" i="8"/>
  <c r="D594" i="8"/>
  <c r="B594" i="8"/>
  <c r="AK593" i="8"/>
  <c r="AJ593" i="8"/>
  <c r="AI593" i="8"/>
  <c r="AH593" i="8"/>
  <c r="AG593" i="8"/>
  <c r="AF593" i="8"/>
  <c r="AE593" i="8"/>
  <c r="AD593" i="8"/>
  <c r="AC593" i="8"/>
  <c r="AB593" i="8"/>
  <c r="AA593" i="8"/>
  <c r="Z593" i="8"/>
  <c r="Y593" i="8"/>
  <c r="X593" i="8"/>
  <c r="W593" i="8"/>
  <c r="V593" i="8"/>
  <c r="U593" i="8"/>
  <c r="T593" i="8"/>
  <c r="S593" i="8"/>
  <c r="R593" i="8"/>
  <c r="Q593" i="8"/>
  <c r="P593" i="8"/>
  <c r="O593" i="8"/>
  <c r="N593" i="8"/>
  <c r="M593" i="8"/>
  <c r="L593" i="8"/>
  <c r="K593" i="8"/>
  <c r="J593" i="8"/>
  <c r="I593" i="8"/>
  <c r="H593" i="8"/>
  <c r="G593" i="8"/>
  <c r="F593" i="8"/>
  <c r="E593" i="8"/>
  <c r="D593" i="8"/>
  <c r="B593" i="8"/>
  <c r="AK592" i="8"/>
  <c r="AJ592" i="8"/>
  <c r="AI592" i="8"/>
  <c r="AH592" i="8"/>
  <c r="AG592" i="8"/>
  <c r="AF592" i="8"/>
  <c r="AE592" i="8"/>
  <c r="AD592" i="8"/>
  <c r="AC592" i="8"/>
  <c r="AB592" i="8"/>
  <c r="AA592" i="8"/>
  <c r="Z592" i="8"/>
  <c r="Y592" i="8"/>
  <c r="X592" i="8"/>
  <c r="W592" i="8"/>
  <c r="V592" i="8"/>
  <c r="U592" i="8"/>
  <c r="T592" i="8"/>
  <c r="S592" i="8"/>
  <c r="R592" i="8"/>
  <c r="Q592" i="8"/>
  <c r="P592" i="8"/>
  <c r="O592" i="8"/>
  <c r="N592" i="8"/>
  <c r="M592" i="8"/>
  <c r="L592" i="8"/>
  <c r="K592" i="8"/>
  <c r="J592" i="8"/>
  <c r="I592" i="8"/>
  <c r="H592" i="8"/>
  <c r="G592" i="8"/>
  <c r="F592" i="8"/>
  <c r="E592" i="8"/>
  <c r="D592" i="8"/>
  <c r="B592" i="8"/>
  <c r="AK591" i="8"/>
  <c r="AJ591" i="8"/>
  <c r="AI591" i="8"/>
  <c r="AH591" i="8"/>
  <c r="AG591" i="8"/>
  <c r="AF591" i="8"/>
  <c r="AE591" i="8"/>
  <c r="AD591" i="8"/>
  <c r="AC591" i="8"/>
  <c r="AB591" i="8"/>
  <c r="AA591" i="8"/>
  <c r="Z591" i="8"/>
  <c r="Y591" i="8"/>
  <c r="X591" i="8"/>
  <c r="W591" i="8"/>
  <c r="V591" i="8"/>
  <c r="U591" i="8"/>
  <c r="T591" i="8"/>
  <c r="S591" i="8"/>
  <c r="R591" i="8"/>
  <c r="Q591" i="8"/>
  <c r="P591" i="8"/>
  <c r="O591" i="8"/>
  <c r="N591" i="8"/>
  <c r="M591" i="8"/>
  <c r="L591" i="8"/>
  <c r="K591" i="8"/>
  <c r="J591" i="8"/>
  <c r="I591" i="8"/>
  <c r="H591" i="8"/>
  <c r="G591" i="8"/>
  <c r="F591" i="8"/>
  <c r="E591" i="8"/>
  <c r="D591" i="8"/>
  <c r="B591" i="8"/>
  <c r="AK590" i="8"/>
  <c r="AJ590" i="8"/>
  <c r="AI590" i="8"/>
  <c r="AH590" i="8"/>
  <c r="AG590" i="8"/>
  <c r="AF590" i="8"/>
  <c r="AE590" i="8"/>
  <c r="AD590" i="8"/>
  <c r="AC590" i="8"/>
  <c r="AB590" i="8"/>
  <c r="AA590" i="8"/>
  <c r="Z590" i="8"/>
  <c r="Y590" i="8"/>
  <c r="X590" i="8"/>
  <c r="W590" i="8"/>
  <c r="V590" i="8"/>
  <c r="U590" i="8"/>
  <c r="T590" i="8"/>
  <c r="S590" i="8"/>
  <c r="R590" i="8"/>
  <c r="Q590" i="8"/>
  <c r="P590" i="8"/>
  <c r="O590" i="8"/>
  <c r="N590" i="8"/>
  <c r="M590" i="8"/>
  <c r="L590" i="8"/>
  <c r="K590" i="8"/>
  <c r="J590" i="8"/>
  <c r="I590" i="8"/>
  <c r="H590" i="8"/>
  <c r="G590" i="8"/>
  <c r="F590" i="8"/>
  <c r="E590" i="8"/>
  <c r="D590" i="8"/>
  <c r="B590" i="8"/>
  <c r="AK589" i="8"/>
  <c r="AJ589" i="8"/>
  <c r="AI589" i="8"/>
  <c r="AH589" i="8"/>
  <c r="AG589" i="8"/>
  <c r="AF589" i="8"/>
  <c r="AE589" i="8"/>
  <c r="AD589" i="8"/>
  <c r="AC589" i="8"/>
  <c r="AB589" i="8"/>
  <c r="AA589" i="8"/>
  <c r="Z589" i="8"/>
  <c r="Y589" i="8"/>
  <c r="X589" i="8"/>
  <c r="W589" i="8"/>
  <c r="V589" i="8"/>
  <c r="U589" i="8"/>
  <c r="T589" i="8"/>
  <c r="S589" i="8"/>
  <c r="R589" i="8"/>
  <c r="Q589" i="8"/>
  <c r="P589" i="8"/>
  <c r="O589" i="8"/>
  <c r="N589" i="8"/>
  <c r="M589" i="8"/>
  <c r="L589" i="8"/>
  <c r="K589" i="8"/>
  <c r="J589" i="8"/>
  <c r="I589" i="8"/>
  <c r="H589" i="8"/>
  <c r="G589" i="8"/>
  <c r="F589" i="8"/>
  <c r="E589" i="8"/>
  <c r="D589" i="8"/>
  <c r="B589" i="8"/>
  <c r="AK588" i="8"/>
  <c r="AJ588" i="8"/>
  <c r="AI588" i="8"/>
  <c r="AH588" i="8"/>
  <c r="AG588" i="8"/>
  <c r="AF588" i="8"/>
  <c r="AE588" i="8"/>
  <c r="AD588" i="8"/>
  <c r="AC588" i="8"/>
  <c r="AB588" i="8"/>
  <c r="AA588" i="8"/>
  <c r="Z588" i="8"/>
  <c r="Y588" i="8"/>
  <c r="X588" i="8"/>
  <c r="W588" i="8"/>
  <c r="V588" i="8"/>
  <c r="U588" i="8"/>
  <c r="T588" i="8"/>
  <c r="S588" i="8"/>
  <c r="R588" i="8"/>
  <c r="Q588" i="8"/>
  <c r="P588" i="8"/>
  <c r="O588" i="8"/>
  <c r="N588" i="8"/>
  <c r="M588" i="8"/>
  <c r="L588" i="8"/>
  <c r="K588" i="8"/>
  <c r="J588" i="8"/>
  <c r="I588" i="8"/>
  <c r="H588" i="8"/>
  <c r="G588" i="8"/>
  <c r="F588" i="8"/>
  <c r="E588" i="8"/>
  <c r="D588" i="8"/>
  <c r="B588" i="8"/>
  <c r="AK587" i="8"/>
  <c r="AJ587" i="8"/>
  <c r="AI587" i="8"/>
  <c r="AH587" i="8"/>
  <c r="AG587" i="8"/>
  <c r="AF587" i="8"/>
  <c r="AE587" i="8"/>
  <c r="AD587" i="8"/>
  <c r="AC587" i="8"/>
  <c r="AB587" i="8"/>
  <c r="AA587" i="8"/>
  <c r="Z587" i="8"/>
  <c r="Y587" i="8"/>
  <c r="X587" i="8"/>
  <c r="W587" i="8"/>
  <c r="V587" i="8"/>
  <c r="U587" i="8"/>
  <c r="T587" i="8"/>
  <c r="S587" i="8"/>
  <c r="R587" i="8"/>
  <c r="Q587" i="8"/>
  <c r="P587" i="8"/>
  <c r="O587" i="8"/>
  <c r="N587" i="8"/>
  <c r="M587" i="8"/>
  <c r="L587" i="8"/>
  <c r="K587" i="8"/>
  <c r="J587" i="8"/>
  <c r="I587" i="8"/>
  <c r="H587" i="8"/>
  <c r="G587" i="8"/>
  <c r="F587" i="8"/>
  <c r="E587" i="8"/>
  <c r="D587" i="8"/>
  <c r="B587" i="8"/>
  <c r="AK586" i="8"/>
  <c r="AJ586" i="8"/>
  <c r="AI586" i="8"/>
  <c r="AH586" i="8"/>
  <c r="AG586" i="8"/>
  <c r="AF586" i="8"/>
  <c r="AE586" i="8"/>
  <c r="AD586" i="8"/>
  <c r="AC586" i="8"/>
  <c r="AB586" i="8"/>
  <c r="AA586" i="8"/>
  <c r="Z586" i="8"/>
  <c r="Y586" i="8"/>
  <c r="X586" i="8"/>
  <c r="W586" i="8"/>
  <c r="V586" i="8"/>
  <c r="U586" i="8"/>
  <c r="T586" i="8"/>
  <c r="S586" i="8"/>
  <c r="R586" i="8"/>
  <c r="Q586" i="8"/>
  <c r="P586" i="8"/>
  <c r="O586" i="8"/>
  <c r="N586" i="8"/>
  <c r="M586" i="8"/>
  <c r="L586" i="8"/>
  <c r="K586" i="8"/>
  <c r="J586" i="8"/>
  <c r="I586" i="8"/>
  <c r="H586" i="8"/>
  <c r="G586" i="8"/>
  <c r="F586" i="8"/>
  <c r="E586" i="8"/>
  <c r="D586" i="8"/>
  <c r="B586" i="8"/>
  <c r="AK585" i="8"/>
  <c r="AJ585" i="8"/>
  <c r="AI585" i="8"/>
  <c r="AH585" i="8"/>
  <c r="AG585" i="8"/>
  <c r="AF585" i="8"/>
  <c r="AE585" i="8"/>
  <c r="AD585" i="8"/>
  <c r="AC585" i="8"/>
  <c r="AB585" i="8"/>
  <c r="AA585" i="8"/>
  <c r="Z585" i="8"/>
  <c r="Y585" i="8"/>
  <c r="X585" i="8"/>
  <c r="W585" i="8"/>
  <c r="V585" i="8"/>
  <c r="U585" i="8"/>
  <c r="T585" i="8"/>
  <c r="S585" i="8"/>
  <c r="R585" i="8"/>
  <c r="Q585" i="8"/>
  <c r="P585" i="8"/>
  <c r="O585" i="8"/>
  <c r="N585" i="8"/>
  <c r="M585" i="8"/>
  <c r="L585" i="8"/>
  <c r="K585" i="8"/>
  <c r="J585" i="8"/>
  <c r="I585" i="8"/>
  <c r="H585" i="8"/>
  <c r="G585" i="8"/>
  <c r="F585" i="8"/>
  <c r="E585" i="8"/>
  <c r="D585" i="8"/>
  <c r="B585" i="8"/>
  <c r="AK584" i="8"/>
  <c r="AJ584" i="8"/>
  <c r="AI584" i="8"/>
  <c r="AH584" i="8"/>
  <c r="AG584" i="8"/>
  <c r="AF584" i="8"/>
  <c r="AE584" i="8"/>
  <c r="AD584" i="8"/>
  <c r="AC584" i="8"/>
  <c r="AB584" i="8"/>
  <c r="AA584" i="8"/>
  <c r="Z584" i="8"/>
  <c r="Y584" i="8"/>
  <c r="X584" i="8"/>
  <c r="W584" i="8"/>
  <c r="V584" i="8"/>
  <c r="U584" i="8"/>
  <c r="T584" i="8"/>
  <c r="S584" i="8"/>
  <c r="R584" i="8"/>
  <c r="Q584" i="8"/>
  <c r="P584" i="8"/>
  <c r="O584" i="8"/>
  <c r="N584" i="8"/>
  <c r="M584" i="8"/>
  <c r="L584" i="8"/>
  <c r="K584" i="8"/>
  <c r="J584" i="8"/>
  <c r="I584" i="8"/>
  <c r="H584" i="8"/>
  <c r="G584" i="8"/>
  <c r="F584" i="8"/>
  <c r="E584" i="8"/>
  <c r="D584" i="8"/>
  <c r="B584" i="8"/>
  <c r="AK583" i="8"/>
  <c r="AJ583" i="8"/>
  <c r="AI583" i="8"/>
  <c r="AH583" i="8"/>
  <c r="AG583" i="8"/>
  <c r="AF583" i="8"/>
  <c r="AE583" i="8"/>
  <c r="AD583" i="8"/>
  <c r="AC583" i="8"/>
  <c r="AB583" i="8"/>
  <c r="AA583" i="8"/>
  <c r="Z583" i="8"/>
  <c r="Y583" i="8"/>
  <c r="X583" i="8"/>
  <c r="W583" i="8"/>
  <c r="V583" i="8"/>
  <c r="U583" i="8"/>
  <c r="T583" i="8"/>
  <c r="S583" i="8"/>
  <c r="R583" i="8"/>
  <c r="Q583" i="8"/>
  <c r="P583" i="8"/>
  <c r="O583" i="8"/>
  <c r="N583" i="8"/>
  <c r="M583" i="8"/>
  <c r="L583" i="8"/>
  <c r="K583" i="8"/>
  <c r="J583" i="8"/>
  <c r="I583" i="8"/>
  <c r="H583" i="8"/>
  <c r="G583" i="8"/>
  <c r="F583" i="8"/>
  <c r="E583" i="8"/>
  <c r="D583" i="8"/>
  <c r="B583" i="8"/>
  <c r="AK582" i="8"/>
  <c r="AJ582" i="8"/>
  <c r="AI582" i="8"/>
  <c r="AH582" i="8"/>
  <c r="AG582" i="8"/>
  <c r="AF582" i="8"/>
  <c r="AE582" i="8"/>
  <c r="AD582" i="8"/>
  <c r="AC582" i="8"/>
  <c r="AB582" i="8"/>
  <c r="AA582" i="8"/>
  <c r="Z582" i="8"/>
  <c r="Y582" i="8"/>
  <c r="X582" i="8"/>
  <c r="W582" i="8"/>
  <c r="V582" i="8"/>
  <c r="U582" i="8"/>
  <c r="T582" i="8"/>
  <c r="S582" i="8"/>
  <c r="R582" i="8"/>
  <c r="Q582" i="8"/>
  <c r="P582" i="8"/>
  <c r="O582" i="8"/>
  <c r="N582" i="8"/>
  <c r="M582" i="8"/>
  <c r="L582" i="8"/>
  <c r="K582" i="8"/>
  <c r="J582" i="8"/>
  <c r="I582" i="8"/>
  <c r="H582" i="8"/>
  <c r="G582" i="8"/>
  <c r="F582" i="8"/>
  <c r="E582" i="8"/>
  <c r="D582" i="8"/>
  <c r="B582" i="8"/>
  <c r="AK581" i="8"/>
  <c r="AJ581" i="8"/>
  <c r="AI581" i="8"/>
  <c r="AH581" i="8"/>
  <c r="AG581" i="8"/>
  <c r="AF581" i="8"/>
  <c r="AE581" i="8"/>
  <c r="AD581" i="8"/>
  <c r="AC581" i="8"/>
  <c r="AB581" i="8"/>
  <c r="AA581" i="8"/>
  <c r="Z581" i="8"/>
  <c r="Y581" i="8"/>
  <c r="X581" i="8"/>
  <c r="W581" i="8"/>
  <c r="V581" i="8"/>
  <c r="U581" i="8"/>
  <c r="T581" i="8"/>
  <c r="S581" i="8"/>
  <c r="R581" i="8"/>
  <c r="Q581" i="8"/>
  <c r="P581" i="8"/>
  <c r="O581" i="8"/>
  <c r="N581" i="8"/>
  <c r="M581" i="8"/>
  <c r="L581" i="8"/>
  <c r="K581" i="8"/>
  <c r="J581" i="8"/>
  <c r="I581" i="8"/>
  <c r="H581" i="8"/>
  <c r="G581" i="8"/>
  <c r="F581" i="8"/>
  <c r="E581" i="8"/>
  <c r="D581" i="8"/>
  <c r="B581" i="8"/>
  <c r="AK580" i="8"/>
  <c r="AJ580" i="8"/>
  <c r="AI580" i="8"/>
  <c r="AH580" i="8"/>
  <c r="AG580" i="8"/>
  <c r="AF580" i="8"/>
  <c r="AE580" i="8"/>
  <c r="AD580" i="8"/>
  <c r="AC580" i="8"/>
  <c r="AB580" i="8"/>
  <c r="AA580" i="8"/>
  <c r="Z580" i="8"/>
  <c r="Y580" i="8"/>
  <c r="X580" i="8"/>
  <c r="W580" i="8"/>
  <c r="V580" i="8"/>
  <c r="U580" i="8"/>
  <c r="T580" i="8"/>
  <c r="S580" i="8"/>
  <c r="R580" i="8"/>
  <c r="Q580" i="8"/>
  <c r="P580" i="8"/>
  <c r="O580" i="8"/>
  <c r="N580" i="8"/>
  <c r="M580" i="8"/>
  <c r="L580" i="8"/>
  <c r="K580" i="8"/>
  <c r="J580" i="8"/>
  <c r="I580" i="8"/>
  <c r="H580" i="8"/>
  <c r="G580" i="8"/>
  <c r="F580" i="8"/>
  <c r="E580" i="8"/>
  <c r="D580" i="8"/>
  <c r="B580" i="8"/>
  <c r="AK579" i="8"/>
  <c r="AJ579" i="8"/>
  <c r="AI579" i="8"/>
  <c r="AH579" i="8"/>
  <c r="AG579" i="8"/>
  <c r="AF579" i="8"/>
  <c r="AE579" i="8"/>
  <c r="AD579" i="8"/>
  <c r="AC579" i="8"/>
  <c r="AB579" i="8"/>
  <c r="AA579" i="8"/>
  <c r="Z579" i="8"/>
  <c r="Y579" i="8"/>
  <c r="X579" i="8"/>
  <c r="W579" i="8"/>
  <c r="V579" i="8"/>
  <c r="U579" i="8"/>
  <c r="T579" i="8"/>
  <c r="S579" i="8"/>
  <c r="R579" i="8"/>
  <c r="Q579" i="8"/>
  <c r="P579" i="8"/>
  <c r="O579" i="8"/>
  <c r="N579" i="8"/>
  <c r="M579" i="8"/>
  <c r="L579" i="8"/>
  <c r="K579" i="8"/>
  <c r="J579" i="8"/>
  <c r="I579" i="8"/>
  <c r="H579" i="8"/>
  <c r="G579" i="8"/>
  <c r="F579" i="8"/>
  <c r="E579" i="8"/>
  <c r="D579" i="8"/>
  <c r="B579" i="8"/>
  <c r="AK578" i="8"/>
  <c r="AJ578" i="8"/>
  <c r="AI578" i="8"/>
  <c r="AH578" i="8"/>
  <c r="AG578" i="8"/>
  <c r="AF578" i="8"/>
  <c r="AE578" i="8"/>
  <c r="AD578" i="8"/>
  <c r="AC578" i="8"/>
  <c r="AB578" i="8"/>
  <c r="AA578" i="8"/>
  <c r="Z578" i="8"/>
  <c r="Y578" i="8"/>
  <c r="X578" i="8"/>
  <c r="W578" i="8"/>
  <c r="V578" i="8"/>
  <c r="U578" i="8"/>
  <c r="T578" i="8"/>
  <c r="S578" i="8"/>
  <c r="R578" i="8"/>
  <c r="Q578" i="8"/>
  <c r="P578" i="8"/>
  <c r="O578" i="8"/>
  <c r="N578" i="8"/>
  <c r="M578" i="8"/>
  <c r="L578" i="8"/>
  <c r="K578" i="8"/>
  <c r="J578" i="8"/>
  <c r="I578" i="8"/>
  <c r="H578" i="8"/>
  <c r="G578" i="8"/>
  <c r="F578" i="8"/>
  <c r="E578" i="8"/>
  <c r="D578" i="8"/>
  <c r="B578" i="8"/>
  <c r="AK577" i="8"/>
  <c r="AJ577" i="8"/>
  <c r="AI577" i="8"/>
  <c r="AH577" i="8"/>
  <c r="AG577" i="8"/>
  <c r="AF577" i="8"/>
  <c r="AE577" i="8"/>
  <c r="AD577" i="8"/>
  <c r="AC577" i="8"/>
  <c r="AB577" i="8"/>
  <c r="AA577" i="8"/>
  <c r="Z577" i="8"/>
  <c r="Y577" i="8"/>
  <c r="X577" i="8"/>
  <c r="W577" i="8"/>
  <c r="V577" i="8"/>
  <c r="U577" i="8"/>
  <c r="T577" i="8"/>
  <c r="S577" i="8"/>
  <c r="R577" i="8"/>
  <c r="Q577" i="8"/>
  <c r="P577" i="8"/>
  <c r="O577" i="8"/>
  <c r="N577" i="8"/>
  <c r="M577" i="8"/>
  <c r="L577" i="8"/>
  <c r="K577" i="8"/>
  <c r="J577" i="8"/>
  <c r="I577" i="8"/>
  <c r="H577" i="8"/>
  <c r="G577" i="8"/>
  <c r="F577" i="8"/>
  <c r="E577" i="8"/>
  <c r="D577" i="8"/>
  <c r="B577" i="8"/>
  <c r="AK576" i="8"/>
  <c r="AJ576" i="8"/>
  <c r="AI576" i="8"/>
  <c r="AH576" i="8"/>
  <c r="AG576" i="8"/>
  <c r="AF576" i="8"/>
  <c r="AE576" i="8"/>
  <c r="AD576" i="8"/>
  <c r="AC576" i="8"/>
  <c r="AB576" i="8"/>
  <c r="AA576" i="8"/>
  <c r="Z576" i="8"/>
  <c r="Y576" i="8"/>
  <c r="X576" i="8"/>
  <c r="W576" i="8"/>
  <c r="V576" i="8"/>
  <c r="U576" i="8"/>
  <c r="T576" i="8"/>
  <c r="S576" i="8"/>
  <c r="R576" i="8"/>
  <c r="Q576" i="8"/>
  <c r="P576" i="8"/>
  <c r="O576" i="8"/>
  <c r="N576" i="8"/>
  <c r="M576" i="8"/>
  <c r="L576" i="8"/>
  <c r="K576" i="8"/>
  <c r="J576" i="8"/>
  <c r="I576" i="8"/>
  <c r="H576" i="8"/>
  <c r="G576" i="8"/>
  <c r="F576" i="8"/>
  <c r="E576" i="8"/>
  <c r="D576" i="8"/>
  <c r="B576" i="8"/>
  <c r="AK575" i="8"/>
  <c r="AJ575" i="8"/>
  <c r="AI575" i="8"/>
  <c r="AH575" i="8"/>
  <c r="AG575" i="8"/>
  <c r="AF575" i="8"/>
  <c r="AE575" i="8"/>
  <c r="AD575" i="8"/>
  <c r="AC575" i="8"/>
  <c r="AB575" i="8"/>
  <c r="AA575" i="8"/>
  <c r="Z575" i="8"/>
  <c r="Y575" i="8"/>
  <c r="X575" i="8"/>
  <c r="W575" i="8"/>
  <c r="V575" i="8"/>
  <c r="U575" i="8"/>
  <c r="T575" i="8"/>
  <c r="S575" i="8"/>
  <c r="R575" i="8"/>
  <c r="Q575" i="8"/>
  <c r="P575" i="8"/>
  <c r="O575" i="8"/>
  <c r="N575" i="8"/>
  <c r="M575" i="8"/>
  <c r="L575" i="8"/>
  <c r="K575" i="8"/>
  <c r="J575" i="8"/>
  <c r="I575" i="8"/>
  <c r="H575" i="8"/>
  <c r="G575" i="8"/>
  <c r="F575" i="8"/>
  <c r="E575" i="8"/>
  <c r="D575" i="8"/>
  <c r="B575" i="8"/>
  <c r="AK574" i="8"/>
  <c r="AJ574" i="8"/>
  <c r="AI574" i="8"/>
  <c r="AH574" i="8"/>
  <c r="AG574" i="8"/>
  <c r="AF574" i="8"/>
  <c r="AE574" i="8"/>
  <c r="AD574" i="8"/>
  <c r="AC574" i="8"/>
  <c r="AB574" i="8"/>
  <c r="AA574" i="8"/>
  <c r="Z574" i="8"/>
  <c r="Y574" i="8"/>
  <c r="X574" i="8"/>
  <c r="W574" i="8"/>
  <c r="V574" i="8"/>
  <c r="U574" i="8"/>
  <c r="T574" i="8"/>
  <c r="S574" i="8"/>
  <c r="R574" i="8"/>
  <c r="Q574" i="8"/>
  <c r="P574" i="8"/>
  <c r="O574" i="8"/>
  <c r="N574" i="8"/>
  <c r="M574" i="8"/>
  <c r="L574" i="8"/>
  <c r="K574" i="8"/>
  <c r="J574" i="8"/>
  <c r="I574" i="8"/>
  <c r="H574" i="8"/>
  <c r="G574" i="8"/>
  <c r="F574" i="8"/>
  <c r="E574" i="8"/>
  <c r="D574" i="8"/>
  <c r="B574" i="8"/>
  <c r="AK573" i="8"/>
  <c r="AJ573" i="8"/>
  <c r="AI573" i="8"/>
  <c r="AH573" i="8"/>
  <c r="AG573" i="8"/>
  <c r="AF573" i="8"/>
  <c r="AE573" i="8"/>
  <c r="AD573" i="8"/>
  <c r="AC573" i="8"/>
  <c r="AB573" i="8"/>
  <c r="AA573" i="8"/>
  <c r="Z573" i="8"/>
  <c r="Y573" i="8"/>
  <c r="X573" i="8"/>
  <c r="W573" i="8"/>
  <c r="V573" i="8"/>
  <c r="U573" i="8"/>
  <c r="T573" i="8"/>
  <c r="S573" i="8"/>
  <c r="R573" i="8"/>
  <c r="Q573" i="8"/>
  <c r="P573" i="8"/>
  <c r="O573" i="8"/>
  <c r="N573" i="8"/>
  <c r="M573" i="8"/>
  <c r="L573" i="8"/>
  <c r="K573" i="8"/>
  <c r="J573" i="8"/>
  <c r="I573" i="8"/>
  <c r="H573" i="8"/>
  <c r="G573" i="8"/>
  <c r="F573" i="8"/>
  <c r="E573" i="8"/>
  <c r="D573" i="8"/>
  <c r="B573" i="8"/>
  <c r="AK572" i="8"/>
  <c r="AJ572" i="8"/>
  <c r="AI572" i="8"/>
  <c r="AH572" i="8"/>
  <c r="AG572" i="8"/>
  <c r="AF572" i="8"/>
  <c r="AE572" i="8"/>
  <c r="AD572" i="8"/>
  <c r="AC572" i="8"/>
  <c r="AB572" i="8"/>
  <c r="AA572" i="8"/>
  <c r="Z572" i="8"/>
  <c r="Y572" i="8"/>
  <c r="X572" i="8"/>
  <c r="W572" i="8"/>
  <c r="V572" i="8"/>
  <c r="U572" i="8"/>
  <c r="T572" i="8"/>
  <c r="S572" i="8"/>
  <c r="R572" i="8"/>
  <c r="Q572" i="8"/>
  <c r="P572" i="8"/>
  <c r="O572" i="8"/>
  <c r="N572" i="8"/>
  <c r="M572" i="8"/>
  <c r="L572" i="8"/>
  <c r="K572" i="8"/>
  <c r="J572" i="8"/>
  <c r="I572" i="8"/>
  <c r="H572" i="8"/>
  <c r="G572" i="8"/>
  <c r="F572" i="8"/>
  <c r="E572" i="8"/>
  <c r="D572" i="8"/>
  <c r="B572" i="8"/>
  <c r="AK571" i="8"/>
  <c r="AJ571" i="8"/>
  <c r="AI571" i="8"/>
  <c r="AH571" i="8"/>
  <c r="AG571" i="8"/>
  <c r="AF571" i="8"/>
  <c r="AE571" i="8"/>
  <c r="AD571" i="8"/>
  <c r="AC571" i="8"/>
  <c r="AB571" i="8"/>
  <c r="AA571" i="8"/>
  <c r="Z571" i="8"/>
  <c r="Y571" i="8"/>
  <c r="X571" i="8"/>
  <c r="W571" i="8"/>
  <c r="V571" i="8"/>
  <c r="U571" i="8"/>
  <c r="T571" i="8"/>
  <c r="S571" i="8"/>
  <c r="R571" i="8"/>
  <c r="Q571" i="8"/>
  <c r="P571" i="8"/>
  <c r="O571" i="8"/>
  <c r="N571" i="8"/>
  <c r="M571" i="8"/>
  <c r="L571" i="8"/>
  <c r="K571" i="8"/>
  <c r="J571" i="8"/>
  <c r="I571" i="8"/>
  <c r="H571" i="8"/>
  <c r="G571" i="8"/>
  <c r="F571" i="8"/>
  <c r="E571" i="8"/>
  <c r="D571" i="8"/>
  <c r="B571" i="8"/>
  <c r="AK570" i="8"/>
  <c r="AJ570" i="8"/>
  <c r="AI570" i="8"/>
  <c r="AH570" i="8"/>
  <c r="AG570" i="8"/>
  <c r="AF570" i="8"/>
  <c r="AE570" i="8"/>
  <c r="AD570" i="8"/>
  <c r="AC570" i="8"/>
  <c r="AB570" i="8"/>
  <c r="AA570" i="8"/>
  <c r="Z570" i="8"/>
  <c r="Y570" i="8"/>
  <c r="X570" i="8"/>
  <c r="W570" i="8"/>
  <c r="V570" i="8"/>
  <c r="U570" i="8"/>
  <c r="T570" i="8"/>
  <c r="S570" i="8"/>
  <c r="R570" i="8"/>
  <c r="Q570" i="8"/>
  <c r="P570" i="8"/>
  <c r="O570" i="8"/>
  <c r="N570" i="8"/>
  <c r="M570" i="8"/>
  <c r="L570" i="8"/>
  <c r="K570" i="8"/>
  <c r="J570" i="8"/>
  <c r="I570" i="8"/>
  <c r="H570" i="8"/>
  <c r="G570" i="8"/>
  <c r="F570" i="8"/>
  <c r="E570" i="8"/>
  <c r="D570" i="8"/>
  <c r="B570" i="8"/>
  <c r="AK569" i="8"/>
  <c r="AJ569" i="8"/>
  <c r="AI569" i="8"/>
  <c r="AH569" i="8"/>
  <c r="AG569" i="8"/>
  <c r="AF569" i="8"/>
  <c r="AE569" i="8"/>
  <c r="AD569" i="8"/>
  <c r="AC569" i="8"/>
  <c r="AB569" i="8"/>
  <c r="AA569" i="8"/>
  <c r="Z569" i="8"/>
  <c r="Y569" i="8"/>
  <c r="X569" i="8"/>
  <c r="W569" i="8"/>
  <c r="V569" i="8"/>
  <c r="U569" i="8"/>
  <c r="T569" i="8"/>
  <c r="S569" i="8"/>
  <c r="R569" i="8"/>
  <c r="Q569" i="8"/>
  <c r="P569" i="8"/>
  <c r="O569" i="8"/>
  <c r="N569" i="8"/>
  <c r="M569" i="8"/>
  <c r="L569" i="8"/>
  <c r="K569" i="8"/>
  <c r="J569" i="8"/>
  <c r="I569" i="8"/>
  <c r="H569" i="8"/>
  <c r="G569" i="8"/>
  <c r="F569" i="8"/>
  <c r="E569" i="8"/>
  <c r="D569" i="8"/>
  <c r="B569" i="8"/>
  <c r="AK568" i="8"/>
  <c r="AJ568" i="8"/>
  <c r="AI568" i="8"/>
  <c r="AH568" i="8"/>
  <c r="AG568" i="8"/>
  <c r="AF568" i="8"/>
  <c r="AE568" i="8"/>
  <c r="AD568" i="8"/>
  <c r="AC568" i="8"/>
  <c r="AB568" i="8"/>
  <c r="AA568" i="8"/>
  <c r="Z568" i="8"/>
  <c r="Y568" i="8"/>
  <c r="X568" i="8"/>
  <c r="W568" i="8"/>
  <c r="V568" i="8"/>
  <c r="U568" i="8"/>
  <c r="T568" i="8"/>
  <c r="S568" i="8"/>
  <c r="R568" i="8"/>
  <c r="Q568" i="8"/>
  <c r="P568" i="8"/>
  <c r="O568" i="8"/>
  <c r="N568" i="8"/>
  <c r="M568" i="8"/>
  <c r="L568" i="8"/>
  <c r="K568" i="8"/>
  <c r="J568" i="8"/>
  <c r="I568" i="8"/>
  <c r="H568" i="8"/>
  <c r="G568" i="8"/>
  <c r="F568" i="8"/>
  <c r="E568" i="8"/>
  <c r="D568" i="8"/>
  <c r="B568" i="8"/>
  <c r="AK567" i="8"/>
  <c r="AJ567" i="8"/>
  <c r="AI567" i="8"/>
  <c r="AH567" i="8"/>
  <c r="AG567" i="8"/>
  <c r="AF567" i="8"/>
  <c r="AE567" i="8"/>
  <c r="AD567" i="8"/>
  <c r="AC567" i="8"/>
  <c r="AB567" i="8"/>
  <c r="AA567" i="8"/>
  <c r="Z567" i="8"/>
  <c r="Y567" i="8"/>
  <c r="X567" i="8"/>
  <c r="W567" i="8"/>
  <c r="V567" i="8"/>
  <c r="U567" i="8"/>
  <c r="T567" i="8"/>
  <c r="S567" i="8"/>
  <c r="R567" i="8"/>
  <c r="Q567" i="8"/>
  <c r="P567" i="8"/>
  <c r="O567" i="8"/>
  <c r="N567" i="8"/>
  <c r="M567" i="8"/>
  <c r="L567" i="8"/>
  <c r="K567" i="8"/>
  <c r="J567" i="8"/>
  <c r="I567" i="8"/>
  <c r="H567" i="8"/>
  <c r="G567" i="8"/>
  <c r="F567" i="8"/>
  <c r="E567" i="8"/>
  <c r="D567" i="8"/>
  <c r="B567" i="8"/>
  <c r="AK566" i="8"/>
  <c r="AJ566" i="8"/>
  <c r="AI566" i="8"/>
  <c r="AH566" i="8"/>
  <c r="AG566" i="8"/>
  <c r="AF566" i="8"/>
  <c r="AE566" i="8"/>
  <c r="AD566" i="8"/>
  <c r="AC566" i="8"/>
  <c r="AB566" i="8"/>
  <c r="AA566" i="8"/>
  <c r="Z566" i="8"/>
  <c r="Y566" i="8"/>
  <c r="X566" i="8"/>
  <c r="W566" i="8"/>
  <c r="V566" i="8"/>
  <c r="U566" i="8"/>
  <c r="T566" i="8"/>
  <c r="S566" i="8"/>
  <c r="R566" i="8"/>
  <c r="Q566" i="8"/>
  <c r="P566" i="8"/>
  <c r="O566" i="8"/>
  <c r="N566" i="8"/>
  <c r="M566" i="8"/>
  <c r="L566" i="8"/>
  <c r="K566" i="8"/>
  <c r="J566" i="8"/>
  <c r="I566" i="8"/>
  <c r="H566" i="8"/>
  <c r="G566" i="8"/>
  <c r="F566" i="8"/>
  <c r="E566" i="8"/>
  <c r="D566" i="8"/>
  <c r="B566" i="8"/>
  <c r="AK565" i="8"/>
  <c r="AJ565" i="8"/>
  <c r="AI565" i="8"/>
  <c r="AH565" i="8"/>
  <c r="AG565" i="8"/>
  <c r="AF565" i="8"/>
  <c r="AE565" i="8"/>
  <c r="AD565" i="8"/>
  <c r="AC565" i="8"/>
  <c r="AB565" i="8"/>
  <c r="AA565" i="8"/>
  <c r="Z565" i="8"/>
  <c r="Y565" i="8"/>
  <c r="X565" i="8"/>
  <c r="W565" i="8"/>
  <c r="V565" i="8"/>
  <c r="U565" i="8"/>
  <c r="T565" i="8"/>
  <c r="S565" i="8"/>
  <c r="R565" i="8"/>
  <c r="Q565" i="8"/>
  <c r="P565" i="8"/>
  <c r="O565" i="8"/>
  <c r="N565" i="8"/>
  <c r="M565" i="8"/>
  <c r="L565" i="8"/>
  <c r="K565" i="8"/>
  <c r="J565" i="8"/>
  <c r="I565" i="8"/>
  <c r="H565" i="8"/>
  <c r="G565" i="8"/>
  <c r="F565" i="8"/>
  <c r="E565" i="8"/>
  <c r="D565" i="8"/>
  <c r="B565" i="8"/>
  <c r="AK564" i="8"/>
  <c r="AJ564" i="8"/>
  <c r="AI564" i="8"/>
  <c r="AH564" i="8"/>
  <c r="AG564" i="8"/>
  <c r="AF564" i="8"/>
  <c r="AE564" i="8"/>
  <c r="AD564" i="8"/>
  <c r="AC564" i="8"/>
  <c r="AB564" i="8"/>
  <c r="AA564" i="8"/>
  <c r="Z564" i="8"/>
  <c r="Y564" i="8"/>
  <c r="X564" i="8"/>
  <c r="W564" i="8"/>
  <c r="V564" i="8"/>
  <c r="U564" i="8"/>
  <c r="T564" i="8"/>
  <c r="S564" i="8"/>
  <c r="R564" i="8"/>
  <c r="Q564" i="8"/>
  <c r="P564" i="8"/>
  <c r="O564" i="8"/>
  <c r="N564" i="8"/>
  <c r="M564" i="8"/>
  <c r="L564" i="8"/>
  <c r="K564" i="8"/>
  <c r="J564" i="8"/>
  <c r="I564" i="8"/>
  <c r="H564" i="8"/>
  <c r="G564" i="8"/>
  <c r="F564" i="8"/>
  <c r="E564" i="8"/>
  <c r="D564" i="8"/>
  <c r="B564" i="8"/>
  <c r="AK563" i="8"/>
  <c r="AJ563" i="8"/>
  <c r="AI563" i="8"/>
  <c r="AH563" i="8"/>
  <c r="AG563" i="8"/>
  <c r="AF563" i="8"/>
  <c r="AE563" i="8"/>
  <c r="AD563" i="8"/>
  <c r="AC563" i="8"/>
  <c r="AB563" i="8"/>
  <c r="AA563" i="8"/>
  <c r="Z563" i="8"/>
  <c r="Y563" i="8"/>
  <c r="X563" i="8"/>
  <c r="W563" i="8"/>
  <c r="V563" i="8"/>
  <c r="U563" i="8"/>
  <c r="T563" i="8"/>
  <c r="S563" i="8"/>
  <c r="R563" i="8"/>
  <c r="Q563" i="8"/>
  <c r="P563" i="8"/>
  <c r="O563" i="8"/>
  <c r="N563" i="8"/>
  <c r="M563" i="8"/>
  <c r="L563" i="8"/>
  <c r="K563" i="8"/>
  <c r="J563" i="8"/>
  <c r="I563" i="8"/>
  <c r="H563" i="8"/>
  <c r="G563" i="8"/>
  <c r="F563" i="8"/>
  <c r="E563" i="8"/>
  <c r="D563" i="8"/>
  <c r="B563" i="8"/>
  <c r="AK562" i="8"/>
  <c r="AJ562" i="8"/>
  <c r="AI562" i="8"/>
  <c r="AH562" i="8"/>
  <c r="AG562" i="8"/>
  <c r="AF562" i="8"/>
  <c r="AE562" i="8"/>
  <c r="AD562" i="8"/>
  <c r="AC562" i="8"/>
  <c r="AB562" i="8"/>
  <c r="AA562" i="8"/>
  <c r="Z562" i="8"/>
  <c r="Y562" i="8"/>
  <c r="X562" i="8"/>
  <c r="W562" i="8"/>
  <c r="V562" i="8"/>
  <c r="U562" i="8"/>
  <c r="T562" i="8"/>
  <c r="S562" i="8"/>
  <c r="R562" i="8"/>
  <c r="Q562" i="8"/>
  <c r="P562" i="8"/>
  <c r="O562" i="8"/>
  <c r="N562" i="8"/>
  <c r="M562" i="8"/>
  <c r="L562" i="8"/>
  <c r="K562" i="8"/>
  <c r="J562" i="8"/>
  <c r="I562" i="8"/>
  <c r="H562" i="8"/>
  <c r="G562" i="8"/>
  <c r="F562" i="8"/>
  <c r="E562" i="8"/>
  <c r="D562" i="8"/>
  <c r="B562" i="8"/>
  <c r="AK561" i="8"/>
  <c r="AJ561" i="8"/>
  <c r="AI561" i="8"/>
  <c r="AH561" i="8"/>
  <c r="AG561" i="8"/>
  <c r="AF561" i="8"/>
  <c r="AE561" i="8"/>
  <c r="AD561" i="8"/>
  <c r="AC561" i="8"/>
  <c r="AB561" i="8"/>
  <c r="AA561" i="8"/>
  <c r="Z561" i="8"/>
  <c r="Y561" i="8"/>
  <c r="X561" i="8"/>
  <c r="W561" i="8"/>
  <c r="V561" i="8"/>
  <c r="U561" i="8"/>
  <c r="T561" i="8"/>
  <c r="S561" i="8"/>
  <c r="R561" i="8"/>
  <c r="Q561" i="8"/>
  <c r="P561" i="8"/>
  <c r="O561" i="8"/>
  <c r="N561" i="8"/>
  <c r="M561" i="8"/>
  <c r="L561" i="8"/>
  <c r="K561" i="8"/>
  <c r="J561" i="8"/>
  <c r="I561" i="8"/>
  <c r="H561" i="8"/>
  <c r="G561" i="8"/>
  <c r="F561" i="8"/>
  <c r="E561" i="8"/>
  <c r="D561" i="8"/>
  <c r="B561" i="8"/>
  <c r="AK560" i="8"/>
  <c r="AJ560" i="8"/>
  <c r="AI560" i="8"/>
  <c r="AH560" i="8"/>
  <c r="AG560" i="8"/>
  <c r="AF560" i="8"/>
  <c r="AE560" i="8"/>
  <c r="AD560" i="8"/>
  <c r="AC560" i="8"/>
  <c r="AB560" i="8"/>
  <c r="AA560" i="8"/>
  <c r="Z560" i="8"/>
  <c r="Y560" i="8"/>
  <c r="X560" i="8"/>
  <c r="W560" i="8"/>
  <c r="V560" i="8"/>
  <c r="U560" i="8"/>
  <c r="T560" i="8"/>
  <c r="S560" i="8"/>
  <c r="R560" i="8"/>
  <c r="Q560" i="8"/>
  <c r="P560" i="8"/>
  <c r="O560" i="8"/>
  <c r="N560" i="8"/>
  <c r="M560" i="8"/>
  <c r="L560" i="8"/>
  <c r="K560" i="8"/>
  <c r="J560" i="8"/>
  <c r="I560" i="8"/>
  <c r="H560" i="8"/>
  <c r="G560" i="8"/>
  <c r="F560" i="8"/>
  <c r="E560" i="8"/>
  <c r="D560" i="8"/>
  <c r="B560" i="8"/>
  <c r="AK559" i="8"/>
  <c r="AJ559" i="8"/>
  <c r="AI559" i="8"/>
  <c r="AH559" i="8"/>
  <c r="AG559" i="8"/>
  <c r="AF559" i="8"/>
  <c r="AE559" i="8"/>
  <c r="AD559" i="8"/>
  <c r="AC559" i="8"/>
  <c r="AB559" i="8"/>
  <c r="AA559" i="8"/>
  <c r="Z559" i="8"/>
  <c r="Y559" i="8"/>
  <c r="X559" i="8"/>
  <c r="W559" i="8"/>
  <c r="V559" i="8"/>
  <c r="U559" i="8"/>
  <c r="T559" i="8"/>
  <c r="S559" i="8"/>
  <c r="R559" i="8"/>
  <c r="Q559" i="8"/>
  <c r="P559" i="8"/>
  <c r="O559" i="8"/>
  <c r="N559" i="8"/>
  <c r="M559" i="8"/>
  <c r="L559" i="8"/>
  <c r="K559" i="8"/>
  <c r="J559" i="8"/>
  <c r="I559" i="8"/>
  <c r="H559" i="8"/>
  <c r="G559" i="8"/>
  <c r="F559" i="8"/>
  <c r="E559" i="8"/>
  <c r="D559" i="8"/>
  <c r="B559" i="8"/>
  <c r="AK558" i="8"/>
  <c r="AJ558" i="8"/>
  <c r="AI558" i="8"/>
  <c r="AH558" i="8"/>
  <c r="AG558" i="8"/>
  <c r="AF558" i="8"/>
  <c r="AE558" i="8"/>
  <c r="AD558" i="8"/>
  <c r="AC558" i="8"/>
  <c r="AB558" i="8"/>
  <c r="AA558" i="8"/>
  <c r="Z558" i="8"/>
  <c r="Y558" i="8"/>
  <c r="X558" i="8"/>
  <c r="W558" i="8"/>
  <c r="V558" i="8"/>
  <c r="U558" i="8"/>
  <c r="T558" i="8"/>
  <c r="S558" i="8"/>
  <c r="R558" i="8"/>
  <c r="Q558" i="8"/>
  <c r="P558" i="8"/>
  <c r="O558" i="8"/>
  <c r="N558" i="8"/>
  <c r="M558" i="8"/>
  <c r="L558" i="8"/>
  <c r="K558" i="8"/>
  <c r="J558" i="8"/>
  <c r="I558" i="8"/>
  <c r="H558" i="8"/>
  <c r="G558" i="8"/>
  <c r="F558" i="8"/>
  <c r="E558" i="8"/>
  <c r="D558" i="8"/>
  <c r="B558" i="8"/>
  <c r="AK557" i="8"/>
  <c r="AJ557" i="8"/>
  <c r="AI557" i="8"/>
  <c r="AH557" i="8"/>
  <c r="AG557" i="8"/>
  <c r="AF557" i="8"/>
  <c r="AE557" i="8"/>
  <c r="AD557" i="8"/>
  <c r="AC557" i="8"/>
  <c r="AB557" i="8"/>
  <c r="AA557" i="8"/>
  <c r="Z557" i="8"/>
  <c r="Y557" i="8"/>
  <c r="X557" i="8"/>
  <c r="W557" i="8"/>
  <c r="V557" i="8"/>
  <c r="U557" i="8"/>
  <c r="T557" i="8"/>
  <c r="S557" i="8"/>
  <c r="R557" i="8"/>
  <c r="Q557" i="8"/>
  <c r="P557" i="8"/>
  <c r="O557" i="8"/>
  <c r="N557" i="8"/>
  <c r="M557" i="8"/>
  <c r="L557" i="8"/>
  <c r="K557" i="8"/>
  <c r="J557" i="8"/>
  <c r="I557" i="8"/>
  <c r="H557" i="8"/>
  <c r="G557" i="8"/>
  <c r="F557" i="8"/>
  <c r="E557" i="8"/>
  <c r="D557" i="8"/>
  <c r="B557" i="8"/>
  <c r="AK556" i="8"/>
  <c r="AJ556" i="8"/>
  <c r="AI556" i="8"/>
  <c r="AH556" i="8"/>
  <c r="AG556" i="8"/>
  <c r="AF556" i="8"/>
  <c r="AE556" i="8"/>
  <c r="AD556" i="8"/>
  <c r="AC556" i="8"/>
  <c r="AB556" i="8"/>
  <c r="AA556" i="8"/>
  <c r="Z556" i="8"/>
  <c r="Y556" i="8"/>
  <c r="X556" i="8"/>
  <c r="W556" i="8"/>
  <c r="V556" i="8"/>
  <c r="U556" i="8"/>
  <c r="T556" i="8"/>
  <c r="S556" i="8"/>
  <c r="R556" i="8"/>
  <c r="Q556" i="8"/>
  <c r="P556" i="8"/>
  <c r="O556" i="8"/>
  <c r="N556" i="8"/>
  <c r="M556" i="8"/>
  <c r="L556" i="8"/>
  <c r="K556" i="8"/>
  <c r="J556" i="8"/>
  <c r="I556" i="8"/>
  <c r="H556" i="8"/>
  <c r="G556" i="8"/>
  <c r="F556" i="8"/>
  <c r="E556" i="8"/>
  <c r="D556" i="8"/>
  <c r="B556" i="8"/>
  <c r="AK555" i="8"/>
  <c r="AJ555" i="8"/>
  <c r="AI555" i="8"/>
  <c r="AH555" i="8"/>
  <c r="AG555" i="8"/>
  <c r="AF555" i="8"/>
  <c r="AE555" i="8"/>
  <c r="AD555" i="8"/>
  <c r="AC555" i="8"/>
  <c r="AB555" i="8"/>
  <c r="AA555" i="8"/>
  <c r="Z555" i="8"/>
  <c r="Y555" i="8"/>
  <c r="X555" i="8"/>
  <c r="W555" i="8"/>
  <c r="V555" i="8"/>
  <c r="U555" i="8"/>
  <c r="T555" i="8"/>
  <c r="S555" i="8"/>
  <c r="R555" i="8"/>
  <c r="Q555" i="8"/>
  <c r="P555" i="8"/>
  <c r="O555" i="8"/>
  <c r="N555" i="8"/>
  <c r="M555" i="8"/>
  <c r="L555" i="8"/>
  <c r="K555" i="8"/>
  <c r="J555" i="8"/>
  <c r="I555" i="8"/>
  <c r="H555" i="8"/>
  <c r="G555" i="8"/>
  <c r="F555" i="8"/>
  <c r="E555" i="8"/>
  <c r="D555" i="8"/>
  <c r="B555" i="8"/>
  <c r="AK554" i="8"/>
  <c r="AJ554" i="8"/>
  <c r="AI554" i="8"/>
  <c r="AH554" i="8"/>
  <c r="AG554" i="8"/>
  <c r="AF554" i="8"/>
  <c r="AE554" i="8"/>
  <c r="AD554" i="8"/>
  <c r="AC554" i="8"/>
  <c r="AB554" i="8"/>
  <c r="AA554" i="8"/>
  <c r="Z554" i="8"/>
  <c r="Y554" i="8"/>
  <c r="X554" i="8"/>
  <c r="W554" i="8"/>
  <c r="V554" i="8"/>
  <c r="U554" i="8"/>
  <c r="T554" i="8"/>
  <c r="S554" i="8"/>
  <c r="R554" i="8"/>
  <c r="Q554" i="8"/>
  <c r="P554" i="8"/>
  <c r="O554" i="8"/>
  <c r="N554" i="8"/>
  <c r="M554" i="8"/>
  <c r="L554" i="8"/>
  <c r="K554" i="8"/>
  <c r="J554" i="8"/>
  <c r="I554" i="8"/>
  <c r="H554" i="8"/>
  <c r="G554" i="8"/>
  <c r="F554" i="8"/>
  <c r="E554" i="8"/>
  <c r="D554" i="8"/>
  <c r="B554" i="8"/>
  <c r="AK553" i="8"/>
  <c r="AJ553" i="8"/>
  <c r="AI553" i="8"/>
  <c r="AH553" i="8"/>
  <c r="AG553" i="8"/>
  <c r="AF553" i="8"/>
  <c r="AE553" i="8"/>
  <c r="AD553" i="8"/>
  <c r="AC553" i="8"/>
  <c r="AB553" i="8"/>
  <c r="AA553" i="8"/>
  <c r="Z553" i="8"/>
  <c r="Y553" i="8"/>
  <c r="X553" i="8"/>
  <c r="W553" i="8"/>
  <c r="V553" i="8"/>
  <c r="U553" i="8"/>
  <c r="T553" i="8"/>
  <c r="S553" i="8"/>
  <c r="R553" i="8"/>
  <c r="Q553" i="8"/>
  <c r="P553" i="8"/>
  <c r="O553" i="8"/>
  <c r="N553" i="8"/>
  <c r="M553" i="8"/>
  <c r="L553" i="8"/>
  <c r="K553" i="8"/>
  <c r="J553" i="8"/>
  <c r="I553" i="8"/>
  <c r="H553" i="8"/>
  <c r="G553" i="8"/>
  <c r="F553" i="8"/>
  <c r="E553" i="8"/>
  <c r="D553" i="8"/>
  <c r="B553" i="8"/>
  <c r="AK552" i="8"/>
  <c r="AJ552" i="8"/>
  <c r="AI552" i="8"/>
  <c r="AH552" i="8"/>
  <c r="AG552" i="8"/>
  <c r="AF552" i="8"/>
  <c r="AE552" i="8"/>
  <c r="AD552" i="8"/>
  <c r="AC552" i="8"/>
  <c r="AB552" i="8"/>
  <c r="AA552" i="8"/>
  <c r="Z552" i="8"/>
  <c r="Y552" i="8"/>
  <c r="X552" i="8"/>
  <c r="W552" i="8"/>
  <c r="V552" i="8"/>
  <c r="U552" i="8"/>
  <c r="T552" i="8"/>
  <c r="S552" i="8"/>
  <c r="R552" i="8"/>
  <c r="Q552" i="8"/>
  <c r="P552" i="8"/>
  <c r="O552" i="8"/>
  <c r="N552" i="8"/>
  <c r="M552" i="8"/>
  <c r="L552" i="8"/>
  <c r="K552" i="8"/>
  <c r="J552" i="8"/>
  <c r="I552" i="8"/>
  <c r="H552" i="8"/>
  <c r="G552" i="8"/>
  <c r="F552" i="8"/>
  <c r="E552" i="8"/>
  <c r="D552" i="8"/>
  <c r="B552" i="8"/>
  <c r="AK551" i="8"/>
  <c r="AJ551" i="8"/>
  <c r="AI551" i="8"/>
  <c r="AH551" i="8"/>
  <c r="AG551" i="8"/>
  <c r="AF551" i="8"/>
  <c r="AE551" i="8"/>
  <c r="AD551" i="8"/>
  <c r="AC551" i="8"/>
  <c r="AB551" i="8"/>
  <c r="AA551" i="8"/>
  <c r="Z551" i="8"/>
  <c r="Y551" i="8"/>
  <c r="X551" i="8"/>
  <c r="W551" i="8"/>
  <c r="V551" i="8"/>
  <c r="U551" i="8"/>
  <c r="T551" i="8"/>
  <c r="S551" i="8"/>
  <c r="R551" i="8"/>
  <c r="Q551" i="8"/>
  <c r="P551" i="8"/>
  <c r="O551" i="8"/>
  <c r="N551" i="8"/>
  <c r="M551" i="8"/>
  <c r="L551" i="8"/>
  <c r="K551" i="8"/>
  <c r="J551" i="8"/>
  <c r="I551" i="8"/>
  <c r="H551" i="8"/>
  <c r="G551" i="8"/>
  <c r="F551" i="8"/>
  <c r="E551" i="8"/>
  <c r="D551" i="8"/>
  <c r="B551" i="8"/>
  <c r="AK550" i="8"/>
  <c r="AJ550" i="8"/>
  <c r="AI550" i="8"/>
  <c r="AH550" i="8"/>
  <c r="AG550" i="8"/>
  <c r="AF550" i="8"/>
  <c r="AE550" i="8"/>
  <c r="AD550" i="8"/>
  <c r="AC550" i="8"/>
  <c r="AB550" i="8"/>
  <c r="AA550" i="8"/>
  <c r="Z550" i="8"/>
  <c r="Y550" i="8"/>
  <c r="X550" i="8"/>
  <c r="W550" i="8"/>
  <c r="V550" i="8"/>
  <c r="U550" i="8"/>
  <c r="T550" i="8"/>
  <c r="S550" i="8"/>
  <c r="R550" i="8"/>
  <c r="Q550" i="8"/>
  <c r="P550" i="8"/>
  <c r="O550" i="8"/>
  <c r="N550" i="8"/>
  <c r="M550" i="8"/>
  <c r="L550" i="8"/>
  <c r="K550" i="8"/>
  <c r="J550" i="8"/>
  <c r="I550" i="8"/>
  <c r="H550" i="8"/>
  <c r="G550" i="8"/>
  <c r="F550" i="8"/>
  <c r="E550" i="8"/>
  <c r="D550" i="8"/>
  <c r="B550" i="8"/>
  <c r="AK549" i="8"/>
  <c r="AJ549" i="8"/>
  <c r="AI549" i="8"/>
  <c r="AH549" i="8"/>
  <c r="AG549" i="8"/>
  <c r="AF549" i="8"/>
  <c r="AE549" i="8"/>
  <c r="AD549" i="8"/>
  <c r="AC549" i="8"/>
  <c r="AB549" i="8"/>
  <c r="AA549" i="8"/>
  <c r="Z549" i="8"/>
  <c r="Y549" i="8"/>
  <c r="X549" i="8"/>
  <c r="W549" i="8"/>
  <c r="V549" i="8"/>
  <c r="U549" i="8"/>
  <c r="T549" i="8"/>
  <c r="S549" i="8"/>
  <c r="R549" i="8"/>
  <c r="Q549" i="8"/>
  <c r="P549" i="8"/>
  <c r="O549" i="8"/>
  <c r="N549" i="8"/>
  <c r="M549" i="8"/>
  <c r="L549" i="8"/>
  <c r="K549" i="8"/>
  <c r="J549" i="8"/>
  <c r="I549" i="8"/>
  <c r="H549" i="8"/>
  <c r="G549" i="8"/>
  <c r="F549" i="8"/>
  <c r="E549" i="8"/>
  <c r="D549" i="8"/>
  <c r="B549" i="8"/>
  <c r="AK548" i="8"/>
  <c r="AJ548" i="8"/>
  <c r="AI548" i="8"/>
  <c r="AH548" i="8"/>
  <c r="AG548" i="8"/>
  <c r="AF548" i="8"/>
  <c r="AE548" i="8"/>
  <c r="AD548" i="8"/>
  <c r="AC548" i="8"/>
  <c r="AB548" i="8"/>
  <c r="AA548" i="8"/>
  <c r="Z548" i="8"/>
  <c r="Y548" i="8"/>
  <c r="X548" i="8"/>
  <c r="W548" i="8"/>
  <c r="V548" i="8"/>
  <c r="U548" i="8"/>
  <c r="T548" i="8"/>
  <c r="S548" i="8"/>
  <c r="R548" i="8"/>
  <c r="Q548" i="8"/>
  <c r="P548" i="8"/>
  <c r="O548" i="8"/>
  <c r="N548" i="8"/>
  <c r="M548" i="8"/>
  <c r="L548" i="8"/>
  <c r="K548" i="8"/>
  <c r="J548" i="8"/>
  <c r="I548" i="8"/>
  <c r="H548" i="8"/>
  <c r="G548" i="8"/>
  <c r="F548" i="8"/>
  <c r="E548" i="8"/>
  <c r="D548" i="8"/>
  <c r="B548" i="8"/>
  <c r="AK547" i="8"/>
  <c r="AJ547" i="8"/>
  <c r="AI547" i="8"/>
  <c r="AH547" i="8"/>
  <c r="AG547" i="8"/>
  <c r="AF547" i="8"/>
  <c r="AE547" i="8"/>
  <c r="AD547" i="8"/>
  <c r="AC547" i="8"/>
  <c r="AB547" i="8"/>
  <c r="AA547" i="8"/>
  <c r="Z547" i="8"/>
  <c r="Y547" i="8"/>
  <c r="X547" i="8"/>
  <c r="W547" i="8"/>
  <c r="V547" i="8"/>
  <c r="U547" i="8"/>
  <c r="T547" i="8"/>
  <c r="S547" i="8"/>
  <c r="R547" i="8"/>
  <c r="Q547" i="8"/>
  <c r="P547" i="8"/>
  <c r="O547" i="8"/>
  <c r="N547" i="8"/>
  <c r="M547" i="8"/>
  <c r="L547" i="8"/>
  <c r="K547" i="8"/>
  <c r="J547" i="8"/>
  <c r="I547" i="8"/>
  <c r="H547" i="8"/>
  <c r="G547" i="8"/>
  <c r="F547" i="8"/>
  <c r="E547" i="8"/>
  <c r="D547" i="8"/>
  <c r="B547" i="8"/>
  <c r="AK546" i="8"/>
  <c r="AJ546" i="8"/>
  <c r="AI546" i="8"/>
  <c r="AH546" i="8"/>
  <c r="AG546" i="8"/>
  <c r="AF546" i="8"/>
  <c r="AE546" i="8"/>
  <c r="AD546" i="8"/>
  <c r="AC546" i="8"/>
  <c r="AB546" i="8"/>
  <c r="AA546" i="8"/>
  <c r="Z546" i="8"/>
  <c r="Y546" i="8"/>
  <c r="X546" i="8"/>
  <c r="W546" i="8"/>
  <c r="V546" i="8"/>
  <c r="U546" i="8"/>
  <c r="T546" i="8"/>
  <c r="S546" i="8"/>
  <c r="R546" i="8"/>
  <c r="Q546" i="8"/>
  <c r="P546" i="8"/>
  <c r="O546" i="8"/>
  <c r="N546" i="8"/>
  <c r="M546" i="8"/>
  <c r="L546" i="8"/>
  <c r="K546" i="8"/>
  <c r="J546" i="8"/>
  <c r="I546" i="8"/>
  <c r="H546" i="8"/>
  <c r="G546" i="8"/>
  <c r="F546" i="8"/>
  <c r="E546" i="8"/>
  <c r="D546" i="8"/>
  <c r="B546" i="8"/>
  <c r="AK545" i="8"/>
  <c r="AJ545" i="8"/>
  <c r="AI545" i="8"/>
  <c r="AH545" i="8"/>
  <c r="AG545" i="8"/>
  <c r="AF545" i="8"/>
  <c r="AE545" i="8"/>
  <c r="AD545" i="8"/>
  <c r="AC545" i="8"/>
  <c r="AB545" i="8"/>
  <c r="AA545" i="8"/>
  <c r="Z545" i="8"/>
  <c r="Y545" i="8"/>
  <c r="X545" i="8"/>
  <c r="W545" i="8"/>
  <c r="V545" i="8"/>
  <c r="U545" i="8"/>
  <c r="T545" i="8"/>
  <c r="S545" i="8"/>
  <c r="R545" i="8"/>
  <c r="Q545" i="8"/>
  <c r="P545" i="8"/>
  <c r="O545" i="8"/>
  <c r="N545" i="8"/>
  <c r="M545" i="8"/>
  <c r="L545" i="8"/>
  <c r="K545" i="8"/>
  <c r="J545" i="8"/>
  <c r="I545" i="8"/>
  <c r="H545" i="8"/>
  <c r="G545" i="8"/>
  <c r="F545" i="8"/>
  <c r="E545" i="8"/>
  <c r="D545" i="8"/>
  <c r="B545" i="8"/>
  <c r="AK544" i="8"/>
  <c r="AJ544" i="8"/>
  <c r="AI544" i="8"/>
  <c r="AH544" i="8"/>
  <c r="AG544" i="8"/>
  <c r="AF544" i="8"/>
  <c r="AE544" i="8"/>
  <c r="AD544" i="8"/>
  <c r="AC544" i="8"/>
  <c r="AB544" i="8"/>
  <c r="AA544" i="8"/>
  <c r="Z544" i="8"/>
  <c r="Y544" i="8"/>
  <c r="X544" i="8"/>
  <c r="W544" i="8"/>
  <c r="V544" i="8"/>
  <c r="U544" i="8"/>
  <c r="T544" i="8"/>
  <c r="S544" i="8"/>
  <c r="R544" i="8"/>
  <c r="Q544" i="8"/>
  <c r="P544" i="8"/>
  <c r="O544" i="8"/>
  <c r="N544" i="8"/>
  <c r="M544" i="8"/>
  <c r="L544" i="8"/>
  <c r="K544" i="8"/>
  <c r="J544" i="8"/>
  <c r="I544" i="8"/>
  <c r="H544" i="8"/>
  <c r="G544" i="8"/>
  <c r="F544" i="8"/>
  <c r="E544" i="8"/>
  <c r="D544" i="8"/>
  <c r="B544" i="8"/>
  <c r="AK543" i="8"/>
  <c r="AJ543" i="8"/>
  <c r="AI543" i="8"/>
  <c r="AH543" i="8"/>
  <c r="AG543" i="8"/>
  <c r="AF543" i="8"/>
  <c r="AE543" i="8"/>
  <c r="AD543" i="8"/>
  <c r="AC543" i="8"/>
  <c r="AB543" i="8"/>
  <c r="AA543" i="8"/>
  <c r="Z543" i="8"/>
  <c r="Y543" i="8"/>
  <c r="X543" i="8"/>
  <c r="W543" i="8"/>
  <c r="V543" i="8"/>
  <c r="U543" i="8"/>
  <c r="T543" i="8"/>
  <c r="S543" i="8"/>
  <c r="R543" i="8"/>
  <c r="Q543" i="8"/>
  <c r="P543" i="8"/>
  <c r="O543" i="8"/>
  <c r="N543" i="8"/>
  <c r="M543" i="8"/>
  <c r="L543" i="8"/>
  <c r="K543" i="8"/>
  <c r="J543" i="8"/>
  <c r="I543" i="8"/>
  <c r="H543" i="8"/>
  <c r="G543" i="8"/>
  <c r="F543" i="8"/>
  <c r="E543" i="8"/>
  <c r="D543" i="8"/>
  <c r="B543" i="8"/>
  <c r="AK542" i="8"/>
  <c r="AJ542" i="8"/>
  <c r="AI542" i="8"/>
  <c r="AH542" i="8"/>
  <c r="AG542" i="8"/>
  <c r="AF542" i="8"/>
  <c r="AE542" i="8"/>
  <c r="AD542" i="8"/>
  <c r="AC542" i="8"/>
  <c r="AB542" i="8"/>
  <c r="AA542" i="8"/>
  <c r="Z542" i="8"/>
  <c r="Y542" i="8"/>
  <c r="X542" i="8"/>
  <c r="W542" i="8"/>
  <c r="V542" i="8"/>
  <c r="U542" i="8"/>
  <c r="T542" i="8"/>
  <c r="S542" i="8"/>
  <c r="R542" i="8"/>
  <c r="Q542" i="8"/>
  <c r="P542" i="8"/>
  <c r="O542" i="8"/>
  <c r="N542" i="8"/>
  <c r="M542" i="8"/>
  <c r="L542" i="8"/>
  <c r="K542" i="8"/>
  <c r="J542" i="8"/>
  <c r="I542" i="8"/>
  <c r="H542" i="8"/>
  <c r="G542" i="8"/>
  <c r="F542" i="8"/>
  <c r="E542" i="8"/>
  <c r="D542" i="8"/>
  <c r="B542" i="8"/>
  <c r="AK541" i="8"/>
  <c r="AJ541" i="8"/>
  <c r="AI541" i="8"/>
  <c r="AH541" i="8"/>
  <c r="AG541" i="8"/>
  <c r="AF541" i="8"/>
  <c r="AE541" i="8"/>
  <c r="AD541" i="8"/>
  <c r="AC541" i="8"/>
  <c r="AB541" i="8"/>
  <c r="AA541" i="8"/>
  <c r="Z541" i="8"/>
  <c r="Y541" i="8"/>
  <c r="X541" i="8"/>
  <c r="W541" i="8"/>
  <c r="V541" i="8"/>
  <c r="U541" i="8"/>
  <c r="T541" i="8"/>
  <c r="S541" i="8"/>
  <c r="R541" i="8"/>
  <c r="Q541" i="8"/>
  <c r="P541" i="8"/>
  <c r="O541" i="8"/>
  <c r="N541" i="8"/>
  <c r="M541" i="8"/>
  <c r="L541" i="8"/>
  <c r="K541" i="8"/>
  <c r="J541" i="8"/>
  <c r="I541" i="8"/>
  <c r="H541" i="8"/>
  <c r="G541" i="8"/>
  <c r="F541" i="8"/>
  <c r="E541" i="8"/>
  <c r="D541" i="8"/>
  <c r="B541" i="8"/>
  <c r="AK540" i="8"/>
  <c r="AJ540" i="8"/>
  <c r="AI540" i="8"/>
  <c r="AH540" i="8"/>
  <c r="AG540" i="8"/>
  <c r="AF540" i="8"/>
  <c r="AE540" i="8"/>
  <c r="AD540" i="8"/>
  <c r="AC540" i="8"/>
  <c r="AB540" i="8"/>
  <c r="AA540" i="8"/>
  <c r="Z540" i="8"/>
  <c r="Y540" i="8"/>
  <c r="X540" i="8"/>
  <c r="W540" i="8"/>
  <c r="V540" i="8"/>
  <c r="U540" i="8"/>
  <c r="T540" i="8"/>
  <c r="S540" i="8"/>
  <c r="R540" i="8"/>
  <c r="Q540" i="8"/>
  <c r="P540" i="8"/>
  <c r="O540" i="8"/>
  <c r="N540" i="8"/>
  <c r="M540" i="8"/>
  <c r="L540" i="8"/>
  <c r="K540" i="8"/>
  <c r="J540" i="8"/>
  <c r="I540" i="8"/>
  <c r="H540" i="8"/>
  <c r="G540" i="8"/>
  <c r="F540" i="8"/>
  <c r="E540" i="8"/>
  <c r="D540" i="8"/>
  <c r="B540" i="8"/>
  <c r="AK539" i="8"/>
  <c r="AJ539" i="8"/>
  <c r="AI539" i="8"/>
  <c r="AH539" i="8"/>
  <c r="AG539" i="8"/>
  <c r="AF539" i="8"/>
  <c r="AE539" i="8"/>
  <c r="AD539" i="8"/>
  <c r="AC539" i="8"/>
  <c r="AB539" i="8"/>
  <c r="AA539" i="8"/>
  <c r="Z539" i="8"/>
  <c r="Y539" i="8"/>
  <c r="X539" i="8"/>
  <c r="W539" i="8"/>
  <c r="V539" i="8"/>
  <c r="U539" i="8"/>
  <c r="T539" i="8"/>
  <c r="S539" i="8"/>
  <c r="R539" i="8"/>
  <c r="Q539" i="8"/>
  <c r="P539" i="8"/>
  <c r="O539" i="8"/>
  <c r="N539" i="8"/>
  <c r="M539" i="8"/>
  <c r="L539" i="8"/>
  <c r="K539" i="8"/>
  <c r="J539" i="8"/>
  <c r="I539" i="8"/>
  <c r="H539" i="8"/>
  <c r="G539" i="8"/>
  <c r="F539" i="8"/>
  <c r="E539" i="8"/>
  <c r="D539" i="8"/>
  <c r="B539" i="8"/>
  <c r="AK538" i="8"/>
  <c r="AJ538" i="8"/>
  <c r="AI538" i="8"/>
  <c r="AH538" i="8"/>
  <c r="AG538" i="8"/>
  <c r="AF538" i="8"/>
  <c r="AE538" i="8"/>
  <c r="AD538" i="8"/>
  <c r="AC538" i="8"/>
  <c r="AB538" i="8"/>
  <c r="AA538" i="8"/>
  <c r="Z538" i="8"/>
  <c r="Y538" i="8"/>
  <c r="X538" i="8"/>
  <c r="W538" i="8"/>
  <c r="V538" i="8"/>
  <c r="U538" i="8"/>
  <c r="T538" i="8"/>
  <c r="S538" i="8"/>
  <c r="R538" i="8"/>
  <c r="Q538" i="8"/>
  <c r="P538" i="8"/>
  <c r="O538" i="8"/>
  <c r="N538" i="8"/>
  <c r="M538" i="8"/>
  <c r="L538" i="8"/>
  <c r="K538" i="8"/>
  <c r="J538" i="8"/>
  <c r="I538" i="8"/>
  <c r="H538" i="8"/>
  <c r="G538" i="8"/>
  <c r="F538" i="8"/>
  <c r="E538" i="8"/>
  <c r="D538" i="8"/>
  <c r="B538" i="8"/>
  <c r="AK537" i="8"/>
  <c r="AJ537" i="8"/>
  <c r="AI537" i="8"/>
  <c r="AH537" i="8"/>
  <c r="AG537" i="8"/>
  <c r="AF537" i="8"/>
  <c r="AE537" i="8"/>
  <c r="AD537" i="8"/>
  <c r="AC537" i="8"/>
  <c r="AB537" i="8"/>
  <c r="AA537" i="8"/>
  <c r="Z537" i="8"/>
  <c r="Y537" i="8"/>
  <c r="X537" i="8"/>
  <c r="W537" i="8"/>
  <c r="V537" i="8"/>
  <c r="U537" i="8"/>
  <c r="T537" i="8"/>
  <c r="S537" i="8"/>
  <c r="R537" i="8"/>
  <c r="Q537" i="8"/>
  <c r="P537" i="8"/>
  <c r="O537" i="8"/>
  <c r="N537" i="8"/>
  <c r="M537" i="8"/>
  <c r="L537" i="8"/>
  <c r="K537" i="8"/>
  <c r="J537" i="8"/>
  <c r="I537" i="8"/>
  <c r="H537" i="8"/>
  <c r="G537" i="8"/>
  <c r="F537" i="8"/>
  <c r="E537" i="8"/>
  <c r="D537" i="8"/>
  <c r="B537" i="8"/>
  <c r="AK536" i="8"/>
  <c r="AJ536" i="8"/>
  <c r="AI536" i="8"/>
  <c r="AH536" i="8"/>
  <c r="AG536" i="8"/>
  <c r="AF536" i="8"/>
  <c r="AE536" i="8"/>
  <c r="AD536" i="8"/>
  <c r="AC536" i="8"/>
  <c r="AB536" i="8"/>
  <c r="AA536" i="8"/>
  <c r="Z536" i="8"/>
  <c r="Y536" i="8"/>
  <c r="X536" i="8"/>
  <c r="W536" i="8"/>
  <c r="V536" i="8"/>
  <c r="U536" i="8"/>
  <c r="T536" i="8"/>
  <c r="S536" i="8"/>
  <c r="R536" i="8"/>
  <c r="Q536" i="8"/>
  <c r="P536" i="8"/>
  <c r="O536" i="8"/>
  <c r="N536" i="8"/>
  <c r="M536" i="8"/>
  <c r="L536" i="8"/>
  <c r="K536" i="8"/>
  <c r="J536" i="8"/>
  <c r="I536" i="8"/>
  <c r="H536" i="8"/>
  <c r="G536" i="8"/>
  <c r="F536" i="8"/>
  <c r="E536" i="8"/>
  <c r="D536" i="8"/>
  <c r="B536" i="8"/>
  <c r="AK535" i="8"/>
  <c r="AJ535" i="8"/>
  <c r="AI535" i="8"/>
  <c r="AH535" i="8"/>
  <c r="AG535" i="8"/>
  <c r="AF535" i="8"/>
  <c r="AE535" i="8"/>
  <c r="AD535" i="8"/>
  <c r="AC535" i="8"/>
  <c r="AB535" i="8"/>
  <c r="AA535" i="8"/>
  <c r="Z535" i="8"/>
  <c r="Y535" i="8"/>
  <c r="X535" i="8"/>
  <c r="W535" i="8"/>
  <c r="V535" i="8"/>
  <c r="U535" i="8"/>
  <c r="T535" i="8"/>
  <c r="S535" i="8"/>
  <c r="R535" i="8"/>
  <c r="Q535" i="8"/>
  <c r="P535" i="8"/>
  <c r="O535" i="8"/>
  <c r="N535" i="8"/>
  <c r="M535" i="8"/>
  <c r="L535" i="8"/>
  <c r="K535" i="8"/>
  <c r="J535" i="8"/>
  <c r="I535" i="8"/>
  <c r="H535" i="8"/>
  <c r="G535" i="8"/>
  <c r="F535" i="8"/>
  <c r="E535" i="8"/>
  <c r="D535" i="8"/>
  <c r="B535" i="8"/>
  <c r="AK534" i="8"/>
  <c r="AJ534" i="8"/>
  <c r="AI534" i="8"/>
  <c r="AH534" i="8"/>
  <c r="AG534" i="8"/>
  <c r="AF534" i="8"/>
  <c r="AE534" i="8"/>
  <c r="AD534" i="8"/>
  <c r="AC534" i="8"/>
  <c r="AB534" i="8"/>
  <c r="AA534" i="8"/>
  <c r="Z534" i="8"/>
  <c r="Y534" i="8"/>
  <c r="X534" i="8"/>
  <c r="W534" i="8"/>
  <c r="V534" i="8"/>
  <c r="U534" i="8"/>
  <c r="T534" i="8"/>
  <c r="S534" i="8"/>
  <c r="R534" i="8"/>
  <c r="Q534" i="8"/>
  <c r="P534" i="8"/>
  <c r="O534" i="8"/>
  <c r="N534" i="8"/>
  <c r="M534" i="8"/>
  <c r="L534" i="8"/>
  <c r="K534" i="8"/>
  <c r="J534" i="8"/>
  <c r="I534" i="8"/>
  <c r="H534" i="8"/>
  <c r="G534" i="8"/>
  <c r="F534" i="8"/>
  <c r="E534" i="8"/>
  <c r="D534" i="8"/>
  <c r="B534" i="8"/>
  <c r="AK533" i="8"/>
  <c r="AJ533" i="8"/>
  <c r="AI533" i="8"/>
  <c r="AH533" i="8"/>
  <c r="AG533" i="8"/>
  <c r="AF533" i="8"/>
  <c r="AE533" i="8"/>
  <c r="AD533" i="8"/>
  <c r="AC533" i="8"/>
  <c r="AB533" i="8"/>
  <c r="AA533" i="8"/>
  <c r="Z533" i="8"/>
  <c r="Y533" i="8"/>
  <c r="X533" i="8"/>
  <c r="W533" i="8"/>
  <c r="V533" i="8"/>
  <c r="U533" i="8"/>
  <c r="T533" i="8"/>
  <c r="S533" i="8"/>
  <c r="R533" i="8"/>
  <c r="Q533" i="8"/>
  <c r="P533" i="8"/>
  <c r="O533" i="8"/>
  <c r="N533" i="8"/>
  <c r="M533" i="8"/>
  <c r="L533" i="8"/>
  <c r="K533" i="8"/>
  <c r="J533" i="8"/>
  <c r="I533" i="8"/>
  <c r="H533" i="8"/>
  <c r="G533" i="8"/>
  <c r="F533" i="8"/>
  <c r="E533" i="8"/>
  <c r="D533" i="8"/>
  <c r="B533" i="8"/>
  <c r="AK532" i="8"/>
  <c r="AJ532" i="8"/>
  <c r="AI532" i="8"/>
  <c r="AH532" i="8"/>
  <c r="AG532" i="8"/>
  <c r="AF532" i="8"/>
  <c r="AE532" i="8"/>
  <c r="AD532" i="8"/>
  <c r="AC532" i="8"/>
  <c r="AB532" i="8"/>
  <c r="AA532" i="8"/>
  <c r="Z532" i="8"/>
  <c r="Y532" i="8"/>
  <c r="X532" i="8"/>
  <c r="W532" i="8"/>
  <c r="V532" i="8"/>
  <c r="U532" i="8"/>
  <c r="T532" i="8"/>
  <c r="S532" i="8"/>
  <c r="R532" i="8"/>
  <c r="Q532" i="8"/>
  <c r="P532" i="8"/>
  <c r="O532" i="8"/>
  <c r="N532" i="8"/>
  <c r="M532" i="8"/>
  <c r="L532" i="8"/>
  <c r="K532" i="8"/>
  <c r="J532" i="8"/>
  <c r="I532" i="8"/>
  <c r="H532" i="8"/>
  <c r="G532" i="8"/>
  <c r="F532" i="8"/>
  <c r="E532" i="8"/>
  <c r="D532" i="8"/>
  <c r="B532" i="8"/>
  <c r="AK531" i="8"/>
  <c r="AJ531" i="8"/>
  <c r="AI531" i="8"/>
  <c r="AH531" i="8"/>
  <c r="AG531" i="8"/>
  <c r="AF531" i="8"/>
  <c r="AE531" i="8"/>
  <c r="AD531" i="8"/>
  <c r="AC531" i="8"/>
  <c r="AB531" i="8"/>
  <c r="AA531" i="8"/>
  <c r="Z531" i="8"/>
  <c r="Y531" i="8"/>
  <c r="X531" i="8"/>
  <c r="W531" i="8"/>
  <c r="V531" i="8"/>
  <c r="U531" i="8"/>
  <c r="T531" i="8"/>
  <c r="S531" i="8"/>
  <c r="R531" i="8"/>
  <c r="Q531" i="8"/>
  <c r="P531" i="8"/>
  <c r="O531" i="8"/>
  <c r="N531" i="8"/>
  <c r="M531" i="8"/>
  <c r="L531" i="8"/>
  <c r="K531" i="8"/>
  <c r="J531" i="8"/>
  <c r="I531" i="8"/>
  <c r="H531" i="8"/>
  <c r="G531" i="8"/>
  <c r="F531" i="8"/>
  <c r="E531" i="8"/>
  <c r="D531" i="8"/>
  <c r="B531" i="8"/>
  <c r="AK530" i="8"/>
  <c r="AJ530" i="8"/>
  <c r="AI530" i="8"/>
  <c r="AH530" i="8"/>
  <c r="AG530" i="8"/>
  <c r="AF530" i="8"/>
  <c r="AE530" i="8"/>
  <c r="AD530" i="8"/>
  <c r="AC530" i="8"/>
  <c r="AB530" i="8"/>
  <c r="AA530" i="8"/>
  <c r="Z530" i="8"/>
  <c r="Y530" i="8"/>
  <c r="X530" i="8"/>
  <c r="W530" i="8"/>
  <c r="V530" i="8"/>
  <c r="U530" i="8"/>
  <c r="T530" i="8"/>
  <c r="S530" i="8"/>
  <c r="R530" i="8"/>
  <c r="Q530" i="8"/>
  <c r="P530" i="8"/>
  <c r="O530" i="8"/>
  <c r="N530" i="8"/>
  <c r="M530" i="8"/>
  <c r="L530" i="8"/>
  <c r="K530" i="8"/>
  <c r="J530" i="8"/>
  <c r="I530" i="8"/>
  <c r="H530" i="8"/>
  <c r="G530" i="8"/>
  <c r="F530" i="8"/>
  <c r="E530" i="8"/>
  <c r="D530" i="8"/>
  <c r="B530" i="8"/>
  <c r="AK529" i="8"/>
  <c r="AJ529" i="8"/>
  <c r="AI529" i="8"/>
  <c r="AH529" i="8"/>
  <c r="AG529" i="8"/>
  <c r="AF529" i="8"/>
  <c r="AE529" i="8"/>
  <c r="AD529" i="8"/>
  <c r="AC529" i="8"/>
  <c r="AB529" i="8"/>
  <c r="AA529" i="8"/>
  <c r="Z529" i="8"/>
  <c r="Y529" i="8"/>
  <c r="X529" i="8"/>
  <c r="W529" i="8"/>
  <c r="V529" i="8"/>
  <c r="U529" i="8"/>
  <c r="T529" i="8"/>
  <c r="S529" i="8"/>
  <c r="R529" i="8"/>
  <c r="Q529" i="8"/>
  <c r="P529" i="8"/>
  <c r="O529" i="8"/>
  <c r="N529" i="8"/>
  <c r="M529" i="8"/>
  <c r="L529" i="8"/>
  <c r="K529" i="8"/>
  <c r="J529" i="8"/>
  <c r="I529" i="8"/>
  <c r="H529" i="8"/>
  <c r="G529" i="8"/>
  <c r="F529" i="8"/>
  <c r="E529" i="8"/>
  <c r="D529" i="8"/>
  <c r="B529" i="8"/>
  <c r="AK528" i="8"/>
  <c r="AJ528" i="8"/>
  <c r="AI528" i="8"/>
  <c r="AH528" i="8"/>
  <c r="AG528" i="8"/>
  <c r="AF528" i="8"/>
  <c r="AE528" i="8"/>
  <c r="AD528" i="8"/>
  <c r="AC528" i="8"/>
  <c r="AB528" i="8"/>
  <c r="AA528" i="8"/>
  <c r="Z528" i="8"/>
  <c r="Y528" i="8"/>
  <c r="X528" i="8"/>
  <c r="W528" i="8"/>
  <c r="V528" i="8"/>
  <c r="U528" i="8"/>
  <c r="T528" i="8"/>
  <c r="S528" i="8"/>
  <c r="R528" i="8"/>
  <c r="Q528" i="8"/>
  <c r="P528" i="8"/>
  <c r="O528" i="8"/>
  <c r="N528" i="8"/>
  <c r="M528" i="8"/>
  <c r="L528" i="8"/>
  <c r="K528" i="8"/>
  <c r="J528" i="8"/>
  <c r="I528" i="8"/>
  <c r="H528" i="8"/>
  <c r="G528" i="8"/>
  <c r="F528" i="8"/>
  <c r="E528" i="8"/>
  <c r="D528" i="8"/>
  <c r="B528" i="8"/>
  <c r="AK527" i="8"/>
  <c r="AJ527" i="8"/>
  <c r="AI527" i="8"/>
  <c r="AH527" i="8"/>
  <c r="AG527" i="8"/>
  <c r="AF527" i="8"/>
  <c r="AE527" i="8"/>
  <c r="AD527" i="8"/>
  <c r="AC527" i="8"/>
  <c r="AB527" i="8"/>
  <c r="AA527" i="8"/>
  <c r="Z527" i="8"/>
  <c r="Y527" i="8"/>
  <c r="X527" i="8"/>
  <c r="W527" i="8"/>
  <c r="V527" i="8"/>
  <c r="U527" i="8"/>
  <c r="T527" i="8"/>
  <c r="S527" i="8"/>
  <c r="R527" i="8"/>
  <c r="Q527" i="8"/>
  <c r="P527" i="8"/>
  <c r="O527" i="8"/>
  <c r="N527" i="8"/>
  <c r="M527" i="8"/>
  <c r="L527" i="8"/>
  <c r="K527" i="8"/>
  <c r="J527" i="8"/>
  <c r="I527" i="8"/>
  <c r="H527" i="8"/>
  <c r="G527" i="8"/>
  <c r="F527" i="8"/>
  <c r="E527" i="8"/>
  <c r="D527" i="8"/>
  <c r="B527" i="8"/>
  <c r="AK526" i="8"/>
  <c r="AJ526" i="8"/>
  <c r="AI526" i="8"/>
  <c r="AH526" i="8"/>
  <c r="AG526" i="8"/>
  <c r="AF526" i="8"/>
  <c r="AE526" i="8"/>
  <c r="AD526" i="8"/>
  <c r="AC526" i="8"/>
  <c r="AB526" i="8"/>
  <c r="AA526" i="8"/>
  <c r="Z526" i="8"/>
  <c r="Y526" i="8"/>
  <c r="X526" i="8"/>
  <c r="W526" i="8"/>
  <c r="V526" i="8"/>
  <c r="U526" i="8"/>
  <c r="T526" i="8"/>
  <c r="S526" i="8"/>
  <c r="R526" i="8"/>
  <c r="Q526" i="8"/>
  <c r="P526" i="8"/>
  <c r="O526" i="8"/>
  <c r="N526" i="8"/>
  <c r="M526" i="8"/>
  <c r="L526" i="8"/>
  <c r="K526" i="8"/>
  <c r="J526" i="8"/>
  <c r="I526" i="8"/>
  <c r="H526" i="8"/>
  <c r="G526" i="8"/>
  <c r="F526" i="8"/>
  <c r="E526" i="8"/>
  <c r="D526" i="8"/>
  <c r="B526" i="8"/>
  <c r="AK525" i="8"/>
  <c r="AJ525" i="8"/>
  <c r="AI525" i="8"/>
  <c r="AH525" i="8"/>
  <c r="AG525" i="8"/>
  <c r="AF525" i="8"/>
  <c r="AE525" i="8"/>
  <c r="AD525" i="8"/>
  <c r="AC525" i="8"/>
  <c r="AB525" i="8"/>
  <c r="AA525" i="8"/>
  <c r="Z525" i="8"/>
  <c r="Y525" i="8"/>
  <c r="X525" i="8"/>
  <c r="W525" i="8"/>
  <c r="V525" i="8"/>
  <c r="U525" i="8"/>
  <c r="T525" i="8"/>
  <c r="S525" i="8"/>
  <c r="R525" i="8"/>
  <c r="Q525" i="8"/>
  <c r="P525" i="8"/>
  <c r="O525" i="8"/>
  <c r="N525" i="8"/>
  <c r="M525" i="8"/>
  <c r="L525" i="8"/>
  <c r="K525" i="8"/>
  <c r="J525" i="8"/>
  <c r="I525" i="8"/>
  <c r="H525" i="8"/>
  <c r="G525" i="8"/>
  <c r="F525" i="8"/>
  <c r="E525" i="8"/>
  <c r="D525" i="8"/>
  <c r="B525" i="8"/>
  <c r="AK524" i="8"/>
  <c r="AJ524" i="8"/>
  <c r="AI524" i="8"/>
  <c r="AH524" i="8"/>
  <c r="AG524" i="8"/>
  <c r="AF524" i="8"/>
  <c r="AE524" i="8"/>
  <c r="AD524" i="8"/>
  <c r="AC524" i="8"/>
  <c r="AB524" i="8"/>
  <c r="AA524" i="8"/>
  <c r="Z524" i="8"/>
  <c r="Y524" i="8"/>
  <c r="X524" i="8"/>
  <c r="W524" i="8"/>
  <c r="V524" i="8"/>
  <c r="U524" i="8"/>
  <c r="T524" i="8"/>
  <c r="S524" i="8"/>
  <c r="R524" i="8"/>
  <c r="Q524" i="8"/>
  <c r="P524" i="8"/>
  <c r="O524" i="8"/>
  <c r="N524" i="8"/>
  <c r="M524" i="8"/>
  <c r="L524" i="8"/>
  <c r="K524" i="8"/>
  <c r="J524" i="8"/>
  <c r="I524" i="8"/>
  <c r="H524" i="8"/>
  <c r="G524" i="8"/>
  <c r="F524" i="8"/>
  <c r="E524" i="8"/>
  <c r="D524" i="8"/>
  <c r="B524" i="8"/>
  <c r="AK523" i="8"/>
  <c r="AJ523" i="8"/>
  <c r="AI523" i="8"/>
  <c r="AH523" i="8"/>
  <c r="AG523" i="8"/>
  <c r="AF523" i="8"/>
  <c r="AE523" i="8"/>
  <c r="AD523" i="8"/>
  <c r="AC523" i="8"/>
  <c r="AB523" i="8"/>
  <c r="AA523" i="8"/>
  <c r="Z523" i="8"/>
  <c r="Y523" i="8"/>
  <c r="X523" i="8"/>
  <c r="W523" i="8"/>
  <c r="V523" i="8"/>
  <c r="U523" i="8"/>
  <c r="T523" i="8"/>
  <c r="S523" i="8"/>
  <c r="R523" i="8"/>
  <c r="Q523" i="8"/>
  <c r="P523" i="8"/>
  <c r="O523" i="8"/>
  <c r="N523" i="8"/>
  <c r="M523" i="8"/>
  <c r="L523" i="8"/>
  <c r="K523" i="8"/>
  <c r="J523" i="8"/>
  <c r="I523" i="8"/>
  <c r="H523" i="8"/>
  <c r="G523" i="8"/>
  <c r="F523" i="8"/>
  <c r="E523" i="8"/>
  <c r="D523" i="8"/>
  <c r="B523" i="8"/>
  <c r="AK522" i="8"/>
  <c r="AJ522" i="8"/>
  <c r="AI522" i="8"/>
  <c r="AH522" i="8"/>
  <c r="AG522" i="8"/>
  <c r="AF522" i="8"/>
  <c r="AE522" i="8"/>
  <c r="AD522" i="8"/>
  <c r="AC522" i="8"/>
  <c r="AB522" i="8"/>
  <c r="AA522" i="8"/>
  <c r="Z522" i="8"/>
  <c r="Y522" i="8"/>
  <c r="X522" i="8"/>
  <c r="W522" i="8"/>
  <c r="V522" i="8"/>
  <c r="U522" i="8"/>
  <c r="T522" i="8"/>
  <c r="S522" i="8"/>
  <c r="R522" i="8"/>
  <c r="Q522" i="8"/>
  <c r="P522" i="8"/>
  <c r="O522" i="8"/>
  <c r="N522" i="8"/>
  <c r="M522" i="8"/>
  <c r="L522" i="8"/>
  <c r="K522" i="8"/>
  <c r="J522" i="8"/>
  <c r="I522" i="8"/>
  <c r="H522" i="8"/>
  <c r="G522" i="8"/>
  <c r="F522" i="8"/>
  <c r="E522" i="8"/>
  <c r="D522" i="8"/>
  <c r="B522" i="8"/>
  <c r="AK521" i="8"/>
  <c r="AJ521" i="8"/>
  <c r="AI521" i="8"/>
  <c r="AH521" i="8"/>
  <c r="AG521" i="8"/>
  <c r="AF521" i="8"/>
  <c r="AE521" i="8"/>
  <c r="AD521" i="8"/>
  <c r="AC521" i="8"/>
  <c r="AB521" i="8"/>
  <c r="AA521" i="8"/>
  <c r="Z521" i="8"/>
  <c r="Y521" i="8"/>
  <c r="X521" i="8"/>
  <c r="W521" i="8"/>
  <c r="V521" i="8"/>
  <c r="U521" i="8"/>
  <c r="T521" i="8"/>
  <c r="S521" i="8"/>
  <c r="R521" i="8"/>
  <c r="Q521" i="8"/>
  <c r="P521" i="8"/>
  <c r="O521" i="8"/>
  <c r="N521" i="8"/>
  <c r="M521" i="8"/>
  <c r="L521" i="8"/>
  <c r="K521" i="8"/>
  <c r="J521" i="8"/>
  <c r="I521" i="8"/>
  <c r="H521" i="8"/>
  <c r="G521" i="8"/>
  <c r="F521" i="8"/>
  <c r="E521" i="8"/>
  <c r="D521" i="8"/>
  <c r="B521" i="8"/>
  <c r="AK520" i="8"/>
  <c r="AJ520" i="8"/>
  <c r="AI520" i="8"/>
  <c r="AH520" i="8"/>
  <c r="AG520" i="8"/>
  <c r="AF520" i="8"/>
  <c r="AE520" i="8"/>
  <c r="AD520" i="8"/>
  <c r="AC520" i="8"/>
  <c r="AB520" i="8"/>
  <c r="AA520" i="8"/>
  <c r="Z520" i="8"/>
  <c r="Y520" i="8"/>
  <c r="X520" i="8"/>
  <c r="W520" i="8"/>
  <c r="V520" i="8"/>
  <c r="U520" i="8"/>
  <c r="T520" i="8"/>
  <c r="S520" i="8"/>
  <c r="R520" i="8"/>
  <c r="Q520" i="8"/>
  <c r="P520" i="8"/>
  <c r="O520" i="8"/>
  <c r="N520" i="8"/>
  <c r="M520" i="8"/>
  <c r="L520" i="8"/>
  <c r="K520" i="8"/>
  <c r="J520" i="8"/>
  <c r="I520" i="8"/>
  <c r="H520" i="8"/>
  <c r="G520" i="8"/>
  <c r="F520" i="8"/>
  <c r="E520" i="8"/>
  <c r="D520" i="8"/>
  <c r="B520" i="8"/>
  <c r="AK519" i="8"/>
  <c r="AJ519" i="8"/>
  <c r="AI519" i="8"/>
  <c r="AH519" i="8"/>
  <c r="AG519" i="8"/>
  <c r="AF519" i="8"/>
  <c r="AE519" i="8"/>
  <c r="AD519" i="8"/>
  <c r="AC519" i="8"/>
  <c r="AB519" i="8"/>
  <c r="AA519" i="8"/>
  <c r="Z519" i="8"/>
  <c r="Y519" i="8"/>
  <c r="X519" i="8"/>
  <c r="W519" i="8"/>
  <c r="V519" i="8"/>
  <c r="U519" i="8"/>
  <c r="T519" i="8"/>
  <c r="S519" i="8"/>
  <c r="R519" i="8"/>
  <c r="Q519" i="8"/>
  <c r="P519" i="8"/>
  <c r="O519" i="8"/>
  <c r="N519" i="8"/>
  <c r="M519" i="8"/>
  <c r="L519" i="8"/>
  <c r="K519" i="8"/>
  <c r="J519" i="8"/>
  <c r="I519" i="8"/>
  <c r="H519" i="8"/>
  <c r="G519" i="8"/>
  <c r="F519" i="8"/>
  <c r="E519" i="8"/>
  <c r="D519" i="8"/>
  <c r="B519" i="8"/>
  <c r="AK518" i="8"/>
  <c r="AJ518" i="8"/>
  <c r="AI518" i="8"/>
  <c r="AH518" i="8"/>
  <c r="AG518" i="8"/>
  <c r="AF518" i="8"/>
  <c r="AE518" i="8"/>
  <c r="AD518" i="8"/>
  <c r="AC518" i="8"/>
  <c r="AB518" i="8"/>
  <c r="AA518" i="8"/>
  <c r="Z518" i="8"/>
  <c r="Y518" i="8"/>
  <c r="X518" i="8"/>
  <c r="W518" i="8"/>
  <c r="V518" i="8"/>
  <c r="U518" i="8"/>
  <c r="T518" i="8"/>
  <c r="S518" i="8"/>
  <c r="R518" i="8"/>
  <c r="Q518" i="8"/>
  <c r="P518" i="8"/>
  <c r="O518" i="8"/>
  <c r="N518" i="8"/>
  <c r="M518" i="8"/>
  <c r="L518" i="8"/>
  <c r="K518" i="8"/>
  <c r="J518" i="8"/>
  <c r="I518" i="8"/>
  <c r="H518" i="8"/>
  <c r="G518" i="8"/>
  <c r="F518" i="8"/>
  <c r="E518" i="8"/>
  <c r="D518" i="8"/>
  <c r="B518" i="8"/>
  <c r="AK517" i="8"/>
  <c r="AJ517" i="8"/>
  <c r="AI517" i="8"/>
  <c r="AH517" i="8"/>
  <c r="AG517" i="8"/>
  <c r="AF517" i="8"/>
  <c r="AE517" i="8"/>
  <c r="AD517" i="8"/>
  <c r="AC517" i="8"/>
  <c r="AB517" i="8"/>
  <c r="AA517" i="8"/>
  <c r="Z517" i="8"/>
  <c r="Y517" i="8"/>
  <c r="X517" i="8"/>
  <c r="W517" i="8"/>
  <c r="V517" i="8"/>
  <c r="U517" i="8"/>
  <c r="T517" i="8"/>
  <c r="S517" i="8"/>
  <c r="R517" i="8"/>
  <c r="Q517" i="8"/>
  <c r="P517" i="8"/>
  <c r="O517" i="8"/>
  <c r="N517" i="8"/>
  <c r="M517" i="8"/>
  <c r="L517" i="8"/>
  <c r="K517" i="8"/>
  <c r="J517" i="8"/>
  <c r="I517" i="8"/>
  <c r="H517" i="8"/>
  <c r="G517" i="8"/>
  <c r="F517" i="8"/>
  <c r="E517" i="8"/>
  <c r="D517" i="8"/>
  <c r="B517" i="8"/>
  <c r="AK516" i="8"/>
  <c r="AJ516" i="8"/>
  <c r="AI516" i="8"/>
  <c r="AH516" i="8"/>
  <c r="AG516" i="8"/>
  <c r="AF516" i="8"/>
  <c r="AE516" i="8"/>
  <c r="AD516" i="8"/>
  <c r="AC516" i="8"/>
  <c r="AB516" i="8"/>
  <c r="AA516" i="8"/>
  <c r="Z516" i="8"/>
  <c r="Y516" i="8"/>
  <c r="X516" i="8"/>
  <c r="W516" i="8"/>
  <c r="V516" i="8"/>
  <c r="U516" i="8"/>
  <c r="T516" i="8"/>
  <c r="S516" i="8"/>
  <c r="R516" i="8"/>
  <c r="Q516" i="8"/>
  <c r="P516" i="8"/>
  <c r="O516" i="8"/>
  <c r="N516" i="8"/>
  <c r="M516" i="8"/>
  <c r="L516" i="8"/>
  <c r="K516" i="8"/>
  <c r="J516" i="8"/>
  <c r="I516" i="8"/>
  <c r="H516" i="8"/>
  <c r="G516" i="8"/>
  <c r="F516" i="8"/>
  <c r="E516" i="8"/>
  <c r="D516" i="8"/>
  <c r="B516" i="8"/>
  <c r="AK515" i="8"/>
  <c r="AJ515" i="8"/>
  <c r="AI515" i="8"/>
  <c r="AH515" i="8"/>
  <c r="AG515" i="8"/>
  <c r="AF515" i="8"/>
  <c r="AE515" i="8"/>
  <c r="AD515" i="8"/>
  <c r="AC515" i="8"/>
  <c r="AB515" i="8"/>
  <c r="AA515" i="8"/>
  <c r="Z515" i="8"/>
  <c r="Y515" i="8"/>
  <c r="X515" i="8"/>
  <c r="W515" i="8"/>
  <c r="V515" i="8"/>
  <c r="U515" i="8"/>
  <c r="T515" i="8"/>
  <c r="S515" i="8"/>
  <c r="R515" i="8"/>
  <c r="Q515" i="8"/>
  <c r="P515" i="8"/>
  <c r="O515" i="8"/>
  <c r="N515" i="8"/>
  <c r="M515" i="8"/>
  <c r="L515" i="8"/>
  <c r="K515" i="8"/>
  <c r="J515" i="8"/>
  <c r="I515" i="8"/>
  <c r="H515" i="8"/>
  <c r="G515" i="8"/>
  <c r="F515" i="8"/>
  <c r="E515" i="8"/>
  <c r="D515" i="8"/>
  <c r="B515" i="8"/>
  <c r="AK514" i="8"/>
  <c r="AJ514" i="8"/>
  <c r="AI514" i="8"/>
  <c r="AH514" i="8"/>
  <c r="AG514" i="8"/>
  <c r="AF514" i="8"/>
  <c r="AE514" i="8"/>
  <c r="AD514" i="8"/>
  <c r="AC514" i="8"/>
  <c r="AB514" i="8"/>
  <c r="AA514" i="8"/>
  <c r="Z514" i="8"/>
  <c r="Y514" i="8"/>
  <c r="X514" i="8"/>
  <c r="W514" i="8"/>
  <c r="V514" i="8"/>
  <c r="U514" i="8"/>
  <c r="T514" i="8"/>
  <c r="S514" i="8"/>
  <c r="R514" i="8"/>
  <c r="Q514" i="8"/>
  <c r="P514" i="8"/>
  <c r="O514" i="8"/>
  <c r="N514" i="8"/>
  <c r="M514" i="8"/>
  <c r="L514" i="8"/>
  <c r="K514" i="8"/>
  <c r="J514" i="8"/>
  <c r="I514" i="8"/>
  <c r="H514" i="8"/>
  <c r="G514" i="8"/>
  <c r="F514" i="8"/>
  <c r="E514" i="8"/>
  <c r="D514" i="8"/>
  <c r="B514" i="8"/>
  <c r="AK513" i="8"/>
  <c r="AJ513" i="8"/>
  <c r="AI513" i="8"/>
  <c r="AH513" i="8"/>
  <c r="AG513" i="8"/>
  <c r="AF513" i="8"/>
  <c r="AE513" i="8"/>
  <c r="AD513" i="8"/>
  <c r="AC513" i="8"/>
  <c r="AB513" i="8"/>
  <c r="AA513" i="8"/>
  <c r="Z513" i="8"/>
  <c r="Y513" i="8"/>
  <c r="X513" i="8"/>
  <c r="W513" i="8"/>
  <c r="V513" i="8"/>
  <c r="U513" i="8"/>
  <c r="T513" i="8"/>
  <c r="S513" i="8"/>
  <c r="R513" i="8"/>
  <c r="Q513" i="8"/>
  <c r="P513" i="8"/>
  <c r="O513" i="8"/>
  <c r="N513" i="8"/>
  <c r="M513" i="8"/>
  <c r="L513" i="8"/>
  <c r="K513" i="8"/>
  <c r="J513" i="8"/>
  <c r="I513" i="8"/>
  <c r="H513" i="8"/>
  <c r="G513" i="8"/>
  <c r="F513" i="8"/>
  <c r="E513" i="8"/>
  <c r="D513" i="8"/>
  <c r="B513" i="8"/>
  <c r="AK512" i="8"/>
  <c r="AJ512" i="8"/>
  <c r="AI512" i="8"/>
  <c r="AH512" i="8"/>
  <c r="AG512" i="8"/>
  <c r="AF512" i="8"/>
  <c r="AE512" i="8"/>
  <c r="AD512" i="8"/>
  <c r="AC512" i="8"/>
  <c r="AB512" i="8"/>
  <c r="AA512" i="8"/>
  <c r="Z512" i="8"/>
  <c r="Y512" i="8"/>
  <c r="X512" i="8"/>
  <c r="W512" i="8"/>
  <c r="V512" i="8"/>
  <c r="U512" i="8"/>
  <c r="T512" i="8"/>
  <c r="S512" i="8"/>
  <c r="R512" i="8"/>
  <c r="Q512" i="8"/>
  <c r="P512" i="8"/>
  <c r="O512" i="8"/>
  <c r="N512" i="8"/>
  <c r="M512" i="8"/>
  <c r="L512" i="8"/>
  <c r="K512" i="8"/>
  <c r="J512" i="8"/>
  <c r="I512" i="8"/>
  <c r="H512" i="8"/>
  <c r="G512" i="8"/>
  <c r="F512" i="8"/>
  <c r="E512" i="8"/>
  <c r="D512" i="8"/>
  <c r="B512" i="8"/>
  <c r="AK511" i="8"/>
  <c r="AJ511" i="8"/>
  <c r="AI511" i="8"/>
  <c r="AH511" i="8"/>
  <c r="AG511" i="8"/>
  <c r="AF511" i="8"/>
  <c r="AE511" i="8"/>
  <c r="AD511" i="8"/>
  <c r="AC511" i="8"/>
  <c r="AB511" i="8"/>
  <c r="AA511" i="8"/>
  <c r="Z511" i="8"/>
  <c r="Y511" i="8"/>
  <c r="X511" i="8"/>
  <c r="W511" i="8"/>
  <c r="V511" i="8"/>
  <c r="U511" i="8"/>
  <c r="T511" i="8"/>
  <c r="S511" i="8"/>
  <c r="R511" i="8"/>
  <c r="Q511" i="8"/>
  <c r="P511" i="8"/>
  <c r="O511" i="8"/>
  <c r="N511" i="8"/>
  <c r="M511" i="8"/>
  <c r="L511" i="8"/>
  <c r="K511" i="8"/>
  <c r="J511" i="8"/>
  <c r="I511" i="8"/>
  <c r="H511" i="8"/>
  <c r="G511" i="8"/>
  <c r="F511" i="8"/>
  <c r="E511" i="8"/>
  <c r="D511" i="8"/>
  <c r="B511" i="8"/>
  <c r="AK510" i="8"/>
  <c r="AJ510" i="8"/>
  <c r="AI510" i="8"/>
  <c r="AH510" i="8"/>
  <c r="AG510" i="8"/>
  <c r="AF510" i="8"/>
  <c r="AE510" i="8"/>
  <c r="AD510" i="8"/>
  <c r="AC510" i="8"/>
  <c r="AB510" i="8"/>
  <c r="AA510" i="8"/>
  <c r="Z510" i="8"/>
  <c r="Y510" i="8"/>
  <c r="X510" i="8"/>
  <c r="W510" i="8"/>
  <c r="V510" i="8"/>
  <c r="U510" i="8"/>
  <c r="T510" i="8"/>
  <c r="S510" i="8"/>
  <c r="R510" i="8"/>
  <c r="Q510" i="8"/>
  <c r="P510" i="8"/>
  <c r="O510" i="8"/>
  <c r="N510" i="8"/>
  <c r="M510" i="8"/>
  <c r="L510" i="8"/>
  <c r="K510" i="8"/>
  <c r="J510" i="8"/>
  <c r="I510" i="8"/>
  <c r="H510" i="8"/>
  <c r="G510" i="8"/>
  <c r="F510" i="8"/>
  <c r="E510" i="8"/>
  <c r="D510" i="8"/>
  <c r="B510" i="8"/>
  <c r="AK509" i="8"/>
  <c r="AJ509" i="8"/>
  <c r="AI509" i="8"/>
  <c r="AH509" i="8"/>
  <c r="AG509" i="8"/>
  <c r="AF509" i="8"/>
  <c r="AE509" i="8"/>
  <c r="AD509" i="8"/>
  <c r="AC509" i="8"/>
  <c r="AB509" i="8"/>
  <c r="AA509" i="8"/>
  <c r="Z509" i="8"/>
  <c r="Y509" i="8"/>
  <c r="X509" i="8"/>
  <c r="W509" i="8"/>
  <c r="V509" i="8"/>
  <c r="U509" i="8"/>
  <c r="T509" i="8"/>
  <c r="S509" i="8"/>
  <c r="R509" i="8"/>
  <c r="Q509" i="8"/>
  <c r="P509" i="8"/>
  <c r="O509" i="8"/>
  <c r="N509" i="8"/>
  <c r="M509" i="8"/>
  <c r="L509" i="8"/>
  <c r="K509" i="8"/>
  <c r="J509" i="8"/>
  <c r="I509" i="8"/>
  <c r="H509" i="8"/>
  <c r="G509" i="8"/>
  <c r="F509" i="8"/>
  <c r="E509" i="8"/>
  <c r="D509" i="8"/>
  <c r="B509" i="8"/>
  <c r="AK508" i="8"/>
  <c r="AJ508" i="8"/>
  <c r="AI508" i="8"/>
  <c r="AH508" i="8"/>
  <c r="AG508" i="8"/>
  <c r="AF508" i="8"/>
  <c r="AE508" i="8"/>
  <c r="AD508" i="8"/>
  <c r="AC508" i="8"/>
  <c r="AB508" i="8"/>
  <c r="AA508" i="8"/>
  <c r="Z508" i="8"/>
  <c r="Y508" i="8"/>
  <c r="X508" i="8"/>
  <c r="W508" i="8"/>
  <c r="V508" i="8"/>
  <c r="U508" i="8"/>
  <c r="T508" i="8"/>
  <c r="S508" i="8"/>
  <c r="R508" i="8"/>
  <c r="Q508" i="8"/>
  <c r="P508" i="8"/>
  <c r="O508" i="8"/>
  <c r="N508" i="8"/>
  <c r="M508" i="8"/>
  <c r="L508" i="8"/>
  <c r="K508" i="8"/>
  <c r="J508" i="8"/>
  <c r="I508" i="8"/>
  <c r="H508" i="8"/>
  <c r="G508" i="8"/>
  <c r="F508" i="8"/>
  <c r="E508" i="8"/>
  <c r="D508" i="8"/>
  <c r="B508" i="8"/>
  <c r="AK507" i="8"/>
  <c r="AJ507" i="8"/>
  <c r="AI507" i="8"/>
  <c r="AH507" i="8"/>
  <c r="AG507" i="8"/>
  <c r="AF507" i="8"/>
  <c r="AE507" i="8"/>
  <c r="AD507" i="8"/>
  <c r="AC507" i="8"/>
  <c r="AB507" i="8"/>
  <c r="AA507" i="8"/>
  <c r="Z507" i="8"/>
  <c r="Y507" i="8"/>
  <c r="X507" i="8"/>
  <c r="W507" i="8"/>
  <c r="V507" i="8"/>
  <c r="U507" i="8"/>
  <c r="T507" i="8"/>
  <c r="S507" i="8"/>
  <c r="R507" i="8"/>
  <c r="Q507" i="8"/>
  <c r="P507" i="8"/>
  <c r="O507" i="8"/>
  <c r="N507" i="8"/>
  <c r="M507" i="8"/>
  <c r="L507" i="8"/>
  <c r="K507" i="8"/>
  <c r="J507" i="8"/>
  <c r="I507" i="8"/>
  <c r="H507" i="8"/>
  <c r="G507" i="8"/>
  <c r="F507" i="8"/>
  <c r="E507" i="8"/>
  <c r="D507" i="8"/>
  <c r="B507" i="8"/>
  <c r="AK506" i="8"/>
  <c r="AJ506" i="8"/>
  <c r="AI506" i="8"/>
  <c r="AH506" i="8"/>
  <c r="AG506" i="8"/>
  <c r="AF506" i="8"/>
  <c r="AE506" i="8"/>
  <c r="AD506" i="8"/>
  <c r="AC506" i="8"/>
  <c r="AB506" i="8"/>
  <c r="AA506" i="8"/>
  <c r="Z506" i="8"/>
  <c r="Y506" i="8"/>
  <c r="X506" i="8"/>
  <c r="W506" i="8"/>
  <c r="V506" i="8"/>
  <c r="U506" i="8"/>
  <c r="T506" i="8"/>
  <c r="S506" i="8"/>
  <c r="R506" i="8"/>
  <c r="Q506" i="8"/>
  <c r="P506" i="8"/>
  <c r="O506" i="8"/>
  <c r="N506" i="8"/>
  <c r="M506" i="8"/>
  <c r="L506" i="8"/>
  <c r="K506" i="8"/>
  <c r="J506" i="8"/>
  <c r="I506" i="8"/>
  <c r="H506" i="8"/>
  <c r="G506" i="8"/>
  <c r="F506" i="8"/>
  <c r="E506" i="8"/>
  <c r="D506" i="8"/>
  <c r="B506" i="8"/>
  <c r="AK505" i="8"/>
  <c r="AJ505" i="8"/>
  <c r="AI505" i="8"/>
  <c r="AH505" i="8"/>
  <c r="AG505" i="8"/>
  <c r="AF505" i="8"/>
  <c r="AE505" i="8"/>
  <c r="AD505" i="8"/>
  <c r="AC505" i="8"/>
  <c r="AB505" i="8"/>
  <c r="AA505" i="8"/>
  <c r="Z505" i="8"/>
  <c r="Y505" i="8"/>
  <c r="X505" i="8"/>
  <c r="W505" i="8"/>
  <c r="V505" i="8"/>
  <c r="U505" i="8"/>
  <c r="T505" i="8"/>
  <c r="S505" i="8"/>
  <c r="R505" i="8"/>
  <c r="Q505" i="8"/>
  <c r="P505" i="8"/>
  <c r="O505" i="8"/>
  <c r="N505" i="8"/>
  <c r="M505" i="8"/>
  <c r="L505" i="8"/>
  <c r="K505" i="8"/>
  <c r="J505" i="8"/>
  <c r="I505" i="8"/>
  <c r="H505" i="8"/>
  <c r="G505" i="8"/>
  <c r="F505" i="8"/>
  <c r="E505" i="8"/>
  <c r="D505" i="8"/>
  <c r="B505" i="8"/>
  <c r="AK504" i="8"/>
  <c r="AJ504" i="8"/>
  <c r="AI504" i="8"/>
  <c r="AH504" i="8"/>
  <c r="AG504" i="8"/>
  <c r="AF504" i="8"/>
  <c r="AE504" i="8"/>
  <c r="AD504" i="8"/>
  <c r="AC504" i="8"/>
  <c r="AB504" i="8"/>
  <c r="AA504" i="8"/>
  <c r="Z504" i="8"/>
  <c r="Y504" i="8"/>
  <c r="X504" i="8"/>
  <c r="W504" i="8"/>
  <c r="V504" i="8"/>
  <c r="U504" i="8"/>
  <c r="T504" i="8"/>
  <c r="S504" i="8"/>
  <c r="R504" i="8"/>
  <c r="Q504" i="8"/>
  <c r="P504" i="8"/>
  <c r="O504" i="8"/>
  <c r="N504" i="8"/>
  <c r="M504" i="8"/>
  <c r="L504" i="8"/>
  <c r="K504" i="8"/>
  <c r="J504" i="8"/>
  <c r="I504" i="8"/>
  <c r="H504" i="8"/>
  <c r="G504" i="8"/>
  <c r="F504" i="8"/>
  <c r="E504" i="8"/>
  <c r="D504" i="8"/>
  <c r="B504" i="8"/>
  <c r="AK503" i="8"/>
  <c r="AJ503" i="8"/>
  <c r="AI503" i="8"/>
  <c r="AH503" i="8"/>
  <c r="AG503" i="8"/>
  <c r="AF503" i="8"/>
  <c r="AE503" i="8"/>
  <c r="AD503" i="8"/>
  <c r="AC503" i="8"/>
  <c r="AB503" i="8"/>
  <c r="AA503" i="8"/>
  <c r="Z503" i="8"/>
  <c r="Y503" i="8"/>
  <c r="X503" i="8"/>
  <c r="W503" i="8"/>
  <c r="V503" i="8"/>
  <c r="U503" i="8"/>
  <c r="T503" i="8"/>
  <c r="S503" i="8"/>
  <c r="R503" i="8"/>
  <c r="Q503" i="8"/>
  <c r="P503" i="8"/>
  <c r="O503" i="8"/>
  <c r="N503" i="8"/>
  <c r="M503" i="8"/>
  <c r="L503" i="8"/>
  <c r="K503" i="8"/>
  <c r="J503" i="8"/>
  <c r="I503" i="8"/>
  <c r="H503" i="8"/>
  <c r="G503" i="8"/>
  <c r="F503" i="8"/>
  <c r="E503" i="8"/>
  <c r="D503" i="8"/>
  <c r="B503" i="8"/>
  <c r="AK502" i="8"/>
  <c r="AJ502" i="8"/>
  <c r="AI502" i="8"/>
  <c r="AH502" i="8"/>
  <c r="AG502" i="8"/>
  <c r="AF502" i="8"/>
  <c r="AE502" i="8"/>
  <c r="AD502" i="8"/>
  <c r="AC502" i="8"/>
  <c r="AB502" i="8"/>
  <c r="AA502" i="8"/>
  <c r="Z502" i="8"/>
  <c r="Y502" i="8"/>
  <c r="X502" i="8"/>
  <c r="W502" i="8"/>
  <c r="V502" i="8"/>
  <c r="U502" i="8"/>
  <c r="T502" i="8"/>
  <c r="S502" i="8"/>
  <c r="R502" i="8"/>
  <c r="Q502" i="8"/>
  <c r="P502" i="8"/>
  <c r="O502" i="8"/>
  <c r="N502" i="8"/>
  <c r="M502" i="8"/>
  <c r="L502" i="8"/>
  <c r="K502" i="8"/>
  <c r="J502" i="8"/>
  <c r="I502" i="8"/>
  <c r="H502" i="8"/>
  <c r="G502" i="8"/>
  <c r="F502" i="8"/>
  <c r="E502" i="8"/>
  <c r="D502" i="8"/>
  <c r="B502" i="8"/>
  <c r="AK501" i="8"/>
  <c r="AJ501" i="8"/>
  <c r="AI501" i="8"/>
  <c r="AH501" i="8"/>
  <c r="AG501" i="8"/>
  <c r="AF501" i="8"/>
  <c r="AE501" i="8"/>
  <c r="AD501" i="8"/>
  <c r="AC501" i="8"/>
  <c r="AB501" i="8"/>
  <c r="AA501" i="8"/>
  <c r="Z501" i="8"/>
  <c r="Y501" i="8"/>
  <c r="X501" i="8"/>
  <c r="W501" i="8"/>
  <c r="V501" i="8"/>
  <c r="U501" i="8"/>
  <c r="T501" i="8"/>
  <c r="S501" i="8"/>
  <c r="R501" i="8"/>
  <c r="Q501" i="8"/>
  <c r="P501" i="8"/>
  <c r="O501" i="8"/>
  <c r="N501" i="8"/>
  <c r="M501" i="8"/>
  <c r="L501" i="8"/>
  <c r="K501" i="8"/>
  <c r="J501" i="8"/>
  <c r="I501" i="8"/>
  <c r="H501" i="8"/>
  <c r="G501" i="8"/>
  <c r="F501" i="8"/>
  <c r="E501" i="8"/>
  <c r="D501" i="8"/>
  <c r="B501" i="8"/>
  <c r="AK500" i="8"/>
  <c r="AJ500" i="8"/>
  <c r="AI500" i="8"/>
  <c r="AH500" i="8"/>
  <c r="AG500" i="8"/>
  <c r="AF500" i="8"/>
  <c r="AE500" i="8"/>
  <c r="AD500" i="8"/>
  <c r="AC500" i="8"/>
  <c r="AB500" i="8"/>
  <c r="AA500" i="8"/>
  <c r="Z500" i="8"/>
  <c r="Y500" i="8"/>
  <c r="X500" i="8"/>
  <c r="W500" i="8"/>
  <c r="V500" i="8"/>
  <c r="U500" i="8"/>
  <c r="T500" i="8"/>
  <c r="S500" i="8"/>
  <c r="R500" i="8"/>
  <c r="Q500" i="8"/>
  <c r="P500" i="8"/>
  <c r="O500" i="8"/>
  <c r="N500" i="8"/>
  <c r="M500" i="8"/>
  <c r="L500" i="8"/>
  <c r="K500" i="8"/>
  <c r="J500" i="8"/>
  <c r="I500" i="8"/>
  <c r="H500" i="8"/>
  <c r="G500" i="8"/>
  <c r="F500" i="8"/>
  <c r="E500" i="8"/>
  <c r="D500" i="8"/>
  <c r="B500" i="8"/>
  <c r="AK499" i="8"/>
  <c r="AJ499" i="8"/>
  <c r="AI499" i="8"/>
  <c r="AH499" i="8"/>
  <c r="AG499" i="8"/>
  <c r="AF499" i="8"/>
  <c r="AE499" i="8"/>
  <c r="AD499" i="8"/>
  <c r="AC499" i="8"/>
  <c r="AB499" i="8"/>
  <c r="AA499" i="8"/>
  <c r="Z499" i="8"/>
  <c r="Y499" i="8"/>
  <c r="X499" i="8"/>
  <c r="W499" i="8"/>
  <c r="V499" i="8"/>
  <c r="U499" i="8"/>
  <c r="T499" i="8"/>
  <c r="S499" i="8"/>
  <c r="R499" i="8"/>
  <c r="Q499" i="8"/>
  <c r="P499" i="8"/>
  <c r="O499" i="8"/>
  <c r="N499" i="8"/>
  <c r="M499" i="8"/>
  <c r="L499" i="8"/>
  <c r="K499" i="8"/>
  <c r="J499" i="8"/>
  <c r="I499" i="8"/>
  <c r="H499" i="8"/>
  <c r="G499" i="8"/>
  <c r="F499" i="8"/>
  <c r="E499" i="8"/>
  <c r="D499" i="8"/>
  <c r="B499" i="8"/>
  <c r="AK498" i="8"/>
  <c r="AJ498" i="8"/>
  <c r="AI498" i="8"/>
  <c r="AH498" i="8"/>
  <c r="AG498" i="8"/>
  <c r="AF498" i="8"/>
  <c r="AE498" i="8"/>
  <c r="AD498" i="8"/>
  <c r="AC498" i="8"/>
  <c r="AB498" i="8"/>
  <c r="AA498" i="8"/>
  <c r="Z498" i="8"/>
  <c r="Y498" i="8"/>
  <c r="X498" i="8"/>
  <c r="W498" i="8"/>
  <c r="V498" i="8"/>
  <c r="U498" i="8"/>
  <c r="T498" i="8"/>
  <c r="S498" i="8"/>
  <c r="R498" i="8"/>
  <c r="Q498" i="8"/>
  <c r="P498" i="8"/>
  <c r="O498" i="8"/>
  <c r="N498" i="8"/>
  <c r="M498" i="8"/>
  <c r="L498" i="8"/>
  <c r="K498" i="8"/>
  <c r="J498" i="8"/>
  <c r="I498" i="8"/>
  <c r="H498" i="8"/>
  <c r="G498" i="8"/>
  <c r="F498" i="8"/>
  <c r="E498" i="8"/>
  <c r="D498" i="8"/>
  <c r="B498" i="8"/>
  <c r="AK497" i="8"/>
  <c r="AJ497" i="8"/>
  <c r="AI497" i="8"/>
  <c r="AH497" i="8"/>
  <c r="AG497" i="8"/>
  <c r="AF497" i="8"/>
  <c r="AE497" i="8"/>
  <c r="AD497" i="8"/>
  <c r="AC497" i="8"/>
  <c r="AB497" i="8"/>
  <c r="AA497" i="8"/>
  <c r="Z497" i="8"/>
  <c r="Y497" i="8"/>
  <c r="X497" i="8"/>
  <c r="W497" i="8"/>
  <c r="V497" i="8"/>
  <c r="U497" i="8"/>
  <c r="T497" i="8"/>
  <c r="S497" i="8"/>
  <c r="R497" i="8"/>
  <c r="Q497" i="8"/>
  <c r="P497" i="8"/>
  <c r="O497" i="8"/>
  <c r="N497" i="8"/>
  <c r="M497" i="8"/>
  <c r="L497" i="8"/>
  <c r="K497" i="8"/>
  <c r="J497" i="8"/>
  <c r="I497" i="8"/>
  <c r="H497" i="8"/>
  <c r="G497" i="8"/>
  <c r="F497" i="8"/>
  <c r="E497" i="8"/>
  <c r="D497" i="8"/>
  <c r="B497" i="8"/>
  <c r="AK496" i="8"/>
  <c r="AJ496" i="8"/>
  <c r="AI496" i="8"/>
  <c r="AH496" i="8"/>
  <c r="AG496" i="8"/>
  <c r="AF496" i="8"/>
  <c r="AE496" i="8"/>
  <c r="AD496" i="8"/>
  <c r="AC496" i="8"/>
  <c r="AB496" i="8"/>
  <c r="AA496" i="8"/>
  <c r="Z496" i="8"/>
  <c r="Y496" i="8"/>
  <c r="X496" i="8"/>
  <c r="W496" i="8"/>
  <c r="V496" i="8"/>
  <c r="U496" i="8"/>
  <c r="T496" i="8"/>
  <c r="S496" i="8"/>
  <c r="R496" i="8"/>
  <c r="Q496" i="8"/>
  <c r="P496" i="8"/>
  <c r="O496" i="8"/>
  <c r="N496" i="8"/>
  <c r="M496" i="8"/>
  <c r="L496" i="8"/>
  <c r="K496" i="8"/>
  <c r="J496" i="8"/>
  <c r="I496" i="8"/>
  <c r="H496" i="8"/>
  <c r="G496" i="8"/>
  <c r="F496" i="8"/>
  <c r="E496" i="8"/>
  <c r="D496" i="8"/>
  <c r="B496" i="8"/>
  <c r="AK495" i="8"/>
  <c r="AJ495" i="8"/>
  <c r="AI495" i="8"/>
  <c r="AH495" i="8"/>
  <c r="AG495" i="8"/>
  <c r="AF495" i="8"/>
  <c r="AE495" i="8"/>
  <c r="AD495" i="8"/>
  <c r="AC495" i="8"/>
  <c r="AB495" i="8"/>
  <c r="AA495" i="8"/>
  <c r="Z495" i="8"/>
  <c r="Y495" i="8"/>
  <c r="X495" i="8"/>
  <c r="W495" i="8"/>
  <c r="V495" i="8"/>
  <c r="U495" i="8"/>
  <c r="T495" i="8"/>
  <c r="S495" i="8"/>
  <c r="R495" i="8"/>
  <c r="Q495" i="8"/>
  <c r="P495" i="8"/>
  <c r="O495" i="8"/>
  <c r="N495" i="8"/>
  <c r="M495" i="8"/>
  <c r="L495" i="8"/>
  <c r="K495" i="8"/>
  <c r="J495" i="8"/>
  <c r="I495" i="8"/>
  <c r="H495" i="8"/>
  <c r="G495" i="8"/>
  <c r="F495" i="8"/>
  <c r="E495" i="8"/>
  <c r="D495" i="8"/>
  <c r="B495" i="8"/>
  <c r="AK494" i="8"/>
  <c r="AJ494" i="8"/>
  <c r="AI494" i="8"/>
  <c r="AH494" i="8"/>
  <c r="AG494" i="8"/>
  <c r="AF494" i="8"/>
  <c r="AE494" i="8"/>
  <c r="AD494" i="8"/>
  <c r="AC494" i="8"/>
  <c r="AB494" i="8"/>
  <c r="AA494" i="8"/>
  <c r="Z494" i="8"/>
  <c r="Y494" i="8"/>
  <c r="X494" i="8"/>
  <c r="W494" i="8"/>
  <c r="V494" i="8"/>
  <c r="U494" i="8"/>
  <c r="T494" i="8"/>
  <c r="S494" i="8"/>
  <c r="R494" i="8"/>
  <c r="Q494" i="8"/>
  <c r="P494" i="8"/>
  <c r="O494" i="8"/>
  <c r="N494" i="8"/>
  <c r="M494" i="8"/>
  <c r="L494" i="8"/>
  <c r="K494" i="8"/>
  <c r="J494" i="8"/>
  <c r="I494" i="8"/>
  <c r="H494" i="8"/>
  <c r="G494" i="8"/>
  <c r="F494" i="8"/>
  <c r="E494" i="8"/>
  <c r="D494" i="8"/>
  <c r="B494" i="8"/>
  <c r="AK493" i="8"/>
  <c r="AJ493" i="8"/>
  <c r="AI493" i="8"/>
  <c r="AH493" i="8"/>
  <c r="AG493" i="8"/>
  <c r="AF493" i="8"/>
  <c r="AE493" i="8"/>
  <c r="AD493" i="8"/>
  <c r="AC493" i="8"/>
  <c r="AB493" i="8"/>
  <c r="AA493" i="8"/>
  <c r="Z493" i="8"/>
  <c r="Y493" i="8"/>
  <c r="X493" i="8"/>
  <c r="W493" i="8"/>
  <c r="V493" i="8"/>
  <c r="U493" i="8"/>
  <c r="T493" i="8"/>
  <c r="S493" i="8"/>
  <c r="R493" i="8"/>
  <c r="Q493" i="8"/>
  <c r="P493" i="8"/>
  <c r="O493" i="8"/>
  <c r="N493" i="8"/>
  <c r="M493" i="8"/>
  <c r="L493" i="8"/>
  <c r="K493" i="8"/>
  <c r="J493" i="8"/>
  <c r="I493" i="8"/>
  <c r="H493" i="8"/>
  <c r="G493" i="8"/>
  <c r="F493" i="8"/>
  <c r="E493" i="8"/>
  <c r="D493" i="8"/>
  <c r="B493" i="8"/>
  <c r="AK492" i="8"/>
  <c r="AJ492" i="8"/>
  <c r="AI492" i="8"/>
  <c r="AH492" i="8"/>
  <c r="AG492" i="8"/>
  <c r="AF492" i="8"/>
  <c r="AE492" i="8"/>
  <c r="AD492" i="8"/>
  <c r="AC492" i="8"/>
  <c r="AB492" i="8"/>
  <c r="AA492" i="8"/>
  <c r="Z492" i="8"/>
  <c r="Y492" i="8"/>
  <c r="X492" i="8"/>
  <c r="W492" i="8"/>
  <c r="V492" i="8"/>
  <c r="U492" i="8"/>
  <c r="T492" i="8"/>
  <c r="S492" i="8"/>
  <c r="R492" i="8"/>
  <c r="Q492" i="8"/>
  <c r="P492" i="8"/>
  <c r="O492" i="8"/>
  <c r="N492" i="8"/>
  <c r="M492" i="8"/>
  <c r="L492" i="8"/>
  <c r="K492" i="8"/>
  <c r="J492" i="8"/>
  <c r="I492" i="8"/>
  <c r="H492" i="8"/>
  <c r="G492" i="8"/>
  <c r="F492" i="8"/>
  <c r="E492" i="8"/>
  <c r="D492" i="8"/>
  <c r="B492" i="8"/>
  <c r="AK491" i="8"/>
  <c r="AJ491" i="8"/>
  <c r="AI491" i="8"/>
  <c r="AH491" i="8"/>
  <c r="AG491" i="8"/>
  <c r="AF491" i="8"/>
  <c r="AE491" i="8"/>
  <c r="AD491" i="8"/>
  <c r="AC491" i="8"/>
  <c r="AB491" i="8"/>
  <c r="AA491" i="8"/>
  <c r="Z491" i="8"/>
  <c r="Y491" i="8"/>
  <c r="X491" i="8"/>
  <c r="W491" i="8"/>
  <c r="V491" i="8"/>
  <c r="U491" i="8"/>
  <c r="T491" i="8"/>
  <c r="S491" i="8"/>
  <c r="R491" i="8"/>
  <c r="Q491" i="8"/>
  <c r="P491" i="8"/>
  <c r="O491" i="8"/>
  <c r="N491" i="8"/>
  <c r="M491" i="8"/>
  <c r="L491" i="8"/>
  <c r="K491" i="8"/>
  <c r="J491" i="8"/>
  <c r="I491" i="8"/>
  <c r="H491" i="8"/>
  <c r="G491" i="8"/>
  <c r="F491" i="8"/>
  <c r="E491" i="8"/>
  <c r="D491" i="8"/>
  <c r="B491" i="8"/>
  <c r="AK490" i="8"/>
  <c r="AJ490" i="8"/>
  <c r="AI490" i="8"/>
  <c r="AH490" i="8"/>
  <c r="AG490" i="8"/>
  <c r="AF490" i="8"/>
  <c r="AE490" i="8"/>
  <c r="AD490" i="8"/>
  <c r="AC490" i="8"/>
  <c r="AB490" i="8"/>
  <c r="AA490" i="8"/>
  <c r="Z490" i="8"/>
  <c r="Y490" i="8"/>
  <c r="X490" i="8"/>
  <c r="W490" i="8"/>
  <c r="V490" i="8"/>
  <c r="U490" i="8"/>
  <c r="T490" i="8"/>
  <c r="S490" i="8"/>
  <c r="R490" i="8"/>
  <c r="Q490" i="8"/>
  <c r="P490" i="8"/>
  <c r="O490" i="8"/>
  <c r="N490" i="8"/>
  <c r="M490" i="8"/>
  <c r="L490" i="8"/>
  <c r="K490" i="8"/>
  <c r="J490" i="8"/>
  <c r="I490" i="8"/>
  <c r="H490" i="8"/>
  <c r="G490" i="8"/>
  <c r="F490" i="8"/>
  <c r="E490" i="8"/>
  <c r="D490" i="8"/>
  <c r="B490" i="8"/>
  <c r="AK489" i="8"/>
  <c r="AJ489" i="8"/>
  <c r="AI489" i="8"/>
  <c r="AH489" i="8"/>
  <c r="AG489" i="8"/>
  <c r="AF489" i="8"/>
  <c r="AE489" i="8"/>
  <c r="AD489" i="8"/>
  <c r="AC489" i="8"/>
  <c r="AB489" i="8"/>
  <c r="AA489" i="8"/>
  <c r="Z489" i="8"/>
  <c r="Y489" i="8"/>
  <c r="X489" i="8"/>
  <c r="W489" i="8"/>
  <c r="V489" i="8"/>
  <c r="U489" i="8"/>
  <c r="T489" i="8"/>
  <c r="S489" i="8"/>
  <c r="R489" i="8"/>
  <c r="Q489" i="8"/>
  <c r="P489" i="8"/>
  <c r="O489" i="8"/>
  <c r="N489" i="8"/>
  <c r="M489" i="8"/>
  <c r="L489" i="8"/>
  <c r="K489" i="8"/>
  <c r="J489" i="8"/>
  <c r="I489" i="8"/>
  <c r="H489" i="8"/>
  <c r="G489" i="8"/>
  <c r="F489" i="8"/>
  <c r="E489" i="8"/>
  <c r="D489" i="8"/>
  <c r="B489" i="8"/>
  <c r="AK488" i="8"/>
  <c r="AJ488" i="8"/>
  <c r="AI488" i="8"/>
  <c r="AH488" i="8"/>
  <c r="AG488" i="8"/>
  <c r="AF488" i="8"/>
  <c r="AE488" i="8"/>
  <c r="AD488" i="8"/>
  <c r="AC488" i="8"/>
  <c r="AB488" i="8"/>
  <c r="AA488" i="8"/>
  <c r="Z488" i="8"/>
  <c r="Y488" i="8"/>
  <c r="X488" i="8"/>
  <c r="W488" i="8"/>
  <c r="V488" i="8"/>
  <c r="U488" i="8"/>
  <c r="T488" i="8"/>
  <c r="S488" i="8"/>
  <c r="R488" i="8"/>
  <c r="Q488" i="8"/>
  <c r="P488" i="8"/>
  <c r="O488" i="8"/>
  <c r="N488" i="8"/>
  <c r="M488" i="8"/>
  <c r="L488" i="8"/>
  <c r="K488" i="8"/>
  <c r="J488" i="8"/>
  <c r="I488" i="8"/>
  <c r="H488" i="8"/>
  <c r="G488" i="8"/>
  <c r="F488" i="8"/>
  <c r="E488" i="8"/>
  <c r="D488" i="8"/>
  <c r="B488" i="8"/>
  <c r="AK487" i="8"/>
  <c r="AJ487" i="8"/>
  <c r="AI487" i="8"/>
  <c r="AH487" i="8"/>
  <c r="AG487" i="8"/>
  <c r="AF487" i="8"/>
  <c r="AE487" i="8"/>
  <c r="AD487" i="8"/>
  <c r="AC487" i="8"/>
  <c r="AB487" i="8"/>
  <c r="AA487" i="8"/>
  <c r="Z487" i="8"/>
  <c r="Y487" i="8"/>
  <c r="X487" i="8"/>
  <c r="W487" i="8"/>
  <c r="V487" i="8"/>
  <c r="U487" i="8"/>
  <c r="T487" i="8"/>
  <c r="S487" i="8"/>
  <c r="R487" i="8"/>
  <c r="Q487" i="8"/>
  <c r="P487" i="8"/>
  <c r="O487" i="8"/>
  <c r="N487" i="8"/>
  <c r="M487" i="8"/>
  <c r="L487" i="8"/>
  <c r="K487" i="8"/>
  <c r="J487" i="8"/>
  <c r="I487" i="8"/>
  <c r="H487" i="8"/>
  <c r="G487" i="8"/>
  <c r="F487" i="8"/>
  <c r="E487" i="8"/>
  <c r="D487" i="8"/>
  <c r="B487" i="8"/>
  <c r="AK486" i="8"/>
  <c r="AJ486" i="8"/>
  <c r="AI486" i="8"/>
  <c r="AH486" i="8"/>
  <c r="AG486" i="8"/>
  <c r="AF486" i="8"/>
  <c r="AE486" i="8"/>
  <c r="AD486" i="8"/>
  <c r="AC486" i="8"/>
  <c r="AB486" i="8"/>
  <c r="AA486" i="8"/>
  <c r="Z486" i="8"/>
  <c r="Y486" i="8"/>
  <c r="X486" i="8"/>
  <c r="W486" i="8"/>
  <c r="V486" i="8"/>
  <c r="U486" i="8"/>
  <c r="T486" i="8"/>
  <c r="S486" i="8"/>
  <c r="R486" i="8"/>
  <c r="Q486" i="8"/>
  <c r="P486" i="8"/>
  <c r="O486" i="8"/>
  <c r="N486" i="8"/>
  <c r="M486" i="8"/>
  <c r="L486" i="8"/>
  <c r="K486" i="8"/>
  <c r="J486" i="8"/>
  <c r="I486" i="8"/>
  <c r="H486" i="8"/>
  <c r="G486" i="8"/>
  <c r="F486" i="8"/>
  <c r="E486" i="8"/>
  <c r="D486" i="8"/>
  <c r="B486" i="8"/>
  <c r="AK485" i="8"/>
  <c r="AJ485" i="8"/>
  <c r="AI485" i="8"/>
  <c r="AH485" i="8"/>
  <c r="AG485" i="8"/>
  <c r="AF485" i="8"/>
  <c r="AE485" i="8"/>
  <c r="AD485" i="8"/>
  <c r="AC485" i="8"/>
  <c r="AB485" i="8"/>
  <c r="AA485" i="8"/>
  <c r="Z485" i="8"/>
  <c r="Y485" i="8"/>
  <c r="X485" i="8"/>
  <c r="W485" i="8"/>
  <c r="V485" i="8"/>
  <c r="U485" i="8"/>
  <c r="T485" i="8"/>
  <c r="S485" i="8"/>
  <c r="R485" i="8"/>
  <c r="Q485" i="8"/>
  <c r="P485" i="8"/>
  <c r="O485" i="8"/>
  <c r="N485" i="8"/>
  <c r="M485" i="8"/>
  <c r="L485" i="8"/>
  <c r="K485" i="8"/>
  <c r="J485" i="8"/>
  <c r="I485" i="8"/>
  <c r="H485" i="8"/>
  <c r="G485" i="8"/>
  <c r="F485" i="8"/>
  <c r="E485" i="8"/>
  <c r="D485" i="8"/>
  <c r="B485" i="8"/>
  <c r="AK484" i="8"/>
  <c r="AJ484" i="8"/>
  <c r="AI484" i="8"/>
  <c r="AH484" i="8"/>
  <c r="AG484" i="8"/>
  <c r="AF484" i="8"/>
  <c r="AE484" i="8"/>
  <c r="AD484" i="8"/>
  <c r="AC484" i="8"/>
  <c r="AB484" i="8"/>
  <c r="AA484" i="8"/>
  <c r="Z484" i="8"/>
  <c r="Y484" i="8"/>
  <c r="X484" i="8"/>
  <c r="W484" i="8"/>
  <c r="V484" i="8"/>
  <c r="U484" i="8"/>
  <c r="T484" i="8"/>
  <c r="S484" i="8"/>
  <c r="R484" i="8"/>
  <c r="Q484" i="8"/>
  <c r="P484" i="8"/>
  <c r="O484" i="8"/>
  <c r="N484" i="8"/>
  <c r="M484" i="8"/>
  <c r="L484" i="8"/>
  <c r="K484" i="8"/>
  <c r="J484" i="8"/>
  <c r="I484" i="8"/>
  <c r="H484" i="8"/>
  <c r="G484" i="8"/>
  <c r="F484" i="8"/>
  <c r="E484" i="8"/>
  <c r="D484" i="8"/>
  <c r="B484" i="8"/>
  <c r="AK483" i="8"/>
  <c r="AJ483" i="8"/>
  <c r="AI483" i="8"/>
  <c r="AH483" i="8"/>
  <c r="AG483" i="8"/>
  <c r="AF483" i="8"/>
  <c r="AE483" i="8"/>
  <c r="AD483" i="8"/>
  <c r="AC483" i="8"/>
  <c r="AB483" i="8"/>
  <c r="AA483" i="8"/>
  <c r="Z483" i="8"/>
  <c r="Y483" i="8"/>
  <c r="X483" i="8"/>
  <c r="W483" i="8"/>
  <c r="V483" i="8"/>
  <c r="U483" i="8"/>
  <c r="T483" i="8"/>
  <c r="S483" i="8"/>
  <c r="R483" i="8"/>
  <c r="Q483" i="8"/>
  <c r="P483" i="8"/>
  <c r="O483" i="8"/>
  <c r="N483" i="8"/>
  <c r="M483" i="8"/>
  <c r="L483" i="8"/>
  <c r="K483" i="8"/>
  <c r="J483" i="8"/>
  <c r="I483" i="8"/>
  <c r="H483" i="8"/>
  <c r="G483" i="8"/>
  <c r="F483" i="8"/>
  <c r="E483" i="8"/>
  <c r="D483" i="8"/>
  <c r="B483" i="8"/>
  <c r="AK482" i="8"/>
  <c r="AJ482" i="8"/>
  <c r="AI482" i="8"/>
  <c r="AH482" i="8"/>
  <c r="AG482" i="8"/>
  <c r="AF482" i="8"/>
  <c r="AE482" i="8"/>
  <c r="AD482" i="8"/>
  <c r="AC482" i="8"/>
  <c r="AB482" i="8"/>
  <c r="AA482" i="8"/>
  <c r="Z482" i="8"/>
  <c r="Y482" i="8"/>
  <c r="X482" i="8"/>
  <c r="W482" i="8"/>
  <c r="V482" i="8"/>
  <c r="U482" i="8"/>
  <c r="T482" i="8"/>
  <c r="S482" i="8"/>
  <c r="R482" i="8"/>
  <c r="Q482" i="8"/>
  <c r="P482" i="8"/>
  <c r="O482" i="8"/>
  <c r="N482" i="8"/>
  <c r="M482" i="8"/>
  <c r="L482" i="8"/>
  <c r="K482" i="8"/>
  <c r="J482" i="8"/>
  <c r="I482" i="8"/>
  <c r="H482" i="8"/>
  <c r="G482" i="8"/>
  <c r="F482" i="8"/>
  <c r="E482" i="8"/>
  <c r="D482" i="8"/>
  <c r="B482" i="8"/>
  <c r="AK481" i="8"/>
  <c r="AJ481" i="8"/>
  <c r="AI481" i="8"/>
  <c r="AH481" i="8"/>
  <c r="AG481" i="8"/>
  <c r="AF481" i="8"/>
  <c r="AE481" i="8"/>
  <c r="AD481" i="8"/>
  <c r="AC481" i="8"/>
  <c r="AB481" i="8"/>
  <c r="AA481" i="8"/>
  <c r="Z481" i="8"/>
  <c r="Y481" i="8"/>
  <c r="X481" i="8"/>
  <c r="W481" i="8"/>
  <c r="V481" i="8"/>
  <c r="U481" i="8"/>
  <c r="T481" i="8"/>
  <c r="S481" i="8"/>
  <c r="R481" i="8"/>
  <c r="Q481" i="8"/>
  <c r="P481" i="8"/>
  <c r="O481" i="8"/>
  <c r="N481" i="8"/>
  <c r="M481" i="8"/>
  <c r="L481" i="8"/>
  <c r="K481" i="8"/>
  <c r="J481" i="8"/>
  <c r="I481" i="8"/>
  <c r="H481" i="8"/>
  <c r="G481" i="8"/>
  <c r="F481" i="8"/>
  <c r="E481" i="8"/>
  <c r="D481" i="8"/>
  <c r="B481" i="8"/>
  <c r="AK480" i="8"/>
  <c r="AJ480" i="8"/>
  <c r="AI480" i="8"/>
  <c r="AH480" i="8"/>
  <c r="AG480" i="8"/>
  <c r="AF480" i="8"/>
  <c r="AE480" i="8"/>
  <c r="AD480" i="8"/>
  <c r="AC480" i="8"/>
  <c r="AB480" i="8"/>
  <c r="AA480" i="8"/>
  <c r="Z480" i="8"/>
  <c r="Y480" i="8"/>
  <c r="X480" i="8"/>
  <c r="W480" i="8"/>
  <c r="V480" i="8"/>
  <c r="U480" i="8"/>
  <c r="T480" i="8"/>
  <c r="S480" i="8"/>
  <c r="R480" i="8"/>
  <c r="Q480" i="8"/>
  <c r="P480" i="8"/>
  <c r="O480" i="8"/>
  <c r="N480" i="8"/>
  <c r="M480" i="8"/>
  <c r="L480" i="8"/>
  <c r="K480" i="8"/>
  <c r="J480" i="8"/>
  <c r="I480" i="8"/>
  <c r="H480" i="8"/>
  <c r="G480" i="8"/>
  <c r="F480" i="8"/>
  <c r="E480" i="8"/>
  <c r="D480" i="8"/>
  <c r="B480" i="8"/>
  <c r="AK479" i="8"/>
  <c r="AJ479" i="8"/>
  <c r="AI479" i="8"/>
  <c r="AH479" i="8"/>
  <c r="AG479" i="8"/>
  <c r="AF479" i="8"/>
  <c r="AE479" i="8"/>
  <c r="AD479" i="8"/>
  <c r="AC479" i="8"/>
  <c r="AB479" i="8"/>
  <c r="AA479" i="8"/>
  <c r="Z479" i="8"/>
  <c r="Y479" i="8"/>
  <c r="X479" i="8"/>
  <c r="W479" i="8"/>
  <c r="V479" i="8"/>
  <c r="U479" i="8"/>
  <c r="T479" i="8"/>
  <c r="S479" i="8"/>
  <c r="R479" i="8"/>
  <c r="Q479" i="8"/>
  <c r="P479" i="8"/>
  <c r="O479" i="8"/>
  <c r="N479" i="8"/>
  <c r="M479" i="8"/>
  <c r="L479" i="8"/>
  <c r="K479" i="8"/>
  <c r="J479" i="8"/>
  <c r="I479" i="8"/>
  <c r="H479" i="8"/>
  <c r="G479" i="8"/>
  <c r="F479" i="8"/>
  <c r="E479" i="8"/>
  <c r="D479" i="8"/>
  <c r="B479" i="8"/>
  <c r="AK478" i="8"/>
  <c r="AJ478" i="8"/>
  <c r="AI478" i="8"/>
  <c r="AH478" i="8"/>
  <c r="AG478" i="8"/>
  <c r="AF478" i="8"/>
  <c r="AE478" i="8"/>
  <c r="AD478" i="8"/>
  <c r="AC478" i="8"/>
  <c r="AB478" i="8"/>
  <c r="AA478" i="8"/>
  <c r="Z478" i="8"/>
  <c r="Y478" i="8"/>
  <c r="X478" i="8"/>
  <c r="W478" i="8"/>
  <c r="V478" i="8"/>
  <c r="U478" i="8"/>
  <c r="T478" i="8"/>
  <c r="S478" i="8"/>
  <c r="R478" i="8"/>
  <c r="Q478" i="8"/>
  <c r="P478" i="8"/>
  <c r="O478" i="8"/>
  <c r="N478" i="8"/>
  <c r="M478" i="8"/>
  <c r="L478" i="8"/>
  <c r="K478" i="8"/>
  <c r="J478" i="8"/>
  <c r="I478" i="8"/>
  <c r="H478" i="8"/>
  <c r="G478" i="8"/>
  <c r="F478" i="8"/>
  <c r="E478" i="8"/>
  <c r="D478" i="8"/>
  <c r="B478" i="8"/>
  <c r="AK477" i="8"/>
  <c r="AJ477" i="8"/>
  <c r="AI477" i="8"/>
  <c r="AH477" i="8"/>
  <c r="AG477" i="8"/>
  <c r="AF477" i="8"/>
  <c r="AE477" i="8"/>
  <c r="AD477" i="8"/>
  <c r="AC477" i="8"/>
  <c r="AB477" i="8"/>
  <c r="AA477" i="8"/>
  <c r="Z477" i="8"/>
  <c r="Y477" i="8"/>
  <c r="X477" i="8"/>
  <c r="W477" i="8"/>
  <c r="V477" i="8"/>
  <c r="U477" i="8"/>
  <c r="T477" i="8"/>
  <c r="S477" i="8"/>
  <c r="R477" i="8"/>
  <c r="Q477" i="8"/>
  <c r="P477" i="8"/>
  <c r="O477" i="8"/>
  <c r="N477" i="8"/>
  <c r="M477" i="8"/>
  <c r="L477" i="8"/>
  <c r="K477" i="8"/>
  <c r="J477" i="8"/>
  <c r="I477" i="8"/>
  <c r="H477" i="8"/>
  <c r="G477" i="8"/>
  <c r="F477" i="8"/>
  <c r="E477" i="8"/>
  <c r="D477" i="8"/>
  <c r="B477" i="8"/>
  <c r="AK476" i="8"/>
  <c r="AJ476" i="8"/>
  <c r="AI476" i="8"/>
  <c r="AH476" i="8"/>
  <c r="AG476" i="8"/>
  <c r="AF476" i="8"/>
  <c r="AE476" i="8"/>
  <c r="AD476" i="8"/>
  <c r="AC476" i="8"/>
  <c r="AB476" i="8"/>
  <c r="AA476" i="8"/>
  <c r="Z476" i="8"/>
  <c r="Y476" i="8"/>
  <c r="X476" i="8"/>
  <c r="W476" i="8"/>
  <c r="V476" i="8"/>
  <c r="U476" i="8"/>
  <c r="T476" i="8"/>
  <c r="S476" i="8"/>
  <c r="R476" i="8"/>
  <c r="Q476" i="8"/>
  <c r="P476" i="8"/>
  <c r="O476" i="8"/>
  <c r="N476" i="8"/>
  <c r="M476" i="8"/>
  <c r="L476" i="8"/>
  <c r="K476" i="8"/>
  <c r="J476" i="8"/>
  <c r="I476" i="8"/>
  <c r="H476" i="8"/>
  <c r="G476" i="8"/>
  <c r="F476" i="8"/>
  <c r="E476" i="8"/>
  <c r="D476" i="8"/>
  <c r="B476" i="8"/>
  <c r="AK475" i="8"/>
  <c r="AJ475" i="8"/>
  <c r="AI475" i="8"/>
  <c r="AH475" i="8"/>
  <c r="AG475" i="8"/>
  <c r="AF475" i="8"/>
  <c r="AE475" i="8"/>
  <c r="AD475" i="8"/>
  <c r="AC475" i="8"/>
  <c r="AB475" i="8"/>
  <c r="AA475" i="8"/>
  <c r="Z475" i="8"/>
  <c r="Y475" i="8"/>
  <c r="X475" i="8"/>
  <c r="W475" i="8"/>
  <c r="V475" i="8"/>
  <c r="U475" i="8"/>
  <c r="T475" i="8"/>
  <c r="S475" i="8"/>
  <c r="R475" i="8"/>
  <c r="Q475" i="8"/>
  <c r="P475" i="8"/>
  <c r="O475" i="8"/>
  <c r="N475" i="8"/>
  <c r="M475" i="8"/>
  <c r="L475" i="8"/>
  <c r="K475" i="8"/>
  <c r="J475" i="8"/>
  <c r="I475" i="8"/>
  <c r="H475" i="8"/>
  <c r="G475" i="8"/>
  <c r="F475" i="8"/>
  <c r="E475" i="8"/>
  <c r="D475" i="8"/>
  <c r="B475" i="8"/>
  <c r="AK474" i="8"/>
  <c r="AJ474" i="8"/>
  <c r="AI474" i="8"/>
  <c r="AH474" i="8"/>
  <c r="AG474" i="8"/>
  <c r="AF474" i="8"/>
  <c r="AE474" i="8"/>
  <c r="AD474" i="8"/>
  <c r="AC474" i="8"/>
  <c r="AB474" i="8"/>
  <c r="AA474" i="8"/>
  <c r="Z474" i="8"/>
  <c r="Y474" i="8"/>
  <c r="X474" i="8"/>
  <c r="W474" i="8"/>
  <c r="V474" i="8"/>
  <c r="U474" i="8"/>
  <c r="T474" i="8"/>
  <c r="S474" i="8"/>
  <c r="R474" i="8"/>
  <c r="Q474" i="8"/>
  <c r="P474" i="8"/>
  <c r="O474" i="8"/>
  <c r="N474" i="8"/>
  <c r="M474" i="8"/>
  <c r="L474" i="8"/>
  <c r="K474" i="8"/>
  <c r="J474" i="8"/>
  <c r="I474" i="8"/>
  <c r="H474" i="8"/>
  <c r="G474" i="8"/>
  <c r="F474" i="8"/>
  <c r="E474" i="8"/>
  <c r="D474" i="8"/>
  <c r="B474" i="8"/>
  <c r="AK473" i="8"/>
  <c r="AJ473" i="8"/>
  <c r="AI473" i="8"/>
  <c r="AH473" i="8"/>
  <c r="AG473" i="8"/>
  <c r="AF473" i="8"/>
  <c r="AE473" i="8"/>
  <c r="AD473" i="8"/>
  <c r="AC473" i="8"/>
  <c r="AB473" i="8"/>
  <c r="AA473" i="8"/>
  <c r="Z473" i="8"/>
  <c r="Y473" i="8"/>
  <c r="X473" i="8"/>
  <c r="W473" i="8"/>
  <c r="V473" i="8"/>
  <c r="U473" i="8"/>
  <c r="T473" i="8"/>
  <c r="S473" i="8"/>
  <c r="R473" i="8"/>
  <c r="Q473" i="8"/>
  <c r="P473" i="8"/>
  <c r="O473" i="8"/>
  <c r="N473" i="8"/>
  <c r="M473" i="8"/>
  <c r="L473" i="8"/>
  <c r="K473" i="8"/>
  <c r="J473" i="8"/>
  <c r="I473" i="8"/>
  <c r="H473" i="8"/>
  <c r="G473" i="8"/>
  <c r="F473" i="8"/>
  <c r="E473" i="8"/>
  <c r="D473" i="8"/>
  <c r="B473" i="8"/>
  <c r="AK472" i="8"/>
  <c r="AJ472" i="8"/>
  <c r="AI472" i="8"/>
  <c r="AH472" i="8"/>
  <c r="AG472" i="8"/>
  <c r="AF472" i="8"/>
  <c r="AE472" i="8"/>
  <c r="AD472" i="8"/>
  <c r="AC472" i="8"/>
  <c r="AB472" i="8"/>
  <c r="AA472" i="8"/>
  <c r="Z472" i="8"/>
  <c r="Y472" i="8"/>
  <c r="X472" i="8"/>
  <c r="W472" i="8"/>
  <c r="V472" i="8"/>
  <c r="U472" i="8"/>
  <c r="T472" i="8"/>
  <c r="S472" i="8"/>
  <c r="R472" i="8"/>
  <c r="Q472" i="8"/>
  <c r="P472" i="8"/>
  <c r="O472" i="8"/>
  <c r="N472" i="8"/>
  <c r="M472" i="8"/>
  <c r="L472" i="8"/>
  <c r="K472" i="8"/>
  <c r="J472" i="8"/>
  <c r="I472" i="8"/>
  <c r="H472" i="8"/>
  <c r="G472" i="8"/>
  <c r="F472" i="8"/>
  <c r="E472" i="8"/>
  <c r="D472" i="8"/>
  <c r="B472" i="8"/>
  <c r="AK471" i="8"/>
  <c r="AJ471" i="8"/>
  <c r="AI471" i="8"/>
  <c r="AH471" i="8"/>
  <c r="AG471" i="8"/>
  <c r="AF471" i="8"/>
  <c r="AE471" i="8"/>
  <c r="AD471" i="8"/>
  <c r="AC471" i="8"/>
  <c r="AB471" i="8"/>
  <c r="AA471" i="8"/>
  <c r="Z471" i="8"/>
  <c r="Y471" i="8"/>
  <c r="X471" i="8"/>
  <c r="W471" i="8"/>
  <c r="V471" i="8"/>
  <c r="U471" i="8"/>
  <c r="T471" i="8"/>
  <c r="S471" i="8"/>
  <c r="R471" i="8"/>
  <c r="Q471" i="8"/>
  <c r="P471" i="8"/>
  <c r="O471" i="8"/>
  <c r="N471" i="8"/>
  <c r="M471" i="8"/>
  <c r="L471" i="8"/>
  <c r="K471" i="8"/>
  <c r="J471" i="8"/>
  <c r="I471" i="8"/>
  <c r="H471" i="8"/>
  <c r="G471" i="8"/>
  <c r="F471" i="8"/>
  <c r="E471" i="8"/>
  <c r="D471" i="8"/>
  <c r="B471" i="8"/>
  <c r="AK470" i="8"/>
  <c r="AJ470" i="8"/>
  <c r="AI470" i="8"/>
  <c r="AH470" i="8"/>
  <c r="AG470" i="8"/>
  <c r="AF470" i="8"/>
  <c r="AE470" i="8"/>
  <c r="AD470" i="8"/>
  <c r="AC470" i="8"/>
  <c r="AB470" i="8"/>
  <c r="AA470" i="8"/>
  <c r="Z470" i="8"/>
  <c r="Y470" i="8"/>
  <c r="X470" i="8"/>
  <c r="W470" i="8"/>
  <c r="V470" i="8"/>
  <c r="U470" i="8"/>
  <c r="T470" i="8"/>
  <c r="S470" i="8"/>
  <c r="R470" i="8"/>
  <c r="Q470" i="8"/>
  <c r="P470" i="8"/>
  <c r="O470" i="8"/>
  <c r="N470" i="8"/>
  <c r="M470" i="8"/>
  <c r="L470" i="8"/>
  <c r="K470" i="8"/>
  <c r="J470" i="8"/>
  <c r="I470" i="8"/>
  <c r="H470" i="8"/>
  <c r="G470" i="8"/>
  <c r="F470" i="8"/>
  <c r="E470" i="8"/>
  <c r="D470" i="8"/>
  <c r="B470" i="8"/>
  <c r="AK469" i="8"/>
  <c r="AJ469" i="8"/>
  <c r="AI469" i="8"/>
  <c r="AH469" i="8"/>
  <c r="AG469" i="8"/>
  <c r="AF469" i="8"/>
  <c r="AE469" i="8"/>
  <c r="AD469" i="8"/>
  <c r="AC469" i="8"/>
  <c r="AB469" i="8"/>
  <c r="AA469" i="8"/>
  <c r="Z469" i="8"/>
  <c r="Y469" i="8"/>
  <c r="X469" i="8"/>
  <c r="W469" i="8"/>
  <c r="V469" i="8"/>
  <c r="U469" i="8"/>
  <c r="T469" i="8"/>
  <c r="S469" i="8"/>
  <c r="R469" i="8"/>
  <c r="Q469" i="8"/>
  <c r="P469" i="8"/>
  <c r="O469" i="8"/>
  <c r="N469" i="8"/>
  <c r="M469" i="8"/>
  <c r="L469" i="8"/>
  <c r="K469" i="8"/>
  <c r="J469" i="8"/>
  <c r="I469" i="8"/>
  <c r="H469" i="8"/>
  <c r="G469" i="8"/>
  <c r="F469" i="8"/>
  <c r="E469" i="8"/>
  <c r="D469" i="8"/>
  <c r="B469" i="8"/>
  <c r="AK468" i="8"/>
  <c r="AJ468" i="8"/>
  <c r="AI468" i="8"/>
  <c r="AH468" i="8"/>
  <c r="AG468" i="8"/>
  <c r="AF468" i="8"/>
  <c r="AE468" i="8"/>
  <c r="AD468" i="8"/>
  <c r="AC468" i="8"/>
  <c r="AB468" i="8"/>
  <c r="AA468" i="8"/>
  <c r="Z468" i="8"/>
  <c r="Y468" i="8"/>
  <c r="X468" i="8"/>
  <c r="W468" i="8"/>
  <c r="V468" i="8"/>
  <c r="U468" i="8"/>
  <c r="T468" i="8"/>
  <c r="S468" i="8"/>
  <c r="R468" i="8"/>
  <c r="Q468" i="8"/>
  <c r="P468" i="8"/>
  <c r="O468" i="8"/>
  <c r="N468" i="8"/>
  <c r="M468" i="8"/>
  <c r="L468" i="8"/>
  <c r="K468" i="8"/>
  <c r="J468" i="8"/>
  <c r="I468" i="8"/>
  <c r="H468" i="8"/>
  <c r="G468" i="8"/>
  <c r="F468" i="8"/>
  <c r="E468" i="8"/>
  <c r="D468" i="8"/>
  <c r="B468" i="8"/>
  <c r="AK467" i="8"/>
  <c r="AJ467" i="8"/>
  <c r="AI467" i="8"/>
  <c r="AH467" i="8"/>
  <c r="AG467" i="8"/>
  <c r="AF467" i="8"/>
  <c r="AE467" i="8"/>
  <c r="AD467" i="8"/>
  <c r="AC467" i="8"/>
  <c r="AB467" i="8"/>
  <c r="AA467" i="8"/>
  <c r="Z467" i="8"/>
  <c r="Y467" i="8"/>
  <c r="X467" i="8"/>
  <c r="W467" i="8"/>
  <c r="V467" i="8"/>
  <c r="U467" i="8"/>
  <c r="T467" i="8"/>
  <c r="S467" i="8"/>
  <c r="R467" i="8"/>
  <c r="Q467" i="8"/>
  <c r="P467" i="8"/>
  <c r="O467" i="8"/>
  <c r="N467" i="8"/>
  <c r="M467" i="8"/>
  <c r="L467" i="8"/>
  <c r="K467" i="8"/>
  <c r="J467" i="8"/>
  <c r="I467" i="8"/>
  <c r="H467" i="8"/>
  <c r="G467" i="8"/>
  <c r="F467" i="8"/>
  <c r="E467" i="8"/>
  <c r="D467" i="8"/>
  <c r="B467" i="8"/>
  <c r="AK466" i="8"/>
  <c r="AJ466" i="8"/>
  <c r="AI466" i="8"/>
  <c r="AH466" i="8"/>
  <c r="AG466" i="8"/>
  <c r="AF466" i="8"/>
  <c r="AE466" i="8"/>
  <c r="AD466" i="8"/>
  <c r="AC466" i="8"/>
  <c r="AB466" i="8"/>
  <c r="AA466" i="8"/>
  <c r="Z466" i="8"/>
  <c r="Y466" i="8"/>
  <c r="X466" i="8"/>
  <c r="W466" i="8"/>
  <c r="V466" i="8"/>
  <c r="U466" i="8"/>
  <c r="T466" i="8"/>
  <c r="S466" i="8"/>
  <c r="R466" i="8"/>
  <c r="Q466" i="8"/>
  <c r="P466" i="8"/>
  <c r="O466" i="8"/>
  <c r="N466" i="8"/>
  <c r="M466" i="8"/>
  <c r="L466" i="8"/>
  <c r="K466" i="8"/>
  <c r="J466" i="8"/>
  <c r="I466" i="8"/>
  <c r="H466" i="8"/>
  <c r="G466" i="8"/>
  <c r="F466" i="8"/>
  <c r="E466" i="8"/>
  <c r="D466" i="8"/>
  <c r="B466" i="8"/>
  <c r="AK465" i="8"/>
  <c r="AJ465" i="8"/>
  <c r="AI465" i="8"/>
  <c r="AH465" i="8"/>
  <c r="AG465" i="8"/>
  <c r="AF465" i="8"/>
  <c r="AE465" i="8"/>
  <c r="AD465" i="8"/>
  <c r="AC465" i="8"/>
  <c r="AB465" i="8"/>
  <c r="AA465" i="8"/>
  <c r="Z465" i="8"/>
  <c r="Y465" i="8"/>
  <c r="X465" i="8"/>
  <c r="W465" i="8"/>
  <c r="V465" i="8"/>
  <c r="U465" i="8"/>
  <c r="T465" i="8"/>
  <c r="S465" i="8"/>
  <c r="R465" i="8"/>
  <c r="Q465" i="8"/>
  <c r="P465" i="8"/>
  <c r="O465" i="8"/>
  <c r="N465" i="8"/>
  <c r="M465" i="8"/>
  <c r="L465" i="8"/>
  <c r="K465" i="8"/>
  <c r="J465" i="8"/>
  <c r="I465" i="8"/>
  <c r="H465" i="8"/>
  <c r="G465" i="8"/>
  <c r="F465" i="8"/>
  <c r="E465" i="8"/>
  <c r="D465" i="8"/>
  <c r="B465" i="8"/>
  <c r="AK464" i="8"/>
  <c r="AJ464" i="8"/>
  <c r="AI464" i="8"/>
  <c r="AH464" i="8"/>
  <c r="AG464" i="8"/>
  <c r="AF464" i="8"/>
  <c r="AE464" i="8"/>
  <c r="AD464" i="8"/>
  <c r="AC464" i="8"/>
  <c r="AB464" i="8"/>
  <c r="AA464" i="8"/>
  <c r="Z464" i="8"/>
  <c r="Y464" i="8"/>
  <c r="X464" i="8"/>
  <c r="W464" i="8"/>
  <c r="V464" i="8"/>
  <c r="U464" i="8"/>
  <c r="T464" i="8"/>
  <c r="S464" i="8"/>
  <c r="R464" i="8"/>
  <c r="Q464" i="8"/>
  <c r="P464" i="8"/>
  <c r="O464" i="8"/>
  <c r="N464" i="8"/>
  <c r="M464" i="8"/>
  <c r="L464" i="8"/>
  <c r="K464" i="8"/>
  <c r="J464" i="8"/>
  <c r="I464" i="8"/>
  <c r="H464" i="8"/>
  <c r="G464" i="8"/>
  <c r="F464" i="8"/>
  <c r="E464" i="8"/>
  <c r="D464" i="8"/>
  <c r="B464" i="8"/>
  <c r="AK463" i="8"/>
  <c r="AJ463" i="8"/>
  <c r="AI463" i="8"/>
  <c r="AH463" i="8"/>
  <c r="AG463" i="8"/>
  <c r="AF463" i="8"/>
  <c r="AE463" i="8"/>
  <c r="AD463" i="8"/>
  <c r="AC463" i="8"/>
  <c r="AB463" i="8"/>
  <c r="AA463" i="8"/>
  <c r="Z463" i="8"/>
  <c r="Y463" i="8"/>
  <c r="X463" i="8"/>
  <c r="W463" i="8"/>
  <c r="V463" i="8"/>
  <c r="U463" i="8"/>
  <c r="T463" i="8"/>
  <c r="S463" i="8"/>
  <c r="R463" i="8"/>
  <c r="Q463" i="8"/>
  <c r="P463" i="8"/>
  <c r="O463" i="8"/>
  <c r="N463" i="8"/>
  <c r="M463" i="8"/>
  <c r="L463" i="8"/>
  <c r="K463" i="8"/>
  <c r="J463" i="8"/>
  <c r="I463" i="8"/>
  <c r="H463" i="8"/>
  <c r="G463" i="8"/>
  <c r="F463" i="8"/>
  <c r="E463" i="8"/>
  <c r="D463" i="8"/>
  <c r="B463" i="8"/>
  <c r="AK462" i="8"/>
  <c r="AJ462" i="8"/>
  <c r="AI462" i="8"/>
  <c r="AH462" i="8"/>
  <c r="AG462" i="8"/>
  <c r="AF462" i="8"/>
  <c r="AE462" i="8"/>
  <c r="AD462" i="8"/>
  <c r="AC462" i="8"/>
  <c r="AB462" i="8"/>
  <c r="AA462" i="8"/>
  <c r="Z462" i="8"/>
  <c r="Y462" i="8"/>
  <c r="X462" i="8"/>
  <c r="W462" i="8"/>
  <c r="V462" i="8"/>
  <c r="U462" i="8"/>
  <c r="T462" i="8"/>
  <c r="S462" i="8"/>
  <c r="R462" i="8"/>
  <c r="Q462" i="8"/>
  <c r="P462" i="8"/>
  <c r="O462" i="8"/>
  <c r="N462" i="8"/>
  <c r="M462" i="8"/>
  <c r="L462" i="8"/>
  <c r="K462" i="8"/>
  <c r="J462" i="8"/>
  <c r="I462" i="8"/>
  <c r="H462" i="8"/>
  <c r="G462" i="8"/>
  <c r="F462" i="8"/>
  <c r="E462" i="8"/>
  <c r="D462" i="8"/>
  <c r="B462" i="8"/>
  <c r="AK461" i="8"/>
  <c r="AJ461" i="8"/>
  <c r="AI461" i="8"/>
  <c r="AH461" i="8"/>
  <c r="AG461" i="8"/>
  <c r="AF461" i="8"/>
  <c r="AE461" i="8"/>
  <c r="AD461" i="8"/>
  <c r="AC461" i="8"/>
  <c r="AB461" i="8"/>
  <c r="AA461" i="8"/>
  <c r="Z461" i="8"/>
  <c r="Y461" i="8"/>
  <c r="X461" i="8"/>
  <c r="W461" i="8"/>
  <c r="V461" i="8"/>
  <c r="U461" i="8"/>
  <c r="T461" i="8"/>
  <c r="S461" i="8"/>
  <c r="R461" i="8"/>
  <c r="Q461" i="8"/>
  <c r="P461" i="8"/>
  <c r="O461" i="8"/>
  <c r="N461" i="8"/>
  <c r="M461" i="8"/>
  <c r="L461" i="8"/>
  <c r="K461" i="8"/>
  <c r="J461" i="8"/>
  <c r="I461" i="8"/>
  <c r="H461" i="8"/>
  <c r="G461" i="8"/>
  <c r="F461" i="8"/>
  <c r="E461" i="8"/>
  <c r="D461" i="8"/>
  <c r="B461" i="8"/>
  <c r="AK460" i="8"/>
  <c r="AJ460" i="8"/>
  <c r="AI460" i="8"/>
  <c r="AH460" i="8"/>
  <c r="AG460" i="8"/>
  <c r="AF460" i="8"/>
  <c r="AE460" i="8"/>
  <c r="AD460" i="8"/>
  <c r="AC460" i="8"/>
  <c r="AB460" i="8"/>
  <c r="AA460" i="8"/>
  <c r="Z460" i="8"/>
  <c r="Y460" i="8"/>
  <c r="X460" i="8"/>
  <c r="W460" i="8"/>
  <c r="V460" i="8"/>
  <c r="U460" i="8"/>
  <c r="T460" i="8"/>
  <c r="S460" i="8"/>
  <c r="R460" i="8"/>
  <c r="Q460" i="8"/>
  <c r="P460" i="8"/>
  <c r="O460" i="8"/>
  <c r="N460" i="8"/>
  <c r="M460" i="8"/>
  <c r="L460" i="8"/>
  <c r="K460" i="8"/>
  <c r="J460" i="8"/>
  <c r="I460" i="8"/>
  <c r="H460" i="8"/>
  <c r="G460" i="8"/>
  <c r="F460" i="8"/>
  <c r="E460" i="8"/>
  <c r="D460" i="8"/>
  <c r="B460" i="8"/>
  <c r="AK459" i="8"/>
  <c r="AJ459" i="8"/>
  <c r="AI459" i="8"/>
  <c r="AH459" i="8"/>
  <c r="AG459" i="8"/>
  <c r="AF459" i="8"/>
  <c r="AE459" i="8"/>
  <c r="AD459" i="8"/>
  <c r="AC459" i="8"/>
  <c r="AB459" i="8"/>
  <c r="AA459" i="8"/>
  <c r="Z459" i="8"/>
  <c r="Y459" i="8"/>
  <c r="X459" i="8"/>
  <c r="W459" i="8"/>
  <c r="V459" i="8"/>
  <c r="U459" i="8"/>
  <c r="T459" i="8"/>
  <c r="S459" i="8"/>
  <c r="R459" i="8"/>
  <c r="Q459" i="8"/>
  <c r="P459" i="8"/>
  <c r="O459" i="8"/>
  <c r="N459" i="8"/>
  <c r="M459" i="8"/>
  <c r="L459" i="8"/>
  <c r="K459" i="8"/>
  <c r="J459" i="8"/>
  <c r="I459" i="8"/>
  <c r="H459" i="8"/>
  <c r="G459" i="8"/>
  <c r="F459" i="8"/>
  <c r="E459" i="8"/>
  <c r="D459" i="8"/>
  <c r="B459" i="8"/>
  <c r="AK458" i="8"/>
  <c r="AJ458" i="8"/>
  <c r="AI458" i="8"/>
  <c r="AH458" i="8"/>
  <c r="AG458" i="8"/>
  <c r="AF458" i="8"/>
  <c r="AE458" i="8"/>
  <c r="AD458" i="8"/>
  <c r="AC458" i="8"/>
  <c r="AB458" i="8"/>
  <c r="AA458" i="8"/>
  <c r="Z458" i="8"/>
  <c r="Y458" i="8"/>
  <c r="X458" i="8"/>
  <c r="W458" i="8"/>
  <c r="V458" i="8"/>
  <c r="U458" i="8"/>
  <c r="T458" i="8"/>
  <c r="S458" i="8"/>
  <c r="R458" i="8"/>
  <c r="Q458" i="8"/>
  <c r="P458" i="8"/>
  <c r="O458" i="8"/>
  <c r="N458" i="8"/>
  <c r="M458" i="8"/>
  <c r="L458" i="8"/>
  <c r="K458" i="8"/>
  <c r="J458" i="8"/>
  <c r="I458" i="8"/>
  <c r="H458" i="8"/>
  <c r="G458" i="8"/>
  <c r="F458" i="8"/>
  <c r="E458" i="8"/>
  <c r="D458" i="8"/>
  <c r="B458" i="8"/>
  <c r="AK457" i="8"/>
  <c r="AJ457" i="8"/>
  <c r="AI457" i="8"/>
  <c r="AH457" i="8"/>
  <c r="AG457" i="8"/>
  <c r="AF457" i="8"/>
  <c r="AE457" i="8"/>
  <c r="AD457" i="8"/>
  <c r="AC457" i="8"/>
  <c r="AB457" i="8"/>
  <c r="AA457" i="8"/>
  <c r="Z457" i="8"/>
  <c r="Y457" i="8"/>
  <c r="X457" i="8"/>
  <c r="W457" i="8"/>
  <c r="V457" i="8"/>
  <c r="U457" i="8"/>
  <c r="T457" i="8"/>
  <c r="S457" i="8"/>
  <c r="R457" i="8"/>
  <c r="Q457" i="8"/>
  <c r="P457" i="8"/>
  <c r="O457" i="8"/>
  <c r="N457" i="8"/>
  <c r="M457" i="8"/>
  <c r="L457" i="8"/>
  <c r="K457" i="8"/>
  <c r="J457" i="8"/>
  <c r="I457" i="8"/>
  <c r="H457" i="8"/>
  <c r="G457" i="8"/>
  <c r="F457" i="8"/>
  <c r="E457" i="8"/>
  <c r="D457" i="8"/>
  <c r="B457" i="8"/>
  <c r="AK456" i="8"/>
  <c r="AJ456" i="8"/>
  <c r="AI456" i="8"/>
  <c r="AH456" i="8"/>
  <c r="AG456" i="8"/>
  <c r="AF456" i="8"/>
  <c r="AE456" i="8"/>
  <c r="AD456" i="8"/>
  <c r="AC456" i="8"/>
  <c r="AB456" i="8"/>
  <c r="AA456" i="8"/>
  <c r="Z456" i="8"/>
  <c r="Y456" i="8"/>
  <c r="X456" i="8"/>
  <c r="W456" i="8"/>
  <c r="V456" i="8"/>
  <c r="U456" i="8"/>
  <c r="T456" i="8"/>
  <c r="S456" i="8"/>
  <c r="R456" i="8"/>
  <c r="Q456" i="8"/>
  <c r="P456" i="8"/>
  <c r="O456" i="8"/>
  <c r="N456" i="8"/>
  <c r="M456" i="8"/>
  <c r="L456" i="8"/>
  <c r="K456" i="8"/>
  <c r="J456" i="8"/>
  <c r="I456" i="8"/>
  <c r="H456" i="8"/>
  <c r="G456" i="8"/>
  <c r="F456" i="8"/>
  <c r="E456" i="8"/>
  <c r="D456" i="8"/>
  <c r="B456" i="8"/>
  <c r="AK455" i="8"/>
  <c r="AJ455" i="8"/>
  <c r="AI455" i="8"/>
  <c r="AH455" i="8"/>
  <c r="AG455" i="8"/>
  <c r="AF455" i="8"/>
  <c r="AE455" i="8"/>
  <c r="AD455" i="8"/>
  <c r="AC455" i="8"/>
  <c r="AB455" i="8"/>
  <c r="AA455" i="8"/>
  <c r="Z455" i="8"/>
  <c r="Y455" i="8"/>
  <c r="X455" i="8"/>
  <c r="W455" i="8"/>
  <c r="V455" i="8"/>
  <c r="U455" i="8"/>
  <c r="T455" i="8"/>
  <c r="S455" i="8"/>
  <c r="R455" i="8"/>
  <c r="Q455" i="8"/>
  <c r="P455" i="8"/>
  <c r="O455" i="8"/>
  <c r="N455" i="8"/>
  <c r="M455" i="8"/>
  <c r="L455" i="8"/>
  <c r="K455" i="8"/>
  <c r="J455" i="8"/>
  <c r="I455" i="8"/>
  <c r="H455" i="8"/>
  <c r="G455" i="8"/>
  <c r="F455" i="8"/>
  <c r="E455" i="8"/>
  <c r="D455" i="8"/>
  <c r="B455" i="8"/>
  <c r="AK454" i="8"/>
  <c r="AJ454" i="8"/>
  <c r="AI454" i="8"/>
  <c r="AH454" i="8"/>
  <c r="AG454" i="8"/>
  <c r="AF454" i="8"/>
  <c r="AE454" i="8"/>
  <c r="AD454" i="8"/>
  <c r="AC454" i="8"/>
  <c r="AB454" i="8"/>
  <c r="AA454" i="8"/>
  <c r="Z454" i="8"/>
  <c r="Y454" i="8"/>
  <c r="X454" i="8"/>
  <c r="W454" i="8"/>
  <c r="V454" i="8"/>
  <c r="U454" i="8"/>
  <c r="T454" i="8"/>
  <c r="S454" i="8"/>
  <c r="R454" i="8"/>
  <c r="Q454" i="8"/>
  <c r="P454" i="8"/>
  <c r="O454" i="8"/>
  <c r="N454" i="8"/>
  <c r="M454" i="8"/>
  <c r="L454" i="8"/>
  <c r="K454" i="8"/>
  <c r="J454" i="8"/>
  <c r="I454" i="8"/>
  <c r="H454" i="8"/>
  <c r="G454" i="8"/>
  <c r="F454" i="8"/>
  <c r="E454" i="8"/>
  <c r="D454" i="8"/>
  <c r="B454" i="8"/>
  <c r="AK453" i="8"/>
  <c r="AJ453" i="8"/>
  <c r="AI453" i="8"/>
  <c r="AH453" i="8"/>
  <c r="AG453" i="8"/>
  <c r="AF453" i="8"/>
  <c r="AE453" i="8"/>
  <c r="AD453" i="8"/>
  <c r="AC453" i="8"/>
  <c r="AB453" i="8"/>
  <c r="AA453" i="8"/>
  <c r="Z453" i="8"/>
  <c r="Y453" i="8"/>
  <c r="X453" i="8"/>
  <c r="W453" i="8"/>
  <c r="V453" i="8"/>
  <c r="U453" i="8"/>
  <c r="T453" i="8"/>
  <c r="S453" i="8"/>
  <c r="R453" i="8"/>
  <c r="Q453" i="8"/>
  <c r="P453" i="8"/>
  <c r="O453" i="8"/>
  <c r="N453" i="8"/>
  <c r="M453" i="8"/>
  <c r="L453" i="8"/>
  <c r="K453" i="8"/>
  <c r="J453" i="8"/>
  <c r="I453" i="8"/>
  <c r="H453" i="8"/>
  <c r="G453" i="8"/>
  <c r="F453" i="8"/>
  <c r="E453" i="8"/>
  <c r="D453" i="8"/>
  <c r="B453" i="8"/>
  <c r="AK452" i="8"/>
  <c r="AJ452" i="8"/>
  <c r="AI452" i="8"/>
  <c r="AH452" i="8"/>
  <c r="AG452" i="8"/>
  <c r="AF452" i="8"/>
  <c r="AE452" i="8"/>
  <c r="AD452" i="8"/>
  <c r="AC452" i="8"/>
  <c r="AB452" i="8"/>
  <c r="AA452" i="8"/>
  <c r="Z452" i="8"/>
  <c r="Y452" i="8"/>
  <c r="X452" i="8"/>
  <c r="W452" i="8"/>
  <c r="V452" i="8"/>
  <c r="U452" i="8"/>
  <c r="T452" i="8"/>
  <c r="S452" i="8"/>
  <c r="R452" i="8"/>
  <c r="Q452" i="8"/>
  <c r="P452" i="8"/>
  <c r="O452" i="8"/>
  <c r="N452" i="8"/>
  <c r="M452" i="8"/>
  <c r="L452" i="8"/>
  <c r="K452" i="8"/>
  <c r="J452" i="8"/>
  <c r="I452" i="8"/>
  <c r="H452" i="8"/>
  <c r="G452" i="8"/>
  <c r="F452" i="8"/>
  <c r="E452" i="8"/>
  <c r="D452" i="8"/>
  <c r="B452" i="8"/>
  <c r="AK451" i="8"/>
  <c r="AJ451" i="8"/>
  <c r="AI451" i="8"/>
  <c r="AH451" i="8"/>
  <c r="AG451" i="8"/>
  <c r="AF451" i="8"/>
  <c r="AE451" i="8"/>
  <c r="AD451" i="8"/>
  <c r="AC451" i="8"/>
  <c r="AB451" i="8"/>
  <c r="AA451" i="8"/>
  <c r="Z451" i="8"/>
  <c r="Y451" i="8"/>
  <c r="X451" i="8"/>
  <c r="W451" i="8"/>
  <c r="V451" i="8"/>
  <c r="U451" i="8"/>
  <c r="T451" i="8"/>
  <c r="S451" i="8"/>
  <c r="R451" i="8"/>
  <c r="Q451" i="8"/>
  <c r="P451" i="8"/>
  <c r="O451" i="8"/>
  <c r="N451" i="8"/>
  <c r="M451" i="8"/>
  <c r="L451" i="8"/>
  <c r="K451" i="8"/>
  <c r="J451" i="8"/>
  <c r="I451" i="8"/>
  <c r="H451" i="8"/>
  <c r="G451" i="8"/>
  <c r="F451" i="8"/>
  <c r="E451" i="8"/>
  <c r="D451" i="8"/>
  <c r="B451" i="8"/>
  <c r="AK450" i="8"/>
  <c r="AJ450" i="8"/>
  <c r="AI450" i="8"/>
  <c r="AH450" i="8"/>
  <c r="AG450" i="8"/>
  <c r="AF450" i="8"/>
  <c r="AE450" i="8"/>
  <c r="AD450" i="8"/>
  <c r="AC450" i="8"/>
  <c r="AB450" i="8"/>
  <c r="AA450" i="8"/>
  <c r="Z450" i="8"/>
  <c r="Y450" i="8"/>
  <c r="X450" i="8"/>
  <c r="W450" i="8"/>
  <c r="V450" i="8"/>
  <c r="U450" i="8"/>
  <c r="T450" i="8"/>
  <c r="S450" i="8"/>
  <c r="R450" i="8"/>
  <c r="Q450" i="8"/>
  <c r="P450" i="8"/>
  <c r="O450" i="8"/>
  <c r="N450" i="8"/>
  <c r="M450" i="8"/>
  <c r="L450" i="8"/>
  <c r="K450" i="8"/>
  <c r="J450" i="8"/>
  <c r="I450" i="8"/>
  <c r="H450" i="8"/>
  <c r="G450" i="8"/>
  <c r="F450" i="8"/>
  <c r="E450" i="8"/>
  <c r="D450" i="8"/>
  <c r="B450" i="8"/>
  <c r="AK449" i="8"/>
  <c r="AJ449" i="8"/>
  <c r="AI449" i="8"/>
  <c r="AH449" i="8"/>
  <c r="AG449" i="8"/>
  <c r="AF449" i="8"/>
  <c r="AE449" i="8"/>
  <c r="AD449" i="8"/>
  <c r="AC449" i="8"/>
  <c r="AB449" i="8"/>
  <c r="AA449" i="8"/>
  <c r="Z449" i="8"/>
  <c r="Y449" i="8"/>
  <c r="X449" i="8"/>
  <c r="W449" i="8"/>
  <c r="V449" i="8"/>
  <c r="U449" i="8"/>
  <c r="T449" i="8"/>
  <c r="S449" i="8"/>
  <c r="R449" i="8"/>
  <c r="Q449" i="8"/>
  <c r="P449" i="8"/>
  <c r="O449" i="8"/>
  <c r="N449" i="8"/>
  <c r="M449" i="8"/>
  <c r="L449" i="8"/>
  <c r="K449" i="8"/>
  <c r="J449" i="8"/>
  <c r="I449" i="8"/>
  <c r="H449" i="8"/>
  <c r="G449" i="8"/>
  <c r="F449" i="8"/>
  <c r="E449" i="8"/>
  <c r="D449" i="8"/>
  <c r="B449" i="8"/>
  <c r="AK448" i="8"/>
  <c r="AJ448" i="8"/>
  <c r="AI448" i="8"/>
  <c r="AH448" i="8"/>
  <c r="AG448" i="8"/>
  <c r="AF448" i="8"/>
  <c r="AE448" i="8"/>
  <c r="AD448" i="8"/>
  <c r="AC448" i="8"/>
  <c r="AB448" i="8"/>
  <c r="AA448" i="8"/>
  <c r="Z448" i="8"/>
  <c r="Y448" i="8"/>
  <c r="X448" i="8"/>
  <c r="W448" i="8"/>
  <c r="V448" i="8"/>
  <c r="U448" i="8"/>
  <c r="T448" i="8"/>
  <c r="S448" i="8"/>
  <c r="R448" i="8"/>
  <c r="Q448" i="8"/>
  <c r="P448" i="8"/>
  <c r="O448" i="8"/>
  <c r="N448" i="8"/>
  <c r="M448" i="8"/>
  <c r="L448" i="8"/>
  <c r="K448" i="8"/>
  <c r="J448" i="8"/>
  <c r="I448" i="8"/>
  <c r="H448" i="8"/>
  <c r="G448" i="8"/>
  <c r="F448" i="8"/>
  <c r="E448" i="8"/>
  <c r="D448" i="8"/>
  <c r="B448" i="8"/>
  <c r="AK447" i="8"/>
  <c r="AJ447" i="8"/>
  <c r="AI447" i="8"/>
  <c r="AH447" i="8"/>
  <c r="AG447" i="8"/>
  <c r="AF447" i="8"/>
  <c r="AE447" i="8"/>
  <c r="AD447" i="8"/>
  <c r="AC447" i="8"/>
  <c r="AB447" i="8"/>
  <c r="AA447" i="8"/>
  <c r="Z447" i="8"/>
  <c r="Y447" i="8"/>
  <c r="X447" i="8"/>
  <c r="W447" i="8"/>
  <c r="V447" i="8"/>
  <c r="U447" i="8"/>
  <c r="T447" i="8"/>
  <c r="S447" i="8"/>
  <c r="R447" i="8"/>
  <c r="Q447" i="8"/>
  <c r="P447" i="8"/>
  <c r="O447" i="8"/>
  <c r="N447" i="8"/>
  <c r="M447" i="8"/>
  <c r="L447" i="8"/>
  <c r="K447" i="8"/>
  <c r="J447" i="8"/>
  <c r="I447" i="8"/>
  <c r="H447" i="8"/>
  <c r="G447" i="8"/>
  <c r="F447" i="8"/>
  <c r="E447" i="8"/>
  <c r="D447" i="8"/>
  <c r="B447" i="8"/>
  <c r="AK446" i="8"/>
  <c r="AJ446" i="8"/>
  <c r="AI446" i="8"/>
  <c r="AH446" i="8"/>
  <c r="AG446" i="8"/>
  <c r="AF446" i="8"/>
  <c r="AE446" i="8"/>
  <c r="AD446" i="8"/>
  <c r="AC446" i="8"/>
  <c r="AB446" i="8"/>
  <c r="AA446" i="8"/>
  <c r="Z446" i="8"/>
  <c r="Y446" i="8"/>
  <c r="X446" i="8"/>
  <c r="W446" i="8"/>
  <c r="V446" i="8"/>
  <c r="U446" i="8"/>
  <c r="T446" i="8"/>
  <c r="S446" i="8"/>
  <c r="R446" i="8"/>
  <c r="Q446" i="8"/>
  <c r="P446" i="8"/>
  <c r="O446" i="8"/>
  <c r="N446" i="8"/>
  <c r="M446" i="8"/>
  <c r="L446" i="8"/>
  <c r="K446" i="8"/>
  <c r="J446" i="8"/>
  <c r="I446" i="8"/>
  <c r="H446" i="8"/>
  <c r="G446" i="8"/>
  <c r="F446" i="8"/>
  <c r="E446" i="8"/>
  <c r="D446" i="8"/>
  <c r="B446" i="8"/>
  <c r="AK445" i="8"/>
  <c r="AJ445" i="8"/>
  <c r="AI445" i="8"/>
  <c r="AH445" i="8"/>
  <c r="AG445" i="8"/>
  <c r="AF445" i="8"/>
  <c r="AE445" i="8"/>
  <c r="AD445" i="8"/>
  <c r="AC445" i="8"/>
  <c r="AB445" i="8"/>
  <c r="AA445" i="8"/>
  <c r="Z445" i="8"/>
  <c r="Y445" i="8"/>
  <c r="X445" i="8"/>
  <c r="W445" i="8"/>
  <c r="V445" i="8"/>
  <c r="U445" i="8"/>
  <c r="T445" i="8"/>
  <c r="S445" i="8"/>
  <c r="R445" i="8"/>
  <c r="Q445" i="8"/>
  <c r="P445" i="8"/>
  <c r="O445" i="8"/>
  <c r="N445" i="8"/>
  <c r="M445" i="8"/>
  <c r="L445" i="8"/>
  <c r="K445" i="8"/>
  <c r="J445" i="8"/>
  <c r="I445" i="8"/>
  <c r="H445" i="8"/>
  <c r="G445" i="8"/>
  <c r="F445" i="8"/>
  <c r="E445" i="8"/>
  <c r="D445" i="8"/>
  <c r="B445" i="8"/>
  <c r="AK444" i="8"/>
  <c r="AJ444" i="8"/>
  <c r="AI444" i="8"/>
  <c r="AH444" i="8"/>
  <c r="AG444" i="8"/>
  <c r="AF444" i="8"/>
  <c r="AE444" i="8"/>
  <c r="AD444" i="8"/>
  <c r="AC444" i="8"/>
  <c r="AB444" i="8"/>
  <c r="AA444" i="8"/>
  <c r="Z444" i="8"/>
  <c r="Y444" i="8"/>
  <c r="X444" i="8"/>
  <c r="W444" i="8"/>
  <c r="V444" i="8"/>
  <c r="U444" i="8"/>
  <c r="T444" i="8"/>
  <c r="S444" i="8"/>
  <c r="R444" i="8"/>
  <c r="Q444" i="8"/>
  <c r="P444" i="8"/>
  <c r="O444" i="8"/>
  <c r="N444" i="8"/>
  <c r="M444" i="8"/>
  <c r="L444" i="8"/>
  <c r="K444" i="8"/>
  <c r="J444" i="8"/>
  <c r="I444" i="8"/>
  <c r="H444" i="8"/>
  <c r="G444" i="8"/>
  <c r="F444" i="8"/>
  <c r="E444" i="8"/>
  <c r="D444" i="8"/>
  <c r="B444" i="8"/>
  <c r="AK443" i="8"/>
  <c r="AJ443" i="8"/>
  <c r="AI443" i="8"/>
  <c r="AH443" i="8"/>
  <c r="AG443" i="8"/>
  <c r="AF443" i="8"/>
  <c r="AE443" i="8"/>
  <c r="AD443" i="8"/>
  <c r="AC443" i="8"/>
  <c r="AB443" i="8"/>
  <c r="AA443" i="8"/>
  <c r="Z443" i="8"/>
  <c r="Y443" i="8"/>
  <c r="X443" i="8"/>
  <c r="W443" i="8"/>
  <c r="V443" i="8"/>
  <c r="U443" i="8"/>
  <c r="T443" i="8"/>
  <c r="S443" i="8"/>
  <c r="R443" i="8"/>
  <c r="Q443" i="8"/>
  <c r="P443" i="8"/>
  <c r="O443" i="8"/>
  <c r="N443" i="8"/>
  <c r="M443" i="8"/>
  <c r="L443" i="8"/>
  <c r="K443" i="8"/>
  <c r="J443" i="8"/>
  <c r="I443" i="8"/>
  <c r="H443" i="8"/>
  <c r="G443" i="8"/>
  <c r="F443" i="8"/>
  <c r="E443" i="8"/>
  <c r="D443" i="8"/>
  <c r="B443" i="8"/>
  <c r="AK442" i="8"/>
  <c r="AJ442" i="8"/>
  <c r="AI442" i="8"/>
  <c r="AH442" i="8"/>
  <c r="AG442" i="8"/>
  <c r="AF442" i="8"/>
  <c r="AE442" i="8"/>
  <c r="AD442" i="8"/>
  <c r="AC442" i="8"/>
  <c r="AB442" i="8"/>
  <c r="AA442" i="8"/>
  <c r="Z442" i="8"/>
  <c r="Y442" i="8"/>
  <c r="X442" i="8"/>
  <c r="W442" i="8"/>
  <c r="V442" i="8"/>
  <c r="U442" i="8"/>
  <c r="T442" i="8"/>
  <c r="S442" i="8"/>
  <c r="R442" i="8"/>
  <c r="Q442" i="8"/>
  <c r="P442" i="8"/>
  <c r="O442" i="8"/>
  <c r="N442" i="8"/>
  <c r="M442" i="8"/>
  <c r="L442" i="8"/>
  <c r="K442" i="8"/>
  <c r="J442" i="8"/>
  <c r="I442" i="8"/>
  <c r="H442" i="8"/>
  <c r="G442" i="8"/>
  <c r="F442" i="8"/>
  <c r="E442" i="8"/>
  <c r="D442" i="8"/>
  <c r="B442" i="8"/>
  <c r="AK441" i="8"/>
  <c r="AJ441" i="8"/>
  <c r="AI441" i="8"/>
  <c r="AH441" i="8"/>
  <c r="AG441" i="8"/>
  <c r="AF441" i="8"/>
  <c r="AE441" i="8"/>
  <c r="AD441" i="8"/>
  <c r="AC441" i="8"/>
  <c r="AB441" i="8"/>
  <c r="AA441" i="8"/>
  <c r="Z441" i="8"/>
  <c r="Y441" i="8"/>
  <c r="X441" i="8"/>
  <c r="W441" i="8"/>
  <c r="V441" i="8"/>
  <c r="U441" i="8"/>
  <c r="T441" i="8"/>
  <c r="S441" i="8"/>
  <c r="R441" i="8"/>
  <c r="Q441" i="8"/>
  <c r="P441" i="8"/>
  <c r="O441" i="8"/>
  <c r="N441" i="8"/>
  <c r="M441" i="8"/>
  <c r="L441" i="8"/>
  <c r="K441" i="8"/>
  <c r="J441" i="8"/>
  <c r="I441" i="8"/>
  <c r="H441" i="8"/>
  <c r="G441" i="8"/>
  <c r="F441" i="8"/>
  <c r="E441" i="8"/>
  <c r="D441" i="8"/>
  <c r="B441" i="8"/>
  <c r="AK440" i="8"/>
  <c r="AJ440" i="8"/>
  <c r="AI440" i="8"/>
  <c r="AH440" i="8"/>
  <c r="AG440" i="8"/>
  <c r="AF440" i="8"/>
  <c r="AE440" i="8"/>
  <c r="AD440" i="8"/>
  <c r="AC440" i="8"/>
  <c r="AB440" i="8"/>
  <c r="AA440" i="8"/>
  <c r="Z440" i="8"/>
  <c r="Y440" i="8"/>
  <c r="X440" i="8"/>
  <c r="W440" i="8"/>
  <c r="V440" i="8"/>
  <c r="U440" i="8"/>
  <c r="T440" i="8"/>
  <c r="S440" i="8"/>
  <c r="R440" i="8"/>
  <c r="Q440" i="8"/>
  <c r="P440" i="8"/>
  <c r="O440" i="8"/>
  <c r="N440" i="8"/>
  <c r="M440" i="8"/>
  <c r="L440" i="8"/>
  <c r="K440" i="8"/>
  <c r="J440" i="8"/>
  <c r="I440" i="8"/>
  <c r="H440" i="8"/>
  <c r="G440" i="8"/>
  <c r="F440" i="8"/>
  <c r="E440" i="8"/>
  <c r="D440" i="8"/>
  <c r="B440" i="8"/>
  <c r="AK439" i="8"/>
  <c r="AJ439" i="8"/>
  <c r="AI439" i="8"/>
  <c r="AH439" i="8"/>
  <c r="AG439" i="8"/>
  <c r="AF439" i="8"/>
  <c r="AE439" i="8"/>
  <c r="AD439" i="8"/>
  <c r="AC439" i="8"/>
  <c r="AB439" i="8"/>
  <c r="AA439" i="8"/>
  <c r="Z439" i="8"/>
  <c r="Y439" i="8"/>
  <c r="X439" i="8"/>
  <c r="W439" i="8"/>
  <c r="V439" i="8"/>
  <c r="U439" i="8"/>
  <c r="T439" i="8"/>
  <c r="S439" i="8"/>
  <c r="R439" i="8"/>
  <c r="Q439" i="8"/>
  <c r="P439" i="8"/>
  <c r="O439" i="8"/>
  <c r="N439" i="8"/>
  <c r="M439" i="8"/>
  <c r="L439" i="8"/>
  <c r="K439" i="8"/>
  <c r="J439" i="8"/>
  <c r="I439" i="8"/>
  <c r="H439" i="8"/>
  <c r="G439" i="8"/>
  <c r="F439" i="8"/>
  <c r="E439" i="8"/>
  <c r="D439" i="8"/>
  <c r="B439" i="8"/>
  <c r="AK438" i="8"/>
  <c r="AJ438" i="8"/>
  <c r="AI438" i="8"/>
  <c r="AH438" i="8"/>
  <c r="AG438" i="8"/>
  <c r="AF438" i="8"/>
  <c r="AE438" i="8"/>
  <c r="AD438" i="8"/>
  <c r="AC438" i="8"/>
  <c r="AB438" i="8"/>
  <c r="AA438" i="8"/>
  <c r="Z438" i="8"/>
  <c r="Y438" i="8"/>
  <c r="X438" i="8"/>
  <c r="W438" i="8"/>
  <c r="V438" i="8"/>
  <c r="U438" i="8"/>
  <c r="T438" i="8"/>
  <c r="S438" i="8"/>
  <c r="R438" i="8"/>
  <c r="Q438" i="8"/>
  <c r="P438" i="8"/>
  <c r="O438" i="8"/>
  <c r="N438" i="8"/>
  <c r="M438" i="8"/>
  <c r="L438" i="8"/>
  <c r="K438" i="8"/>
  <c r="J438" i="8"/>
  <c r="I438" i="8"/>
  <c r="H438" i="8"/>
  <c r="G438" i="8"/>
  <c r="F438" i="8"/>
  <c r="E438" i="8"/>
  <c r="D438" i="8"/>
  <c r="B438" i="8"/>
  <c r="AK437" i="8"/>
  <c r="AJ437" i="8"/>
  <c r="AI437" i="8"/>
  <c r="AH437" i="8"/>
  <c r="AG437" i="8"/>
  <c r="AF437" i="8"/>
  <c r="AE437" i="8"/>
  <c r="AD437" i="8"/>
  <c r="AC437" i="8"/>
  <c r="AB437" i="8"/>
  <c r="AA437" i="8"/>
  <c r="Z437" i="8"/>
  <c r="Y437" i="8"/>
  <c r="X437" i="8"/>
  <c r="W437" i="8"/>
  <c r="V437" i="8"/>
  <c r="U437" i="8"/>
  <c r="T437" i="8"/>
  <c r="S437" i="8"/>
  <c r="R437" i="8"/>
  <c r="Q437" i="8"/>
  <c r="P437" i="8"/>
  <c r="O437" i="8"/>
  <c r="N437" i="8"/>
  <c r="M437" i="8"/>
  <c r="L437" i="8"/>
  <c r="K437" i="8"/>
  <c r="J437" i="8"/>
  <c r="I437" i="8"/>
  <c r="H437" i="8"/>
  <c r="G437" i="8"/>
  <c r="F437" i="8"/>
  <c r="E437" i="8"/>
  <c r="D437" i="8"/>
  <c r="B437"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H436" i="8"/>
  <c r="G436" i="8"/>
  <c r="F436" i="8"/>
  <c r="E436" i="8"/>
  <c r="D436" i="8"/>
  <c r="B436" i="8"/>
  <c r="AK435" i="8"/>
  <c r="AJ435" i="8"/>
  <c r="AI435" i="8"/>
  <c r="AH435" i="8"/>
  <c r="AG435" i="8"/>
  <c r="AF435" i="8"/>
  <c r="AE435" i="8"/>
  <c r="AD435" i="8"/>
  <c r="AC435" i="8"/>
  <c r="AB435" i="8"/>
  <c r="AA435" i="8"/>
  <c r="Z435" i="8"/>
  <c r="Y435" i="8"/>
  <c r="X435" i="8"/>
  <c r="W435" i="8"/>
  <c r="V435" i="8"/>
  <c r="U435" i="8"/>
  <c r="T435" i="8"/>
  <c r="S435" i="8"/>
  <c r="R435" i="8"/>
  <c r="Q435" i="8"/>
  <c r="P435" i="8"/>
  <c r="O435" i="8"/>
  <c r="N435" i="8"/>
  <c r="M435" i="8"/>
  <c r="L435" i="8"/>
  <c r="K435" i="8"/>
  <c r="J435" i="8"/>
  <c r="I435" i="8"/>
  <c r="H435" i="8"/>
  <c r="G435" i="8"/>
  <c r="F435" i="8"/>
  <c r="E435" i="8"/>
  <c r="D435" i="8"/>
  <c r="B435" i="8"/>
  <c r="AK434" i="8"/>
  <c r="AJ434" i="8"/>
  <c r="AI434" i="8"/>
  <c r="AH434" i="8"/>
  <c r="AG434" i="8"/>
  <c r="AF434" i="8"/>
  <c r="AE434" i="8"/>
  <c r="AD434" i="8"/>
  <c r="AC434" i="8"/>
  <c r="AB434" i="8"/>
  <c r="AA434" i="8"/>
  <c r="Z434" i="8"/>
  <c r="Y434" i="8"/>
  <c r="X434" i="8"/>
  <c r="W434" i="8"/>
  <c r="V434" i="8"/>
  <c r="U434" i="8"/>
  <c r="T434" i="8"/>
  <c r="S434" i="8"/>
  <c r="R434" i="8"/>
  <c r="Q434" i="8"/>
  <c r="P434" i="8"/>
  <c r="O434" i="8"/>
  <c r="N434" i="8"/>
  <c r="M434" i="8"/>
  <c r="L434" i="8"/>
  <c r="K434" i="8"/>
  <c r="J434" i="8"/>
  <c r="I434" i="8"/>
  <c r="H434" i="8"/>
  <c r="G434" i="8"/>
  <c r="F434" i="8"/>
  <c r="E434" i="8"/>
  <c r="D434" i="8"/>
  <c r="B434" i="8"/>
  <c r="AK433" i="8"/>
  <c r="AJ433" i="8"/>
  <c r="AI433" i="8"/>
  <c r="AH433" i="8"/>
  <c r="AG433" i="8"/>
  <c r="AF433" i="8"/>
  <c r="AE433" i="8"/>
  <c r="AD433" i="8"/>
  <c r="AC433" i="8"/>
  <c r="AB433" i="8"/>
  <c r="AA433" i="8"/>
  <c r="Z433" i="8"/>
  <c r="Y433" i="8"/>
  <c r="X433" i="8"/>
  <c r="W433" i="8"/>
  <c r="V433" i="8"/>
  <c r="U433" i="8"/>
  <c r="T433" i="8"/>
  <c r="S433" i="8"/>
  <c r="R433" i="8"/>
  <c r="Q433" i="8"/>
  <c r="P433" i="8"/>
  <c r="O433" i="8"/>
  <c r="N433" i="8"/>
  <c r="M433" i="8"/>
  <c r="L433" i="8"/>
  <c r="K433" i="8"/>
  <c r="J433" i="8"/>
  <c r="I433" i="8"/>
  <c r="H433" i="8"/>
  <c r="G433" i="8"/>
  <c r="F433" i="8"/>
  <c r="E433" i="8"/>
  <c r="D433" i="8"/>
  <c r="B433" i="8"/>
  <c r="AK432" i="8"/>
  <c r="AJ432" i="8"/>
  <c r="AI432" i="8"/>
  <c r="AH432" i="8"/>
  <c r="AG432" i="8"/>
  <c r="AF432" i="8"/>
  <c r="AE432" i="8"/>
  <c r="AD432" i="8"/>
  <c r="AC432" i="8"/>
  <c r="AB432" i="8"/>
  <c r="AA432" i="8"/>
  <c r="Z432" i="8"/>
  <c r="Y432" i="8"/>
  <c r="X432" i="8"/>
  <c r="W432" i="8"/>
  <c r="V432" i="8"/>
  <c r="U432" i="8"/>
  <c r="T432" i="8"/>
  <c r="S432" i="8"/>
  <c r="R432" i="8"/>
  <c r="Q432" i="8"/>
  <c r="P432" i="8"/>
  <c r="O432" i="8"/>
  <c r="N432" i="8"/>
  <c r="M432" i="8"/>
  <c r="L432" i="8"/>
  <c r="K432" i="8"/>
  <c r="J432" i="8"/>
  <c r="I432" i="8"/>
  <c r="H432" i="8"/>
  <c r="G432" i="8"/>
  <c r="F432" i="8"/>
  <c r="E432" i="8"/>
  <c r="D432" i="8"/>
  <c r="B432" i="8"/>
  <c r="AK431" i="8"/>
  <c r="AJ431" i="8"/>
  <c r="AI431" i="8"/>
  <c r="AH431" i="8"/>
  <c r="AG431" i="8"/>
  <c r="AF431" i="8"/>
  <c r="AE431" i="8"/>
  <c r="AD431" i="8"/>
  <c r="AC431" i="8"/>
  <c r="AB431" i="8"/>
  <c r="AA431" i="8"/>
  <c r="Z431" i="8"/>
  <c r="Y431" i="8"/>
  <c r="X431" i="8"/>
  <c r="W431" i="8"/>
  <c r="V431" i="8"/>
  <c r="U431" i="8"/>
  <c r="T431" i="8"/>
  <c r="S431" i="8"/>
  <c r="R431" i="8"/>
  <c r="Q431" i="8"/>
  <c r="P431" i="8"/>
  <c r="O431" i="8"/>
  <c r="N431" i="8"/>
  <c r="M431" i="8"/>
  <c r="L431" i="8"/>
  <c r="K431" i="8"/>
  <c r="J431" i="8"/>
  <c r="I431" i="8"/>
  <c r="H431" i="8"/>
  <c r="G431" i="8"/>
  <c r="F431" i="8"/>
  <c r="E431" i="8"/>
  <c r="D431" i="8"/>
  <c r="B431" i="8"/>
  <c r="AK430" i="8"/>
  <c r="AJ430" i="8"/>
  <c r="AI430" i="8"/>
  <c r="AH430" i="8"/>
  <c r="AG430" i="8"/>
  <c r="AF430" i="8"/>
  <c r="AE430" i="8"/>
  <c r="AD430" i="8"/>
  <c r="AC430" i="8"/>
  <c r="AB430" i="8"/>
  <c r="AA430" i="8"/>
  <c r="Z430" i="8"/>
  <c r="Y430" i="8"/>
  <c r="X430" i="8"/>
  <c r="W430" i="8"/>
  <c r="V430" i="8"/>
  <c r="U430" i="8"/>
  <c r="T430" i="8"/>
  <c r="S430" i="8"/>
  <c r="R430" i="8"/>
  <c r="Q430" i="8"/>
  <c r="P430" i="8"/>
  <c r="O430" i="8"/>
  <c r="N430" i="8"/>
  <c r="M430" i="8"/>
  <c r="L430" i="8"/>
  <c r="K430" i="8"/>
  <c r="J430" i="8"/>
  <c r="I430" i="8"/>
  <c r="H430" i="8"/>
  <c r="G430" i="8"/>
  <c r="F430" i="8"/>
  <c r="E430" i="8"/>
  <c r="D430" i="8"/>
  <c r="B430" i="8"/>
  <c r="AK429" i="8"/>
  <c r="AJ429" i="8"/>
  <c r="AI429" i="8"/>
  <c r="AH429" i="8"/>
  <c r="AG429" i="8"/>
  <c r="AF429" i="8"/>
  <c r="AE429" i="8"/>
  <c r="AD429" i="8"/>
  <c r="AC429" i="8"/>
  <c r="AB429" i="8"/>
  <c r="AA429" i="8"/>
  <c r="Z429" i="8"/>
  <c r="Y429" i="8"/>
  <c r="X429" i="8"/>
  <c r="W429" i="8"/>
  <c r="V429" i="8"/>
  <c r="U429" i="8"/>
  <c r="T429" i="8"/>
  <c r="S429" i="8"/>
  <c r="R429" i="8"/>
  <c r="Q429" i="8"/>
  <c r="P429" i="8"/>
  <c r="O429" i="8"/>
  <c r="N429" i="8"/>
  <c r="M429" i="8"/>
  <c r="L429" i="8"/>
  <c r="K429" i="8"/>
  <c r="J429" i="8"/>
  <c r="I429" i="8"/>
  <c r="H429" i="8"/>
  <c r="G429" i="8"/>
  <c r="F429" i="8"/>
  <c r="E429" i="8"/>
  <c r="D429" i="8"/>
  <c r="B429" i="8"/>
  <c r="AK428" i="8"/>
  <c r="AJ428" i="8"/>
  <c r="AI428" i="8"/>
  <c r="AH428" i="8"/>
  <c r="AG428" i="8"/>
  <c r="AF428" i="8"/>
  <c r="AE428" i="8"/>
  <c r="AD428" i="8"/>
  <c r="AC428" i="8"/>
  <c r="AB428" i="8"/>
  <c r="AA428" i="8"/>
  <c r="Z428" i="8"/>
  <c r="Y428" i="8"/>
  <c r="X428" i="8"/>
  <c r="W428" i="8"/>
  <c r="V428" i="8"/>
  <c r="U428" i="8"/>
  <c r="T428" i="8"/>
  <c r="S428" i="8"/>
  <c r="R428" i="8"/>
  <c r="Q428" i="8"/>
  <c r="P428" i="8"/>
  <c r="O428" i="8"/>
  <c r="N428" i="8"/>
  <c r="M428" i="8"/>
  <c r="L428" i="8"/>
  <c r="K428" i="8"/>
  <c r="J428" i="8"/>
  <c r="I428" i="8"/>
  <c r="H428" i="8"/>
  <c r="G428" i="8"/>
  <c r="F428" i="8"/>
  <c r="E428" i="8"/>
  <c r="D428" i="8"/>
  <c r="B428" i="8"/>
  <c r="AK427" i="8"/>
  <c r="AJ427" i="8"/>
  <c r="AI427" i="8"/>
  <c r="AH427" i="8"/>
  <c r="AG427" i="8"/>
  <c r="AF427" i="8"/>
  <c r="AE427" i="8"/>
  <c r="AD427" i="8"/>
  <c r="AC427" i="8"/>
  <c r="AB427" i="8"/>
  <c r="AA427" i="8"/>
  <c r="Z427" i="8"/>
  <c r="Y427" i="8"/>
  <c r="X427" i="8"/>
  <c r="W427" i="8"/>
  <c r="V427" i="8"/>
  <c r="U427" i="8"/>
  <c r="T427" i="8"/>
  <c r="S427" i="8"/>
  <c r="R427" i="8"/>
  <c r="Q427" i="8"/>
  <c r="P427" i="8"/>
  <c r="O427" i="8"/>
  <c r="N427" i="8"/>
  <c r="M427" i="8"/>
  <c r="L427" i="8"/>
  <c r="K427" i="8"/>
  <c r="J427" i="8"/>
  <c r="I427" i="8"/>
  <c r="H427" i="8"/>
  <c r="G427" i="8"/>
  <c r="F427" i="8"/>
  <c r="E427" i="8"/>
  <c r="D427" i="8"/>
  <c r="B427" i="8"/>
  <c r="AK426" i="8"/>
  <c r="AJ426" i="8"/>
  <c r="AI426" i="8"/>
  <c r="AH426" i="8"/>
  <c r="AG426" i="8"/>
  <c r="AF426" i="8"/>
  <c r="AE426" i="8"/>
  <c r="AD426" i="8"/>
  <c r="AC426" i="8"/>
  <c r="AB426" i="8"/>
  <c r="AA426" i="8"/>
  <c r="Z426" i="8"/>
  <c r="Y426" i="8"/>
  <c r="X426" i="8"/>
  <c r="W426" i="8"/>
  <c r="V426" i="8"/>
  <c r="U426" i="8"/>
  <c r="T426" i="8"/>
  <c r="S426" i="8"/>
  <c r="R426" i="8"/>
  <c r="Q426" i="8"/>
  <c r="P426" i="8"/>
  <c r="O426" i="8"/>
  <c r="N426" i="8"/>
  <c r="M426" i="8"/>
  <c r="L426" i="8"/>
  <c r="K426" i="8"/>
  <c r="J426" i="8"/>
  <c r="I426" i="8"/>
  <c r="H426" i="8"/>
  <c r="G426" i="8"/>
  <c r="F426" i="8"/>
  <c r="E426" i="8"/>
  <c r="D426" i="8"/>
  <c r="B426" i="8"/>
  <c r="AK425" i="8"/>
  <c r="AJ425" i="8"/>
  <c r="AI425" i="8"/>
  <c r="AH425" i="8"/>
  <c r="AG425" i="8"/>
  <c r="AF425" i="8"/>
  <c r="AE425" i="8"/>
  <c r="AD425" i="8"/>
  <c r="AC425" i="8"/>
  <c r="AB425" i="8"/>
  <c r="AA425" i="8"/>
  <c r="Z425" i="8"/>
  <c r="Y425" i="8"/>
  <c r="X425" i="8"/>
  <c r="W425" i="8"/>
  <c r="V425" i="8"/>
  <c r="U425" i="8"/>
  <c r="T425" i="8"/>
  <c r="S425" i="8"/>
  <c r="R425" i="8"/>
  <c r="Q425" i="8"/>
  <c r="P425" i="8"/>
  <c r="O425" i="8"/>
  <c r="N425" i="8"/>
  <c r="M425" i="8"/>
  <c r="L425" i="8"/>
  <c r="K425" i="8"/>
  <c r="J425" i="8"/>
  <c r="I425" i="8"/>
  <c r="H425" i="8"/>
  <c r="G425" i="8"/>
  <c r="F425" i="8"/>
  <c r="E425" i="8"/>
  <c r="D425" i="8"/>
  <c r="B425" i="8"/>
  <c r="AK424" i="8"/>
  <c r="AJ424" i="8"/>
  <c r="AI424" i="8"/>
  <c r="AH424" i="8"/>
  <c r="AG424" i="8"/>
  <c r="AF424" i="8"/>
  <c r="AE424" i="8"/>
  <c r="AD424" i="8"/>
  <c r="AC424" i="8"/>
  <c r="AB424" i="8"/>
  <c r="AA424" i="8"/>
  <c r="Z424" i="8"/>
  <c r="Y424" i="8"/>
  <c r="X424" i="8"/>
  <c r="W424" i="8"/>
  <c r="V424" i="8"/>
  <c r="U424" i="8"/>
  <c r="T424" i="8"/>
  <c r="S424" i="8"/>
  <c r="R424" i="8"/>
  <c r="Q424" i="8"/>
  <c r="P424" i="8"/>
  <c r="O424" i="8"/>
  <c r="N424" i="8"/>
  <c r="M424" i="8"/>
  <c r="L424" i="8"/>
  <c r="K424" i="8"/>
  <c r="J424" i="8"/>
  <c r="I424" i="8"/>
  <c r="H424" i="8"/>
  <c r="G424" i="8"/>
  <c r="F424" i="8"/>
  <c r="E424" i="8"/>
  <c r="D424" i="8"/>
  <c r="B424" i="8"/>
  <c r="AK423" i="8"/>
  <c r="AJ423" i="8"/>
  <c r="AI423" i="8"/>
  <c r="AH423" i="8"/>
  <c r="AG423" i="8"/>
  <c r="AF423" i="8"/>
  <c r="AE423" i="8"/>
  <c r="AD423" i="8"/>
  <c r="AC423" i="8"/>
  <c r="AB423" i="8"/>
  <c r="AA423" i="8"/>
  <c r="Z423" i="8"/>
  <c r="Y423" i="8"/>
  <c r="X423" i="8"/>
  <c r="W423" i="8"/>
  <c r="V423" i="8"/>
  <c r="U423" i="8"/>
  <c r="T423" i="8"/>
  <c r="S423" i="8"/>
  <c r="R423" i="8"/>
  <c r="Q423" i="8"/>
  <c r="P423" i="8"/>
  <c r="O423" i="8"/>
  <c r="N423" i="8"/>
  <c r="M423" i="8"/>
  <c r="L423" i="8"/>
  <c r="K423" i="8"/>
  <c r="J423" i="8"/>
  <c r="I423" i="8"/>
  <c r="H423" i="8"/>
  <c r="G423" i="8"/>
  <c r="F423" i="8"/>
  <c r="E423" i="8"/>
  <c r="D423" i="8"/>
  <c r="B423" i="8"/>
  <c r="AK422" i="8"/>
  <c r="AJ422" i="8"/>
  <c r="AI422" i="8"/>
  <c r="AH422" i="8"/>
  <c r="AG422" i="8"/>
  <c r="AF422" i="8"/>
  <c r="AE422" i="8"/>
  <c r="AD422" i="8"/>
  <c r="AC422" i="8"/>
  <c r="AB422" i="8"/>
  <c r="AA422" i="8"/>
  <c r="Z422" i="8"/>
  <c r="Y422" i="8"/>
  <c r="X422" i="8"/>
  <c r="W422" i="8"/>
  <c r="V422" i="8"/>
  <c r="U422" i="8"/>
  <c r="T422" i="8"/>
  <c r="S422" i="8"/>
  <c r="R422" i="8"/>
  <c r="Q422" i="8"/>
  <c r="P422" i="8"/>
  <c r="O422" i="8"/>
  <c r="N422" i="8"/>
  <c r="M422" i="8"/>
  <c r="L422" i="8"/>
  <c r="K422" i="8"/>
  <c r="J422" i="8"/>
  <c r="I422" i="8"/>
  <c r="H422" i="8"/>
  <c r="G422" i="8"/>
  <c r="F422" i="8"/>
  <c r="E422" i="8"/>
  <c r="D422" i="8"/>
  <c r="B422" i="8"/>
  <c r="AK421" i="8"/>
  <c r="AJ421" i="8"/>
  <c r="AI421" i="8"/>
  <c r="AH421" i="8"/>
  <c r="AG421" i="8"/>
  <c r="AF421" i="8"/>
  <c r="AE421" i="8"/>
  <c r="AD421" i="8"/>
  <c r="AC421" i="8"/>
  <c r="AB421" i="8"/>
  <c r="AA421" i="8"/>
  <c r="Z421" i="8"/>
  <c r="Y421" i="8"/>
  <c r="X421" i="8"/>
  <c r="W421" i="8"/>
  <c r="V421" i="8"/>
  <c r="U421" i="8"/>
  <c r="T421" i="8"/>
  <c r="S421" i="8"/>
  <c r="R421" i="8"/>
  <c r="Q421" i="8"/>
  <c r="P421" i="8"/>
  <c r="O421" i="8"/>
  <c r="N421" i="8"/>
  <c r="M421" i="8"/>
  <c r="L421" i="8"/>
  <c r="K421" i="8"/>
  <c r="J421" i="8"/>
  <c r="I421" i="8"/>
  <c r="H421" i="8"/>
  <c r="G421" i="8"/>
  <c r="F421" i="8"/>
  <c r="E421" i="8"/>
  <c r="D421" i="8"/>
  <c r="B421" i="8"/>
  <c r="AK420" i="8"/>
  <c r="AJ420" i="8"/>
  <c r="AI420" i="8"/>
  <c r="AH420" i="8"/>
  <c r="AG420" i="8"/>
  <c r="AF420" i="8"/>
  <c r="AE420" i="8"/>
  <c r="AD420" i="8"/>
  <c r="AC420" i="8"/>
  <c r="AB420" i="8"/>
  <c r="AA420" i="8"/>
  <c r="Z420" i="8"/>
  <c r="Y420" i="8"/>
  <c r="X420" i="8"/>
  <c r="W420" i="8"/>
  <c r="V420" i="8"/>
  <c r="U420" i="8"/>
  <c r="T420" i="8"/>
  <c r="S420" i="8"/>
  <c r="R420" i="8"/>
  <c r="Q420" i="8"/>
  <c r="P420" i="8"/>
  <c r="O420" i="8"/>
  <c r="N420" i="8"/>
  <c r="M420" i="8"/>
  <c r="L420" i="8"/>
  <c r="K420" i="8"/>
  <c r="J420" i="8"/>
  <c r="I420" i="8"/>
  <c r="H420" i="8"/>
  <c r="G420" i="8"/>
  <c r="F420" i="8"/>
  <c r="E420" i="8"/>
  <c r="D420" i="8"/>
  <c r="B420" i="8"/>
  <c r="AK419" i="8"/>
  <c r="AJ419" i="8"/>
  <c r="AI419" i="8"/>
  <c r="AH419" i="8"/>
  <c r="AG419" i="8"/>
  <c r="AF419" i="8"/>
  <c r="AE419" i="8"/>
  <c r="AD419" i="8"/>
  <c r="AC419" i="8"/>
  <c r="AB419" i="8"/>
  <c r="AA419" i="8"/>
  <c r="Z419" i="8"/>
  <c r="Y419" i="8"/>
  <c r="X419" i="8"/>
  <c r="W419" i="8"/>
  <c r="V419" i="8"/>
  <c r="U419" i="8"/>
  <c r="T419" i="8"/>
  <c r="S419" i="8"/>
  <c r="R419" i="8"/>
  <c r="Q419" i="8"/>
  <c r="P419" i="8"/>
  <c r="O419" i="8"/>
  <c r="N419" i="8"/>
  <c r="M419" i="8"/>
  <c r="L419" i="8"/>
  <c r="K419" i="8"/>
  <c r="J419" i="8"/>
  <c r="I419" i="8"/>
  <c r="H419" i="8"/>
  <c r="G419" i="8"/>
  <c r="F419" i="8"/>
  <c r="E419" i="8"/>
  <c r="D419" i="8"/>
  <c r="B419" i="8"/>
  <c r="AK418" i="8"/>
  <c r="AJ418" i="8"/>
  <c r="AI418" i="8"/>
  <c r="AH418" i="8"/>
  <c r="AG418" i="8"/>
  <c r="AF418" i="8"/>
  <c r="AE418" i="8"/>
  <c r="AD418" i="8"/>
  <c r="AC418" i="8"/>
  <c r="AB418" i="8"/>
  <c r="AA418" i="8"/>
  <c r="Z418" i="8"/>
  <c r="Y418" i="8"/>
  <c r="X418" i="8"/>
  <c r="W418" i="8"/>
  <c r="V418" i="8"/>
  <c r="U418" i="8"/>
  <c r="T418" i="8"/>
  <c r="S418" i="8"/>
  <c r="R418" i="8"/>
  <c r="Q418" i="8"/>
  <c r="P418" i="8"/>
  <c r="O418" i="8"/>
  <c r="N418" i="8"/>
  <c r="M418" i="8"/>
  <c r="L418" i="8"/>
  <c r="K418" i="8"/>
  <c r="J418" i="8"/>
  <c r="I418" i="8"/>
  <c r="H418" i="8"/>
  <c r="G418" i="8"/>
  <c r="F418" i="8"/>
  <c r="E418" i="8"/>
  <c r="D418" i="8"/>
  <c r="B418" i="8"/>
  <c r="AK417" i="8"/>
  <c r="AJ417" i="8"/>
  <c r="AI417" i="8"/>
  <c r="AH417" i="8"/>
  <c r="AG417" i="8"/>
  <c r="AF417" i="8"/>
  <c r="AE417" i="8"/>
  <c r="AD417" i="8"/>
  <c r="AC417" i="8"/>
  <c r="AB417" i="8"/>
  <c r="AA417" i="8"/>
  <c r="Z417" i="8"/>
  <c r="Y417" i="8"/>
  <c r="X417" i="8"/>
  <c r="W417" i="8"/>
  <c r="V417" i="8"/>
  <c r="U417" i="8"/>
  <c r="T417" i="8"/>
  <c r="S417" i="8"/>
  <c r="R417" i="8"/>
  <c r="Q417" i="8"/>
  <c r="P417" i="8"/>
  <c r="O417" i="8"/>
  <c r="N417" i="8"/>
  <c r="M417" i="8"/>
  <c r="L417" i="8"/>
  <c r="K417" i="8"/>
  <c r="J417" i="8"/>
  <c r="I417" i="8"/>
  <c r="H417" i="8"/>
  <c r="G417" i="8"/>
  <c r="F417" i="8"/>
  <c r="E417" i="8"/>
  <c r="D417" i="8"/>
  <c r="B417" i="8"/>
  <c r="AK416" i="8"/>
  <c r="AJ416" i="8"/>
  <c r="AI416" i="8"/>
  <c r="AH416" i="8"/>
  <c r="AG416" i="8"/>
  <c r="AF416" i="8"/>
  <c r="AE416" i="8"/>
  <c r="AD416" i="8"/>
  <c r="AC416" i="8"/>
  <c r="AB416" i="8"/>
  <c r="AA416" i="8"/>
  <c r="Z416" i="8"/>
  <c r="Y416" i="8"/>
  <c r="X416" i="8"/>
  <c r="W416" i="8"/>
  <c r="V416" i="8"/>
  <c r="U416" i="8"/>
  <c r="T416" i="8"/>
  <c r="S416" i="8"/>
  <c r="R416" i="8"/>
  <c r="Q416" i="8"/>
  <c r="P416" i="8"/>
  <c r="O416" i="8"/>
  <c r="N416" i="8"/>
  <c r="M416" i="8"/>
  <c r="L416" i="8"/>
  <c r="K416" i="8"/>
  <c r="J416" i="8"/>
  <c r="I416" i="8"/>
  <c r="H416" i="8"/>
  <c r="G416" i="8"/>
  <c r="F416" i="8"/>
  <c r="E416" i="8"/>
  <c r="D416" i="8"/>
  <c r="B416" i="8"/>
  <c r="AK415" i="8"/>
  <c r="AJ415" i="8"/>
  <c r="AI415" i="8"/>
  <c r="AH415" i="8"/>
  <c r="AG415" i="8"/>
  <c r="AF415" i="8"/>
  <c r="AE415" i="8"/>
  <c r="AD415" i="8"/>
  <c r="AC415" i="8"/>
  <c r="AB415" i="8"/>
  <c r="AA415" i="8"/>
  <c r="Z415" i="8"/>
  <c r="Y415" i="8"/>
  <c r="X415" i="8"/>
  <c r="W415" i="8"/>
  <c r="V415" i="8"/>
  <c r="U415" i="8"/>
  <c r="T415" i="8"/>
  <c r="S415" i="8"/>
  <c r="R415" i="8"/>
  <c r="Q415" i="8"/>
  <c r="P415" i="8"/>
  <c r="O415" i="8"/>
  <c r="N415" i="8"/>
  <c r="M415" i="8"/>
  <c r="L415" i="8"/>
  <c r="K415" i="8"/>
  <c r="J415" i="8"/>
  <c r="I415" i="8"/>
  <c r="H415" i="8"/>
  <c r="G415" i="8"/>
  <c r="F415" i="8"/>
  <c r="E415" i="8"/>
  <c r="D415" i="8"/>
  <c r="B415" i="8"/>
  <c r="AK414" i="8"/>
  <c r="AJ414" i="8"/>
  <c r="AI414" i="8"/>
  <c r="AH414" i="8"/>
  <c r="AG414" i="8"/>
  <c r="AF414" i="8"/>
  <c r="AE414" i="8"/>
  <c r="AD414" i="8"/>
  <c r="AC414" i="8"/>
  <c r="AB414" i="8"/>
  <c r="AA414" i="8"/>
  <c r="Z414" i="8"/>
  <c r="Y414" i="8"/>
  <c r="X414" i="8"/>
  <c r="W414" i="8"/>
  <c r="V414" i="8"/>
  <c r="U414" i="8"/>
  <c r="T414" i="8"/>
  <c r="S414" i="8"/>
  <c r="R414" i="8"/>
  <c r="Q414" i="8"/>
  <c r="P414" i="8"/>
  <c r="O414" i="8"/>
  <c r="N414" i="8"/>
  <c r="M414" i="8"/>
  <c r="L414" i="8"/>
  <c r="K414" i="8"/>
  <c r="J414" i="8"/>
  <c r="I414" i="8"/>
  <c r="H414" i="8"/>
  <c r="G414" i="8"/>
  <c r="F414" i="8"/>
  <c r="E414" i="8"/>
  <c r="D414" i="8"/>
  <c r="B414" i="8"/>
  <c r="AK413" i="8"/>
  <c r="AJ413" i="8"/>
  <c r="AI413" i="8"/>
  <c r="AH413" i="8"/>
  <c r="AG413" i="8"/>
  <c r="AF413" i="8"/>
  <c r="AE413" i="8"/>
  <c r="AD413" i="8"/>
  <c r="AC413" i="8"/>
  <c r="AB413" i="8"/>
  <c r="AA413" i="8"/>
  <c r="Z413" i="8"/>
  <c r="Y413" i="8"/>
  <c r="X413" i="8"/>
  <c r="W413" i="8"/>
  <c r="V413" i="8"/>
  <c r="U413" i="8"/>
  <c r="T413" i="8"/>
  <c r="S413" i="8"/>
  <c r="R413" i="8"/>
  <c r="Q413" i="8"/>
  <c r="P413" i="8"/>
  <c r="O413" i="8"/>
  <c r="N413" i="8"/>
  <c r="M413" i="8"/>
  <c r="L413" i="8"/>
  <c r="K413" i="8"/>
  <c r="J413" i="8"/>
  <c r="I413" i="8"/>
  <c r="H413" i="8"/>
  <c r="G413" i="8"/>
  <c r="F413" i="8"/>
  <c r="E413" i="8"/>
  <c r="D413" i="8"/>
  <c r="B413" i="8"/>
  <c r="AK412" i="8"/>
  <c r="AJ412" i="8"/>
  <c r="AI412" i="8"/>
  <c r="AH412" i="8"/>
  <c r="AG412" i="8"/>
  <c r="AF412" i="8"/>
  <c r="AE412" i="8"/>
  <c r="AD412" i="8"/>
  <c r="AC412" i="8"/>
  <c r="AB412" i="8"/>
  <c r="AA412" i="8"/>
  <c r="Z412" i="8"/>
  <c r="Y412" i="8"/>
  <c r="X412" i="8"/>
  <c r="W412" i="8"/>
  <c r="V412" i="8"/>
  <c r="U412" i="8"/>
  <c r="T412" i="8"/>
  <c r="S412" i="8"/>
  <c r="R412" i="8"/>
  <c r="Q412" i="8"/>
  <c r="P412" i="8"/>
  <c r="O412" i="8"/>
  <c r="N412" i="8"/>
  <c r="M412" i="8"/>
  <c r="L412" i="8"/>
  <c r="K412" i="8"/>
  <c r="J412" i="8"/>
  <c r="I412" i="8"/>
  <c r="H412" i="8"/>
  <c r="G412" i="8"/>
  <c r="F412" i="8"/>
  <c r="E412" i="8"/>
  <c r="D412" i="8"/>
  <c r="B412" i="8"/>
  <c r="AK411" i="8"/>
  <c r="AJ411" i="8"/>
  <c r="AI411" i="8"/>
  <c r="AH411" i="8"/>
  <c r="AG411" i="8"/>
  <c r="AF411" i="8"/>
  <c r="AE411" i="8"/>
  <c r="AD411" i="8"/>
  <c r="AC411" i="8"/>
  <c r="AB411" i="8"/>
  <c r="AA411" i="8"/>
  <c r="Z411" i="8"/>
  <c r="Y411" i="8"/>
  <c r="X411" i="8"/>
  <c r="W411" i="8"/>
  <c r="V411" i="8"/>
  <c r="U411" i="8"/>
  <c r="T411" i="8"/>
  <c r="S411" i="8"/>
  <c r="R411" i="8"/>
  <c r="Q411" i="8"/>
  <c r="P411" i="8"/>
  <c r="O411" i="8"/>
  <c r="N411" i="8"/>
  <c r="M411" i="8"/>
  <c r="L411" i="8"/>
  <c r="K411" i="8"/>
  <c r="J411" i="8"/>
  <c r="I411" i="8"/>
  <c r="H411" i="8"/>
  <c r="G411" i="8"/>
  <c r="F411" i="8"/>
  <c r="E411" i="8"/>
  <c r="D411" i="8"/>
  <c r="B411" i="8"/>
  <c r="AK410" i="8"/>
  <c r="AJ410" i="8"/>
  <c r="AI410" i="8"/>
  <c r="AH410" i="8"/>
  <c r="AG410" i="8"/>
  <c r="AF410" i="8"/>
  <c r="AE410" i="8"/>
  <c r="AD410" i="8"/>
  <c r="AC410" i="8"/>
  <c r="AB410" i="8"/>
  <c r="AA410" i="8"/>
  <c r="Z410" i="8"/>
  <c r="Y410" i="8"/>
  <c r="X410" i="8"/>
  <c r="W410" i="8"/>
  <c r="V410" i="8"/>
  <c r="U410" i="8"/>
  <c r="T410" i="8"/>
  <c r="S410" i="8"/>
  <c r="R410" i="8"/>
  <c r="Q410" i="8"/>
  <c r="P410" i="8"/>
  <c r="O410" i="8"/>
  <c r="N410" i="8"/>
  <c r="M410" i="8"/>
  <c r="L410" i="8"/>
  <c r="K410" i="8"/>
  <c r="J410" i="8"/>
  <c r="I410" i="8"/>
  <c r="H410" i="8"/>
  <c r="G410" i="8"/>
  <c r="F410" i="8"/>
  <c r="E410" i="8"/>
  <c r="D410" i="8"/>
  <c r="B410" i="8"/>
  <c r="AK409" i="8"/>
  <c r="AJ409" i="8"/>
  <c r="AI409" i="8"/>
  <c r="AH409" i="8"/>
  <c r="AG409" i="8"/>
  <c r="AF409" i="8"/>
  <c r="AE409" i="8"/>
  <c r="AD409" i="8"/>
  <c r="AC409" i="8"/>
  <c r="AB409" i="8"/>
  <c r="AA409" i="8"/>
  <c r="Z409" i="8"/>
  <c r="Y409" i="8"/>
  <c r="X409" i="8"/>
  <c r="W409" i="8"/>
  <c r="V409" i="8"/>
  <c r="U409" i="8"/>
  <c r="T409" i="8"/>
  <c r="S409" i="8"/>
  <c r="R409" i="8"/>
  <c r="Q409" i="8"/>
  <c r="P409" i="8"/>
  <c r="O409" i="8"/>
  <c r="N409" i="8"/>
  <c r="M409" i="8"/>
  <c r="L409" i="8"/>
  <c r="K409" i="8"/>
  <c r="J409" i="8"/>
  <c r="I409" i="8"/>
  <c r="H409" i="8"/>
  <c r="G409" i="8"/>
  <c r="F409" i="8"/>
  <c r="E409" i="8"/>
  <c r="D409" i="8"/>
  <c r="B409" i="8"/>
  <c r="AK408" i="8"/>
  <c r="AJ408" i="8"/>
  <c r="AI408" i="8"/>
  <c r="AH408" i="8"/>
  <c r="AG408" i="8"/>
  <c r="AF408" i="8"/>
  <c r="AE408" i="8"/>
  <c r="AD408" i="8"/>
  <c r="AC408" i="8"/>
  <c r="AB408" i="8"/>
  <c r="AA408" i="8"/>
  <c r="Z408" i="8"/>
  <c r="Y408" i="8"/>
  <c r="X408" i="8"/>
  <c r="W408" i="8"/>
  <c r="V408" i="8"/>
  <c r="U408" i="8"/>
  <c r="T408" i="8"/>
  <c r="S408" i="8"/>
  <c r="R408" i="8"/>
  <c r="Q408" i="8"/>
  <c r="P408" i="8"/>
  <c r="O408" i="8"/>
  <c r="N408" i="8"/>
  <c r="M408" i="8"/>
  <c r="L408" i="8"/>
  <c r="K408" i="8"/>
  <c r="J408" i="8"/>
  <c r="I408" i="8"/>
  <c r="H408" i="8"/>
  <c r="G408" i="8"/>
  <c r="F408" i="8"/>
  <c r="E408" i="8"/>
  <c r="D408" i="8"/>
  <c r="B408" i="8"/>
  <c r="AK407" i="8"/>
  <c r="AJ407" i="8"/>
  <c r="AI407" i="8"/>
  <c r="AH407" i="8"/>
  <c r="AG407" i="8"/>
  <c r="AF407" i="8"/>
  <c r="AE407" i="8"/>
  <c r="AD407" i="8"/>
  <c r="AC407" i="8"/>
  <c r="AB407" i="8"/>
  <c r="AA407" i="8"/>
  <c r="Z407" i="8"/>
  <c r="Y407" i="8"/>
  <c r="X407" i="8"/>
  <c r="W407" i="8"/>
  <c r="V407" i="8"/>
  <c r="U407" i="8"/>
  <c r="T407" i="8"/>
  <c r="S407" i="8"/>
  <c r="R407" i="8"/>
  <c r="Q407" i="8"/>
  <c r="P407" i="8"/>
  <c r="O407" i="8"/>
  <c r="N407" i="8"/>
  <c r="M407" i="8"/>
  <c r="L407" i="8"/>
  <c r="K407" i="8"/>
  <c r="J407" i="8"/>
  <c r="I407" i="8"/>
  <c r="H407" i="8"/>
  <c r="G407" i="8"/>
  <c r="F407" i="8"/>
  <c r="E407" i="8"/>
  <c r="D407" i="8"/>
  <c r="B407" i="8"/>
  <c r="AK406" i="8"/>
  <c r="AJ406" i="8"/>
  <c r="AI406" i="8"/>
  <c r="AH406" i="8"/>
  <c r="AG406" i="8"/>
  <c r="AF406" i="8"/>
  <c r="AE406" i="8"/>
  <c r="AD406" i="8"/>
  <c r="AC406" i="8"/>
  <c r="AB406" i="8"/>
  <c r="AA406" i="8"/>
  <c r="Z406" i="8"/>
  <c r="Y406" i="8"/>
  <c r="X406" i="8"/>
  <c r="W406" i="8"/>
  <c r="V406" i="8"/>
  <c r="U406" i="8"/>
  <c r="T406" i="8"/>
  <c r="S406" i="8"/>
  <c r="R406" i="8"/>
  <c r="Q406" i="8"/>
  <c r="P406" i="8"/>
  <c r="O406" i="8"/>
  <c r="N406" i="8"/>
  <c r="M406" i="8"/>
  <c r="L406" i="8"/>
  <c r="K406" i="8"/>
  <c r="J406" i="8"/>
  <c r="I406" i="8"/>
  <c r="H406" i="8"/>
  <c r="G406" i="8"/>
  <c r="F406" i="8"/>
  <c r="E406" i="8"/>
  <c r="D406" i="8"/>
  <c r="B406" i="8"/>
  <c r="AK405" i="8"/>
  <c r="AJ405" i="8"/>
  <c r="AI405" i="8"/>
  <c r="AH405" i="8"/>
  <c r="AG405" i="8"/>
  <c r="AF405" i="8"/>
  <c r="AE405" i="8"/>
  <c r="AD405" i="8"/>
  <c r="AC405" i="8"/>
  <c r="AB405" i="8"/>
  <c r="AA405" i="8"/>
  <c r="Z405" i="8"/>
  <c r="Y405" i="8"/>
  <c r="X405" i="8"/>
  <c r="W405" i="8"/>
  <c r="V405" i="8"/>
  <c r="U405" i="8"/>
  <c r="T405" i="8"/>
  <c r="S405" i="8"/>
  <c r="R405" i="8"/>
  <c r="Q405" i="8"/>
  <c r="P405" i="8"/>
  <c r="O405" i="8"/>
  <c r="N405" i="8"/>
  <c r="M405" i="8"/>
  <c r="L405" i="8"/>
  <c r="K405" i="8"/>
  <c r="J405" i="8"/>
  <c r="I405" i="8"/>
  <c r="H405" i="8"/>
  <c r="G405" i="8"/>
  <c r="F405" i="8"/>
  <c r="E405" i="8"/>
  <c r="D405" i="8"/>
  <c r="B405" i="8"/>
  <c r="AK404" i="8"/>
  <c r="AJ404" i="8"/>
  <c r="AI404" i="8"/>
  <c r="AH404" i="8"/>
  <c r="AG404" i="8"/>
  <c r="AF404" i="8"/>
  <c r="AE404" i="8"/>
  <c r="AD404" i="8"/>
  <c r="AC404" i="8"/>
  <c r="AB404" i="8"/>
  <c r="AA404" i="8"/>
  <c r="Z404" i="8"/>
  <c r="Y404" i="8"/>
  <c r="X404" i="8"/>
  <c r="W404" i="8"/>
  <c r="V404" i="8"/>
  <c r="U404" i="8"/>
  <c r="T404" i="8"/>
  <c r="S404" i="8"/>
  <c r="R404" i="8"/>
  <c r="Q404" i="8"/>
  <c r="P404" i="8"/>
  <c r="O404" i="8"/>
  <c r="N404" i="8"/>
  <c r="M404" i="8"/>
  <c r="L404" i="8"/>
  <c r="K404" i="8"/>
  <c r="J404" i="8"/>
  <c r="I404" i="8"/>
  <c r="H404" i="8"/>
  <c r="G404" i="8"/>
  <c r="F404" i="8"/>
  <c r="E404" i="8"/>
  <c r="D404" i="8"/>
  <c r="B404" i="8"/>
  <c r="AK403" i="8"/>
  <c r="AJ403" i="8"/>
  <c r="AI403" i="8"/>
  <c r="AH403" i="8"/>
  <c r="AG403" i="8"/>
  <c r="AF403" i="8"/>
  <c r="AE403" i="8"/>
  <c r="AD403" i="8"/>
  <c r="AC403" i="8"/>
  <c r="AB403" i="8"/>
  <c r="AA403" i="8"/>
  <c r="Z403" i="8"/>
  <c r="Y403" i="8"/>
  <c r="X403" i="8"/>
  <c r="W403" i="8"/>
  <c r="V403" i="8"/>
  <c r="U403" i="8"/>
  <c r="T403" i="8"/>
  <c r="S403" i="8"/>
  <c r="R403" i="8"/>
  <c r="Q403" i="8"/>
  <c r="P403" i="8"/>
  <c r="O403" i="8"/>
  <c r="N403" i="8"/>
  <c r="M403" i="8"/>
  <c r="L403" i="8"/>
  <c r="K403" i="8"/>
  <c r="J403" i="8"/>
  <c r="I403" i="8"/>
  <c r="H403" i="8"/>
  <c r="G403" i="8"/>
  <c r="F403" i="8"/>
  <c r="E403" i="8"/>
  <c r="D403" i="8"/>
  <c r="B403" i="8"/>
  <c r="AK402" i="8"/>
  <c r="AJ402" i="8"/>
  <c r="AI402" i="8"/>
  <c r="AH402" i="8"/>
  <c r="AG402" i="8"/>
  <c r="AF402" i="8"/>
  <c r="AE402" i="8"/>
  <c r="AD402" i="8"/>
  <c r="AC402" i="8"/>
  <c r="AB402" i="8"/>
  <c r="AA402" i="8"/>
  <c r="Z402" i="8"/>
  <c r="Y402" i="8"/>
  <c r="X402" i="8"/>
  <c r="W402" i="8"/>
  <c r="V402" i="8"/>
  <c r="U402" i="8"/>
  <c r="T402" i="8"/>
  <c r="S402" i="8"/>
  <c r="R402" i="8"/>
  <c r="Q402" i="8"/>
  <c r="P402" i="8"/>
  <c r="O402" i="8"/>
  <c r="N402" i="8"/>
  <c r="M402" i="8"/>
  <c r="L402" i="8"/>
  <c r="K402" i="8"/>
  <c r="J402" i="8"/>
  <c r="I402" i="8"/>
  <c r="H402" i="8"/>
  <c r="G402" i="8"/>
  <c r="F402" i="8"/>
  <c r="E402" i="8"/>
  <c r="D402" i="8"/>
  <c r="B402" i="8"/>
  <c r="AK401" i="8"/>
  <c r="AJ401" i="8"/>
  <c r="AI401" i="8"/>
  <c r="AH401" i="8"/>
  <c r="AG401" i="8"/>
  <c r="AF401" i="8"/>
  <c r="AE401" i="8"/>
  <c r="AD401" i="8"/>
  <c r="AC401" i="8"/>
  <c r="AB401" i="8"/>
  <c r="AA401" i="8"/>
  <c r="Z401" i="8"/>
  <c r="Y401" i="8"/>
  <c r="X401" i="8"/>
  <c r="W401" i="8"/>
  <c r="V401" i="8"/>
  <c r="U401" i="8"/>
  <c r="T401" i="8"/>
  <c r="S401" i="8"/>
  <c r="R401" i="8"/>
  <c r="Q401" i="8"/>
  <c r="P401" i="8"/>
  <c r="O401" i="8"/>
  <c r="N401" i="8"/>
  <c r="M401" i="8"/>
  <c r="L401" i="8"/>
  <c r="K401" i="8"/>
  <c r="J401" i="8"/>
  <c r="I401" i="8"/>
  <c r="H401" i="8"/>
  <c r="G401" i="8"/>
  <c r="F401" i="8"/>
  <c r="E401" i="8"/>
  <c r="D401" i="8"/>
  <c r="B401" i="8"/>
  <c r="AK400" i="8"/>
  <c r="AJ400" i="8"/>
  <c r="AI400" i="8"/>
  <c r="AH400" i="8"/>
  <c r="AG400" i="8"/>
  <c r="AF400" i="8"/>
  <c r="AE400" i="8"/>
  <c r="AD400" i="8"/>
  <c r="AC400" i="8"/>
  <c r="AB400" i="8"/>
  <c r="AA400" i="8"/>
  <c r="Z400" i="8"/>
  <c r="Y400" i="8"/>
  <c r="X400" i="8"/>
  <c r="W400" i="8"/>
  <c r="V400" i="8"/>
  <c r="U400" i="8"/>
  <c r="T400" i="8"/>
  <c r="S400" i="8"/>
  <c r="R400" i="8"/>
  <c r="Q400" i="8"/>
  <c r="P400" i="8"/>
  <c r="O400" i="8"/>
  <c r="N400" i="8"/>
  <c r="M400" i="8"/>
  <c r="L400" i="8"/>
  <c r="K400" i="8"/>
  <c r="J400" i="8"/>
  <c r="I400" i="8"/>
  <c r="H400" i="8"/>
  <c r="G400" i="8"/>
  <c r="F400" i="8"/>
  <c r="E400" i="8"/>
  <c r="D400" i="8"/>
  <c r="B400" i="8"/>
  <c r="AK399" i="8"/>
  <c r="AJ399" i="8"/>
  <c r="AI399" i="8"/>
  <c r="AH399" i="8"/>
  <c r="AG399" i="8"/>
  <c r="AF399" i="8"/>
  <c r="AE399" i="8"/>
  <c r="AD399" i="8"/>
  <c r="AC399" i="8"/>
  <c r="AB399" i="8"/>
  <c r="AA399" i="8"/>
  <c r="Z399" i="8"/>
  <c r="Y399" i="8"/>
  <c r="X399" i="8"/>
  <c r="W399" i="8"/>
  <c r="V399" i="8"/>
  <c r="U399" i="8"/>
  <c r="T399" i="8"/>
  <c r="S399" i="8"/>
  <c r="R399" i="8"/>
  <c r="Q399" i="8"/>
  <c r="P399" i="8"/>
  <c r="O399" i="8"/>
  <c r="N399" i="8"/>
  <c r="M399" i="8"/>
  <c r="L399" i="8"/>
  <c r="K399" i="8"/>
  <c r="J399" i="8"/>
  <c r="I399" i="8"/>
  <c r="H399" i="8"/>
  <c r="G399" i="8"/>
  <c r="F399" i="8"/>
  <c r="E399" i="8"/>
  <c r="D399" i="8"/>
  <c r="B399" i="8"/>
  <c r="AK398" i="8"/>
  <c r="AJ398" i="8"/>
  <c r="AI398" i="8"/>
  <c r="AH398" i="8"/>
  <c r="AG398" i="8"/>
  <c r="AF398" i="8"/>
  <c r="AE398" i="8"/>
  <c r="AD398" i="8"/>
  <c r="AC398" i="8"/>
  <c r="AB398" i="8"/>
  <c r="AA398" i="8"/>
  <c r="Z398" i="8"/>
  <c r="Y398" i="8"/>
  <c r="X398" i="8"/>
  <c r="W398" i="8"/>
  <c r="V398" i="8"/>
  <c r="U398" i="8"/>
  <c r="T398" i="8"/>
  <c r="S398" i="8"/>
  <c r="R398" i="8"/>
  <c r="Q398" i="8"/>
  <c r="P398" i="8"/>
  <c r="O398" i="8"/>
  <c r="N398" i="8"/>
  <c r="M398" i="8"/>
  <c r="L398" i="8"/>
  <c r="K398" i="8"/>
  <c r="J398" i="8"/>
  <c r="I398" i="8"/>
  <c r="H398" i="8"/>
  <c r="G398" i="8"/>
  <c r="F398" i="8"/>
  <c r="E398" i="8"/>
  <c r="D398" i="8"/>
  <c r="B398" i="8"/>
  <c r="AK397" i="8"/>
  <c r="AJ397" i="8"/>
  <c r="AI397" i="8"/>
  <c r="AH397" i="8"/>
  <c r="AG397" i="8"/>
  <c r="AF397" i="8"/>
  <c r="AE397" i="8"/>
  <c r="AD397" i="8"/>
  <c r="AC397" i="8"/>
  <c r="AB397" i="8"/>
  <c r="AA397" i="8"/>
  <c r="Z397" i="8"/>
  <c r="Y397" i="8"/>
  <c r="X397" i="8"/>
  <c r="W397" i="8"/>
  <c r="V397" i="8"/>
  <c r="U397" i="8"/>
  <c r="T397" i="8"/>
  <c r="S397" i="8"/>
  <c r="R397" i="8"/>
  <c r="Q397" i="8"/>
  <c r="P397" i="8"/>
  <c r="O397" i="8"/>
  <c r="N397" i="8"/>
  <c r="M397" i="8"/>
  <c r="L397" i="8"/>
  <c r="K397" i="8"/>
  <c r="J397" i="8"/>
  <c r="I397" i="8"/>
  <c r="H397" i="8"/>
  <c r="G397" i="8"/>
  <c r="F397" i="8"/>
  <c r="E397" i="8"/>
  <c r="D397" i="8"/>
  <c r="B397" i="8"/>
  <c r="AK396" i="8"/>
  <c r="AJ396" i="8"/>
  <c r="AI396" i="8"/>
  <c r="AH396" i="8"/>
  <c r="AG396" i="8"/>
  <c r="AF396" i="8"/>
  <c r="AE396" i="8"/>
  <c r="AD396" i="8"/>
  <c r="AC396" i="8"/>
  <c r="AB396" i="8"/>
  <c r="AA396" i="8"/>
  <c r="Z396" i="8"/>
  <c r="Y396" i="8"/>
  <c r="X396" i="8"/>
  <c r="W396" i="8"/>
  <c r="V396" i="8"/>
  <c r="U396" i="8"/>
  <c r="T396" i="8"/>
  <c r="S396" i="8"/>
  <c r="R396" i="8"/>
  <c r="Q396" i="8"/>
  <c r="P396" i="8"/>
  <c r="O396" i="8"/>
  <c r="N396" i="8"/>
  <c r="M396" i="8"/>
  <c r="L396" i="8"/>
  <c r="K396" i="8"/>
  <c r="J396" i="8"/>
  <c r="I396" i="8"/>
  <c r="H396" i="8"/>
  <c r="G396" i="8"/>
  <c r="F396" i="8"/>
  <c r="E396" i="8"/>
  <c r="D396" i="8"/>
  <c r="B396" i="8"/>
  <c r="AK395" i="8"/>
  <c r="AJ395" i="8"/>
  <c r="AI395" i="8"/>
  <c r="AH395" i="8"/>
  <c r="AG395" i="8"/>
  <c r="AF395" i="8"/>
  <c r="AE395" i="8"/>
  <c r="AD395" i="8"/>
  <c r="AC395" i="8"/>
  <c r="AB395" i="8"/>
  <c r="AA395" i="8"/>
  <c r="Z395" i="8"/>
  <c r="Y395" i="8"/>
  <c r="X395" i="8"/>
  <c r="W395" i="8"/>
  <c r="V395" i="8"/>
  <c r="U395" i="8"/>
  <c r="T395" i="8"/>
  <c r="S395" i="8"/>
  <c r="R395" i="8"/>
  <c r="Q395" i="8"/>
  <c r="P395" i="8"/>
  <c r="O395" i="8"/>
  <c r="N395" i="8"/>
  <c r="M395" i="8"/>
  <c r="L395" i="8"/>
  <c r="K395" i="8"/>
  <c r="J395" i="8"/>
  <c r="I395" i="8"/>
  <c r="H395" i="8"/>
  <c r="G395" i="8"/>
  <c r="F395" i="8"/>
  <c r="E395" i="8"/>
  <c r="D395" i="8"/>
  <c r="B395" i="8"/>
  <c r="AK394" i="8"/>
  <c r="AJ394" i="8"/>
  <c r="AI394" i="8"/>
  <c r="AH394" i="8"/>
  <c r="AG394" i="8"/>
  <c r="AF394" i="8"/>
  <c r="AE394" i="8"/>
  <c r="AD394" i="8"/>
  <c r="AC394" i="8"/>
  <c r="AB394" i="8"/>
  <c r="AA394" i="8"/>
  <c r="Z394" i="8"/>
  <c r="Y394" i="8"/>
  <c r="X394" i="8"/>
  <c r="W394" i="8"/>
  <c r="V394" i="8"/>
  <c r="U394" i="8"/>
  <c r="T394" i="8"/>
  <c r="S394" i="8"/>
  <c r="R394" i="8"/>
  <c r="Q394" i="8"/>
  <c r="P394" i="8"/>
  <c r="O394" i="8"/>
  <c r="N394" i="8"/>
  <c r="M394" i="8"/>
  <c r="L394" i="8"/>
  <c r="K394" i="8"/>
  <c r="J394" i="8"/>
  <c r="I394" i="8"/>
  <c r="H394" i="8"/>
  <c r="G394" i="8"/>
  <c r="F394" i="8"/>
  <c r="E394" i="8"/>
  <c r="D394" i="8"/>
  <c r="B394" i="8"/>
  <c r="AK393" i="8"/>
  <c r="AJ393" i="8"/>
  <c r="AI393" i="8"/>
  <c r="AH393" i="8"/>
  <c r="AG393" i="8"/>
  <c r="AF393" i="8"/>
  <c r="AE393" i="8"/>
  <c r="AD393" i="8"/>
  <c r="AC393" i="8"/>
  <c r="AB393" i="8"/>
  <c r="AA393" i="8"/>
  <c r="Z393" i="8"/>
  <c r="Y393" i="8"/>
  <c r="X393" i="8"/>
  <c r="W393" i="8"/>
  <c r="V393" i="8"/>
  <c r="U393" i="8"/>
  <c r="T393" i="8"/>
  <c r="S393" i="8"/>
  <c r="R393" i="8"/>
  <c r="Q393" i="8"/>
  <c r="P393" i="8"/>
  <c r="O393" i="8"/>
  <c r="N393" i="8"/>
  <c r="M393" i="8"/>
  <c r="L393" i="8"/>
  <c r="K393" i="8"/>
  <c r="J393" i="8"/>
  <c r="I393" i="8"/>
  <c r="H393" i="8"/>
  <c r="G393" i="8"/>
  <c r="F393" i="8"/>
  <c r="E393" i="8"/>
  <c r="D393" i="8"/>
  <c r="B393" i="8"/>
  <c r="AK392" i="8"/>
  <c r="AJ392" i="8"/>
  <c r="AI392" i="8"/>
  <c r="AH392" i="8"/>
  <c r="AG392" i="8"/>
  <c r="AF392" i="8"/>
  <c r="AE392" i="8"/>
  <c r="AD392" i="8"/>
  <c r="AC392" i="8"/>
  <c r="AB392" i="8"/>
  <c r="AA392" i="8"/>
  <c r="Z392" i="8"/>
  <c r="Y392" i="8"/>
  <c r="X392" i="8"/>
  <c r="W392" i="8"/>
  <c r="V392" i="8"/>
  <c r="U392" i="8"/>
  <c r="T392" i="8"/>
  <c r="S392" i="8"/>
  <c r="R392" i="8"/>
  <c r="Q392" i="8"/>
  <c r="P392" i="8"/>
  <c r="O392" i="8"/>
  <c r="N392" i="8"/>
  <c r="M392" i="8"/>
  <c r="L392" i="8"/>
  <c r="K392" i="8"/>
  <c r="J392" i="8"/>
  <c r="I392" i="8"/>
  <c r="H392" i="8"/>
  <c r="G392" i="8"/>
  <c r="F392" i="8"/>
  <c r="E392" i="8"/>
  <c r="D392" i="8"/>
  <c r="B392" i="8"/>
  <c r="AK391" i="8"/>
  <c r="AJ391" i="8"/>
  <c r="AI391" i="8"/>
  <c r="AH391" i="8"/>
  <c r="AG391" i="8"/>
  <c r="AF391" i="8"/>
  <c r="AE391" i="8"/>
  <c r="AD391" i="8"/>
  <c r="AC391" i="8"/>
  <c r="AB391" i="8"/>
  <c r="AA391" i="8"/>
  <c r="Z391" i="8"/>
  <c r="Y391" i="8"/>
  <c r="X391" i="8"/>
  <c r="W391" i="8"/>
  <c r="V391" i="8"/>
  <c r="U391" i="8"/>
  <c r="T391" i="8"/>
  <c r="S391" i="8"/>
  <c r="R391" i="8"/>
  <c r="Q391" i="8"/>
  <c r="P391" i="8"/>
  <c r="O391" i="8"/>
  <c r="N391" i="8"/>
  <c r="M391" i="8"/>
  <c r="L391" i="8"/>
  <c r="K391" i="8"/>
  <c r="J391" i="8"/>
  <c r="I391" i="8"/>
  <c r="H391" i="8"/>
  <c r="G391" i="8"/>
  <c r="F391" i="8"/>
  <c r="E391" i="8"/>
  <c r="D391" i="8"/>
  <c r="B391" i="8"/>
  <c r="AK390" i="8"/>
  <c r="AJ390" i="8"/>
  <c r="AI390" i="8"/>
  <c r="AH390" i="8"/>
  <c r="AG390" i="8"/>
  <c r="AF390" i="8"/>
  <c r="AE390" i="8"/>
  <c r="AD390" i="8"/>
  <c r="AC390" i="8"/>
  <c r="AB390" i="8"/>
  <c r="AA390" i="8"/>
  <c r="Z390" i="8"/>
  <c r="Y390" i="8"/>
  <c r="X390" i="8"/>
  <c r="W390" i="8"/>
  <c r="V390" i="8"/>
  <c r="U390" i="8"/>
  <c r="T390" i="8"/>
  <c r="S390" i="8"/>
  <c r="R390" i="8"/>
  <c r="Q390" i="8"/>
  <c r="P390" i="8"/>
  <c r="O390" i="8"/>
  <c r="N390" i="8"/>
  <c r="M390" i="8"/>
  <c r="L390" i="8"/>
  <c r="K390" i="8"/>
  <c r="J390" i="8"/>
  <c r="I390" i="8"/>
  <c r="H390" i="8"/>
  <c r="G390" i="8"/>
  <c r="F390" i="8"/>
  <c r="E390" i="8"/>
  <c r="D390" i="8"/>
  <c r="B390" i="8"/>
  <c r="AK389" i="8"/>
  <c r="AJ389" i="8"/>
  <c r="AI389" i="8"/>
  <c r="AH389" i="8"/>
  <c r="AG389" i="8"/>
  <c r="AF389" i="8"/>
  <c r="AE389" i="8"/>
  <c r="AD389" i="8"/>
  <c r="AC389" i="8"/>
  <c r="AB389" i="8"/>
  <c r="AA389" i="8"/>
  <c r="Z389" i="8"/>
  <c r="Y389" i="8"/>
  <c r="X389" i="8"/>
  <c r="W389" i="8"/>
  <c r="V389" i="8"/>
  <c r="U389" i="8"/>
  <c r="T389" i="8"/>
  <c r="S389" i="8"/>
  <c r="R389" i="8"/>
  <c r="Q389" i="8"/>
  <c r="P389" i="8"/>
  <c r="O389" i="8"/>
  <c r="N389" i="8"/>
  <c r="M389" i="8"/>
  <c r="L389" i="8"/>
  <c r="K389" i="8"/>
  <c r="J389" i="8"/>
  <c r="I389" i="8"/>
  <c r="H389" i="8"/>
  <c r="G389" i="8"/>
  <c r="F389" i="8"/>
  <c r="E389" i="8"/>
  <c r="D389" i="8"/>
  <c r="B389" i="8"/>
  <c r="AK388" i="8"/>
  <c r="AJ388" i="8"/>
  <c r="AI388" i="8"/>
  <c r="AH388" i="8"/>
  <c r="AG388" i="8"/>
  <c r="AF388" i="8"/>
  <c r="AE388" i="8"/>
  <c r="AD388" i="8"/>
  <c r="AC388" i="8"/>
  <c r="AB388" i="8"/>
  <c r="AA388" i="8"/>
  <c r="Z388" i="8"/>
  <c r="Y388" i="8"/>
  <c r="X388" i="8"/>
  <c r="W388" i="8"/>
  <c r="V388" i="8"/>
  <c r="U388" i="8"/>
  <c r="T388" i="8"/>
  <c r="S388" i="8"/>
  <c r="R388" i="8"/>
  <c r="Q388" i="8"/>
  <c r="P388" i="8"/>
  <c r="O388" i="8"/>
  <c r="N388" i="8"/>
  <c r="M388" i="8"/>
  <c r="L388" i="8"/>
  <c r="K388" i="8"/>
  <c r="J388" i="8"/>
  <c r="I388" i="8"/>
  <c r="H388" i="8"/>
  <c r="G388" i="8"/>
  <c r="F388" i="8"/>
  <c r="E388" i="8"/>
  <c r="D388" i="8"/>
  <c r="B388" i="8"/>
  <c r="AK387" i="8"/>
  <c r="AJ387" i="8"/>
  <c r="AI387" i="8"/>
  <c r="AH387" i="8"/>
  <c r="AG387" i="8"/>
  <c r="AF387" i="8"/>
  <c r="AE387" i="8"/>
  <c r="AD387" i="8"/>
  <c r="AC387" i="8"/>
  <c r="AB387" i="8"/>
  <c r="AA387" i="8"/>
  <c r="Z387" i="8"/>
  <c r="Y387" i="8"/>
  <c r="X387" i="8"/>
  <c r="W387" i="8"/>
  <c r="V387" i="8"/>
  <c r="U387" i="8"/>
  <c r="T387" i="8"/>
  <c r="S387" i="8"/>
  <c r="R387" i="8"/>
  <c r="Q387" i="8"/>
  <c r="P387" i="8"/>
  <c r="O387" i="8"/>
  <c r="N387" i="8"/>
  <c r="M387" i="8"/>
  <c r="L387" i="8"/>
  <c r="K387" i="8"/>
  <c r="J387" i="8"/>
  <c r="I387" i="8"/>
  <c r="H387" i="8"/>
  <c r="G387" i="8"/>
  <c r="F387" i="8"/>
  <c r="E387" i="8"/>
  <c r="D387" i="8"/>
  <c r="B387" i="8"/>
  <c r="AK386" i="8"/>
  <c r="AJ386" i="8"/>
  <c r="AI386" i="8"/>
  <c r="AH386" i="8"/>
  <c r="AG386" i="8"/>
  <c r="AF386" i="8"/>
  <c r="AE386" i="8"/>
  <c r="AD386" i="8"/>
  <c r="AC386" i="8"/>
  <c r="AB386" i="8"/>
  <c r="AA386" i="8"/>
  <c r="Z386" i="8"/>
  <c r="Y386" i="8"/>
  <c r="X386" i="8"/>
  <c r="W386" i="8"/>
  <c r="V386" i="8"/>
  <c r="U386" i="8"/>
  <c r="T386" i="8"/>
  <c r="S386" i="8"/>
  <c r="R386" i="8"/>
  <c r="Q386" i="8"/>
  <c r="P386" i="8"/>
  <c r="O386" i="8"/>
  <c r="N386" i="8"/>
  <c r="M386" i="8"/>
  <c r="L386" i="8"/>
  <c r="K386" i="8"/>
  <c r="J386" i="8"/>
  <c r="I386" i="8"/>
  <c r="H386" i="8"/>
  <c r="G386" i="8"/>
  <c r="F386" i="8"/>
  <c r="E386" i="8"/>
  <c r="D386" i="8"/>
  <c r="B386"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H385" i="8"/>
  <c r="G385" i="8"/>
  <c r="F385" i="8"/>
  <c r="E385" i="8"/>
  <c r="D385" i="8"/>
  <c r="B385" i="8"/>
  <c r="AK384" i="8"/>
  <c r="AJ384" i="8"/>
  <c r="AI384" i="8"/>
  <c r="AH384" i="8"/>
  <c r="AG384" i="8"/>
  <c r="AF384" i="8"/>
  <c r="AE384" i="8"/>
  <c r="AD384" i="8"/>
  <c r="AC384" i="8"/>
  <c r="AB384" i="8"/>
  <c r="AA384" i="8"/>
  <c r="Z384" i="8"/>
  <c r="Y384" i="8"/>
  <c r="X384" i="8"/>
  <c r="W384" i="8"/>
  <c r="V384" i="8"/>
  <c r="U384" i="8"/>
  <c r="T384" i="8"/>
  <c r="S384" i="8"/>
  <c r="R384" i="8"/>
  <c r="Q384" i="8"/>
  <c r="P384" i="8"/>
  <c r="O384" i="8"/>
  <c r="N384" i="8"/>
  <c r="M384" i="8"/>
  <c r="L384" i="8"/>
  <c r="K384" i="8"/>
  <c r="J384" i="8"/>
  <c r="I384" i="8"/>
  <c r="H384" i="8"/>
  <c r="G384" i="8"/>
  <c r="F384" i="8"/>
  <c r="E384" i="8"/>
  <c r="D384" i="8"/>
  <c r="B384" i="8"/>
  <c r="AK383" i="8"/>
  <c r="AJ383" i="8"/>
  <c r="AI383" i="8"/>
  <c r="AH383" i="8"/>
  <c r="AG383" i="8"/>
  <c r="AF383" i="8"/>
  <c r="AE383" i="8"/>
  <c r="AD383" i="8"/>
  <c r="AC383" i="8"/>
  <c r="AB383" i="8"/>
  <c r="AA383" i="8"/>
  <c r="Z383" i="8"/>
  <c r="Y383" i="8"/>
  <c r="X383" i="8"/>
  <c r="W383" i="8"/>
  <c r="V383" i="8"/>
  <c r="U383" i="8"/>
  <c r="T383" i="8"/>
  <c r="S383" i="8"/>
  <c r="R383" i="8"/>
  <c r="Q383" i="8"/>
  <c r="P383" i="8"/>
  <c r="O383" i="8"/>
  <c r="N383" i="8"/>
  <c r="M383" i="8"/>
  <c r="L383" i="8"/>
  <c r="K383" i="8"/>
  <c r="J383" i="8"/>
  <c r="I383" i="8"/>
  <c r="H383" i="8"/>
  <c r="G383" i="8"/>
  <c r="F383" i="8"/>
  <c r="E383" i="8"/>
  <c r="D383" i="8"/>
  <c r="B383" i="8"/>
  <c r="AK382" i="8"/>
  <c r="AJ382" i="8"/>
  <c r="AI382" i="8"/>
  <c r="AH382" i="8"/>
  <c r="AG382" i="8"/>
  <c r="AF382" i="8"/>
  <c r="AE382" i="8"/>
  <c r="AD382" i="8"/>
  <c r="AC382" i="8"/>
  <c r="AB382" i="8"/>
  <c r="AA382" i="8"/>
  <c r="Z382" i="8"/>
  <c r="Y382" i="8"/>
  <c r="X382" i="8"/>
  <c r="W382" i="8"/>
  <c r="V382" i="8"/>
  <c r="U382" i="8"/>
  <c r="T382" i="8"/>
  <c r="S382" i="8"/>
  <c r="R382" i="8"/>
  <c r="Q382" i="8"/>
  <c r="P382" i="8"/>
  <c r="O382" i="8"/>
  <c r="N382" i="8"/>
  <c r="M382" i="8"/>
  <c r="L382" i="8"/>
  <c r="K382" i="8"/>
  <c r="J382" i="8"/>
  <c r="I382" i="8"/>
  <c r="H382" i="8"/>
  <c r="G382" i="8"/>
  <c r="F382" i="8"/>
  <c r="E382" i="8"/>
  <c r="D382" i="8"/>
  <c r="B382" i="8"/>
  <c r="AK381" i="8"/>
  <c r="AJ381" i="8"/>
  <c r="AI381" i="8"/>
  <c r="AH381" i="8"/>
  <c r="AG381" i="8"/>
  <c r="AF381" i="8"/>
  <c r="AE381" i="8"/>
  <c r="AD381" i="8"/>
  <c r="AC381" i="8"/>
  <c r="AB381" i="8"/>
  <c r="AA381" i="8"/>
  <c r="Z381" i="8"/>
  <c r="Y381" i="8"/>
  <c r="X381" i="8"/>
  <c r="W381" i="8"/>
  <c r="V381" i="8"/>
  <c r="U381" i="8"/>
  <c r="T381" i="8"/>
  <c r="S381" i="8"/>
  <c r="R381" i="8"/>
  <c r="Q381" i="8"/>
  <c r="P381" i="8"/>
  <c r="O381" i="8"/>
  <c r="N381" i="8"/>
  <c r="M381" i="8"/>
  <c r="L381" i="8"/>
  <c r="K381" i="8"/>
  <c r="J381" i="8"/>
  <c r="I381" i="8"/>
  <c r="H381" i="8"/>
  <c r="G381" i="8"/>
  <c r="F381" i="8"/>
  <c r="E381" i="8"/>
  <c r="D381" i="8"/>
  <c r="B381" i="8"/>
  <c r="AK380" i="8"/>
  <c r="AJ380" i="8"/>
  <c r="AI380" i="8"/>
  <c r="AH380" i="8"/>
  <c r="AG380" i="8"/>
  <c r="AF380" i="8"/>
  <c r="AE380" i="8"/>
  <c r="AD380" i="8"/>
  <c r="AC380" i="8"/>
  <c r="AB380" i="8"/>
  <c r="AA380" i="8"/>
  <c r="Z380" i="8"/>
  <c r="Y380" i="8"/>
  <c r="X380" i="8"/>
  <c r="W380" i="8"/>
  <c r="V380" i="8"/>
  <c r="U380" i="8"/>
  <c r="T380" i="8"/>
  <c r="S380" i="8"/>
  <c r="R380" i="8"/>
  <c r="Q380" i="8"/>
  <c r="P380" i="8"/>
  <c r="O380" i="8"/>
  <c r="N380" i="8"/>
  <c r="M380" i="8"/>
  <c r="L380" i="8"/>
  <c r="K380" i="8"/>
  <c r="J380" i="8"/>
  <c r="I380" i="8"/>
  <c r="H380" i="8"/>
  <c r="G380" i="8"/>
  <c r="F380" i="8"/>
  <c r="E380" i="8"/>
  <c r="D380" i="8"/>
  <c r="B380" i="8"/>
  <c r="AK379" i="8"/>
  <c r="AJ379" i="8"/>
  <c r="AI379" i="8"/>
  <c r="AH379" i="8"/>
  <c r="AG379" i="8"/>
  <c r="AF379" i="8"/>
  <c r="AE379" i="8"/>
  <c r="AD379" i="8"/>
  <c r="AC379" i="8"/>
  <c r="AB379" i="8"/>
  <c r="AA379" i="8"/>
  <c r="Z379" i="8"/>
  <c r="Y379" i="8"/>
  <c r="X379" i="8"/>
  <c r="W379" i="8"/>
  <c r="V379" i="8"/>
  <c r="U379" i="8"/>
  <c r="T379" i="8"/>
  <c r="S379" i="8"/>
  <c r="R379" i="8"/>
  <c r="Q379" i="8"/>
  <c r="P379" i="8"/>
  <c r="O379" i="8"/>
  <c r="N379" i="8"/>
  <c r="M379" i="8"/>
  <c r="L379" i="8"/>
  <c r="K379" i="8"/>
  <c r="J379" i="8"/>
  <c r="I379" i="8"/>
  <c r="H379" i="8"/>
  <c r="G379" i="8"/>
  <c r="F379" i="8"/>
  <c r="E379" i="8"/>
  <c r="D379" i="8"/>
  <c r="B379" i="8"/>
  <c r="AK378" i="8"/>
  <c r="AJ378" i="8"/>
  <c r="AI378" i="8"/>
  <c r="AH378" i="8"/>
  <c r="AG378" i="8"/>
  <c r="AF378" i="8"/>
  <c r="AE378" i="8"/>
  <c r="AD378" i="8"/>
  <c r="AC378" i="8"/>
  <c r="AB378" i="8"/>
  <c r="AA378" i="8"/>
  <c r="Z378" i="8"/>
  <c r="Y378" i="8"/>
  <c r="X378" i="8"/>
  <c r="W378" i="8"/>
  <c r="V378" i="8"/>
  <c r="U378" i="8"/>
  <c r="T378" i="8"/>
  <c r="S378" i="8"/>
  <c r="R378" i="8"/>
  <c r="Q378" i="8"/>
  <c r="P378" i="8"/>
  <c r="O378" i="8"/>
  <c r="N378" i="8"/>
  <c r="M378" i="8"/>
  <c r="L378" i="8"/>
  <c r="K378" i="8"/>
  <c r="J378" i="8"/>
  <c r="I378" i="8"/>
  <c r="H378" i="8"/>
  <c r="G378" i="8"/>
  <c r="F378" i="8"/>
  <c r="E378" i="8"/>
  <c r="D378" i="8"/>
  <c r="B378" i="8"/>
  <c r="AK377" i="8"/>
  <c r="AJ377" i="8"/>
  <c r="AI377" i="8"/>
  <c r="AH377" i="8"/>
  <c r="AG377" i="8"/>
  <c r="AF377" i="8"/>
  <c r="AE377" i="8"/>
  <c r="AD377" i="8"/>
  <c r="AC377" i="8"/>
  <c r="AB377" i="8"/>
  <c r="AA377" i="8"/>
  <c r="Z377" i="8"/>
  <c r="Y377" i="8"/>
  <c r="X377" i="8"/>
  <c r="W377" i="8"/>
  <c r="V377" i="8"/>
  <c r="U377" i="8"/>
  <c r="T377" i="8"/>
  <c r="S377" i="8"/>
  <c r="R377" i="8"/>
  <c r="Q377" i="8"/>
  <c r="P377" i="8"/>
  <c r="O377" i="8"/>
  <c r="N377" i="8"/>
  <c r="M377" i="8"/>
  <c r="L377" i="8"/>
  <c r="K377" i="8"/>
  <c r="J377" i="8"/>
  <c r="I377" i="8"/>
  <c r="H377" i="8"/>
  <c r="G377" i="8"/>
  <c r="F377" i="8"/>
  <c r="E377" i="8"/>
  <c r="D377" i="8"/>
  <c r="B377" i="8"/>
  <c r="AK376" i="8"/>
  <c r="AJ376" i="8"/>
  <c r="AI376" i="8"/>
  <c r="AH376" i="8"/>
  <c r="AG376" i="8"/>
  <c r="AF376" i="8"/>
  <c r="AE376" i="8"/>
  <c r="AD376" i="8"/>
  <c r="AC376" i="8"/>
  <c r="AB376" i="8"/>
  <c r="AA376" i="8"/>
  <c r="Z376" i="8"/>
  <c r="Y376" i="8"/>
  <c r="X376" i="8"/>
  <c r="W376" i="8"/>
  <c r="V376" i="8"/>
  <c r="U376" i="8"/>
  <c r="T376" i="8"/>
  <c r="S376" i="8"/>
  <c r="R376" i="8"/>
  <c r="Q376" i="8"/>
  <c r="P376" i="8"/>
  <c r="O376" i="8"/>
  <c r="N376" i="8"/>
  <c r="M376" i="8"/>
  <c r="L376" i="8"/>
  <c r="K376" i="8"/>
  <c r="J376" i="8"/>
  <c r="I376" i="8"/>
  <c r="H376" i="8"/>
  <c r="G376" i="8"/>
  <c r="F376" i="8"/>
  <c r="E376" i="8"/>
  <c r="D376" i="8"/>
  <c r="B376" i="8"/>
  <c r="AK375" i="8"/>
  <c r="AJ375" i="8"/>
  <c r="AI375" i="8"/>
  <c r="AH375" i="8"/>
  <c r="AG375" i="8"/>
  <c r="AF375" i="8"/>
  <c r="AE375" i="8"/>
  <c r="AD375" i="8"/>
  <c r="AC375" i="8"/>
  <c r="AB375" i="8"/>
  <c r="AA375" i="8"/>
  <c r="Z375" i="8"/>
  <c r="Y375" i="8"/>
  <c r="X375" i="8"/>
  <c r="W375" i="8"/>
  <c r="V375" i="8"/>
  <c r="U375" i="8"/>
  <c r="T375" i="8"/>
  <c r="S375" i="8"/>
  <c r="R375" i="8"/>
  <c r="Q375" i="8"/>
  <c r="P375" i="8"/>
  <c r="O375" i="8"/>
  <c r="N375" i="8"/>
  <c r="M375" i="8"/>
  <c r="L375" i="8"/>
  <c r="K375" i="8"/>
  <c r="J375" i="8"/>
  <c r="I375" i="8"/>
  <c r="H375" i="8"/>
  <c r="G375" i="8"/>
  <c r="F375" i="8"/>
  <c r="E375" i="8"/>
  <c r="D375" i="8"/>
  <c r="B375" i="8"/>
  <c r="AK374" i="8"/>
  <c r="AJ374" i="8"/>
  <c r="AI374" i="8"/>
  <c r="AH374" i="8"/>
  <c r="AG374" i="8"/>
  <c r="AF374" i="8"/>
  <c r="AE374" i="8"/>
  <c r="AD374" i="8"/>
  <c r="AC374" i="8"/>
  <c r="AB374" i="8"/>
  <c r="AA374" i="8"/>
  <c r="Z374" i="8"/>
  <c r="Y374" i="8"/>
  <c r="X374" i="8"/>
  <c r="W374" i="8"/>
  <c r="V374" i="8"/>
  <c r="U374" i="8"/>
  <c r="T374" i="8"/>
  <c r="S374" i="8"/>
  <c r="R374" i="8"/>
  <c r="Q374" i="8"/>
  <c r="P374" i="8"/>
  <c r="O374" i="8"/>
  <c r="N374" i="8"/>
  <c r="M374" i="8"/>
  <c r="L374" i="8"/>
  <c r="K374" i="8"/>
  <c r="J374" i="8"/>
  <c r="I374" i="8"/>
  <c r="H374" i="8"/>
  <c r="G374" i="8"/>
  <c r="F374" i="8"/>
  <c r="E374" i="8"/>
  <c r="D374" i="8"/>
  <c r="B374" i="8"/>
  <c r="AK373" i="8"/>
  <c r="AJ373" i="8"/>
  <c r="AI373" i="8"/>
  <c r="AH373" i="8"/>
  <c r="AG373" i="8"/>
  <c r="AF373" i="8"/>
  <c r="AE373" i="8"/>
  <c r="AD373" i="8"/>
  <c r="AC373" i="8"/>
  <c r="AB373" i="8"/>
  <c r="AA373" i="8"/>
  <c r="Z373" i="8"/>
  <c r="Y373" i="8"/>
  <c r="X373" i="8"/>
  <c r="W373" i="8"/>
  <c r="V373" i="8"/>
  <c r="U373" i="8"/>
  <c r="T373" i="8"/>
  <c r="S373" i="8"/>
  <c r="R373" i="8"/>
  <c r="Q373" i="8"/>
  <c r="P373" i="8"/>
  <c r="O373" i="8"/>
  <c r="N373" i="8"/>
  <c r="M373" i="8"/>
  <c r="L373" i="8"/>
  <c r="K373" i="8"/>
  <c r="J373" i="8"/>
  <c r="I373" i="8"/>
  <c r="H373" i="8"/>
  <c r="G373" i="8"/>
  <c r="F373" i="8"/>
  <c r="E373" i="8"/>
  <c r="D373" i="8"/>
  <c r="B373" i="8"/>
  <c r="AK372" i="8"/>
  <c r="AJ372" i="8"/>
  <c r="AI372" i="8"/>
  <c r="AH372" i="8"/>
  <c r="AG372" i="8"/>
  <c r="AF372" i="8"/>
  <c r="AE372" i="8"/>
  <c r="AD372" i="8"/>
  <c r="AC372" i="8"/>
  <c r="AB372" i="8"/>
  <c r="AA372" i="8"/>
  <c r="Z372" i="8"/>
  <c r="Y372" i="8"/>
  <c r="X372" i="8"/>
  <c r="W372" i="8"/>
  <c r="V372" i="8"/>
  <c r="U372" i="8"/>
  <c r="T372" i="8"/>
  <c r="S372" i="8"/>
  <c r="R372" i="8"/>
  <c r="Q372" i="8"/>
  <c r="P372" i="8"/>
  <c r="O372" i="8"/>
  <c r="N372" i="8"/>
  <c r="M372" i="8"/>
  <c r="L372" i="8"/>
  <c r="K372" i="8"/>
  <c r="J372" i="8"/>
  <c r="I372" i="8"/>
  <c r="H372" i="8"/>
  <c r="G372" i="8"/>
  <c r="F372" i="8"/>
  <c r="E372" i="8"/>
  <c r="D372" i="8"/>
  <c r="B372" i="8"/>
  <c r="AK371" i="8"/>
  <c r="AJ371" i="8"/>
  <c r="AI371" i="8"/>
  <c r="AH371" i="8"/>
  <c r="AG371" i="8"/>
  <c r="AF371" i="8"/>
  <c r="AE371" i="8"/>
  <c r="AD371" i="8"/>
  <c r="AC371" i="8"/>
  <c r="AB371" i="8"/>
  <c r="AA371" i="8"/>
  <c r="Z371" i="8"/>
  <c r="Y371" i="8"/>
  <c r="X371" i="8"/>
  <c r="W371" i="8"/>
  <c r="V371" i="8"/>
  <c r="U371" i="8"/>
  <c r="T371" i="8"/>
  <c r="S371" i="8"/>
  <c r="R371" i="8"/>
  <c r="Q371" i="8"/>
  <c r="P371" i="8"/>
  <c r="O371" i="8"/>
  <c r="N371" i="8"/>
  <c r="M371" i="8"/>
  <c r="L371" i="8"/>
  <c r="K371" i="8"/>
  <c r="J371" i="8"/>
  <c r="I371" i="8"/>
  <c r="H371" i="8"/>
  <c r="G371" i="8"/>
  <c r="F371" i="8"/>
  <c r="E371" i="8"/>
  <c r="D371" i="8"/>
  <c r="B371" i="8"/>
  <c r="AK370" i="8"/>
  <c r="AJ370" i="8"/>
  <c r="AI370" i="8"/>
  <c r="AH370" i="8"/>
  <c r="AG370" i="8"/>
  <c r="AF370" i="8"/>
  <c r="AE370" i="8"/>
  <c r="AD370" i="8"/>
  <c r="AC370" i="8"/>
  <c r="AB370" i="8"/>
  <c r="AA370" i="8"/>
  <c r="Z370" i="8"/>
  <c r="Y370" i="8"/>
  <c r="X370" i="8"/>
  <c r="W370" i="8"/>
  <c r="V370" i="8"/>
  <c r="U370" i="8"/>
  <c r="T370" i="8"/>
  <c r="S370" i="8"/>
  <c r="R370" i="8"/>
  <c r="Q370" i="8"/>
  <c r="P370" i="8"/>
  <c r="O370" i="8"/>
  <c r="N370" i="8"/>
  <c r="M370" i="8"/>
  <c r="L370" i="8"/>
  <c r="K370" i="8"/>
  <c r="J370" i="8"/>
  <c r="I370" i="8"/>
  <c r="H370" i="8"/>
  <c r="G370" i="8"/>
  <c r="F370" i="8"/>
  <c r="E370" i="8"/>
  <c r="D370" i="8"/>
  <c r="B370" i="8"/>
  <c r="AK369" i="8"/>
  <c r="AJ369" i="8"/>
  <c r="AI369" i="8"/>
  <c r="AH369" i="8"/>
  <c r="AG369" i="8"/>
  <c r="AF369" i="8"/>
  <c r="AE369" i="8"/>
  <c r="AD369" i="8"/>
  <c r="AC369" i="8"/>
  <c r="AB369" i="8"/>
  <c r="AA369" i="8"/>
  <c r="Z369" i="8"/>
  <c r="Y369" i="8"/>
  <c r="X369" i="8"/>
  <c r="W369" i="8"/>
  <c r="V369" i="8"/>
  <c r="U369" i="8"/>
  <c r="T369" i="8"/>
  <c r="S369" i="8"/>
  <c r="R369" i="8"/>
  <c r="Q369" i="8"/>
  <c r="P369" i="8"/>
  <c r="O369" i="8"/>
  <c r="N369" i="8"/>
  <c r="M369" i="8"/>
  <c r="L369" i="8"/>
  <c r="K369" i="8"/>
  <c r="J369" i="8"/>
  <c r="I369" i="8"/>
  <c r="H369" i="8"/>
  <c r="G369" i="8"/>
  <c r="F369" i="8"/>
  <c r="E369" i="8"/>
  <c r="D369" i="8"/>
  <c r="B369" i="8"/>
  <c r="AK368" i="8"/>
  <c r="AJ368" i="8"/>
  <c r="AI368" i="8"/>
  <c r="AH368" i="8"/>
  <c r="AG368" i="8"/>
  <c r="AF368" i="8"/>
  <c r="AE368" i="8"/>
  <c r="AD368" i="8"/>
  <c r="AC368" i="8"/>
  <c r="AB368" i="8"/>
  <c r="AA368" i="8"/>
  <c r="Z368" i="8"/>
  <c r="Y368" i="8"/>
  <c r="X368" i="8"/>
  <c r="W368" i="8"/>
  <c r="V368" i="8"/>
  <c r="U368" i="8"/>
  <c r="T368" i="8"/>
  <c r="S368" i="8"/>
  <c r="R368" i="8"/>
  <c r="Q368" i="8"/>
  <c r="P368" i="8"/>
  <c r="O368" i="8"/>
  <c r="N368" i="8"/>
  <c r="M368" i="8"/>
  <c r="L368" i="8"/>
  <c r="K368" i="8"/>
  <c r="J368" i="8"/>
  <c r="I368" i="8"/>
  <c r="H368" i="8"/>
  <c r="G368" i="8"/>
  <c r="F368" i="8"/>
  <c r="E368" i="8"/>
  <c r="D368" i="8"/>
  <c r="B368" i="8"/>
  <c r="AK367" i="8"/>
  <c r="AJ367" i="8"/>
  <c r="AI367" i="8"/>
  <c r="AH367" i="8"/>
  <c r="AG367" i="8"/>
  <c r="AF367" i="8"/>
  <c r="AE367" i="8"/>
  <c r="AD367" i="8"/>
  <c r="AC367" i="8"/>
  <c r="AB367" i="8"/>
  <c r="AA367" i="8"/>
  <c r="Z367" i="8"/>
  <c r="Y367" i="8"/>
  <c r="X367" i="8"/>
  <c r="W367" i="8"/>
  <c r="V367" i="8"/>
  <c r="U367" i="8"/>
  <c r="T367" i="8"/>
  <c r="S367" i="8"/>
  <c r="R367" i="8"/>
  <c r="Q367" i="8"/>
  <c r="P367" i="8"/>
  <c r="O367" i="8"/>
  <c r="N367" i="8"/>
  <c r="M367" i="8"/>
  <c r="L367" i="8"/>
  <c r="K367" i="8"/>
  <c r="J367" i="8"/>
  <c r="I367" i="8"/>
  <c r="H367" i="8"/>
  <c r="G367" i="8"/>
  <c r="F367" i="8"/>
  <c r="E367" i="8"/>
  <c r="D367" i="8"/>
  <c r="B367" i="8"/>
  <c r="AK366" i="8"/>
  <c r="AJ366" i="8"/>
  <c r="AI366" i="8"/>
  <c r="AH366" i="8"/>
  <c r="AG366" i="8"/>
  <c r="AF366" i="8"/>
  <c r="AE366" i="8"/>
  <c r="AD366" i="8"/>
  <c r="AC366" i="8"/>
  <c r="AB366" i="8"/>
  <c r="AA366" i="8"/>
  <c r="Z366" i="8"/>
  <c r="Y366" i="8"/>
  <c r="X366" i="8"/>
  <c r="W366" i="8"/>
  <c r="V366" i="8"/>
  <c r="U366" i="8"/>
  <c r="T366" i="8"/>
  <c r="S366" i="8"/>
  <c r="R366" i="8"/>
  <c r="Q366" i="8"/>
  <c r="P366" i="8"/>
  <c r="O366" i="8"/>
  <c r="N366" i="8"/>
  <c r="M366" i="8"/>
  <c r="L366" i="8"/>
  <c r="K366" i="8"/>
  <c r="J366" i="8"/>
  <c r="I366" i="8"/>
  <c r="H366" i="8"/>
  <c r="G366" i="8"/>
  <c r="F366" i="8"/>
  <c r="E366" i="8"/>
  <c r="D366" i="8"/>
  <c r="B366" i="8"/>
  <c r="AK365" i="8"/>
  <c r="AJ365" i="8"/>
  <c r="AI365" i="8"/>
  <c r="AH365" i="8"/>
  <c r="AG365" i="8"/>
  <c r="AF365" i="8"/>
  <c r="AE365" i="8"/>
  <c r="AD365" i="8"/>
  <c r="AC365" i="8"/>
  <c r="AB365" i="8"/>
  <c r="AA365" i="8"/>
  <c r="Z365" i="8"/>
  <c r="Y365" i="8"/>
  <c r="X365" i="8"/>
  <c r="W365" i="8"/>
  <c r="V365" i="8"/>
  <c r="U365" i="8"/>
  <c r="T365" i="8"/>
  <c r="S365" i="8"/>
  <c r="R365" i="8"/>
  <c r="Q365" i="8"/>
  <c r="P365" i="8"/>
  <c r="O365" i="8"/>
  <c r="N365" i="8"/>
  <c r="M365" i="8"/>
  <c r="L365" i="8"/>
  <c r="K365" i="8"/>
  <c r="J365" i="8"/>
  <c r="I365" i="8"/>
  <c r="H365" i="8"/>
  <c r="G365" i="8"/>
  <c r="F365" i="8"/>
  <c r="E365" i="8"/>
  <c r="D365" i="8"/>
  <c r="B365" i="8"/>
  <c r="AK364" i="8"/>
  <c r="AJ364" i="8"/>
  <c r="AI364" i="8"/>
  <c r="AH364" i="8"/>
  <c r="AG364" i="8"/>
  <c r="AF364" i="8"/>
  <c r="AE364" i="8"/>
  <c r="AD364" i="8"/>
  <c r="AC364" i="8"/>
  <c r="AB364" i="8"/>
  <c r="AA364" i="8"/>
  <c r="Z364" i="8"/>
  <c r="Y364" i="8"/>
  <c r="X364" i="8"/>
  <c r="W364" i="8"/>
  <c r="V364" i="8"/>
  <c r="U364" i="8"/>
  <c r="T364" i="8"/>
  <c r="S364" i="8"/>
  <c r="R364" i="8"/>
  <c r="Q364" i="8"/>
  <c r="P364" i="8"/>
  <c r="O364" i="8"/>
  <c r="N364" i="8"/>
  <c r="M364" i="8"/>
  <c r="L364" i="8"/>
  <c r="K364" i="8"/>
  <c r="J364" i="8"/>
  <c r="I364" i="8"/>
  <c r="H364" i="8"/>
  <c r="G364" i="8"/>
  <c r="F364" i="8"/>
  <c r="E364" i="8"/>
  <c r="D364" i="8"/>
  <c r="B364" i="8"/>
  <c r="AK363" i="8"/>
  <c r="AJ363" i="8"/>
  <c r="AI363" i="8"/>
  <c r="AH363" i="8"/>
  <c r="AG363" i="8"/>
  <c r="AF363" i="8"/>
  <c r="AE363" i="8"/>
  <c r="AD363" i="8"/>
  <c r="AC363" i="8"/>
  <c r="AB363" i="8"/>
  <c r="AA363" i="8"/>
  <c r="Z363" i="8"/>
  <c r="Y363" i="8"/>
  <c r="X363" i="8"/>
  <c r="W363" i="8"/>
  <c r="V363" i="8"/>
  <c r="U363" i="8"/>
  <c r="T363" i="8"/>
  <c r="S363" i="8"/>
  <c r="R363" i="8"/>
  <c r="Q363" i="8"/>
  <c r="P363" i="8"/>
  <c r="O363" i="8"/>
  <c r="N363" i="8"/>
  <c r="M363" i="8"/>
  <c r="L363" i="8"/>
  <c r="K363" i="8"/>
  <c r="J363" i="8"/>
  <c r="I363" i="8"/>
  <c r="H363" i="8"/>
  <c r="G363" i="8"/>
  <c r="F363" i="8"/>
  <c r="E363" i="8"/>
  <c r="D363" i="8"/>
  <c r="B363" i="8"/>
  <c r="AK362" i="8"/>
  <c r="AJ362" i="8"/>
  <c r="AI362" i="8"/>
  <c r="AH362" i="8"/>
  <c r="AG362" i="8"/>
  <c r="AF362" i="8"/>
  <c r="AE362" i="8"/>
  <c r="AD362" i="8"/>
  <c r="AC362" i="8"/>
  <c r="AB362" i="8"/>
  <c r="AA362" i="8"/>
  <c r="Z362" i="8"/>
  <c r="Y362" i="8"/>
  <c r="X362" i="8"/>
  <c r="W362" i="8"/>
  <c r="V362" i="8"/>
  <c r="U362" i="8"/>
  <c r="T362" i="8"/>
  <c r="S362" i="8"/>
  <c r="R362" i="8"/>
  <c r="Q362" i="8"/>
  <c r="P362" i="8"/>
  <c r="O362" i="8"/>
  <c r="N362" i="8"/>
  <c r="M362" i="8"/>
  <c r="L362" i="8"/>
  <c r="K362" i="8"/>
  <c r="J362" i="8"/>
  <c r="I362" i="8"/>
  <c r="H362" i="8"/>
  <c r="G362" i="8"/>
  <c r="F362" i="8"/>
  <c r="E362" i="8"/>
  <c r="D362" i="8"/>
  <c r="B362" i="8"/>
  <c r="AK361" i="8"/>
  <c r="AJ361" i="8"/>
  <c r="AI361" i="8"/>
  <c r="AH361" i="8"/>
  <c r="AG361" i="8"/>
  <c r="AF361" i="8"/>
  <c r="AE361" i="8"/>
  <c r="AD361" i="8"/>
  <c r="AC361" i="8"/>
  <c r="AB361" i="8"/>
  <c r="AA361" i="8"/>
  <c r="Z361" i="8"/>
  <c r="Y361" i="8"/>
  <c r="X361" i="8"/>
  <c r="W361" i="8"/>
  <c r="V361" i="8"/>
  <c r="U361" i="8"/>
  <c r="T361" i="8"/>
  <c r="S361" i="8"/>
  <c r="R361" i="8"/>
  <c r="Q361" i="8"/>
  <c r="P361" i="8"/>
  <c r="O361" i="8"/>
  <c r="N361" i="8"/>
  <c r="M361" i="8"/>
  <c r="L361" i="8"/>
  <c r="K361" i="8"/>
  <c r="J361" i="8"/>
  <c r="I361" i="8"/>
  <c r="H361" i="8"/>
  <c r="G361" i="8"/>
  <c r="F361" i="8"/>
  <c r="E361" i="8"/>
  <c r="D361" i="8"/>
  <c r="B361" i="8"/>
  <c r="AK360" i="8"/>
  <c r="AJ360" i="8"/>
  <c r="AI360" i="8"/>
  <c r="AH360" i="8"/>
  <c r="AG360" i="8"/>
  <c r="AF360" i="8"/>
  <c r="AE360" i="8"/>
  <c r="AD360" i="8"/>
  <c r="AC360" i="8"/>
  <c r="AB360" i="8"/>
  <c r="AA360" i="8"/>
  <c r="Z360" i="8"/>
  <c r="Y360" i="8"/>
  <c r="X360" i="8"/>
  <c r="W360" i="8"/>
  <c r="V360" i="8"/>
  <c r="U360" i="8"/>
  <c r="T360" i="8"/>
  <c r="S360" i="8"/>
  <c r="R360" i="8"/>
  <c r="Q360" i="8"/>
  <c r="P360" i="8"/>
  <c r="O360" i="8"/>
  <c r="N360" i="8"/>
  <c r="M360" i="8"/>
  <c r="L360" i="8"/>
  <c r="K360" i="8"/>
  <c r="J360" i="8"/>
  <c r="I360" i="8"/>
  <c r="H360" i="8"/>
  <c r="G360" i="8"/>
  <c r="F360" i="8"/>
  <c r="E360" i="8"/>
  <c r="D360" i="8"/>
  <c r="B360" i="8"/>
  <c r="AK359" i="8"/>
  <c r="AJ359" i="8"/>
  <c r="AI359" i="8"/>
  <c r="AH359" i="8"/>
  <c r="AG359" i="8"/>
  <c r="AF359" i="8"/>
  <c r="AE359" i="8"/>
  <c r="AD359" i="8"/>
  <c r="AC359" i="8"/>
  <c r="AB359" i="8"/>
  <c r="AA359" i="8"/>
  <c r="Z359" i="8"/>
  <c r="Y359" i="8"/>
  <c r="X359" i="8"/>
  <c r="W359" i="8"/>
  <c r="V359" i="8"/>
  <c r="U359" i="8"/>
  <c r="T359" i="8"/>
  <c r="S359" i="8"/>
  <c r="R359" i="8"/>
  <c r="Q359" i="8"/>
  <c r="P359" i="8"/>
  <c r="O359" i="8"/>
  <c r="N359" i="8"/>
  <c r="M359" i="8"/>
  <c r="L359" i="8"/>
  <c r="K359" i="8"/>
  <c r="J359" i="8"/>
  <c r="I359" i="8"/>
  <c r="H359" i="8"/>
  <c r="G359" i="8"/>
  <c r="F359" i="8"/>
  <c r="E359" i="8"/>
  <c r="D359" i="8"/>
  <c r="B359" i="8"/>
  <c r="AK358" i="8"/>
  <c r="AJ358" i="8"/>
  <c r="AI358" i="8"/>
  <c r="AH358" i="8"/>
  <c r="AG358" i="8"/>
  <c r="AF358" i="8"/>
  <c r="AE358" i="8"/>
  <c r="AD358" i="8"/>
  <c r="AC358" i="8"/>
  <c r="AB358" i="8"/>
  <c r="AA358" i="8"/>
  <c r="Z358" i="8"/>
  <c r="Y358" i="8"/>
  <c r="X358" i="8"/>
  <c r="W358" i="8"/>
  <c r="V358" i="8"/>
  <c r="U358" i="8"/>
  <c r="T358" i="8"/>
  <c r="S358" i="8"/>
  <c r="R358" i="8"/>
  <c r="Q358" i="8"/>
  <c r="P358" i="8"/>
  <c r="O358" i="8"/>
  <c r="N358" i="8"/>
  <c r="M358" i="8"/>
  <c r="L358" i="8"/>
  <c r="K358" i="8"/>
  <c r="J358" i="8"/>
  <c r="I358" i="8"/>
  <c r="H358" i="8"/>
  <c r="G358" i="8"/>
  <c r="F358" i="8"/>
  <c r="E358" i="8"/>
  <c r="D358" i="8"/>
  <c r="B358" i="8"/>
  <c r="AK357" i="8"/>
  <c r="AJ357" i="8"/>
  <c r="AI357" i="8"/>
  <c r="AH357" i="8"/>
  <c r="AG357" i="8"/>
  <c r="AF357" i="8"/>
  <c r="AE357" i="8"/>
  <c r="AD357" i="8"/>
  <c r="AC357" i="8"/>
  <c r="AB357" i="8"/>
  <c r="AA357" i="8"/>
  <c r="Z357" i="8"/>
  <c r="Y357" i="8"/>
  <c r="X357" i="8"/>
  <c r="W357" i="8"/>
  <c r="V357" i="8"/>
  <c r="U357" i="8"/>
  <c r="T357" i="8"/>
  <c r="S357" i="8"/>
  <c r="R357" i="8"/>
  <c r="Q357" i="8"/>
  <c r="P357" i="8"/>
  <c r="O357" i="8"/>
  <c r="N357" i="8"/>
  <c r="M357" i="8"/>
  <c r="L357" i="8"/>
  <c r="K357" i="8"/>
  <c r="J357" i="8"/>
  <c r="I357" i="8"/>
  <c r="H357" i="8"/>
  <c r="G357" i="8"/>
  <c r="F357" i="8"/>
  <c r="E357" i="8"/>
  <c r="D357" i="8"/>
  <c r="B357" i="8"/>
  <c r="AK356" i="8"/>
  <c r="AJ356" i="8"/>
  <c r="AI356" i="8"/>
  <c r="AH356" i="8"/>
  <c r="AG356" i="8"/>
  <c r="AF356" i="8"/>
  <c r="AE356" i="8"/>
  <c r="AD356" i="8"/>
  <c r="AC356" i="8"/>
  <c r="AB356" i="8"/>
  <c r="AA356" i="8"/>
  <c r="Z356" i="8"/>
  <c r="Y356" i="8"/>
  <c r="X356" i="8"/>
  <c r="W356" i="8"/>
  <c r="V356" i="8"/>
  <c r="U356" i="8"/>
  <c r="T356" i="8"/>
  <c r="S356" i="8"/>
  <c r="R356" i="8"/>
  <c r="Q356" i="8"/>
  <c r="P356" i="8"/>
  <c r="O356" i="8"/>
  <c r="N356" i="8"/>
  <c r="M356" i="8"/>
  <c r="L356" i="8"/>
  <c r="K356" i="8"/>
  <c r="J356" i="8"/>
  <c r="I356" i="8"/>
  <c r="H356" i="8"/>
  <c r="G356" i="8"/>
  <c r="F356" i="8"/>
  <c r="E356" i="8"/>
  <c r="D356" i="8"/>
  <c r="B356" i="8"/>
  <c r="AK355" i="8"/>
  <c r="AJ355" i="8"/>
  <c r="AI355" i="8"/>
  <c r="AH355" i="8"/>
  <c r="AG355" i="8"/>
  <c r="AF355" i="8"/>
  <c r="AE355" i="8"/>
  <c r="AD355" i="8"/>
  <c r="AC355" i="8"/>
  <c r="AB355" i="8"/>
  <c r="AA355" i="8"/>
  <c r="Z355" i="8"/>
  <c r="Y355" i="8"/>
  <c r="X355" i="8"/>
  <c r="W355" i="8"/>
  <c r="V355" i="8"/>
  <c r="U355" i="8"/>
  <c r="T355" i="8"/>
  <c r="S355" i="8"/>
  <c r="R355" i="8"/>
  <c r="Q355" i="8"/>
  <c r="P355" i="8"/>
  <c r="O355" i="8"/>
  <c r="N355" i="8"/>
  <c r="M355" i="8"/>
  <c r="L355" i="8"/>
  <c r="K355" i="8"/>
  <c r="J355" i="8"/>
  <c r="I355" i="8"/>
  <c r="H355" i="8"/>
  <c r="G355" i="8"/>
  <c r="F355" i="8"/>
  <c r="E355" i="8"/>
  <c r="D355" i="8"/>
  <c r="B355" i="8"/>
  <c r="AK354" i="8"/>
  <c r="AJ354" i="8"/>
  <c r="AI354" i="8"/>
  <c r="AH354" i="8"/>
  <c r="AG354" i="8"/>
  <c r="AF354" i="8"/>
  <c r="AE354" i="8"/>
  <c r="AD354" i="8"/>
  <c r="AC354" i="8"/>
  <c r="AB354" i="8"/>
  <c r="AA354" i="8"/>
  <c r="Z354" i="8"/>
  <c r="Y354" i="8"/>
  <c r="X354" i="8"/>
  <c r="W354" i="8"/>
  <c r="V354" i="8"/>
  <c r="U354" i="8"/>
  <c r="T354" i="8"/>
  <c r="S354" i="8"/>
  <c r="R354" i="8"/>
  <c r="Q354" i="8"/>
  <c r="P354" i="8"/>
  <c r="O354" i="8"/>
  <c r="N354" i="8"/>
  <c r="M354" i="8"/>
  <c r="L354" i="8"/>
  <c r="K354" i="8"/>
  <c r="J354" i="8"/>
  <c r="I354" i="8"/>
  <c r="H354" i="8"/>
  <c r="G354" i="8"/>
  <c r="F354" i="8"/>
  <c r="E354" i="8"/>
  <c r="D354" i="8"/>
  <c r="B354" i="8"/>
  <c r="AK353" i="8"/>
  <c r="AJ353" i="8"/>
  <c r="AI353" i="8"/>
  <c r="AH353" i="8"/>
  <c r="AG353" i="8"/>
  <c r="AF353" i="8"/>
  <c r="AE353" i="8"/>
  <c r="AD353" i="8"/>
  <c r="AC353" i="8"/>
  <c r="AB353" i="8"/>
  <c r="AA353" i="8"/>
  <c r="Z353" i="8"/>
  <c r="Y353" i="8"/>
  <c r="X353" i="8"/>
  <c r="W353" i="8"/>
  <c r="V353" i="8"/>
  <c r="U353" i="8"/>
  <c r="T353" i="8"/>
  <c r="S353" i="8"/>
  <c r="R353" i="8"/>
  <c r="Q353" i="8"/>
  <c r="P353" i="8"/>
  <c r="O353" i="8"/>
  <c r="N353" i="8"/>
  <c r="M353" i="8"/>
  <c r="L353" i="8"/>
  <c r="K353" i="8"/>
  <c r="J353" i="8"/>
  <c r="I353" i="8"/>
  <c r="H353" i="8"/>
  <c r="G353" i="8"/>
  <c r="F353" i="8"/>
  <c r="E353" i="8"/>
  <c r="D353" i="8"/>
  <c r="B353" i="8"/>
  <c r="AK352" i="8"/>
  <c r="AJ352" i="8"/>
  <c r="AI352" i="8"/>
  <c r="AH352" i="8"/>
  <c r="AG352" i="8"/>
  <c r="AF352" i="8"/>
  <c r="AE352" i="8"/>
  <c r="AD352" i="8"/>
  <c r="AC352" i="8"/>
  <c r="AB352" i="8"/>
  <c r="AA352" i="8"/>
  <c r="Z352" i="8"/>
  <c r="Y352" i="8"/>
  <c r="X352" i="8"/>
  <c r="W352" i="8"/>
  <c r="V352" i="8"/>
  <c r="U352" i="8"/>
  <c r="T352" i="8"/>
  <c r="S352" i="8"/>
  <c r="R352" i="8"/>
  <c r="Q352" i="8"/>
  <c r="P352" i="8"/>
  <c r="O352" i="8"/>
  <c r="N352" i="8"/>
  <c r="M352" i="8"/>
  <c r="L352" i="8"/>
  <c r="K352" i="8"/>
  <c r="J352" i="8"/>
  <c r="I352" i="8"/>
  <c r="H352" i="8"/>
  <c r="G352" i="8"/>
  <c r="F352" i="8"/>
  <c r="E352" i="8"/>
  <c r="D352" i="8"/>
  <c r="B352" i="8"/>
  <c r="AK351" i="8"/>
  <c r="AJ351" i="8"/>
  <c r="AI351" i="8"/>
  <c r="AH351" i="8"/>
  <c r="AG351" i="8"/>
  <c r="AF351" i="8"/>
  <c r="AE351" i="8"/>
  <c r="AD351" i="8"/>
  <c r="AC351" i="8"/>
  <c r="AB351" i="8"/>
  <c r="AA351" i="8"/>
  <c r="Z351" i="8"/>
  <c r="Y351" i="8"/>
  <c r="X351" i="8"/>
  <c r="W351" i="8"/>
  <c r="V351" i="8"/>
  <c r="U351" i="8"/>
  <c r="T351" i="8"/>
  <c r="S351" i="8"/>
  <c r="R351" i="8"/>
  <c r="Q351" i="8"/>
  <c r="P351" i="8"/>
  <c r="O351" i="8"/>
  <c r="N351" i="8"/>
  <c r="M351" i="8"/>
  <c r="L351" i="8"/>
  <c r="K351" i="8"/>
  <c r="J351" i="8"/>
  <c r="I351" i="8"/>
  <c r="H351" i="8"/>
  <c r="G351" i="8"/>
  <c r="F351" i="8"/>
  <c r="E351" i="8"/>
  <c r="D351" i="8"/>
  <c r="B351" i="8"/>
  <c r="AK350" i="8"/>
  <c r="AJ350" i="8"/>
  <c r="AI350" i="8"/>
  <c r="AH350" i="8"/>
  <c r="AG350" i="8"/>
  <c r="AF350" i="8"/>
  <c r="AE350" i="8"/>
  <c r="AD350" i="8"/>
  <c r="AC350" i="8"/>
  <c r="AB350" i="8"/>
  <c r="AA350" i="8"/>
  <c r="Z350" i="8"/>
  <c r="Y350" i="8"/>
  <c r="X350" i="8"/>
  <c r="W350" i="8"/>
  <c r="V350" i="8"/>
  <c r="U350" i="8"/>
  <c r="T350" i="8"/>
  <c r="S350" i="8"/>
  <c r="R350" i="8"/>
  <c r="Q350" i="8"/>
  <c r="P350" i="8"/>
  <c r="O350" i="8"/>
  <c r="N350" i="8"/>
  <c r="M350" i="8"/>
  <c r="L350" i="8"/>
  <c r="K350" i="8"/>
  <c r="J350" i="8"/>
  <c r="I350" i="8"/>
  <c r="H350" i="8"/>
  <c r="G350" i="8"/>
  <c r="F350" i="8"/>
  <c r="E350" i="8"/>
  <c r="D350" i="8"/>
  <c r="B350" i="8"/>
  <c r="AK349" i="8"/>
  <c r="AJ349" i="8"/>
  <c r="AI349" i="8"/>
  <c r="AH349" i="8"/>
  <c r="AG349" i="8"/>
  <c r="AF349" i="8"/>
  <c r="AE349" i="8"/>
  <c r="AD349" i="8"/>
  <c r="AC349" i="8"/>
  <c r="AB349" i="8"/>
  <c r="AA349" i="8"/>
  <c r="Z349" i="8"/>
  <c r="Y349" i="8"/>
  <c r="X349" i="8"/>
  <c r="W349" i="8"/>
  <c r="V349" i="8"/>
  <c r="U349" i="8"/>
  <c r="T349" i="8"/>
  <c r="S349" i="8"/>
  <c r="R349" i="8"/>
  <c r="Q349" i="8"/>
  <c r="P349" i="8"/>
  <c r="O349" i="8"/>
  <c r="N349" i="8"/>
  <c r="M349" i="8"/>
  <c r="L349" i="8"/>
  <c r="K349" i="8"/>
  <c r="J349" i="8"/>
  <c r="I349" i="8"/>
  <c r="H349" i="8"/>
  <c r="G349" i="8"/>
  <c r="F349" i="8"/>
  <c r="E349" i="8"/>
  <c r="D349" i="8"/>
  <c r="B349" i="8"/>
  <c r="AK348" i="8"/>
  <c r="AJ348" i="8"/>
  <c r="AI348" i="8"/>
  <c r="AH348" i="8"/>
  <c r="AG348" i="8"/>
  <c r="AF348" i="8"/>
  <c r="AE348" i="8"/>
  <c r="AD348" i="8"/>
  <c r="AC348" i="8"/>
  <c r="AB348" i="8"/>
  <c r="AA348" i="8"/>
  <c r="Z348" i="8"/>
  <c r="Y348" i="8"/>
  <c r="X348" i="8"/>
  <c r="W348" i="8"/>
  <c r="V348" i="8"/>
  <c r="U348" i="8"/>
  <c r="T348" i="8"/>
  <c r="S348" i="8"/>
  <c r="R348" i="8"/>
  <c r="Q348" i="8"/>
  <c r="P348" i="8"/>
  <c r="O348" i="8"/>
  <c r="N348" i="8"/>
  <c r="M348" i="8"/>
  <c r="L348" i="8"/>
  <c r="K348" i="8"/>
  <c r="J348" i="8"/>
  <c r="I348" i="8"/>
  <c r="H348" i="8"/>
  <c r="G348" i="8"/>
  <c r="F348" i="8"/>
  <c r="E348" i="8"/>
  <c r="D348" i="8"/>
  <c r="B348" i="8"/>
  <c r="AK347" i="8"/>
  <c r="AJ347" i="8"/>
  <c r="AI347" i="8"/>
  <c r="AH347" i="8"/>
  <c r="AG347" i="8"/>
  <c r="AF347" i="8"/>
  <c r="AE347" i="8"/>
  <c r="AD347" i="8"/>
  <c r="AC347" i="8"/>
  <c r="AB347" i="8"/>
  <c r="AA347" i="8"/>
  <c r="Z347" i="8"/>
  <c r="Y347" i="8"/>
  <c r="X347" i="8"/>
  <c r="W347" i="8"/>
  <c r="V347" i="8"/>
  <c r="U347" i="8"/>
  <c r="T347" i="8"/>
  <c r="S347" i="8"/>
  <c r="R347" i="8"/>
  <c r="Q347" i="8"/>
  <c r="P347" i="8"/>
  <c r="O347" i="8"/>
  <c r="N347" i="8"/>
  <c r="M347" i="8"/>
  <c r="L347" i="8"/>
  <c r="K347" i="8"/>
  <c r="J347" i="8"/>
  <c r="I347" i="8"/>
  <c r="H347" i="8"/>
  <c r="G347" i="8"/>
  <c r="F347" i="8"/>
  <c r="E347" i="8"/>
  <c r="D347" i="8"/>
  <c r="B347" i="8"/>
  <c r="AK346" i="8"/>
  <c r="AJ346" i="8"/>
  <c r="AI346" i="8"/>
  <c r="AH346" i="8"/>
  <c r="AG346" i="8"/>
  <c r="AF346" i="8"/>
  <c r="AE346" i="8"/>
  <c r="AD346" i="8"/>
  <c r="AC346" i="8"/>
  <c r="AB346" i="8"/>
  <c r="AA346" i="8"/>
  <c r="Z346" i="8"/>
  <c r="Y346" i="8"/>
  <c r="X346" i="8"/>
  <c r="W346" i="8"/>
  <c r="V346" i="8"/>
  <c r="U346" i="8"/>
  <c r="T346" i="8"/>
  <c r="S346" i="8"/>
  <c r="R346" i="8"/>
  <c r="Q346" i="8"/>
  <c r="P346" i="8"/>
  <c r="O346" i="8"/>
  <c r="N346" i="8"/>
  <c r="M346" i="8"/>
  <c r="L346" i="8"/>
  <c r="K346" i="8"/>
  <c r="J346" i="8"/>
  <c r="I346" i="8"/>
  <c r="H346" i="8"/>
  <c r="G346" i="8"/>
  <c r="F346" i="8"/>
  <c r="E346" i="8"/>
  <c r="D346" i="8"/>
  <c r="B346" i="8"/>
  <c r="AK345" i="8"/>
  <c r="AJ345" i="8"/>
  <c r="AI345" i="8"/>
  <c r="AH345" i="8"/>
  <c r="AG345" i="8"/>
  <c r="AF345" i="8"/>
  <c r="AE345" i="8"/>
  <c r="AD345" i="8"/>
  <c r="AC345" i="8"/>
  <c r="AB345" i="8"/>
  <c r="AA345" i="8"/>
  <c r="Z345" i="8"/>
  <c r="Y345" i="8"/>
  <c r="X345" i="8"/>
  <c r="W345" i="8"/>
  <c r="V345" i="8"/>
  <c r="U345" i="8"/>
  <c r="T345" i="8"/>
  <c r="S345" i="8"/>
  <c r="R345" i="8"/>
  <c r="Q345" i="8"/>
  <c r="P345" i="8"/>
  <c r="O345" i="8"/>
  <c r="N345" i="8"/>
  <c r="M345" i="8"/>
  <c r="L345" i="8"/>
  <c r="K345" i="8"/>
  <c r="J345" i="8"/>
  <c r="I345" i="8"/>
  <c r="H345" i="8"/>
  <c r="G345" i="8"/>
  <c r="F345" i="8"/>
  <c r="E345" i="8"/>
  <c r="D345" i="8"/>
  <c r="B345" i="8"/>
  <c r="AK344" i="8"/>
  <c r="AJ344" i="8"/>
  <c r="AI344" i="8"/>
  <c r="AH344" i="8"/>
  <c r="AG344" i="8"/>
  <c r="AF344" i="8"/>
  <c r="AE344" i="8"/>
  <c r="AD344" i="8"/>
  <c r="AC344" i="8"/>
  <c r="AB344" i="8"/>
  <c r="AA344" i="8"/>
  <c r="Z344" i="8"/>
  <c r="Y344" i="8"/>
  <c r="X344" i="8"/>
  <c r="W344" i="8"/>
  <c r="V344" i="8"/>
  <c r="U344" i="8"/>
  <c r="T344" i="8"/>
  <c r="S344" i="8"/>
  <c r="R344" i="8"/>
  <c r="Q344" i="8"/>
  <c r="P344" i="8"/>
  <c r="O344" i="8"/>
  <c r="N344" i="8"/>
  <c r="M344" i="8"/>
  <c r="L344" i="8"/>
  <c r="K344" i="8"/>
  <c r="J344" i="8"/>
  <c r="I344" i="8"/>
  <c r="H344" i="8"/>
  <c r="G344" i="8"/>
  <c r="F344" i="8"/>
  <c r="E344" i="8"/>
  <c r="D344" i="8"/>
  <c r="B344" i="8"/>
  <c r="AK343" i="8"/>
  <c r="AJ343" i="8"/>
  <c r="AI343" i="8"/>
  <c r="AH343" i="8"/>
  <c r="AG343" i="8"/>
  <c r="AF343" i="8"/>
  <c r="AE343" i="8"/>
  <c r="AD343" i="8"/>
  <c r="AC343" i="8"/>
  <c r="AB343" i="8"/>
  <c r="AA343" i="8"/>
  <c r="Z343" i="8"/>
  <c r="Y343" i="8"/>
  <c r="X343" i="8"/>
  <c r="W343" i="8"/>
  <c r="V343" i="8"/>
  <c r="U343" i="8"/>
  <c r="T343" i="8"/>
  <c r="S343" i="8"/>
  <c r="R343" i="8"/>
  <c r="Q343" i="8"/>
  <c r="P343" i="8"/>
  <c r="O343" i="8"/>
  <c r="N343" i="8"/>
  <c r="M343" i="8"/>
  <c r="L343" i="8"/>
  <c r="K343" i="8"/>
  <c r="J343" i="8"/>
  <c r="I343" i="8"/>
  <c r="H343" i="8"/>
  <c r="G343" i="8"/>
  <c r="F343" i="8"/>
  <c r="E343" i="8"/>
  <c r="D343" i="8"/>
  <c r="B343" i="8"/>
  <c r="AK342" i="8"/>
  <c r="AJ342" i="8"/>
  <c r="AI342" i="8"/>
  <c r="AH342" i="8"/>
  <c r="AG342" i="8"/>
  <c r="AF342" i="8"/>
  <c r="AE342" i="8"/>
  <c r="AD342" i="8"/>
  <c r="AC342" i="8"/>
  <c r="AB342" i="8"/>
  <c r="AA342" i="8"/>
  <c r="Z342" i="8"/>
  <c r="Y342" i="8"/>
  <c r="X342" i="8"/>
  <c r="W342" i="8"/>
  <c r="V342" i="8"/>
  <c r="U342" i="8"/>
  <c r="T342" i="8"/>
  <c r="S342" i="8"/>
  <c r="R342" i="8"/>
  <c r="Q342" i="8"/>
  <c r="P342" i="8"/>
  <c r="O342" i="8"/>
  <c r="N342" i="8"/>
  <c r="M342" i="8"/>
  <c r="L342" i="8"/>
  <c r="K342" i="8"/>
  <c r="J342" i="8"/>
  <c r="I342" i="8"/>
  <c r="H342" i="8"/>
  <c r="G342" i="8"/>
  <c r="F342" i="8"/>
  <c r="E342" i="8"/>
  <c r="D342" i="8"/>
  <c r="B342" i="8"/>
  <c r="AK341" i="8"/>
  <c r="AJ341" i="8"/>
  <c r="AI341" i="8"/>
  <c r="AH341" i="8"/>
  <c r="AG341" i="8"/>
  <c r="AF341" i="8"/>
  <c r="AE341" i="8"/>
  <c r="AD341" i="8"/>
  <c r="AC341" i="8"/>
  <c r="AB341" i="8"/>
  <c r="AA341" i="8"/>
  <c r="Z341" i="8"/>
  <c r="Y341" i="8"/>
  <c r="X341" i="8"/>
  <c r="W341" i="8"/>
  <c r="V341" i="8"/>
  <c r="U341" i="8"/>
  <c r="T341" i="8"/>
  <c r="S341" i="8"/>
  <c r="R341" i="8"/>
  <c r="Q341" i="8"/>
  <c r="P341" i="8"/>
  <c r="O341" i="8"/>
  <c r="N341" i="8"/>
  <c r="M341" i="8"/>
  <c r="L341" i="8"/>
  <c r="K341" i="8"/>
  <c r="J341" i="8"/>
  <c r="I341" i="8"/>
  <c r="H341" i="8"/>
  <c r="G341" i="8"/>
  <c r="F341" i="8"/>
  <c r="E341" i="8"/>
  <c r="D341" i="8"/>
  <c r="B341" i="8"/>
  <c r="AK340" i="8"/>
  <c r="AJ340" i="8"/>
  <c r="AI340" i="8"/>
  <c r="AH340" i="8"/>
  <c r="AG340" i="8"/>
  <c r="AF340" i="8"/>
  <c r="AE340" i="8"/>
  <c r="AD340" i="8"/>
  <c r="AC340" i="8"/>
  <c r="AB340" i="8"/>
  <c r="AA340" i="8"/>
  <c r="Z340" i="8"/>
  <c r="Y340" i="8"/>
  <c r="X340" i="8"/>
  <c r="W340" i="8"/>
  <c r="V340" i="8"/>
  <c r="U340" i="8"/>
  <c r="T340" i="8"/>
  <c r="S340" i="8"/>
  <c r="R340" i="8"/>
  <c r="Q340" i="8"/>
  <c r="P340" i="8"/>
  <c r="O340" i="8"/>
  <c r="N340" i="8"/>
  <c r="M340" i="8"/>
  <c r="L340" i="8"/>
  <c r="K340" i="8"/>
  <c r="J340" i="8"/>
  <c r="I340" i="8"/>
  <c r="H340" i="8"/>
  <c r="G340" i="8"/>
  <c r="F340" i="8"/>
  <c r="E340" i="8"/>
  <c r="D340" i="8"/>
  <c r="B340" i="8"/>
  <c r="AK339" i="8"/>
  <c r="AJ339" i="8"/>
  <c r="AI339" i="8"/>
  <c r="AH339" i="8"/>
  <c r="AG339" i="8"/>
  <c r="AF339" i="8"/>
  <c r="AE339" i="8"/>
  <c r="AD339" i="8"/>
  <c r="AC339" i="8"/>
  <c r="AB339" i="8"/>
  <c r="AA339" i="8"/>
  <c r="Z339" i="8"/>
  <c r="Y339" i="8"/>
  <c r="X339" i="8"/>
  <c r="W339" i="8"/>
  <c r="V339" i="8"/>
  <c r="U339" i="8"/>
  <c r="T339" i="8"/>
  <c r="S339" i="8"/>
  <c r="R339" i="8"/>
  <c r="Q339" i="8"/>
  <c r="P339" i="8"/>
  <c r="O339" i="8"/>
  <c r="N339" i="8"/>
  <c r="M339" i="8"/>
  <c r="L339" i="8"/>
  <c r="K339" i="8"/>
  <c r="J339" i="8"/>
  <c r="I339" i="8"/>
  <c r="H339" i="8"/>
  <c r="G339" i="8"/>
  <c r="F339" i="8"/>
  <c r="E339" i="8"/>
  <c r="D339" i="8"/>
  <c r="B339" i="8"/>
  <c r="AK338" i="8"/>
  <c r="AJ338" i="8"/>
  <c r="AI338" i="8"/>
  <c r="AH338" i="8"/>
  <c r="AG338" i="8"/>
  <c r="AF338" i="8"/>
  <c r="AE338" i="8"/>
  <c r="AD338" i="8"/>
  <c r="AC338" i="8"/>
  <c r="AB338" i="8"/>
  <c r="AA338" i="8"/>
  <c r="Z338" i="8"/>
  <c r="Y338" i="8"/>
  <c r="X338" i="8"/>
  <c r="W338" i="8"/>
  <c r="V338" i="8"/>
  <c r="U338" i="8"/>
  <c r="T338" i="8"/>
  <c r="S338" i="8"/>
  <c r="R338" i="8"/>
  <c r="Q338" i="8"/>
  <c r="P338" i="8"/>
  <c r="O338" i="8"/>
  <c r="N338" i="8"/>
  <c r="M338" i="8"/>
  <c r="L338" i="8"/>
  <c r="K338" i="8"/>
  <c r="J338" i="8"/>
  <c r="I338" i="8"/>
  <c r="H338" i="8"/>
  <c r="G338" i="8"/>
  <c r="F338" i="8"/>
  <c r="E338" i="8"/>
  <c r="D338" i="8"/>
  <c r="B338" i="8"/>
  <c r="AK337" i="8"/>
  <c r="AJ337" i="8"/>
  <c r="AI337" i="8"/>
  <c r="AH337" i="8"/>
  <c r="AG337" i="8"/>
  <c r="AF337" i="8"/>
  <c r="AE337" i="8"/>
  <c r="AD337" i="8"/>
  <c r="AC337" i="8"/>
  <c r="AB337" i="8"/>
  <c r="AA337" i="8"/>
  <c r="Z337" i="8"/>
  <c r="Y337" i="8"/>
  <c r="X337" i="8"/>
  <c r="W337" i="8"/>
  <c r="V337" i="8"/>
  <c r="U337" i="8"/>
  <c r="T337" i="8"/>
  <c r="S337" i="8"/>
  <c r="R337" i="8"/>
  <c r="Q337" i="8"/>
  <c r="P337" i="8"/>
  <c r="O337" i="8"/>
  <c r="N337" i="8"/>
  <c r="M337" i="8"/>
  <c r="L337" i="8"/>
  <c r="K337" i="8"/>
  <c r="J337" i="8"/>
  <c r="I337" i="8"/>
  <c r="H337" i="8"/>
  <c r="G337" i="8"/>
  <c r="F337" i="8"/>
  <c r="E337" i="8"/>
  <c r="D337" i="8"/>
  <c r="B337" i="8"/>
  <c r="AK336" i="8"/>
  <c r="AJ336" i="8"/>
  <c r="AI336" i="8"/>
  <c r="AH336" i="8"/>
  <c r="AG336" i="8"/>
  <c r="AF336" i="8"/>
  <c r="AE336" i="8"/>
  <c r="AD336" i="8"/>
  <c r="AC336" i="8"/>
  <c r="AB336" i="8"/>
  <c r="AA336" i="8"/>
  <c r="Z336" i="8"/>
  <c r="Y336" i="8"/>
  <c r="X336" i="8"/>
  <c r="W336" i="8"/>
  <c r="V336" i="8"/>
  <c r="U336" i="8"/>
  <c r="T336" i="8"/>
  <c r="S336" i="8"/>
  <c r="R336" i="8"/>
  <c r="Q336" i="8"/>
  <c r="P336" i="8"/>
  <c r="O336" i="8"/>
  <c r="N336" i="8"/>
  <c r="M336" i="8"/>
  <c r="L336" i="8"/>
  <c r="K336" i="8"/>
  <c r="J336" i="8"/>
  <c r="I336" i="8"/>
  <c r="H336" i="8"/>
  <c r="G336" i="8"/>
  <c r="F336" i="8"/>
  <c r="E336" i="8"/>
  <c r="D336" i="8"/>
  <c r="B336"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H335" i="8"/>
  <c r="G335" i="8"/>
  <c r="F335" i="8"/>
  <c r="E335" i="8"/>
  <c r="D335" i="8"/>
  <c r="B335" i="8"/>
  <c r="AK334" i="8"/>
  <c r="AJ334" i="8"/>
  <c r="AI334" i="8"/>
  <c r="AH334" i="8"/>
  <c r="AG334" i="8"/>
  <c r="AF334" i="8"/>
  <c r="AE334" i="8"/>
  <c r="AD334" i="8"/>
  <c r="AC334" i="8"/>
  <c r="AB334" i="8"/>
  <c r="AA334" i="8"/>
  <c r="Z334" i="8"/>
  <c r="Y334" i="8"/>
  <c r="X334" i="8"/>
  <c r="W334" i="8"/>
  <c r="V334" i="8"/>
  <c r="U334" i="8"/>
  <c r="T334" i="8"/>
  <c r="S334" i="8"/>
  <c r="R334" i="8"/>
  <c r="Q334" i="8"/>
  <c r="P334" i="8"/>
  <c r="O334" i="8"/>
  <c r="N334" i="8"/>
  <c r="M334" i="8"/>
  <c r="L334" i="8"/>
  <c r="K334" i="8"/>
  <c r="J334" i="8"/>
  <c r="I334" i="8"/>
  <c r="H334" i="8"/>
  <c r="G334" i="8"/>
  <c r="F334" i="8"/>
  <c r="E334" i="8"/>
  <c r="D334" i="8"/>
  <c r="B334" i="8"/>
  <c r="AK333" i="8"/>
  <c r="AJ333" i="8"/>
  <c r="AI333" i="8"/>
  <c r="AH333" i="8"/>
  <c r="AG333" i="8"/>
  <c r="AF333" i="8"/>
  <c r="AE333" i="8"/>
  <c r="AD333" i="8"/>
  <c r="AC333" i="8"/>
  <c r="AB333" i="8"/>
  <c r="AA333" i="8"/>
  <c r="Z333" i="8"/>
  <c r="Y333" i="8"/>
  <c r="X333" i="8"/>
  <c r="W333" i="8"/>
  <c r="V333" i="8"/>
  <c r="U333" i="8"/>
  <c r="T333" i="8"/>
  <c r="S333" i="8"/>
  <c r="R333" i="8"/>
  <c r="Q333" i="8"/>
  <c r="P333" i="8"/>
  <c r="O333" i="8"/>
  <c r="N333" i="8"/>
  <c r="M333" i="8"/>
  <c r="L333" i="8"/>
  <c r="K333" i="8"/>
  <c r="J333" i="8"/>
  <c r="I333" i="8"/>
  <c r="H333" i="8"/>
  <c r="G333" i="8"/>
  <c r="F333" i="8"/>
  <c r="E333" i="8"/>
  <c r="D333" i="8"/>
  <c r="B333" i="8"/>
  <c r="AK332" i="8"/>
  <c r="AJ332" i="8"/>
  <c r="AI332" i="8"/>
  <c r="AH332" i="8"/>
  <c r="AG332" i="8"/>
  <c r="AF332" i="8"/>
  <c r="AE332" i="8"/>
  <c r="AD332" i="8"/>
  <c r="AC332" i="8"/>
  <c r="AB332" i="8"/>
  <c r="AA332" i="8"/>
  <c r="Z332" i="8"/>
  <c r="Y332" i="8"/>
  <c r="X332" i="8"/>
  <c r="W332" i="8"/>
  <c r="V332" i="8"/>
  <c r="U332" i="8"/>
  <c r="T332" i="8"/>
  <c r="S332" i="8"/>
  <c r="R332" i="8"/>
  <c r="Q332" i="8"/>
  <c r="P332" i="8"/>
  <c r="O332" i="8"/>
  <c r="N332" i="8"/>
  <c r="M332" i="8"/>
  <c r="L332" i="8"/>
  <c r="K332" i="8"/>
  <c r="J332" i="8"/>
  <c r="I332" i="8"/>
  <c r="H332" i="8"/>
  <c r="G332" i="8"/>
  <c r="F332" i="8"/>
  <c r="E332" i="8"/>
  <c r="D332" i="8"/>
  <c r="B332" i="8"/>
  <c r="AK331" i="8"/>
  <c r="AJ331" i="8"/>
  <c r="AI331" i="8"/>
  <c r="AH331" i="8"/>
  <c r="AG331" i="8"/>
  <c r="AF331" i="8"/>
  <c r="AE331" i="8"/>
  <c r="AD331" i="8"/>
  <c r="AC331" i="8"/>
  <c r="AB331" i="8"/>
  <c r="AA331" i="8"/>
  <c r="Z331" i="8"/>
  <c r="Y331" i="8"/>
  <c r="X331" i="8"/>
  <c r="W331" i="8"/>
  <c r="V331" i="8"/>
  <c r="U331" i="8"/>
  <c r="T331" i="8"/>
  <c r="S331" i="8"/>
  <c r="R331" i="8"/>
  <c r="Q331" i="8"/>
  <c r="P331" i="8"/>
  <c r="O331" i="8"/>
  <c r="N331" i="8"/>
  <c r="M331" i="8"/>
  <c r="L331" i="8"/>
  <c r="K331" i="8"/>
  <c r="J331" i="8"/>
  <c r="I331" i="8"/>
  <c r="H331" i="8"/>
  <c r="G331" i="8"/>
  <c r="F331" i="8"/>
  <c r="E331" i="8"/>
  <c r="D331" i="8"/>
  <c r="B331" i="8"/>
  <c r="AK330" i="8"/>
  <c r="AJ330" i="8"/>
  <c r="AI330" i="8"/>
  <c r="AH330" i="8"/>
  <c r="AG330" i="8"/>
  <c r="AF330" i="8"/>
  <c r="AE330" i="8"/>
  <c r="AD330" i="8"/>
  <c r="AC330" i="8"/>
  <c r="AB330" i="8"/>
  <c r="AA330" i="8"/>
  <c r="Z330" i="8"/>
  <c r="Y330" i="8"/>
  <c r="X330" i="8"/>
  <c r="W330" i="8"/>
  <c r="V330" i="8"/>
  <c r="U330" i="8"/>
  <c r="T330" i="8"/>
  <c r="S330" i="8"/>
  <c r="R330" i="8"/>
  <c r="Q330" i="8"/>
  <c r="P330" i="8"/>
  <c r="O330" i="8"/>
  <c r="N330" i="8"/>
  <c r="M330" i="8"/>
  <c r="L330" i="8"/>
  <c r="K330" i="8"/>
  <c r="J330" i="8"/>
  <c r="I330" i="8"/>
  <c r="H330" i="8"/>
  <c r="G330" i="8"/>
  <c r="F330" i="8"/>
  <c r="E330" i="8"/>
  <c r="D330" i="8"/>
  <c r="B330" i="8"/>
  <c r="AK329" i="8"/>
  <c r="AJ329" i="8"/>
  <c r="AI329" i="8"/>
  <c r="AH329" i="8"/>
  <c r="AG329" i="8"/>
  <c r="AF329" i="8"/>
  <c r="AE329" i="8"/>
  <c r="AD329" i="8"/>
  <c r="AC329" i="8"/>
  <c r="AB329" i="8"/>
  <c r="AA329" i="8"/>
  <c r="Z329" i="8"/>
  <c r="Y329" i="8"/>
  <c r="X329" i="8"/>
  <c r="W329" i="8"/>
  <c r="V329" i="8"/>
  <c r="U329" i="8"/>
  <c r="T329" i="8"/>
  <c r="S329" i="8"/>
  <c r="R329" i="8"/>
  <c r="Q329" i="8"/>
  <c r="P329" i="8"/>
  <c r="O329" i="8"/>
  <c r="N329" i="8"/>
  <c r="M329" i="8"/>
  <c r="L329" i="8"/>
  <c r="K329" i="8"/>
  <c r="J329" i="8"/>
  <c r="I329" i="8"/>
  <c r="H329" i="8"/>
  <c r="G329" i="8"/>
  <c r="F329" i="8"/>
  <c r="E329" i="8"/>
  <c r="D329" i="8"/>
  <c r="B329" i="8"/>
  <c r="AK328" i="8"/>
  <c r="AJ328" i="8"/>
  <c r="AI328" i="8"/>
  <c r="AH328" i="8"/>
  <c r="AG328" i="8"/>
  <c r="AF328" i="8"/>
  <c r="AE328" i="8"/>
  <c r="AD328" i="8"/>
  <c r="AC328" i="8"/>
  <c r="AB328" i="8"/>
  <c r="AA328" i="8"/>
  <c r="Z328" i="8"/>
  <c r="Y328" i="8"/>
  <c r="X328" i="8"/>
  <c r="W328" i="8"/>
  <c r="V328" i="8"/>
  <c r="U328" i="8"/>
  <c r="T328" i="8"/>
  <c r="S328" i="8"/>
  <c r="R328" i="8"/>
  <c r="Q328" i="8"/>
  <c r="P328" i="8"/>
  <c r="O328" i="8"/>
  <c r="N328" i="8"/>
  <c r="M328" i="8"/>
  <c r="L328" i="8"/>
  <c r="K328" i="8"/>
  <c r="J328" i="8"/>
  <c r="I328" i="8"/>
  <c r="H328" i="8"/>
  <c r="G328" i="8"/>
  <c r="F328" i="8"/>
  <c r="E328" i="8"/>
  <c r="D328" i="8"/>
  <c r="B328" i="8"/>
  <c r="AK327" i="8"/>
  <c r="AJ327" i="8"/>
  <c r="AI327" i="8"/>
  <c r="AH327" i="8"/>
  <c r="AG327" i="8"/>
  <c r="AF327" i="8"/>
  <c r="AE327" i="8"/>
  <c r="AD327" i="8"/>
  <c r="AC327" i="8"/>
  <c r="AB327" i="8"/>
  <c r="AA327" i="8"/>
  <c r="Z327" i="8"/>
  <c r="Y327" i="8"/>
  <c r="X327" i="8"/>
  <c r="W327" i="8"/>
  <c r="V327" i="8"/>
  <c r="U327" i="8"/>
  <c r="T327" i="8"/>
  <c r="S327" i="8"/>
  <c r="R327" i="8"/>
  <c r="Q327" i="8"/>
  <c r="P327" i="8"/>
  <c r="O327" i="8"/>
  <c r="N327" i="8"/>
  <c r="M327" i="8"/>
  <c r="L327" i="8"/>
  <c r="K327" i="8"/>
  <c r="J327" i="8"/>
  <c r="I327" i="8"/>
  <c r="H327" i="8"/>
  <c r="G327" i="8"/>
  <c r="F327" i="8"/>
  <c r="E327" i="8"/>
  <c r="D327" i="8"/>
  <c r="B327" i="8"/>
  <c r="AK326" i="8"/>
  <c r="AJ326" i="8"/>
  <c r="AI326" i="8"/>
  <c r="AH326" i="8"/>
  <c r="AG326" i="8"/>
  <c r="AF326" i="8"/>
  <c r="AE326" i="8"/>
  <c r="AD326" i="8"/>
  <c r="AC326" i="8"/>
  <c r="AB326" i="8"/>
  <c r="AA326" i="8"/>
  <c r="Z326" i="8"/>
  <c r="Y326" i="8"/>
  <c r="X326" i="8"/>
  <c r="W326" i="8"/>
  <c r="V326" i="8"/>
  <c r="U326" i="8"/>
  <c r="T326" i="8"/>
  <c r="S326" i="8"/>
  <c r="R326" i="8"/>
  <c r="Q326" i="8"/>
  <c r="P326" i="8"/>
  <c r="O326" i="8"/>
  <c r="N326" i="8"/>
  <c r="M326" i="8"/>
  <c r="L326" i="8"/>
  <c r="K326" i="8"/>
  <c r="J326" i="8"/>
  <c r="I326" i="8"/>
  <c r="H326" i="8"/>
  <c r="G326" i="8"/>
  <c r="F326" i="8"/>
  <c r="E326" i="8"/>
  <c r="D326" i="8"/>
  <c r="B326" i="8"/>
  <c r="AK325" i="8"/>
  <c r="AJ325" i="8"/>
  <c r="AI325" i="8"/>
  <c r="AH325" i="8"/>
  <c r="AG325" i="8"/>
  <c r="AF325" i="8"/>
  <c r="AE325" i="8"/>
  <c r="AD325" i="8"/>
  <c r="AC325" i="8"/>
  <c r="AB325" i="8"/>
  <c r="AA325" i="8"/>
  <c r="Z325" i="8"/>
  <c r="Y325" i="8"/>
  <c r="X325" i="8"/>
  <c r="W325" i="8"/>
  <c r="V325" i="8"/>
  <c r="U325" i="8"/>
  <c r="T325" i="8"/>
  <c r="S325" i="8"/>
  <c r="R325" i="8"/>
  <c r="Q325" i="8"/>
  <c r="P325" i="8"/>
  <c r="O325" i="8"/>
  <c r="N325" i="8"/>
  <c r="M325" i="8"/>
  <c r="L325" i="8"/>
  <c r="K325" i="8"/>
  <c r="J325" i="8"/>
  <c r="I325" i="8"/>
  <c r="H325" i="8"/>
  <c r="G325" i="8"/>
  <c r="F325" i="8"/>
  <c r="E325" i="8"/>
  <c r="D325" i="8"/>
  <c r="B325" i="8"/>
  <c r="AK324" i="8"/>
  <c r="AJ324" i="8"/>
  <c r="AI324" i="8"/>
  <c r="AH324" i="8"/>
  <c r="AG324" i="8"/>
  <c r="AF324" i="8"/>
  <c r="AE324" i="8"/>
  <c r="AD324" i="8"/>
  <c r="AC324" i="8"/>
  <c r="AB324" i="8"/>
  <c r="AA324" i="8"/>
  <c r="Z324" i="8"/>
  <c r="Y324" i="8"/>
  <c r="X324" i="8"/>
  <c r="W324" i="8"/>
  <c r="V324" i="8"/>
  <c r="U324" i="8"/>
  <c r="T324" i="8"/>
  <c r="S324" i="8"/>
  <c r="R324" i="8"/>
  <c r="Q324" i="8"/>
  <c r="P324" i="8"/>
  <c r="O324" i="8"/>
  <c r="N324" i="8"/>
  <c r="M324" i="8"/>
  <c r="L324" i="8"/>
  <c r="K324" i="8"/>
  <c r="J324" i="8"/>
  <c r="I324" i="8"/>
  <c r="H324" i="8"/>
  <c r="G324" i="8"/>
  <c r="F324" i="8"/>
  <c r="E324" i="8"/>
  <c r="D324" i="8"/>
  <c r="B324" i="8"/>
  <c r="AK323" i="8"/>
  <c r="AJ323" i="8"/>
  <c r="AI323" i="8"/>
  <c r="AH323" i="8"/>
  <c r="AG323" i="8"/>
  <c r="AF323" i="8"/>
  <c r="AE323" i="8"/>
  <c r="AD323" i="8"/>
  <c r="AC323" i="8"/>
  <c r="AB323" i="8"/>
  <c r="AA323" i="8"/>
  <c r="Z323" i="8"/>
  <c r="Y323" i="8"/>
  <c r="X323" i="8"/>
  <c r="W323" i="8"/>
  <c r="V323" i="8"/>
  <c r="U323" i="8"/>
  <c r="T323" i="8"/>
  <c r="S323" i="8"/>
  <c r="R323" i="8"/>
  <c r="Q323" i="8"/>
  <c r="P323" i="8"/>
  <c r="O323" i="8"/>
  <c r="N323" i="8"/>
  <c r="M323" i="8"/>
  <c r="L323" i="8"/>
  <c r="K323" i="8"/>
  <c r="J323" i="8"/>
  <c r="I323" i="8"/>
  <c r="H323" i="8"/>
  <c r="G323" i="8"/>
  <c r="F323" i="8"/>
  <c r="E323" i="8"/>
  <c r="D323" i="8"/>
  <c r="B323" i="8"/>
  <c r="AK322" i="8"/>
  <c r="AJ322" i="8"/>
  <c r="AI322" i="8"/>
  <c r="AH322" i="8"/>
  <c r="AG322" i="8"/>
  <c r="AF322" i="8"/>
  <c r="AE322" i="8"/>
  <c r="AD322" i="8"/>
  <c r="AC322" i="8"/>
  <c r="AB322" i="8"/>
  <c r="AA322" i="8"/>
  <c r="Z322" i="8"/>
  <c r="Y322" i="8"/>
  <c r="X322" i="8"/>
  <c r="W322" i="8"/>
  <c r="V322" i="8"/>
  <c r="U322" i="8"/>
  <c r="T322" i="8"/>
  <c r="S322" i="8"/>
  <c r="R322" i="8"/>
  <c r="Q322" i="8"/>
  <c r="P322" i="8"/>
  <c r="O322" i="8"/>
  <c r="N322" i="8"/>
  <c r="M322" i="8"/>
  <c r="L322" i="8"/>
  <c r="K322" i="8"/>
  <c r="J322" i="8"/>
  <c r="I322" i="8"/>
  <c r="H322" i="8"/>
  <c r="G322" i="8"/>
  <c r="F322" i="8"/>
  <c r="E322" i="8"/>
  <c r="D322" i="8"/>
  <c r="B322" i="8"/>
  <c r="AK321" i="8"/>
  <c r="AJ321" i="8"/>
  <c r="AI321" i="8"/>
  <c r="AH321" i="8"/>
  <c r="AG321" i="8"/>
  <c r="AF321" i="8"/>
  <c r="AE321" i="8"/>
  <c r="AD321" i="8"/>
  <c r="AC321" i="8"/>
  <c r="AB321" i="8"/>
  <c r="AA321" i="8"/>
  <c r="Z321" i="8"/>
  <c r="Y321" i="8"/>
  <c r="X321" i="8"/>
  <c r="W321" i="8"/>
  <c r="V321" i="8"/>
  <c r="U321" i="8"/>
  <c r="T321" i="8"/>
  <c r="S321" i="8"/>
  <c r="R321" i="8"/>
  <c r="Q321" i="8"/>
  <c r="P321" i="8"/>
  <c r="O321" i="8"/>
  <c r="N321" i="8"/>
  <c r="M321" i="8"/>
  <c r="L321" i="8"/>
  <c r="K321" i="8"/>
  <c r="J321" i="8"/>
  <c r="I321" i="8"/>
  <c r="H321" i="8"/>
  <c r="G321" i="8"/>
  <c r="F321" i="8"/>
  <c r="E321" i="8"/>
  <c r="D321" i="8"/>
  <c r="B321" i="8"/>
  <c r="AK320" i="8"/>
  <c r="AJ320" i="8"/>
  <c r="AI320" i="8"/>
  <c r="AH320" i="8"/>
  <c r="AG320" i="8"/>
  <c r="AF320" i="8"/>
  <c r="AE320" i="8"/>
  <c r="AD320" i="8"/>
  <c r="AC320" i="8"/>
  <c r="AB320" i="8"/>
  <c r="AA320" i="8"/>
  <c r="Z320" i="8"/>
  <c r="Y320" i="8"/>
  <c r="X320" i="8"/>
  <c r="W320" i="8"/>
  <c r="V320" i="8"/>
  <c r="U320" i="8"/>
  <c r="T320" i="8"/>
  <c r="S320" i="8"/>
  <c r="R320" i="8"/>
  <c r="Q320" i="8"/>
  <c r="P320" i="8"/>
  <c r="O320" i="8"/>
  <c r="N320" i="8"/>
  <c r="M320" i="8"/>
  <c r="L320" i="8"/>
  <c r="K320" i="8"/>
  <c r="J320" i="8"/>
  <c r="I320" i="8"/>
  <c r="H320" i="8"/>
  <c r="G320" i="8"/>
  <c r="F320" i="8"/>
  <c r="E320" i="8"/>
  <c r="D320" i="8"/>
  <c r="B320" i="8"/>
  <c r="AK319" i="8"/>
  <c r="AJ319" i="8"/>
  <c r="AI319" i="8"/>
  <c r="AH319" i="8"/>
  <c r="AG319" i="8"/>
  <c r="AF319" i="8"/>
  <c r="AE319" i="8"/>
  <c r="AD319" i="8"/>
  <c r="AC319" i="8"/>
  <c r="AB319" i="8"/>
  <c r="AA319" i="8"/>
  <c r="Z319" i="8"/>
  <c r="Y319" i="8"/>
  <c r="X319" i="8"/>
  <c r="W319" i="8"/>
  <c r="V319" i="8"/>
  <c r="U319" i="8"/>
  <c r="T319" i="8"/>
  <c r="S319" i="8"/>
  <c r="R319" i="8"/>
  <c r="Q319" i="8"/>
  <c r="P319" i="8"/>
  <c r="O319" i="8"/>
  <c r="N319" i="8"/>
  <c r="M319" i="8"/>
  <c r="L319" i="8"/>
  <c r="K319" i="8"/>
  <c r="J319" i="8"/>
  <c r="I319" i="8"/>
  <c r="H319" i="8"/>
  <c r="G319" i="8"/>
  <c r="F319" i="8"/>
  <c r="E319" i="8"/>
  <c r="D319" i="8"/>
  <c r="B319" i="8"/>
  <c r="AK318" i="8"/>
  <c r="AJ318" i="8"/>
  <c r="AI318" i="8"/>
  <c r="AH318" i="8"/>
  <c r="AG318" i="8"/>
  <c r="AF318" i="8"/>
  <c r="AE318" i="8"/>
  <c r="AD318" i="8"/>
  <c r="AC318" i="8"/>
  <c r="AB318" i="8"/>
  <c r="AA318" i="8"/>
  <c r="Z318" i="8"/>
  <c r="Y318" i="8"/>
  <c r="X318" i="8"/>
  <c r="W318" i="8"/>
  <c r="V318" i="8"/>
  <c r="U318" i="8"/>
  <c r="T318" i="8"/>
  <c r="S318" i="8"/>
  <c r="R318" i="8"/>
  <c r="Q318" i="8"/>
  <c r="P318" i="8"/>
  <c r="O318" i="8"/>
  <c r="N318" i="8"/>
  <c r="M318" i="8"/>
  <c r="L318" i="8"/>
  <c r="K318" i="8"/>
  <c r="J318" i="8"/>
  <c r="I318" i="8"/>
  <c r="H318" i="8"/>
  <c r="G318" i="8"/>
  <c r="F318" i="8"/>
  <c r="E318" i="8"/>
  <c r="D318" i="8"/>
  <c r="B318" i="8"/>
  <c r="AK317" i="8"/>
  <c r="AJ317" i="8"/>
  <c r="AI317" i="8"/>
  <c r="AH317" i="8"/>
  <c r="AG317" i="8"/>
  <c r="AF317" i="8"/>
  <c r="AE317" i="8"/>
  <c r="AD317" i="8"/>
  <c r="AC317" i="8"/>
  <c r="AB317" i="8"/>
  <c r="AA317" i="8"/>
  <c r="Z317" i="8"/>
  <c r="Y317" i="8"/>
  <c r="X317" i="8"/>
  <c r="W317" i="8"/>
  <c r="V317" i="8"/>
  <c r="U317" i="8"/>
  <c r="T317" i="8"/>
  <c r="S317" i="8"/>
  <c r="R317" i="8"/>
  <c r="Q317" i="8"/>
  <c r="P317" i="8"/>
  <c r="O317" i="8"/>
  <c r="N317" i="8"/>
  <c r="M317" i="8"/>
  <c r="L317" i="8"/>
  <c r="K317" i="8"/>
  <c r="J317" i="8"/>
  <c r="I317" i="8"/>
  <c r="H317" i="8"/>
  <c r="G317" i="8"/>
  <c r="F317" i="8"/>
  <c r="E317" i="8"/>
  <c r="D317" i="8"/>
  <c r="B317" i="8"/>
  <c r="AK316" i="8"/>
  <c r="AJ316" i="8"/>
  <c r="AI316" i="8"/>
  <c r="AH316" i="8"/>
  <c r="AG316" i="8"/>
  <c r="AF316" i="8"/>
  <c r="AE316" i="8"/>
  <c r="AD316" i="8"/>
  <c r="AC316" i="8"/>
  <c r="AB316" i="8"/>
  <c r="AA316" i="8"/>
  <c r="Z316" i="8"/>
  <c r="Y316" i="8"/>
  <c r="X316" i="8"/>
  <c r="W316" i="8"/>
  <c r="V316" i="8"/>
  <c r="U316" i="8"/>
  <c r="T316" i="8"/>
  <c r="S316" i="8"/>
  <c r="R316" i="8"/>
  <c r="Q316" i="8"/>
  <c r="P316" i="8"/>
  <c r="O316" i="8"/>
  <c r="N316" i="8"/>
  <c r="M316" i="8"/>
  <c r="L316" i="8"/>
  <c r="K316" i="8"/>
  <c r="J316" i="8"/>
  <c r="I316" i="8"/>
  <c r="H316" i="8"/>
  <c r="G316" i="8"/>
  <c r="F316" i="8"/>
  <c r="E316" i="8"/>
  <c r="D316" i="8"/>
  <c r="B316" i="8"/>
  <c r="AK315" i="8"/>
  <c r="AJ315" i="8"/>
  <c r="AI315" i="8"/>
  <c r="AH315" i="8"/>
  <c r="AG315" i="8"/>
  <c r="AF315" i="8"/>
  <c r="AE315" i="8"/>
  <c r="AD315" i="8"/>
  <c r="AC315" i="8"/>
  <c r="AB315" i="8"/>
  <c r="AA315" i="8"/>
  <c r="Z315" i="8"/>
  <c r="Y315" i="8"/>
  <c r="X315" i="8"/>
  <c r="W315" i="8"/>
  <c r="V315" i="8"/>
  <c r="U315" i="8"/>
  <c r="T315" i="8"/>
  <c r="S315" i="8"/>
  <c r="R315" i="8"/>
  <c r="Q315" i="8"/>
  <c r="P315" i="8"/>
  <c r="O315" i="8"/>
  <c r="N315" i="8"/>
  <c r="M315" i="8"/>
  <c r="L315" i="8"/>
  <c r="K315" i="8"/>
  <c r="J315" i="8"/>
  <c r="I315" i="8"/>
  <c r="H315" i="8"/>
  <c r="G315" i="8"/>
  <c r="F315" i="8"/>
  <c r="E315" i="8"/>
  <c r="D315" i="8"/>
  <c r="B315" i="8"/>
  <c r="AK314" i="8"/>
  <c r="AJ314" i="8"/>
  <c r="AI314" i="8"/>
  <c r="AH314" i="8"/>
  <c r="AG314" i="8"/>
  <c r="AF314" i="8"/>
  <c r="AE314" i="8"/>
  <c r="AD314" i="8"/>
  <c r="AC314" i="8"/>
  <c r="AB314" i="8"/>
  <c r="AA314" i="8"/>
  <c r="Z314" i="8"/>
  <c r="Y314" i="8"/>
  <c r="X314" i="8"/>
  <c r="W314" i="8"/>
  <c r="V314" i="8"/>
  <c r="U314" i="8"/>
  <c r="T314" i="8"/>
  <c r="S314" i="8"/>
  <c r="R314" i="8"/>
  <c r="Q314" i="8"/>
  <c r="P314" i="8"/>
  <c r="O314" i="8"/>
  <c r="N314" i="8"/>
  <c r="M314" i="8"/>
  <c r="L314" i="8"/>
  <c r="K314" i="8"/>
  <c r="J314" i="8"/>
  <c r="I314" i="8"/>
  <c r="H314" i="8"/>
  <c r="G314" i="8"/>
  <c r="F314" i="8"/>
  <c r="E314" i="8"/>
  <c r="D314" i="8"/>
  <c r="B314" i="8"/>
  <c r="AK313" i="8"/>
  <c r="AJ313" i="8"/>
  <c r="AI313" i="8"/>
  <c r="AH313" i="8"/>
  <c r="AG313" i="8"/>
  <c r="AF313" i="8"/>
  <c r="AE313" i="8"/>
  <c r="AD313" i="8"/>
  <c r="AC313" i="8"/>
  <c r="AB313" i="8"/>
  <c r="AA313" i="8"/>
  <c r="Z313" i="8"/>
  <c r="Y313" i="8"/>
  <c r="X313" i="8"/>
  <c r="W313" i="8"/>
  <c r="V313" i="8"/>
  <c r="U313" i="8"/>
  <c r="T313" i="8"/>
  <c r="S313" i="8"/>
  <c r="R313" i="8"/>
  <c r="Q313" i="8"/>
  <c r="P313" i="8"/>
  <c r="O313" i="8"/>
  <c r="N313" i="8"/>
  <c r="M313" i="8"/>
  <c r="L313" i="8"/>
  <c r="K313" i="8"/>
  <c r="J313" i="8"/>
  <c r="I313" i="8"/>
  <c r="H313" i="8"/>
  <c r="G313" i="8"/>
  <c r="F313" i="8"/>
  <c r="E313" i="8"/>
  <c r="D313" i="8"/>
  <c r="B313" i="8"/>
  <c r="AK312" i="8"/>
  <c r="AJ312" i="8"/>
  <c r="AI312" i="8"/>
  <c r="AH312" i="8"/>
  <c r="AG312" i="8"/>
  <c r="AF312" i="8"/>
  <c r="AE312" i="8"/>
  <c r="AD312" i="8"/>
  <c r="AC312" i="8"/>
  <c r="AB312" i="8"/>
  <c r="AA312" i="8"/>
  <c r="Z312" i="8"/>
  <c r="Y312" i="8"/>
  <c r="X312" i="8"/>
  <c r="W312" i="8"/>
  <c r="V312" i="8"/>
  <c r="U312" i="8"/>
  <c r="T312" i="8"/>
  <c r="S312" i="8"/>
  <c r="R312" i="8"/>
  <c r="Q312" i="8"/>
  <c r="P312" i="8"/>
  <c r="O312" i="8"/>
  <c r="N312" i="8"/>
  <c r="M312" i="8"/>
  <c r="L312" i="8"/>
  <c r="K312" i="8"/>
  <c r="J312" i="8"/>
  <c r="I312" i="8"/>
  <c r="H312" i="8"/>
  <c r="G312" i="8"/>
  <c r="F312" i="8"/>
  <c r="E312" i="8"/>
  <c r="D312" i="8"/>
  <c r="B312" i="8"/>
  <c r="AK311" i="8"/>
  <c r="AJ311" i="8"/>
  <c r="AI311" i="8"/>
  <c r="AH311" i="8"/>
  <c r="AG311" i="8"/>
  <c r="AF311" i="8"/>
  <c r="AE311" i="8"/>
  <c r="AD311" i="8"/>
  <c r="AC311" i="8"/>
  <c r="AB311" i="8"/>
  <c r="AA311" i="8"/>
  <c r="Z311" i="8"/>
  <c r="Y311" i="8"/>
  <c r="X311" i="8"/>
  <c r="W311" i="8"/>
  <c r="V311" i="8"/>
  <c r="U311" i="8"/>
  <c r="T311" i="8"/>
  <c r="S311" i="8"/>
  <c r="R311" i="8"/>
  <c r="Q311" i="8"/>
  <c r="P311" i="8"/>
  <c r="O311" i="8"/>
  <c r="N311" i="8"/>
  <c r="M311" i="8"/>
  <c r="L311" i="8"/>
  <c r="K311" i="8"/>
  <c r="J311" i="8"/>
  <c r="I311" i="8"/>
  <c r="H311" i="8"/>
  <c r="G311" i="8"/>
  <c r="F311" i="8"/>
  <c r="E311" i="8"/>
  <c r="D311" i="8"/>
  <c r="B311" i="8"/>
  <c r="AK310" i="8"/>
  <c r="AJ310" i="8"/>
  <c r="AI310" i="8"/>
  <c r="AH310" i="8"/>
  <c r="AG310" i="8"/>
  <c r="AF310" i="8"/>
  <c r="AE310" i="8"/>
  <c r="AD310" i="8"/>
  <c r="AC310" i="8"/>
  <c r="AB310" i="8"/>
  <c r="AA310" i="8"/>
  <c r="Z310" i="8"/>
  <c r="Y310" i="8"/>
  <c r="X310" i="8"/>
  <c r="W310" i="8"/>
  <c r="V310" i="8"/>
  <c r="U310" i="8"/>
  <c r="T310" i="8"/>
  <c r="S310" i="8"/>
  <c r="R310" i="8"/>
  <c r="Q310" i="8"/>
  <c r="P310" i="8"/>
  <c r="O310" i="8"/>
  <c r="N310" i="8"/>
  <c r="M310" i="8"/>
  <c r="L310" i="8"/>
  <c r="K310" i="8"/>
  <c r="J310" i="8"/>
  <c r="I310" i="8"/>
  <c r="H310" i="8"/>
  <c r="G310" i="8"/>
  <c r="F310" i="8"/>
  <c r="E310" i="8"/>
  <c r="D310" i="8"/>
  <c r="B310" i="8"/>
  <c r="AK309" i="8"/>
  <c r="AJ309" i="8"/>
  <c r="AI309" i="8"/>
  <c r="AH309" i="8"/>
  <c r="AG309" i="8"/>
  <c r="AF309" i="8"/>
  <c r="AE309" i="8"/>
  <c r="AD309" i="8"/>
  <c r="AC309" i="8"/>
  <c r="AB309" i="8"/>
  <c r="AA309" i="8"/>
  <c r="Z309" i="8"/>
  <c r="Y309" i="8"/>
  <c r="X309" i="8"/>
  <c r="W309" i="8"/>
  <c r="V309" i="8"/>
  <c r="U309" i="8"/>
  <c r="T309" i="8"/>
  <c r="S309" i="8"/>
  <c r="R309" i="8"/>
  <c r="Q309" i="8"/>
  <c r="P309" i="8"/>
  <c r="O309" i="8"/>
  <c r="N309" i="8"/>
  <c r="M309" i="8"/>
  <c r="L309" i="8"/>
  <c r="K309" i="8"/>
  <c r="J309" i="8"/>
  <c r="I309" i="8"/>
  <c r="H309" i="8"/>
  <c r="G309" i="8"/>
  <c r="F309" i="8"/>
  <c r="E309" i="8"/>
  <c r="D309" i="8"/>
  <c r="B309" i="8"/>
  <c r="AK308" i="8"/>
  <c r="AJ308" i="8"/>
  <c r="AI308" i="8"/>
  <c r="AH308" i="8"/>
  <c r="AG308" i="8"/>
  <c r="AF308" i="8"/>
  <c r="AE308" i="8"/>
  <c r="AD308" i="8"/>
  <c r="AC308" i="8"/>
  <c r="AB308" i="8"/>
  <c r="AA308" i="8"/>
  <c r="Z308" i="8"/>
  <c r="Y308" i="8"/>
  <c r="X308" i="8"/>
  <c r="W308" i="8"/>
  <c r="V308" i="8"/>
  <c r="U308" i="8"/>
  <c r="T308" i="8"/>
  <c r="S308" i="8"/>
  <c r="R308" i="8"/>
  <c r="Q308" i="8"/>
  <c r="P308" i="8"/>
  <c r="O308" i="8"/>
  <c r="N308" i="8"/>
  <c r="M308" i="8"/>
  <c r="L308" i="8"/>
  <c r="K308" i="8"/>
  <c r="J308" i="8"/>
  <c r="I308" i="8"/>
  <c r="H308" i="8"/>
  <c r="G308" i="8"/>
  <c r="F308" i="8"/>
  <c r="E308" i="8"/>
  <c r="D308" i="8"/>
  <c r="B308" i="8"/>
  <c r="AK307" i="8"/>
  <c r="AJ307" i="8"/>
  <c r="AI307" i="8"/>
  <c r="AH307" i="8"/>
  <c r="AG307" i="8"/>
  <c r="AF307" i="8"/>
  <c r="AE307" i="8"/>
  <c r="AD307" i="8"/>
  <c r="AC307" i="8"/>
  <c r="AB307" i="8"/>
  <c r="AA307" i="8"/>
  <c r="Z307" i="8"/>
  <c r="Y307" i="8"/>
  <c r="X307" i="8"/>
  <c r="W307" i="8"/>
  <c r="V307" i="8"/>
  <c r="U307" i="8"/>
  <c r="T307" i="8"/>
  <c r="S307" i="8"/>
  <c r="R307" i="8"/>
  <c r="Q307" i="8"/>
  <c r="P307" i="8"/>
  <c r="O307" i="8"/>
  <c r="N307" i="8"/>
  <c r="M307" i="8"/>
  <c r="L307" i="8"/>
  <c r="K307" i="8"/>
  <c r="J307" i="8"/>
  <c r="I307" i="8"/>
  <c r="H307" i="8"/>
  <c r="G307" i="8"/>
  <c r="F307" i="8"/>
  <c r="E307" i="8"/>
  <c r="D307" i="8"/>
  <c r="B307" i="8"/>
  <c r="AK306" i="8"/>
  <c r="AJ306" i="8"/>
  <c r="AI306" i="8"/>
  <c r="AH306" i="8"/>
  <c r="AG306" i="8"/>
  <c r="AF306" i="8"/>
  <c r="AE306" i="8"/>
  <c r="AD306" i="8"/>
  <c r="AC306" i="8"/>
  <c r="AB306" i="8"/>
  <c r="AA306" i="8"/>
  <c r="Z306" i="8"/>
  <c r="Y306" i="8"/>
  <c r="X306" i="8"/>
  <c r="W306" i="8"/>
  <c r="V306" i="8"/>
  <c r="U306" i="8"/>
  <c r="T306" i="8"/>
  <c r="S306" i="8"/>
  <c r="R306" i="8"/>
  <c r="Q306" i="8"/>
  <c r="P306" i="8"/>
  <c r="O306" i="8"/>
  <c r="N306" i="8"/>
  <c r="M306" i="8"/>
  <c r="L306" i="8"/>
  <c r="K306" i="8"/>
  <c r="J306" i="8"/>
  <c r="I306" i="8"/>
  <c r="H306" i="8"/>
  <c r="G306" i="8"/>
  <c r="F306" i="8"/>
  <c r="E306" i="8"/>
  <c r="D306" i="8"/>
  <c r="B306" i="8"/>
  <c r="AK305" i="8"/>
  <c r="AJ305" i="8"/>
  <c r="AI305" i="8"/>
  <c r="AH305" i="8"/>
  <c r="AG305" i="8"/>
  <c r="AF305" i="8"/>
  <c r="AE305" i="8"/>
  <c r="AD305" i="8"/>
  <c r="AC305" i="8"/>
  <c r="AB305" i="8"/>
  <c r="AA305" i="8"/>
  <c r="Z305" i="8"/>
  <c r="Y305" i="8"/>
  <c r="X305" i="8"/>
  <c r="W305" i="8"/>
  <c r="V305" i="8"/>
  <c r="U305" i="8"/>
  <c r="T305" i="8"/>
  <c r="S305" i="8"/>
  <c r="R305" i="8"/>
  <c r="Q305" i="8"/>
  <c r="P305" i="8"/>
  <c r="O305" i="8"/>
  <c r="N305" i="8"/>
  <c r="M305" i="8"/>
  <c r="L305" i="8"/>
  <c r="K305" i="8"/>
  <c r="J305" i="8"/>
  <c r="I305" i="8"/>
  <c r="H305" i="8"/>
  <c r="G305" i="8"/>
  <c r="F305" i="8"/>
  <c r="E305" i="8"/>
  <c r="D305" i="8"/>
  <c r="B305" i="8"/>
  <c r="AK304" i="8"/>
  <c r="AJ304" i="8"/>
  <c r="AI304" i="8"/>
  <c r="AH304" i="8"/>
  <c r="AG304" i="8"/>
  <c r="AF304" i="8"/>
  <c r="AE304" i="8"/>
  <c r="AD304" i="8"/>
  <c r="AC304" i="8"/>
  <c r="AB304" i="8"/>
  <c r="AA304" i="8"/>
  <c r="Z304" i="8"/>
  <c r="Y304" i="8"/>
  <c r="X304" i="8"/>
  <c r="W304" i="8"/>
  <c r="V304" i="8"/>
  <c r="U304" i="8"/>
  <c r="T304" i="8"/>
  <c r="S304" i="8"/>
  <c r="R304" i="8"/>
  <c r="Q304" i="8"/>
  <c r="P304" i="8"/>
  <c r="O304" i="8"/>
  <c r="N304" i="8"/>
  <c r="M304" i="8"/>
  <c r="L304" i="8"/>
  <c r="K304" i="8"/>
  <c r="J304" i="8"/>
  <c r="I304" i="8"/>
  <c r="H304" i="8"/>
  <c r="G304" i="8"/>
  <c r="F304" i="8"/>
  <c r="E304" i="8"/>
  <c r="D304" i="8"/>
  <c r="B304" i="8"/>
  <c r="AK303" i="8"/>
  <c r="AJ303" i="8"/>
  <c r="AI303" i="8"/>
  <c r="AH303" i="8"/>
  <c r="AG303" i="8"/>
  <c r="AF303" i="8"/>
  <c r="AE303" i="8"/>
  <c r="AD303" i="8"/>
  <c r="AC303" i="8"/>
  <c r="AB303" i="8"/>
  <c r="AA303" i="8"/>
  <c r="Z303" i="8"/>
  <c r="Y303" i="8"/>
  <c r="X303" i="8"/>
  <c r="W303" i="8"/>
  <c r="V303" i="8"/>
  <c r="U303" i="8"/>
  <c r="T303" i="8"/>
  <c r="S303" i="8"/>
  <c r="R303" i="8"/>
  <c r="Q303" i="8"/>
  <c r="P303" i="8"/>
  <c r="O303" i="8"/>
  <c r="N303" i="8"/>
  <c r="M303" i="8"/>
  <c r="L303" i="8"/>
  <c r="K303" i="8"/>
  <c r="J303" i="8"/>
  <c r="I303" i="8"/>
  <c r="H303" i="8"/>
  <c r="G303" i="8"/>
  <c r="F303" i="8"/>
  <c r="E303" i="8"/>
  <c r="D303" i="8"/>
  <c r="B303" i="8"/>
  <c r="AK302" i="8"/>
  <c r="AJ302" i="8"/>
  <c r="AI302" i="8"/>
  <c r="AH302" i="8"/>
  <c r="AG302" i="8"/>
  <c r="AF302" i="8"/>
  <c r="AE302" i="8"/>
  <c r="AD302" i="8"/>
  <c r="AC302" i="8"/>
  <c r="AB302" i="8"/>
  <c r="AA302" i="8"/>
  <c r="Z302" i="8"/>
  <c r="Y302" i="8"/>
  <c r="X302" i="8"/>
  <c r="W302" i="8"/>
  <c r="V302" i="8"/>
  <c r="U302" i="8"/>
  <c r="T302" i="8"/>
  <c r="S302" i="8"/>
  <c r="R302" i="8"/>
  <c r="Q302" i="8"/>
  <c r="P302" i="8"/>
  <c r="O302" i="8"/>
  <c r="N302" i="8"/>
  <c r="M302" i="8"/>
  <c r="L302" i="8"/>
  <c r="K302" i="8"/>
  <c r="J302" i="8"/>
  <c r="I302" i="8"/>
  <c r="H302" i="8"/>
  <c r="G302" i="8"/>
  <c r="F302" i="8"/>
  <c r="E302" i="8"/>
  <c r="D302" i="8"/>
  <c r="B302" i="8"/>
  <c r="AK301" i="8"/>
  <c r="AJ301" i="8"/>
  <c r="AI301" i="8"/>
  <c r="AH301" i="8"/>
  <c r="AG301" i="8"/>
  <c r="AF301" i="8"/>
  <c r="AE301" i="8"/>
  <c r="AD301" i="8"/>
  <c r="AC301" i="8"/>
  <c r="AB301" i="8"/>
  <c r="AA301" i="8"/>
  <c r="Z301" i="8"/>
  <c r="Y301" i="8"/>
  <c r="X301" i="8"/>
  <c r="W301" i="8"/>
  <c r="V301" i="8"/>
  <c r="U301" i="8"/>
  <c r="T301" i="8"/>
  <c r="S301" i="8"/>
  <c r="R301" i="8"/>
  <c r="Q301" i="8"/>
  <c r="P301" i="8"/>
  <c r="O301" i="8"/>
  <c r="N301" i="8"/>
  <c r="M301" i="8"/>
  <c r="L301" i="8"/>
  <c r="K301" i="8"/>
  <c r="J301" i="8"/>
  <c r="I301" i="8"/>
  <c r="H301" i="8"/>
  <c r="G301" i="8"/>
  <c r="F301" i="8"/>
  <c r="E301" i="8"/>
  <c r="D301" i="8"/>
  <c r="B301" i="8"/>
  <c r="AK300" i="8"/>
  <c r="AJ300" i="8"/>
  <c r="AI300" i="8"/>
  <c r="AH300" i="8"/>
  <c r="AG300" i="8"/>
  <c r="AF300" i="8"/>
  <c r="AE300" i="8"/>
  <c r="AD300" i="8"/>
  <c r="AC300" i="8"/>
  <c r="AB300" i="8"/>
  <c r="AA300" i="8"/>
  <c r="Z300" i="8"/>
  <c r="Y300" i="8"/>
  <c r="X300" i="8"/>
  <c r="W300" i="8"/>
  <c r="V300" i="8"/>
  <c r="U300" i="8"/>
  <c r="T300" i="8"/>
  <c r="S300" i="8"/>
  <c r="R300" i="8"/>
  <c r="Q300" i="8"/>
  <c r="P300" i="8"/>
  <c r="O300" i="8"/>
  <c r="N300" i="8"/>
  <c r="M300" i="8"/>
  <c r="L300" i="8"/>
  <c r="K300" i="8"/>
  <c r="J300" i="8"/>
  <c r="I300" i="8"/>
  <c r="H300" i="8"/>
  <c r="G300" i="8"/>
  <c r="F300" i="8"/>
  <c r="E300" i="8"/>
  <c r="D300" i="8"/>
  <c r="B300" i="8"/>
  <c r="AK299" i="8"/>
  <c r="AJ299" i="8"/>
  <c r="AI299" i="8"/>
  <c r="AH299" i="8"/>
  <c r="AG299" i="8"/>
  <c r="AF299" i="8"/>
  <c r="AE299" i="8"/>
  <c r="AD299" i="8"/>
  <c r="AC299" i="8"/>
  <c r="AB299" i="8"/>
  <c r="AA299" i="8"/>
  <c r="Z299" i="8"/>
  <c r="Y299" i="8"/>
  <c r="X299" i="8"/>
  <c r="W299" i="8"/>
  <c r="V299" i="8"/>
  <c r="U299" i="8"/>
  <c r="T299" i="8"/>
  <c r="S299" i="8"/>
  <c r="R299" i="8"/>
  <c r="Q299" i="8"/>
  <c r="P299" i="8"/>
  <c r="O299" i="8"/>
  <c r="N299" i="8"/>
  <c r="M299" i="8"/>
  <c r="L299" i="8"/>
  <c r="K299" i="8"/>
  <c r="J299" i="8"/>
  <c r="I299" i="8"/>
  <c r="H299" i="8"/>
  <c r="G299" i="8"/>
  <c r="F299" i="8"/>
  <c r="E299" i="8"/>
  <c r="D299" i="8"/>
  <c r="B299"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K298" i="8"/>
  <c r="J298" i="8"/>
  <c r="I298" i="8"/>
  <c r="H298" i="8"/>
  <c r="G298" i="8"/>
  <c r="F298" i="8"/>
  <c r="E298" i="8"/>
  <c r="D298" i="8"/>
  <c r="B298" i="8"/>
  <c r="AK297" i="8"/>
  <c r="AJ297" i="8"/>
  <c r="AI297" i="8"/>
  <c r="AH297" i="8"/>
  <c r="AG297" i="8"/>
  <c r="AF297" i="8"/>
  <c r="AE297" i="8"/>
  <c r="AD297" i="8"/>
  <c r="AC297" i="8"/>
  <c r="AB297" i="8"/>
  <c r="AA297" i="8"/>
  <c r="Z297" i="8"/>
  <c r="Y297" i="8"/>
  <c r="X297" i="8"/>
  <c r="W297" i="8"/>
  <c r="V297" i="8"/>
  <c r="U297" i="8"/>
  <c r="T297" i="8"/>
  <c r="S297" i="8"/>
  <c r="R297" i="8"/>
  <c r="Q297" i="8"/>
  <c r="P297" i="8"/>
  <c r="O297" i="8"/>
  <c r="N297" i="8"/>
  <c r="M297" i="8"/>
  <c r="L297" i="8"/>
  <c r="K297" i="8"/>
  <c r="J297" i="8"/>
  <c r="I297" i="8"/>
  <c r="H297" i="8"/>
  <c r="G297" i="8"/>
  <c r="F297" i="8"/>
  <c r="E297" i="8"/>
  <c r="D297" i="8"/>
  <c r="B297" i="8"/>
  <c r="AK296" i="8"/>
  <c r="AJ296" i="8"/>
  <c r="AI296" i="8"/>
  <c r="AH296" i="8"/>
  <c r="AG296" i="8"/>
  <c r="AF296" i="8"/>
  <c r="AE296" i="8"/>
  <c r="AD296" i="8"/>
  <c r="AC296" i="8"/>
  <c r="AB296" i="8"/>
  <c r="AA296" i="8"/>
  <c r="Z296" i="8"/>
  <c r="Y296" i="8"/>
  <c r="X296" i="8"/>
  <c r="W296" i="8"/>
  <c r="V296" i="8"/>
  <c r="U296" i="8"/>
  <c r="T296" i="8"/>
  <c r="S296" i="8"/>
  <c r="R296" i="8"/>
  <c r="Q296" i="8"/>
  <c r="P296" i="8"/>
  <c r="O296" i="8"/>
  <c r="N296" i="8"/>
  <c r="M296" i="8"/>
  <c r="L296" i="8"/>
  <c r="K296" i="8"/>
  <c r="J296" i="8"/>
  <c r="I296" i="8"/>
  <c r="H296" i="8"/>
  <c r="G296" i="8"/>
  <c r="F296" i="8"/>
  <c r="E296" i="8"/>
  <c r="D296" i="8"/>
  <c r="B296" i="8"/>
  <c r="AK295" i="8"/>
  <c r="AJ295" i="8"/>
  <c r="AI295" i="8"/>
  <c r="AH295" i="8"/>
  <c r="AG295" i="8"/>
  <c r="AF295" i="8"/>
  <c r="AE295" i="8"/>
  <c r="AD295" i="8"/>
  <c r="AC295" i="8"/>
  <c r="AB295" i="8"/>
  <c r="AA295" i="8"/>
  <c r="Z295" i="8"/>
  <c r="Y295" i="8"/>
  <c r="X295" i="8"/>
  <c r="W295" i="8"/>
  <c r="V295" i="8"/>
  <c r="U295" i="8"/>
  <c r="T295" i="8"/>
  <c r="S295" i="8"/>
  <c r="R295" i="8"/>
  <c r="Q295" i="8"/>
  <c r="P295" i="8"/>
  <c r="O295" i="8"/>
  <c r="N295" i="8"/>
  <c r="M295" i="8"/>
  <c r="L295" i="8"/>
  <c r="K295" i="8"/>
  <c r="J295" i="8"/>
  <c r="I295" i="8"/>
  <c r="H295" i="8"/>
  <c r="G295" i="8"/>
  <c r="F295" i="8"/>
  <c r="E295" i="8"/>
  <c r="D295" i="8"/>
  <c r="B295" i="8"/>
  <c r="AK294" i="8"/>
  <c r="AJ294" i="8"/>
  <c r="AI294" i="8"/>
  <c r="AH294" i="8"/>
  <c r="AG294" i="8"/>
  <c r="AF294" i="8"/>
  <c r="AE294" i="8"/>
  <c r="AD294" i="8"/>
  <c r="AC294" i="8"/>
  <c r="AB294" i="8"/>
  <c r="AA294" i="8"/>
  <c r="Z294" i="8"/>
  <c r="Y294" i="8"/>
  <c r="X294" i="8"/>
  <c r="W294" i="8"/>
  <c r="V294" i="8"/>
  <c r="U294" i="8"/>
  <c r="T294" i="8"/>
  <c r="S294" i="8"/>
  <c r="R294" i="8"/>
  <c r="Q294" i="8"/>
  <c r="P294" i="8"/>
  <c r="O294" i="8"/>
  <c r="N294" i="8"/>
  <c r="M294" i="8"/>
  <c r="L294" i="8"/>
  <c r="K294" i="8"/>
  <c r="J294" i="8"/>
  <c r="I294" i="8"/>
  <c r="H294" i="8"/>
  <c r="G294" i="8"/>
  <c r="F294" i="8"/>
  <c r="E294" i="8"/>
  <c r="D294" i="8"/>
  <c r="B294" i="8"/>
  <c r="AK293" i="8"/>
  <c r="AJ293" i="8"/>
  <c r="AI293" i="8"/>
  <c r="AH293" i="8"/>
  <c r="AG293" i="8"/>
  <c r="AF293" i="8"/>
  <c r="AE293" i="8"/>
  <c r="AD293" i="8"/>
  <c r="AC293" i="8"/>
  <c r="AB293" i="8"/>
  <c r="AA293" i="8"/>
  <c r="Z293" i="8"/>
  <c r="Y293" i="8"/>
  <c r="X293" i="8"/>
  <c r="W293" i="8"/>
  <c r="V293" i="8"/>
  <c r="U293" i="8"/>
  <c r="T293" i="8"/>
  <c r="S293" i="8"/>
  <c r="R293" i="8"/>
  <c r="Q293" i="8"/>
  <c r="P293" i="8"/>
  <c r="O293" i="8"/>
  <c r="N293" i="8"/>
  <c r="M293" i="8"/>
  <c r="L293" i="8"/>
  <c r="K293" i="8"/>
  <c r="J293" i="8"/>
  <c r="I293" i="8"/>
  <c r="H293" i="8"/>
  <c r="G293" i="8"/>
  <c r="F293" i="8"/>
  <c r="E293" i="8"/>
  <c r="D293" i="8"/>
  <c r="B293" i="8"/>
  <c r="AK292" i="8"/>
  <c r="AJ292" i="8"/>
  <c r="AI292" i="8"/>
  <c r="AH292" i="8"/>
  <c r="AG292" i="8"/>
  <c r="AF292" i="8"/>
  <c r="AE292" i="8"/>
  <c r="AD292" i="8"/>
  <c r="AC292" i="8"/>
  <c r="AB292" i="8"/>
  <c r="AA292" i="8"/>
  <c r="Z292" i="8"/>
  <c r="Y292" i="8"/>
  <c r="X292" i="8"/>
  <c r="W292" i="8"/>
  <c r="V292" i="8"/>
  <c r="U292" i="8"/>
  <c r="T292" i="8"/>
  <c r="S292" i="8"/>
  <c r="R292" i="8"/>
  <c r="Q292" i="8"/>
  <c r="P292" i="8"/>
  <c r="O292" i="8"/>
  <c r="N292" i="8"/>
  <c r="M292" i="8"/>
  <c r="L292" i="8"/>
  <c r="K292" i="8"/>
  <c r="J292" i="8"/>
  <c r="I292" i="8"/>
  <c r="H292" i="8"/>
  <c r="G292" i="8"/>
  <c r="F292" i="8"/>
  <c r="E292" i="8"/>
  <c r="D292" i="8"/>
  <c r="B292" i="8"/>
  <c r="AK291" i="8"/>
  <c r="AJ291" i="8"/>
  <c r="AI291" i="8"/>
  <c r="AH291" i="8"/>
  <c r="AG291" i="8"/>
  <c r="AF291" i="8"/>
  <c r="AE291" i="8"/>
  <c r="AD291" i="8"/>
  <c r="AC291" i="8"/>
  <c r="AB291" i="8"/>
  <c r="AA291" i="8"/>
  <c r="Z291" i="8"/>
  <c r="Y291" i="8"/>
  <c r="X291" i="8"/>
  <c r="W291" i="8"/>
  <c r="V291" i="8"/>
  <c r="U291" i="8"/>
  <c r="T291" i="8"/>
  <c r="S291" i="8"/>
  <c r="R291" i="8"/>
  <c r="Q291" i="8"/>
  <c r="P291" i="8"/>
  <c r="O291" i="8"/>
  <c r="N291" i="8"/>
  <c r="M291" i="8"/>
  <c r="L291" i="8"/>
  <c r="K291" i="8"/>
  <c r="J291" i="8"/>
  <c r="I291" i="8"/>
  <c r="H291" i="8"/>
  <c r="G291" i="8"/>
  <c r="F291" i="8"/>
  <c r="E291" i="8"/>
  <c r="D291" i="8"/>
  <c r="B291" i="8"/>
  <c r="AK290" i="8"/>
  <c r="AJ290" i="8"/>
  <c r="AI290" i="8"/>
  <c r="AH290" i="8"/>
  <c r="AG290" i="8"/>
  <c r="AF290" i="8"/>
  <c r="AE290" i="8"/>
  <c r="AD290" i="8"/>
  <c r="AC290" i="8"/>
  <c r="AB290" i="8"/>
  <c r="AA290" i="8"/>
  <c r="Z290" i="8"/>
  <c r="Y290" i="8"/>
  <c r="X290" i="8"/>
  <c r="W290" i="8"/>
  <c r="V290" i="8"/>
  <c r="U290" i="8"/>
  <c r="T290" i="8"/>
  <c r="S290" i="8"/>
  <c r="R290" i="8"/>
  <c r="Q290" i="8"/>
  <c r="P290" i="8"/>
  <c r="O290" i="8"/>
  <c r="N290" i="8"/>
  <c r="M290" i="8"/>
  <c r="L290" i="8"/>
  <c r="K290" i="8"/>
  <c r="J290" i="8"/>
  <c r="I290" i="8"/>
  <c r="H290" i="8"/>
  <c r="G290" i="8"/>
  <c r="F290" i="8"/>
  <c r="E290" i="8"/>
  <c r="D290" i="8"/>
  <c r="B290" i="8"/>
  <c r="AK289" i="8"/>
  <c r="AJ289" i="8"/>
  <c r="AI289" i="8"/>
  <c r="AH289" i="8"/>
  <c r="AG289" i="8"/>
  <c r="AF289" i="8"/>
  <c r="AE289" i="8"/>
  <c r="AD289" i="8"/>
  <c r="AC289" i="8"/>
  <c r="AB289" i="8"/>
  <c r="AA289" i="8"/>
  <c r="Z289" i="8"/>
  <c r="Y289" i="8"/>
  <c r="X289" i="8"/>
  <c r="W289" i="8"/>
  <c r="V289" i="8"/>
  <c r="U289" i="8"/>
  <c r="T289" i="8"/>
  <c r="S289" i="8"/>
  <c r="R289" i="8"/>
  <c r="Q289" i="8"/>
  <c r="P289" i="8"/>
  <c r="O289" i="8"/>
  <c r="N289" i="8"/>
  <c r="M289" i="8"/>
  <c r="L289" i="8"/>
  <c r="K289" i="8"/>
  <c r="J289" i="8"/>
  <c r="I289" i="8"/>
  <c r="H289" i="8"/>
  <c r="G289" i="8"/>
  <c r="F289" i="8"/>
  <c r="E289" i="8"/>
  <c r="D289" i="8"/>
  <c r="B289" i="8"/>
  <c r="AK288" i="8"/>
  <c r="AJ288" i="8"/>
  <c r="AI288" i="8"/>
  <c r="AH288" i="8"/>
  <c r="AG288" i="8"/>
  <c r="AF288" i="8"/>
  <c r="AE288" i="8"/>
  <c r="AD288" i="8"/>
  <c r="AC288" i="8"/>
  <c r="AB288" i="8"/>
  <c r="AA288" i="8"/>
  <c r="Z288" i="8"/>
  <c r="Y288" i="8"/>
  <c r="X288" i="8"/>
  <c r="W288" i="8"/>
  <c r="V288" i="8"/>
  <c r="U288" i="8"/>
  <c r="T288" i="8"/>
  <c r="S288" i="8"/>
  <c r="R288" i="8"/>
  <c r="Q288" i="8"/>
  <c r="P288" i="8"/>
  <c r="O288" i="8"/>
  <c r="N288" i="8"/>
  <c r="M288" i="8"/>
  <c r="L288" i="8"/>
  <c r="K288" i="8"/>
  <c r="J288" i="8"/>
  <c r="I288" i="8"/>
  <c r="H288" i="8"/>
  <c r="G288" i="8"/>
  <c r="F288" i="8"/>
  <c r="E288" i="8"/>
  <c r="D288" i="8"/>
  <c r="B288" i="8"/>
  <c r="AK287" i="8"/>
  <c r="AJ287" i="8"/>
  <c r="AI287" i="8"/>
  <c r="AH287" i="8"/>
  <c r="AG287" i="8"/>
  <c r="AF287" i="8"/>
  <c r="AE287" i="8"/>
  <c r="AD287" i="8"/>
  <c r="AC287" i="8"/>
  <c r="AB287" i="8"/>
  <c r="AA287" i="8"/>
  <c r="Z287" i="8"/>
  <c r="Y287" i="8"/>
  <c r="X287" i="8"/>
  <c r="W287" i="8"/>
  <c r="V287" i="8"/>
  <c r="U287" i="8"/>
  <c r="T287" i="8"/>
  <c r="S287" i="8"/>
  <c r="R287" i="8"/>
  <c r="Q287" i="8"/>
  <c r="P287" i="8"/>
  <c r="O287" i="8"/>
  <c r="N287" i="8"/>
  <c r="M287" i="8"/>
  <c r="L287" i="8"/>
  <c r="K287" i="8"/>
  <c r="J287" i="8"/>
  <c r="I287" i="8"/>
  <c r="H287" i="8"/>
  <c r="G287" i="8"/>
  <c r="F287" i="8"/>
  <c r="E287" i="8"/>
  <c r="D287" i="8"/>
  <c r="B287" i="8"/>
  <c r="AK286" i="8"/>
  <c r="AJ286" i="8"/>
  <c r="AI286" i="8"/>
  <c r="AH286" i="8"/>
  <c r="AG286" i="8"/>
  <c r="AF286" i="8"/>
  <c r="AE286" i="8"/>
  <c r="AD286" i="8"/>
  <c r="AC286" i="8"/>
  <c r="AB286" i="8"/>
  <c r="AA286" i="8"/>
  <c r="Z286" i="8"/>
  <c r="Y286" i="8"/>
  <c r="X286" i="8"/>
  <c r="W286" i="8"/>
  <c r="V286" i="8"/>
  <c r="U286" i="8"/>
  <c r="T286" i="8"/>
  <c r="S286" i="8"/>
  <c r="R286" i="8"/>
  <c r="Q286" i="8"/>
  <c r="P286" i="8"/>
  <c r="O286" i="8"/>
  <c r="N286" i="8"/>
  <c r="M286" i="8"/>
  <c r="L286" i="8"/>
  <c r="K286" i="8"/>
  <c r="J286" i="8"/>
  <c r="I286" i="8"/>
  <c r="H286" i="8"/>
  <c r="G286" i="8"/>
  <c r="F286" i="8"/>
  <c r="E286" i="8"/>
  <c r="D286" i="8"/>
  <c r="B286"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H285" i="8"/>
  <c r="G285" i="8"/>
  <c r="F285" i="8"/>
  <c r="E285" i="8"/>
  <c r="D285" i="8"/>
  <c r="B285" i="8"/>
  <c r="AK284" i="8"/>
  <c r="AJ284" i="8"/>
  <c r="AI284" i="8"/>
  <c r="AH284" i="8"/>
  <c r="AG284" i="8"/>
  <c r="AF284" i="8"/>
  <c r="AE284" i="8"/>
  <c r="AD284" i="8"/>
  <c r="AC284" i="8"/>
  <c r="AB284" i="8"/>
  <c r="AA284" i="8"/>
  <c r="Z284" i="8"/>
  <c r="Y284" i="8"/>
  <c r="X284" i="8"/>
  <c r="W284" i="8"/>
  <c r="V284" i="8"/>
  <c r="U284" i="8"/>
  <c r="T284" i="8"/>
  <c r="S284" i="8"/>
  <c r="R284" i="8"/>
  <c r="Q284" i="8"/>
  <c r="P284" i="8"/>
  <c r="O284" i="8"/>
  <c r="N284" i="8"/>
  <c r="M284" i="8"/>
  <c r="L284" i="8"/>
  <c r="K284" i="8"/>
  <c r="J284" i="8"/>
  <c r="I284" i="8"/>
  <c r="H284" i="8"/>
  <c r="G284" i="8"/>
  <c r="F284" i="8"/>
  <c r="E284" i="8"/>
  <c r="D284" i="8"/>
  <c r="B284"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K283" i="8"/>
  <c r="J283" i="8"/>
  <c r="I283" i="8"/>
  <c r="H283" i="8"/>
  <c r="G283" i="8"/>
  <c r="F283" i="8"/>
  <c r="E283" i="8"/>
  <c r="D283" i="8"/>
  <c r="B283" i="8"/>
  <c r="AK282" i="8"/>
  <c r="AJ282" i="8"/>
  <c r="AI282" i="8"/>
  <c r="AH282" i="8"/>
  <c r="AG282" i="8"/>
  <c r="AF282" i="8"/>
  <c r="AE282" i="8"/>
  <c r="AD282" i="8"/>
  <c r="AC282" i="8"/>
  <c r="AB282" i="8"/>
  <c r="AA282" i="8"/>
  <c r="Z282" i="8"/>
  <c r="Y282" i="8"/>
  <c r="X282" i="8"/>
  <c r="W282" i="8"/>
  <c r="V282" i="8"/>
  <c r="U282" i="8"/>
  <c r="T282" i="8"/>
  <c r="S282" i="8"/>
  <c r="R282" i="8"/>
  <c r="Q282" i="8"/>
  <c r="P282" i="8"/>
  <c r="O282" i="8"/>
  <c r="N282" i="8"/>
  <c r="M282" i="8"/>
  <c r="L282" i="8"/>
  <c r="K282" i="8"/>
  <c r="J282" i="8"/>
  <c r="I282" i="8"/>
  <c r="H282" i="8"/>
  <c r="G282" i="8"/>
  <c r="F282" i="8"/>
  <c r="E282" i="8"/>
  <c r="D282" i="8"/>
  <c r="B282" i="8"/>
  <c r="AK281" i="8"/>
  <c r="AJ281" i="8"/>
  <c r="AI281" i="8"/>
  <c r="AH281" i="8"/>
  <c r="AG281" i="8"/>
  <c r="AF281" i="8"/>
  <c r="AE281" i="8"/>
  <c r="AD281" i="8"/>
  <c r="AC281" i="8"/>
  <c r="AB281" i="8"/>
  <c r="AA281" i="8"/>
  <c r="Z281" i="8"/>
  <c r="Y281" i="8"/>
  <c r="X281" i="8"/>
  <c r="W281" i="8"/>
  <c r="V281" i="8"/>
  <c r="U281" i="8"/>
  <c r="T281" i="8"/>
  <c r="S281" i="8"/>
  <c r="R281" i="8"/>
  <c r="Q281" i="8"/>
  <c r="P281" i="8"/>
  <c r="O281" i="8"/>
  <c r="N281" i="8"/>
  <c r="M281" i="8"/>
  <c r="L281" i="8"/>
  <c r="K281" i="8"/>
  <c r="J281" i="8"/>
  <c r="I281" i="8"/>
  <c r="H281" i="8"/>
  <c r="G281" i="8"/>
  <c r="F281" i="8"/>
  <c r="E281" i="8"/>
  <c r="D281" i="8"/>
  <c r="B281" i="8"/>
  <c r="AK280" i="8"/>
  <c r="AJ280" i="8"/>
  <c r="AI280" i="8"/>
  <c r="AH280" i="8"/>
  <c r="AG280" i="8"/>
  <c r="AF280" i="8"/>
  <c r="AE280" i="8"/>
  <c r="AD280" i="8"/>
  <c r="AC280" i="8"/>
  <c r="AB280" i="8"/>
  <c r="AA280" i="8"/>
  <c r="Z280" i="8"/>
  <c r="Y280" i="8"/>
  <c r="X280" i="8"/>
  <c r="W280" i="8"/>
  <c r="V280" i="8"/>
  <c r="U280" i="8"/>
  <c r="T280" i="8"/>
  <c r="S280" i="8"/>
  <c r="R280" i="8"/>
  <c r="Q280" i="8"/>
  <c r="P280" i="8"/>
  <c r="O280" i="8"/>
  <c r="N280" i="8"/>
  <c r="M280" i="8"/>
  <c r="L280" i="8"/>
  <c r="K280" i="8"/>
  <c r="J280" i="8"/>
  <c r="I280" i="8"/>
  <c r="H280" i="8"/>
  <c r="G280" i="8"/>
  <c r="F280" i="8"/>
  <c r="E280" i="8"/>
  <c r="D280" i="8"/>
  <c r="B280" i="8"/>
  <c r="AK279" i="8"/>
  <c r="AJ279" i="8"/>
  <c r="AI279" i="8"/>
  <c r="AH279" i="8"/>
  <c r="AG279" i="8"/>
  <c r="AF279" i="8"/>
  <c r="AE279" i="8"/>
  <c r="AD279" i="8"/>
  <c r="AC279" i="8"/>
  <c r="AB279" i="8"/>
  <c r="AA279" i="8"/>
  <c r="Z279" i="8"/>
  <c r="Y279" i="8"/>
  <c r="X279" i="8"/>
  <c r="W279" i="8"/>
  <c r="V279" i="8"/>
  <c r="U279" i="8"/>
  <c r="T279" i="8"/>
  <c r="S279" i="8"/>
  <c r="R279" i="8"/>
  <c r="Q279" i="8"/>
  <c r="P279" i="8"/>
  <c r="O279" i="8"/>
  <c r="N279" i="8"/>
  <c r="M279" i="8"/>
  <c r="L279" i="8"/>
  <c r="K279" i="8"/>
  <c r="J279" i="8"/>
  <c r="I279" i="8"/>
  <c r="H279" i="8"/>
  <c r="G279" i="8"/>
  <c r="F279" i="8"/>
  <c r="E279" i="8"/>
  <c r="D279" i="8"/>
  <c r="B279" i="8"/>
  <c r="AK278" i="8"/>
  <c r="AJ278" i="8"/>
  <c r="AI278" i="8"/>
  <c r="AH278" i="8"/>
  <c r="AG278" i="8"/>
  <c r="AF278" i="8"/>
  <c r="AE278" i="8"/>
  <c r="AD278" i="8"/>
  <c r="AC278" i="8"/>
  <c r="AB278" i="8"/>
  <c r="AA278" i="8"/>
  <c r="Z278" i="8"/>
  <c r="Y278" i="8"/>
  <c r="X278" i="8"/>
  <c r="W278" i="8"/>
  <c r="V278" i="8"/>
  <c r="U278" i="8"/>
  <c r="T278" i="8"/>
  <c r="S278" i="8"/>
  <c r="R278" i="8"/>
  <c r="Q278" i="8"/>
  <c r="P278" i="8"/>
  <c r="O278" i="8"/>
  <c r="N278" i="8"/>
  <c r="M278" i="8"/>
  <c r="L278" i="8"/>
  <c r="K278" i="8"/>
  <c r="J278" i="8"/>
  <c r="I278" i="8"/>
  <c r="H278" i="8"/>
  <c r="G278" i="8"/>
  <c r="F278" i="8"/>
  <c r="E278" i="8"/>
  <c r="D278" i="8"/>
  <c r="B278" i="8"/>
  <c r="AK277" i="8"/>
  <c r="AJ277" i="8"/>
  <c r="AI277" i="8"/>
  <c r="AH277" i="8"/>
  <c r="AG277" i="8"/>
  <c r="AF277" i="8"/>
  <c r="AE277" i="8"/>
  <c r="AD277" i="8"/>
  <c r="AC277" i="8"/>
  <c r="AB277" i="8"/>
  <c r="AA277" i="8"/>
  <c r="Z277" i="8"/>
  <c r="Y277" i="8"/>
  <c r="X277" i="8"/>
  <c r="W277" i="8"/>
  <c r="V277" i="8"/>
  <c r="U277" i="8"/>
  <c r="T277" i="8"/>
  <c r="S277" i="8"/>
  <c r="R277" i="8"/>
  <c r="Q277" i="8"/>
  <c r="P277" i="8"/>
  <c r="O277" i="8"/>
  <c r="N277" i="8"/>
  <c r="M277" i="8"/>
  <c r="L277" i="8"/>
  <c r="K277" i="8"/>
  <c r="J277" i="8"/>
  <c r="I277" i="8"/>
  <c r="H277" i="8"/>
  <c r="G277" i="8"/>
  <c r="F277" i="8"/>
  <c r="E277" i="8"/>
  <c r="D277" i="8"/>
  <c r="B277" i="8"/>
  <c r="AK276" i="8"/>
  <c r="AJ276" i="8"/>
  <c r="AI276" i="8"/>
  <c r="AH276" i="8"/>
  <c r="AG276" i="8"/>
  <c r="AF276" i="8"/>
  <c r="AE276" i="8"/>
  <c r="AD276" i="8"/>
  <c r="AC276" i="8"/>
  <c r="AB276" i="8"/>
  <c r="AA276" i="8"/>
  <c r="Z276" i="8"/>
  <c r="Y276" i="8"/>
  <c r="X276" i="8"/>
  <c r="W276" i="8"/>
  <c r="V276" i="8"/>
  <c r="U276" i="8"/>
  <c r="T276" i="8"/>
  <c r="S276" i="8"/>
  <c r="R276" i="8"/>
  <c r="Q276" i="8"/>
  <c r="P276" i="8"/>
  <c r="O276" i="8"/>
  <c r="N276" i="8"/>
  <c r="M276" i="8"/>
  <c r="L276" i="8"/>
  <c r="K276" i="8"/>
  <c r="J276" i="8"/>
  <c r="I276" i="8"/>
  <c r="H276" i="8"/>
  <c r="G276" i="8"/>
  <c r="F276" i="8"/>
  <c r="E276" i="8"/>
  <c r="D276" i="8"/>
  <c r="B276" i="8"/>
  <c r="AK275" i="8"/>
  <c r="AJ275" i="8"/>
  <c r="AI275" i="8"/>
  <c r="AH275" i="8"/>
  <c r="AG275" i="8"/>
  <c r="AF275" i="8"/>
  <c r="AE275" i="8"/>
  <c r="AD275" i="8"/>
  <c r="AC275" i="8"/>
  <c r="AB275" i="8"/>
  <c r="AA275" i="8"/>
  <c r="Z275" i="8"/>
  <c r="Y275" i="8"/>
  <c r="X275" i="8"/>
  <c r="W275" i="8"/>
  <c r="V275" i="8"/>
  <c r="U275" i="8"/>
  <c r="T275" i="8"/>
  <c r="S275" i="8"/>
  <c r="R275" i="8"/>
  <c r="Q275" i="8"/>
  <c r="P275" i="8"/>
  <c r="O275" i="8"/>
  <c r="N275" i="8"/>
  <c r="M275" i="8"/>
  <c r="L275" i="8"/>
  <c r="K275" i="8"/>
  <c r="J275" i="8"/>
  <c r="I275" i="8"/>
  <c r="H275" i="8"/>
  <c r="G275" i="8"/>
  <c r="F275" i="8"/>
  <c r="E275" i="8"/>
  <c r="D275" i="8"/>
  <c r="B275" i="8"/>
  <c r="AK274" i="8"/>
  <c r="AJ274" i="8"/>
  <c r="AI274" i="8"/>
  <c r="AH274" i="8"/>
  <c r="AG274" i="8"/>
  <c r="AF274" i="8"/>
  <c r="AE274" i="8"/>
  <c r="AD274" i="8"/>
  <c r="AC274" i="8"/>
  <c r="AB274" i="8"/>
  <c r="AA274" i="8"/>
  <c r="Z274" i="8"/>
  <c r="Y274" i="8"/>
  <c r="X274" i="8"/>
  <c r="W274" i="8"/>
  <c r="V274" i="8"/>
  <c r="U274" i="8"/>
  <c r="T274" i="8"/>
  <c r="S274" i="8"/>
  <c r="R274" i="8"/>
  <c r="Q274" i="8"/>
  <c r="P274" i="8"/>
  <c r="O274" i="8"/>
  <c r="N274" i="8"/>
  <c r="M274" i="8"/>
  <c r="L274" i="8"/>
  <c r="K274" i="8"/>
  <c r="J274" i="8"/>
  <c r="I274" i="8"/>
  <c r="H274" i="8"/>
  <c r="G274" i="8"/>
  <c r="F274" i="8"/>
  <c r="E274" i="8"/>
  <c r="D274" i="8"/>
  <c r="B274" i="8"/>
  <c r="AK273" i="8"/>
  <c r="AJ273" i="8"/>
  <c r="AI273" i="8"/>
  <c r="AH273" i="8"/>
  <c r="AG273" i="8"/>
  <c r="AF273" i="8"/>
  <c r="AE273" i="8"/>
  <c r="AD273" i="8"/>
  <c r="AC273" i="8"/>
  <c r="AB273" i="8"/>
  <c r="AA273" i="8"/>
  <c r="Z273" i="8"/>
  <c r="Y273" i="8"/>
  <c r="X273" i="8"/>
  <c r="W273" i="8"/>
  <c r="V273" i="8"/>
  <c r="U273" i="8"/>
  <c r="T273" i="8"/>
  <c r="S273" i="8"/>
  <c r="R273" i="8"/>
  <c r="Q273" i="8"/>
  <c r="P273" i="8"/>
  <c r="O273" i="8"/>
  <c r="N273" i="8"/>
  <c r="M273" i="8"/>
  <c r="L273" i="8"/>
  <c r="K273" i="8"/>
  <c r="J273" i="8"/>
  <c r="I273" i="8"/>
  <c r="H273" i="8"/>
  <c r="G273" i="8"/>
  <c r="F273" i="8"/>
  <c r="E273" i="8"/>
  <c r="D273" i="8"/>
  <c r="B273" i="8"/>
  <c r="AK272" i="8"/>
  <c r="AJ272" i="8"/>
  <c r="AI272" i="8"/>
  <c r="AH272" i="8"/>
  <c r="AG272" i="8"/>
  <c r="AF272" i="8"/>
  <c r="AE272" i="8"/>
  <c r="AD272" i="8"/>
  <c r="AC272" i="8"/>
  <c r="AB272" i="8"/>
  <c r="AA272" i="8"/>
  <c r="Z272" i="8"/>
  <c r="Y272" i="8"/>
  <c r="X272" i="8"/>
  <c r="W272" i="8"/>
  <c r="V272" i="8"/>
  <c r="U272" i="8"/>
  <c r="T272" i="8"/>
  <c r="S272" i="8"/>
  <c r="R272" i="8"/>
  <c r="Q272" i="8"/>
  <c r="P272" i="8"/>
  <c r="O272" i="8"/>
  <c r="N272" i="8"/>
  <c r="M272" i="8"/>
  <c r="L272" i="8"/>
  <c r="K272" i="8"/>
  <c r="J272" i="8"/>
  <c r="I272" i="8"/>
  <c r="H272" i="8"/>
  <c r="G272" i="8"/>
  <c r="F272" i="8"/>
  <c r="E272" i="8"/>
  <c r="D272" i="8"/>
  <c r="B272"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K271" i="8"/>
  <c r="J271" i="8"/>
  <c r="I271" i="8"/>
  <c r="H271" i="8"/>
  <c r="G271" i="8"/>
  <c r="F271" i="8"/>
  <c r="E271" i="8"/>
  <c r="D271" i="8"/>
  <c r="B271" i="8"/>
  <c r="AK270" i="8"/>
  <c r="AJ270" i="8"/>
  <c r="AI270" i="8"/>
  <c r="AH270" i="8"/>
  <c r="AG270" i="8"/>
  <c r="AF270" i="8"/>
  <c r="AE270" i="8"/>
  <c r="AD270" i="8"/>
  <c r="AC270" i="8"/>
  <c r="AB270" i="8"/>
  <c r="AA270" i="8"/>
  <c r="Z270" i="8"/>
  <c r="Y270" i="8"/>
  <c r="X270" i="8"/>
  <c r="W270" i="8"/>
  <c r="V270" i="8"/>
  <c r="U270" i="8"/>
  <c r="T270" i="8"/>
  <c r="S270" i="8"/>
  <c r="R270" i="8"/>
  <c r="Q270" i="8"/>
  <c r="P270" i="8"/>
  <c r="O270" i="8"/>
  <c r="N270" i="8"/>
  <c r="M270" i="8"/>
  <c r="L270" i="8"/>
  <c r="K270" i="8"/>
  <c r="J270" i="8"/>
  <c r="I270" i="8"/>
  <c r="H270" i="8"/>
  <c r="G270" i="8"/>
  <c r="F270" i="8"/>
  <c r="E270" i="8"/>
  <c r="D270" i="8"/>
  <c r="B270" i="8"/>
  <c r="AK269" i="8"/>
  <c r="AJ269" i="8"/>
  <c r="AI269" i="8"/>
  <c r="AH269" i="8"/>
  <c r="AG269" i="8"/>
  <c r="AF269" i="8"/>
  <c r="AE269" i="8"/>
  <c r="AD269" i="8"/>
  <c r="AC269" i="8"/>
  <c r="AB269" i="8"/>
  <c r="AA269" i="8"/>
  <c r="Z269" i="8"/>
  <c r="Y269" i="8"/>
  <c r="X269" i="8"/>
  <c r="W269" i="8"/>
  <c r="V269" i="8"/>
  <c r="U269" i="8"/>
  <c r="T269" i="8"/>
  <c r="S269" i="8"/>
  <c r="R269" i="8"/>
  <c r="Q269" i="8"/>
  <c r="P269" i="8"/>
  <c r="O269" i="8"/>
  <c r="N269" i="8"/>
  <c r="M269" i="8"/>
  <c r="L269" i="8"/>
  <c r="K269" i="8"/>
  <c r="J269" i="8"/>
  <c r="I269" i="8"/>
  <c r="H269" i="8"/>
  <c r="G269" i="8"/>
  <c r="F269" i="8"/>
  <c r="E269" i="8"/>
  <c r="D269" i="8"/>
  <c r="B269" i="8"/>
  <c r="AK268" i="8"/>
  <c r="AJ268" i="8"/>
  <c r="AI268" i="8"/>
  <c r="AH268" i="8"/>
  <c r="AG268" i="8"/>
  <c r="AF268" i="8"/>
  <c r="AE268" i="8"/>
  <c r="AD268" i="8"/>
  <c r="AC268" i="8"/>
  <c r="AB268" i="8"/>
  <c r="AA268" i="8"/>
  <c r="Z268" i="8"/>
  <c r="Y268" i="8"/>
  <c r="X268" i="8"/>
  <c r="W268" i="8"/>
  <c r="V268" i="8"/>
  <c r="U268" i="8"/>
  <c r="T268" i="8"/>
  <c r="S268" i="8"/>
  <c r="R268" i="8"/>
  <c r="Q268" i="8"/>
  <c r="P268" i="8"/>
  <c r="O268" i="8"/>
  <c r="N268" i="8"/>
  <c r="M268" i="8"/>
  <c r="L268" i="8"/>
  <c r="K268" i="8"/>
  <c r="J268" i="8"/>
  <c r="I268" i="8"/>
  <c r="H268" i="8"/>
  <c r="G268" i="8"/>
  <c r="F268" i="8"/>
  <c r="E268" i="8"/>
  <c r="D268" i="8"/>
  <c r="B268" i="8"/>
  <c r="AK267" i="8"/>
  <c r="AJ267" i="8"/>
  <c r="AI267" i="8"/>
  <c r="AH267" i="8"/>
  <c r="AG267" i="8"/>
  <c r="AF267" i="8"/>
  <c r="AE267" i="8"/>
  <c r="AD267" i="8"/>
  <c r="AC267" i="8"/>
  <c r="AB267" i="8"/>
  <c r="AA267" i="8"/>
  <c r="Z267" i="8"/>
  <c r="Y267" i="8"/>
  <c r="X267" i="8"/>
  <c r="W267" i="8"/>
  <c r="V267" i="8"/>
  <c r="U267" i="8"/>
  <c r="T267" i="8"/>
  <c r="S267" i="8"/>
  <c r="R267" i="8"/>
  <c r="Q267" i="8"/>
  <c r="P267" i="8"/>
  <c r="O267" i="8"/>
  <c r="N267" i="8"/>
  <c r="M267" i="8"/>
  <c r="L267" i="8"/>
  <c r="K267" i="8"/>
  <c r="J267" i="8"/>
  <c r="I267" i="8"/>
  <c r="H267" i="8"/>
  <c r="G267" i="8"/>
  <c r="F267" i="8"/>
  <c r="E267" i="8"/>
  <c r="D267" i="8"/>
  <c r="B267" i="8"/>
  <c r="AK266" i="8"/>
  <c r="AJ266" i="8"/>
  <c r="AI266" i="8"/>
  <c r="AH266" i="8"/>
  <c r="AG266" i="8"/>
  <c r="AF266" i="8"/>
  <c r="AE266" i="8"/>
  <c r="AD266" i="8"/>
  <c r="AC266" i="8"/>
  <c r="AB266" i="8"/>
  <c r="AA266" i="8"/>
  <c r="Z266" i="8"/>
  <c r="Y266" i="8"/>
  <c r="X266" i="8"/>
  <c r="W266" i="8"/>
  <c r="V266" i="8"/>
  <c r="U266" i="8"/>
  <c r="T266" i="8"/>
  <c r="S266" i="8"/>
  <c r="R266" i="8"/>
  <c r="Q266" i="8"/>
  <c r="P266" i="8"/>
  <c r="O266" i="8"/>
  <c r="N266" i="8"/>
  <c r="M266" i="8"/>
  <c r="L266" i="8"/>
  <c r="K266" i="8"/>
  <c r="J266" i="8"/>
  <c r="I266" i="8"/>
  <c r="H266" i="8"/>
  <c r="G266" i="8"/>
  <c r="F266" i="8"/>
  <c r="E266" i="8"/>
  <c r="D266" i="8"/>
  <c r="B266" i="8"/>
  <c r="AK265" i="8"/>
  <c r="AJ265" i="8"/>
  <c r="AI265" i="8"/>
  <c r="AH265" i="8"/>
  <c r="AG265" i="8"/>
  <c r="AF265" i="8"/>
  <c r="AE265" i="8"/>
  <c r="AD265" i="8"/>
  <c r="AC265" i="8"/>
  <c r="AB265" i="8"/>
  <c r="AA265" i="8"/>
  <c r="Z265" i="8"/>
  <c r="Y265" i="8"/>
  <c r="X265" i="8"/>
  <c r="W265" i="8"/>
  <c r="V265" i="8"/>
  <c r="U265" i="8"/>
  <c r="T265" i="8"/>
  <c r="S265" i="8"/>
  <c r="R265" i="8"/>
  <c r="Q265" i="8"/>
  <c r="P265" i="8"/>
  <c r="O265" i="8"/>
  <c r="N265" i="8"/>
  <c r="M265" i="8"/>
  <c r="L265" i="8"/>
  <c r="K265" i="8"/>
  <c r="J265" i="8"/>
  <c r="I265" i="8"/>
  <c r="H265" i="8"/>
  <c r="G265" i="8"/>
  <c r="F265" i="8"/>
  <c r="E265" i="8"/>
  <c r="D265" i="8"/>
  <c r="B265" i="8"/>
  <c r="AK264" i="8"/>
  <c r="AJ264" i="8"/>
  <c r="AI264" i="8"/>
  <c r="AH264" i="8"/>
  <c r="AG264" i="8"/>
  <c r="AF264" i="8"/>
  <c r="AE264" i="8"/>
  <c r="AD264" i="8"/>
  <c r="AC264" i="8"/>
  <c r="AB264" i="8"/>
  <c r="AA264" i="8"/>
  <c r="Z264" i="8"/>
  <c r="Y264" i="8"/>
  <c r="X264" i="8"/>
  <c r="W264" i="8"/>
  <c r="V264" i="8"/>
  <c r="U264" i="8"/>
  <c r="T264" i="8"/>
  <c r="S264" i="8"/>
  <c r="R264" i="8"/>
  <c r="Q264" i="8"/>
  <c r="P264" i="8"/>
  <c r="O264" i="8"/>
  <c r="N264" i="8"/>
  <c r="M264" i="8"/>
  <c r="L264" i="8"/>
  <c r="K264" i="8"/>
  <c r="J264" i="8"/>
  <c r="I264" i="8"/>
  <c r="H264" i="8"/>
  <c r="G264" i="8"/>
  <c r="F264" i="8"/>
  <c r="E264" i="8"/>
  <c r="D264" i="8"/>
  <c r="B264" i="8"/>
  <c r="AK263" i="8"/>
  <c r="AJ263" i="8"/>
  <c r="AI263" i="8"/>
  <c r="AH263" i="8"/>
  <c r="AG263" i="8"/>
  <c r="AF263" i="8"/>
  <c r="AE263" i="8"/>
  <c r="AD263" i="8"/>
  <c r="AC263" i="8"/>
  <c r="AB263" i="8"/>
  <c r="AA263" i="8"/>
  <c r="Z263" i="8"/>
  <c r="Y263" i="8"/>
  <c r="X263" i="8"/>
  <c r="W263" i="8"/>
  <c r="V263" i="8"/>
  <c r="U263" i="8"/>
  <c r="T263" i="8"/>
  <c r="S263" i="8"/>
  <c r="R263" i="8"/>
  <c r="Q263" i="8"/>
  <c r="P263" i="8"/>
  <c r="O263" i="8"/>
  <c r="N263" i="8"/>
  <c r="M263" i="8"/>
  <c r="L263" i="8"/>
  <c r="K263" i="8"/>
  <c r="J263" i="8"/>
  <c r="I263" i="8"/>
  <c r="H263" i="8"/>
  <c r="G263" i="8"/>
  <c r="F263" i="8"/>
  <c r="E263" i="8"/>
  <c r="D263" i="8"/>
  <c r="B263" i="8"/>
  <c r="AK262" i="8"/>
  <c r="AJ262" i="8"/>
  <c r="AI262" i="8"/>
  <c r="AH262" i="8"/>
  <c r="AG262" i="8"/>
  <c r="AF262" i="8"/>
  <c r="AE262" i="8"/>
  <c r="AD262" i="8"/>
  <c r="AC262" i="8"/>
  <c r="AB262" i="8"/>
  <c r="AA262" i="8"/>
  <c r="Z262" i="8"/>
  <c r="Y262" i="8"/>
  <c r="X262" i="8"/>
  <c r="W262" i="8"/>
  <c r="V262" i="8"/>
  <c r="U262" i="8"/>
  <c r="T262" i="8"/>
  <c r="S262" i="8"/>
  <c r="R262" i="8"/>
  <c r="Q262" i="8"/>
  <c r="P262" i="8"/>
  <c r="O262" i="8"/>
  <c r="N262" i="8"/>
  <c r="M262" i="8"/>
  <c r="L262" i="8"/>
  <c r="K262" i="8"/>
  <c r="J262" i="8"/>
  <c r="I262" i="8"/>
  <c r="H262" i="8"/>
  <c r="G262" i="8"/>
  <c r="F262" i="8"/>
  <c r="E262" i="8"/>
  <c r="D262" i="8"/>
  <c r="B262"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K261" i="8"/>
  <c r="J261" i="8"/>
  <c r="I261" i="8"/>
  <c r="H261" i="8"/>
  <c r="G261" i="8"/>
  <c r="F261" i="8"/>
  <c r="E261" i="8"/>
  <c r="D261" i="8"/>
  <c r="B261" i="8"/>
  <c r="AK260" i="8"/>
  <c r="AJ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E260" i="8"/>
  <c r="D260" i="8"/>
  <c r="B260" i="8"/>
  <c r="AK259" i="8"/>
  <c r="AJ259" i="8"/>
  <c r="AI259" i="8"/>
  <c r="AH259" i="8"/>
  <c r="AG259" i="8"/>
  <c r="AF259" i="8"/>
  <c r="AE259" i="8"/>
  <c r="AD259" i="8"/>
  <c r="AC259" i="8"/>
  <c r="AB259" i="8"/>
  <c r="AA259" i="8"/>
  <c r="Z259" i="8"/>
  <c r="Y259" i="8"/>
  <c r="X259" i="8"/>
  <c r="W259" i="8"/>
  <c r="V259" i="8"/>
  <c r="U259" i="8"/>
  <c r="T259" i="8"/>
  <c r="S259" i="8"/>
  <c r="R259" i="8"/>
  <c r="Q259" i="8"/>
  <c r="P259" i="8"/>
  <c r="O259" i="8"/>
  <c r="N259" i="8"/>
  <c r="M259" i="8"/>
  <c r="L259" i="8"/>
  <c r="K259" i="8"/>
  <c r="J259" i="8"/>
  <c r="I259" i="8"/>
  <c r="H259" i="8"/>
  <c r="G259" i="8"/>
  <c r="F259" i="8"/>
  <c r="E259" i="8"/>
  <c r="D259" i="8"/>
  <c r="B259" i="8"/>
  <c r="AK258" i="8"/>
  <c r="AJ258" i="8"/>
  <c r="AI258" i="8"/>
  <c r="AH258" i="8"/>
  <c r="AG258" i="8"/>
  <c r="AF258" i="8"/>
  <c r="AE258" i="8"/>
  <c r="AD258" i="8"/>
  <c r="AC258" i="8"/>
  <c r="AB258" i="8"/>
  <c r="AA258" i="8"/>
  <c r="Z258" i="8"/>
  <c r="Y258" i="8"/>
  <c r="X258" i="8"/>
  <c r="W258" i="8"/>
  <c r="V258" i="8"/>
  <c r="U258" i="8"/>
  <c r="T258" i="8"/>
  <c r="S258" i="8"/>
  <c r="R258" i="8"/>
  <c r="Q258" i="8"/>
  <c r="P258" i="8"/>
  <c r="O258" i="8"/>
  <c r="N258" i="8"/>
  <c r="M258" i="8"/>
  <c r="L258" i="8"/>
  <c r="K258" i="8"/>
  <c r="J258" i="8"/>
  <c r="I258" i="8"/>
  <c r="H258" i="8"/>
  <c r="G258" i="8"/>
  <c r="F258" i="8"/>
  <c r="E258" i="8"/>
  <c r="D258" i="8"/>
  <c r="B258" i="8"/>
  <c r="AK257" i="8"/>
  <c r="AJ257" i="8"/>
  <c r="AI257" i="8"/>
  <c r="AH257" i="8"/>
  <c r="AG257" i="8"/>
  <c r="AF257" i="8"/>
  <c r="AE257" i="8"/>
  <c r="AD257" i="8"/>
  <c r="AC257" i="8"/>
  <c r="AB257" i="8"/>
  <c r="AA257" i="8"/>
  <c r="Z257" i="8"/>
  <c r="Y257" i="8"/>
  <c r="X257" i="8"/>
  <c r="W257" i="8"/>
  <c r="V257" i="8"/>
  <c r="U257" i="8"/>
  <c r="T257" i="8"/>
  <c r="S257" i="8"/>
  <c r="R257" i="8"/>
  <c r="Q257" i="8"/>
  <c r="P257" i="8"/>
  <c r="O257" i="8"/>
  <c r="N257" i="8"/>
  <c r="M257" i="8"/>
  <c r="L257" i="8"/>
  <c r="K257" i="8"/>
  <c r="J257" i="8"/>
  <c r="I257" i="8"/>
  <c r="H257" i="8"/>
  <c r="G257" i="8"/>
  <c r="F257" i="8"/>
  <c r="E257" i="8"/>
  <c r="D257" i="8"/>
  <c r="B257" i="8"/>
  <c r="AK256" i="8"/>
  <c r="AJ256" i="8"/>
  <c r="AI256" i="8"/>
  <c r="AH256" i="8"/>
  <c r="AG256" i="8"/>
  <c r="AF256" i="8"/>
  <c r="AE256" i="8"/>
  <c r="AD256" i="8"/>
  <c r="AC256" i="8"/>
  <c r="AB256" i="8"/>
  <c r="AA256" i="8"/>
  <c r="Z256" i="8"/>
  <c r="Y256" i="8"/>
  <c r="X256" i="8"/>
  <c r="W256" i="8"/>
  <c r="V256" i="8"/>
  <c r="U256" i="8"/>
  <c r="T256" i="8"/>
  <c r="S256" i="8"/>
  <c r="R256" i="8"/>
  <c r="Q256" i="8"/>
  <c r="P256" i="8"/>
  <c r="O256" i="8"/>
  <c r="N256" i="8"/>
  <c r="M256" i="8"/>
  <c r="L256" i="8"/>
  <c r="K256" i="8"/>
  <c r="J256" i="8"/>
  <c r="I256" i="8"/>
  <c r="H256" i="8"/>
  <c r="G256" i="8"/>
  <c r="F256" i="8"/>
  <c r="E256" i="8"/>
  <c r="D256" i="8"/>
  <c r="B256" i="8"/>
  <c r="AK255" i="8"/>
  <c r="AJ255" i="8"/>
  <c r="AI255" i="8"/>
  <c r="AH255" i="8"/>
  <c r="AG255" i="8"/>
  <c r="AF255" i="8"/>
  <c r="AE255" i="8"/>
  <c r="AD255" i="8"/>
  <c r="AC255" i="8"/>
  <c r="AB255" i="8"/>
  <c r="AA255" i="8"/>
  <c r="Z255" i="8"/>
  <c r="Y255" i="8"/>
  <c r="X255" i="8"/>
  <c r="W255" i="8"/>
  <c r="V255" i="8"/>
  <c r="U255" i="8"/>
  <c r="T255" i="8"/>
  <c r="S255" i="8"/>
  <c r="R255" i="8"/>
  <c r="Q255" i="8"/>
  <c r="P255" i="8"/>
  <c r="O255" i="8"/>
  <c r="N255" i="8"/>
  <c r="M255" i="8"/>
  <c r="L255" i="8"/>
  <c r="K255" i="8"/>
  <c r="J255" i="8"/>
  <c r="I255" i="8"/>
  <c r="H255" i="8"/>
  <c r="G255" i="8"/>
  <c r="F255" i="8"/>
  <c r="E255" i="8"/>
  <c r="D255" i="8"/>
  <c r="B255" i="8"/>
  <c r="AK254" i="8"/>
  <c r="AJ254" i="8"/>
  <c r="AI254" i="8"/>
  <c r="AH254" i="8"/>
  <c r="AG254" i="8"/>
  <c r="AF254" i="8"/>
  <c r="AE254" i="8"/>
  <c r="AD254" i="8"/>
  <c r="AC254" i="8"/>
  <c r="AB254" i="8"/>
  <c r="AA254" i="8"/>
  <c r="Z254" i="8"/>
  <c r="Y254" i="8"/>
  <c r="X254" i="8"/>
  <c r="W254" i="8"/>
  <c r="V254" i="8"/>
  <c r="U254" i="8"/>
  <c r="T254" i="8"/>
  <c r="S254" i="8"/>
  <c r="R254" i="8"/>
  <c r="Q254" i="8"/>
  <c r="P254" i="8"/>
  <c r="O254" i="8"/>
  <c r="N254" i="8"/>
  <c r="M254" i="8"/>
  <c r="L254" i="8"/>
  <c r="K254" i="8"/>
  <c r="J254" i="8"/>
  <c r="I254" i="8"/>
  <c r="H254" i="8"/>
  <c r="G254" i="8"/>
  <c r="F254" i="8"/>
  <c r="E254" i="8"/>
  <c r="D254" i="8"/>
  <c r="B254" i="8"/>
  <c r="AK253" i="8"/>
  <c r="AJ253" i="8"/>
  <c r="AI253" i="8"/>
  <c r="AH253" i="8"/>
  <c r="AG253" i="8"/>
  <c r="AF253" i="8"/>
  <c r="AE253" i="8"/>
  <c r="AD253" i="8"/>
  <c r="AC253" i="8"/>
  <c r="AB253" i="8"/>
  <c r="AA253" i="8"/>
  <c r="Z253" i="8"/>
  <c r="Y253" i="8"/>
  <c r="X253" i="8"/>
  <c r="W253" i="8"/>
  <c r="V253" i="8"/>
  <c r="U253" i="8"/>
  <c r="T253" i="8"/>
  <c r="S253" i="8"/>
  <c r="R253" i="8"/>
  <c r="Q253" i="8"/>
  <c r="P253" i="8"/>
  <c r="O253" i="8"/>
  <c r="N253" i="8"/>
  <c r="M253" i="8"/>
  <c r="L253" i="8"/>
  <c r="K253" i="8"/>
  <c r="J253" i="8"/>
  <c r="I253" i="8"/>
  <c r="H253" i="8"/>
  <c r="G253" i="8"/>
  <c r="F253" i="8"/>
  <c r="E253" i="8"/>
  <c r="D253" i="8"/>
  <c r="B253" i="8"/>
  <c r="AK252" i="8"/>
  <c r="AJ252" i="8"/>
  <c r="AI252" i="8"/>
  <c r="AH252" i="8"/>
  <c r="AG252" i="8"/>
  <c r="AF252" i="8"/>
  <c r="AE252" i="8"/>
  <c r="AD252" i="8"/>
  <c r="AC252" i="8"/>
  <c r="AB252" i="8"/>
  <c r="AA252" i="8"/>
  <c r="Z252" i="8"/>
  <c r="Y252" i="8"/>
  <c r="X252" i="8"/>
  <c r="W252" i="8"/>
  <c r="V252" i="8"/>
  <c r="U252" i="8"/>
  <c r="T252" i="8"/>
  <c r="S252" i="8"/>
  <c r="R252" i="8"/>
  <c r="Q252" i="8"/>
  <c r="P252" i="8"/>
  <c r="O252" i="8"/>
  <c r="N252" i="8"/>
  <c r="M252" i="8"/>
  <c r="L252" i="8"/>
  <c r="K252" i="8"/>
  <c r="J252" i="8"/>
  <c r="I252" i="8"/>
  <c r="H252" i="8"/>
  <c r="G252" i="8"/>
  <c r="F252" i="8"/>
  <c r="E252" i="8"/>
  <c r="D252" i="8"/>
  <c r="B252" i="8"/>
  <c r="AK251" i="8"/>
  <c r="AJ251" i="8"/>
  <c r="AI251" i="8"/>
  <c r="AH251" i="8"/>
  <c r="AG251" i="8"/>
  <c r="AF251" i="8"/>
  <c r="AE251" i="8"/>
  <c r="AD251" i="8"/>
  <c r="AC251" i="8"/>
  <c r="AB251" i="8"/>
  <c r="AA251" i="8"/>
  <c r="Z251" i="8"/>
  <c r="Y251" i="8"/>
  <c r="X251" i="8"/>
  <c r="W251" i="8"/>
  <c r="V251" i="8"/>
  <c r="U251" i="8"/>
  <c r="T251" i="8"/>
  <c r="S251" i="8"/>
  <c r="R251" i="8"/>
  <c r="Q251" i="8"/>
  <c r="P251" i="8"/>
  <c r="O251" i="8"/>
  <c r="N251" i="8"/>
  <c r="M251" i="8"/>
  <c r="L251" i="8"/>
  <c r="K251" i="8"/>
  <c r="J251" i="8"/>
  <c r="I251" i="8"/>
  <c r="H251" i="8"/>
  <c r="G251" i="8"/>
  <c r="F251" i="8"/>
  <c r="E251" i="8"/>
  <c r="D251" i="8"/>
  <c r="B251" i="8"/>
  <c r="AK250" i="8"/>
  <c r="AJ250" i="8"/>
  <c r="AI250" i="8"/>
  <c r="AH250" i="8"/>
  <c r="AG250" i="8"/>
  <c r="AF250" i="8"/>
  <c r="AE250" i="8"/>
  <c r="AD250" i="8"/>
  <c r="AC250" i="8"/>
  <c r="AB250" i="8"/>
  <c r="AA250" i="8"/>
  <c r="Z250" i="8"/>
  <c r="Y250" i="8"/>
  <c r="X250" i="8"/>
  <c r="W250" i="8"/>
  <c r="V250" i="8"/>
  <c r="U250" i="8"/>
  <c r="T250" i="8"/>
  <c r="S250" i="8"/>
  <c r="R250" i="8"/>
  <c r="Q250" i="8"/>
  <c r="P250" i="8"/>
  <c r="O250" i="8"/>
  <c r="N250" i="8"/>
  <c r="M250" i="8"/>
  <c r="L250" i="8"/>
  <c r="K250" i="8"/>
  <c r="J250" i="8"/>
  <c r="I250" i="8"/>
  <c r="H250" i="8"/>
  <c r="G250" i="8"/>
  <c r="F250" i="8"/>
  <c r="E250" i="8"/>
  <c r="D250" i="8"/>
  <c r="B250" i="8"/>
  <c r="AK249" i="8"/>
  <c r="AJ249" i="8"/>
  <c r="AI249" i="8"/>
  <c r="AH249" i="8"/>
  <c r="AG249" i="8"/>
  <c r="AF249" i="8"/>
  <c r="AE249" i="8"/>
  <c r="AD249" i="8"/>
  <c r="AC249" i="8"/>
  <c r="AB249" i="8"/>
  <c r="AA249" i="8"/>
  <c r="Z249" i="8"/>
  <c r="Y249" i="8"/>
  <c r="X249" i="8"/>
  <c r="W249" i="8"/>
  <c r="V249" i="8"/>
  <c r="U249" i="8"/>
  <c r="T249" i="8"/>
  <c r="S249" i="8"/>
  <c r="R249" i="8"/>
  <c r="Q249" i="8"/>
  <c r="P249" i="8"/>
  <c r="O249" i="8"/>
  <c r="N249" i="8"/>
  <c r="M249" i="8"/>
  <c r="L249" i="8"/>
  <c r="K249" i="8"/>
  <c r="J249" i="8"/>
  <c r="I249" i="8"/>
  <c r="H249" i="8"/>
  <c r="G249" i="8"/>
  <c r="F249" i="8"/>
  <c r="E249" i="8"/>
  <c r="D249" i="8"/>
  <c r="B249" i="8"/>
  <c r="AK248" i="8"/>
  <c r="AJ248" i="8"/>
  <c r="AI248" i="8"/>
  <c r="AH248" i="8"/>
  <c r="AG248" i="8"/>
  <c r="AF248" i="8"/>
  <c r="AE248" i="8"/>
  <c r="AD248" i="8"/>
  <c r="AC248" i="8"/>
  <c r="AB248" i="8"/>
  <c r="AA248" i="8"/>
  <c r="Z248" i="8"/>
  <c r="Y248" i="8"/>
  <c r="X248" i="8"/>
  <c r="W248" i="8"/>
  <c r="V248" i="8"/>
  <c r="U248" i="8"/>
  <c r="T248" i="8"/>
  <c r="S248" i="8"/>
  <c r="R248" i="8"/>
  <c r="Q248" i="8"/>
  <c r="P248" i="8"/>
  <c r="O248" i="8"/>
  <c r="N248" i="8"/>
  <c r="M248" i="8"/>
  <c r="L248" i="8"/>
  <c r="K248" i="8"/>
  <c r="J248" i="8"/>
  <c r="I248" i="8"/>
  <c r="H248" i="8"/>
  <c r="G248" i="8"/>
  <c r="F248" i="8"/>
  <c r="E248" i="8"/>
  <c r="D248" i="8"/>
  <c r="B248" i="8"/>
  <c r="AK247" i="8"/>
  <c r="AJ247" i="8"/>
  <c r="AI247" i="8"/>
  <c r="AH247" i="8"/>
  <c r="AG247" i="8"/>
  <c r="AF247" i="8"/>
  <c r="AE247" i="8"/>
  <c r="AD247" i="8"/>
  <c r="AC247" i="8"/>
  <c r="AB247" i="8"/>
  <c r="AA247" i="8"/>
  <c r="Z247" i="8"/>
  <c r="Y247" i="8"/>
  <c r="X247" i="8"/>
  <c r="W247" i="8"/>
  <c r="V247" i="8"/>
  <c r="U247" i="8"/>
  <c r="T247" i="8"/>
  <c r="S247" i="8"/>
  <c r="R247" i="8"/>
  <c r="Q247" i="8"/>
  <c r="P247" i="8"/>
  <c r="O247" i="8"/>
  <c r="N247" i="8"/>
  <c r="M247" i="8"/>
  <c r="L247" i="8"/>
  <c r="K247" i="8"/>
  <c r="J247" i="8"/>
  <c r="I247" i="8"/>
  <c r="H247" i="8"/>
  <c r="G247" i="8"/>
  <c r="F247" i="8"/>
  <c r="E247" i="8"/>
  <c r="D247" i="8"/>
  <c r="B247" i="8"/>
  <c r="AK246" i="8"/>
  <c r="AJ246" i="8"/>
  <c r="AI246" i="8"/>
  <c r="AH246" i="8"/>
  <c r="AG246" i="8"/>
  <c r="AF246" i="8"/>
  <c r="AE246" i="8"/>
  <c r="AD246" i="8"/>
  <c r="AC246" i="8"/>
  <c r="AB246" i="8"/>
  <c r="AA246" i="8"/>
  <c r="Z246" i="8"/>
  <c r="Y246" i="8"/>
  <c r="X246" i="8"/>
  <c r="W246" i="8"/>
  <c r="V246" i="8"/>
  <c r="U246" i="8"/>
  <c r="T246" i="8"/>
  <c r="S246" i="8"/>
  <c r="R246" i="8"/>
  <c r="Q246" i="8"/>
  <c r="P246" i="8"/>
  <c r="O246" i="8"/>
  <c r="N246" i="8"/>
  <c r="M246" i="8"/>
  <c r="L246" i="8"/>
  <c r="K246" i="8"/>
  <c r="J246" i="8"/>
  <c r="I246" i="8"/>
  <c r="H246" i="8"/>
  <c r="G246" i="8"/>
  <c r="F246" i="8"/>
  <c r="E246" i="8"/>
  <c r="D246" i="8"/>
  <c r="B246" i="8"/>
  <c r="AK245" i="8"/>
  <c r="AJ245" i="8"/>
  <c r="AI245" i="8"/>
  <c r="AH245" i="8"/>
  <c r="AG245" i="8"/>
  <c r="AF245" i="8"/>
  <c r="AE245" i="8"/>
  <c r="AD245" i="8"/>
  <c r="AC245" i="8"/>
  <c r="AB245" i="8"/>
  <c r="AA245" i="8"/>
  <c r="Z245" i="8"/>
  <c r="Y245" i="8"/>
  <c r="X245" i="8"/>
  <c r="W245" i="8"/>
  <c r="V245" i="8"/>
  <c r="U245" i="8"/>
  <c r="T245" i="8"/>
  <c r="S245" i="8"/>
  <c r="R245" i="8"/>
  <c r="Q245" i="8"/>
  <c r="P245" i="8"/>
  <c r="O245" i="8"/>
  <c r="N245" i="8"/>
  <c r="M245" i="8"/>
  <c r="L245" i="8"/>
  <c r="K245" i="8"/>
  <c r="J245" i="8"/>
  <c r="I245" i="8"/>
  <c r="H245" i="8"/>
  <c r="G245" i="8"/>
  <c r="F245" i="8"/>
  <c r="E245" i="8"/>
  <c r="D245" i="8"/>
  <c r="B245" i="8"/>
  <c r="AK244" i="8"/>
  <c r="AJ244" i="8"/>
  <c r="AI244" i="8"/>
  <c r="AH244" i="8"/>
  <c r="AG244" i="8"/>
  <c r="AF244" i="8"/>
  <c r="AE244" i="8"/>
  <c r="AD244" i="8"/>
  <c r="AC244" i="8"/>
  <c r="AB244" i="8"/>
  <c r="AA244" i="8"/>
  <c r="Z244" i="8"/>
  <c r="Y244" i="8"/>
  <c r="X244" i="8"/>
  <c r="W244" i="8"/>
  <c r="V244" i="8"/>
  <c r="U244" i="8"/>
  <c r="T244" i="8"/>
  <c r="S244" i="8"/>
  <c r="R244" i="8"/>
  <c r="Q244" i="8"/>
  <c r="P244" i="8"/>
  <c r="O244" i="8"/>
  <c r="N244" i="8"/>
  <c r="M244" i="8"/>
  <c r="L244" i="8"/>
  <c r="K244" i="8"/>
  <c r="J244" i="8"/>
  <c r="I244" i="8"/>
  <c r="H244" i="8"/>
  <c r="G244" i="8"/>
  <c r="F244" i="8"/>
  <c r="E244" i="8"/>
  <c r="D244" i="8"/>
  <c r="B244" i="8"/>
  <c r="AK243" i="8"/>
  <c r="AJ243" i="8"/>
  <c r="AI243" i="8"/>
  <c r="AH243" i="8"/>
  <c r="AG243" i="8"/>
  <c r="AF243" i="8"/>
  <c r="AE243" i="8"/>
  <c r="AD243" i="8"/>
  <c r="AC243" i="8"/>
  <c r="AB243" i="8"/>
  <c r="AA243" i="8"/>
  <c r="Z243" i="8"/>
  <c r="Y243" i="8"/>
  <c r="X243" i="8"/>
  <c r="W243" i="8"/>
  <c r="V243" i="8"/>
  <c r="U243" i="8"/>
  <c r="T243" i="8"/>
  <c r="S243" i="8"/>
  <c r="R243" i="8"/>
  <c r="Q243" i="8"/>
  <c r="P243" i="8"/>
  <c r="O243" i="8"/>
  <c r="N243" i="8"/>
  <c r="M243" i="8"/>
  <c r="L243" i="8"/>
  <c r="K243" i="8"/>
  <c r="J243" i="8"/>
  <c r="I243" i="8"/>
  <c r="H243" i="8"/>
  <c r="G243" i="8"/>
  <c r="F243" i="8"/>
  <c r="E243" i="8"/>
  <c r="D243" i="8"/>
  <c r="B243" i="8"/>
  <c r="AK242" i="8"/>
  <c r="AJ242" i="8"/>
  <c r="AI242" i="8"/>
  <c r="AH242" i="8"/>
  <c r="AG242" i="8"/>
  <c r="AF242" i="8"/>
  <c r="AE242" i="8"/>
  <c r="AD242" i="8"/>
  <c r="AC242" i="8"/>
  <c r="AB242" i="8"/>
  <c r="AA242" i="8"/>
  <c r="Z242" i="8"/>
  <c r="Y242" i="8"/>
  <c r="X242" i="8"/>
  <c r="W242" i="8"/>
  <c r="V242" i="8"/>
  <c r="U242" i="8"/>
  <c r="T242" i="8"/>
  <c r="S242" i="8"/>
  <c r="R242" i="8"/>
  <c r="Q242" i="8"/>
  <c r="P242" i="8"/>
  <c r="O242" i="8"/>
  <c r="N242" i="8"/>
  <c r="M242" i="8"/>
  <c r="L242" i="8"/>
  <c r="K242" i="8"/>
  <c r="J242" i="8"/>
  <c r="I242" i="8"/>
  <c r="H242" i="8"/>
  <c r="G242" i="8"/>
  <c r="F242" i="8"/>
  <c r="E242" i="8"/>
  <c r="D242" i="8"/>
  <c r="B242" i="8"/>
  <c r="AK241" i="8"/>
  <c r="AJ241" i="8"/>
  <c r="AI241" i="8"/>
  <c r="AH241" i="8"/>
  <c r="AG241" i="8"/>
  <c r="AF241" i="8"/>
  <c r="AE241" i="8"/>
  <c r="AD241" i="8"/>
  <c r="AC241" i="8"/>
  <c r="AB241" i="8"/>
  <c r="AA241" i="8"/>
  <c r="Z241" i="8"/>
  <c r="Y241" i="8"/>
  <c r="X241" i="8"/>
  <c r="W241" i="8"/>
  <c r="V241" i="8"/>
  <c r="U241" i="8"/>
  <c r="T241" i="8"/>
  <c r="S241" i="8"/>
  <c r="R241" i="8"/>
  <c r="Q241" i="8"/>
  <c r="P241" i="8"/>
  <c r="O241" i="8"/>
  <c r="N241" i="8"/>
  <c r="M241" i="8"/>
  <c r="L241" i="8"/>
  <c r="K241" i="8"/>
  <c r="J241" i="8"/>
  <c r="I241" i="8"/>
  <c r="H241" i="8"/>
  <c r="G241" i="8"/>
  <c r="F241" i="8"/>
  <c r="E241" i="8"/>
  <c r="D241" i="8"/>
  <c r="B241" i="8"/>
  <c r="AK240" i="8"/>
  <c r="AJ240" i="8"/>
  <c r="AI240" i="8"/>
  <c r="AH240" i="8"/>
  <c r="AG240" i="8"/>
  <c r="AF240" i="8"/>
  <c r="AE240" i="8"/>
  <c r="AD240" i="8"/>
  <c r="AC240" i="8"/>
  <c r="AB240" i="8"/>
  <c r="AA240" i="8"/>
  <c r="Z240" i="8"/>
  <c r="Y240" i="8"/>
  <c r="X240" i="8"/>
  <c r="W240" i="8"/>
  <c r="V240" i="8"/>
  <c r="U240" i="8"/>
  <c r="T240" i="8"/>
  <c r="S240" i="8"/>
  <c r="R240" i="8"/>
  <c r="Q240" i="8"/>
  <c r="P240" i="8"/>
  <c r="O240" i="8"/>
  <c r="N240" i="8"/>
  <c r="M240" i="8"/>
  <c r="L240" i="8"/>
  <c r="K240" i="8"/>
  <c r="J240" i="8"/>
  <c r="I240" i="8"/>
  <c r="H240" i="8"/>
  <c r="G240" i="8"/>
  <c r="F240" i="8"/>
  <c r="E240" i="8"/>
  <c r="D240" i="8"/>
  <c r="B240" i="8"/>
  <c r="AK239" i="8"/>
  <c r="AJ239" i="8"/>
  <c r="AI239" i="8"/>
  <c r="AH239" i="8"/>
  <c r="AG239" i="8"/>
  <c r="AF239" i="8"/>
  <c r="AE239" i="8"/>
  <c r="AD239" i="8"/>
  <c r="AC239" i="8"/>
  <c r="AB239" i="8"/>
  <c r="AA239" i="8"/>
  <c r="Z239" i="8"/>
  <c r="Y239" i="8"/>
  <c r="X239" i="8"/>
  <c r="W239" i="8"/>
  <c r="V239" i="8"/>
  <c r="U239" i="8"/>
  <c r="T239" i="8"/>
  <c r="S239" i="8"/>
  <c r="R239" i="8"/>
  <c r="Q239" i="8"/>
  <c r="P239" i="8"/>
  <c r="O239" i="8"/>
  <c r="N239" i="8"/>
  <c r="M239" i="8"/>
  <c r="L239" i="8"/>
  <c r="K239" i="8"/>
  <c r="J239" i="8"/>
  <c r="I239" i="8"/>
  <c r="H239" i="8"/>
  <c r="G239" i="8"/>
  <c r="F239" i="8"/>
  <c r="E239" i="8"/>
  <c r="D239" i="8"/>
  <c r="B239" i="8"/>
  <c r="AK238" i="8"/>
  <c r="AJ238" i="8"/>
  <c r="AI238" i="8"/>
  <c r="AH238" i="8"/>
  <c r="AG238" i="8"/>
  <c r="AF238" i="8"/>
  <c r="AE238" i="8"/>
  <c r="AD238" i="8"/>
  <c r="AC238" i="8"/>
  <c r="AB238" i="8"/>
  <c r="AA238" i="8"/>
  <c r="Z238" i="8"/>
  <c r="Y238" i="8"/>
  <c r="X238" i="8"/>
  <c r="W238" i="8"/>
  <c r="V238" i="8"/>
  <c r="U238" i="8"/>
  <c r="T238" i="8"/>
  <c r="S238" i="8"/>
  <c r="R238" i="8"/>
  <c r="Q238" i="8"/>
  <c r="P238" i="8"/>
  <c r="O238" i="8"/>
  <c r="N238" i="8"/>
  <c r="M238" i="8"/>
  <c r="L238" i="8"/>
  <c r="K238" i="8"/>
  <c r="J238" i="8"/>
  <c r="I238" i="8"/>
  <c r="H238" i="8"/>
  <c r="G238" i="8"/>
  <c r="F238" i="8"/>
  <c r="E238" i="8"/>
  <c r="D238" i="8"/>
  <c r="B238" i="8"/>
  <c r="AK237" i="8"/>
  <c r="AJ237" i="8"/>
  <c r="AI237" i="8"/>
  <c r="AH237" i="8"/>
  <c r="AG237" i="8"/>
  <c r="AF237" i="8"/>
  <c r="AE237" i="8"/>
  <c r="AD237" i="8"/>
  <c r="AC237" i="8"/>
  <c r="AB237" i="8"/>
  <c r="AA237" i="8"/>
  <c r="Z237" i="8"/>
  <c r="Y237" i="8"/>
  <c r="X237" i="8"/>
  <c r="W237" i="8"/>
  <c r="V237" i="8"/>
  <c r="U237" i="8"/>
  <c r="T237" i="8"/>
  <c r="S237" i="8"/>
  <c r="R237" i="8"/>
  <c r="Q237" i="8"/>
  <c r="P237" i="8"/>
  <c r="O237" i="8"/>
  <c r="N237" i="8"/>
  <c r="M237" i="8"/>
  <c r="L237" i="8"/>
  <c r="K237" i="8"/>
  <c r="J237" i="8"/>
  <c r="I237" i="8"/>
  <c r="H237" i="8"/>
  <c r="G237" i="8"/>
  <c r="F237" i="8"/>
  <c r="E237" i="8"/>
  <c r="D237" i="8"/>
  <c r="B237" i="8"/>
  <c r="AK236" i="8"/>
  <c r="AJ236" i="8"/>
  <c r="AI236" i="8"/>
  <c r="AH236" i="8"/>
  <c r="AG236" i="8"/>
  <c r="AF236" i="8"/>
  <c r="AE236" i="8"/>
  <c r="AD236" i="8"/>
  <c r="AC236" i="8"/>
  <c r="AB236" i="8"/>
  <c r="AA236" i="8"/>
  <c r="Z236" i="8"/>
  <c r="Y236" i="8"/>
  <c r="X236" i="8"/>
  <c r="W236" i="8"/>
  <c r="V236" i="8"/>
  <c r="U236" i="8"/>
  <c r="T236" i="8"/>
  <c r="S236" i="8"/>
  <c r="R236" i="8"/>
  <c r="Q236" i="8"/>
  <c r="P236" i="8"/>
  <c r="O236" i="8"/>
  <c r="N236" i="8"/>
  <c r="M236" i="8"/>
  <c r="L236" i="8"/>
  <c r="K236" i="8"/>
  <c r="J236" i="8"/>
  <c r="I236" i="8"/>
  <c r="H236" i="8"/>
  <c r="G236" i="8"/>
  <c r="F236" i="8"/>
  <c r="E236" i="8"/>
  <c r="D236" i="8"/>
  <c r="B236" i="8"/>
  <c r="AK235" i="8"/>
  <c r="AJ235" i="8"/>
  <c r="AI235" i="8"/>
  <c r="AH235" i="8"/>
  <c r="AG235" i="8"/>
  <c r="AF235" i="8"/>
  <c r="AE235" i="8"/>
  <c r="AD235" i="8"/>
  <c r="AC235" i="8"/>
  <c r="AB235" i="8"/>
  <c r="AA235" i="8"/>
  <c r="Z235" i="8"/>
  <c r="Y235" i="8"/>
  <c r="X235" i="8"/>
  <c r="W235" i="8"/>
  <c r="V235" i="8"/>
  <c r="U235" i="8"/>
  <c r="T235" i="8"/>
  <c r="S235" i="8"/>
  <c r="R235" i="8"/>
  <c r="Q235" i="8"/>
  <c r="P235" i="8"/>
  <c r="O235" i="8"/>
  <c r="N235" i="8"/>
  <c r="M235" i="8"/>
  <c r="L235" i="8"/>
  <c r="K235" i="8"/>
  <c r="J235" i="8"/>
  <c r="I235" i="8"/>
  <c r="H235" i="8"/>
  <c r="G235" i="8"/>
  <c r="F235" i="8"/>
  <c r="E235" i="8"/>
  <c r="D235" i="8"/>
  <c r="B235"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K234" i="8"/>
  <c r="J234" i="8"/>
  <c r="I234" i="8"/>
  <c r="H234" i="8"/>
  <c r="G234" i="8"/>
  <c r="F234" i="8"/>
  <c r="E234" i="8"/>
  <c r="D234" i="8"/>
  <c r="B234"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K233" i="8"/>
  <c r="J233" i="8"/>
  <c r="I233" i="8"/>
  <c r="H233" i="8"/>
  <c r="G233" i="8"/>
  <c r="F233" i="8"/>
  <c r="E233" i="8"/>
  <c r="D233" i="8"/>
  <c r="B233"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I232" i="8"/>
  <c r="H232" i="8"/>
  <c r="G232" i="8"/>
  <c r="F232" i="8"/>
  <c r="E232" i="8"/>
  <c r="D232" i="8"/>
  <c r="B232"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K231" i="8"/>
  <c r="J231" i="8"/>
  <c r="I231" i="8"/>
  <c r="H231" i="8"/>
  <c r="G231" i="8"/>
  <c r="F231" i="8"/>
  <c r="E231" i="8"/>
  <c r="D231" i="8"/>
  <c r="B231"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K230" i="8"/>
  <c r="J230" i="8"/>
  <c r="I230" i="8"/>
  <c r="H230" i="8"/>
  <c r="G230" i="8"/>
  <c r="F230" i="8"/>
  <c r="E230" i="8"/>
  <c r="D230" i="8"/>
  <c r="B230" i="8"/>
  <c r="AK229" i="8"/>
  <c r="AJ229" i="8"/>
  <c r="AI229" i="8"/>
  <c r="AH229" i="8"/>
  <c r="AG229" i="8"/>
  <c r="AF229" i="8"/>
  <c r="AE229" i="8"/>
  <c r="AD229" i="8"/>
  <c r="AC229" i="8"/>
  <c r="AB229" i="8"/>
  <c r="AA229" i="8"/>
  <c r="Z229" i="8"/>
  <c r="Y229" i="8"/>
  <c r="X229" i="8"/>
  <c r="W229" i="8"/>
  <c r="V229" i="8"/>
  <c r="U229" i="8"/>
  <c r="T229" i="8"/>
  <c r="S229" i="8"/>
  <c r="R229" i="8"/>
  <c r="Q229" i="8"/>
  <c r="P229" i="8"/>
  <c r="O229" i="8"/>
  <c r="N229" i="8"/>
  <c r="M229" i="8"/>
  <c r="L229" i="8"/>
  <c r="K229" i="8"/>
  <c r="J229" i="8"/>
  <c r="I229" i="8"/>
  <c r="H229" i="8"/>
  <c r="G229" i="8"/>
  <c r="F229" i="8"/>
  <c r="E229" i="8"/>
  <c r="D229" i="8"/>
  <c r="B229"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K228" i="8"/>
  <c r="J228" i="8"/>
  <c r="I228" i="8"/>
  <c r="H228" i="8"/>
  <c r="G228" i="8"/>
  <c r="F228" i="8"/>
  <c r="E228" i="8"/>
  <c r="D228" i="8"/>
  <c r="B228"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K227" i="8"/>
  <c r="J227" i="8"/>
  <c r="I227" i="8"/>
  <c r="H227" i="8"/>
  <c r="G227" i="8"/>
  <c r="F227" i="8"/>
  <c r="E227" i="8"/>
  <c r="D227" i="8"/>
  <c r="B227"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K226" i="8"/>
  <c r="J226" i="8"/>
  <c r="I226" i="8"/>
  <c r="H226" i="8"/>
  <c r="G226" i="8"/>
  <c r="F226" i="8"/>
  <c r="E226" i="8"/>
  <c r="D226" i="8"/>
  <c r="B226"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K225" i="8"/>
  <c r="J225" i="8"/>
  <c r="I225" i="8"/>
  <c r="H225" i="8"/>
  <c r="G225" i="8"/>
  <c r="F225" i="8"/>
  <c r="E225" i="8"/>
  <c r="D225" i="8"/>
  <c r="B225" i="8"/>
  <c r="AK224" i="8"/>
  <c r="AJ224" i="8"/>
  <c r="AI224" i="8"/>
  <c r="AH224" i="8"/>
  <c r="AG224" i="8"/>
  <c r="AF224" i="8"/>
  <c r="AE224" i="8"/>
  <c r="AD224" i="8"/>
  <c r="AC224" i="8"/>
  <c r="AB224" i="8"/>
  <c r="AA224" i="8"/>
  <c r="Z224" i="8"/>
  <c r="Y224" i="8"/>
  <c r="X224" i="8"/>
  <c r="W224" i="8"/>
  <c r="V224" i="8"/>
  <c r="U224" i="8"/>
  <c r="T224" i="8"/>
  <c r="S224" i="8"/>
  <c r="R224" i="8"/>
  <c r="Q224" i="8"/>
  <c r="P224" i="8"/>
  <c r="O224" i="8"/>
  <c r="N224" i="8"/>
  <c r="M224" i="8"/>
  <c r="L224" i="8"/>
  <c r="K224" i="8"/>
  <c r="J224" i="8"/>
  <c r="I224" i="8"/>
  <c r="H224" i="8"/>
  <c r="G224" i="8"/>
  <c r="F224" i="8"/>
  <c r="E224" i="8"/>
  <c r="D224" i="8"/>
  <c r="B224"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K223" i="8"/>
  <c r="J223" i="8"/>
  <c r="I223" i="8"/>
  <c r="H223" i="8"/>
  <c r="G223" i="8"/>
  <c r="F223" i="8"/>
  <c r="E223" i="8"/>
  <c r="D223" i="8"/>
  <c r="B223"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K222" i="8"/>
  <c r="J222" i="8"/>
  <c r="I222" i="8"/>
  <c r="H222" i="8"/>
  <c r="G222" i="8"/>
  <c r="F222" i="8"/>
  <c r="E222" i="8"/>
  <c r="D222" i="8"/>
  <c r="B222" i="8"/>
  <c r="AK221" i="8"/>
  <c r="AJ221" i="8"/>
  <c r="AI221" i="8"/>
  <c r="AH221" i="8"/>
  <c r="AG221" i="8"/>
  <c r="AF221" i="8"/>
  <c r="AE221" i="8"/>
  <c r="AD221" i="8"/>
  <c r="AC221" i="8"/>
  <c r="AB221" i="8"/>
  <c r="AA221" i="8"/>
  <c r="Z221" i="8"/>
  <c r="Y221" i="8"/>
  <c r="X221" i="8"/>
  <c r="W221" i="8"/>
  <c r="V221" i="8"/>
  <c r="U221" i="8"/>
  <c r="T221" i="8"/>
  <c r="S221" i="8"/>
  <c r="R221" i="8"/>
  <c r="Q221" i="8"/>
  <c r="P221" i="8"/>
  <c r="O221" i="8"/>
  <c r="N221" i="8"/>
  <c r="M221" i="8"/>
  <c r="L221" i="8"/>
  <c r="K221" i="8"/>
  <c r="J221" i="8"/>
  <c r="I221" i="8"/>
  <c r="H221" i="8"/>
  <c r="G221" i="8"/>
  <c r="F221" i="8"/>
  <c r="E221" i="8"/>
  <c r="D221" i="8"/>
  <c r="B221" i="8"/>
  <c r="AK220" i="8"/>
  <c r="AJ220" i="8"/>
  <c r="AI220" i="8"/>
  <c r="AH220" i="8"/>
  <c r="AG220" i="8"/>
  <c r="AF220" i="8"/>
  <c r="AE220" i="8"/>
  <c r="AD220" i="8"/>
  <c r="AC220" i="8"/>
  <c r="AB220" i="8"/>
  <c r="AA220" i="8"/>
  <c r="Z220" i="8"/>
  <c r="Y220" i="8"/>
  <c r="X220" i="8"/>
  <c r="W220" i="8"/>
  <c r="V220" i="8"/>
  <c r="U220" i="8"/>
  <c r="T220" i="8"/>
  <c r="S220" i="8"/>
  <c r="R220" i="8"/>
  <c r="Q220" i="8"/>
  <c r="P220" i="8"/>
  <c r="O220" i="8"/>
  <c r="N220" i="8"/>
  <c r="M220" i="8"/>
  <c r="L220" i="8"/>
  <c r="K220" i="8"/>
  <c r="J220" i="8"/>
  <c r="I220" i="8"/>
  <c r="H220" i="8"/>
  <c r="G220" i="8"/>
  <c r="F220" i="8"/>
  <c r="E220" i="8"/>
  <c r="D220" i="8"/>
  <c r="B220" i="8"/>
  <c r="AK219" i="8"/>
  <c r="AJ219" i="8"/>
  <c r="AI219" i="8"/>
  <c r="AH219" i="8"/>
  <c r="AG219" i="8"/>
  <c r="AF219" i="8"/>
  <c r="AE219" i="8"/>
  <c r="AD219" i="8"/>
  <c r="AC219" i="8"/>
  <c r="AB219" i="8"/>
  <c r="AA219" i="8"/>
  <c r="Z219" i="8"/>
  <c r="Y219" i="8"/>
  <c r="X219" i="8"/>
  <c r="W219" i="8"/>
  <c r="V219" i="8"/>
  <c r="U219" i="8"/>
  <c r="T219" i="8"/>
  <c r="S219" i="8"/>
  <c r="R219" i="8"/>
  <c r="Q219" i="8"/>
  <c r="P219" i="8"/>
  <c r="O219" i="8"/>
  <c r="N219" i="8"/>
  <c r="M219" i="8"/>
  <c r="L219" i="8"/>
  <c r="K219" i="8"/>
  <c r="J219" i="8"/>
  <c r="I219" i="8"/>
  <c r="H219" i="8"/>
  <c r="G219" i="8"/>
  <c r="F219" i="8"/>
  <c r="E219" i="8"/>
  <c r="D219" i="8"/>
  <c r="B219"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F218" i="8"/>
  <c r="E218" i="8"/>
  <c r="D218" i="8"/>
  <c r="B218" i="8"/>
  <c r="AK217" i="8"/>
  <c r="AJ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E217" i="8"/>
  <c r="D217" i="8"/>
  <c r="B217"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K216" i="8"/>
  <c r="J216" i="8"/>
  <c r="I216" i="8"/>
  <c r="H216" i="8"/>
  <c r="G216" i="8"/>
  <c r="F216" i="8"/>
  <c r="E216" i="8"/>
  <c r="D216" i="8"/>
  <c r="B216" i="8"/>
  <c r="AK215" i="8"/>
  <c r="AJ215" i="8"/>
  <c r="AI215" i="8"/>
  <c r="AH215" i="8"/>
  <c r="AG215" i="8"/>
  <c r="AF215" i="8"/>
  <c r="AE215" i="8"/>
  <c r="AD215" i="8"/>
  <c r="AC215" i="8"/>
  <c r="AB215" i="8"/>
  <c r="AA215" i="8"/>
  <c r="Z215" i="8"/>
  <c r="Y215" i="8"/>
  <c r="X215" i="8"/>
  <c r="W215" i="8"/>
  <c r="V215" i="8"/>
  <c r="U215" i="8"/>
  <c r="T215" i="8"/>
  <c r="S215" i="8"/>
  <c r="R215" i="8"/>
  <c r="Q215" i="8"/>
  <c r="P215" i="8"/>
  <c r="O215" i="8"/>
  <c r="N215" i="8"/>
  <c r="M215" i="8"/>
  <c r="L215" i="8"/>
  <c r="K215" i="8"/>
  <c r="J215" i="8"/>
  <c r="I215" i="8"/>
  <c r="H215" i="8"/>
  <c r="G215" i="8"/>
  <c r="F215" i="8"/>
  <c r="E215" i="8"/>
  <c r="D215" i="8"/>
  <c r="B215" i="8"/>
  <c r="AK214" i="8"/>
  <c r="AJ214" i="8"/>
  <c r="AI214" i="8"/>
  <c r="AH214" i="8"/>
  <c r="AG214" i="8"/>
  <c r="AF214" i="8"/>
  <c r="AE214" i="8"/>
  <c r="AD214" i="8"/>
  <c r="AC214" i="8"/>
  <c r="AB214" i="8"/>
  <c r="AA214" i="8"/>
  <c r="Z214" i="8"/>
  <c r="Y214" i="8"/>
  <c r="X214" i="8"/>
  <c r="W214" i="8"/>
  <c r="V214" i="8"/>
  <c r="U214" i="8"/>
  <c r="T214" i="8"/>
  <c r="S214" i="8"/>
  <c r="R214" i="8"/>
  <c r="Q214" i="8"/>
  <c r="P214" i="8"/>
  <c r="O214" i="8"/>
  <c r="N214" i="8"/>
  <c r="M214" i="8"/>
  <c r="L214" i="8"/>
  <c r="K214" i="8"/>
  <c r="J214" i="8"/>
  <c r="I214" i="8"/>
  <c r="H214" i="8"/>
  <c r="G214" i="8"/>
  <c r="F214" i="8"/>
  <c r="E214" i="8"/>
  <c r="D214" i="8"/>
  <c r="B214" i="8"/>
  <c r="AK213" i="8"/>
  <c r="AJ213" i="8"/>
  <c r="AI213" i="8"/>
  <c r="AH213" i="8"/>
  <c r="AG213" i="8"/>
  <c r="AF213" i="8"/>
  <c r="AE213" i="8"/>
  <c r="AD213" i="8"/>
  <c r="AC213" i="8"/>
  <c r="AB213" i="8"/>
  <c r="AA213" i="8"/>
  <c r="Z213" i="8"/>
  <c r="Y213" i="8"/>
  <c r="X213" i="8"/>
  <c r="W213" i="8"/>
  <c r="V213" i="8"/>
  <c r="U213" i="8"/>
  <c r="T213" i="8"/>
  <c r="S213" i="8"/>
  <c r="R213" i="8"/>
  <c r="Q213" i="8"/>
  <c r="P213" i="8"/>
  <c r="O213" i="8"/>
  <c r="N213" i="8"/>
  <c r="M213" i="8"/>
  <c r="L213" i="8"/>
  <c r="K213" i="8"/>
  <c r="J213" i="8"/>
  <c r="I213" i="8"/>
  <c r="H213" i="8"/>
  <c r="G213" i="8"/>
  <c r="F213" i="8"/>
  <c r="E213" i="8"/>
  <c r="D213" i="8"/>
  <c r="B213" i="8"/>
  <c r="AK212" i="8"/>
  <c r="AJ212"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D212" i="8"/>
  <c r="B212" i="8"/>
  <c r="AK211" i="8"/>
  <c r="AJ211" i="8"/>
  <c r="AI211" i="8"/>
  <c r="AH211" i="8"/>
  <c r="AG211" i="8"/>
  <c r="AF211" i="8"/>
  <c r="AE211" i="8"/>
  <c r="AD211" i="8"/>
  <c r="AC211" i="8"/>
  <c r="AB211" i="8"/>
  <c r="AA211" i="8"/>
  <c r="Z211" i="8"/>
  <c r="Y211" i="8"/>
  <c r="X211" i="8"/>
  <c r="W211" i="8"/>
  <c r="V211" i="8"/>
  <c r="U211" i="8"/>
  <c r="T211" i="8"/>
  <c r="S211" i="8"/>
  <c r="R211" i="8"/>
  <c r="Q211" i="8"/>
  <c r="P211" i="8"/>
  <c r="O211" i="8"/>
  <c r="N211" i="8"/>
  <c r="M211" i="8"/>
  <c r="L211" i="8"/>
  <c r="K211" i="8"/>
  <c r="J211" i="8"/>
  <c r="I211" i="8"/>
  <c r="H211" i="8"/>
  <c r="G211" i="8"/>
  <c r="F211" i="8"/>
  <c r="E211" i="8"/>
  <c r="D211" i="8"/>
  <c r="B211" i="8"/>
  <c r="AK210" i="8"/>
  <c r="AJ210" i="8"/>
  <c r="AI210" i="8"/>
  <c r="AH210" i="8"/>
  <c r="AG210" i="8"/>
  <c r="AF210" i="8"/>
  <c r="AE210" i="8"/>
  <c r="AD210" i="8"/>
  <c r="AC210" i="8"/>
  <c r="AB210" i="8"/>
  <c r="AA210" i="8"/>
  <c r="Z210" i="8"/>
  <c r="Y210" i="8"/>
  <c r="X210" i="8"/>
  <c r="W210" i="8"/>
  <c r="V210" i="8"/>
  <c r="U210" i="8"/>
  <c r="T210" i="8"/>
  <c r="S210" i="8"/>
  <c r="R210" i="8"/>
  <c r="Q210" i="8"/>
  <c r="P210" i="8"/>
  <c r="O210" i="8"/>
  <c r="N210" i="8"/>
  <c r="M210" i="8"/>
  <c r="L210" i="8"/>
  <c r="K210" i="8"/>
  <c r="J210" i="8"/>
  <c r="I210" i="8"/>
  <c r="H210" i="8"/>
  <c r="G210" i="8"/>
  <c r="F210" i="8"/>
  <c r="E210" i="8"/>
  <c r="D210" i="8"/>
  <c r="B210" i="8"/>
  <c r="AK209" i="8"/>
  <c r="AJ209" i="8"/>
  <c r="AI209" i="8"/>
  <c r="AH209" i="8"/>
  <c r="AG209" i="8"/>
  <c r="AF209" i="8"/>
  <c r="AE209" i="8"/>
  <c r="AD209" i="8"/>
  <c r="AC209" i="8"/>
  <c r="AB209" i="8"/>
  <c r="AA209" i="8"/>
  <c r="Z209" i="8"/>
  <c r="Y209" i="8"/>
  <c r="X209" i="8"/>
  <c r="W209" i="8"/>
  <c r="V209" i="8"/>
  <c r="U209" i="8"/>
  <c r="T209" i="8"/>
  <c r="S209" i="8"/>
  <c r="R209" i="8"/>
  <c r="Q209" i="8"/>
  <c r="P209" i="8"/>
  <c r="O209" i="8"/>
  <c r="N209" i="8"/>
  <c r="M209" i="8"/>
  <c r="L209" i="8"/>
  <c r="K209" i="8"/>
  <c r="J209" i="8"/>
  <c r="I209" i="8"/>
  <c r="H209" i="8"/>
  <c r="G209" i="8"/>
  <c r="F209" i="8"/>
  <c r="E209" i="8"/>
  <c r="D209" i="8"/>
  <c r="B209"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L208" i="8"/>
  <c r="K208" i="8"/>
  <c r="J208" i="8"/>
  <c r="I208" i="8"/>
  <c r="H208" i="8"/>
  <c r="G208" i="8"/>
  <c r="F208" i="8"/>
  <c r="E208" i="8"/>
  <c r="D208" i="8"/>
  <c r="B208" i="8"/>
  <c r="AK207" i="8"/>
  <c r="AJ207" i="8"/>
  <c r="AI207" i="8"/>
  <c r="AH207" i="8"/>
  <c r="AG207" i="8"/>
  <c r="AF207" i="8"/>
  <c r="AE207" i="8"/>
  <c r="AD207" i="8"/>
  <c r="AC207" i="8"/>
  <c r="AB207" i="8"/>
  <c r="AA207" i="8"/>
  <c r="Z207" i="8"/>
  <c r="Y207" i="8"/>
  <c r="X207" i="8"/>
  <c r="W207" i="8"/>
  <c r="V207" i="8"/>
  <c r="U207" i="8"/>
  <c r="T207" i="8"/>
  <c r="S207" i="8"/>
  <c r="R207" i="8"/>
  <c r="Q207" i="8"/>
  <c r="P207" i="8"/>
  <c r="O207" i="8"/>
  <c r="N207" i="8"/>
  <c r="M207" i="8"/>
  <c r="L207" i="8"/>
  <c r="K207" i="8"/>
  <c r="J207" i="8"/>
  <c r="I207" i="8"/>
  <c r="H207" i="8"/>
  <c r="G207" i="8"/>
  <c r="F207" i="8"/>
  <c r="E207" i="8"/>
  <c r="D207" i="8"/>
  <c r="B207" i="8"/>
  <c r="AK206" i="8"/>
  <c r="AJ206" i="8"/>
  <c r="AI206" i="8"/>
  <c r="AH206" i="8"/>
  <c r="AG206" i="8"/>
  <c r="AF206" i="8"/>
  <c r="AE206" i="8"/>
  <c r="AD206" i="8"/>
  <c r="AC206" i="8"/>
  <c r="AB206" i="8"/>
  <c r="AA206" i="8"/>
  <c r="Z206" i="8"/>
  <c r="Y206" i="8"/>
  <c r="X206" i="8"/>
  <c r="W206" i="8"/>
  <c r="V206" i="8"/>
  <c r="U206" i="8"/>
  <c r="T206" i="8"/>
  <c r="S206" i="8"/>
  <c r="R206" i="8"/>
  <c r="Q206" i="8"/>
  <c r="P206" i="8"/>
  <c r="O206" i="8"/>
  <c r="N206" i="8"/>
  <c r="M206" i="8"/>
  <c r="L206" i="8"/>
  <c r="K206" i="8"/>
  <c r="J206" i="8"/>
  <c r="I206" i="8"/>
  <c r="H206" i="8"/>
  <c r="G206" i="8"/>
  <c r="F206" i="8"/>
  <c r="E206" i="8"/>
  <c r="D206" i="8"/>
  <c r="B206" i="8"/>
  <c r="AK205" i="8"/>
  <c r="AJ205" i="8"/>
  <c r="AI205" i="8"/>
  <c r="AH205" i="8"/>
  <c r="AG205" i="8"/>
  <c r="AF205" i="8"/>
  <c r="AE205" i="8"/>
  <c r="AD205" i="8"/>
  <c r="AC205" i="8"/>
  <c r="AB205" i="8"/>
  <c r="AA205" i="8"/>
  <c r="Z205" i="8"/>
  <c r="Y205" i="8"/>
  <c r="X205" i="8"/>
  <c r="W205" i="8"/>
  <c r="V205" i="8"/>
  <c r="U205" i="8"/>
  <c r="T205" i="8"/>
  <c r="S205" i="8"/>
  <c r="R205" i="8"/>
  <c r="Q205" i="8"/>
  <c r="P205" i="8"/>
  <c r="O205" i="8"/>
  <c r="N205" i="8"/>
  <c r="M205" i="8"/>
  <c r="L205" i="8"/>
  <c r="K205" i="8"/>
  <c r="J205" i="8"/>
  <c r="I205" i="8"/>
  <c r="H205" i="8"/>
  <c r="G205" i="8"/>
  <c r="F205" i="8"/>
  <c r="E205" i="8"/>
  <c r="D205" i="8"/>
  <c r="B205" i="8"/>
  <c r="AK204" i="8"/>
  <c r="AJ204" i="8"/>
  <c r="AI204" i="8"/>
  <c r="AH204" i="8"/>
  <c r="AG204" i="8"/>
  <c r="AF204" i="8"/>
  <c r="AE204" i="8"/>
  <c r="AD204" i="8"/>
  <c r="AC204" i="8"/>
  <c r="AB204" i="8"/>
  <c r="AA204" i="8"/>
  <c r="Z204" i="8"/>
  <c r="Y204" i="8"/>
  <c r="X204" i="8"/>
  <c r="W204" i="8"/>
  <c r="V204" i="8"/>
  <c r="U204" i="8"/>
  <c r="T204" i="8"/>
  <c r="S204" i="8"/>
  <c r="R204" i="8"/>
  <c r="Q204" i="8"/>
  <c r="P204" i="8"/>
  <c r="O204" i="8"/>
  <c r="N204" i="8"/>
  <c r="M204" i="8"/>
  <c r="L204" i="8"/>
  <c r="K204" i="8"/>
  <c r="J204" i="8"/>
  <c r="I204" i="8"/>
  <c r="H204" i="8"/>
  <c r="G204" i="8"/>
  <c r="F204" i="8"/>
  <c r="E204" i="8"/>
  <c r="D204" i="8"/>
  <c r="B204" i="8"/>
  <c r="AK203" i="8"/>
  <c r="AJ203" i="8"/>
  <c r="AI203" i="8"/>
  <c r="AH203" i="8"/>
  <c r="AG203" i="8"/>
  <c r="AF203" i="8"/>
  <c r="AE203" i="8"/>
  <c r="AD203" i="8"/>
  <c r="AC203" i="8"/>
  <c r="AB203" i="8"/>
  <c r="AA203" i="8"/>
  <c r="Z203" i="8"/>
  <c r="Y203" i="8"/>
  <c r="X203" i="8"/>
  <c r="W203" i="8"/>
  <c r="V203" i="8"/>
  <c r="U203" i="8"/>
  <c r="T203" i="8"/>
  <c r="S203" i="8"/>
  <c r="R203" i="8"/>
  <c r="Q203" i="8"/>
  <c r="P203" i="8"/>
  <c r="O203" i="8"/>
  <c r="N203" i="8"/>
  <c r="M203" i="8"/>
  <c r="L203" i="8"/>
  <c r="K203" i="8"/>
  <c r="J203" i="8"/>
  <c r="I203" i="8"/>
  <c r="H203" i="8"/>
  <c r="G203" i="8"/>
  <c r="F203" i="8"/>
  <c r="E203" i="8"/>
  <c r="D203" i="8"/>
  <c r="B203" i="8"/>
  <c r="AK202" i="8"/>
  <c r="AJ202" i="8"/>
  <c r="AI202" i="8"/>
  <c r="AH202" i="8"/>
  <c r="AG202" i="8"/>
  <c r="AF202" i="8"/>
  <c r="AE202" i="8"/>
  <c r="AD202" i="8"/>
  <c r="AC202" i="8"/>
  <c r="AB202" i="8"/>
  <c r="AA202" i="8"/>
  <c r="Z202" i="8"/>
  <c r="Y202" i="8"/>
  <c r="X202" i="8"/>
  <c r="W202" i="8"/>
  <c r="V202" i="8"/>
  <c r="U202" i="8"/>
  <c r="T202" i="8"/>
  <c r="S202" i="8"/>
  <c r="R202" i="8"/>
  <c r="Q202" i="8"/>
  <c r="P202" i="8"/>
  <c r="O202" i="8"/>
  <c r="N202" i="8"/>
  <c r="M202" i="8"/>
  <c r="L202" i="8"/>
  <c r="K202" i="8"/>
  <c r="J202" i="8"/>
  <c r="I202" i="8"/>
  <c r="H202" i="8"/>
  <c r="G202" i="8"/>
  <c r="F202" i="8"/>
  <c r="E202" i="8"/>
  <c r="D202" i="8"/>
  <c r="B202" i="8"/>
  <c r="AK201" i="8"/>
  <c r="AJ201" i="8"/>
  <c r="AI201" i="8"/>
  <c r="AH201" i="8"/>
  <c r="AG201" i="8"/>
  <c r="AF201" i="8"/>
  <c r="AE201" i="8"/>
  <c r="AD201" i="8"/>
  <c r="AC201" i="8"/>
  <c r="AB201" i="8"/>
  <c r="AA201" i="8"/>
  <c r="Z201" i="8"/>
  <c r="Y201" i="8"/>
  <c r="X201" i="8"/>
  <c r="W201" i="8"/>
  <c r="V201" i="8"/>
  <c r="U201" i="8"/>
  <c r="T201" i="8"/>
  <c r="S201" i="8"/>
  <c r="R201" i="8"/>
  <c r="Q201" i="8"/>
  <c r="P201" i="8"/>
  <c r="O201" i="8"/>
  <c r="N201" i="8"/>
  <c r="M201" i="8"/>
  <c r="L201" i="8"/>
  <c r="K201" i="8"/>
  <c r="J201" i="8"/>
  <c r="I201" i="8"/>
  <c r="H201" i="8"/>
  <c r="G201" i="8"/>
  <c r="F201" i="8"/>
  <c r="E201" i="8"/>
  <c r="D201" i="8"/>
  <c r="B201" i="8"/>
  <c r="AK200" i="8"/>
  <c r="AJ200" i="8"/>
  <c r="AI200" i="8"/>
  <c r="AH200" i="8"/>
  <c r="AG200" i="8"/>
  <c r="AF200" i="8"/>
  <c r="AE200" i="8"/>
  <c r="AD200" i="8"/>
  <c r="AC200" i="8"/>
  <c r="AB200" i="8"/>
  <c r="AA200" i="8"/>
  <c r="Z200" i="8"/>
  <c r="Y200" i="8"/>
  <c r="X200" i="8"/>
  <c r="W200" i="8"/>
  <c r="V200" i="8"/>
  <c r="U200" i="8"/>
  <c r="T200" i="8"/>
  <c r="S200" i="8"/>
  <c r="R200" i="8"/>
  <c r="Q200" i="8"/>
  <c r="P200" i="8"/>
  <c r="O200" i="8"/>
  <c r="N200" i="8"/>
  <c r="M200" i="8"/>
  <c r="L200" i="8"/>
  <c r="K200" i="8"/>
  <c r="J200" i="8"/>
  <c r="I200" i="8"/>
  <c r="H200" i="8"/>
  <c r="G200" i="8"/>
  <c r="F200" i="8"/>
  <c r="E200" i="8"/>
  <c r="D200" i="8"/>
  <c r="B200" i="8"/>
  <c r="AK199" i="8"/>
  <c r="AJ199" i="8"/>
  <c r="AI199" i="8"/>
  <c r="AH199" i="8"/>
  <c r="AG199" i="8"/>
  <c r="AF199" i="8"/>
  <c r="AE199" i="8"/>
  <c r="AD199" i="8"/>
  <c r="AC199" i="8"/>
  <c r="AB199" i="8"/>
  <c r="AA199" i="8"/>
  <c r="Z199" i="8"/>
  <c r="Y199" i="8"/>
  <c r="X199" i="8"/>
  <c r="W199" i="8"/>
  <c r="V199" i="8"/>
  <c r="U199" i="8"/>
  <c r="T199" i="8"/>
  <c r="S199" i="8"/>
  <c r="R199" i="8"/>
  <c r="Q199" i="8"/>
  <c r="P199" i="8"/>
  <c r="O199" i="8"/>
  <c r="N199" i="8"/>
  <c r="M199" i="8"/>
  <c r="L199" i="8"/>
  <c r="K199" i="8"/>
  <c r="J199" i="8"/>
  <c r="I199" i="8"/>
  <c r="H199" i="8"/>
  <c r="G199" i="8"/>
  <c r="F199" i="8"/>
  <c r="E199" i="8"/>
  <c r="D199" i="8"/>
  <c r="B199" i="8"/>
  <c r="AK198" i="8"/>
  <c r="AJ198" i="8"/>
  <c r="AI198" i="8"/>
  <c r="AH198" i="8"/>
  <c r="AG198" i="8"/>
  <c r="AF198" i="8"/>
  <c r="AE198" i="8"/>
  <c r="AD198" i="8"/>
  <c r="AC198" i="8"/>
  <c r="AB198" i="8"/>
  <c r="AA198" i="8"/>
  <c r="Z198" i="8"/>
  <c r="Y198" i="8"/>
  <c r="X198" i="8"/>
  <c r="W198" i="8"/>
  <c r="V198" i="8"/>
  <c r="U198" i="8"/>
  <c r="T198" i="8"/>
  <c r="S198" i="8"/>
  <c r="R198" i="8"/>
  <c r="Q198" i="8"/>
  <c r="P198" i="8"/>
  <c r="O198" i="8"/>
  <c r="N198" i="8"/>
  <c r="M198" i="8"/>
  <c r="L198" i="8"/>
  <c r="K198" i="8"/>
  <c r="J198" i="8"/>
  <c r="I198" i="8"/>
  <c r="H198" i="8"/>
  <c r="G198" i="8"/>
  <c r="F198" i="8"/>
  <c r="E198" i="8"/>
  <c r="D198" i="8"/>
  <c r="B198" i="8"/>
  <c r="AK197" i="8"/>
  <c r="AJ197" i="8"/>
  <c r="AI197" i="8"/>
  <c r="AH197" i="8"/>
  <c r="AG197" i="8"/>
  <c r="AF197" i="8"/>
  <c r="AE197" i="8"/>
  <c r="AD197" i="8"/>
  <c r="AC197" i="8"/>
  <c r="AB197" i="8"/>
  <c r="AA197" i="8"/>
  <c r="Z197" i="8"/>
  <c r="Y197" i="8"/>
  <c r="X197" i="8"/>
  <c r="W197" i="8"/>
  <c r="V197" i="8"/>
  <c r="U197" i="8"/>
  <c r="T197" i="8"/>
  <c r="S197" i="8"/>
  <c r="R197" i="8"/>
  <c r="Q197" i="8"/>
  <c r="P197" i="8"/>
  <c r="O197" i="8"/>
  <c r="N197" i="8"/>
  <c r="M197" i="8"/>
  <c r="L197" i="8"/>
  <c r="K197" i="8"/>
  <c r="J197" i="8"/>
  <c r="I197" i="8"/>
  <c r="H197" i="8"/>
  <c r="G197" i="8"/>
  <c r="F197" i="8"/>
  <c r="E197" i="8"/>
  <c r="D197" i="8"/>
  <c r="B197" i="8"/>
  <c r="AK196" i="8"/>
  <c r="AJ196" i="8"/>
  <c r="AI196" i="8"/>
  <c r="AH196" i="8"/>
  <c r="AG196" i="8"/>
  <c r="AF196" i="8"/>
  <c r="AE196" i="8"/>
  <c r="AD196" i="8"/>
  <c r="AC196" i="8"/>
  <c r="AB196" i="8"/>
  <c r="AA196" i="8"/>
  <c r="Z196" i="8"/>
  <c r="Y196" i="8"/>
  <c r="X196" i="8"/>
  <c r="W196" i="8"/>
  <c r="V196" i="8"/>
  <c r="U196" i="8"/>
  <c r="T196" i="8"/>
  <c r="S196" i="8"/>
  <c r="R196" i="8"/>
  <c r="Q196" i="8"/>
  <c r="P196" i="8"/>
  <c r="O196" i="8"/>
  <c r="N196" i="8"/>
  <c r="M196" i="8"/>
  <c r="L196" i="8"/>
  <c r="K196" i="8"/>
  <c r="J196" i="8"/>
  <c r="I196" i="8"/>
  <c r="H196" i="8"/>
  <c r="G196" i="8"/>
  <c r="F196" i="8"/>
  <c r="E196" i="8"/>
  <c r="D196" i="8"/>
  <c r="B196" i="8"/>
  <c r="AK195"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D195" i="8"/>
  <c r="B195" i="8"/>
  <c r="AK194" i="8"/>
  <c r="AJ194" i="8"/>
  <c r="AI194" i="8"/>
  <c r="AH194" i="8"/>
  <c r="AG194" i="8"/>
  <c r="AF194" i="8"/>
  <c r="AE194" i="8"/>
  <c r="AD194" i="8"/>
  <c r="AC194" i="8"/>
  <c r="AB194" i="8"/>
  <c r="AA194" i="8"/>
  <c r="Z194" i="8"/>
  <c r="Y194" i="8"/>
  <c r="X194" i="8"/>
  <c r="W194" i="8"/>
  <c r="V194" i="8"/>
  <c r="U194" i="8"/>
  <c r="T194" i="8"/>
  <c r="S194" i="8"/>
  <c r="R194" i="8"/>
  <c r="Q194" i="8"/>
  <c r="P194" i="8"/>
  <c r="O194" i="8"/>
  <c r="N194" i="8"/>
  <c r="M194" i="8"/>
  <c r="L194" i="8"/>
  <c r="K194" i="8"/>
  <c r="J194" i="8"/>
  <c r="I194" i="8"/>
  <c r="H194" i="8"/>
  <c r="G194" i="8"/>
  <c r="F194" i="8"/>
  <c r="E194" i="8"/>
  <c r="D194" i="8"/>
  <c r="B194" i="8"/>
  <c r="AK193" i="8"/>
  <c r="AJ193" i="8"/>
  <c r="AI193" i="8"/>
  <c r="AH193" i="8"/>
  <c r="AG193" i="8"/>
  <c r="AF193" i="8"/>
  <c r="AE193" i="8"/>
  <c r="AD193" i="8"/>
  <c r="AC193" i="8"/>
  <c r="AB193" i="8"/>
  <c r="AA193" i="8"/>
  <c r="Z193" i="8"/>
  <c r="Y193" i="8"/>
  <c r="X193" i="8"/>
  <c r="W193" i="8"/>
  <c r="V193" i="8"/>
  <c r="U193" i="8"/>
  <c r="T193" i="8"/>
  <c r="S193" i="8"/>
  <c r="R193" i="8"/>
  <c r="Q193" i="8"/>
  <c r="P193" i="8"/>
  <c r="O193" i="8"/>
  <c r="N193" i="8"/>
  <c r="M193" i="8"/>
  <c r="L193" i="8"/>
  <c r="K193" i="8"/>
  <c r="J193" i="8"/>
  <c r="I193" i="8"/>
  <c r="H193" i="8"/>
  <c r="G193" i="8"/>
  <c r="F193" i="8"/>
  <c r="E193" i="8"/>
  <c r="D193" i="8"/>
  <c r="B193"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K192" i="8"/>
  <c r="J192" i="8"/>
  <c r="I192" i="8"/>
  <c r="H192" i="8"/>
  <c r="G192" i="8"/>
  <c r="F192" i="8"/>
  <c r="E192" i="8"/>
  <c r="D192" i="8"/>
  <c r="B192"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L191" i="8"/>
  <c r="K191" i="8"/>
  <c r="J191" i="8"/>
  <c r="I191" i="8"/>
  <c r="H191" i="8"/>
  <c r="G191" i="8"/>
  <c r="F191" i="8"/>
  <c r="E191" i="8"/>
  <c r="D191" i="8"/>
  <c r="B191" i="8"/>
  <c r="AK190" i="8"/>
  <c r="AJ190" i="8"/>
  <c r="AI190" i="8"/>
  <c r="AH190" i="8"/>
  <c r="AG190" i="8"/>
  <c r="AF190" i="8"/>
  <c r="AE190" i="8"/>
  <c r="AD190" i="8"/>
  <c r="AC190" i="8"/>
  <c r="AB190" i="8"/>
  <c r="AA190" i="8"/>
  <c r="Z190" i="8"/>
  <c r="Y190" i="8"/>
  <c r="X190" i="8"/>
  <c r="W190" i="8"/>
  <c r="V190" i="8"/>
  <c r="U190" i="8"/>
  <c r="T190" i="8"/>
  <c r="S190" i="8"/>
  <c r="R190" i="8"/>
  <c r="Q190" i="8"/>
  <c r="P190" i="8"/>
  <c r="O190" i="8"/>
  <c r="N190" i="8"/>
  <c r="M190" i="8"/>
  <c r="L190" i="8"/>
  <c r="K190" i="8"/>
  <c r="J190" i="8"/>
  <c r="I190" i="8"/>
  <c r="H190" i="8"/>
  <c r="G190" i="8"/>
  <c r="F190" i="8"/>
  <c r="E190" i="8"/>
  <c r="D190" i="8"/>
  <c r="B190" i="8"/>
  <c r="AK189" i="8"/>
  <c r="AJ189" i="8"/>
  <c r="AI189" i="8"/>
  <c r="AH189" i="8"/>
  <c r="AG189" i="8"/>
  <c r="AF189" i="8"/>
  <c r="AE189" i="8"/>
  <c r="AD189" i="8"/>
  <c r="AC189" i="8"/>
  <c r="AB189" i="8"/>
  <c r="AA189" i="8"/>
  <c r="Z189" i="8"/>
  <c r="Y189" i="8"/>
  <c r="X189" i="8"/>
  <c r="W189" i="8"/>
  <c r="V189" i="8"/>
  <c r="U189" i="8"/>
  <c r="T189" i="8"/>
  <c r="S189" i="8"/>
  <c r="R189" i="8"/>
  <c r="Q189" i="8"/>
  <c r="P189" i="8"/>
  <c r="O189" i="8"/>
  <c r="N189" i="8"/>
  <c r="M189" i="8"/>
  <c r="L189" i="8"/>
  <c r="K189" i="8"/>
  <c r="J189" i="8"/>
  <c r="I189" i="8"/>
  <c r="H189" i="8"/>
  <c r="G189" i="8"/>
  <c r="F189" i="8"/>
  <c r="E189" i="8"/>
  <c r="D189" i="8"/>
  <c r="B189"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G188" i="8"/>
  <c r="F188" i="8"/>
  <c r="E188" i="8"/>
  <c r="D188" i="8"/>
  <c r="B188"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G187" i="8"/>
  <c r="F187" i="8"/>
  <c r="E187" i="8"/>
  <c r="D187" i="8"/>
  <c r="B187"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G186" i="8"/>
  <c r="F186" i="8"/>
  <c r="E186" i="8"/>
  <c r="D186" i="8"/>
  <c r="B186"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G185" i="8"/>
  <c r="F185" i="8"/>
  <c r="E185" i="8"/>
  <c r="D185" i="8"/>
  <c r="B185"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4" i="8"/>
  <c r="B184"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G183" i="8"/>
  <c r="F183" i="8"/>
  <c r="E183" i="8"/>
  <c r="D183" i="8"/>
  <c r="B183"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G182" i="8"/>
  <c r="F182" i="8"/>
  <c r="E182" i="8"/>
  <c r="D182" i="8"/>
  <c r="B182"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G181" i="8"/>
  <c r="F181" i="8"/>
  <c r="E181" i="8"/>
  <c r="D181" i="8"/>
  <c r="B181"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G180" i="8"/>
  <c r="F180" i="8"/>
  <c r="E180" i="8"/>
  <c r="D180" i="8"/>
  <c r="B180"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G179" i="8"/>
  <c r="F179" i="8"/>
  <c r="E179" i="8"/>
  <c r="D179" i="8"/>
  <c r="B179"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D178" i="8"/>
  <c r="B178"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G177" i="8"/>
  <c r="F177" i="8"/>
  <c r="E177" i="8"/>
  <c r="D177" i="8"/>
  <c r="B177"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G176" i="8"/>
  <c r="F176" i="8"/>
  <c r="E176" i="8"/>
  <c r="D176" i="8"/>
  <c r="B176"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B175"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G174" i="8"/>
  <c r="F174" i="8"/>
  <c r="E174" i="8"/>
  <c r="D174" i="8"/>
  <c r="B174"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G173" i="8"/>
  <c r="F173" i="8"/>
  <c r="E173" i="8"/>
  <c r="D173" i="8"/>
  <c r="B173"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G172" i="8"/>
  <c r="F172" i="8"/>
  <c r="E172" i="8"/>
  <c r="D172" i="8"/>
  <c r="B172"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G171" i="8"/>
  <c r="F171" i="8"/>
  <c r="E171" i="8"/>
  <c r="D171" i="8"/>
  <c r="B171"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G170" i="8"/>
  <c r="F170" i="8"/>
  <c r="E170" i="8"/>
  <c r="D170" i="8"/>
  <c r="B170"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9" i="8"/>
  <c r="B169"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G168" i="8"/>
  <c r="F168" i="8"/>
  <c r="E168" i="8"/>
  <c r="D168" i="8"/>
  <c r="B168"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G167" i="8"/>
  <c r="F167" i="8"/>
  <c r="E167" i="8"/>
  <c r="D167" i="8"/>
  <c r="B167"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G166" i="8"/>
  <c r="F166" i="8"/>
  <c r="E166" i="8"/>
  <c r="D166" i="8"/>
  <c r="B166"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G165" i="8"/>
  <c r="F165" i="8"/>
  <c r="E165" i="8"/>
  <c r="D165" i="8"/>
  <c r="B165"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B164"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G163" i="8"/>
  <c r="F163" i="8"/>
  <c r="E163" i="8"/>
  <c r="D163" i="8"/>
  <c r="B163"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B162"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B161"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G160" i="8"/>
  <c r="F160" i="8"/>
  <c r="E160" i="8"/>
  <c r="D160" i="8"/>
  <c r="B160"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G159" i="8"/>
  <c r="F159" i="8"/>
  <c r="E159" i="8"/>
  <c r="D159" i="8"/>
  <c r="B159"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B158"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G157" i="8"/>
  <c r="F157" i="8"/>
  <c r="E157" i="8"/>
  <c r="D157" i="8"/>
  <c r="B157"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G156" i="8"/>
  <c r="F156" i="8"/>
  <c r="E156" i="8"/>
  <c r="D156" i="8"/>
  <c r="B156"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B155"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G154" i="8"/>
  <c r="F154" i="8"/>
  <c r="E154" i="8"/>
  <c r="D154" i="8"/>
  <c r="B154"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B153" i="8"/>
  <c r="AK152"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G152" i="8"/>
  <c r="F152" i="8"/>
  <c r="E152" i="8"/>
  <c r="D152" i="8"/>
  <c r="B152" i="8"/>
  <c r="AK151"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G151" i="8"/>
  <c r="F151" i="8"/>
  <c r="E151" i="8"/>
  <c r="D151" i="8"/>
  <c r="B151" i="8"/>
  <c r="AK150"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G150" i="8"/>
  <c r="F150" i="8"/>
  <c r="E150" i="8"/>
  <c r="D150" i="8"/>
  <c r="B150" i="8"/>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J149" i="8"/>
  <c r="I149" i="8"/>
  <c r="H149" i="8"/>
  <c r="G149" i="8"/>
  <c r="F149" i="8"/>
  <c r="E149" i="8"/>
  <c r="D149" i="8"/>
  <c r="B149" i="8"/>
  <c r="AK148" i="8"/>
  <c r="AJ148" i="8"/>
  <c r="AI148" i="8"/>
  <c r="AH148" i="8"/>
  <c r="AG148" i="8"/>
  <c r="AF148" i="8"/>
  <c r="AE148" i="8"/>
  <c r="AD148" i="8"/>
  <c r="AC148" i="8"/>
  <c r="AB148" i="8"/>
  <c r="AA148" i="8"/>
  <c r="Z148" i="8"/>
  <c r="Y148" i="8"/>
  <c r="X148" i="8"/>
  <c r="W148" i="8"/>
  <c r="V148" i="8"/>
  <c r="U148" i="8"/>
  <c r="T148" i="8"/>
  <c r="S148" i="8"/>
  <c r="R148" i="8"/>
  <c r="Q148" i="8"/>
  <c r="P148" i="8"/>
  <c r="O148" i="8"/>
  <c r="N148" i="8"/>
  <c r="M148" i="8"/>
  <c r="L148" i="8"/>
  <c r="K148" i="8"/>
  <c r="J148" i="8"/>
  <c r="I148" i="8"/>
  <c r="H148" i="8"/>
  <c r="G148" i="8"/>
  <c r="F148" i="8"/>
  <c r="E148" i="8"/>
  <c r="D148" i="8"/>
  <c r="B148" i="8"/>
  <c r="AK147" i="8"/>
  <c r="AJ147" i="8"/>
  <c r="AI147" i="8"/>
  <c r="AH147" i="8"/>
  <c r="AG147" i="8"/>
  <c r="AF147" i="8"/>
  <c r="AE147" i="8"/>
  <c r="AD147" i="8"/>
  <c r="AC147" i="8"/>
  <c r="AB147" i="8"/>
  <c r="AA147" i="8"/>
  <c r="Z147" i="8"/>
  <c r="Y147" i="8"/>
  <c r="X147" i="8"/>
  <c r="W147" i="8"/>
  <c r="V147" i="8"/>
  <c r="U147" i="8"/>
  <c r="T147" i="8"/>
  <c r="S147" i="8"/>
  <c r="R147" i="8"/>
  <c r="Q147" i="8"/>
  <c r="P147" i="8"/>
  <c r="O147" i="8"/>
  <c r="N147" i="8"/>
  <c r="M147" i="8"/>
  <c r="L147" i="8"/>
  <c r="K147" i="8"/>
  <c r="J147" i="8"/>
  <c r="I147" i="8"/>
  <c r="H147" i="8"/>
  <c r="G147" i="8"/>
  <c r="F147" i="8"/>
  <c r="E147" i="8"/>
  <c r="D147" i="8"/>
  <c r="B147" i="8"/>
  <c r="AK146" i="8"/>
  <c r="AJ146" i="8"/>
  <c r="AI146" i="8"/>
  <c r="AH146" i="8"/>
  <c r="AG146" i="8"/>
  <c r="AF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B146" i="8"/>
  <c r="AK145" i="8"/>
  <c r="AJ145" i="8"/>
  <c r="AI145" i="8"/>
  <c r="AH145" i="8"/>
  <c r="AG145" i="8"/>
  <c r="AF145" i="8"/>
  <c r="AE145" i="8"/>
  <c r="AD145" i="8"/>
  <c r="AC145" i="8"/>
  <c r="AB145" i="8"/>
  <c r="AA145" i="8"/>
  <c r="Z145" i="8"/>
  <c r="Y145" i="8"/>
  <c r="X145" i="8"/>
  <c r="W145" i="8"/>
  <c r="V145" i="8"/>
  <c r="U145" i="8"/>
  <c r="T145" i="8"/>
  <c r="S145" i="8"/>
  <c r="R145" i="8"/>
  <c r="Q145" i="8"/>
  <c r="P145" i="8"/>
  <c r="O145" i="8"/>
  <c r="N145" i="8"/>
  <c r="M145" i="8"/>
  <c r="L145" i="8"/>
  <c r="K145" i="8"/>
  <c r="J145" i="8"/>
  <c r="I145" i="8"/>
  <c r="H145" i="8"/>
  <c r="G145" i="8"/>
  <c r="F145" i="8"/>
  <c r="E145" i="8"/>
  <c r="D145" i="8"/>
  <c r="B145" i="8"/>
  <c r="AK144"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D144" i="8"/>
  <c r="B144" i="8"/>
  <c r="AK143" i="8"/>
  <c r="AJ143" i="8"/>
  <c r="AI143" i="8"/>
  <c r="AH143" i="8"/>
  <c r="AG143" i="8"/>
  <c r="AF143" i="8"/>
  <c r="AE143" i="8"/>
  <c r="AD143" i="8"/>
  <c r="AC143" i="8"/>
  <c r="AB143" i="8"/>
  <c r="AA143" i="8"/>
  <c r="Z143" i="8"/>
  <c r="Y143" i="8"/>
  <c r="X143" i="8"/>
  <c r="W143" i="8"/>
  <c r="V143" i="8"/>
  <c r="U143" i="8"/>
  <c r="T143" i="8"/>
  <c r="S143" i="8"/>
  <c r="R143" i="8"/>
  <c r="Q143" i="8"/>
  <c r="P143" i="8"/>
  <c r="O143" i="8"/>
  <c r="N143" i="8"/>
  <c r="M143" i="8"/>
  <c r="L143" i="8"/>
  <c r="K143" i="8"/>
  <c r="J143" i="8"/>
  <c r="I143" i="8"/>
  <c r="H143" i="8"/>
  <c r="G143" i="8"/>
  <c r="F143" i="8"/>
  <c r="E143" i="8"/>
  <c r="D143" i="8"/>
  <c r="B143" i="8"/>
  <c r="AK142" i="8"/>
  <c r="AJ142" i="8"/>
  <c r="AI142" i="8"/>
  <c r="AH142" i="8"/>
  <c r="AG142" i="8"/>
  <c r="AF142" i="8"/>
  <c r="AE142" i="8"/>
  <c r="AD142" i="8"/>
  <c r="AC142" i="8"/>
  <c r="AB142" i="8"/>
  <c r="AA142" i="8"/>
  <c r="Z142" i="8"/>
  <c r="Y142" i="8"/>
  <c r="X142" i="8"/>
  <c r="W142" i="8"/>
  <c r="V142" i="8"/>
  <c r="U142" i="8"/>
  <c r="T142" i="8"/>
  <c r="S142" i="8"/>
  <c r="R142" i="8"/>
  <c r="Q142" i="8"/>
  <c r="P142" i="8"/>
  <c r="O142" i="8"/>
  <c r="N142" i="8"/>
  <c r="M142" i="8"/>
  <c r="L142" i="8"/>
  <c r="K142" i="8"/>
  <c r="J142" i="8"/>
  <c r="I142" i="8"/>
  <c r="H142" i="8"/>
  <c r="G142" i="8"/>
  <c r="F142" i="8"/>
  <c r="E142" i="8"/>
  <c r="D142" i="8"/>
  <c r="B142" i="8"/>
  <c r="AK141" i="8"/>
  <c r="AJ141" i="8"/>
  <c r="AI141" i="8"/>
  <c r="AH141" i="8"/>
  <c r="AG141" i="8"/>
  <c r="AF141" i="8"/>
  <c r="AE141" i="8"/>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D141" i="8"/>
  <c r="B141"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D140" i="8"/>
  <c r="B140" i="8"/>
  <c r="AK139" i="8"/>
  <c r="AJ139" i="8"/>
  <c r="AI139" i="8"/>
  <c r="AH139" i="8"/>
  <c r="AG139" i="8"/>
  <c r="AF139" i="8"/>
  <c r="AE139" i="8"/>
  <c r="AD139" i="8"/>
  <c r="AC139" i="8"/>
  <c r="AB139" i="8"/>
  <c r="AA139" i="8"/>
  <c r="Z139" i="8"/>
  <c r="Y139" i="8"/>
  <c r="X139" i="8"/>
  <c r="W139" i="8"/>
  <c r="V139" i="8"/>
  <c r="U139" i="8"/>
  <c r="T139" i="8"/>
  <c r="S139" i="8"/>
  <c r="R139" i="8"/>
  <c r="Q139" i="8"/>
  <c r="P139" i="8"/>
  <c r="O139" i="8"/>
  <c r="N139" i="8"/>
  <c r="M139" i="8"/>
  <c r="L139" i="8"/>
  <c r="K139" i="8"/>
  <c r="J139" i="8"/>
  <c r="I139" i="8"/>
  <c r="H139" i="8"/>
  <c r="G139" i="8"/>
  <c r="F139" i="8"/>
  <c r="E139" i="8"/>
  <c r="D139" i="8"/>
  <c r="B139" i="8"/>
  <c r="AK138"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H138" i="8"/>
  <c r="G138" i="8"/>
  <c r="F138" i="8"/>
  <c r="E138" i="8"/>
  <c r="D138" i="8"/>
  <c r="B138" i="8"/>
  <c r="AK137"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G137" i="8"/>
  <c r="F137" i="8"/>
  <c r="E137" i="8"/>
  <c r="D137" i="8"/>
  <c r="B137" i="8"/>
  <c r="AK136"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G136" i="8"/>
  <c r="F136" i="8"/>
  <c r="E136" i="8"/>
  <c r="D136" i="8"/>
  <c r="B136"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B135" i="8"/>
  <c r="AK134"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G134" i="8"/>
  <c r="F134" i="8"/>
  <c r="E134" i="8"/>
  <c r="D134" i="8"/>
  <c r="B134" i="8"/>
  <c r="AK133"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B133" i="8"/>
  <c r="AK132"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G132" i="8"/>
  <c r="F132" i="8"/>
  <c r="E132" i="8"/>
  <c r="D132" i="8"/>
  <c r="B132"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B131"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G130" i="8"/>
  <c r="F130" i="8"/>
  <c r="E130" i="8"/>
  <c r="D130" i="8"/>
  <c r="B130" i="8"/>
  <c r="AK129"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G129" i="8"/>
  <c r="F129" i="8"/>
  <c r="E129" i="8"/>
  <c r="D129" i="8"/>
  <c r="B129" i="8"/>
  <c r="AK128"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G128" i="8"/>
  <c r="F128" i="8"/>
  <c r="E128" i="8"/>
  <c r="D128" i="8"/>
  <c r="B128" i="8"/>
  <c r="AK127"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D127" i="8"/>
  <c r="B127" i="8"/>
  <c r="AK126"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G126" i="8"/>
  <c r="F126" i="8"/>
  <c r="E126" i="8"/>
  <c r="D126" i="8"/>
  <c r="B126" i="8"/>
  <c r="AK125"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G125" i="8"/>
  <c r="F125" i="8"/>
  <c r="E125" i="8"/>
  <c r="D125" i="8"/>
  <c r="B125" i="8"/>
  <c r="AK124"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B124" i="8"/>
  <c r="AK123"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G123" i="8"/>
  <c r="F123" i="8"/>
  <c r="E123" i="8"/>
  <c r="D123" i="8"/>
  <c r="B123" i="8"/>
  <c r="AK122"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G122" i="8"/>
  <c r="F122" i="8"/>
  <c r="E122" i="8"/>
  <c r="D122" i="8"/>
  <c r="B122" i="8"/>
  <c r="AK121"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G121" i="8"/>
  <c r="F121" i="8"/>
  <c r="E121" i="8"/>
  <c r="D121" i="8"/>
  <c r="B121"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B120"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B119" i="8"/>
  <c r="AK118"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G118" i="8"/>
  <c r="F118" i="8"/>
  <c r="E118" i="8"/>
  <c r="D118" i="8"/>
  <c r="B118" i="8"/>
  <c r="AK117"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G117" i="8"/>
  <c r="F117" i="8"/>
  <c r="E117" i="8"/>
  <c r="D117" i="8"/>
  <c r="B117" i="8"/>
  <c r="AK116"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G116" i="8"/>
  <c r="F116" i="8"/>
  <c r="E116" i="8"/>
  <c r="D116" i="8"/>
  <c r="B116" i="8"/>
  <c r="AK115"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G115" i="8"/>
  <c r="F115" i="8"/>
  <c r="E115" i="8"/>
  <c r="D115" i="8"/>
  <c r="B115" i="8"/>
  <c r="AK114" i="8"/>
  <c r="AJ114" i="8"/>
  <c r="AI114" i="8"/>
  <c r="AH114" i="8"/>
  <c r="AG114" i="8"/>
  <c r="AF114" i="8"/>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B114" i="8"/>
  <c r="AK113"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B112" i="8"/>
  <c r="AK111"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B111" i="8"/>
  <c r="AK110"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B110" i="8"/>
  <c r="AK109"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B109"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B108" i="8"/>
  <c r="AK107"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B107"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B106" i="8"/>
  <c r="AK105"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B105" i="8"/>
  <c r="AK104"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B104" i="8"/>
  <c r="AK103"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B103"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B102" i="8"/>
  <c r="AK101" i="8"/>
  <c r="AJ101" i="8"/>
  <c r="AI101" i="8"/>
  <c r="AH101" i="8"/>
  <c r="AG101" i="8"/>
  <c r="AF101" i="8"/>
  <c r="AE101" i="8"/>
  <c r="AD101" i="8"/>
  <c r="AC101" i="8"/>
  <c r="AB101" i="8"/>
  <c r="AA101" i="8"/>
  <c r="Z101" i="8"/>
  <c r="Y101" i="8"/>
  <c r="X101" i="8"/>
  <c r="W101" i="8"/>
  <c r="V101" i="8"/>
  <c r="U101" i="8"/>
  <c r="T101" i="8"/>
  <c r="S101" i="8"/>
  <c r="R101" i="8"/>
  <c r="Q101" i="8"/>
  <c r="P101" i="8"/>
  <c r="O101" i="8"/>
  <c r="N101" i="8"/>
  <c r="M101" i="8"/>
  <c r="L101" i="8"/>
  <c r="K101" i="8"/>
  <c r="J101" i="8"/>
  <c r="I101" i="8"/>
  <c r="H101" i="8"/>
  <c r="G101" i="8"/>
  <c r="F101" i="8"/>
  <c r="E101" i="8"/>
  <c r="D101" i="8"/>
  <c r="B101" i="8"/>
  <c r="AK100"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G100" i="8"/>
  <c r="F100" i="8"/>
  <c r="E100" i="8"/>
  <c r="D100" i="8"/>
  <c r="B100"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G99" i="8"/>
  <c r="F99" i="8"/>
  <c r="E99" i="8"/>
  <c r="D99" i="8"/>
  <c r="B99"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G98" i="8"/>
  <c r="F98" i="8"/>
  <c r="E98" i="8"/>
  <c r="D98" i="8"/>
  <c r="B98"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97" i="8"/>
  <c r="D97" i="8"/>
  <c r="B97" i="8"/>
  <c r="AK96"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B96" i="8"/>
  <c r="AK95"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G95" i="8"/>
  <c r="F95" i="8"/>
  <c r="E95" i="8"/>
  <c r="D95" i="8"/>
  <c r="B95" i="8"/>
  <c r="AK94"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G94" i="8"/>
  <c r="F94" i="8"/>
  <c r="E94" i="8"/>
  <c r="D94" i="8"/>
  <c r="B94"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D93" i="8"/>
  <c r="B93" i="8"/>
  <c r="AK92" i="8"/>
  <c r="AJ92" i="8"/>
  <c r="AI92" i="8"/>
  <c r="AH92" i="8"/>
  <c r="AG92" i="8"/>
  <c r="AF92" i="8"/>
  <c r="AE92" i="8"/>
  <c r="AD92" i="8"/>
  <c r="AC92" i="8"/>
  <c r="AB92" i="8"/>
  <c r="AA92" i="8"/>
  <c r="Z92" i="8"/>
  <c r="Y92" i="8"/>
  <c r="X92" i="8"/>
  <c r="W92" i="8"/>
  <c r="V92" i="8"/>
  <c r="U92" i="8"/>
  <c r="T92" i="8"/>
  <c r="S92" i="8"/>
  <c r="R92" i="8"/>
  <c r="Q92" i="8"/>
  <c r="P92" i="8"/>
  <c r="O92" i="8"/>
  <c r="N92" i="8"/>
  <c r="M92" i="8"/>
  <c r="L92" i="8"/>
  <c r="K92" i="8"/>
  <c r="J92" i="8"/>
  <c r="I92" i="8"/>
  <c r="H92" i="8"/>
  <c r="G92" i="8"/>
  <c r="F92" i="8"/>
  <c r="E92" i="8"/>
  <c r="D92" i="8"/>
  <c r="B92" i="8"/>
  <c r="AK91"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B91" i="8"/>
  <c r="AK90"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G90" i="8"/>
  <c r="F90" i="8"/>
  <c r="E90" i="8"/>
  <c r="D90" i="8"/>
  <c r="B90" i="8"/>
  <c r="AK89"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G89" i="8"/>
  <c r="F89" i="8"/>
  <c r="E89" i="8"/>
  <c r="D89" i="8"/>
  <c r="B89" i="8"/>
  <c r="AK88"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E88" i="8"/>
  <c r="D88" i="8"/>
  <c r="B88" i="8"/>
  <c r="AK87"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G87" i="8"/>
  <c r="F87" i="8"/>
  <c r="E87" i="8"/>
  <c r="D87" i="8"/>
  <c r="B87"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G86" i="8"/>
  <c r="F86" i="8"/>
  <c r="E86" i="8"/>
  <c r="D86" i="8"/>
  <c r="B86"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B85" i="8"/>
  <c r="AK84"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B84" i="8"/>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F83" i="8"/>
  <c r="E83" i="8"/>
  <c r="D83" i="8"/>
  <c r="B83" i="8"/>
  <c r="AK82"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G82" i="8"/>
  <c r="F82" i="8"/>
  <c r="E82" i="8"/>
  <c r="D82" i="8"/>
  <c r="B82" i="8"/>
  <c r="AK81"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G81" i="8"/>
  <c r="F81" i="8"/>
  <c r="E81" i="8"/>
  <c r="D81" i="8"/>
  <c r="B81" i="8"/>
  <c r="AK80"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D80" i="8"/>
  <c r="B80"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F79" i="8"/>
  <c r="E79" i="8"/>
  <c r="D79" i="8"/>
  <c r="B79"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G78" i="8"/>
  <c r="F78" i="8"/>
  <c r="E78" i="8"/>
  <c r="D78" i="8"/>
  <c r="B78"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B77"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F76" i="8"/>
  <c r="E76" i="8"/>
  <c r="D76" i="8"/>
  <c r="B76"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B75" i="8"/>
  <c r="AK74"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G74" i="8"/>
  <c r="F74" i="8"/>
  <c r="E74" i="8"/>
  <c r="D74" i="8"/>
  <c r="B74"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F73" i="8"/>
  <c r="E73" i="8"/>
  <c r="D73" i="8"/>
  <c r="B73" i="8"/>
  <c r="AK72"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B72"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F71" i="8"/>
  <c r="E71" i="8"/>
  <c r="D71" i="8"/>
  <c r="B71"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B70" i="8"/>
  <c r="AK69"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B69"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B68"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B67"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B66"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B65"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B64"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B63"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B62"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B61"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B60"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B59"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B58"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B57"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B56"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B55"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B54"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B53"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B52"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B51"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B50"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B49"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B48"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B47"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46"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B45"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B44"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B43"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B42"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B41"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B40"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B39"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B38"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B37"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B36"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B35"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B34"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B33"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B32"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B31"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B30"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B29"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B28"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B27"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B26"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B25"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B24"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B23"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B22"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B21"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B20"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B19"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B18"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B17"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16"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B15"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B14"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B13"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B12"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B11" i="8"/>
  <c r="M327" i="16"/>
  <c r="J327" i="16"/>
  <c r="B327" i="16"/>
  <c r="M326" i="16"/>
  <c r="J326" i="16"/>
  <c r="B326" i="16"/>
  <c r="M325" i="16"/>
  <c r="J325" i="16"/>
  <c r="B325" i="16"/>
  <c r="M324" i="16"/>
  <c r="J324" i="16"/>
  <c r="B324" i="16"/>
  <c r="M323" i="16"/>
  <c r="J323" i="16"/>
  <c r="B323" i="16"/>
  <c r="M322" i="16"/>
  <c r="J322" i="16"/>
  <c r="B322" i="16"/>
  <c r="M321" i="16"/>
  <c r="J321" i="16"/>
  <c r="B321" i="16"/>
  <c r="M320" i="16"/>
  <c r="J320" i="16"/>
  <c r="B320" i="16"/>
  <c r="M319" i="16"/>
  <c r="J319" i="16"/>
  <c r="B319" i="16"/>
  <c r="M318" i="16"/>
  <c r="J318" i="16"/>
  <c r="B318" i="16"/>
  <c r="M317" i="16"/>
  <c r="J317" i="16"/>
  <c r="B317" i="16"/>
  <c r="M316" i="16"/>
  <c r="J316" i="16"/>
  <c r="B316" i="16"/>
  <c r="M315" i="16"/>
  <c r="J315" i="16"/>
  <c r="B315" i="16"/>
  <c r="M314" i="16"/>
  <c r="J314" i="16"/>
  <c r="B314" i="16"/>
  <c r="M313" i="16"/>
  <c r="J313" i="16"/>
  <c r="B313" i="16"/>
  <c r="M312" i="16"/>
  <c r="J312" i="16"/>
  <c r="B312" i="16"/>
  <c r="M311" i="16"/>
  <c r="J311" i="16"/>
  <c r="B311" i="16"/>
  <c r="M310" i="16"/>
  <c r="J310" i="16"/>
  <c r="B310" i="16"/>
  <c r="M309" i="16"/>
  <c r="J309" i="16"/>
  <c r="B309" i="16"/>
  <c r="M308" i="16"/>
  <c r="J308" i="16"/>
  <c r="B308" i="16"/>
  <c r="M307" i="16"/>
  <c r="J307" i="16"/>
  <c r="B307" i="16"/>
  <c r="M306" i="16"/>
  <c r="J306" i="16"/>
  <c r="B306" i="16"/>
  <c r="M305" i="16"/>
  <c r="J305" i="16"/>
  <c r="B305" i="16"/>
  <c r="M304" i="16"/>
  <c r="J304" i="16"/>
  <c r="B304" i="16"/>
  <c r="M303" i="16"/>
  <c r="J303" i="16"/>
  <c r="B303" i="16"/>
  <c r="M302" i="16"/>
  <c r="J302" i="16"/>
  <c r="B302" i="16"/>
  <c r="M301" i="16"/>
  <c r="J301" i="16"/>
  <c r="B301" i="16"/>
  <c r="M300" i="16"/>
  <c r="J300" i="16"/>
  <c r="B300" i="16"/>
  <c r="M299" i="16"/>
  <c r="J299" i="16"/>
  <c r="B299" i="16"/>
  <c r="M298" i="16"/>
  <c r="J298" i="16"/>
  <c r="B298" i="16"/>
  <c r="M297" i="16"/>
  <c r="J297" i="16"/>
  <c r="B297" i="16"/>
  <c r="M296" i="16"/>
  <c r="J296" i="16"/>
  <c r="B296" i="16"/>
  <c r="M295" i="16"/>
  <c r="J295" i="16"/>
  <c r="B295" i="16"/>
  <c r="M294" i="16"/>
  <c r="J294" i="16"/>
  <c r="B294" i="16"/>
  <c r="M293" i="16"/>
  <c r="J293" i="16"/>
  <c r="B293" i="16"/>
  <c r="M292" i="16"/>
  <c r="J292" i="16"/>
  <c r="B292" i="16"/>
  <c r="M291" i="16"/>
  <c r="J291" i="16"/>
  <c r="B291" i="16"/>
  <c r="M290" i="16"/>
  <c r="J290" i="16"/>
  <c r="B290" i="16"/>
  <c r="M289" i="16"/>
  <c r="J289" i="16"/>
  <c r="B289" i="16"/>
  <c r="M288" i="16"/>
  <c r="J288" i="16"/>
  <c r="B288" i="16"/>
  <c r="M287" i="16"/>
  <c r="J287" i="16"/>
  <c r="B287" i="16"/>
  <c r="M286" i="16"/>
  <c r="J286" i="16"/>
  <c r="B286" i="16"/>
  <c r="M285" i="16"/>
  <c r="J285" i="16"/>
  <c r="B285" i="16"/>
  <c r="M284" i="16"/>
  <c r="J284" i="16"/>
  <c r="B284" i="16"/>
  <c r="M283" i="16"/>
  <c r="J283" i="16"/>
  <c r="B283" i="16"/>
  <c r="M282" i="16"/>
  <c r="J282" i="16"/>
  <c r="B282" i="16"/>
  <c r="M281" i="16"/>
  <c r="J281" i="16"/>
  <c r="B281" i="16"/>
  <c r="M280" i="16"/>
  <c r="J280" i="16"/>
  <c r="B280" i="16"/>
  <c r="M279" i="16"/>
  <c r="J279" i="16"/>
  <c r="B279" i="16"/>
  <c r="M278" i="16"/>
  <c r="J278" i="16"/>
  <c r="B278" i="16"/>
  <c r="M277" i="16"/>
  <c r="J277" i="16"/>
  <c r="B277" i="16"/>
  <c r="M276" i="16"/>
  <c r="J276" i="16"/>
  <c r="B276" i="16"/>
  <c r="M275" i="16"/>
  <c r="J275" i="16"/>
  <c r="B275" i="16"/>
  <c r="M274" i="16"/>
  <c r="J274" i="16"/>
  <c r="B274" i="16"/>
  <c r="M273" i="16"/>
  <c r="J273" i="16"/>
  <c r="B273" i="16"/>
  <c r="M272" i="16"/>
  <c r="J272" i="16"/>
  <c r="B272" i="16"/>
  <c r="M271" i="16"/>
  <c r="J271" i="16"/>
  <c r="B271" i="16"/>
  <c r="M270" i="16"/>
  <c r="J270" i="16"/>
  <c r="B270" i="16"/>
  <c r="M269" i="16"/>
  <c r="J269" i="16"/>
  <c r="B269" i="16"/>
  <c r="M268" i="16"/>
  <c r="J268" i="16"/>
  <c r="B268" i="16"/>
  <c r="M267" i="16"/>
  <c r="J267" i="16"/>
  <c r="B267" i="16"/>
  <c r="M266" i="16"/>
  <c r="J266" i="16"/>
  <c r="B266" i="16"/>
  <c r="M265" i="16"/>
  <c r="J265" i="16"/>
  <c r="B265" i="16"/>
  <c r="M264" i="16"/>
  <c r="J264" i="16"/>
  <c r="B264" i="16"/>
  <c r="M263" i="16"/>
  <c r="J263" i="16"/>
  <c r="B263" i="16"/>
  <c r="M262" i="16"/>
  <c r="J262" i="16"/>
  <c r="B262" i="16"/>
  <c r="M261" i="16"/>
  <c r="J261" i="16"/>
  <c r="B261" i="16"/>
  <c r="M260" i="16"/>
  <c r="J260" i="16"/>
  <c r="B260" i="16"/>
  <c r="M259" i="16"/>
  <c r="J259" i="16"/>
  <c r="B259" i="16"/>
  <c r="M258" i="16"/>
  <c r="J258" i="16"/>
  <c r="B258" i="16"/>
  <c r="M257" i="16"/>
  <c r="J257" i="16"/>
  <c r="B257" i="16"/>
  <c r="M256" i="16"/>
  <c r="J256" i="16"/>
  <c r="B256" i="16"/>
  <c r="M255" i="16"/>
  <c r="J255" i="16"/>
  <c r="B255" i="16"/>
  <c r="M254" i="16"/>
  <c r="J254" i="16"/>
  <c r="B254" i="16"/>
  <c r="M253" i="16"/>
  <c r="J253" i="16"/>
  <c r="B253" i="16"/>
  <c r="M252" i="16"/>
  <c r="J252" i="16"/>
  <c r="B252" i="16"/>
  <c r="M251" i="16"/>
  <c r="J251" i="16"/>
  <c r="B251" i="16"/>
  <c r="M250" i="16"/>
  <c r="J250" i="16"/>
  <c r="B250" i="16"/>
  <c r="M249" i="16"/>
  <c r="J249" i="16"/>
  <c r="B249" i="16"/>
  <c r="M248" i="16"/>
  <c r="J248" i="16"/>
  <c r="B248" i="16"/>
  <c r="M247" i="16"/>
  <c r="J247" i="16"/>
  <c r="B247" i="16"/>
  <c r="M246" i="16"/>
  <c r="J246" i="16"/>
  <c r="B246" i="16"/>
  <c r="M245" i="16"/>
  <c r="J245" i="16"/>
  <c r="B245" i="16"/>
  <c r="M244" i="16"/>
  <c r="J244" i="16"/>
  <c r="B244" i="16"/>
  <c r="M243" i="16"/>
  <c r="J243" i="16"/>
  <c r="B243" i="16"/>
  <c r="M242" i="16"/>
  <c r="J242" i="16"/>
  <c r="B242" i="16"/>
  <c r="M241" i="16"/>
  <c r="J241" i="16"/>
  <c r="B241" i="16"/>
  <c r="M240" i="16"/>
  <c r="J240" i="16"/>
  <c r="B240" i="16"/>
  <c r="M239" i="16"/>
  <c r="J239" i="16"/>
  <c r="B239" i="16"/>
  <c r="M238" i="16"/>
  <c r="J238" i="16"/>
  <c r="B238" i="16"/>
  <c r="M237" i="16"/>
  <c r="J237" i="16"/>
  <c r="B237" i="16"/>
  <c r="M236" i="16"/>
  <c r="J236" i="16"/>
  <c r="B236" i="16"/>
  <c r="M235" i="16"/>
  <c r="J235" i="16"/>
  <c r="B235" i="16"/>
  <c r="M234" i="16"/>
  <c r="J234" i="16"/>
  <c r="B234" i="16"/>
  <c r="M233" i="16"/>
  <c r="J233" i="16"/>
  <c r="B233" i="16"/>
  <c r="M232" i="16"/>
  <c r="J232" i="16"/>
  <c r="B232" i="16"/>
  <c r="M231" i="16"/>
  <c r="J231" i="16"/>
  <c r="B231" i="16"/>
  <c r="M230" i="16"/>
  <c r="J230" i="16"/>
  <c r="B230" i="16"/>
  <c r="M229" i="16"/>
  <c r="J229" i="16"/>
  <c r="B229" i="16"/>
  <c r="M228" i="16"/>
  <c r="J228" i="16"/>
  <c r="B228" i="16"/>
  <c r="M227" i="16"/>
  <c r="J227" i="16"/>
  <c r="B227" i="16"/>
  <c r="M226" i="16"/>
  <c r="J226" i="16"/>
  <c r="B226" i="16"/>
  <c r="M225" i="16"/>
  <c r="J225" i="16"/>
  <c r="B225" i="16"/>
  <c r="M224" i="16"/>
  <c r="J224" i="16"/>
  <c r="B224" i="16"/>
  <c r="M223" i="16"/>
  <c r="J223" i="16"/>
  <c r="B223" i="16"/>
  <c r="M222" i="16"/>
  <c r="J222" i="16"/>
  <c r="B222" i="16"/>
  <c r="M221" i="16"/>
  <c r="J221" i="16"/>
  <c r="B221" i="16"/>
  <c r="M220" i="16"/>
  <c r="J220" i="16"/>
  <c r="B220" i="16"/>
  <c r="M219" i="16"/>
  <c r="J219" i="16"/>
  <c r="B219" i="16"/>
  <c r="M218" i="16"/>
  <c r="J218" i="16"/>
  <c r="B218" i="16"/>
  <c r="M217" i="16"/>
  <c r="J217" i="16"/>
  <c r="B217" i="16"/>
  <c r="M216" i="16"/>
  <c r="J216" i="16"/>
  <c r="B216" i="16"/>
  <c r="M215" i="16"/>
  <c r="J215" i="16"/>
  <c r="B215" i="16"/>
  <c r="M214" i="16"/>
  <c r="J214" i="16"/>
  <c r="B214" i="16"/>
  <c r="M213" i="16"/>
  <c r="J213" i="16"/>
  <c r="B213" i="16"/>
  <c r="M212" i="16"/>
  <c r="J212" i="16"/>
  <c r="B212" i="16"/>
  <c r="M211" i="16"/>
  <c r="J211" i="16"/>
  <c r="B211" i="16"/>
  <c r="M210" i="16"/>
  <c r="J210" i="16"/>
  <c r="B210" i="16"/>
  <c r="M209" i="16"/>
  <c r="J209" i="16"/>
  <c r="B209" i="16"/>
  <c r="M208" i="16"/>
  <c r="J208" i="16"/>
  <c r="B208" i="16"/>
  <c r="M207" i="16"/>
  <c r="J207" i="16"/>
  <c r="B207" i="16"/>
  <c r="M206" i="16"/>
  <c r="J206" i="16"/>
  <c r="B206" i="16"/>
  <c r="M205" i="16"/>
  <c r="J205" i="16"/>
  <c r="B205" i="16"/>
  <c r="M204" i="16"/>
  <c r="J204" i="16"/>
  <c r="B204" i="16"/>
  <c r="M203" i="16"/>
  <c r="J203" i="16"/>
  <c r="B203" i="16"/>
  <c r="M202" i="16"/>
  <c r="J202" i="16"/>
  <c r="B202" i="16"/>
  <c r="M201" i="16"/>
  <c r="J201" i="16"/>
  <c r="B201" i="16"/>
  <c r="M200" i="16"/>
  <c r="J200" i="16"/>
  <c r="B200" i="16"/>
  <c r="M199" i="16"/>
  <c r="J199" i="16"/>
  <c r="B199" i="16"/>
  <c r="M198" i="16"/>
  <c r="J198" i="16"/>
  <c r="B198" i="16"/>
  <c r="M197" i="16"/>
  <c r="J197" i="16"/>
  <c r="B197" i="16"/>
  <c r="M196" i="16"/>
  <c r="J196" i="16"/>
  <c r="B196" i="16"/>
  <c r="M195" i="16"/>
  <c r="J195" i="16"/>
  <c r="B195" i="16"/>
  <c r="M194" i="16"/>
  <c r="J194" i="16"/>
  <c r="B194" i="16"/>
  <c r="M193" i="16"/>
  <c r="J193" i="16"/>
  <c r="B193" i="16"/>
  <c r="M192" i="16"/>
  <c r="J192" i="16"/>
  <c r="B192" i="16"/>
  <c r="M191" i="16"/>
  <c r="J191" i="16"/>
  <c r="B191" i="16"/>
  <c r="M190" i="16"/>
  <c r="J190" i="16"/>
  <c r="B190" i="16"/>
  <c r="M189" i="16"/>
  <c r="J189" i="16"/>
  <c r="B189" i="16"/>
  <c r="M188" i="16"/>
  <c r="J188" i="16"/>
  <c r="B188" i="16"/>
  <c r="M187" i="16"/>
  <c r="J187" i="16"/>
  <c r="B187" i="16"/>
  <c r="M186" i="16"/>
  <c r="J186" i="16"/>
  <c r="B186" i="16"/>
  <c r="M185" i="16"/>
  <c r="J185" i="16"/>
  <c r="B185" i="16"/>
  <c r="M184" i="16"/>
  <c r="J184" i="16"/>
  <c r="B184" i="16"/>
  <c r="M183" i="16"/>
  <c r="J183" i="16"/>
  <c r="B183" i="16"/>
  <c r="M182" i="16"/>
  <c r="J182" i="16"/>
  <c r="B182" i="16"/>
  <c r="M181" i="16"/>
  <c r="J181" i="16"/>
  <c r="B181" i="16"/>
  <c r="M180" i="16"/>
  <c r="J180" i="16"/>
  <c r="B180" i="16"/>
  <c r="M179" i="16"/>
  <c r="J179" i="16"/>
  <c r="B179" i="16"/>
  <c r="M178" i="16"/>
  <c r="J178" i="16"/>
  <c r="B178" i="16"/>
  <c r="M177" i="16"/>
  <c r="J177" i="16"/>
  <c r="B177" i="16"/>
  <c r="M176" i="16"/>
  <c r="J176" i="16"/>
  <c r="B176" i="16"/>
  <c r="M175" i="16"/>
  <c r="J175" i="16"/>
  <c r="B175" i="16"/>
  <c r="M174" i="16"/>
  <c r="J174" i="16"/>
  <c r="B174" i="16"/>
  <c r="M173" i="16"/>
  <c r="J173" i="16"/>
  <c r="B173" i="16"/>
  <c r="M172" i="16"/>
  <c r="J172" i="16"/>
  <c r="B172" i="16"/>
  <c r="M171" i="16"/>
  <c r="J171" i="16"/>
  <c r="B171" i="16"/>
  <c r="M170" i="16"/>
  <c r="J170" i="16"/>
  <c r="B170" i="16"/>
  <c r="M169" i="16"/>
  <c r="J169" i="16"/>
  <c r="B169" i="16"/>
  <c r="M168" i="16"/>
  <c r="J168" i="16"/>
  <c r="B168" i="16"/>
  <c r="M167" i="16"/>
  <c r="J167" i="16"/>
  <c r="B167" i="16"/>
  <c r="M166" i="16"/>
  <c r="J166" i="16"/>
  <c r="B166" i="16"/>
  <c r="M165" i="16"/>
  <c r="J165" i="16"/>
  <c r="B165" i="16"/>
  <c r="M164" i="16"/>
  <c r="J164" i="16"/>
  <c r="B164" i="16"/>
  <c r="M163" i="16"/>
  <c r="J163" i="16"/>
  <c r="B163" i="16"/>
  <c r="M162" i="16"/>
  <c r="J162" i="16"/>
  <c r="B162" i="16"/>
  <c r="M161" i="16"/>
  <c r="J161" i="16"/>
  <c r="B161" i="16"/>
  <c r="M160" i="16"/>
  <c r="J160" i="16"/>
  <c r="B160" i="16"/>
  <c r="M159" i="16"/>
  <c r="J159" i="16"/>
  <c r="B159" i="16"/>
  <c r="M158" i="16"/>
  <c r="J158" i="16"/>
  <c r="B158" i="16"/>
  <c r="M157" i="16"/>
  <c r="J157" i="16"/>
  <c r="B157" i="16"/>
  <c r="M156" i="16"/>
  <c r="J156" i="16"/>
  <c r="B156" i="16"/>
  <c r="M155" i="16"/>
  <c r="J155" i="16"/>
  <c r="B155" i="16"/>
  <c r="M154" i="16"/>
  <c r="J154" i="16"/>
  <c r="B154" i="16"/>
  <c r="M153" i="16"/>
  <c r="J153" i="16"/>
  <c r="B153" i="16"/>
  <c r="M152" i="16"/>
  <c r="J152" i="16"/>
  <c r="B152" i="16"/>
  <c r="M151" i="16"/>
  <c r="J151" i="16"/>
  <c r="B151" i="16"/>
  <c r="M150" i="16"/>
  <c r="J150" i="16"/>
  <c r="B150" i="16"/>
  <c r="M149" i="16"/>
  <c r="J149" i="16"/>
  <c r="B149" i="16"/>
  <c r="M148" i="16"/>
  <c r="J148"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K7901" i="15"/>
  <c r="B7901" i="15"/>
  <c r="K7900" i="15"/>
  <c r="B7900" i="15"/>
  <c r="K7899" i="15"/>
  <c r="B7899" i="15"/>
  <c r="K7898" i="15"/>
  <c r="B7898" i="15"/>
  <c r="K7897" i="15"/>
  <c r="B7897" i="15"/>
  <c r="K7896" i="15"/>
  <c r="B7896" i="15"/>
  <c r="K7895" i="15"/>
  <c r="B7895" i="15"/>
  <c r="K7894" i="15"/>
  <c r="B7894" i="15"/>
  <c r="K7893" i="15"/>
  <c r="B7893" i="15"/>
  <c r="K7892" i="15"/>
  <c r="B7892" i="15"/>
  <c r="K7891" i="15"/>
  <c r="B7891" i="15"/>
  <c r="K7890" i="15"/>
  <c r="B7890" i="15"/>
  <c r="K7889" i="15"/>
  <c r="B7889" i="15"/>
  <c r="K7888" i="15"/>
  <c r="B7888" i="15"/>
  <c r="K7887" i="15"/>
  <c r="B7887" i="15"/>
  <c r="K7886" i="15"/>
  <c r="B7886" i="15"/>
  <c r="K7885" i="15"/>
  <c r="B7885" i="15"/>
  <c r="K7884" i="15"/>
  <c r="B7884" i="15"/>
  <c r="K7883" i="15"/>
  <c r="B7883" i="15"/>
  <c r="K7882" i="15"/>
  <c r="B7882" i="15"/>
  <c r="K7881" i="15"/>
  <c r="B7881" i="15"/>
  <c r="K7880" i="15"/>
  <c r="B7880" i="15"/>
  <c r="K7879" i="15"/>
  <c r="B7879" i="15"/>
  <c r="K7878" i="15"/>
  <c r="B7878" i="15"/>
  <c r="K7877" i="15"/>
  <c r="B7877" i="15"/>
  <c r="K7876" i="15"/>
  <c r="B7876" i="15"/>
  <c r="K7875" i="15"/>
  <c r="B7875" i="15"/>
  <c r="K7874" i="15"/>
  <c r="B7874" i="15"/>
  <c r="K7873" i="15"/>
  <c r="B7873" i="15"/>
  <c r="K7872" i="15"/>
  <c r="B7872" i="15"/>
  <c r="K7871" i="15"/>
  <c r="B7871" i="15"/>
  <c r="K7870" i="15"/>
  <c r="B7870" i="15"/>
  <c r="K7869" i="15"/>
  <c r="B7869" i="15"/>
  <c r="K7868" i="15"/>
  <c r="B7868" i="15"/>
  <c r="K7867" i="15"/>
  <c r="B7867" i="15"/>
  <c r="K7866" i="15"/>
  <c r="B7866" i="15"/>
  <c r="K7865" i="15"/>
  <c r="B7865" i="15"/>
  <c r="K7864" i="15"/>
  <c r="B7864" i="15"/>
  <c r="K7863" i="15"/>
  <c r="B7863" i="15"/>
  <c r="K7862" i="15"/>
  <c r="B7862" i="15"/>
  <c r="K7861" i="15"/>
  <c r="B7861" i="15"/>
  <c r="K7860" i="15"/>
  <c r="B7860" i="15"/>
  <c r="K7859" i="15"/>
  <c r="B7859" i="15"/>
  <c r="K7858" i="15"/>
  <c r="B7858" i="15"/>
  <c r="K7857" i="15"/>
  <c r="B7857" i="15"/>
  <c r="K7856" i="15"/>
  <c r="B7856" i="15"/>
  <c r="K7855" i="15"/>
  <c r="B7855" i="15"/>
  <c r="K7854" i="15"/>
  <c r="B7854" i="15"/>
  <c r="K7853" i="15"/>
  <c r="B7853" i="15"/>
  <c r="K7852" i="15"/>
  <c r="B7852" i="15"/>
  <c r="K7851" i="15"/>
  <c r="B7851" i="15"/>
  <c r="K7850" i="15"/>
  <c r="B7850" i="15"/>
  <c r="K7849" i="15"/>
  <c r="B7849" i="15"/>
  <c r="K7848" i="15"/>
  <c r="B7848" i="15"/>
  <c r="K7847" i="15"/>
  <c r="B7847" i="15"/>
  <c r="K7846" i="15"/>
  <c r="B7846" i="15"/>
  <c r="K7845" i="15"/>
  <c r="B7845" i="15"/>
  <c r="K7844" i="15"/>
  <c r="B7844" i="15"/>
  <c r="K7843" i="15"/>
  <c r="B7843" i="15"/>
  <c r="K7842" i="15"/>
  <c r="B7842" i="15"/>
  <c r="K7841" i="15"/>
  <c r="B7841" i="15"/>
  <c r="K7840" i="15"/>
  <c r="B7840" i="15"/>
  <c r="K7839" i="15"/>
  <c r="B7839" i="15"/>
  <c r="K7838" i="15"/>
  <c r="B7838" i="15"/>
  <c r="K7837" i="15"/>
  <c r="B7837" i="15"/>
  <c r="K7836" i="15"/>
  <c r="B7836" i="15"/>
  <c r="K7835" i="15"/>
  <c r="B7835" i="15"/>
  <c r="K7834" i="15"/>
  <c r="B7834" i="15"/>
  <c r="K7833" i="15"/>
  <c r="B7833" i="15"/>
  <c r="K7832" i="15"/>
  <c r="B7832" i="15"/>
  <c r="K7831" i="15"/>
  <c r="B7831" i="15"/>
  <c r="K7830" i="15"/>
  <c r="B7830" i="15"/>
  <c r="K7829" i="15"/>
  <c r="B7829" i="15"/>
  <c r="K7828" i="15"/>
  <c r="B7828" i="15"/>
  <c r="K7827" i="15"/>
  <c r="B7827" i="15"/>
  <c r="K7826" i="15"/>
  <c r="B7826" i="15"/>
  <c r="K7825" i="15"/>
  <c r="B7825" i="15"/>
  <c r="K7824" i="15"/>
  <c r="B7824" i="15"/>
  <c r="K7823" i="15"/>
  <c r="B7823" i="15"/>
  <c r="K7822" i="15"/>
  <c r="B7822" i="15"/>
  <c r="K7821" i="15"/>
  <c r="B7821" i="15"/>
  <c r="K7820" i="15"/>
  <c r="B7820" i="15"/>
  <c r="K7819" i="15"/>
  <c r="B7819" i="15"/>
  <c r="K7818" i="15"/>
  <c r="B7818" i="15"/>
  <c r="K7817" i="15"/>
  <c r="B7817" i="15"/>
  <c r="K7816" i="15"/>
  <c r="B7816" i="15"/>
  <c r="K7815" i="15"/>
  <c r="B7815" i="15"/>
  <c r="K7814" i="15"/>
  <c r="B7814" i="15"/>
  <c r="K7813" i="15"/>
  <c r="B7813" i="15"/>
  <c r="K7812" i="15"/>
  <c r="B7812" i="15"/>
  <c r="K7811" i="15"/>
  <c r="B7811" i="15"/>
  <c r="K7810" i="15"/>
  <c r="B7810" i="15"/>
  <c r="K7809" i="15"/>
  <c r="B7809" i="15"/>
  <c r="K7808" i="15"/>
  <c r="B7808" i="15"/>
  <c r="K7807" i="15"/>
  <c r="B7807" i="15"/>
  <c r="K7806" i="15"/>
  <c r="B7806" i="15"/>
  <c r="K7805" i="15"/>
  <c r="B7805" i="15"/>
  <c r="K7804" i="15"/>
  <c r="B7804" i="15"/>
  <c r="K7803" i="15"/>
  <c r="B7803" i="15"/>
  <c r="K7802" i="15"/>
  <c r="B7802" i="15"/>
  <c r="K7801" i="15"/>
  <c r="B7801" i="15"/>
  <c r="K7800" i="15"/>
  <c r="B7800" i="15"/>
  <c r="K7799" i="15"/>
  <c r="B7799" i="15"/>
  <c r="K7798" i="15"/>
  <c r="B7798" i="15"/>
  <c r="K7797" i="15"/>
  <c r="B7797" i="15"/>
  <c r="K7796" i="15"/>
  <c r="B7796" i="15"/>
  <c r="K7795" i="15"/>
  <c r="B7795" i="15"/>
  <c r="K7794" i="15"/>
  <c r="B7794" i="15"/>
  <c r="K7793" i="15"/>
  <c r="B7793" i="15"/>
  <c r="K7792" i="15"/>
  <c r="B7792" i="15"/>
  <c r="K7791" i="15"/>
  <c r="B7791" i="15"/>
  <c r="K7790" i="15"/>
  <c r="B7790" i="15"/>
  <c r="K7789" i="15"/>
  <c r="B7789" i="15"/>
  <c r="K7788" i="15"/>
  <c r="B7788" i="15"/>
  <c r="K7787" i="15"/>
  <c r="B7787" i="15"/>
  <c r="K7786" i="15"/>
  <c r="B7786" i="15"/>
  <c r="K7785" i="15"/>
  <c r="B7785" i="15"/>
  <c r="K7784" i="15"/>
  <c r="B7784" i="15"/>
  <c r="K7783" i="15"/>
  <c r="B7783" i="15"/>
  <c r="K7782" i="15"/>
  <c r="B7782" i="15"/>
  <c r="K7781" i="15"/>
  <c r="B7781" i="15"/>
  <c r="K7780" i="15"/>
  <c r="B7780" i="15"/>
  <c r="K7779" i="15"/>
  <c r="B7779" i="15"/>
  <c r="K7778" i="15"/>
  <c r="B7778" i="15"/>
  <c r="K7777" i="15"/>
  <c r="B7777" i="15"/>
  <c r="K7776" i="15"/>
  <c r="B7776" i="15"/>
  <c r="K7775" i="15"/>
  <c r="B7775" i="15"/>
  <c r="K7774" i="15"/>
  <c r="B7774" i="15"/>
  <c r="K7773" i="15"/>
  <c r="B7773" i="15"/>
  <c r="K7772" i="15"/>
  <c r="B7772" i="15"/>
  <c r="K7771" i="15"/>
  <c r="B7771" i="15"/>
  <c r="K7770" i="15"/>
  <c r="B7770" i="15"/>
  <c r="K7769" i="15"/>
  <c r="B7769" i="15"/>
  <c r="K7768" i="15"/>
  <c r="B7768" i="15"/>
  <c r="K7767" i="15"/>
  <c r="B7767" i="15"/>
  <c r="K7766" i="15"/>
  <c r="B7766" i="15"/>
  <c r="K7765" i="15"/>
  <c r="B7765" i="15"/>
  <c r="K7764" i="15"/>
  <c r="B7764" i="15"/>
  <c r="K7763" i="15"/>
  <c r="B7763" i="15"/>
  <c r="K7762" i="15"/>
  <c r="B7762" i="15"/>
  <c r="K7761" i="15"/>
  <c r="B7761" i="15"/>
  <c r="K7760" i="15"/>
  <c r="B7760" i="15"/>
  <c r="K7759" i="15"/>
  <c r="B7759" i="15"/>
  <c r="K7758" i="15"/>
  <c r="B7758" i="15"/>
  <c r="K7757" i="15"/>
  <c r="B7757" i="15"/>
  <c r="K7756" i="15"/>
  <c r="B7756" i="15"/>
  <c r="K7755" i="15"/>
  <c r="B7755" i="15"/>
  <c r="K7754" i="15"/>
  <c r="B7754" i="15"/>
  <c r="K7753" i="15"/>
  <c r="B7753" i="15"/>
  <c r="K7752" i="15"/>
  <c r="B7752" i="15"/>
  <c r="K7751" i="15"/>
  <c r="B7751" i="15"/>
  <c r="K7750" i="15"/>
  <c r="B7750" i="15"/>
  <c r="K7749" i="15"/>
  <c r="B7749" i="15"/>
  <c r="K7748" i="15"/>
  <c r="B7748" i="15"/>
  <c r="K7747" i="15"/>
  <c r="B7747" i="15"/>
  <c r="K7746" i="15"/>
  <c r="B7746" i="15"/>
  <c r="K7745" i="15"/>
  <c r="B7745" i="15"/>
  <c r="K7744" i="15"/>
  <c r="B7744" i="15"/>
  <c r="K7743" i="15"/>
  <c r="B7743" i="15"/>
  <c r="K7742" i="15"/>
  <c r="B7742" i="15"/>
  <c r="K7741" i="15"/>
  <c r="B7741" i="15"/>
  <c r="K7740" i="15"/>
  <c r="B7740" i="15"/>
  <c r="K7739" i="15"/>
  <c r="B7739" i="15"/>
  <c r="K7738" i="15"/>
  <c r="B7738" i="15"/>
  <c r="K7737" i="15"/>
  <c r="B7737" i="15"/>
  <c r="K7736" i="15"/>
  <c r="B7736" i="15"/>
  <c r="K7735" i="15"/>
  <c r="B7735" i="15"/>
  <c r="K7734" i="15"/>
  <c r="B7734" i="15"/>
  <c r="K7733" i="15"/>
  <c r="B7733" i="15"/>
  <c r="K7732" i="15"/>
  <c r="B7732" i="15"/>
  <c r="K7731" i="15"/>
  <c r="B7731" i="15"/>
  <c r="K7730" i="15"/>
  <c r="B7730" i="15"/>
  <c r="K7729" i="15"/>
  <c r="B7729" i="15"/>
  <c r="K7728" i="15"/>
  <c r="B7728" i="15"/>
  <c r="K7727" i="15"/>
  <c r="B7727" i="15"/>
  <c r="K7726" i="15"/>
  <c r="B7726" i="15"/>
  <c r="K7725" i="15"/>
  <c r="B7725" i="15"/>
  <c r="K7724" i="15"/>
  <c r="B7724" i="15"/>
  <c r="K7723" i="15"/>
  <c r="B7723" i="15"/>
  <c r="K7722" i="15"/>
  <c r="B7722" i="15"/>
  <c r="K7721" i="15"/>
  <c r="B7721" i="15"/>
  <c r="K7720" i="15"/>
  <c r="B7720" i="15"/>
  <c r="K7719" i="15"/>
  <c r="B7719" i="15"/>
  <c r="K7718" i="15"/>
  <c r="B7718" i="15"/>
  <c r="K7717" i="15"/>
  <c r="B7717" i="15"/>
  <c r="K7716" i="15"/>
  <c r="B7716" i="15"/>
  <c r="K7715" i="15"/>
  <c r="B7715" i="15"/>
  <c r="K7714" i="15"/>
  <c r="B7714" i="15"/>
  <c r="K7713" i="15"/>
  <c r="B7713" i="15"/>
  <c r="K7712" i="15"/>
  <c r="B7712" i="15"/>
  <c r="K7711" i="15"/>
  <c r="B7711" i="15"/>
  <c r="K7710" i="15"/>
  <c r="B7710" i="15"/>
  <c r="K7709" i="15"/>
  <c r="B7709" i="15"/>
  <c r="K7708" i="15"/>
  <c r="B7708" i="15"/>
  <c r="K7707" i="15"/>
  <c r="B7707" i="15"/>
  <c r="K7706" i="15"/>
  <c r="B7706" i="15"/>
  <c r="K7705" i="15"/>
  <c r="B7705" i="15"/>
  <c r="K7704" i="15"/>
  <c r="B7704" i="15"/>
  <c r="K7703" i="15"/>
  <c r="B7703" i="15"/>
  <c r="K7702" i="15"/>
  <c r="B7702" i="15"/>
  <c r="K7701" i="15"/>
  <c r="B7701" i="15"/>
  <c r="K7700" i="15"/>
  <c r="B7700" i="15"/>
  <c r="K7699" i="15"/>
  <c r="B7699" i="15"/>
  <c r="K7698" i="15"/>
  <c r="B7698" i="15"/>
  <c r="K7697" i="15"/>
  <c r="B7697" i="15"/>
  <c r="K7696" i="15"/>
  <c r="B7696" i="15"/>
  <c r="K7695" i="15"/>
  <c r="B7695" i="15"/>
  <c r="K7694" i="15"/>
  <c r="B7694" i="15"/>
  <c r="K7693" i="15"/>
  <c r="B7693" i="15"/>
  <c r="K7692" i="15"/>
  <c r="B7692" i="15"/>
  <c r="K7691" i="15"/>
  <c r="B7691" i="15"/>
  <c r="K7690" i="15"/>
  <c r="B7690" i="15"/>
  <c r="K7689" i="15"/>
  <c r="B7689" i="15"/>
  <c r="K7688" i="15"/>
  <c r="B7688" i="15"/>
  <c r="K7687" i="15"/>
  <c r="B7687" i="15"/>
  <c r="K7686" i="15"/>
  <c r="B7686" i="15"/>
  <c r="K7685" i="15"/>
  <c r="B7685" i="15"/>
  <c r="K7684" i="15"/>
  <c r="B7684" i="15"/>
  <c r="K7683" i="15"/>
  <c r="B7683" i="15"/>
  <c r="K7682" i="15"/>
  <c r="B7682" i="15"/>
  <c r="K7681" i="15"/>
  <c r="B7681" i="15"/>
  <c r="K7680" i="15"/>
  <c r="B7680" i="15"/>
  <c r="K7679" i="15"/>
  <c r="B7679" i="15"/>
  <c r="K7678" i="15"/>
  <c r="B7678" i="15"/>
  <c r="K7677" i="15"/>
  <c r="B7677" i="15"/>
  <c r="K7676" i="15"/>
  <c r="B7676" i="15"/>
  <c r="K7675" i="15"/>
  <c r="B7675" i="15"/>
  <c r="K7674" i="15"/>
  <c r="B7674" i="15"/>
  <c r="K7673" i="15"/>
  <c r="B7673" i="15"/>
  <c r="K7672" i="15"/>
  <c r="B7672" i="15"/>
  <c r="K7671" i="15"/>
  <c r="B7671" i="15"/>
  <c r="K7670" i="15"/>
  <c r="B7670" i="15"/>
  <c r="K7669" i="15"/>
  <c r="B7669" i="15"/>
  <c r="K7668" i="15"/>
  <c r="B7668" i="15"/>
  <c r="K7667" i="15"/>
  <c r="B7667" i="15"/>
  <c r="K7666" i="15"/>
  <c r="B7666" i="15"/>
  <c r="K7665" i="15"/>
  <c r="B7665" i="15"/>
  <c r="K7664" i="15"/>
  <c r="B7664" i="15"/>
  <c r="K7663" i="15"/>
  <c r="B7663" i="15"/>
  <c r="K7662" i="15"/>
  <c r="B7662" i="15"/>
  <c r="K7661" i="15"/>
  <c r="B7661" i="15"/>
  <c r="K7660" i="15"/>
  <c r="B7660" i="15"/>
  <c r="K7659" i="15"/>
  <c r="B7659" i="15"/>
  <c r="K7658" i="15"/>
  <c r="B7658" i="15"/>
  <c r="K7657" i="15"/>
  <c r="B7657" i="15"/>
  <c r="K7656" i="15"/>
  <c r="B7656" i="15"/>
  <c r="K7655" i="15"/>
  <c r="B7655" i="15"/>
  <c r="K7654" i="15"/>
  <c r="B7654" i="15"/>
  <c r="K7653" i="15"/>
  <c r="B7653" i="15"/>
  <c r="K7652" i="15"/>
  <c r="B7652" i="15"/>
  <c r="K7651" i="15"/>
  <c r="B7651" i="15"/>
  <c r="K7650" i="15"/>
  <c r="B7650" i="15"/>
  <c r="K7649" i="15"/>
  <c r="B7649" i="15"/>
  <c r="K7648" i="15"/>
  <c r="B7648" i="15"/>
  <c r="K7647" i="15"/>
  <c r="B7647" i="15"/>
  <c r="K7646" i="15"/>
  <c r="B7646" i="15"/>
  <c r="K7645" i="15"/>
  <c r="B7645" i="15"/>
  <c r="K7644" i="15"/>
  <c r="B7644" i="15"/>
  <c r="K7643" i="15"/>
  <c r="B7643" i="15"/>
  <c r="K7642" i="15"/>
  <c r="B7642" i="15"/>
  <c r="K7641" i="15"/>
  <c r="B7641" i="15"/>
  <c r="K7640" i="15"/>
  <c r="B7640" i="15"/>
  <c r="K7639" i="15"/>
  <c r="B7639" i="15"/>
  <c r="K7638" i="15"/>
  <c r="B7638" i="15"/>
  <c r="K7637" i="15"/>
  <c r="B7637" i="15"/>
  <c r="K7636" i="15"/>
  <c r="B7636" i="15"/>
  <c r="K7635" i="15"/>
  <c r="B7635" i="15"/>
  <c r="K7634" i="15"/>
  <c r="B7634" i="15"/>
  <c r="K7633" i="15"/>
  <c r="B7633" i="15"/>
  <c r="K7632" i="15"/>
  <c r="B7632" i="15"/>
  <c r="K7631" i="15"/>
  <c r="B7631" i="15"/>
  <c r="K7630" i="15"/>
  <c r="B7630" i="15"/>
  <c r="K7629" i="15"/>
  <c r="B7629" i="15"/>
  <c r="K7628" i="15"/>
  <c r="B7628" i="15"/>
  <c r="K7627" i="15"/>
  <c r="B7627" i="15"/>
  <c r="K7626" i="15"/>
  <c r="B7626" i="15"/>
  <c r="K7625" i="15"/>
  <c r="B7625" i="15"/>
  <c r="K7624" i="15"/>
  <c r="B7624" i="15"/>
  <c r="K7623" i="15"/>
  <c r="B7623" i="15"/>
  <c r="K7622" i="15"/>
  <c r="B7622" i="15"/>
  <c r="K7621" i="15"/>
  <c r="B7621" i="15"/>
  <c r="K7620" i="15"/>
  <c r="B7620" i="15"/>
  <c r="K7619" i="15"/>
  <c r="B7619" i="15"/>
  <c r="K7618" i="15"/>
  <c r="B7618" i="15"/>
  <c r="K7617" i="15"/>
  <c r="B7617" i="15"/>
  <c r="K7616" i="15"/>
  <c r="B7616" i="15"/>
  <c r="K7615" i="15"/>
  <c r="B7615" i="15"/>
  <c r="K7614" i="15"/>
  <c r="B7614" i="15"/>
  <c r="K7613" i="15"/>
  <c r="B7613" i="15"/>
  <c r="K7612" i="15"/>
  <c r="B7612" i="15"/>
  <c r="K7611" i="15"/>
  <c r="B7611" i="15"/>
  <c r="K7610" i="15"/>
  <c r="B7610" i="15"/>
  <c r="K7609" i="15"/>
  <c r="B7609" i="15"/>
  <c r="K7608" i="15"/>
  <c r="B7608" i="15"/>
  <c r="K7607" i="15"/>
  <c r="B7607" i="15"/>
  <c r="K7606" i="15"/>
  <c r="B7606" i="15"/>
  <c r="K7605" i="15"/>
  <c r="B7605" i="15"/>
  <c r="K7604" i="15"/>
  <c r="B7604" i="15"/>
  <c r="K7603" i="15"/>
  <c r="B7603" i="15"/>
  <c r="K7602" i="15"/>
  <c r="B7602" i="15"/>
  <c r="K7601" i="15"/>
  <c r="B7601" i="15"/>
  <c r="K7600" i="15"/>
  <c r="B7600" i="15"/>
  <c r="K7599" i="15"/>
  <c r="B7599" i="15"/>
  <c r="K7598" i="15"/>
  <c r="B7598" i="15"/>
  <c r="K7597" i="15"/>
  <c r="B7597" i="15"/>
  <c r="K7596" i="15"/>
  <c r="B7596" i="15"/>
  <c r="K7595" i="15"/>
  <c r="B7595" i="15"/>
  <c r="K7594" i="15"/>
  <c r="B7594" i="15"/>
  <c r="K7593" i="15"/>
  <c r="B7593" i="15"/>
  <c r="K7592" i="15"/>
  <c r="B7592" i="15"/>
  <c r="K7591" i="15"/>
  <c r="B7591" i="15"/>
  <c r="K7590" i="15"/>
  <c r="B7590" i="15"/>
  <c r="K7589" i="15"/>
  <c r="B7589" i="15"/>
  <c r="K7588" i="15"/>
  <c r="B7588" i="15"/>
  <c r="K7587" i="15"/>
  <c r="B7587" i="15"/>
  <c r="K7586" i="15"/>
  <c r="B7586" i="15"/>
  <c r="K7585" i="15"/>
  <c r="B7585" i="15"/>
  <c r="K7584" i="15"/>
  <c r="B7584" i="15"/>
  <c r="K7583" i="15"/>
  <c r="B7583" i="15"/>
  <c r="K7582" i="15"/>
  <c r="B7582" i="15"/>
  <c r="K7581" i="15"/>
  <c r="B7581" i="15"/>
  <c r="K7580" i="15"/>
  <c r="B7580" i="15"/>
  <c r="K7579" i="15"/>
  <c r="B7579" i="15"/>
  <c r="K7578" i="15"/>
  <c r="B7578" i="15"/>
  <c r="K7577" i="15"/>
  <c r="B7577" i="15"/>
  <c r="K7576" i="15"/>
  <c r="B7576" i="15"/>
  <c r="K7575" i="15"/>
  <c r="B7575" i="15"/>
  <c r="K7574" i="15"/>
  <c r="B7574" i="15"/>
  <c r="K7573" i="15"/>
  <c r="B7573" i="15"/>
  <c r="K7572" i="15"/>
  <c r="B7572" i="15"/>
  <c r="K7571" i="15"/>
  <c r="B7571" i="15"/>
  <c r="K7570" i="15"/>
  <c r="B7570" i="15"/>
  <c r="K7569" i="15"/>
  <c r="B7569" i="15"/>
  <c r="K7568" i="15"/>
  <c r="B7568" i="15"/>
  <c r="K7567" i="15"/>
  <c r="B7567" i="15"/>
  <c r="K7566" i="15"/>
  <c r="B7566" i="15"/>
  <c r="K7565" i="15"/>
  <c r="B7565" i="15"/>
  <c r="K7564" i="15"/>
  <c r="B7564" i="15"/>
  <c r="K7563" i="15"/>
  <c r="B7563" i="15"/>
  <c r="K7562" i="15"/>
  <c r="B7562" i="15"/>
  <c r="K7561" i="15"/>
  <c r="B7561" i="15"/>
  <c r="K7560" i="15"/>
  <c r="B7560" i="15"/>
  <c r="K7559" i="15"/>
  <c r="B7559" i="15"/>
  <c r="K7558" i="15"/>
  <c r="B7558" i="15"/>
  <c r="K7557" i="15"/>
  <c r="B7557" i="15"/>
  <c r="K7556" i="15"/>
  <c r="B7556" i="15"/>
  <c r="K7555" i="15"/>
  <c r="B7555" i="15"/>
  <c r="K7554" i="15"/>
  <c r="B7554" i="15"/>
  <c r="K7553" i="15"/>
  <c r="B7553" i="15"/>
  <c r="K7552" i="15"/>
  <c r="B7552" i="15"/>
  <c r="K7551" i="15"/>
  <c r="B7551" i="15"/>
  <c r="K7550" i="15"/>
  <c r="B7550" i="15"/>
  <c r="K7549" i="15"/>
  <c r="B7549" i="15"/>
  <c r="K7548" i="15"/>
  <c r="B7548" i="15"/>
  <c r="K7547" i="15"/>
  <c r="B7547" i="15"/>
  <c r="K7546" i="15"/>
  <c r="B7546" i="15"/>
  <c r="K7545" i="15"/>
  <c r="B7545" i="15"/>
  <c r="K7544" i="15"/>
  <c r="B7544" i="15"/>
  <c r="K7543" i="15"/>
  <c r="B7543" i="15"/>
  <c r="K7542" i="15"/>
  <c r="B7542" i="15"/>
  <c r="K7541" i="15"/>
  <c r="B7541" i="15"/>
  <c r="K7540" i="15"/>
  <c r="B7540" i="15"/>
  <c r="K7539" i="15"/>
  <c r="B7539" i="15"/>
  <c r="K7538" i="15"/>
  <c r="B7538" i="15"/>
  <c r="K7537" i="15"/>
  <c r="B7537" i="15"/>
  <c r="K7536" i="15"/>
  <c r="B7536" i="15"/>
  <c r="K7535" i="15"/>
  <c r="B7535" i="15"/>
  <c r="K7534" i="15"/>
  <c r="B7534" i="15"/>
  <c r="K7533" i="15"/>
  <c r="B7533" i="15"/>
  <c r="K7532" i="15"/>
  <c r="B7532" i="15"/>
  <c r="K7531" i="15"/>
  <c r="B7531" i="15"/>
  <c r="K7530" i="15"/>
  <c r="B7530" i="15"/>
  <c r="K7529" i="15"/>
  <c r="B7529" i="15"/>
  <c r="K7528" i="15"/>
  <c r="B7528" i="15"/>
  <c r="K7527" i="15"/>
  <c r="B7527" i="15"/>
  <c r="K7526" i="15"/>
  <c r="B7526" i="15"/>
  <c r="K7525" i="15"/>
  <c r="B7525" i="15"/>
  <c r="K7524" i="15"/>
  <c r="B7524" i="15"/>
  <c r="K7523" i="15"/>
  <c r="B7523" i="15"/>
  <c r="K7522" i="15"/>
  <c r="B7522" i="15"/>
  <c r="K7521" i="15"/>
  <c r="B7521" i="15"/>
  <c r="K7520" i="15"/>
  <c r="B7520" i="15"/>
  <c r="K7519" i="15"/>
  <c r="B7519" i="15"/>
  <c r="K7518" i="15"/>
  <c r="B7518" i="15"/>
  <c r="K7517" i="15"/>
  <c r="B7517" i="15"/>
  <c r="K7516" i="15"/>
  <c r="B7516" i="15"/>
  <c r="K7515" i="15"/>
  <c r="B7515" i="15"/>
  <c r="K7514" i="15"/>
  <c r="B7514" i="15"/>
  <c r="K7513" i="15"/>
  <c r="B7513" i="15"/>
  <c r="K7512" i="15"/>
  <c r="B7512" i="15"/>
  <c r="K7511" i="15"/>
  <c r="B7511" i="15"/>
  <c r="K7510" i="15"/>
  <c r="B7510" i="15"/>
  <c r="K7509" i="15"/>
  <c r="B7509" i="15"/>
  <c r="K7508" i="15"/>
  <c r="B7508" i="15"/>
  <c r="K7507" i="15"/>
  <c r="B7507" i="15"/>
  <c r="K7506" i="15"/>
  <c r="B7506" i="15"/>
  <c r="K7505" i="15"/>
  <c r="B7505" i="15"/>
  <c r="K7504" i="15"/>
  <c r="B7504" i="15"/>
  <c r="K7503" i="15"/>
  <c r="B7503" i="15"/>
  <c r="K7502" i="15"/>
  <c r="B7502" i="15"/>
  <c r="K7501" i="15"/>
  <c r="B7501" i="15"/>
  <c r="K7500" i="15"/>
  <c r="B7500" i="15"/>
  <c r="K7499" i="15"/>
  <c r="B7499" i="15"/>
  <c r="K7498" i="15"/>
  <c r="B7498" i="15"/>
  <c r="K7497" i="15"/>
  <c r="B7497" i="15"/>
  <c r="K7496" i="15"/>
  <c r="B7496" i="15"/>
  <c r="K7495" i="15"/>
  <c r="B7495" i="15"/>
  <c r="K7494" i="15"/>
  <c r="B7494" i="15"/>
  <c r="K7493" i="15"/>
  <c r="B7493" i="15"/>
  <c r="K7492" i="15"/>
  <c r="B7492" i="15"/>
  <c r="K7491" i="15"/>
  <c r="B7491" i="15"/>
  <c r="K7490" i="15"/>
  <c r="B7490" i="15"/>
  <c r="K7489" i="15"/>
  <c r="B7489" i="15"/>
  <c r="K7488" i="15"/>
  <c r="B7488" i="15"/>
  <c r="K7487" i="15"/>
  <c r="B7487" i="15"/>
  <c r="K7486" i="15"/>
  <c r="B7486" i="15"/>
  <c r="K7485" i="15"/>
  <c r="B7485" i="15"/>
  <c r="K7484" i="15"/>
  <c r="B7484" i="15"/>
  <c r="K7483" i="15"/>
  <c r="B7483" i="15"/>
  <c r="K7482" i="15"/>
  <c r="B7482" i="15"/>
  <c r="K7481" i="15"/>
  <c r="B7481" i="15"/>
  <c r="K7480" i="15"/>
  <c r="B7480" i="15"/>
  <c r="K7479" i="15"/>
  <c r="B7479" i="15"/>
  <c r="K7478" i="15"/>
  <c r="B7478" i="15"/>
  <c r="K7477" i="15"/>
  <c r="B7477" i="15"/>
  <c r="K7476" i="15"/>
  <c r="B7476" i="15"/>
  <c r="K7475" i="15"/>
  <c r="B7475" i="15"/>
  <c r="K7474" i="15"/>
  <c r="B7474" i="15"/>
  <c r="K7473" i="15"/>
  <c r="B7473" i="15"/>
  <c r="K7472" i="15"/>
  <c r="B7472" i="15"/>
  <c r="K7471" i="15"/>
  <c r="B7471" i="15"/>
  <c r="K7470" i="15"/>
  <c r="B7470" i="15"/>
  <c r="K7469" i="15"/>
  <c r="B7469" i="15"/>
  <c r="K7468" i="15"/>
  <c r="B7468" i="15"/>
  <c r="K7467" i="15"/>
  <c r="B7467" i="15"/>
  <c r="K7466" i="15"/>
  <c r="B7466" i="15"/>
  <c r="K7465" i="15"/>
  <c r="B7465" i="15"/>
  <c r="K7464" i="15"/>
  <c r="B7464" i="15"/>
  <c r="K7463" i="15"/>
  <c r="B7463" i="15"/>
  <c r="K7462" i="15"/>
  <c r="B7462" i="15"/>
  <c r="K7461" i="15"/>
  <c r="B7461" i="15"/>
  <c r="K7460" i="15"/>
  <c r="B7460" i="15"/>
  <c r="K7459" i="15"/>
  <c r="B7459" i="15"/>
  <c r="K7458" i="15"/>
  <c r="B7458" i="15"/>
  <c r="K7457" i="15"/>
  <c r="B7457" i="15"/>
  <c r="K7456" i="15"/>
  <c r="B7456" i="15"/>
  <c r="K7455" i="15"/>
  <c r="B7455" i="15"/>
  <c r="K7454" i="15"/>
  <c r="B7454" i="15"/>
  <c r="K7453" i="15"/>
  <c r="B7453" i="15"/>
  <c r="K7452" i="15"/>
  <c r="B7452" i="15"/>
  <c r="K7451" i="15"/>
  <c r="B7451" i="15"/>
  <c r="K7450" i="15"/>
  <c r="B7450" i="15"/>
  <c r="K7449" i="15"/>
  <c r="B7449" i="15"/>
  <c r="K7448" i="15"/>
  <c r="B7448" i="15"/>
  <c r="K7447" i="15"/>
  <c r="B7447" i="15"/>
  <c r="K7446" i="15"/>
  <c r="B7446" i="15"/>
  <c r="K7445" i="15"/>
  <c r="B7445" i="15"/>
  <c r="K7444" i="15"/>
  <c r="B7444" i="15"/>
  <c r="K7443" i="15"/>
  <c r="B7443" i="15"/>
  <c r="K7442" i="15"/>
  <c r="B7442" i="15"/>
  <c r="K7441" i="15"/>
  <c r="B7441" i="15"/>
  <c r="K7440" i="15"/>
  <c r="B7440" i="15"/>
  <c r="K7439" i="15"/>
  <c r="B7439" i="15"/>
  <c r="K7438" i="15"/>
  <c r="B7438" i="15"/>
  <c r="K7437" i="15"/>
  <c r="B7437" i="15"/>
  <c r="K7436" i="15"/>
  <c r="B7436" i="15"/>
  <c r="K7435" i="15"/>
  <c r="B7435" i="15"/>
  <c r="K7434" i="15"/>
  <c r="B7434" i="15"/>
  <c r="K7433" i="15"/>
  <c r="B7433" i="15"/>
  <c r="K7432" i="15"/>
  <c r="B7432" i="15"/>
  <c r="K7431" i="15"/>
  <c r="B7431" i="15"/>
  <c r="K7430" i="15"/>
  <c r="B7430" i="15"/>
  <c r="K7429" i="15"/>
  <c r="B7429" i="15"/>
  <c r="K7428" i="15"/>
  <c r="B7428" i="15"/>
  <c r="K7427" i="15"/>
  <c r="B7427" i="15"/>
  <c r="K7426" i="15"/>
  <c r="B7426" i="15"/>
  <c r="K7425" i="15"/>
  <c r="B7425" i="15"/>
  <c r="K7424" i="15"/>
  <c r="B7424" i="15"/>
  <c r="K7423" i="15"/>
  <c r="B7423" i="15"/>
  <c r="K7422" i="15"/>
  <c r="B7422" i="15"/>
  <c r="K7421" i="15"/>
  <c r="B7421" i="15"/>
  <c r="K7420" i="15"/>
  <c r="B7420" i="15"/>
  <c r="K7419" i="15"/>
  <c r="B7419" i="15"/>
  <c r="K7418" i="15"/>
  <c r="B7418" i="15"/>
  <c r="K7417" i="15"/>
  <c r="B7417" i="15"/>
  <c r="K7416" i="15"/>
  <c r="B7416" i="15"/>
  <c r="K7415" i="15"/>
  <c r="B7415" i="15"/>
  <c r="K7414" i="15"/>
  <c r="B7414" i="15"/>
  <c r="K7413" i="15"/>
  <c r="B7413" i="15"/>
  <c r="K7412" i="15"/>
  <c r="B7412" i="15"/>
  <c r="K7411" i="15"/>
  <c r="B7411" i="15"/>
  <c r="K7410" i="15"/>
  <c r="B7410" i="15"/>
  <c r="K7409" i="15"/>
  <c r="B7409" i="15"/>
  <c r="K7408" i="15"/>
  <c r="B7408" i="15"/>
  <c r="K7407" i="15"/>
  <c r="B7407" i="15"/>
  <c r="K7406" i="15"/>
  <c r="B7406" i="15"/>
  <c r="K7405" i="15"/>
  <c r="B7405" i="15"/>
  <c r="K7404" i="15"/>
  <c r="B7404" i="15"/>
  <c r="K7403" i="15"/>
  <c r="B7403" i="15"/>
  <c r="K7402" i="15"/>
  <c r="B7402" i="15"/>
  <c r="K7401" i="15"/>
  <c r="B7401" i="15"/>
  <c r="K7400" i="15"/>
  <c r="B7400" i="15"/>
  <c r="K7399" i="15"/>
  <c r="B7399" i="15"/>
  <c r="K7398" i="15"/>
  <c r="B7398" i="15"/>
  <c r="K7397" i="15"/>
  <c r="B7397" i="15"/>
  <c r="K7396" i="15"/>
  <c r="B7396" i="15"/>
  <c r="K7395" i="15"/>
  <c r="B7395" i="15"/>
  <c r="K7394" i="15"/>
  <c r="B7394" i="15"/>
  <c r="K7393" i="15"/>
  <c r="B7393" i="15"/>
  <c r="K7392" i="15"/>
  <c r="B7392" i="15"/>
  <c r="K7391" i="15"/>
  <c r="B7391" i="15"/>
  <c r="K7390" i="15"/>
  <c r="B7390" i="15"/>
  <c r="K7389" i="15"/>
  <c r="B7389" i="15"/>
  <c r="K7388" i="15"/>
  <c r="B7388" i="15"/>
  <c r="K7387" i="15"/>
  <c r="B7387" i="15"/>
  <c r="K7386" i="15"/>
  <c r="B7386" i="15"/>
  <c r="K7385" i="15"/>
  <c r="B7385" i="15"/>
  <c r="K7384" i="15"/>
  <c r="B7384" i="15"/>
  <c r="K7383" i="15"/>
  <c r="B7383" i="15"/>
  <c r="K7382" i="15"/>
  <c r="B7382" i="15"/>
  <c r="K7381" i="15"/>
  <c r="B7381" i="15"/>
  <c r="K7380" i="15"/>
  <c r="B7380" i="15"/>
  <c r="K7379" i="15"/>
  <c r="B7379" i="15"/>
  <c r="K7378" i="15"/>
  <c r="B7378" i="15"/>
  <c r="K7377" i="15"/>
  <c r="B7377" i="15"/>
  <c r="K7376" i="15"/>
  <c r="B7376" i="15"/>
  <c r="K7375" i="15"/>
  <c r="B7375" i="15"/>
  <c r="K7374" i="15"/>
  <c r="B7374" i="15"/>
  <c r="K7373" i="15"/>
  <c r="B7373" i="15"/>
  <c r="K7372" i="15"/>
  <c r="B7372" i="15"/>
  <c r="K7371" i="15"/>
  <c r="B7371" i="15"/>
  <c r="K7370" i="15"/>
  <c r="B7370" i="15"/>
  <c r="K7369" i="15"/>
  <c r="B7369" i="15"/>
  <c r="K7368" i="15"/>
  <c r="B7368" i="15"/>
  <c r="K7367" i="15"/>
  <c r="B7367" i="15"/>
  <c r="K7366" i="15"/>
  <c r="B7366" i="15"/>
  <c r="K7365" i="15"/>
  <c r="B7365" i="15"/>
  <c r="K7364" i="15"/>
  <c r="B7364" i="15"/>
  <c r="K7363" i="15"/>
  <c r="B7363" i="15"/>
  <c r="K7362" i="15"/>
  <c r="B7362" i="15"/>
  <c r="K7361" i="15"/>
  <c r="B7361" i="15"/>
  <c r="K7360" i="15"/>
  <c r="B7360" i="15"/>
  <c r="K7359" i="15"/>
  <c r="B7359" i="15"/>
  <c r="K7358" i="15"/>
  <c r="B7358" i="15"/>
  <c r="K7357" i="15"/>
  <c r="B7357" i="15"/>
  <c r="K7356" i="15"/>
  <c r="B7356" i="15"/>
  <c r="K7355" i="15"/>
  <c r="B7355" i="15"/>
  <c r="K7354" i="15"/>
  <c r="B7354" i="15"/>
  <c r="K7353" i="15"/>
  <c r="B7353" i="15"/>
  <c r="K7352" i="15"/>
  <c r="B7352" i="15"/>
  <c r="K7351" i="15"/>
  <c r="B7351" i="15"/>
  <c r="K7350" i="15"/>
  <c r="B7350" i="15"/>
  <c r="K7349" i="15"/>
  <c r="B7349" i="15"/>
  <c r="K7348" i="15"/>
  <c r="B7348" i="15"/>
  <c r="K7347" i="15"/>
  <c r="B7347" i="15"/>
  <c r="K7346" i="15"/>
  <c r="B7346" i="15"/>
  <c r="K7345" i="15"/>
  <c r="B7345" i="15"/>
  <c r="K7344" i="15"/>
  <c r="B7344" i="15"/>
  <c r="K7343" i="15"/>
  <c r="B7343" i="15"/>
  <c r="K7342" i="15"/>
  <c r="B7342" i="15"/>
  <c r="K7341" i="15"/>
  <c r="B7341" i="15"/>
  <c r="K7340" i="15"/>
  <c r="B7340" i="15"/>
  <c r="K7339" i="15"/>
  <c r="B7339" i="15"/>
  <c r="K7338" i="15"/>
  <c r="B7338" i="15"/>
  <c r="K7337" i="15"/>
  <c r="B7337" i="15"/>
  <c r="K7336" i="15"/>
  <c r="B7336" i="15"/>
  <c r="K7335" i="15"/>
  <c r="B7335" i="15"/>
  <c r="K7334" i="15"/>
  <c r="B7334" i="15"/>
  <c r="K7333" i="15"/>
  <c r="B7333" i="15"/>
  <c r="K7332" i="15"/>
  <c r="B7332" i="15"/>
  <c r="K7331" i="15"/>
  <c r="B7331" i="15"/>
  <c r="K7330" i="15"/>
  <c r="B7330" i="15"/>
  <c r="K7329" i="15"/>
  <c r="B7329" i="15"/>
  <c r="K7328" i="15"/>
  <c r="B7328" i="15"/>
  <c r="K7327" i="15"/>
  <c r="B7327" i="15"/>
  <c r="K7326" i="15"/>
  <c r="B7326" i="15"/>
  <c r="K7325" i="15"/>
  <c r="B7325" i="15"/>
  <c r="K7324" i="15"/>
  <c r="B7324" i="15"/>
  <c r="K7323" i="15"/>
  <c r="B7323" i="15"/>
  <c r="K7322" i="15"/>
  <c r="B7322" i="15"/>
  <c r="K7321" i="15"/>
  <c r="B7321" i="15"/>
  <c r="K7320" i="15"/>
  <c r="B7320" i="15"/>
  <c r="K7319" i="15"/>
  <c r="B7319" i="15"/>
  <c r="K7318" i="15"/>
  <c r="B7318" i="15"/>
  <c r="K7317" i="15"/>
  <c r="B7317" i="15"/>
  <c r="K7316" i="15"/>
  <c r="B7316" i="15"/>
  <c r="K7315" i="15"/>
  <c r="B7315" i="15"/>
  <c r="K7314" i="15"/>
  <c r="B7314" i="15"/>
  <c r="K7313" i="15"/>
  <c r="B7313" i="15"/>
  <c r="K7312" i="15"/>
  <c r="B7312" i="15"/>
  <c r="K7311" i="15"/>
  <c r="B7311" i="15"/>
  <c r="K7310" i="15"/>
  <c r="B7310" i="15"/>
  <c r="K7309" i="15"/>
  <c r="B7309" i="15"/>
  <c r="K7308" i="15"/>
  <c r="B7308" i="15"/>
  <c r="K7307" i="15"/>
  <c r="B7307" i="15"/>
  <c r="K7306" i="15"/>
  <c r="B7306" i="15"/>
  <c r="K7305" i="15"/>
  <c r="B7305" i="15"/>
  <c r="K7304" i="15"/>
  <c r="B7304" i="15"/>
  <c r="K7303" i="15"/>
  <c r="B7303" i="15"/>
  <c r="K7302" i="15"/>
  <c r="B7302" i="15"/>
  <c r="K7301" i="15"/>
  <c r="B7301" i="15"/>
  <c r="K7300" i="15"/>
  <c r="B7300" i="15"/>
  <c r="K7299" i="15"/>
  <c r="B7299" i="15"/>
  <c r="K7298" i="15"/>
  <c r="B7298" i="15"/>
  <c r="K7297" i="15"/>
  <c r="B7297" i="15"/>
  <c r="K7296" i="15"/>
  <c r="B7296" i="15"/>
  <c r="K7295" i="15"/>
  <c r="B7295" i="15"/>
  <c r="K7294" i="15"/>
  <c r="B7294" i="15"/>
  <c r="K7293" i="15"/>
  <c r="B7293" i="15"/>
  <c r="K7292" i="15"/>
  <c r="B7292" i="15"/>
  <c r="K7291" i="15"/>
  <c r="B7291" i="15"/>
  <c r="K7290" i="15"/>
  <c r="B7290" i="15"/>
  <c r="K7289" i="15"/>
  <c r="B7289" i="15"/>
  <c r="K7288" i="15"/>
  <c r="B7288" i="15"/>
  <c r="K7287" i="15"/>
  <c r="B7287" i="15"/>
  <c r="K7286" i="15"/>
  <c r="B7286" i="15"/>
  <c r="K7285" i="15"/>
  <c r="B7285" i="15"/>
  <c r="K7284" i="15"/>
  <c r="B7284" i="15"/>
  <c r="K7283" i="15"/>
  <c r="B7283" i="15"/>
  <c r="K7282" i="15"/>
  <c r="B7282" i="15"/>
  <c r="K7281" i="15"/>
  <c r="B7281" i="15"/>
  <c r="K7280" i="15"/>
  <c r="B7280" i="15"/>
  <c r="K7279" i="15"/>
  <c r="B7279" i="15"/>
  <c r="K7278" i="15"/>
  <c r="B7278" i="15"/>
  <c r="K7277" i="15"/>
  <c r="B7277" i="15"/>
  <c r="K7276" i="15"/>
  <c r="B7276" i="15"/>
  <c r="K7275" i="15"/>
  <c r="B7275" i="15"/>
  <c r="K7274" i="15"/>
  <c r="B7274" i="15"/>
  <c r="K7273" i="15"/>
  <c r="B7273" i="15"/>
  <c r="K7272" i="15"/>
  <c r="B7272" i="15"/>
  <c r="K7271" i="15"/>
  <c r="B7271" i="15"/>
  <c r="K7270" i="15"/>
  <c r="B7270" i="15"/>
  <c r="K7269" i="15"/>
  <c r="B7269" i="15"/>
  <c r="K7268" i="15"/>
  <c r="B7268" i="15"/>
  <c r="K7267" i="15"/>
  <c r="B7267" i="15"/>
  <c r="K7266" i="15"/>
  <c r="B7266" i="15"/>
  <c r="K7265" i="15"/>
  <c r="B7265" i="15"/>
  <c r="K7264" i="15"/>
  <c r="B7264" i="15"/>
  <c r="K7263" i="15"/>
  <c r="B7263" i="15"/>
  <c r="K7262" i="15"/>
  <c r="B7262" i="15"/>
  <c r="K7261" i="15"/>
  <c r="B7261" i="15"/>
  <c r="K7260" i="15"/>
  <c r="B7260" i="15"/>
  <c r="K7259" i="15"/>
  <c r="B7259" i="15"/>
  <c r="K7258" i="15"/>
  <c r="B7258" i="15"/>
  <c r="K7257" i="15"/>
  <c r="B7257" i="15"/>
  <c r="K7256" i="15"/>
  <c r="B7256" i="15"/>
  <c r="K7255" i="15"/>
  <c r="B7255" i="15"/>
  <c r="K7254" i="15"/>
  <c r="B7254" i="15"/>
  <c r="K7253" i="15"/>
  <c r="B7253" i="15"/>
  <c r="K7252" i="15"/>
  <c r="B7252" i="15"/>
  <c r="K7251" i="15"/>
  <c r="B7251" i="15"/>
  <c r="K7250" i="15"/>
  <c r="B7250" i="15"/>
  <c r="K7249" i="15"/>
  <c r="B7249" i="15"/>
  <c r="K7248" i="15"/>
  <c r="B7248" i="15"/>
  <c r="K7247" i="15"/>
  <c r="B7247" i="15"/>
  <c r="K7246" i="15"/>
  <c r="B7246" i="15"/>
  <c r="K7245" i="15"/>
  <c r="B7245" i="15"/>
  <c r="K7244" i="15"/>
  <c r="B7244" i="15"/>
  <c r="K7243" i="15"/>
  <c r="B7243" i="15"/>
  <c r="K7242" i="15"/>
  <c r="B7242" i="15"/>
  <c r="K7241" i="15"/>
  <c r="B7241" i="15"/>
  <c r="K7240" i="15"/>
  <c r="B7240" i="15"/>
  <c r="K7239" i="15"/>
  <c r="B7239" i="15"/>
  <c r="K7238" i="15"/>
  <c r="B7238" i="15"/>
  <c r="K7237" i="15"/>
  <c r="B7237" i="15"/>
  <c r="K7236" i="15"/>
  <c r="B7236" i="15"/>
  <c r="K7235" i="15"/>
  <c r="B7235" i="15"/>
  <c r="K7234" i="15"/>
  <c r="B7234" i="15"/>
  <c r="K7233" i="15"/>
  <c r="B7233" i="15"/>
  <c r="K7232" i="15"/>
  <c r="B7232" i="15"/>
  <c r="K7231" i="15"/>
  <c r="B7231" i="15"/>
  <c r="K7230" i="15"/>
  <c r="B7230" i="15"/>
  <c r="K7229" i="15"/>
  <c r="B7229" i="15"/>
  <c r="K7228" i="15"/>
  <c r="B7228" i="15"/>
  <c r="K7227" i="15"/>
  <c r="B7227" i="15"/>
  <c r="K7226" i="15"/>
  <c r="B7226" i="15"/>
  <c r="K7225" i="15"/>
  <c r="B7225" i="15"/>
  <c r="K7224" i="15"/>
  <c r="B7224" i="15"/>
  <c r="K7223" i="15"/>
  <c r="B7223" i="15"/>
  <c r="K7222" i="15"/>
  <c r="B7222" i="15"/>
  <c r="K7221" i="15"/>
  <c r="B7221" i="15"/>
  <c r="K7220" i="15"/>
  <c r="B7220" i="15"/>
  <c r="K7219" i="15"/>
  <c r="B7219" i="15"/>
  <c r="K7218" i="15"/>
  <c r="B7218" i="15"/>
  <c r="K7217" i="15"/>
  <c r="B7217" i="15"/>
  <c r="K7216" i="15"/>
  <c r="B7216" i="15"/>
  <c r="K7215" i="15"/>
  <c r="B7215" i="15"/>
  <c r="K7214" i="15"/>
  <c r="B7214" i="15"/>
  <c r="K7213" i="15"/>
  <c r="B7213" i="15"/>
  <c r="K7212" i="15"/>
  <c r="B7212" i="15"/>
  <c r="K7211" i="15"/>
  <c r="B7211" i="15"/>
  <c r="K7210" i="15"/>
  <c r="B7210" i="15"/>
  <c r="K7209" i="15"/>
  <c r="B7209" i="15"/>
  <c r="K7208" i="15"/>
  <c r="B7208" i="15"/>
  <c r="K7207" i="15"/>
  <c r="B7207" i="15"/>
  <c r="K7206" i="15"/>
  <c r="B7206" i="15"/>
  <c r="K7205" i="15"/>
  <c r="B7205" i="15"/>
  <c r="K7204" i="15"/>
  <c r="B7204" i="15"/>
  <c r="K7203" i="15"/>
  <c r="B7203" i="15"/>
  <c r="K7202" i="15"/>
  <c r="B7202" i="15"/>
  <c r="K7201" i="15"/>
  <c r="B7201" i="15"/>
  <c r="K7200" i="15"/>
  <c r="B7200" i="15"/>
  <c r="K7199" i="15"/>
  <c r="B7199" i="15"/>
  <c r="K7198" i="15"/>
  <c r="B7198" i="15"/>
  <c r="K7197" i="15"/>
  <c r="B7197" i="15"/>
  <c r="K7196" i="15"/>
  <c r="B7196" i="15"/>
  <c r="K7195" i="15"/>
  <c r="B7195" i="15"/>
  <c r="K7194" i="15"/>
  <c r="B7194" i="15"/>
  <c r="K7193" i="15"/>
  <c r="B7193" i="15"/>
  <c r="K7192" i="15"/>
  <c r="B7192" i="15"/>
  <c r="K7191" i="15"/>
  <c r="B7191" i="15"/>
  <c r="K7190" i="15"/>
  <c r="B7190" i="15"/>
  <c r="K7189" i="15"/>
  <c r="B7189" i="15"/>
  <c r="K7188" i="15"/>
  <c r="B7188" i="15"/>
  <c r="K7187" i="15"/>
  <c r="B7187" i="15"/>
  <c r="K7186" i="15"/>
  <c r="B7186" i="15"/>
  <c r="K7185" i="15"/>
  <c r="B7185" i="15"/>
  <c r="K7184" i="15"/>
  <c r="B7184" i="15"/>
  <c r="K7183" i="15"/>
  <c r="B7183" i="15"/>
  <c r="K7182" i="15"/>
  <c r="B7182" i="15"/>
  <c r="K7181" i="15"/>
  <c r="B7181" i="15"/>
  <c r="K7180" i="15"/>
  <c r="B7180" i="15"/>
  <c r="K7179" i="15"/>
  <c r="B7179" i="15"/>
  <c r="K7178" i="15"/>
  <c r="B7178" i="15"/>
  <c r="K7177" i="15"/>
  <c r="B7177" i="15"/>
  <c r="K7176" i="15"/>
  <c r="B7176" i="15"/>
  <c r="K7175" i="15"/>
  <c r="B7175" i="15"/>
  <c r="K7174" i="15"/>
  <c r="B7174" i="15"/>
  <c r="K7173" i="15"/>
  <c r="B7173" i="15"/>
  <c r="K7172" i="15"/>
  <c r="B7172" i="15"/>
  <c r="K7171" i="15"/>
  <c r="B7171" i="15"/>
  <c r="K7170" i="15"/>
  <c r="B7170" i="15"/>
  <c r="K7169" i="15"/>
  <c r="B7169" i="15"/>
  <c r="K7168" i="15"/>
  <c r="B7168" i="15"/>
  <c r="K7167" i="15"/>
  <c r="B7167" i="15"/>
  <c r="K7166" i="15"/>
  <c r="B7166" i="15"/>
  <c r="K7165" i="15"/>
  <c r="B7165" i="15"/>
  <c r="K7164" i="15"/>
  <c r="B7164" i="15"/>
  <c r="K7163" i="15"/>
  <c r="B7163" i="15"/>
  <c r="K7162" i="15"/>
  <c r="B7162" i="15"/>
  <c r="K7161" i="15"/>
  <c r="B7161" i="15"/>
  <c r="K7160" i="15"/>
  <c r="B7160" i="15"/>
  <c r="K7159" i="15"/>
  <c r="B7159" i="15"/>
  <c r="K7158" i="15"/>
  <c r="B7158" i="15"/>
  <c r="K7157" i="15"/>
  <c r="B7157" i="15"/>
  <c r="K7156" i="15"/>
  <c r="B7156" i="15"/>
  <c r="K7155" i="15"/>
  <c r="B7155" i="15"/>
  <c r="K7154" i="15"/>
  <c r="B7154" i="15"/>
  <c r="K7153" i="15"/>
  <c r="B7153" i="15"/>
  <c r="K7152" i="15"/>
  <c r="B7152" i="15"/>
  <c r="K7151" i="15"/>
  <c r="B7151" i="15"/>
  <c r="K7150" i="15"/>
  <c r="B7150" i="15"/>
  <c r="K7149" i="15"/>
  <c r="B7149" i="15"/>
  <c r="K7148" i="15"/>
  <c r="B7148" i="15"/>
  <c r="K7147" i="15"/>
  <c r="B7147" i="15"/>
  <c r="K7146" i="15"/>
  <c r="B7146" i="15"/>
  <c r="K7145" i="15"/>
  <c r="B7145" i="15"/>
  <c r="K7144" i="15"/>
  <c r="B7144" i="15"/>
  <c r="K7143" i="15"/>
  <c r="B7143" i="15"/>
  <c r="K7142" i="15"/>
  <c r="B7142" i="15"/>
  <c r="K7141" i="15"/>
  <c r="B7141" i="15"/>
  <c r="K7140" i="15"/>
  <c r="B7140" i="15"/>
  <c r="K7139" i="15"/>
  <c r="B7139" i="15"/>
  <c r="K7138" i="15"/>
  <c r="B7138" i="15"/>
  <c r="K7137" i="15"/>
  <c r="B7137" i="15"/>
  <c r="K7136" i="15"/>
  <c r="B7136" i="15"/>
  <c r="K7135" i="15"/>
  <c r="B7135" i="15"/>
  <c r="K7134" i="15"/>
  <c r="B7134" i="15"/>
  <c r="K7133" i="15"/>
  <c r="B7133" i="15"/>
  <c r="K7132" i="15"/>
  <c r="B7132" i="15"/>
  <c r="K7131" i="15"/>
  <c r="B7131" i="15"/>
  <c r="K7130" i="15"/>
  <c r="B7130" i="15"/>
  <c r="K7129" i="15"/>
  <c r="B7129" i="15"/>
  <c r="K7128" i="15"/>
  <c r="B7128" i="15"/>
  <c r="K7127" i="15"/>
  <c r="B7127" i="15"/>
  <c r="K7126" i="15"/>
  <c r="B7126" i="15"/>
  <c r="K7125" i="15"/>
  <c r="B7125" i="15"/>
  <c r="K7124" i="15"/>
  <c r="B7124" i="15"/>
  <c r="K7123" i="15"/>
  <c r="B7123" i="15"/>
  <c r="K7122" i="15"/>
  <c r="B7122" i="15"/>
  <c r="K7121" i="15"/>
  <c r="B7121" i="15"/>
  <c r="K7120" i="15"/>
  <c r="B7120" i="15"/>
  <c r="K7119" i="15"/>
  <c r="B7119" i="15"/>
  <c r="K7118" i="15"/>
  <c r="B7118" i="15"/>
  <c r="K7117" i="15"/>
  <c r="B7117" i="15"/>
  <c r="K7116" i="15"/>
  <c r="B7116" i="15"/>
  <c r="K7115" i="15"/>
  <c r="B7115" i="15"/>
  <c r="K7114" i="15"/>
  <c r="B7114" i="15"/>
  <c r="K7113" i="15"/>
  <c r="B7113" i="15"/>
  <c r="K7112" i="15"/>
  <c r="B7112" i="15"/>
  <c r="K7111" i="15"/>
  <c r="B7111" i="15"/>
  <c r="K7110" i="15"/>
  <c r="B7110" i="15"/>
  <c r="K7109" i="15"/>
  <c r="B7109" i="15"/>
  <c r="K7108" i="15"/>
  <c r="B7108" i="15"/>
  <c r="K7107" i="15"/>
  <c r="B7107" i="15"/>
  <c r="K7106" i="15"/>
  <c r="B7106" i="15"/>
  <c r="K7105" i="15"/>
  <c r="B7105" i="15"/>
  <c r="K7104" i="15"/>
  <c r="B7104" i="15"/>
  <c r="K7103" i="15"/>
  <c r="B7103" i="15"/>
  <c r="K7102" i="15"/>
  <c r="B7102" i="15"/>
  <c r="K7101" i="15"/>
  <c r="B7101" i="15"/>
  <c r="K7100" i="15"/>
  <c r="B7100" i="15"/>
  <c r="K7099" i="15"/>
  <c r="B7099" i="15"/>
  <c r="K7098" i="15"/>
  <c r="B7098" i="15"/>
  <c r="K7097" i="15"/>
  <c r="B7097" i="15"/>
  <c r="K7096" i="15"/>
  <c r="B7096" i="15"/>
  <c r="K7095" i="15"/>
  <c r="B7095" i="15"/>
  <c r="K7094" i="15"/>
  <c r="B7094" i="15"/>
  <c r="K7093" i="15"/>
  <c r="B7093" i="15"/>
  <c r="K7092" i="15"/>
  <c r="B7092" i="15"/>
  <c r="K7091" i="15"/>
  <c r="B7091" i="15"/>
  <c r="K7090" i="15"/>
  <c r="B7090" i="15"/>
  <c r="K7089" i="15"/>
  <c r="B7089" i="15"/>
  <c r="K7088" i="15"/>
  <c r="B7088" i="15"/>
  <c r="K7087" i="15"/>
  <c r="B7087" i="15"/>
  <c r="K7086" i="15"/>
  <c r="B7086" i="15"/>
  <c r="K7085" i="15"/>
  <c r="B7085" i="15"/>
  <c r="K7084" i="15"/>
  <c r="B7084" i="15"/>
  <c r="K7083" i="15"/>
  <c r="B7083" i="15"/>
  <c r="K7082" i="15"/>
  <c r="B7082" i="15"/>
  <c r="K7081" i="15"/>
  <c r="B7081" i="15"/>
  <c r="K7080" i="15"/>
  <c r="B7080" i="15"/>
  <c r="K7079" i="15"/>
  <c r="B7079" i="15"/>
  <c r="K7078" i="15"/>
  <c r="B7078" i="15"/>
  <c r="K7077" i="15"/>
  <c r="B7077" i="15"/>
  <c r="K7076" i="15"/>
  <c r="B7076" i="15"/>
  <c r="K7075" i="15"/>
  <c r="B7075" i="15"/>
  <c r="K7074" i="15"/>
  <c r="B7074" i="15"/>
  <c r="K7073" i="15"/>
  <c r="B7073" i="15"/>
  <c r="K7072" i="15"/>
  <c r="B7072" i="15"/>
  <c r="K7071" i="15"/>
  <c r="B7071" i="15"/>
  <c r="K7070" i="15"/>
  <c r="B7070" i="15"/>
  <c r="K7069" i="15"/>
  <c r="B7069" i="15"/>
  <c r="K7068" i="15"/>
  <c r="B7068" i="15"/>
  <c r="K7067" i="15"/>
  <c r="B7067" i="15"/>
  <c r="K7066" i="15"/>
  <c r="B7066" i="15"/>
  <c r="K7065" i="15"/>
  <c r="B7065" i="15"/>
  <c r="K7064" i="15"/>
  <c r="B7064" i="15"/>
  <c r="K7063" i="15"/>
  <c r="B7063" i="15"/>
  <c r="K7062" i="15"/>
  <c r="B7062" i="15"/>
  <c r="K7061" i="15"/>
  <c r="B7061" i="15"/>
  <c r="K7060" i="15"/>
  <c r="B7060" i="15"/>
  <c r="K7059" i="15"/>
  <c r="B7059" i="15"/>
  <c r="K7058" i="15"/>
  <c r="B7058" i="15"/>
  <c r="K7057" i="15"/>
  <c r="B7057" i="15"/>
  <c r="K7056" i="15"/>
  <c r="B7056" i="15"/>
  <c r="K7055" i="15"/>
  <c r="B7055" i="15"/>
  <c r="K7054" i="15"/>
  <c r="B7054" i="15"/>
  <c r="K7053" i="15"/>
  <c r="B7053" i="15"/>
  <c r="K7052" i="15"/>
  <c r="B7052" i="15"/>
  <c r="K7051" i="15"/>
  <c r="B7051" i="15"/>
  <c r="K7050" i="15"/>
  <c r="B7050" i="15"/>
  <c r="K7049" i="15"/>
  <c r="B7049" i="15"/>
  <c r="K7048" i="15"/>
  <c r="B7048" i="15"/>
  <c r="K7047" i="15"/>
  <c r="B7047" i="15"/>
  <c r="K7046" i="15"/>
  <c r="B7046" i="15"/>
  <c r="K7045" i="15"/>
  <c r="B7045" i="15"/>
  <c r="K7044" i="15"/>
  <c r="B7044" i="15"/>
  <c r="K7043" i="15"/>
  <c r="B7043" i="15"/>
  <c r="K7042" i="15"/>
  <c r="B7042" i="15"/>
  <c r="K7041" i="15"/>
  <c r="B7041" i="15"/>
  <c r="K7040" i="15"/>
  <c r="B7040" i="15"/>
  <c r="K7039" i="15"/>
  <c r="B7039" i="15"/>
  <c r="K7038" i="15"/>
  <c r="B7038" i="15"/>
  <c r="K7037" i="15"/>
  <c r="B7037" i="15"/>
  <c r="K7036" i="15"/>
  <c r="B7036" i="15"/>
  <c r="K7035" i="15"/>
  <c r="B7035" i="15"/>
  <c r="K7034" i="15"/>
  <c r="B7034" i="15"/>
  <c r="K7033" i="15"/>
  <c r="B7033" i="15"/>
  <c r="K7032" i="15"/>
  <c r="B7032" i="15"/>
  <c r="K7031" i="15"/>
  <c r="B7031" i="15"/>
  <c r="K7030" i="15"/>
  <c r="B7030" i="15"/>
  <c r="K7029" i="15"/>
  <c r="B7029" i="15"/>
  <c r="K7028" i="15"/>
  <c r="B7028" i="15"/>
  <c r="K7027" i="15"/>
  <c r="B7027" i="15"/>
  <c r="K7026" i="15"/>
  <c r="B7026" i="15"/>
  <c r="K7025" i="15"/>
  <c r="B7025" i="15"/>
  <c r="K7024" i="15"/>
  <c r="B7024" i="15"/>
  <c r="K7023" i="15"/>
  <c r="B7023" i="15"/>
  <c r="K7022" i="15"/>
  <c r="B7022" i="15"/>
  <c r="K7021" i="15"/>
  <c r="B7021" i="15"/>
  <c r="K7020" i="15"/>
  <c r="B7020" i="15"/>
  <c r="K7019" i="15"/>
  <c r="B7019" i="15"/>
  <c r="K7018" i="15"/>
  <c r="B7018" i="15"/>
  <c r="K7017" i="15"/>
  <c r="B7017" i="15"/>
  <c r="K7016" i="15"/>
  <c r="B7016" i="15"/>
  <c r="K7015" i="15"/>
  <c r="B7015" i="15"/>
  <c r="K7014" i="15"/>
  <c r="B7014" i="15"/>
  <c r="K7013" i="15"/>
  <c r="B7013" i="15"/>
  <c r="K7012" i="15"/>
  <c r="B7012" i="15"/>
  <c r="K7011" i="15"/>
  <c r="B7011" i="15"/>
  <c r="K7010" i="15"/>
  <c r="B7010" i="15"/>
  <c r="K7009" i="15"/>
  <c r="B7009" i="15"/>
  <c r="K7008" i="15"/>
  <c r="B7008" i="15"/>
  <c r="K7007" i="15"/>
  <c r="B7007" i="15"/>
  <c r="K7006" i="15"/>
  <c r="B7006" i="15"/>
  <c r="K7005" i="15"/>
  <c r="B7005" i="15"/>
  <c r="K7004" i="15"/>
  <c r="B7004" i="15"/>
  <c r="K7003" i="15"/>
  <c r="B7003" i="15"/>
  <c r="K7002" i="15"/>
  <c r="B7002" i="15"/>
  <c r="K7001" i="15"/>
  <c r="B7001" i="15"/>
  <c r="K7000" i="15"/>
  <c r="B7000" i="15"/>
  <c r="K6999" i="15"/>
  <c r="B6999" i="15"/>
  <c r="K6998" i="15"/>
  <c r="B6998" i="15"/>
  <c r="K6997" i="15"/>
  <c r="B6997" i="15"/>
  <c r="K6996" i="15"/>
  <c r="B6996" i="15"/>
  <c r="K6995" i="15"/>
  <c r="B6995" i="15"/>
  <c r="K6994" i="15"/>
  <c r="B6994" i="15"/>
  <c r="K6993" i="15"/>
  <c r="B6993" i="15"/>
  <c r="K6992" i="15"/>
  <c r="B6992" i="15"/>
  <c r="K6991" i="15"/>
  <c r="B6991" i="15"/>
  <c r="K6990" i="15"/>
  <c r="B6990" i="15"/>
  <c r="K6989" i="15"/>
  <c r="B6989" i="15"/>
  <c r="K6988" i="15"/>
  <c r="B6988" i="15"/>
  <c r="K6987" i="15"/>
  <c r="B6987" i="15"/>
  <c r="K6986" i="15"/>
  <c r="B6986" i="15"/>
  <c r="K6985" i="15"/>
  <c r="B6985" i="15"/>
  <c r="K6984" i="15"/>
  <c r="B6984" i="15"/>
  <c r="K6983" i="15"/>
  <c r="B6983" i="15"/>
  <c r="K6982" i="15"/>
  <c r="B6982" i="15"/>
  <c r="K6981" i="15"/>
  <c r="B6981" i="15"/>
  <c r="K6980" i="15"/>
  <c r="B6980" i="15"/>
  <c r="K6979" i="15"/>
  <c r="B6979" i="15"/>
  <c r="K6978" i="15"/>
  <c r="B6978" i="15"/>
  <c r="K6977" i="15"/>
  <c r="B6977" i="15"/>
  <c r="K6976" i="15"/>
  <c r="B6976" i="15"/>
  <c r="K6975" i="15"/>
  <c r="B6975" i="15"/>
  <c r="K6974" i="15"/>
  <c r="B6974" i="15"/>
  <c r="K6973" i="15"/>
  <c r="B6973" i="15"/>
  <c r="K6972" i="15"/>
  <c r="B6972" i="15"/>
  <c r="K6971" i="15"/>
  <c r="B6971" i="15"/>
  <c r="K6970" i="15"/>
  <c r="B6970" i="15"/>
  <c r="K6969" i="15"/>
  <c r="B6969" i="15"/>
  <c r="K6968" i="15"/>
  <c r="B6968" i="15"/>
  <c r="K6967" i="15"/>
  <c r="B6967" i="15"/>
  <c r="K6966" i="15"/>
  <c r="B6966" i="15"/>
  <c r="K6965" i="15"/>
  <c r="B6965" i="15"/>
  <c r="K6964" i="15"/>
  <c r="B6964" i="15"/>
  <c r="K6963" i="15"/>
  <c r="B6963" i="15"/>
  <c r="K6962" i="15"/>
  <c r="B6962" i="15"/>
  <c r="K6961" i="15"/>
  <c r="B6961" i="15"/>
  <c r="K6960" i="15"/>
  <c r="B6960" i="15"/>
  <c r="K6959" i="15"/>
  <c r="B6959" i="15"/>
  <c r="K6958" i="15"/>
  <c r="B6958" i="15"/>
  <c r="K6957" i="15"/>
  <c r="B6957" i="15"/>
  <c r="K6956" i="15"/>
  <c r="B6956" i="15"/>
  <c r="K6955" i="15"/>
  <c r="B6955" i="15"/>
  <c r="K6954" i="15"/>
  <c r="B6954" i="15"/>
  <c r="K6953" i="15"/>
  <c r="B6953" i="15"/>
  <c r="K6952" i="15"/>
  <c r="B6952" i="15"/>
  <c r="K6951" i="15"/>
  <c r="B6951" i="15"/>
  <c r="K6950" i="15"/>
  <c r="B6950" i="15"/>
  <c r="K6949" i="15"/>
  <c r="B6949" i="15"/>
  <c r="K6948" i="15"/>
  <c r="B6948" i="15"/>
  <c r="K6947" i="15"/>
  <c r="B6947" i="15"/>
  <c r="K6946" i="15"/>
  <c r="B6946" i="15"/>
  <c r="K6945" i="15"/>
  <c r="B6945" i="15"/>
  <c r="K6944" i="15"/>
  <c r="B6944" i="15"/>
  <c r="K6943" i="15"/>
  <c r="B6943" i="15"/>
  <c r="K6942" i="15"/>
  <c r="B6942" i="15"/>
  <c r="K6941" i="15"/>
  <c r="B6941" i="15"/>
  <c r="K6940" i="15"/>
  <c r="B6940" i="15"/>
  <c r="K6939" i="15"/>
  <c r="B6939" i="15"/>
  <c r="K6938" i="15"/>
  <c r="B6938" i="15"/>
  <c r="K6937" i="15"/>
  <c r="B6937" i="15"/>
  <c r="K6936" i="15"/>
  <c r="B6936" i="15"/>
  <c r="K6935" i="15"/>
  <c r="B6935" i="15"/>
  <c r="K6934" i="15"/>
  <c r="B6934" i="15"/>
  <c r="K6933" i="15"/>
  <c r="B6933" i="15"/>
  <c r="K6932" i="15"/>
  <c r="B6932" i="15"/>
  <c r="K6931" i="15"/>
  <c r="B6931" i="15"/>
  <c r="K6930" i="15"/>
  <c r="B6930" i="15"/>
  <c r="K6929" i="15"/>
  <c r="B6929" i="15"/>
  <c r="K6928" i="15"/>
  <c r="B6928" i="15"/>
  <c r="K6927" i="15"/>
  <c r="B6927" i="15"/>
  <c r="K6926" i="15"/>
  <c r="B6926" i="15"/>
  <c r="K6925" i="15"/>
  <c r="B6925" i="15"/>
  <c r="K6924" i="15"/>
  <c r="B6924" i="15"/>
  <c r="K6923" i="15"/>
  <c r="B6923" i="15"/>
  <c r="K6922" i="15"/>
  <c r="B6922" i="15"/>
  <c r="K6921" i="15"/>
  <c r="B6921" i="15"/>
  <c r="K6920" i="15"/>
  <c r="B6920" i="15"/>
  <c r="K6919" i="15"/>
  <c r="B6919" i="15"/>
  <c r="K6918" i="15"/>
  <c r="B6918" i="15"/>
  <c r="K6917" i="15"/>
  <c r="B6917" i="15"/>
  <c r="K6916" i="15"/>
  <c r="B6916" i="15"/>
  <c r="K6915" i="15"/>
  <c r="B6915" i="15"/>
  <c r="K6914" i="15"/>
  <c r="B6914" i="15"/>
  <c r="K6913" i="15"/>
  <c r="B6913" i="15"/>
  <c r="K6912" i="15"/>
  <c r="B6912" i="15"/>
  <c r="K6911" i="15"/>
  <c r="B6911" i="15"/>
  <c r="K6910" i="15"/>
  <c r="B6910" i="15"/>
  <c r="K6909" i="15"/>
  <c r="B6909" i="15"/>
  <c r="K6908" i="15"/>
  <c r="B6908" i="15"/>
  <c r="K6907" i="15"/>
  <c r="B6907" i="15"/>
  <c r="K6906" i="15"/>
  <c r="B6906" i="15"/>
  <c r="K6905" i="15"/>
  <c r="B6905" i="15"/>
  <c r="K6904" i="15"/>
  <c r="B6904" i="15"/>
  <c r="K6903" i="15"/>
  <c r="B6903" i="15"/>
  <c r="K6902" i="15"/>
  <c r="B6902" i="15"/>
  <c r="K6901" i="15"/>
  <c r="B6901" i="15"/>
  <c r="K6900" i="15"/>
  <c r="B6900" i="15"/>
  <c r="K6899" i="15"/>
  <c r="B6899" i="15"/>
  <c r="K6898" i="15"/>
  <c r="B6898" i="15"/>
  <c r="K6897" i="15"/>
  <c r="B6897" i="15"/>
  <c r="K6896" i="15"/>
  <c r="B6896" i="15"/>
  <c r="K6895" i="15"/>
  <c r="B6895" i="15"/>
  <c r="K6894" i="15"/>
  <c r="B6894" i="15"/>
  <c r="K6893" i="15"/>
  <c r="B6893" i="15"/>
  <c r="K6892" i="15"/>
  <c r="B6892" i="15"/>
  <c r="K6891" i="15"/>
  <c r="B6891" i="15"/>
  <c r="K6890" i="15"/>
  <c r="B6890" i="15"/>
  <c r="K6889" i="15"/>
  <c r="B6889" i="15"/>
  <c r="K6888" i="15"/>
  <c r="B6888" i="15"/>
  <c r="K6887" i="15"/>
  <c r="B6887" i="15"/>
  <c r="K6886" i="15"/>
  <c r="B6886" i="15"/>
  <c r="K6885" i="15"/>
  <c r="B6885" i="15"/>
  <c r="K6884" i="15"/>
  <c r="B6884" i="15"/>
  <c r="K6883" i="15"/>
  <c r="B6883" i="15"/>
  <c r="K6882" i="15"/>
  <c r="B6882" i="15"/>
  <c r="K6881" i="15"/>
  <c r="B6881" i="15"/>
  <c r="K6880" i="15"/>
  <c r="B6880" i="15"/>
  <c r="K6879" i="15"/>
  <c r="B6879" i="15"/>
  <c r="K6878" i="15"/>
  <c r="B6878" i="15"/>
  <c r="K6877" i="15"/>
  <c r="B6877" i="15"/>
  <c r="K6876" i="15"/>
  <c r="B6876" i="15"/>
  <c r="K6875" i="15"/>
  <c r="B6875" i="15"/>
  <c r="K6874" i="15"/>
  <c r="B6874" i="15"/>
  <c r="K6873" i="15"/>
  <c r="B6873" i="15"/>
  <c r="K6872" i="15"/>
  <c r="B6872" i="15"/>
  <c r="K6871" i="15"/>
  <c r="B6871" i="15"/>
  <c r="K6870" i="15"/>
  <c r="B6870" i="15"/>
  <c r="K6869" i="15"/>
  <c r="B6869" i="15"/>
  <c r="K6868" i="15"/>
  <c r="B6868" i="15"/>
  <c r="K6867" i="15"/>
  <c r="B6867" i="15"/>
  <c r="K6866" i="15"/>
  <c r="B6866" i="15"/>
  <c r="K6865" i="15"/>
  <c r="B6865" i="15"/>
  <c r="K6864" i="15"/>
  <c r="B6864" i="15"/>
  <c r="K6863" i="15"/>
  <c r="B6863" i="15"/>
  <c r="K6862" i="15"/>
  <c r="B6862" i="15"/>
  <c r="K6861" i="15"/>
  <c r="B6861" i="15"/>
  <c r="K6860" i="15"/>
  <c r="B6860" i="15"/>
  <c r="K6859" i="15"/>
  <c r="B6859" i="15"/>
  <c r="K6858" i="15"/>
  <c r="B6858" i="15"/>
  <c r="K6857" i="15"/>
  <c r="B6857" i="15"/>
  <c r="K6856" i="15"/>
  <c r="B6856" i="15"/>
  <c r="K6855" i="15"/>
  <c r="B6855" i="15"/>
  <c r="K6854" i="15"/>
  <c r="B6854" i="15"/>
  <c r="K6853" i="15"/>
  <c r="B6853" i="15"/>
  <c r="K6852" i="15"/>
  <c r="B6852" i="15"/>
  <c r="K6851" i="15"/>
  <c r="B6851" i="15"/>
  <c r="K6850" i="15"/>
  <c r="B6850" i="15"/>
  <c r="K6849" i="15"/>
  <c r="B6849" i="15"/>
  <c r="K6848" i="15"/>
  <c r="B6848" i="15"/>
  <c r="K6847" i="15"/>
  <c r="B6847" i="15"/>
  <c r="K6846" i="15"/>
  <c r="B6846" i="15"/>
  <c r="K6845" i="15"/>
  <c r="B6845" i="15"/>
  <c r="K6844" i="15"/>
  <c r="B6844" i="15"/>
  <c r="K6843" i="15"/>
  <c r="B6843" i="15"/>
  <c r="K6842" i="15"/>
  <c r="B6842" i="15"/>
  <c r="K6841" i="15"/>
  <c r="B6841" i="15"/>
  <c r="K6840" i="15"/>
  <c r="B6840" i="15"/>
  <c r="K6839" i="15"/>
  <c r="B6839" i="15"/>
  <c r="K6838" i="15"/>
  <c r="B6838" i="15"/>
  <c r="K6837" i="15"/>
  <c r="B6837" i="15"/>
  <c r="K6836" i="15"/>
  <c r="B6836" i="15"/>
  <c r="K6835" i="15"/>
  <c r="B6835" i="15"/>
  <c r="K6834" i="15"/>
  <c r="B6834" i="15"/>
  <c r="K6833" i="15"/>
  <c r="B6833" i="15"/>
  <c r="K6832" i="15"/>
  <c r="B6832" i="15"/>
  <c r="K6831" i="15"/>
  <c r="B6831" i="15"/>
  <c r="K6830" i="15"/>
  <c r="B6830" i="15"/>
  <c r="K6829" i="15"/>
  <c r="B6829" i="15"/>
  <c r="K6828" i="15"/>
  <c r="B6828" i="15"/>
  <c r="K6827" i="15"/>
  <c r="B6827" i="15"/>
  <c r="K6826" i="15"/>
  <c r="B6826" i="15"/>
  <c r="K6825" i="15"/>
  <c r="B6825" i="15"/>
  <c r="K6824" i="15"/>
  <c r="B6824" i="15"/>
  <c r="K6823" i="15"/>
  <c r="B6823" i="15"/>
  <c r="K6822" i="15"/>
  <c r="B6822" i="15"/>
  <c r="K6821" i="15"/>
  <c r="B6821" i="15"/>
  <c r="K6820" i="15"/>
  <c r="B6820" i="15"/>
  <c r="K6819" i="15"/>
  <c r="B6819" i="15"/>
  <c r="K6818" i="15"/>
  <c r="B6818" i="15"/>
  <c r="K6817" i="15"/>
  <c r="B6817" i="15"/>
  <c r="K6816" i="15"/>
  <c r="B6816" i="15"/>
  <c r="K6815" i="15"/>
  <c r="B6815" i="15"/>
  <c r="K6814" i="15"/>
  <c r="B6814" i="15"/>
  <c r="K6813" i="15"/>
  <c r="B6813" i="15"/>
  <c r="K6812" i="15"/>
  <c r="B6812" i="15"/>
  <c r="K6811" i="15"/>
  <c r="B6811" i="15"/>
  <c r="K6810" i="15"/>
  <c r="B6810" i="15"/>
  <c r="K6809" i="15"/>
  <c r="B6809" i="15"/>
  <c r="K6808" i="15"/>
  <c r="B6808" i="15"/>
  <c r="K6807" i="15"/>
  <c r="B6807" i="15"/>
  <c r="K6806" i="15"/>
  <c r="B6806" i="15"/>
  <c r="K6805" i="15"/>
  <c r="B6805" i="15"/>
  <c r="K6804" i="15"/>
  <c r="B6804" i="15"/>
  <c r="K6803" i="15"/>
  <c r="B6803" i="15"/>
  <c r="K6802" i="15"/>
  <c r="B6802" i="15"/>
  <c r="K6801" i="15"/>
  <c r="B6801" i="15"/>
  <c r="K6800" i="15"/>
  <c r="B6800" i="15"/>
  <c r="K6799" i="15"/>
  <c r="B6799" i="15"/>
  <c r="K6798" i="15"/>
  <c r="B6798" i="15"/>
  <c r="K6797" i="15"/>
  <c r="B6797" i="15"/>
  <c r="K6796" i="15"/>
  <c r="B6796" i="15"/>
  <c r="K6795" i="15"/>
  <c r="B6795" i="15"/>
  <c r="K6794" i="15"/>
  <c r="B6794" i="15"/>
  <c r="K6793" i="15"/>
  <c r="B6793" i="15"/>
  <c r="K6792" i="15"/>
  <c r="B6792" i="15"/>
  <c r="K6791" i="15"/>
  <c r="B6791" i="15"/>
  <c r="K6790" i="15"/>
  <c r="B6790" i="15"/>
  <c r="K6789" i="15"/>
  <c r="B6789" i="15"/>
  <c r="K6788" i="15"/>
  <c r="B6788" i="15"/>
  <c r="K6787" i="15"/>
  <c r="B6787" i="15"/>
  <c r="K6786" i="15"/>
  <c r="B6786" i="15"/>
  <c r="K6785" i="15"/>
  <c r="B6785" i="15"/>
  <c r="K6784" i="15"/>
  <c r="B6784" i="15"/>
  <c r="K6783" i="15"/>
  <c r="B6783" i="15"/>
  <c r="K6782" i="15"/>
  <c r="B6782" i="15"/>
  <c r="K6781" i="15"/>
  <c r="B6781" i="15"/>
  <c r="K6780" i="15"/>
  <c r="B6780" i="15"/>
  <c r="K6779" i="15"/>
  <c r="B6779" i="15"/>
  <c r="K6778" i="15"/>
  <c r="B6778" i="15"/>
  <c r="K6777" i="15"/>
  <c r="B6777" i="15"/>
  <c r="K6776" i="15"/>
  <c r="B6776" i="15"/>
  <c r="K6775" i="15"/>
  <c r="B6775" i="15"/>
  <c r="K6774" i="15"/>
  <c r="B6774" i="15"/>
  <c r="K6773" i="15"/>
  <c r="B6773" i="15"/>
  <c r="K6772" i="15"/>
  <c r="B6772" i="15"/>
  <c r="K6771" i="15"/>
  <c r="B6771" i="15"/>
  <c r="K6770" i="15"/>
  <c r="B6770" i="15"/>
  <c r="K6769" i="15"/>
  <c r="B6769" i="15"/>
  <c r="K6768" i="15"/>
  <c r="B6768" i="15"/>
  <c r="K6767" i="15"/>
  <c r="B6767" i="15"/>
  <c r="K6766" i="15"/>
  <c r="B6766" i="15"/>
  <c r="K6765" i="15"/>
  <c r="B6765" i="15"/>
  <c r="K6764" i="15"/>
  <c r="B6764" i="15"/>
  <c r="K6763" i="15"/>
  <c r="B6763" i="15"/>
  <c r="K6762" i="15"/>
  <c r="B6762" i="15"/>
  <c r="K6761" i="15"/>
  <c r="B6761" i="15"/>
  <c r="K6760" i="15"/>
  <c r="B6760" i="15"/>
  <c r="K6759" i="15"/>
  <c r="B6759" i="15"/>
  <c r="K6758" i="15"/>
  <c r="B6758" i="15"/>
  <c r="K6757" i="15"/>
  <c r="B6757" i="15"/>
  <c r="K6756" i="15"/>
  <c r="B6756" i="15"/>
  <c r="K6755" i="15"/>
  <c r="B6755" i="15"/>
  <c r="K6754" i="15"/>
  <c r="B6754" i="15"/>
  <c r="K6753" i="15"/>
  <c r="B6753" i="15"/>
  <c r="K6752" i="15"/>
  <c r="B6752" i="15"/>
  <c r="K6751" i="15"/>
  <c r="B6751" i="15"/>
  <c r="K6750" i="15"/>
  <c r="B6750" i="15"/>
  <c r="K6749" i="15"/>
  <c r="B6749" i="15"/>
  <c r="K6748" i="15"/>
  <c r="B6748" i="15"/>
  <c r="K6747" i="15"/>
  <c r="B6747" i="15"/>
  <c r="K6746" i="15"/>
  <c r="B6746" i="15"/>
  <c r="K6745" i="15"/>
  <c r="B6745" i="15"/>
  <c r="K6744" i="15"/>
  <c r="B6744" i="15"/>
  <c r="K6743" i="15"/>
  <c r="B6743" i="15"/>
  <c r="K6742" i="15"/>
  <c r="B6742" i="15"/>
  <c r="K6741" i="15"/>
  <c r="B6741" i="15"/>
  <c r="K6740" i="15"/>
  <c r="B6740" i="15"/>
  <c r="K6739" i="15"/>
  <c r="B6739" i="15"/>
  <c r="K6738" i="15"/>
  <c r="B6738" i="15"/>
  <c r="K6737" i="15"/>
  <c r="B6737" i="15"/>
  <c r="K6736" i="15"/>
  <c r="B6736" i="15"/>
  <c r="K6735" i="15"/>
  <c r="B6735" i="15"/>
  <c r="K6734" i="15"/>
  <c r="B6734" i="15"/>
  <c r="K6733" i="15"/>
  <c r="B6733" i="15"/>
  <c r="K6732" i="15"/>
  <c r="B6732" i="15"/>
  <c r="K6731" i="15"/>
  <c r="B6731" i="15"/>
  <c r="K6730" i="15"/>
  <c r="B6730" i="15"/>
  <c r="K6729" i="15"/>
  <c r="B6729" i="15"/>
  <c r="K6728" i="15"/>
  <c r="B6728" i="15"/>
  <c r="K6727" i="15"/>
  <c r="B6727" i="15"/>
  <c r="K6726" i="15"/>
  <c r="B6726" i="15"/>
  <c r="K6725" i="15"/>
  <c r="B6725" i="15"/>
  <c r="K6724" i="15"/>
  <c r="B6724" i="15"/>
  <c r="K6723" i="15"/>
  <c r="B6723" i="15"/>
  <c r="K6722" i="15"/>
  <c r="B6722" i="15"/>
  <c r="K6721" i="15"/>
  <c r="B6721" i="15"/>
  <c r="K6720" i="15"/>
  <c r="B6720" i="15"/>
  <c r="K6719" i="15"/>
  <c r="B6719" i="15"/>
  <c r="K6718" i="15"/>
  <c r="B6718" i="15"/>
  <c r="K6717" i="15"/>
  <c r="B6717" i="15"/>
  <c r="K6716" i="15"/>
  <c r="B6716" i="15"/>
  <c r="K6715" i="15"/>
  <c r="B6715" i="15"/>
  <c r="K6714" i="15"/>
  <c r="B6714" i="15"/>
  <c r="K6713" i="15"/>
  <c r="B6713" i="15"/>
  <c r="K6712" i="15"/>
  <c r="B6712" i="15"/>
  <c r="K6711" i="15"/>
  <c r="B6711" i="15"/>
  <c r="K6710" i="15"/>
  <c r="B6710" i="15"/>
  <c r="K6709" i="15"/>
  <c r="B6709" i="15"/>
  <c r="K6708" i="15"/>
  <c r="B6708" i="15"/>
  <c r="K6707" i="15"/>
  <c r="B6707" i="15"/>
  <c r="K6706" i="15"/>
  <c r="B6706" i="15"/>
  <c r="K6705" i="15"/>
  <c r="B6705" i="15"/>
  <c r="K6704" i="15"/>
  <c r="B6704" i="15"/>
  <c r="K6703" i="15"/>
  <c r="B6703" i="15"/>
  <c r="K6702" i="15"/>
  <c r="B6702" i="15"/>
  <c r="K6701" i="15"/>
  <c r="B6701" i="15"/>
  <c r="K6700" i="15"/>
  <c r="B6700" i="15"/>
  <c r="K6699" i="15"/>
  <c r="B6699" i="15"/>
  <c r="K6698" i="15"/>
  <c r="B6698" i="15"/>
  <c r="K6697" i="15"/>
  <c r="B6697" i="15"/>
  <c r="K6696" i="15"/>
  <c r="B6696" i="15"/>
  <c r="K6695" i="15"/>
  <c r="B6695" i="15"/>
  <c r="K6694" i="15"/>
  <c r="B6694" i="15"/>
  <c r="K6693" i="15"/>
  <c r="B6693" i="15"/>
  <c r="K6692" i="15"/>
  <c r="B6692" i="15"/>
  <c r="K6691" i="15"/>
  <c r="B6691" i="15"/>
  <c r="K6690" i="15"/>
  <c r="B6690" i="15"/>
  <c r="K6689" i="15"/>
  <c r="B6689" i="15"/>
  <c r="K6688" i="15"/>
  <c r="B6688" i="15"/>
  <c r="K6687" i="15"/>
  <c r="B6687" i="15"/>
  <c r="K6686" i="15"/>
  <c r="B6686" i="15"/>
  <c r="K6685" i="15"/>
  <c r="B6685" i="15"/>
  <c r="K6684" i="15"/>
  <c r="B6684" i="15"/>
  <c r="K6683" i="15"/>
  <c r="B6683" i="15"/>
  <c r="K6682" i="15"/>
  <c r="B6682" i="15"/>
  <c r="K6681" i="15"/>
  <c r="B6681" i="15"/>
  <c r="K6680" i="15"/>
  <c r="B6680" i="15"/>
  <c r="K6679" i="15"/>
  <c r="B6679" i="15"/>
  <c r="K6678" i="15"/>
  <c r="B6678" i="15"/>
  <c r="K6677" i="15"/>
  <c r="B6677" i="15"/>
  <c r="K6676" i="15"/>
  <c r="B6676" i="15"/>
  <c r="K6675" i="15"/>
  <c r="B6675" i="15"/>
  <c r="K6674" i="15"/>
  <c r="B6674" i="15"/>
  <c r="K6673" i="15"/>
  <c r="B6673" i="15"/>
  <c r="K6672" i="15"/>
  <c r="B6672" i="15"/>
  <c r="K6671" i="15"/>
  <c r="B6671" i="15"/>
  <c r="K6670" i="15"/>
  <c r="B6670" i="15"/>
  <c r="K6669" i="15"/>
  <c r="B6669" i="15"/>
  <c r="K6668" i="15"/>
  <c r="B6668" i="15"/>
  <c r="K6667" i="15"/>
  <c r="B6667" i="15"/>
  <c r="K6666" i="15"/>
  <c r="B6666" i="15"/>
  <c r="K6665" i="15"/>
  <c r="B6665" i="15"/>
  <c r="K6664" i="15"/>
  <c r="B6664" i="15"/>
  <c r="K6663" i="15"/>
  <c r="B6663" i="15"/>
  <c r="K6662" i="15"/>
  <c r="B6662" i="15"/>
  <c r="K6661" i="15"/>
  <c r="B6661" i="15"/>
  <c r="K6660" i="15"/>
  <c r="B6660" i="15"/>
  <c r="K6659" i="15"/>
  <c r="B6659" i="15"/>
  <c r="K6658" i="15"/>
  <c r="B6658" i="15"/>
  <c r="K6657" i="15"/>
  <c r="B6657" i="15"/>
  <c r="K6656" i="15"/>
  <c r="B6656" i="15"/>
  <c r="K6655" i="15"/>
  <c r="B6655" i="15"/>
  <c r="K6654" i="15"/>
  <c r="B6654" i="15"/>
  <c r="K6653" i="15"/>
  <c r="B6653" i="15"/>
  <c r="K6652" i="15"/>
  <c r="B6652" i="15"/>
  <c r="K6651" i="15"/>
  <c r="B6651" i="15"/>
  <c r="K6650" i="15"/>
  <c r="B6650" i="15"/>
  <c r="K6649" i="15"/>
  <c r="B6649" i="15"/>
  <c r="K6648" i="15"/>
  <c r="B6648" i="15"/>
  <c r="K6647" i="15"/>
  <c r="B6647" i="15"/>
  <c r="K6646" i="15"/>
  <c r="B6646" i="15"/>
  <c r="K6645" i="15"/>
  <c r="B6645" i="15"/>
  <c r="K6644" i="15"/>
  <c r="B6644" i="15"/>
  <c r="K6643" i="15"/>
  <c r="B6643" i="15"/>
  <c r="K6642" i="15"/>
  <c r="B6642" i="15"/>
  <c r="K6641" i="15"/>
  <c r="B6641" i="15"/>
  <c r="K6640" i="15"/>
  <c r="B6640" i="15"/>
  <c r="K6639" i="15"/>
  <c r="B6639" i="15"/>
  <c r="K6638" i="15"/>
  <c r="B6638" i="15"/>
  <c r="K6637" i="15"/>
  <c r="B6637" i="15"/>
  <c r="K6636" i="15"/>
  <c r="B6636" i="15"/>
  <c r="K6635" i="15"/>
  <c r="B6635" i="15"/>
  <c r="K6634" i="15"/>
  <c r="B6634" i="15"/>
  <c r="K6633" i="15"/>
  <c r="B6633" i="15"/>
  <c r="K6632" i="15"/>
  <c r="B6632" i="15"/>
  <c r="K6631" i="15"/>
  <c r="B6631" i="15"/>
  <c r="K6630" i="15"/>
  <c r="B6630" i="15"/>
  <c r="K6629" i="15"/>
  <c r="B6629" i="15"/>
  <c r="K6628" i="15"/>
  <c r="B6628" i="15"/>
  <c r="K6627" i="15"/>
  <c r="B6627" i="15"/>
  <c r="K6626" i="15"/>
  <c r="B6626" i="15"/>
  <c r="K6625" i="15"/>
  <c r="B6625" i="15"/>
  <c r="K6624" i="15"/>
  <c r="B6624" i="15"/>
  <c r="K6623" i="15"/>
  <c r="B6623" i="15"/>
  <c r="K6622" i="15"/>
  <c r="B6622" i="15"/>
  <c r="K6621" i="15"/>
  <c r="B6621" i="15"/>
  <c r="K6620" i="15"/>
  <c r="B6620" i="15"/>
  <c r="K6619" i="15"/>
  <c r="B6619" i="15"/>
  <c r="K6618" i="15"/>
  <c r="B6618" i="15"/>
  <c r="K6617" i="15"/>
  <c r="B6617" i="15"/>
  <c r="K6616" i="15"/>
  <c r="B6616" i="15"/>
  <c r="K6615" i="15"/>
  <c r="B6615" i="15"/>
  <c r="K6614" i="15"/>
  <c r="B6614" i="15"/>
  <c r="K6613" i="15"/>
  <c r="B6613" i="15"/>
  <c r="K6612" i="15"/>
  <c r="B6612" i="15"/>
  <c r="K6611" i="15"/>
  <c r="B6611" i="15"/>
  <c r="K6610" i="15"/>
  <c r="B6610" i="15"/>
  <c r="K6609" i="15"/>
  <c r="B6609" i="15"/>
  <c r="K6608" i="15"/>
  <c r="B6608" i="15"/>
  <c r="K6607" i="15"/>
  <c r="B6607" i="15"/>
  <c r="K6606" i="15"/>
  <c r="B6606" i="15"/>
  <c r="K6605" i="15"/>
  <c r="B6605" i="15"/>
  <c r="K6604" i="15"/>
  <c r="B6604" i="15"/>
  <c r="K6603" i="15"/>
  <c r="B6603" i="15"/>
  <c r="K6602" i="15"/>
  <c r="B6602" i="15"/>
  <c r="K6601" i="15"/>
  <c r="B6601" i="15"/>
  <c r="K6600" i="15"/>
  <c r="B6600" i="15"/>
  <c r="K6599" i="15"/>
  <c r="B6599" i="15"/>
  <c r="K6598" i="15"/>
  <c r="B6598" i="15"/>
  <c r="K6597" i="15"/>
  <c r="B6597" i="15"/>
  <c r="K6596" i="15"/>
  <c r="B6596" i="15"/>
  <c r="K6595" i="15"/>
  <c r="B6595" i="15"/>
  <c r="K6594" i="15"/>
  <c r="B6594" i="15"/>
  <c r="K6593" i="15"/>
  <c r="B6593" i="15"/>
  <c r="K6592" i="15"/>
  <c r="B6592" i="15"/>
  <c r="K6591" i="15"/>
  <c r="B6591" i="15"/>
  <c r="K6590" i="15"/>
  <c r="B6590" i="15"/>
  <c r="K6589" i="15"/>
  <c r="B6589" i="15"/>
  <c r="K6588" i="15"/>
  <c r="B6588" i="15"/>
  <c r="K6587" i="15"/>
  <c r="B6587" i="15"/>
  <c r="K6586" i="15"/>
  <c r="B6586" i="15"/>
  <c r="K6585" i="15"/>
  <c r="B6585" i="15"/>
  <c r="K6584" i="15"/>
  <c r="B6584" i="15"/>
  <c r="K6583" i="15"/>
  <c r="B6583" i="15"/>
  <c r="K6582" i="15"/>
  <c r="B6582" i="15"/>
  <c r="K6581" i="15"/>
  <c r="B6581" i="15"/>
  <c r="K6580" i="15"/>
  <c r="B6580" i="15"/>
  <c r="K6579" i="15"/>
  <c r="B6579" i="15"/>
  <c r="K6578" i="15"/>
  <c r="B6578" i="15"/>
  <c r="K6577" i="15"/>
  <c r="B6577" i="15"/>
  <c r="K6576" i="15"/>
  <c r="B6576" i="15"/>
  <c r="K6575" i="15"/>
  <c r="B6575" i="15"/>
  <c r="K6574" i="15"/>
  <c r="B6574" i="15"/>
  <c r="K6573" i="15"/>
  <c r="B6573" i="15"/>
  <c r="K6572" i="15"/>
  <c r="B6572" i="15"/>
  <c r="K6571" i="15"/>
  <c r="B6571" i="15"/>
  <c r="K6570" i="15"/>
  <c r="B6570" i="15"/>
  <c r="K6569" i="15"/>
  <c r="B6569" i="15"/>
  <c r="K6568" i="15"/>
  <c r="B6568" i="15"/>
  <c r="K6567" i="15"/>
  <c r="B6567" i="15"/>
  <c r="K6566" i="15"/>
  <c r="B6566" i="15"/>
  <c r="K6565" i="15"/>
  <c r="B6565" i="15"/>
  <c r="K6564" i="15"/>
  <c r="B6564" i="15"/>
  <c r="K6563" i="15"/>
  <c r="B6563" i="15"/>
  <c r="K6562" i="15"/>
  <c r="B6562" i="15"/>
  <c r="K6561" i="15"/>
  <c r="B6561" i="15"/>
  <c r="K6560" i="15"/>
  <c r="B6560" i="15"/>
  <c r="K6559" i="15"/>
  <c r="B6559" i="15"/>
  <c r="K6558" i="15"/>
  <c r="B6558" i="15"/>
  <c r="K6557" i="15"/>
  <c r="B6557" i="15"/>
  <c r="K6556" i="15"/>
  <c r="B6556" i="15"/>
  <c r="K6555" i="15"/>
  <c r="B6555" i="15"/>
  <c r="K6554" i="15"/>
  <c r="B6554" i="15"/>
  <c r="K6553" i="15"/>
  <c r="B6553" i="15"/>
  <c r="K6552" i="15"/>
  <c r="B6552" i="15"/>
  <c r="K6551" i="15"/>
  <c r="B6551" i="15"/>
  <c r="K6550" i="15"/>
  <c r="B6550" i="15"/>
  <c r="K6549" i="15"/>
  <c r="B6549" i="15"/>
  <c r="K6548" i="15"/>
  <c r="B6548" i="15"/>
  <c r="K6547" i="15"/>
  <c r="B6547" i="15"/>
  <c r="K6546" i="15"/>
  <c r="B6546" i="15"/>
  <c r="K6545" i="15"/>
  <c r="B6545" i="15"/>
  <c r="K6544" i="15"/>
  <c r="B6544" i="15"/>
  <c r="K6543" i="15"/>
  <c r="B6543" i="15"/>
  <c r="K6542" i="15"/>
  <c r="B6542" i="15"/>
  <c r="K6541" i="15"/>
  <c r="B6541" i="15"/>
  <c r="K6540" i="15"/>
  <c r="B6540" i="15"/>
  <c r="K6539" i="15"/>
  <c r="B6539" i="15"/>
  <c r="K6538" i="15"/>
  <c r="B6538" i="15"/>
  <c r="K6537" i="15"/>
  <c r="B6537" i="15"/>
  <c r="K6536" i="15"/>
  <c r="B6536" i="15"/>
  <c r="K6535" i="15"/>
  <c r="B6535" i="15"/>
  <c r="K6534" i="15"/>
  <c r="B6534" i="15"/>
  <c r="K6533" i="15"/>
  <c r="B6533" i="15"/>
  <c r="K6532" i="15"/>
  <c r="B6532" i="15"/>
  <c r="K6531" i="15"/>
  <c r="B6531" i="15"/>
  <c r="K6530" i="15"/>
  <c r="B6530" i="15"/>
  <c r="K6529" i="15"/>
  <c r="B6529" i="15"/>
  <c r="K6528" i="15"/>
  <c r="B6528" i="15"/>
  <c r="K6527" i="15"/>
  <c r="B6527" i="15"/>
  <c r="K6526" i="15"/>
  <c r="B6526" i="15"/>
  <c r="K6525" i="15"/>
  <c r="B6525" i="15"/>
  <c r="K6524" i="15"/>
  <c r="B6524" i="15"/>
  <c r="K6523" i="15"/>
  <c r="B6523" i="15"/>
  <c r="K6522" i="15"/>
  <c r="B6522" i="15"/>
  <c r="K6521" i="15"/>
  <c r="B6521" i="15"/>
  <c r="K6520" i="15"/>
  <c r="B6520" i="15"/>
  <c r="K6519" i="15"/>
  <c r="B6519" i="15"/>
  <c r="K6518" i="15"/>
  <c r="B6518" i="15"/>
  <c r="K6517" i="15"/>
  <c r="B6517" i="15"/>
  <c r="K6516" i="15"/>
  <c r="B6516" i="15"/>
  <c r="K6515" i="15"/>
  <c r="B6515" i="15"/>
  <c r="K6514" i="15"/>
  <c r="B6514" i="15"/>
  <c r="K6513" i="15"/>
  <c r="B6513" i="15"/>
  <c r="K6512" i="15"/>
  <c r="B6512" i="15"/>
  <c r="K6511" i="15"/>
  <c r="B6511" i="15"/>
  <c r="K6510" i="15"/>
  <c r="B6510" i="15"/>
  <c r="K6509" i="15"/>
  <c r="B6509" i="15"/>
  <c r="K6508" i="15"/>
  <c r="B6508" i="15"/>
  <c r="K6507" i="15"/>
  <c r="B6507" i="15"/>
  <c r="K6506" i="15"/>
  <c r="B6506" i="15"/>
  <c r="K6505" i="15"/>
  <c r="B6505" i="15"/>
  <c r="K6504" i="15"/>
  <c r="B6504" i="15"/>
  <c r="K6503" i="15"/>
  <c r="B6503" i="15"/>
  <c r="K6502" i="15"/>
  <c r="B6502" i="15"/>
  <c r="K6501" i="15"/>
  <c r="B6501" i="15"/>
  <c r="K6500" i="15"/>
  <c r="B6500" i="15"/>
  <c r="K6499" i="15"/>
  <c r="B6499" i="15"/>
  <c r="K6498" i="15"/>
  <c r="B6498" i="15"/>
  <c r="K6497" i="15"/>
  <c r="B6497" i="15"/>
  <c r="K6496" i="15"/>
  <c r="B6496" i="15"/>
  <c r="K6495" i="15"/>
  <c r="B6495" i="15"/>
  <c r="K6494" i="15"/>
  <c r="B6494" i="15"/>
  <c r="K6493" i="15"/>
  <c r="B6493" i="15"/>
  <c r="K6492" i="15"/>
  <c r="B6492" i="15"/>
  <c r="K6491" i="15"/>
  <c r="B6491" i="15"/>
  <c r="K6490" i="15"/>
  <c r="B6490" i="15"/>
  <c r="K6489" i="15"/>
  <c r="B6489" i="15"/>
  <c r="K6488" i="15"/>
  <c r="B6488" i="15"/>
  <c r="K6487" i="15"/>
  <c r="B6487" i="15"/>
  <c r="K6486" i="15"/>
  <c r="B6486" i="15"/>
  <c r="K6485" i="15"/>
  <c r="B6485" i="15"/>
  <c r="K6484" i="15"/>
  <c r="B6484" i="15"/>
  <c r="K6483" i="15"/>
  <c r="B6483" i="15"/>
  <c r="K6482" i="15"/>
  <c r="B6482" i="15"/>
  <c r="K6481" i="15"/>
  <c r="B6481" i="15"/>
  <c r="K6480" i="15"/>
  <c r="B6480" i="15"/>
  <c r="K6479" i="15"/>
  <c r="B6479" i="15"/>
  <c r="K6478" i="15"/>
  <c r="B6478" i="15"/>
  <c r="K6477" i="15"/>
  <c r="B6477" i="15"/>
  <c r="K6476" i="15"/>
  <c r="B6476" i="15"/>
  <c r="K6475" i="15"/>
  <c r="B6475" i="15"/>
  <c r="K6474" i="15"/>
  <c r="B6474" i="15"/>
  <c r="K6473" i="15"/>
  <c r="B6473" i="15"/>
  <c r="K6472" i="15"/>
  <c r="B6472" i="15"/>
  <c r="K6471" i="15"/>
  <c r="B6471" i="15"/>
  <c r="K6470" i="15"/>
  <c r="B6470" i="15"/>
  <c r="K6469" i="15"/>
  <c r="B6469" i="15"/>
  <c r="K6468" i="15"/>
  <c r="B6468" i="15"/>
  <c r="K6467" i="15"/>
  <c r="B6467" i="15"/>
  <c r="K6466" i="15"/>
  <c r="B6466" i="15"/>
  <c r="K6465" i="15"/>
  <c r="B6465" i="15"/>
  <c r="K6464" i="15"/>
  <c r="B6464" i="15"/>
  <c r="K6463" i="15"/>
  <c r="B6463" i="15"/>
  <c r="K6462" i="15"/>
  <c r="B6462" i="15"/>
  <c r="K6461" i="15"/>
  <c r="B6461" i="15"/>
  <c r="K6460" i="15"/>
  <c r="B6460" i="15"/>
  <c r="K6459" i="15"/>
  <c r="B6459" i="15"/>
  <c r="K6458" i="15"/>
  <c r="B6458" i="15"/>
  <c r="K6457" i="15"/>
  <c r="B6457" i="15"/>
  <c r="K6456" i="15"/>
  <c r="B6456" i="15"/>
  <c r="K6455" i="15"/>
  <c r="B6455" i="15"/>
  <c r="K6454" i="15"/>
  <c r="B6454" i="15"/>
  <c r="K6453" i="15"/>
  <c r="B6453" i="15"/>
  <c r="K6452" i="15"/>
  <c r="B6452" i="15"/>
  <c r="K6451" i="15"/>
  <c r="B6451" i="15"/>
  <c r="K6450" i="15"/>
  <c r="B6450" i="15"/>
  <c r="K6449" i="15"/>
  <c r="B6449" i="15"/>
  <c r="K6448" i="15"/>
  <c r="B6448" i="15"/>
  <c r="K6447" i="15"/>
  <c r="B6447" i="15"/>
  <c r="K6446" i="15"/>
  <c r="B6446" i="15"/>
  <c r="K6445" i="15"/>
  <c r="B6445" i="15"/>
  <c r="K6444" i="15"/>
  <c r="B6444" i="15"/>
  <c r="K6443" i="15"/>
  <c r="B6443" i="15"/>
  <c r="K6442" i="15"/>
  <c r="B6442" i="15"/>
  <c r="K6441" i="15"/>
  <c r="B6441" i="15"/>
  <c r="K6440" i="15"/>
  <c r="B6440" i="15"/>
  <c r="K6439" i="15"/>
  <c r="B6439" i="15"/>
  <c r="K6438" i="15"/>
  <c r="B6438" i="15"/>
  <c r="K6437" i="15"/>
  <c r="B6437" i="15"/>
  <c r="K6436" i="15"/>
  <c r="B6436" i="15"/>
  <c r="K6435" i="15"/>
  <c r="B6435" i="15"/>
  <c r="K6434" i="15"/>
  <c r="B6434" i="15"/>
  <c r="K6433" i="15"/>
  <c r="B6433" i="15"/>
  <c r="K6432" i="15"/>
  <c r="B6432" i="15"/>
  <c r="K6431" i="15"/>
  <c r="B6431" i="15"/>
  <c r="K6430" i="15"/>
  <c r="B6430" i="15"/>
  <c r="K6429" i="15"/>
  <c r="B6429" i="15"/>
  <c r="K6428" i="15"/>
  <c r="B6428" i="15"/>
  <c r="K6427" i="15"/>
  <c r="B6427" i="15"/>
  <c r="K6426" i="15"/>
  <c r="B6426" i="15"/>
  <c r="K6425" i="15"/>
  <c r="B6425" i="15"/>
  <c r="K6424" i="15"/>
  <c r="B6424" i="15"/>
  <c r="K6423" i="15"/>
  <c r="B6423" i="15"/>
  <c r="K6422" i="15"/>
  <c r="B6422" i="15"/>
  <c r="K6421" i="15"/>
  <c r="B6421" i="15"/>
  <c r="K6420" i="15"/>
  <c r="B6420" i="15"/>
  <c r="K6419" i="15"/>
  <c r="B6419" i="15"/>
  <c r="K6418" i="15"/>
  <c r="B6418" i="15"/>
  <c r="K6417" i="15"/>
  <c r="B6417" i="15"/>
  <c r="K6416" i="15"/>
  <c r="B6416" i="15"/>
  <c r="K6415" i="15"/>
  <c r="B6415" i="15"/>
  <c r="K6414" i="15"/>
  <c r="B6414" i="15"/>
  <c r="K6413" i="15"/>
  <c r="B6413" i="15"/>
  <c r="K6412" i="15"/>
  <c r="B6412" i="15"/>
  <c r="K6411" i="15"/>
  <c r="B6411" i="15"/>
  <c r="K6410" i="15"/>
  <c r="B6410" i="15"/>
  <c r="K6409" i="15"/>
  <c r="B6409" i="15"/>
  <c r="K6408" i="15"/>
  <c r="B6408" i="15"/>
  <c r="K6407" i="15"/>
  <c r="B6407" i="15"/>
  <c r="K6406" i="15"/>
  <c r="B6406" i="15"/>
  <c r="K6405" i="15"/>
  <c r="B6405" i="15"/>
  <c r="K6404" i="15"/>
  <c r="B6404" i="15"/>
  <c r="K6403" i="15"/>
  <c r="B6403" i="15"/>
  <c r="K6402" i="15"/>
  <c r="B6402" i="15"/>
  <c r="K6401" i="15"/>
  <c r="B6401" i="15"/>
  <c r="K6400" i="15"/>
  <c r="B6400" i="15"/>
  <c r="K6399" i="15"/>
  <c r="B6399" i="15"/>
  <c r="K6398" i="15"/>
  <c r="B6398" i="15"/>
  <c r="K6397" i="15"/>
  <c r="B6397" i="15"/>
  <c r="K6396" i="15"/>
  <c r="B6396" i="15"/>
  <c r="K6395" i="15"/>
  <c r="B6395" i="15"/>
  <c r="K6394" i="15"/>
  <c r="B6394" i="15"/>
  <c r="K6393" i="15"/>
  <c r="B6393" i="15"/>
  <c r="K6392" i="15"/>
  <c r="B6392" i="15"/>
  <c r="K6391" i="15"/>
  <c r="B6391" i="15"/>
  <c r="K6390" i="15"/>
  <c r="B6390" i="15"/>
  <c r="K6389" i="15"/>
  <c r="B6389" i="15"/>
  <c r="K6388" i="15"/>
  <c r="B6388" i="15"/>
  <c r="K6387" i="15"/>
  <c r="B6387" i="15"/>
  <c r="K6386" i="15"/>
  <c r="B6386" i="15"/>
  <c r="K6385" i="15"/>
  <c r="B6385" i="15"/>
  <c r="K6384" i="15"/>
  <c r="B6384" i="15"/>
  <c r="K6383" i="15"/>
  <c r="B6383" i="15"/>
  <c r="K6382" i="15"/>
  <c r="B6382" i="15"/>
  <c r="K6381" i="15"/>
  <c r="B6381" i="15"/>
  <c r="K6380" i="15"/>
  <c r="B6380" i="15"/>
  <c r="K6379" i="15"/>
  <c r="B6379" i="15"/>
  <c r="K6378" i="15"/>
  <c r="B6378" i="15"/>
  <c r="K6377" i="15"/>
  <c r="B6377" i="15"/>
  <c r="K6376" i="15"/>
  <c r="B6376" i="15"/>
  <c r="K6375" i="15"/>
  <c r="B6375" i="15"/>
  <c r="K6374" i="15"/>
  <c r="B6374" i="15"/>
  <c r="K6373" i="15"/>
  <c r="B6373" i="15"/>
  <c r="K6372" i="15"/>
  <c r="B6372" i="15"/>
  <c r="K6371" i="15"/>
  <c r="B6371" i="15"/>
  <c r="K6370" i="15"/>
  <c r="B6370" i="15"/>
  <c r="K6369" i="15"/>
  <c r="B6369" i="15"/>
  <c r="K6368" i="15"/>
  <c r="B6368" i="15"/>
  <c r="K6367" i="15"/>
  <c r="B6367" i="15"/>
  <c r="K6366" i="15"/>
  <c r="B6366" i="15"/>
  <c r="K6365" i="15"/>
  <c r="B6365" i="15"/>
  <c r="K6364" i="15"/>
  <c r="B6364" i="15"/>
  <c r="K6363" i="15"/>
  <c r="B6363" i="15"/>
  <c r="K6362" i="15"/>
  <c r="B6362" i="15"/>
  <c r="K6361" i="15"/>
  <c r="B6361" i="15"/>
  <c r="K6360" i="15"/>
  <c r="B6360" i="15"/>
  <c r="K6359" i="15"/>
  <c r="B6359" i="15"/>
  <c r="K6358" i="15"/>
  <c r="B6358" i="15"/>
  <c r="K6357" i="15"/>
  <c r="B6357" i="15"/>
  <c r="K6356" i="15"/>
  <c r="B6356" i="15"/>
  <c r="K6355" i="15"/>
  <c r="B6355" i="15"/>
  <c r="K6354" i="15"/>
  <c r="B6354" i="15"/>
  <c r="K6353" i="15"/>
  <c r="B6353" i="15"/>
  <c r="K6352" i="15"/>
  <c r="B6352" i="15"/>
  <c r="K6351" i="15"/>
  <c r="B6351" i="15"/>
  <c r="K6350" i="15"/>
  <c r="B6350" i="15"/>
  <c r="K6349" i="15"/>
  <c r="B6349" i="15"/>
  <c r="K6348" i="15"/>
  <c r="B6348" i="15"/>
  <c r="K6347" i="15"/>
  <c r="B6347" i="15"/>
  <c r="K6346" i="15"/>
  <c r="B6346" i="15"/>
  <c r="K6345" i="15"/>
  <c r="B6345" i="15"/>
  <c r="K6344" i="15"/>
  <c r="B6344" i="15"/>
  <c r="K6343" i="15"/>
  <c r="B6343" i="15"/>
  <c r="K6342" i="15"/>
  <c r="B6342" i="15"/>
  <c r="K6341" i="15"/>
  <c r="B6341" i="15"/>
  <c r="K6340" i="15"/>
  <c r="B6340" i="15"/>
  <c r="K6339" i="15"/>
  <c r="B6339" i="15"/>
  <c r="K6338" i="15"/>
  <c r="B6338" i="15"/>
  <c r="K6337" i="15"/>
  <c r="B6337" i="15"/>
  <c r="K6336" i="15"/>
  <c r="B6336" i="15"/>
  <c r="K6335" i="15"/>
  <c r="B6335" i="15"/>
  <c r="K6334" i="15"/>
  <c r="B6334" i="15"/>
  <c r="K6333" i="15"/>
  <c r="B6333" i="15"/>
  <c r="K6332" i="15"/>
  <c r="B6332" i="15"/>
  <c r="K6331" i="15"/>
  <c r="B6331" i="15"/>
  <c r="K6330" i="15"/>
  <c r="B6330" i="15"/>
  <c r="K6329" i="15"/>
  <c r="B6329" i="15"/>
  <c r="K6328" i="15"/>
  <c r="B6328" i="15"/>
  <c r="K6327" i="15"/>
  <c r="B6327" i="15"/>
  <c r="K6326" i="15"/>
  <c r="B6326" i="15"/>
  <c r="K6325" i="15"/>
  <c r="B6325" i="15"/>
  <c r="K6324" i="15"/>
  <c r="B6324" i="15"/>
  <c r="K6323" i="15"/>
  <c r="B6323" i="15"/>
  <c r="K6322" i="15"/>
  <c r="B6322" i="15"/>
  <c r="K6321" i="15"/>
  <c r="B6321" i="15"/>
  <c r="K6320" i="15"/>
  <c r="B6320" i="15"/>
  <c r="K6319" i="15"/>
  <c r="B6319" i="15"/>
  <c r="K6318" i="15"/>
  <c r="B6318" i="15"/>
  <c r="K6317" i="15"/>
  <c r="B6317" i="15"/>
  <c r="K6316" i="15"/>
  <c r="B6316" i="15"/>
  <c r="K6315" i="15"/>
  <c r="B6315" i="15"/>
  <c r="K6314" i="15"/>
  <c r="B6314" i="15"/>
  <c r="K6313" i="15"/>
  <c r="B6313" i="15"/>
  <c r="K6312" i="15"/>
  <c r="B6312" i="15"/>
  <c r="K6311" i="15"/>
  <c r="B6311" i="15"/>
  <c r="K6310" i="15"/>
  <c r="B6310" i="15"/>
  <c r="K6309" i="15"/>
  <c r="B6309" i="15"/>
  <c r="K6308" i="15"/>
  <c r="B6308" i="15"/>
  <c r="K6307" i="15"/>
  <c r="B6307" i="15"/>
  <c r="K6306" i="15"/>
  <c r="B6306" i="15"/>
  <c r="K6305" i="15"/>
  <c r="B6305" i="15"/>
  <c r="K6304" i="15"/>
  <c r="B6304" i="15"/>
  <c r="K6303" i="15"/>
  <c r="B6303" i="15"/>
  <c r="K6302" i="15"/>
  <c r="B6302" i="15"/>
  <c r="K6301" i="15"/>
  <c r="B6301" i="15"/>
  <c r="K6300" i="15"/>
  <c r="B6300" i="15"/>
  <c r="K6299" i="15"/>
  <c r="B6299" i="15"/>
  <c r="K6298" i="15"/>
  <c r="B6298" i="15"/>
  <c r="K6297" i="15"/>
  <c r="B6297" i="15"/>
  <c r="K6296" i="15"/>
  <c r="B6296" i="15"/>
  <c r="K6295" i="15"/>
  <c r="B6295" i="15"/>
  <c r="K6294" i="15"/>
  <c r="B6294" i="15"/>
  <c r="K6293" i="15"/>
  <c r="B6293" i="15"/>
  <c r="K6292" i="15"/>
  <c r="B6292" i="15"/>
  <c r="K6291" i="15"/>
  <c r="B6291" i="15"/>
  <c r="K6290" i="15"/>
  <c r="B6290" i="15"/>
  <c r="K6289" i="15"/>
  <c r="B6289" i="15"/>
  <c r="K6288" i="15"/>
  <c r="B6288" i="15"/>
  <c r="K6287" i="15"/>
  <c r="B6287" i="15"/>
  <c r="K6286" i="15"/>
  <c r="B6286" i="15"/>
  <c r="K6285" i="15"/>
  <c r="B6285" i="15"/>
  <c r="K6284" i="15"/>
  <c r="B6284" i="15"/>
  <c r="K6283" i="15"/>
  <c r="B6283" i="15"/>
  <c r="K6282" i="15"/>
  <c r="B6282" i="15"/>
  <c r="K6281" i="15"/>
  <c r="B6281" i="15"/>
  <c r="K6280" i="15"/>
  <c r="B6280" i="15"/>
  <c r="K6279" i="15"/>
  <c r="B6279" i="15"/>
  <c r="K6278" i="15"/>
  <c r="B6278" i="15"/>
  <c r="K6277" i="15"/>
  <c r="B6277" i="15"/>
  <c r="K6276" i="15"/>
  <c r="B6276" i="15"/>
  <c r="K6275" i="15"/>
  <c r="B6275" i="15"/>
  <c r="K6274" i="15"/>
  <c r="B6274" i="15"/>
  <c r="K6273" i="15"/>
  <c r="B6273" i="15"/>
  <c r="K6272" i="15"/>
  <c r="B6272" i="15"/>
  <c r="K6271" i="15"/>
  <c r="B6271" i="15"/>
  <c r="K6270" i="15"/>
  <c r="B6270" i="15"/>
  <c r="K6269" i="15"/>
  <c r="B6269" i="15"/>
  <c r="K6268" i="15"/>
  <c r="B6268" i="15"/>
  <c r="K6267" i="15"/>
  <c r="B6267" i="15"/>
  <c r="K6266" i="15"/>
  <c r="B6266" i="15"/>
  <c r="K6265" i="15"/>
  <c r="B6265" i="15"/>
  <c r="K6264" i="15"/>
  <c r="B6264" i="15"/>
  <c r="K6263" i="15"/>
  <c r="B6263" i="15"/>
  <c r="K6262" i="15"/>
  <c r="B6262" i="15"/>
  <c r="K6261" i="15"/>
  <c r="B6261" i="15"/>
  <c r="K6260" i="15"/>
  <c r="B6260" i="15"/>
  <c r="K6259" i="15"/>
  <c r="B6259" i="15"/>
  <c r="K6258" i="15"/>
  <c r="B6258" i="15"/>
  <c r="K6257" i="15"/>
  <c r="B6257" i="15"/>
  <c r="K6256" i="15"/>
  <c r="B6256" i="15"/>
  <c r="K6255" i="15"/>
  <c r="B6255" i="15"/>
  <c r="K6254" i="15"/>
  <c r="B6254" i="15"/>
  <c r="K6253" i="15"/>
  <c r="B6253" i="15"/>
  <c r="K6252" i="15"/>
  <c r="B6252" i="15"/>
  <c r="K6251" i="15"/>
  <c r="B6251" i="15"/>
  <c r="K6250" i="15"/>
  <c r="B6250" i="15"/>
  <c r="K6249" i="15"/>
  <c r="B6249" i="15"/>
  <c r="K6248" i="15"/>
  <c r="B6248" i="15"/>
  <c r="K6247" i="15"/>
  <c r="B6247" i="15"/>
  <c r="K6246" i="15"/>
  <c r="B6246" i="15"/>
  <c r="K6245" i="15"/>
  <c r="B6245" i="15"/>
  <c r="K6244" i="15"/>
  <c r="B6244" i="15"/>
  <c r="K6243" i="15"/>
  <c r="B6243" i="15"/>
  <c r="K6242" i="15"/>
  <c r="B6242" i="15"/>
  <c r="K6241" i="15"/>
  <c r="B6241" i="15"/>
  <c r="K6240" i="15"/>
  <c r="B6240" i="15"/>
  <c r="K6239" i="15"/>
  <c r="B6239" i="15"/>
  <c r="K6238" i="15"/>
  <c r="B6238" i="15"/>
  <c r="K6237" i="15"/>
  <c r="B6237" i="15"/>
  <c r="K6236" i="15"/>
  <c r="B6236" i="15"/>
  <c r="K6235" i="15"/>
  <c r="B6235" i="15"/>
  <c r="K6234" i="15"/>
  <c r="B6234" i="15"/>
  <c r="K6233" i="15"/>
  <c r="B6233" i="15"/>
  <c r="K6232" i="15"/>
  <c r="B6232" i="15"/>
  <c r="K6231" i="15"/>
  <c r="B6231" i="15"/>
  <c r="K6230" i="15"/>
  <c r="B6230" i="15"/>
  <c r="K6229" i="15"/>
  <c r="B6229" i="15"/>
  <c r="K6228" i="15"/>
  <c r="B6228" i="15"/>
  <c r="K6227" i="15"/>
  <c r="B6227" i="15"/>
  <c r="K6226" i="15"/>
  <c r="B6226" i="15"/>
  <c r="K6225" i="15"/>
  <c r="B6225" i="15"/>
  <c r="K6224" i="15"/>
  <c r="B6224" i="15"/>
  <c r="K6223" i="15"/>
  <c r="B6223" i="15"/>
  <c r="K6222" i="15"/>
  <c r="B6222" i="15"/>
  <c r="K6221" i="15"/>
  <c r="B6221" i="15"/>
  <c r="K6220" i="15"/>
  <c r="B6220" i="15"/>
  <c r="K6219" i="15"/>
  <c r="B6219" i="15"/>
  <c r="K6218" i="15"/>
  <c r="B6218" i="15"/>
  <c r="K6217" i="15"/>
  <c r="B6217" i="15"/>
  <c r="K6216" i="15"/>
  <c r="B6216" i="15"/>
  <c r="K6215" i="15"/>
  <c r="B6215" i="15"/>
  <c r="K6214" i="15"/>
  <c r="B6214" i="15"/>
  <c r="K6213" i="15"/>
  <c r="B6213" i="15"/>
  <c r="K6212" i="15"/>
  <c r="B6212" i="15"/>
  <c r="K6211" i="15"/>
  <c r="B6211" i="15"/>
  <c r="K6210" i="15"/>
  <c r="B6210" i="15"/>
  <c r="K6209" i="15"/>
  <c r="B6209" i="15"/>
  <c r="K6208" i="15"/>
  <c r="B6208" i="15"/>
  <c r="K6207" i="15"/>
  <c r="B6207" i="15"/>
  <c r="K6206" i="15"/>
  <c r="B6206" i="15"/>
  <c r="K6205" i="15"/>
  <c r="B6205" i="15"/>
  <c r="K6204" i="15"/>
  <c r="B6204" i="15"/>
  <c r="K6203" i="15"/>
  <c r="B6203" i="15"/>
  <c r="K6202" i="15"/>
  <c r="B6202" i="15"/>
  <c r="K6201" i="15"/>
  <c r="B6201" i="15"/>
  <c r="K6200" i="15"/>
  <c r="B6200" i="15"/>
  <c r="K6199" i="15"/>
  <c r="B6199" i="15"/>
  <c r="K6198" i="15"/>
  <c r="B6198" i="15"/>
  <c r="K6197" i="15"/>
  <c r="B6197" i="15"/>
  <c r="K6196" i="15"/>
  <c r="B6196" i="15"/>
  <c r="K6195" i="15"/>
  <c r="B6195" i="15"/>
  <c r="K6194" i="15"/>
  <c r="B6194" i="15"/>
  <c r="K6193" i="15"/>
  <c r="B6193" i="15"/>
  <c r="K6192" i="15"/>
  <c r="B6192" i="15"/>
  <c r="K6191" i="15"/>
  <c r="B6191" i="15"/>
  <c r="K6190" i="15"/>
  <c r="B6190" i="15"/>
  <c r="K6189" i="15"/>
  <c r="B6189" i="15"/>
  <c r="K6188" i="15"/>
  <c r="B6188" i="15"/>
  <c r="K6187" i="15"/>
  <c r="B6187" i="15"/>
  <c r="K6186" i="15"/>
  <c r="B6186" i="15"/>
  <c r="K6185" i="15"/>
  <c r="B6185" i="15"/>
  <c r="K6184" i="15"/>
  <c r="B6184" i="15"/>
  <c r="K6183" i="15"/>
  <c r="B6183" i="15"/>
  <c r="K6182" i="15"/>
  <c r="B6182" i="15"/>
  <c r="K6181" i="15"/>
  <c r="B6181" i="15"/>
  <c r="K6180" i="15"/>
  <c r="B6180" i="15"/>
  <c r="K6179" i="15"/>
  <c r="B6179" i="15"/>
  <c r="K6178" i="15"/>
  <c r="B6178" i="15"/>
  <c r="K6177" i="15"/>
  <c r="B6177" i="15"/>
  <c r="K6176" i="15"/>
  <c r="B6176" i="15"/>
  <c r="K6175" i="15"/>
  <c r="B6175" i="15"/>
  <c r="K6174" i="15"/>
  <c r="B6174" i="15"/>
  <c r="K6173" i="15"/>
  <c r="B6173" i="15"/>
  <c r="K6172" i="15"/>
  <c r="B6172" i="15"/>
  <c r="K6171" i="15"/>
  <c r="B6171" i="15"/>
  <c r="K6170" i="15"/>
  <c r="B6170" i="15"/>
  <c r="K6169" i="15"/>
  <c r="B6169" i="15"/>
  <c r="K6168" i="15"/>
  <c r="B6168" i="15"/>
  <c r="K6167" i="15"/>
  <c r="B6167" i="15"/>
  <c r="K6166" i="15"/>
  <c r="B6166" i="15"/>
  <c r="K6165" i="15"/>
  <c r="B6165" i="15"/>
  <c r="K6164" i="15"/>
  <c r="B6164" i="15"/>
  <c r="K6163" i="15"/>
  <c r="B6163" i="15"/>
  <c r="K6162" i="15"/>
  <c r="B6162" i="15"/>
  <c r="K6161" i="15"/>
  <c r="B6161" i="15"/>
  <c r="K6160" i="15"/>
  <c r="B6160" i="15"/>
  <c r="K6159" i="15"/>
  <c r="B6159" i="15"/>
  <c r="K6158" i="15"/>
  <c r="B6158" i="15"/>
  <c r="K6157" i="15"/>
  <c r="B6157" i="15"/>
  <c r="K6156" i="15"/>
  <c r="B6156" i="15"/>
  <c r="K6155" i="15"/>
  <c r="B6155" i="15"/>
  <c r="K6154" i="15"/>
  <c r="B6154" i="15"/>
  <c r="K6153" i="15"/>
  <c r="B6153" i="15"/>
  <c r="K6152" i="15"/>
  <c r="B6152" i="15"/>
  <c r="K6151" i="15"/>
  <c r="B6151" i="15"/>
  <c r="K6150" i="15"/>
  <c r="B6150" i="15"/>
  <c r="K6149" i="15"/>
  <c r="B6149" i="15"/>
  <c r="K6148" i="15"/>
  <c r="B6148" i="15"/>
  <c r="K6147" i="15"/>
  <c r="B6147" i="15"/>
  <c r="K6146" i="15"/>
  <c r="B6146" i="15"/>
  <c r="K6145" i="15"/>
  <c r="B6145" i="15"/>
  <c r="K6144" i="15"/>
  <c r="B6144" i="15"/>
  <c r="K6143" i="15"/>
  <c r="B6143" i="15"/>
  <c r="K6142" i="15"/>
  <c r="B6142" i="15"/>
  <c r="K6141" i="15"/>
  <c r="B6141" i="15"/>
  <c r="K6140" i="15"/>
  <c r="B6140" i="15"/>
  <c r="K6139" i="15"/>
  <c r="B6139" i="15"/>
  <c r="K6138" i="15"/>
  <c r="B6138" i="15"/>
  <c r="K6137" i="15"/>
  <c r="B6137" i="15"/>
  <c r="K6136" i="15"/>
  <c r="B6136" i="15"/>
  <c r="K6135" i="15"/>
  <c r="B6135" i="15"/>
  <c r="K6134" i="15"/>
  <c r="B6134" i="15"/>
  <c r="K6133" i="15"/>
  <c r="B6133" i="15"/>
  <c r="K6132" i="15"/>
  <c r="B6132" i="15"/>
  <c r="K6131" i="15"/>
  <c r="B6131" i="15"/>
  <c r="K6130" i="15"/>
  <c r="B6130" i="15"/>
  <c r="K6129" i="15"/>
  <c r="B6129" i="15"/>
  <c r="K6128" i="15"/>
  <c r="B6128" i="15"/>
  <c r="K6127" i="15"/>
  <c r="B6127" i="15"/>
  <c r="K6126" i="15"/>
  <c r="B6126" i="15"/>
  <c r="K6125" i="15"/>
  <c r="B6125" i="15"/>
  <c r="K6124" i="15"/>
  <c r="B6124" i="15"/>
  <c r="K6123" i="15"/>
  <c r="B6123" i="15"/>
  <c r="K6122" i="15"/>
  <c r="B6122" i="15"/>
  <c r="K6121" i="15"/>
  <c r="B6121" i="15"/>
  <c r="K6120" i="15"/>
  <c r="B6120" i="15"/>
  <c r="K6119" i="15"/>
  <c r="B6119" i="15"/>
  <c r="K6118" i="15"/>
  <c r="B6118" i="15"/>
  <c r="K6117" i="15"/>
  <c r="B6117" i="15"/>
  <c r="K6116" i="15"/>
  <c r="B6116" i="15"/>
  <c r="K6115" i="15"/>
  <c r="B6115" i="15"/>
  <c r="K6114" i="15"/>
  <c r="B6114" i="15"/>
  <c r="K6113" i="15"/>
  <c r="B6113" i="15"/>
  <c r="K6112" i="15"/>
  <c r="B6112" i="15"/>
  <c r="K6111" i="15"/>
  <c r="B6111" i="15"/>
  <c r="K6110" i="15"/>
  <c r="B6110" i="15"/>
  <c r="K6109" i="15"/>
  <c r="B6109" i="15"/>
  <c r="K6108" i="15"/>
  <c r="B6108" i="15"/>
  <c r="K6107" i="15"/>
  <c r="B6107" i="15"/>
  <c r="K6106" i="15"/>
  <c r="B6106" i="15"/>
  <c r="K6105" i="15"/>
  <c r="B6105" i="15"/>
  <c r="K6104" i="15"/>
  <c r="B6104" i="15"/>
  <c r="K6103" i="15"/>
  <c r="B6103" i="15"/>
  <c r="K6102" i="15"/>
  <c r="B6102" i="15"/>
  <c r="K6101" i="15"/>
  <c r="B6101" i="15"/>
  <c r="K6100" i="15"/>
  <c r="B6100" i="15"/>
  <c r="K6099" i="15"/>
  <c r="B6099" i="15"/>
  <c r="K6098" i="15"/>
  <c r="B6098" i="15"/>
  <c r="K6097" i="15"/>
  <c r="B6097" i="15"/>
  <c r="K6096" i="15"/>
  <c r="B6096" i="15"/>
  <c r="K6095" i="15"/>
  <c r="B6095" i="15"/>
  <c r="K6094" i="15"/>
  <c r="B6094" i="15"/>
  <c r="K6093" i="15"/>
  <c r="B6093" i="15"/>
  <c r="K6092" i="15"/>
  <c r="B6092" i="15"/>
  <c r="K6091" i="15"/>
  <c r="B6091" i="15"/>
  <c r="K6090" i="15"/>
  <c r="B6090" i="15"/>
  <c r="K6089" i="15"/>
  <c r="B6089" i="15"/>
  <c r="K6088" i="15"/>
  <c r="B6088" i="15"/>
  <c r="K6087" i="15"/>
  <c r="B6087" i="15"/>
  <c r="K6086" i="15"/>
  <c r="B6086" i="15"/>
  <c r="K6085" i="15"/>
  <c r="B6085" i="15"/>
  <c r="K6084" i="15"/>
  <c r="B6084" i="15"/>
  <c r="K6083" i="15"/>
  <c r="B6083" i="15"/>
  <c r="K6082" i="15"/>
  <c r="B6082" i="15"/>
  <c r="K6081" i="15"/>
  <c r="B6081" i="15"/>
  <c r="K6080" i="15"/>
  <c r="B6080" i="15"/>
  <c r="K6079" i="15"/>
  <c r="B6079" i="15"/>
  <c r="K6078" i="15"/>
  <c r="B6078" i="15"/>
  <c r="K6077" i="15"/>
  <c r="B6077" i="15"/>
  <c r="K6076" i="15"/>
  <c r="B6076" i="15"/>
  <c r="K6075" i="15"/>
  <c r="B6075" i="15"/>
  <c r="K6074" i="15"/>
  <c r="B6074" i="15"/>
  <c r="K6073" i="15"/>
  <c r="B6073" i="15"/>
  <c r="K6072" i="15"/>
  <c r="B6072" i="15"/>
  <c r="K6071" i="15"/>
  <c r="B6071" i="15"/>
  <c r="K6070" i="15"/>
  <c r="B6070" i="15"/>
  <c r="K6069" i="15"/>
  <c r="B6069" i="15"/>
  <c r="K6068" i="15"/>
  <c r="B6068" i="15"/>
  <c r="K6067" i="15"/>
  <c r="B6067" i="15"/>
  <c r="K6066" i="15"/>
  <c r="B6066" i="15"/>
  <c r="K6065" i="15"/>
  <c r="B6065" i="15"/>
  <c r="K6064" i="15"/>
  <c r="B6064" i="15"/>
  <c r="K6063" i="15"/>
  <c r="B6063" i="15"/>
  <c r="K6062" i="15"/>
  <c r="B6062" i="15"/>
  <c r="K6061" i="15"/>
  <c r="B6061" i="15"/>
  <c r="K6060" i="15"/>
  <c r="B6060" i="15"/>
  <c r="K6059" i="15"/>
  <c r="B6059" i="15"/>
  <c r="K6058" i="15"/>
  <c r="B6058" i="15"/>
  <c r="K6057" i="15"/>
  <c r="B6057" i="15"/>
  <c r="K6056" i="15"/>
  <c r="B6056" i="15"/>
  <c r="K6055" i="15"/>
  <c r="B6055" i="15"/>
  <c r="K6054" i="15"/>
  <c r="B6054" i="15"/>
  <c r="K6053" i="15"/>
  <c r="B6053" i="15"/>
  <c r="K6052" i="15"/>
  <c r="B6052" i="15"/>
  <c r="K6051" i="15"/>
  <c r="B6051" i="15"/>
  <c r="K6050" i="15"/>
  <c r="B6050" i="15"/>
  <c r="K6049" i="15"/>
  <c r="B6049" i="15"/>
  <c r="K6048" i="15"/>
  <c r="B6048" i="15"/>
  <c r="K6047" i="15"/>
  <c r="B6047" i="15"/>
  <c r="K6046" i="15"/>
  <c r="B6046" i="15"/>
  <c r="K6045" i="15"/>
  <c r="B6045" i="15"/>
  <c r="K6044" i="15"/>
  <c r="B6044" i="15"/>
  <c r="K6043" i="15"/>
  <c r="B6043" i="15"/>
  <c r="K6042" i="15"/>
  <c r="B6042" i="15"/>
  <c r="K6041" i="15"/>
  <c r="B6041" i="15"/>
  <c r="K6040" i="15"/>
  <c r="B6040" i="15"/>
  <c r="K6039" i="15"/>
  <c r="B6039" i="15"/>
  <c r="K6038" i="15"/>
  <c r="B6038" i="15"/>
  <c r="K6037" i="15"/>
  <c r="B6037" i="15"/>
  <c r="K6036" i="15"/>
  <c r="B6036" i="15"/>
  <c r="K6035" i="15"/>
  <c r="B6035" i="15"/>
  <c r="K6034" i="15"/>
  <c r="B6034" i="15"/>
  <c r="K6033" i="15"/>
  <c r="B6033" i="15"/>
  <c r="K6032" i="15"/>
  <c r="B6032" i="15"/>
  <c r="K6031" i="15"/>
  <c r="B6031" i="15"/>
  <c r="K6030" i="15"/>
  <c r="B6030" i="15"/>
  <c r="K6029" i="15"/>
  <c r="B6029" i="15"/>
  <c r="K6028" i="15"/>
  <c r="B6028" i="15"/>
  <c r="K6027" i="15"/>
  <c r="B6027" i="15"/>
  <c r="K6026" i="15"/>
  <c r="B6026" i="15"/>
  <c r="K6025" i="15"/>
  <c r="B6025" i="15"/>
  <c r="K6024" i="15"/>
  <c r="B6024" i="15"/>
  <c r="K6023" i="15"/>
  <c r="B6023" i="15"/>
  <c r="K6022" i="15"/>
  <c r="B6022" i="15"/>
  <c r="K6021" i="15"/>
  <c r="B6021" i="15"/>
  <c r="K6020" i="15"/>
  <c r="B6020" i="15"/>
  <c r="K6019" i="15"/>
  <c r="B6019" i="15"/>
  <c r="K6018" i="15"/>
  <c r="B6018" i="15"/>
  <c r="K6017" i="15"/>
  <c r="B6017" i="15"/>
  <c r="K6016" i="15"/>
  <c r="B6016" i="15"/>
  <c r="K6015" i="15"/>
  <c r="B6015" i="15"/>
  <c r="K6014" i="15"/>
  <c r="B6014" i="15"/>
  <c r="K6013" i="15"/>
  <c r="B6013" i="15"/>
  <c r="K6012" i="15"/>
  <c r="B6012" i="15"/>
  <c r="K6011" i="15"/>
  <c r="B6011" i="15"/>
  <c r="K6010" i="15"/>
  <c r="B6010" i="15"/>
  <c r="K6009" i="15"/>
  <c r="B6009" i="15"/>
  <c r="K6008" i="15"/>
  <c r="B6008" i="15"/>
  <c r="K6007" i="15"/>
  <c r="B6007" i="15"/>
  <c r="K6006" i="15"/>
  <c r="B6006" i="15"/>
  <c r="K6005" i="15"/>
  <c r="B6005" i="15"/>
  <c r="K6004" i="15"/>
  <c r="B6004" i="15"/>
  <c r="K6003" i="15"/>
  <c r="B6003" i="15"/>
  <c r="K6002" i="15"/>
  <c r="B6002" i="15"/>
  <c r="K6001" i="15"/>
  <c r="B6001" i="15"/>
  <c r="K6000" i="15"/>
  <c r="B6000" i="15"/>
  <c r="K5999" i="15"/>
  <c r="B5999" i="15"/>
  <c r="K5998" i="15"/>
  <c r="B5998" i="15"/>
  <c r="K5997" i="15"/>
  <c r="B5997" i="15"/>
  <c r="K5996" i="15"/>
  <c r="B5996" i="15"/>
  <c r="K5995" i="15"/>
  <c r="B5995" i="15"/>
  <c r="K5994" i="15"/>
  <c r="B5994" i="15"/>
  <c r="K5993" i="15"/>
  <c r="B5993" i="15"/>
  <c r="K5992" i="15"/>
  <c r="B5992" i="15"/>
  <c r="K5991" i="15"/>
  <c r="B5991" i="15"/>
  <c r="K5990" i="15"/>
  <c r="B5990" i="15"/>
  <c r="K5989" i="15"/>
  <c r="B5989" i="15"/>
  <c r="K5988" i="15"/>
  <c r="B5988" i="15"/>
  <c r="K5987" i="15"/>
  <c r="B5987" i="15"/>
  <c r="K5986" i="15"/>
  <c r="B5986" i="15"/>
  <c r="K5985" i="15"/>
  <c r="B5985" i="15"/>
  <c r="K5984" i="15"/>
  <c r="B5984" i="15"/>
  <c r="K5983" i="15"/>
  <c r="B5983" i="15"/>
  <c r="K5982" i="15"/>
  <c r="B5982" i="15"/>
  <c r="K5981" i="15"/>
  <c r="B5981" i="15"/>
  <c r="K5980" i="15"/>
  <c r="B5980" i="15"/>
  <c r="K5979" i="15"/>
  <c r="B5979" i="15"/>
  <c r="K5978" i="15"/>
  <c r="B5978" i="15"/>
  <c r="K5977" i="15"/>
  <c r="B5977" i="15"/>
  <c r="K5976" i="15"/>
  <c r="B5976" i="15"/>
  <c r="K5975" i="15"/>
  <c r="B5975" i="15"/>
  <c r="K5974" i="15"/>
  <c r="B5974" i="15"/>
  <c r="K5973" i="15"/>
  <c r="B5973" i="15"/>
  <c r="K5972" i="15"/>
  <c r="B5972" i="15"/>
  <c r="K5971" i="15"/>
  <c r="B5971" i="15"/>
  <c r="K5970" i="15"/>
  <c r="B5970" i="15"/>
  <c r="K5969" i="15"/>
  <c r="B5969" i="15"/>
  <c r="K5968" i="15"/>
  <c r="B5968" i="15"/>
  <c r="K5967" i="15"/>
  <c r="B5967" i="15"/>
  <c r="K5966" i="15"/>
  <c r="B5966" i="15"/>
  <c r="K5965" i="15"/>
  <c r="B5965" i="15"/>
  <c r="K5964" i="15"/>
  <c r="B5964" i="15"/>
  <c r="K5963" i="15"/>
  <c r="B5963" i="15"/>
  <c r="K5962" i="15"/>
  <c r="B5962" i="15"/>
  <c r="K5961" i="15"/>
  <c r="B5961" i="15"/>
  <c r="K5960" i="15"/>
  <c r="B5960" i="15"/>
  <c r="K5959" i="15"/>
  <c r="B5959" i="15"/>
  <c r="K5958" i="15"/>
  <c r="B5958" i="15"/>
  <c r="K5957" i="15"/>
  <c r="B5957" i="15"/>
  <c r="K5956" i="15"/>
  <c r="B5956" i="15"/>
  <c r="K5955" i="15"/>
  <c r="B5955" i="15"/>
  <c r="K5954" i="15"/>
  <c r="B5954" i="15"/>
  <c r="K5953" i="15"/>
  <c r="B5953" i="15"/>
  <c r="K5952" i="15"/>
  <c r="B5952" i="15"/>
  <c r="K5951" i="15"/>
  <c r="B5951" i="15"/>
  <c r="K5950" i="15"/>
  <c r="B5950" i="15"/>
  <c r="K5949" i="15"/>
  <c r="B5949" i="15"/>
  <c r="K5948" i="15"/>
  <c r="B5948" i="15"/>
  <c r="K5947" i="15"/>
  <c r="B5947" i="15"/>
  <c r="K5946" i="15"/>
  <c r="B5946" i="15"/>
  <c r="K5945" i="15"/>
  <c r="B5945" i="15"/>
  <c r="K5944" i="15"/>
  <c r="B5944" i="15"/>
  <c r="K5943" i="15"/>
  <c r="B5943" i="15"/>
  <c r="K5942" i="15"/>
  <c r="B5942" i="15"/>
  <c r="K5941" i="15"/>
  <c r="B5941" i="15"/>
  <c r="K5940" i="15"/>
  <c r="B5940" i="15"/>
  <c r="K5939" i="15"/>
  <c r="B5939" i="15"/>
  <c r="K5938" i="15"/>
  <c r="B5938" i="15"/>
  <c r="K5937" i="15"/>
  <c r="B5937" i="15"/>
  <c r="K5936" i="15"/>
  <c r="B5936" i="15"/>
  <c r="K5935" i="15"/>
  <c r="B5935" i="15"/>
  <c r="K5934" i="15"/>
  <c r="B5934" i="15"/>
  <c r="K5933" i="15"/>
  <c r="B5933" i="15"/>
  <c r="K5932" i="15"/>
  <c r="B5932" i="15"/>
  <c r="K5931" i="15"/>
  <c r="B5931" i="15"/>
  <c r="K5930" i="15"/>
  <c r="B5930" i="15"/>
  <c r="K5929" i="15"/>
  <c r="B5929" i="15"/>
  <c r="K5928" i="15"/>
  <c r="B5928" i="15"/>
  <c r="K5927" i="15"/>
  <c r="B5927" i="15"/>
  <c r="K5926" i="15"/>
  <c r="B5926" i="15"/>
  <c r="K5925" i="15"/>
  <c r="B5925" i="15"/>
  <c r="K5924" i="15"/>
  <c r="B5924" i="15"/>
  <c r="K5923" i="15"/>
  <c r="B5923" i="15"/>
  <c r="K5922" i="15"/>
  <c r="B5922" i="15"/>
  <c r="K5921" i="15"/>
  <c r="B5921" i="15"/>
  <c r="K5920" i="15"/>
  <c r="B5920" i="15"/>
  <c r="K5919" i="15"/>
  <c r="B5919" i="15"/>
  <c r="K5918" i="15"/>
  <c r="B5918" i="15"/>
  <c r="K5917" i="15"/>
  <c r="B5917" i="15"/>
  <c r="K5916" i="15"/>
  <c r="B5916" i="15"/>
  <c r="K5915" i="15"/>
  <c r="B5915" i="15"/>
  <c r="K5914" i="15"/>
  <c r="B5914" i="15"/>
  <c r="K5913" i="15"/>
  <c r="B5913" i="15"/>
  <c r="K5912" i="15"/>
  <c r="B5912" i="15"/>
  <c r="K5911" i="15"/>
  <c r="B5911" i="15"/>
  <c r="K5910" i="15"/>
  <c r="B5910" i="15"/>
  <c r="K5909" i="15"/>
  <c r="B5909" i="15"/>
  <c r="K5908" i="15"/>
  <c r="B5908" i="15"/>
  <c r="K5907" i="15"/>
  <c r="B5907" i="15"/>
  <c r="K5906" i="15"/>
  <c r="B5906" i="15"/>
  <c r="K5905" i="15"/>
  <c r="B5905" i="15"/>
  <c r="K5904" i="15"/>
  <c r="B5904" i="15"/>
  <c r="K5903" i="15"/>
  <c r="B5903" i="15"/>
  <c r="K5902" i="15"/>
  <c r="B5902" i="15"/>
  <c r="K5901" i="15"/>
  <c r="B5901" i="15"/>
  <c r="K5900" i="15"/>
  <c r="B5900" i="15"/>
  <c r="K5899" i="15"/>
  <c r="B5899" i="15"/>
  <c r="K5898" i="15"/>
  <c r="B5898" i="15"/>
  <c r="K5897" i="15"/>
  <c r="B5897" i="15"/>
  <c r="K5896" i="15"/>
  <c r="B5896" i="15"/>
  <c r="K5895" i="15"/>
  <c r="B5895" i="15"/>
  <c r="K5894" i="15"/>
  <c r="B5894" i="15"/>
  <c r="K5893" i="15"/>
  <c r="B5893" i="15"/>
  <c r="K5892" i="15"/>
  <c r="B5892" i="15"/>
  <c r="K5891" i="15"/>
  <c r="B5891" i="15"/>
  <c r="K5890" i="15"/>
  <c r="B5890" i="15"/>
  <c r="K5889" i="15"/>
  <c r="B5889" i="15"/>
  <c r="K5888" i="15"/>
  <c r="B5888" i="15"/>
  <c r="K5887" i="15"/>
  <c r="B5887" i="15"/>
  <c r="K5886" i="15"/>
  <c r="B5886" i="15"/>
  <c r="K5885" i="15"/>
  <c r="B5885" i="15"/>
  <c r="K5884" i="15"/>
  <c r="B5884" i="15"/>
  <c r="K5883" i="15"/>
  <c r="B5883" i="15"/>
  <c r="K5882" i="15"/>
  <c r="B5882" i="15"/>
  <c r="K5881" i="15"/>
  <c r="B5881" i="15"/>
  <c r="K5880" i="15"/>
  <c r="B5880" i="15"/>
  <c r="K5879" i="15"/>
  <c r="B5879" i="15"/>
  <c r="K5878" i="15"/>
  <c r="B5878" i="15"/>
  <c r="K5877" i="15"/>
  <c r="B5877" i="15"/>
  <c r="K5876" i="15"/>
  <c r="B5876" i="15"/>
  <c r="K5875" i="15"/>
  <c r="B5875" i="15"/>
  <c r="K5874" i="15"/>
  <c r="B5874" i="15"/>
  <c r="K5873" i="15"/>
  <c r="B5873" i="15"/>
  <c r="K5872" i="15"/>
  <c r="B5872" i="15"/>
  <c r="K5871" i="15"/>
  <c r="B5871" i="15"/>
  <c r="K5870" i="15"/>
  <c r="B5870" i="15"/>
  <c r="K5869" i="15"/>
  <c r="B5869" i="15"/>
  <c r="K5868" i="15"/>
  <c r="B5868" i="15"/>
  <c r="K5867" i="15"/>
  <c r="B5867" i="15"/>
  <c r="K5866" i="15"/>
  <c r="B5866" i="15"/>
  <c r="K5865" i="15"/>
  <c r="B5865" i="15"/>
  <c r="K5864" i="15"/>
  <c r="B5864" i="15"/>
  <c r="K5863" i="15"/>
  <c r="B5863" i="15"/>
  <c r="K5862" i="15"/>
  <c r="B5862" i="15"/>
  <c r="K5861" i="15"/>
  <c r="B5861" i="15"/>
  <c r="K5860" i="15"/>
  <c r="B5860" i="15"/>
  <c r="K5859" i="15"/>
  <c r="B5859" i="15"/>
  <c r="K5858" i="15"/>
  <c r="B5858" i="15"/>
  <c r="K5857" i="15"/>
  <c r="B5857" i="15"/>
  <c r="K5856" i="15"/>
  <c r="B5856" i="15"/>
  <c r="K5855" i="15"/>
  <c r="B5855" i="15"/>
  <c r="K5854" i="15"/>
  <c r="B5854" i="15"/>
  <c r="K5853" i="15"/>
  <c r="B5853" i="15"/>
  <c r="K5852" i="15"/>
  <c r="B5852" i="15"/>
  <c r="K5851" i="15"/>
  <c r="B5851" i="15"/>
  <c r="K5850" i="15"/>
  <c r="B5850" i="15"/>
  <c r="K5849" i="15"/>
  <c r="B5849" i="15"/>
  <c r="K5848" i="15"/>
  <c r="B5848" i="15"/>
  <c r="K5847" i="15"/>
  <c r="B5847" i="15"/>
  <c r="K5846" i="15"/>
  <c r="B5846" i="15"/>
  <c r="K5845" i="15"/>
  <c r="B5845" i="15"/>
  <c r="K5844" i="15"/>
  <c r="B5844" i="15"/>
  <c r="K5843" i="15"/>
  <c r="B5843" i="15"/>
  <c r="K5842" i="15"/>
  <c r="B5842" i="15"/>
  <c r="K5841" i="15"/>
  <c r="B5841" i="15"/>
  <c r="K5840" i="15"/>
  <c r="B5840" i="15"/>
  <c r="K5839" i="15"/>
  <c r="B5839" i="15"/>
  <c r="K5838" i="15"/>
  <c r="B5838" i="15"/>
  <c r="K5837" i="15"/>
  <c r="B5837" i="15"/>
  <c r="K5836" i="15"/>
  <c r="B5836" i="15"/>
  <c r="K5835" i="15"/>
  <c r="B5835" i="15"/>
  <c r="K5834" i="15"/>
  <c r="B5834" i="15"/>
  <c r="K5833" i="15"/>
  <c r="B5833" i="15"/>
  <c r="K5832" i="15"/>
  <c r="B5832" i="15"/>
  <c r="K5831" i="15"/>
  <c r="B5831" i="15"/>
  <c r="K5830" i="15"/>
  <c r="B5830" i="15"/>
  <c r="K5829" i="15"/>
  <c r="B5829" i="15"/>
  <c r="K5828" i="15"/>
  <c r="B5828" i="15"/>
  <c r="K5827" i="15"/>
  <c r="B5827" i="15"/>
  <c r="K5826" i="15"/>
  <c r="B5826" i="15"/>
  <c r="K5825" i="15"/>
  <c r="B5825" i="15"/>
  <c r="K5824" i="15"/>
  <c r="B5824" i="15"/>
  <c r="K5823" i="15"/>
  <c r="B5823" i="15"/>
  <c r="K5822" i="15"/>
  <c r="B5822" i="15"/>
  <c r="K5821" i="15"/>
  <c r="B5821" i="15"/>
  <c r="K5820" i="15"/>
  <c r="B5820" i="15"/>
  <c r="K5819" i="15"/>
  <c r="B5819" i="15"/>
  <c r="K5818" i="15"/>
  <c r="B5818" i="15"/>
  <c r="K5817" i="15"/>
  <c r="B5817" i="15"/>
  <c r="K5816" i="15"/>
  <c r="B5816" i="15"/>
  <c r="K5815" i="15"/>
  <c r="B5815" i="15"/>
  <c r="K5814" i="15"/>
  <c r="B5814" i="15"/>
  <c r="K5813" i="15"/>
  <c r="B5813" i="15"/>
  <c r="K5812" i="15"/>
  <c r="B5812" i="15"/>
  <c r="K5811" i="15"/>
  <c r="B5811" i="15"/>
  <c r="K5810" i="15"/>
  <c r="B5810" i="15"/>
  <c r="K5809" i="15"/>
  <c r="B5809" i="15"/>
  <c r="K5808" i="15"/>
  <c r="B5808" i="15"/>
  <c r="K5807" i="15"/>
  <c r="B5807" i="15"/>
  <c r="K5806" i="15"/>
  <c r="B5806" i="15"/>
  <c r="K5805" i="15"/>
  <c r="B5805" i="15"/>
  <c r="K5804" i="15"/>
  <c r="B5804" i="15"/>
  <c r="K5803" i="15"/>
  <c r="B5803" i="15"/>
  <c r="K5802" i="15"/>
  <c r="B5802" i="15"/>
  <c r="K5801" i="15"/>
  <c r="B5801" i="15"/>
  <c r="K5800" i="15"/>
  <c r="B5800" i="15"/>
  <c r="K5799" i="15"/>
  <c r="B5799" i="15"/>
  <c r="K5798" i="15"/>
  <c r="B5798" i="15"/>
  <c r="K5797" i="15"/>
  <c r="B5797" i="15"/>
  <c r="K5796" i="15"/>
  <c r="B5796" i="15"/>
  <c r="K5795" i="15"/>
  <c r="B5795" i="15"/>
  <c r="K5794" i="15"/>
  <c r="B5794" i="15"/>
  <c r="K5793" i="15"/>
  <c r="B5793" i="15"/>
  <c r="K5792" i="15"/>
  <c r="B5792" i="15"/>
  <c r="K5791" i="15"/>
  <c r="B5791" i="15"/>
  <c r="K5790" i="15"/>
  <c r="B5790" i="15"/>
  <c r="K5789" i="15"/>
  <c r="B5789" i="15"/>
  <c r="K5788" i="15"/>
  <c r="B5788" i="15"/>
  <c r="K5787" i="15"/>
  <c r="B5787" i="15"/>
  <c r="K5786" i="15"/>
  <c r="B5786" i="15"/>
  <c r="K5785" i="15"/>
  <c r="B5785" i="15"/>
  <c r="K5784" i="15"/>
  <c r="B5784" i="15"/>
  <c r="K5783" i="15"/>
  <c r="B5783" i="15"/>
  <c r="K5782" i="15"/>
  <c r="B5782" i="15"/>
  <c r="K5781" i="15"/>
  <c r="B5781" i="15"/>
  <c r="K5780" i="15"/>
  <c r="B5780" i="15"/>
  <c r="K5779" i="15"/>
  <c r="B5779" i="15"/>
  <c r="K5778" i="15"/>
  <c r="B5778" i="15"/>
  <c r="K5777" i="15"/>
  <c r="B5777" i="15"/>
  <c r="K5776" i="15"/>
  <c r="B5776" i="15"/>
  <c r="K5775" i="15"/>
  <c r="B5775" i="15"/>
  <c r="K5774" i="15"/>
  <c r="B5774" i="15"/>
  <c r="K5773" i="15"/>
  <c r="B5773" i="15"/>
  <c r="K5772" i="15"/>
  <c r="B5772" i="15"/>
  <c r="K5771" i="15"/>
  <c r="B5771" i="15"/>
  <c r="K5770" i="15"/>
  <c r="B5770" i="15"/>
  <c r="K5769" i="15"/>
  <c r="B5769" i="15"/>
  <c r="K5768" i="15"/>
  <c r="B5768" i="15"/>
  <c r="K5767" i="15"/>
  <c r="B5767" i="15"/>
  <c r="K5766" i="15"/>
  <c r="B5766" i="15"/>
  <c r="K5765" i="15"/>
  <c r="B5765" i="15"/>
  <c r="K5764" i="15"/>
  <c r="B5764" i="15"/>
  <c r="K5763" i="15"/>
  <c r="B5763" i="15"/>
  <c r="K5762" i="15"/>
  <c r="B5762" i="15"/>
  <c r="K5761" i="15"/>
  <c r="B5761" i="15"/>
  <c r="K5760" i="15"/>
  <c r="B5760" i="15"/>
  <c r="K5759" i="15"/>
  <c r="B5759" i="15"/>
  <c r="K5758" i="15"/>
  <c r="B5758" i="15"/>
  <c r="K5757" i="15"/>
  <c r="B5757" i="15"/>
  <c r="K5756" i="15"/>
  <c r="B5756" i="15"/>
  <c r="K5755" i="15"/>
  <c r="B5755" i="15"/>
  <c r="K5754" i="15"/>
  <c r="B5754" i="15"/>
  <c r="K5753" i="15"/>
  <c r="B5753" i="15"/>
  <c r="K5752" i="15"/>
  <c r="B5752" i="15"/>
  <c r="K5751" i="15"/>
  <c r="B5751" i="15"/>
  <c r="K5750" i="15"/>
  <c r="B5750" i="15"/>
  <c r="K5749" i="15"/>
  <c r="B5749" i="15"/>
  <c r="K5748" i="15"/>
  <c r="B5748" i="15"/>
  <c r="K5747" i="15"/>
  <c r="B5747" i="15"/>
  <c r="K5746" i="15"/>
  <c r="B5746" i="15"/>
  <c r="K5745" i="15"/>
  <c r="B5745" i="15"/>
  <c r="K5744" i="15"/>
  <c r="B5744" i="15"/>
  <c r="K5743" i="15"/>
  <c r="B5743" i="15"/>
  <c r="K5742" i="15"/>
  <c r="B5742" i="15"/>
  <c r="K5741" i="15"/>
  <c r="B5741" i="15"/>
  <c r="K5740" i="15"/>
  <c r="B5740" i="15"/>
  <c r="K5739" i="15"/>
  <c r="B5739" i="15"/>
  <c r="K5738" i="15"/>
  <c r="B5738" i="15"/>
  <c r="K5737" i="15"/>
  <c r="B5737" i="15"/>
  <c r="K5736" i="15"/>
  <c r="B5736" i="15"/>
  <c r="K5735" i="15"/>
  <c r="B5735" i="15"/>
  <c r="K5734" i="15"/>
  <c r="B5734" i="15"/>
  <c r="K5733" i="15"/>
  <c r="B5733" i="15"/>
  <c r="K5732" i="15"/>
  <c r="B5732" i="15"/>
  <c r="K5731" i="15"/>
  <c r="B5731" i="15"/>
  <c r="K5730" i="15"/>
  <c r="B5730" i="15"/>
  <c r="K5729" i="15"/>
  <c r="B5729" i="15"/>
  <c r="K5728" i="15"/>
  <c r="B5728" i="15"/>
  <c r="K5727" i="15"/>
  <c r="B5727" i="15"/>
  <c r="K5726" i="15"/>
  <c r="B5726" i="15"/>
  <c r="K5725" i="15"/>
  <c r="B5725" i="15"/>
  <c r="K5724" i="15"/>
  <c r="B5724" i="15"/>
  <c r="K5723" i="15"/>
  <c r="B5723" i="15"/>
  <c r="K5722" i="15"/>
  <c r="B5722" i="15"/>
  <c r="K5721" i="15"/>
  <c r="B5721" i="15"/>
  <c r="K5720" i="15"/>
  <c r="B5720" i="15"/>
  <c r="K5719" i="15"/>
  <c r="B5719" i="15"/>
  <c r="K5718" i="15"/>
  <c r="B5718" i="15"/>
  <c r="K5717" i="15"/>
  <c r="B5717" i="15"/>
  <c r="K5716" i="15"/>
  <c r="B5716" i="15"/>
  <c r="K5715" i="15"/>
  <c r="B5715" i="15"/>
  <c r="K5714" i="15"/>
  <c r="B5714" i="15"/>
  <c r="K5713" i="15"/>
  <c r="B5713" i="15"/>
  <c r="K5712" i="15"/>
  <c r="B5712" i="15"/>
  <c r="K5711" i="15"/>
  <c r="B5711" i="15"/>
  <c r="K5710" i="15"/>
  <c r="B5710" i="15"/>
  <c r="K5709" i="15"/>
  <c r="B5709" i="15"/>
  <c r="K5708" i="15"/>
  <c r="B5708" i="15"/>
  <c r="K5707" i="15"/>
  <c r="B5707" i="15"/>
  <c r="K5706" i="15"/>
  <c r="B5706" i="15"/>
  <c r="K5705" i="15"/>
  <c r="B5705" i="15"/>
  <c r="K5704" i="15"/>
  <c r="B5704" i="15"/>
  <c r="K5703" i="15"/>
  <c r="B5703" i="15"/>
  <c r="K5702" i="15"/>
  <c r="B5702" i="15"/>
  <c r="K5701" i="15"/>
  <c r="B5701" i="15"/>
  <c r="K5700" i="15"/>
  <c r="B5700" i="15"/>
  <c r="K5699" i="15"/>
  <c r="B5699" i="15"/>
  <c r="K5698" i="15"/>
  <c r="B5698" i="15"/>
  <c r="K5697" i="15"/>
  <c r="B5697" i="15"/>
  <c r="K5696" i="15"/>
  <c r="B5696" i="15"/>
  <c r="K5695" i="15"/>
  <c r="B5695" i="15"/>
  <c r="K5694" i="15"/>
  <c r="B5694" i="15"/>
  <c r="K5693" i="15"/>
  <c r="B5693" i="15"/>
  <c r="K5692" i="15"/>
  <c r="B5692" i="15"/>
  <c r="K5691" i="15"/>
  <c r="B5691" i="15"/>
  <c r="K5690" i="15"/>
  <c r="B5690" i="15"/>
  <c r="K5689" i="15"/>
  <c r="B5689" i="15"/>
  <c r="K5688" i="15"/>
  <c r="B5688" i="15"/>
  <c r="K5687" i="15"/>
  <c r="B5687" i="15"/>
  <c r="K5686" i="15"/>
  <c r="B5686" i="15"/>
  <c r="K5685" i="15"/>
  <c r="B5685" i="15"/>
  <c r="K5684" i="15"/>
  <c r="B5684" i="15"/>
  <c r="K5683" i="15"/>
  <c r="B5683" i="15"/>
  <c r="K5682" i="15"/>
  <c r="B5682" i="15"/>
  <c r="K5681" i="15"/>
  <c r="B5681" i="15"/>
  <c r="K5680" i="15"/>
  <c r="B5680" i="15"/>
  <c r="K5679" i="15"/>
  <c r="B5679" i="15"/>
  <c r="K5678" i="15"/>
  <c r="B5678" i="15"/>
  <c r="K5677" i="15"/>
  <c r="B5677" i="15"/>
  <c r="K5676" i="15"/>
  <c r="B5676" i="15"/>
  <c r="K5675" i="15"/>
  <c r="B5675" i="15"/>
  <c r="K5674" i="15"/>
  <c r="B5674" i="15"/>
  <c r="K5673" i="15"/>
  <c r="B5673" i="15"/>
  <c r="K5672" i="15"/>
  <c r="B5672" i="15"/>
  <c r="K5671" i="15"/>
  <c r="B5671" i="15"/>
  <c r="K5670" i="15"/>
  <c r="B5670" i="15"/>
  <c r="K5669" i="15"/>
  <c r="B5669" i="15"/>
  <c r="K5668" i="15"/>
  <c r="B5668" i="15"/>
  <c r="K5667" i="15"/>
  <c r="B5667" i="15"/>
  <c r="K5666" i="15"/>
  <c r="B5666" i="15"/>
  <c r="K5665" i="15"/>
  <c r="B5665" i="15"/>
  <c r="K5664" i="15"/>
  <c r="B5664" i="15"/>
  <c r="K5663" i="15"/>
  <c r="B5663" i="15"/>
  <c r="K5662" i="15"/>
  <c r="B5662" i="15"/>
  <c r="K5661" i="15"/>
  <c r="B5661" i="15"/>
  <c r="K5660" i="15"/>
  <c r="B5660" i="15"/>
  <c r="K5659" i="15"/>
  <c r="B5659" i="15"/>
  <c r="K5658" i="15"/>
  <c r="B5658" i="15"/>
  <c r="K5657" i="15"/>
  <c r="B5657" i="15"/>
  <c r="K5656" i="15"/>
  <c r="B5656" i="15"/>
  <c r="K5655" i="15"/>
  <c r="B5655" i="15"/>
  <c r="K5654" i="15"/>
  <c r="B5654" i="15"/>
  <c r="K5653" i="15"/>
  <c r="B5653" i="15"/>
  <c r="K5652" i="15"/>
  <c r="B5652" i="15"/>
  <c r="K5651" i="15"/>
  <c r="B5651" i="15"/>
  <c r="K5650" i="15"/>
  <c r="B5650" i="15"/>
  <c r="K5649" i="15"/>
  <c r="B5649" i="15"/>
  <c r="K5648" i="15"/>
  <c r="B5648" i="15"/>
  <c r="K5647" i="15"/>
  <c r="B5647" i="15"/>
  <c r="K5646" i="15"/>
  <c r="B5646" i="15"/>
  <c r="K5645" i="15"/>
  <c r="B5645" i="15"/>
  <c r="K5644" i="15"/>
  <c r="B5644" i="15"/>
  <c r="K5643" i="15"/>
  <c r="B5643" i="15"/>
  <c r="K5642" i="15"/>
  <c r="B5642" i="15"/>
  <c r="K5641" i="15"/>
  <c r="B5641" i="15"/>
  <c r="K5640" i="15"/>
  <c r="B5640" i="15"/>
  <c r="K5639" i="15"/>
  <c r="B5639" i="15"/>
  <c r="K5638" i="15"/>
  <c r="B5638" i="15"/>
  <c r="K5637" i="15"/>
  <c r="B5637" i="15"/>
  <c r="K5636" i="15"/>
  <c r="B5636" i="15"/>
  <c r="K5635" i="15"/>
  <c r="B5635" i="15"/>
  <c r="K5634" i="15"/>
  <c r="B5634" i="15"/>
  <c r="K5633" i="15"/>
  <c r="B5633" i="15"/>
  <c r="K5632" i="15"/>
  <c r="B5632" i="15"/>
  <c r="K5631" i="15"/>
  <c r="B5631" i="15"/>
  <c r="K5630" i="15"/>
  <c r="B5630" i="15"/>
  <c r="K5629" i="15"/>
  <c r="B5629" i="15"/>
  <c r="K5628" i="15"/>
  <c r="B5628" i="15"/>
  <c r="K5627" i="15"/>
  <c r="B5627" i="15"/>
  <c r="K5626" i="15"/>
  <c r="B5626" i="15"/>
  <c r="K5625" i="15"/>
  <c r="B5625" i="15"/>
  <c r="K5624" i="15"/>
  <c r="B5624" i="15"/>
  <c r="K5623" i="15"/>
  <c r="B5623" i="15"/>
  <c r="K5622" i="15"/>
  <c r="B5622" i="15"/>
  <c r="K5621" i="15"/>
  <c r="B5621" i="15"/>
  <c r="K5620" i="15"/>
  <c r="B5620" i="15"/>
  <c r="K5619" i="15"/>
  <c r="B5619" i="15"/>
  <c r="K5618" i="15"/>
  <c r="B5618" i="15"/>
  <c r="K5617" i="15"/>
  <c r="B5617" i="15"/>
  <c r="K5616" i="15"/>
  <c r="B5616" i="15"/>
  <c r="K5615" i="15"/>
  <c r="B5615" i="15"/>
  <c r="K5614" i="15"/>
  <c r="B5614" i="15"/>
  <c r="K5613" i="15"/>
  <c r="B5613" i="15"/>
  <c r="K5612" i="15"/>
  <c r="B5612" i="15"/>
  <c r="K5611" i="15"/>
  <c r="B5611" i="15"/>
  <c r="K5610" i="15"/>
  <c r="B5610" i="15"/>
  <c r="K5609" i="15"/>
  <c r="B5609" i="15"/>
  <c r="K5608" i="15"/>
  <c r="B5608" i="15"/>
  <c r="K5607" i="15"/>
  <c r="B5607" i="15"/>
  <c r="K5606" i="15"/>
  <c r="B5606" i="15"/>
  <c r="K5605" i="15"/>
  <c r="B5605" i="15"/>
  <c r="K5604" i="15"/>
  <c r="B5604" i="15"/>
  <c r="K5603" i="15"/>
  <c r="B5603" i="15"/>
  <c r="K5602" i="15"/>
  <c r="B5602" i="15"/>
  <c r="K5601" i="15"/>
  <c r="B5601" i="15"/>
  <c r="K5600" i="15"/>
  <c r="B5600" i="15"/>
  <c r="K5599" i="15"/>
  <c r="B5599" i="15"/>
  <c r="K5598" i="15"/>
  <c r="B5598" i="15"/>
  <c r="K5597" i="15"/>
  <c r="B5597" i="15"/>
  <c r="K5596" i="15"/>
  <c r="B5596" i="15"/>
  <c r="K5595" i="15"/>
  <c r="B5595" i="15"/>
  <c r="K5594" i="15"/>
  <c r="B5594" i="15"/>
  <c r="K5593" i="15"/>
  <c r="B5593" i="15"/>
  <c r="K5592" i="15"/>
  <c r="B5592" i="15"/>
  <c r="K5591" i="15"/>
  <c r="B5591" i="15"/>
  <c r="K5590" i="15"/>
  <c r="B5590" i="15"/>
  <c r="K5589" i="15"/>
  <c r="B5589" i="15"/>
  <c r="K5588" i="15"/>
  <c r="B5588" i="15"/>
  <c r="K5587" i="15"/>
  <c r="B5587" i="15"/>
  <c r="K5586" i="15"/>
  <c r="B5586" i="15"/>
  <c r="K5585" i="15"/>
  <c r="B5585" i="15"/>
  <c r="K5584" i="15"/>
  <c r="B5584" i="15"/>
  <c r="K5583" i="15"/>
  <c r="B5583" i="15"/>
  <c r="K5582" i="15"/>
  <c r="B5582" i="15"/>
  <c r="K5581" i="15"/>
  <c r="B5581" i="15"/>
  <c r="K5580" i="15"/>
  <c r="B5580" i="15"/>
  <c r="K5579" i="15"/>
  <c r="B5579" i="15"/>
  <c r="K5578" i="15"/>
  <c r="B5578" i="15"/>
  <c r="K5577" i="15"/>
  <c r="B5577" i="15"/>
  <c r="K5576" i="15"/>
  <c r="B5576" i="15"/>
  <c r="K5575" i="15"/>
  <c r="B5575" i="15"/>
  <c r="K5574" i="15"/>
  <c r="B5574" i="15"/>
  <c r="K5573" i="15"/>
  <c r="B5573" i="15"/>
  <c r="K5572" i="15"/>
  <c r="B5572" i="15"/>
  <c r="K5571" i="15"/>
  <c r="B5571" i="15"/>
  <c r="K5570" i="15"/>
  <c r="B5570" i="15"/>
  <c r="K5569" i="15"/>
  <c r="B5569" i="15"/>
  <c r="K5568" i="15"/>
  <c r="B5568" i="15"/>
  <c r="K5567" i="15"/>
  <c r="B5567" i="15"/>
  <c r="K5566" i="15"/>
  <c r="B5566" i="15"/>
  <c r="K5565" i="15"/>
  <c r="B5565" i="15"/>
  <c r="K5564" i="15"/>
  <c r="B5564" i="15"/>
  <c r="K5563" i="15"/>
  <c r="B5563" i="15"/>
  <c r="K5562" i="15"/>
  <c r="B5562" i="15"/>
  <c r="K5561" i="15"/>
  <c r="B5561" i="15"/>
  <c r="K5560" i="15"/>
  <c r="B5560" i="15"/>
  <c r="K5559" i="15"/>
  <c r="B5559" i="15"/>
  <c r="K5558" i="15"/>
  <c r="B5558" i="15"/>
  <c r="K5557" i="15"/>
  <c r="B5557" i="15"/>
  <c r="K5556" i="15"/>
  <c r="B5556" i="15"/>
  <c r="K5555" i="15"/>
  <c r="B5555" i="15"/>
  <c r="K5554" i="15"/>
  <c r="B5554" i="15"/>
  <c r="K5553" i="15"/>
  <c r="B5553" i="15"/>
  <c r="K5552" i="15"/>
  <c r="B5552" i="15"/>
  <c r="K5551" i="15"/>
  <c r="B5551" i="15"/>
  <c r="K5550" i="15"/>
  <c r="B5550" i="15"/>
  <c r="K5549" i="15"/>
  <c r="B5549" i="15"/>
  <c r="K5548" i="15"/>
  <c r="B5548" i="15"/>
  <c r="K5547" i="15"/>
  <c r="B5547" i="15"/>
  <c r="K5546" i="15"/>
  <c r="B5546" i="15"/>
  <c r="K5545" i="15"/>
  <c r="B5545" i="15"/>
  <c r="K5544" i="15"/>
  <c r="B5544" i="15"/>
  <c r="K5543" i="15"/>
  <c r="B5543" i="15"/>
  <c r="K5542" i="15"/>
  <c r="B5542" i="15"/>
  <c r="K5541" i="15"/>
  <c r="B5541" i="15"/>
  <c r="K5540" i="15"/>
  <c r="B5540" i="15"/>
  <c r="K5539" i="15"/>
  <c r="B5539" i="15"/>
  <c r="K5538" i="15"/>
  <c r="B5538" i="15"/>
  <c r="K5537" i="15"/>
  <c r="B5537" i="15"/>
  <c r="K5536" i="15"/>
  <c r="B5536" i="15"/>
  <c r="K5535" i="15"/>
  <c r="B5535" i="15"/>
  <c r="K5534" i="15"/>
  <c r="B5534" i="15"/>
  <c r="K5533" i="15"/>
  <c r="B5533" i="15"/>
  <c r="K5532" i="15"/>
  <c r="B5532" i="15"/>
  <c r="K5531" i="15"/>
  <c r="B5531" i="15"/>
  <c r="K5530" i="15"/>
  <c r="B5530" i="15"/>
  <c r="K5529" i="15"/>
  <c r="B5529" i="15"/>
  <c r="K5528" i="15"/>
  <c r="B5528" i="15"/>
  <c r="K5527" i="15"/>
  <c r="B5527" i="15"/>
  <c r="K5526" i="15"/>
  <c r="B5526" i="15"/>
  <c r="K5525" i="15"/>
  <c r="B5525" i="15"/>
  <c r="K5524" i="15"/>
  <c r="B5524" i="15"/>
  <c r="K5523" i="15"/>
  <c r="B5523" i="15"/>
  <c r="K5522" i="15"/>
  <c r="B5522" i="15"/>
  <c r="K5521" i="15"/>
  <c r="B5521" i="15"/>
  <c r="K5520" i="15"/>
  <c r="B5520" i="15"/>
  <c r="K5519" i="15"/>
  <c r="B5519" i="15"/>
  <c r="K5518" i="15"/>
  <c r="B5518" i="15"/>
  <c r="K5517" i="15"/>
  <c r="B5517" i="15"/>
  <c r="K5516" i="15"/>
  <c r="B5516" i="15"/>
  <c r="K5515" i="15"/>
  <c r="B5515" i="15"/>
  <c r="K5514" i="15"/>
  <c r="B5514" i="15"/>
  <c r="K5513" i="15"/>
  <c r="B5513" i="15"/>
  <c r="K5512" i="15"/>
  <c r="B5512" i="15"/>
  <c r="K5511" i="15"/>
  <c r="B5511" i="15"/>
  <c r="K5510" i="15"/>
  <c r="B5510" i="15"/>
  <c r="K5509" i="15"/>
  <c r="B5509" i="15"/>
  <c r="K5508" i="15"/>
  <c r="B5508" i="15"/>
  <c r="K5507" i="15"/>
  <c r="B5507" i="15"/>
  <c r="K5506" i="15"/>
  <c r="B5506" i="15"/>
  <c r="K5505" i="15"/>
  <c r="B5505" i="15"/>
  <c r="K5504" i="15"/>
  <c r="B5504" i="15"/>
  <c r="K5503" i="15"/>
  <c r="B5503" i="15"/>
  <c r="K5502" i="15"/>
  <c r="B5502" i="15"/>
  <c r="K5501" i="15"/>
  <c r="B5501" i="15"/>
  <c r="K5500" i="15"/>
  <c r="B5500" i="15"/>
  <c r="K5499" i="15"/>
  <c r="B5499" i="15"/>
  <c r="K5498" i="15"/>
  <c r="B5498" i="15"/>
  <c r="K5497" i="15"/>
  <c r="B5497" i="15"/>
  <c r="K5496" i="15"/>
  <c r="B5496" i="15"/>
  <c r="K5495" i="15"/>
  <c r="B5495" i="15"/>
  <c r="K5494" i="15"/>
  <c r="B5494" i="15"/>
  <c r="K5493" i="15"/>
  <c r="B5493" i="15"/>
  <c r="K5492" i="15"/>
  <c r="B5492" i="15"/>
  <c r="K5491" i="15"/>
  <c r="B5491" i="15"/>
  <c r="K5490" i="15"/>
  <c r="B5490" i="15"/>
  <c r="K5489" i="15"/>
  <c r="B5489" i="15"/>
  <c r="K5488" i="15"/>
  <c r="B5488" i="15"/>
  <c r="K5487" i="15"/>
  <c r="B5487" i="15"/>
  <c r="K5486" i="15"/>
  <c r="B5486" i="15"/>
  <c r="K5485" i="15"/>
  <c r="B5485" i="15"/>
  <c r="K5484" i="15"/>
  <c r="B5484" i="15"/>
  <c r="K5483" i="15"/>
  <c r="B5483" i="15"/>
  <c r="K5482" i="15"/>
  <c r="B5482" i="15"/>
  <c r="K5481" i="15"/>
  <c r="B5481" i="15"/>
  <c r="K5480" i="15"/>
  <c r="B5480" i="15"/>
  <c r="K5479" i="15"/>
  <c r="B5479" i="15"/>
  <c r="K5478" i="15"/>
  <c r="B5478" i="15"/>
  <c r="K5477" i="15"/>
  <c r="B5477" i="15"/>
  <c r="K5476" i="15"/>
  <c r="B5476" i="15"/>
  <c r="K5475" i="15"/>
  <c r="B5475" i="15"/>
  <c r="K5474" i="15"/>
  <c r="B5474" i="15"/>
  <c r="K5473" i="15"/>
  <c r="B5473" i="15"/>
  <c r="K5472" i="15"/>
  <c r="B5472" i="15"/>
  <c r="K5471" i="15"/>
  <c r="B5471" i="15"/>
  <c r="K5470" i="15"/>
  <c r="B5470" i="15"/>
  <c r="K5469" i="15"/>
  <c r="B5469" i="15"/>
  <c r="K5468" i="15"/>
  <c r="B5468" i="15"/>
  <c r="K5467" i="15"/>
  <c r="B5467" i="15"/>
  <c r="K5466" i="15"/>
  <c r="B5466" i="15"/>
  <c r="K5465" i="15"/>
  <c r="B5465" i="15"/>
  <c r="K5464" i="15"/>
  <c r="B5464" i="15"/>
  <c r="K5463" i="15"/>
  <c r="B5463" i="15"/>
  <c r="K5462" i="15"/>
  <c r="B5462" i="15"/>
  <c r="K5461" i="15"/>
  <c r="B5461" i="15"/>
  <c r="K5460" i="15"/>
  <c r="B5460" i="15"/>
  <c r="K5459" i="15"/>
  <c r="B5459" i="15"/>
  <c r="K5458" i="15"/>
  <c r="B5458" i="15"/>
  <c r="K5457" i="15"/>
  <c r="B5457" i="15"/>
  <c r="K5456" i="15"/>
  <c r="B5456" i="15"/>
  <c r="K5455" i="15"/>
  <c r="B5455" i="15"/>
  <c r="K5454" i="15"/>
  <c r="B5454" i="15"/>
  <c r="K5453" i="15"/>
  <c r="B5453" i="15"/>
  <c r="K5452" i="15"/>
  <c r="B5452" i="15"/>
  <c r="K5451" i="15"/>
  <c r="B5451" i="15"/>
  <c r="K5450" i="15"/>
  <c r="B5450" i="15"/>
  <c r="K5449" i="15"/>
  <c r="B5449" i="15"/>
  <c r="K5448" i="15"/>
  <c r="B5448" i="15"/>
  <c r="K5447" i="15"/>
  <c r="B5447" i="15"/>
  <c r="K5446" i="15"/>
  <c r="B5446" i="15"/>
  <c r="K5445" i="15"/>
  <c r="B5445" i="15"/>
  <c r="K5444" i="15"/>
  <c r="B5444" i="15"/>
  <c r="K5443" i="15"/>
  <c r="B5443" i="15"/>
  <c r="K5442" i="15"/>
  <c r="B5442" i="15"/>
  <c r="K5441" i="15"/>
  <c r="B5441" i="15"/>
  <c r="K5440" i="15"/>
  <c r="B5440" i="15"/>
  <c r="K5439" i="15"/>
  <c r="B5439" i="15"/>
  <c r="K5438" i="15"/>
  <c r="B5438" i="15"/>
  <c r="K5437" i="15"/>
  <c r="B5437" i="15"/>
  <c r="K5436" i="15"/>
  <c r="B5436" i="15"/>
  <c r="K5435" i="15"/>
  <c r="B5435" i="15"/>
  <c r="K5434" i="15"/>
  <c r="B5434" i="15"/>
  <c r="K5433" i="15"/>
  <c r="B5433" i="15"/>
  <c r="K5432" i="15"/>
  <c r="B5432" i="15"/>
  <c r="K5431" i="15"/>
  <c r="B5431" i="15"/>
  <c r="K5430" i="15"/>
  <c r="B5430" i="15"/>
  <c r="K5429" i="15"/>
  <c r="B5429" i="15"/>
  <c r="K5428" i="15"/>
  <c r="B5428" i="15"/>
  <c r="K5427" i="15"/>
  <c r="B5427" i="15"/>
  <c r="K5426" i="15"/>
  <c r="B5426" i="15"/>
  <c r="K5425" i="15"/>
  <c r="B5425" i="15"/>
  <c r="K5424" i="15"/>
  <c r="B5424" i="15"/>
  <c r="K5423" i="15"/>
  <c r="B5423" i="15"/>
  <c r="K5422" i="15"/>
  <c r="B5422" i="15"/>
  <c r="K5421" i="15"/>
  <c r="B5421" i="15"/>
  <c r="K5420" i="15"/>
  <c r="B5420" i="15"/>
  <c r="K5419" i="15"/>
  <c r="B5419" i="15"/>
  <c r="K5418" i="15"/>
  <c r="B5418" i="15"/>
  <c r="K5417" i="15"/>
  <c r="B5417" i="15"/>
  <c r="K5416" i="15"/>
  <c r="B5416" i="15"/>
  <c r="K5415" i="15"/>
  <c r="B5415" i="15"/>
  <c r="K5414" i="15"/>
  <c r="B5414" i="15"/>
  <c r="K5413" i="15"/>
  <c r="B5413" i="15"/>
  <c r="K5412" i="15"/>
  <c r="B5412" i="15"/>
  <c r="K5411" i="15"/>
  <c r="B5411" i="15"/>
  <c r="K5410" i="15"/>
  <c r="B5410" i="15"/>
  <c r="K5409" i="15"/>
  <c r="B5409" i="15"/>
  <c r="K5408" i="15"/>
  <c r="B5408" i="15"/>
  <c r="K5407" i="15"/>
  <c r="B5407" i="15"/>
  <c r="K5406" i="15"/>
  <c r="B5406" i="15"/>
  <c r="K5405" i="15"/>
  <c r="B5405" i="15"/>
  <c r="K5404" i="15"/>
  <c r="B5404" i="15"/>
  <c r="K5403" i="15"/>
  <c r="B5403" i="15"/>
  <c r="K5402" i="15"/>
  <c r="B5402" i="15"/>
  <c r="K5401" i="15"/>
  <c r="B5401" i="15"/>
  <c r="K5400" i="15"/>
  <c r="B5400" i="15"/>
  <c r="K5399" i="15"/>
  <c r="B5399" i="15"/>
  <c r="K5398" i="15"/>
  <c r="B5398" i="15"/>
  <c r="K5397" i="15"/>
  <c r="B5397" i="15"/>
  <c r="K5396" i="15"/>
  <c r="B5396" i="15"/>
  <c r="K5395" i="15"/>
  <c r="B5395" i="15"/>
  <c r="K5394" i="15"/>
  <c r="B5394" i="15"/>
  <c r="K5393" i="15"/>
  <c r="B5393" i="15"/>
  <c r="K5392" i="15"/>
  <c r="B5392" i="15"/>
  <c r="K5391" i="15"/>
  <c r="B5391" i="15"/>
  <c r="K5390" i="15"/>
  <c r="B5390" i="15"/>
  <c r="K5389" i="15"/>
  <c r="B5389" i="15"/>
  <c r="K5388" i="15"/>
  <c r="B5388" i="15"/>
  <c r="K5387" i="15"/>
  <c r="B5387" i="15"/>
  <c r="K5386" i="15"/>
  <c r="B5386" i="15"/>
  <c r="K5385" i="15"/>
  <c r="B5385" i="15"/>
  <c r="K5384" i="15"/>
  <c r="B5384" i="15"/>
  <c r="K5383" i="15"/>
  <c r="B5383" i="15"/>
  <c r="K5382" i="15"/>
  <c r="B5382" i="15"/>
  <c r="K5381" i="15"/>
  <c r="B5381" i="15"/>
  <c r="K5380" i="15"/>
  <c r="B5380" i="15"/>
  <c r="K5379" i="15"/>
  <c r="B5379" i="15"/>
  <c r="K5378" i="15"/>
  <c r="B5378" i="15"/>
  <c r="K5377" i="15"/>
  <c r="B5377" i="15"/>
  <c r="K5376" i="15"/>
  <c r="B5376" i="15"/>
  <c r="K5375" i="15"/>
  <c r="B5375" i="15"/>
  <c r="K5374" i="15"/>
  <c r="B5374" i="15"/>
  <c r="K5373" i="15"/>
  <c r="B5373" i="15"/>
  <c r="K5372" i="15"/>
  <c r="B5372" i="15"/>
  <c r="K5371" i="15"/>
  <c r="B5371" i="15"/>
  <c r="K5370" i="15"/>
  <c r="B5370" i="15"/>
  <c r="K5369" i="15"/>
  <c r="B5369" i="15"/>
  <c r="K5368" i="15"/>
  <c r="B5368" i="15"/>
  <c r="K5367" i="15"/>
  <c r="B5367" i="15"/>
  <c r="K5366" i="15"/>
  <c r="B5366" i="15"/>
  <c r="K5365" i="15"/>
  <c r="B5365" i="15"/>
  <c r="K5364" i="15"/>
  <c r="B5364" i="15"/>
  <c r="K5363" i="15"/>
  <c r="B5363" i="15"/>
  <c r="K5362" i="15"/>
  <c r="B5362" i="15"/>
  <c r="K5361" i="15"/>
  <c r="B5361" i="15"/>
  <c r="K5360" i="15"/>
  <c r="B5360" i="15"/>
  <c r="K5359" i="15"/>
  <c r="B5359" i="15"/>
  <c r="K5358" i="15"/>
  <c r="B5358" i="15"/>
  <c r="K5357" i="15"/>
  <c r="B5357" i="15"/>
  <c r="K5356" i="15"/>
  <c r="B5356" i="15"/>
  <c r="K5355" i="15"/>
  <c r="B5355" i="15"/>
  <c r="K5354" i="15"/>
  <c r="B5354" i="15"/>
  <c r="K5353" i="15"/>
  <c r="B5353" i="15"/>
  <c r="K5352" i="15"/>
  <c r="B5352" i="15"/>
  <c r="K5351" i="15"/>
  <c r="B5351" i="15"/>
  <c r="K5350" i="15"/>
  <c r="B5350" i="15"/>
  <c r="K5349" i="15"/>
  <c r="B5349" i="15"/>
  <c r="K5348" i="15"/>
  <c r="B5348" i="15"/>
  <c r="K5347" i="15"/>
  <c r="B5347" i="15"/>
  <c r="K5346" i="15"/>
  <c r="B5346" i="15"/>
  <c r="K5345" i="15"/>
  <c r="B5345" i="15"/>
  <c r="K5344" i="15"/>
  <c r="B5344" i="15"/>
  <c r="K5343" i="15"/>
  <c r="B5343" i="15"/>
  <c r="K5342" i="15"/>
  <c r="B5342" i="15"/>
  <c r="K5341" i="15"/>
  <c r="B5341" i="15"/>
  <c r="K5340" i="15"/>
  <c r="B5340" i="15"/>
  <c r="K5339" i="15"/>
  <c r="B5339" i="15"/>
  <c r="K5338" i="15"/>
  <c r="B5338" i="15"/>
  <c r="K5337" i="15"/>
  <c r="B5337" i="15"/>
  <c r="K5336" i="15"/>
  <c r="B5336" i="15"/>
  <c r="K5335" i="15"/>
  <c r="B5335" i="15"/>
  <c r="K5334" i="15"/>
  <c r="B5334" i="15"/>
  <c r="K5333" i="15"/>
  <c r="B5333" i="15"/>
  <c r="K5332" i="15"/>
  <c r="B5332" i="15"/>
  <c r="K5331" i="15"/>
  <c r="B5331" i="15"/>
  <c r="K5330" i="15"/>
  <c r="B5330" i="15"/>
  <c r="K5329" i="15"/>
  <c r="B5329" i="15"/>
  <c r="K5328" i="15"/>
  <c r="B5328" i="15"/>
  <c r="K5327" i="15"/>
  <c r="B5327" i="15"/>
  <c r="K5326" i="15"/>
  <c r="B5326" i="15"/>
  <c r="K5325" i="15"/>
  <c r="B5325" i="15"/>
  <c r="K5324" i="15"/>
  <c r="B5324" i="15"/>
  <c r="K5323" i="15"/>
  <c r="B5323" i="15"/>
  <c r="K5322" i="15"/>
  <c r="B5322" i="15"/>
  <c r="K5321" i="15"/>
  <c r="B5321" i="15"/>
  <c r="K5320" i="15"/>
  <c r="B5320" i="15"/>
  <c r="K5319" i="15"/>
  <c r="B5319" i="15"/>
  <c r="K5318" i="15"/>
  <c r="B5318" i="15"/>
  <c r="K5317" i="15"/>
  <c r="B5317" i="15"/>
  <c r="K5316" i="15"/>
  <c r="B5316" i="15"/>
  <c r="K5315" i="15"/>
  <c r="B5315" i="15"/>
  <c r="K5314" i="15"/>
  <c r="B5314" i="15"/>
  <c r="K5313" i="15"/>
  <c r="B5313" i="15"/>
  <c r="K5312" i="15"/>
  <c r="B5312" i="15"/>
  <c r="K5311" i="15"/>
  <c r="B5311" i="15"/>
  <c r="K5310" i="15"/>
  <c r="B5310" i="15"/>
  <c r="K5309" i="15"/>
  <c r="B5309" i="15"/>
  <c r="K5308" i="15"/>
  <c r="B5308" i="15"/>
  <c r="K5307" i="15"/>
  <c r="B5307" i="15"/>
  <c r="K5306" i="15"/>
  <c r="B5306" i="15"/>
  <c r="K5305" i="15"/>
  <c r="B5305" i="15"/>
  <c r="K5304" i="15"/>
  <c r="B5304" i="15"/>
  <c r="K5303" i="15"/>
  <c r="B5303" i="15"/>
  <c r="K5302" i="15"/>
  <c r="B5302" i="15"/>
  <c r="K5301" i="15"/>
  <c r="B5301" i="15"/>
  <c r="K5300" i="15"/>
  <c r="B5300" i="15"/>
  <c r="K5299" i="15"/>
  <c r="B5299" i="15"/>
  <c r="K5298" i="15"/>
  <c r="B5298" i="15"/>
  <c r="K5297" i="15"/>
  <c r="B5297" i="15"/>
  <c r="K5296" i="15"/>
  <c r="B5296" i="15"/>
  <c r="K5295" i="15"/>
  <c r="B5295" i="15"/>
  <c r="K5294" i="15"/>
  <c r="B5294" i="15"/>
  <c r="K5293" i="15"/>
  <c r="B5293" i="15"/>
  <c r="K5292" i="15"/>
  <c r="B5292" i="15"/>
  <c r="K5291" i="15"/>
  <c r="B5291" i="15"/>
  <c r="K5290" i="15"/>
  <c r="B5290" i="15"/>
  <c r="K5289" i="15"/>
  <c r="B5289" i="15"/>
  <c r="K5288" i="15"/>
  <c r="B5288" i="15"/>
  <c r="K5287" i="15"/>
  <c r="B5287" i="15"/>
  <c r="K5286" i="15"/>
  <c r="B5286" i="15"/>
  <c r="K5285" i="15"/>
  <c r="B5285" i="15"/>
  <c r="K5284" i="15"/>
  <c r="B5284" i="15"/>
  <c r="K5283" i="15"/>
  <c r="B5283" i="15"/>
  <c r="K5282" i="15"/>
  <c r="B5282" i="15"/>
  <c r="K5281" i="15"/>
  <c r="B5281" i="15"/>
  <c r="K5280" i="15"/>
  <c r="B5280" i="15"/>
  <c r="K5279" i="15"/>
  <c r="B5279" i="15"/>
  <c r="K5278" i="15"/>
  <c r="B5278" i="15"/>
  <c r="K5277" i="15"/>
  <c r="B5277" i="15"/>
  <c r="K5276" i="15"/>
  <c r="B5276" i="15"/>
  <c r="K5275" i="15"/>
  <c r="B5275" i="15"/>
  <c r="K5274" i="15"/>
  <c r="B5274" i="15"/>
  <c r="K5273" i="15"/>
  <c r="B5273" i="15"/>
  <c r="K5272" i="15"/>
  <c r="B5272" i="15"/>
  <c r="K5271" i="15"/>
  <c r="B5271" i="15"/>
  <c r="K5270" i="15"/>
  <c r="B5270" i="15"/>
  <c r="K5269" i="15"/>
  <c r="B5269" i="15"/>
  <c r="K5268" i="15"/>
  <c r="B5268" i="15"/>
  <c r="K5267" i="15"/>
  <c r="B5267" i="15"/>
  <c r="K5266" i="15"/>
  <c r="B5266" i="15"/>
  <c r="K5265" i="15"/>
  <c r="B5265" i="15"/>
  <c r="K5264" i="15"/>
  <c r="B5264" i="15"/>
  <c r="K5263" i="15"/>
  <c r="B5263" i="15"/>
  <c r="K5262" i="15"/>
  <c r="B5262" i="15"/>
  <c r="K5261" i="15"/>
  <c r="B5261" i="15"/>
  <c r="K5260" i="15"/>
  <c r="B5260" i="15"/>
  <c r="K5259" i="15"/>
  <c r="B5259" i="15"/>
  <c r="K5258" i="15"/>
  <c r="B5258" i="15"/>
  <c r="K5257" i="15"/>
  <c r="B5257" i="15"/>
  <c r="K5256" i="15"/>
  <c r="B5256" i="15"/>
  <c r="K5255" i="15"/>
  <c r="B5255" i="15"/>
  <c r="K5254" i="15"/>
  <c r="B5254" i="15"/>
  <c r="K5253" i="15"/>
  <c r="B5253" i="15"/>
  <c r="K5252" i="15"/>
  <c r="B5252" i="15"/>
  <c r="K5251" i="15"/>
  <c r="B5251" i="15"/>
  <c r="K5250" i="15"/>
  <c r="B5250" i="15"/>
  <c r="K5249" i="15"/>
  <c r="B5249" i="15"/>
  <c r="K5248" i="15"/>
  <c r="B5248" i="15"/>
  <c r="K5247" i="15"/>
  <c r="B5247" i="15"/>
  <c r="K5246" i="15"/>
  <c r="B5246" i="15"/>
  <c r="K5245" i="15"/>
  <c r="B5245" i="15"/>
  <c r="K5244" i="15"/>
  <c r="B5244" i="15"/>
  <c r="K5243" i="15"/>
  <c r="B5243" i="15"/>
  <c r="K5242" i="15"/>
  <c r="B5242" i="15"/>
  <c r="K5241" i="15"/>
  <c r="B5241" i="15"/>
  <c r="K5240" i="15"/>
  <c r="B5240" i="15"/>
  <c r="K5239" i="15"/>
  <c r="B5239" i="15"/>
  <c r="K5238" i="15"/>
  <c r="B5238" i="15"/>
  <c r="K5237" i="15"/>
  <c r="B5237" i="15"/>
  <c r="K5236" i="15"/>
  <c r="B5236" i="15"/>
  <c r="K5235" i="15"/>
  <c r="B5235" i="15"/>
  <c r="K5234" i="15"/>
  <c r="B5234" i="15"/>
  <c r="K5233" i="15"/>
  <c r="B5233" i="15"/>
  <c r="K5232" i="15"/>
  <c r="B5232" i="15"/>
  <c r="K5231" i="15"/>
  <c r="B5231" i="15"/>
  <c r="K5230" i="15"/>
  <c r="B5230" i="15"/>
  <c r="K5229" i="15"/>
  <c r="B5229" i="15"/>
  <c r="K5228" i="15"/>
  <c r="B5228" i="15"/>
  <c r="K5227" i="15"/>
  <c r="B5227" i="15"/>
  <c r="K5226" i="15"/>
  <c r="B5226" i="15"/>
  <c r="K5225" i="15"/>
  <c r="B5225" i="15"/>
  <c r="K5224" i="15"/>
  <c r="B5224" i="15"/>
  <c r="K5223" i="15"/>
  <c r="B5223" i="15"/>
  <c r="K5222" i="15"/>
  <c r="B5222" i="15"/>
  <c r="K5221" i="15"/>
  <c r="B5221" i="15"/>
  <c r="K5220" i="15"/>
  <c r="B5220" i="15"/>
  <c r="K5219" i="15"/>
  <c r="B5219" i="15"/>
  <c r="K5218" i="15"/>
  <c r="B5218" i="15"/>
  <c r="K5217" i="15"/>
  <c r="B5217" i="15"/>
  <c r="K5216" i="15"/>
  <c r="B5216" i="15"/>
  <c r="K5215" i="15"/>
  <c r="B5215" i="15"/>
  <c r="K5214" i="15"/>
  <c r="B5214" i="15"/>
  <c r="K5213" i="15"/>
  <c r="B5213" i="15"/>
  <c r="K5212" i="15"/>
  <c r="B5212" i="15"/>
  <c r="K5211" i="15"/>
  <c r="B5211" i="15"/>
  <c r="K5210" i="15"/>
  <c r="B5210" i="15"/>
  <c r="K5209" i="15"/>
  <c r="B5209" i="15"/>
  <c r="K5208" i="15"/>
  <c r="B5208" i="15"/>
  <c r="K5207" i="15"/>
  <c r="B5207" i="15"/>
  <c r="K5206" i="15"/>
  <c r="B5206" i="15"/>
  <c r="K5205" i="15"/>
  <c r="B5205" i="15"/>
  <c r="K5204" i="15"/>
  <c r="B5204" i="15"/>
  <c r="K5203" i="15"/>
  <c r="B5203" i="15"/>
  <c r="K5202" i="15"/>
  <c r="B5202" i="15"/>
  <c r="K5201" i="15"/>
  <c r="B5201" i="15"/>
  <c r="K5200" i="15"/>
  <c r="B5200" i="15"/>
  <c r="K5199" i="15"/>
  <c r="B5199" i="15"/>
  <c r="K5198" i="15"/>
  <c r="B5198" i="15"/>
  <c r="K5197" i="15"/>
  <c r="B5197" i="15"/>
  <c r="K5196" i="15"/>
  <c r="B5196" i="15"/>
  <c r="K5195" i="15"/>
  <c r="B5195" i="15"/>
  <c r="K5194" i="15"/>
  <c r="B5194" i="15"/>
  <c r="K5193" i="15"/>
  <c r="B5193" i="15"/>
  <c r="K5192" i="15"/>
  <c r="B5192" i="15"/>
  <c r="K5191" i="15"/>
  <c r="B5191" i="15"/>
  <c r="K5190" i="15"/>
  <c r="B5190" i="15"/>
  <c r="K5189" i="15"/>
  <c r="B5189" i="15"/>
  <c r="K5188" i="15"/>
  <c r="B5188" i="15"/>
  <c r="K5187" i="15"/>
  <c r="B5187" i="15"/>
  <c r="K5186" i="15"/>
  <c r="B5186" i="15"/>
  <c r="K5185" i="15"/>
  <c r="B5185" i="15"/>
  <c r="K5184" i="15"/>
  <c r="B5184" i="15"/>
  <c r="K5183" i="15"/>
  <c r="B5183" i="15"/>
  <c r="K5182" i="15"/>
  <c r="B5182" i="15"/>
  <c r="K5181" i="15"/>
  <c r="B5181" i="15"/>
  <c r="K5180" i="15"/>
  <c r="B5180" i="15"/>
  <c r="K5179" i="15"/>
  <c r="B5179" i="15"/>
  <c r="K5178" i="15"/>
  <c r="B5178" i="15"/>
  <c r="K5177" i="15"/>
  <c r="B5177" i="15"/>
  <c r="K5176" i="15"/>
  <c r="B5176" i="15"/>
  <c r="K5175" i="15"/>
  <c r="B5175" i="15"/>
  <c r="K5174" i="15"/>
  <c r="B5174" i="15"/>
  <c r="K5173" i="15"/>
  <c r="B5173" i="15"/>
  <c r="K5172" i="15"/>
  <c r="B5172" i="15"/>
  <c r="K5171" i="15"/>
  <c r="B5171" i="15"/>
  <c r="K5170" i="15"/>
  <c r="B5170" i="15"/>
  <c r="K5169" i="15"/>
  <c r="B5169" i="15"/>
  <c r="K5168" i="15"/>
  <c r="B5168" i="15"/>
  <c r="K5167" i="15"/>
  <c r="B5167" i="15"/>
  <c r="K5166" i="15"/>
  <c r="B5166" i="15"/>
  <c r="K5165" i="15"/>
  <c r="B5165" i="15"/>
  <c r="K5164" i="15"/>
  <c r="B5164" i="15"/>
  <c r="K5163" i="15"/>
  <c r="B5163" i="15"/>
  <c r="K5162" i="15"/>
  <c r="B5162" i="15"/>
  <c r="K5161" i="15"/>
  <c r="B5161" i="15"/>
  <c r="K5160" i="15"/>
  <c r="B5160" i="15"/>
  <c r="K5159" i="15"/>
  <c r="B5159" i="15"/>
  <c r="K5158" i="15"/>
  <c r="B5158" i="15"/>
  <c r="K5157" i="15"/>
  <c r="B5157" i="15"/>
  <c r="K5156" i="15"/>
  <c r="B5156" i="15"/>
  <c r="K5155" i="15"/>
  <c r="B5155" i="15"/>
  <c r="K5154" i="15"/>
  <c r="B5154" i="15"/>
  <c r="K5153" i="15"/>
  <c r="B5153" i="15"/>
  <c r="K5152" i="15"/>
  <c r="B5152" i="15"/>
  <c r="K5151" i="15"/>
  <c r="B5151" i="15"/>
  <c r="K5150" i="15"/>
  <c r="B5150" i="15"/>
  <c r="K5149" i="15"/>
  <c r="B5149" i="15"/>
  <c r="K5148" i="15"/>
  <c r="B5148" i="15"/>
  <c r="K5147" i="15"/>
  <c r="B5147" i="15"/>
  <c r="K5146" i="15"/>
  <c r="B5146" i="15"/>
  <c r="K5145" i="15"/>
  <c r="B5145" i="15"/>
  <c r="K5144" i="15"/>
  <c r="B5144" i="15"/>
  <c r="K5143" i="15"/>
  <c r="B5143" i="15"/>
  <c r="K5142" i="15"/>
  <c r="B5142" i="15"/>
  <c r="K5141" i="15"/>
  <c r="B5141" i="15"/>
  <c r="K5140" i="15"/>
  <c r="B5140" i="15"/>
  <c r="K5139" i="15"/>
  <c r="B5139" i="15"/>
  <c r="K5138" i="15"/>
  <c r="B5138" i="15"/>
  <c r="K5137" i="15"/>
  <c r="B5137" i="15"/>
  <c r="K5136" i="15"/>
  <c r="B5136" i="15"/>
  <c r="K5135" i="15"/>
  <c r="B5135" i="15"/>
  <c r="K5134" i="15"/>
  <c r="B5134" i="15"/>
  <c r="K5133" i="15"/>
  <c r="B5133" i="15"/>
  <c r="K5132" i="15"/>
  <c r="B5132" i="15"/>
  <c r="K5131" i="15"/>
  <c r="B5131" i="15"/>
  <c r="K5130" i="15"/>
  <c r="B5130" i="15"/>
  <c r="K5129" i="15"/>
  <c r="B5129" i="15"/>
  <c r="K5128" i="15"/>
  <c r="B5128" i="15"/>
  <c r="K5127" i="15"/>
  <c r="B5127" i="15"/>
  <c r="K5126" i="15"/>
  <c r="B5126" i="15"/>
  <c r="K5125" i="15"/>
  <c r="B5125" i="15"/>
  <c r="K5124" i="15"/>
  <c r="B5124" i="15"/>
  <c r="K5123" i="15"/>
  <c r="B5123" i="15"/>
  <c r="K5122" i="15"/>
  <c r="B5122" i="15"/>
  <c r="K5121" i="15"/>
  <c r="B5121" i="15"/>
  <c r="K5120" i="15"/>
  <c r="B5120" i="15"/>
  <c r="K5119" i="15"/>
  <c r="B5119" i="15"/>
  <c r="K5118" i="15"/>
  <c r="B5118" i="15"/>
  <c r="K5117" i="15"/>
  <c r="B5117" i="15"/>
  <c r="K5116" i="15"/>
  <c r="B5116" i="15"/>
  <c r="K5115" i="15"/>
  <c r="B5115" i="15"/>
  <c r="K5114" i="15"/>
  <c r="B5114" i="15"/>
  <c r="K5113" i="15"/>
  <c r="B5113" i="15"/>
  <c r="K5112" i="15"/>
  <c r="B5112" i="15"/>
  <c r="K5111" i="15"/>
  <c r="B5111" i="15"/>
  <c r="K5110" i="15"/>
  <c r="B5110" i="15"/>
  <c r="K5109" i="15"/>
  <c r="B5109" i="15"/>
  <c r="K5108" i="15"/>
  <c r="B5108" i="15"/>
  <c r="K5107" i="15"/>
  <c r="B5107" i="15"/>
  <c r="K5106" i="15"/>
  <c r="B5106" i="15"/>
  <c r="K5105" i="15"/>
  <c r="B5105" i="15"/>
  <c r="K5104" i="15"/>
  <c r="B5104" i="15"/>
  <c r="K5103" i="15"/>
  <c r="B5103" i="15"/>
  <c r="K5102" i="15"/>
  <c r="B5102" i="15"/>
  <c r="K5101" i="15"/>
  <c r="B5101" i="15"/>
  <c r="K5100" i="15"/>
  <c r="B5100" i="15"/>
  <c r="K5099" i="15"/>
  <c r="B5099" i="15"/>
  <c r="K5098" i="15"/>
  <c r="B5098" i="15"/>
  <c r="K5097" i="15"/>
  <c r="B5097" i="15"/>
  <c r="K5096" i="15"/>
  <c r="B5096" i="15"/>
  <c r="K5095" i="15"/>
  <c r="B5095" i="15"/>
  <c r="K5094" i="15"/>
  <c r="B5094" i="15"/>
  <c r="K5093" i="15"/>
  <c r="B5093" i="15"/>
  <c r="K5092" i="15"/>
  <c r="B5092" i="15"/>
  <c r="K5091" i="15"/>
  <c r="B5091" i="15"/>
  <c r="K5090" i="15"/>
  <c r="B5090" i="15"/>
  <c r="K5089" i="15"/>
  <c r="B5089" i="15"/>
  <c r="K5088" i="15"/>
  <c r="B5088" i="15"/>
  <c r="K5087" i="15"/>
  <c r="B5087" i="15"/>
  <c r="K5086" i="15"/>
  <c r="B5086" i="15"/>
  <c r="K5085" i="15"/>
  <c r="B5085" i="15"/>
  <c r="K5084" i="15"/>
  <c r="B5084" i="15"/>
  <c r="K5083" i="15"/>
  <c r="B5083" i="15"/>
  <c r="K5082" i="15"/>
  <c r="B5082" i="15"/>
  <c r="K5081" i="15"/>
  <c r="B5081" i="15"/>
  <c r="K5080" i="15"/>
  <c r="B5080" i="15"/>
  <c r="K5079" i="15"/>
  <c r="B5079" i="15"/>
  <c r="K5078" i="15"/>
  <c r="B5078" i="15"/>
  <c r="K5077" i="15"/>
  <c r="B5077" i="15"/>
  <c r="K5076" i="15"/>
  <c r="B5076" i="15"/>
  <c r="K5075" i="15"/>
  <c r="B5075" i="15"/>
  <c r="K5074" i="15"/>
  <c r="B5074" i="15"/>
  <c r="K5073" i="15"/>
  <c r="B5073" i="15"/>
  <c r="K5072" i="15"/>
  <c r="B5072" i="15"/>
  <c r="K5071" i="15"/>
  <c r="B5071" i="15"/>
  <c r="K5070" i="15"/>
  <c r="B5070" i="15"/>
  <c r="K5069" i="15"/>
  <c r="B5069" i="15"/>
  <c r="K5068" i="15"/>
  <c r="B5068" i="15"/>
  <c r="K5067" i="15"/>
  <c r="B5067" i="15"/>
  <c r="K5066" i="15"/>
  <c r="B5066" i="15"/>
  <c r="K5065" i="15"/>
  <c r="B5065" i="15"/>
  <c r="K5064" i="15"/>
  <c r="B5064" i="15"/>
  <c r="K5063" i="15"/>
  <c r="B5063" i="15"/>
  <c r="K5062" i="15"/>
  <c r="B5062" i="15"/>
  <c r="K5061" i="15"/>
  <c r="B5061" i="15"/>
  <c r="K5060" i="15"/>
  <c r="B5060" i="15"/>
  <c r="K5059" i="15"/>
  <c r="B5059" i="15"/>
  <c r="K5058" i="15"/>
  <c r="B5058" i="15"/>
  <c r="K5057" i="15"/>
  <c r="B5057" i="15"/>
  <c r="K5056" i="15"/>
  <c r="B5056" i="15"/>
  <c r="K5055" i="15"/>
  <c r="B5055" i="15"/>
  <c r="K5054" i="15"/>
  <c r="B5054" i="15"/>
  <c r="K5053" i="15"/>
  <c r="B5053" i="15"/>
  <c r="K5052" i="15"/>
  <c r="B5052" i="15"/>
  <c r="K5051" i="15"/>
  <c r="B5051" i="15"/>
  <c r="K5050" i="15"/>
  <c r="B5050" i="15"/>
  <c r="K5049" i="15"/>
  <c r="B5049" i="15"/>
  <c r="K5048" i="15"/>
  <c r="B5048" i="15"/>
  <c r="K5047" i="15"/>
  <c r="B5047" i="15"/>
  <c r="K5046" i="15"/>
  <c r="B5046" i="15"/>
  <c r="K5045" i="15"/>
  <c r="B5045" i="15"/>
  <c r="K5044" i="15"/>
  <c r="B5044" i="15"/>
  <c r="K5043" i="15"/>
  <c r="B5043" i="15"/>
  <c r="K5042" i="15"/>
  <c r="B5042" i="15"/>
  <c r="K5041" i="15"/>
  <c r="B5041" i="15"/>
  <c r="K5040" i="15"/>
  <c r="B5040" i="15"/>
  <c r="K5039" i="15"/>
  <c r="B5039" i="15"/>
  <c r="K5038" i="15"/>
  <c r="B5038" i="15"/>
  <c r="K5037" i="15"/>
  <c r="B5037" i="15"/>
  <c r="K5036" i="15"/>
  <c r="B5036" i="15"/>
  <c r="K5035" i="15"/>
  <c r="B5035" i="15"/>
  <c r="K5034" i="15"/>
  <c r="B5034" i="15"/>
  <c r="K5033" i="15"/>
  <c r="B5033" i="15"/>
  <c r="K5032" i="15"/>
  <c r="B5032" i="15"/>
  <c r="K5031" i="15"/>
  <c r="B5031" i="15"/>
  <c r="K5030" i="15"/>
  <c r="B5030" i="15"/>
  <c r="K5029" i="15"/>
  <c r="B5029" i="15"/>
  <c r="K5028" i="15"/>
  <c r="B5028" i="15"/>
  <c r="K5027" i="15"/>
  <c r="B5027" i="15"/>
  <c r="K5026" i="15"/>
  <c r="B5026" i="15"/>
  <c r="K5025" i="15"/>
  <c r="B5025" i="15"/>
  <c r="K5024" i="15"/>
  <c r="B5024" i="15"/>
  <c r="K5023" i="15"/>
  <c r="B5023" i="15"/>
  <c r="K5022" i="15"/>
  <c r="B5022" i="15"/>
  <c r="K5021" i="15"/>
  <c r="B5021" i="15"/>
  <c r="K5020" i="15"/>
  <c r="B5020" i="15"/>
  <c r="K5019" i="15"/>
  <c r="B5019" i="15"/>
  <c r="K5018" i="15"/>
  <c r="B5018" i="15"/>
  <c r="K5017" i="15"/>
  <c r="B5017" i="15"/>
  <c r="K5016" i="15"/>
  <c r="B5016" i="15"/>
  <c r="K5015" i="15"/>
  <c r="B5015" i="15"/>
  <c r="K5014" i="15"/>
  <c r="B5014" i="15"/>
  <c r="K5013" i="15"/>
  <c r="B5013" i="15"/>
  <c r="K5012" i="15"/>
  <c r="B5012" i="15"/>
  <c r="K5011" i="15"/>
  <c r="B5011" i="15"/>
  <c r="K5010" i="15"/>
  <c r="B5010" i="15"/>
  <c r="K5009" i="15"/>
  <c r="B5009" i="15"/>
  <c r="K5008" i="15"/>
  <c r="B5008" i="15"/>
  <c r="K5007" i="15"/>
  <c r="B5007" i="15"/>
  <c r="K5006" i="15"/>
  <c r="B5006" i="15"/>
  <c r="K5005" i="15"/>
  <c r="B5005" i="15"/>
  <c r="K5004" i="15"/>
  <c r="B5004" i="15"/>
  <c r="K5003" i="15"/>
  <c r="B5003" i="15"/>
  <c r="K5002" i="15"/>
  <c r="B5002" i="15"/>
  <c r="K5001" i="15"/>
  <c r="B5001" i="15"/>
  <c r="K5000" i="15"/>
  <c r="B5000" i="15"/>
  <c r="K4999" i="15"/>
  <c r="B4999" i="15"/>
  <c r="K4998" i="15"/>
  <c r="B4998" i="15"/>
  <c r="K4997" i="15"/>
  <c r="B4997" i="15"/>
  <c r="K4996" i="15"/>
  <c r="B4996" i="15"/>
  <c r="K4995" i="15"/>
  <c r="B4995" i="15"/>
  <c r="K4994" i="15"/>
  <c r="B4994" i="15"/>
  <c r="K4993" i="15"/>
  <c r="B4993" i="15"/>
  <c r="K4992" i="15"/>
  <c r="B4992" i="15"/>
  <c r="K4991" i="15"/>
  <c r="B4991" i="15"/>
  <c r="K4990" i="15"/>
  <c r="B4990" i="15"/>
  <c r="K4989" i="15"/>
  <c r="B4989" i="15"/>
  <c r="K4988" i="15"/>
  <c r="B4988" i="15"/>
  <c r="K4987" i="15"/>
  <c r="B4987" i="15"/>
  <c r="K4986" i="15"/>
  <c r="B4986" i="15"/>
  <c r="K4985" i="15"/>
  <c r="B4985" i="15"/>
  <c r="K4984" i="15"/>
  <c r="B4984" i="15"/>
  <c r="K4983" i="15"/>
  <c r="B4983" i="15"/>
  <c r="K4982" i="15"/>
  <c r="B4982" i="15"/>
  <c r="K4981" i="15"/>
  <c r="B4981" i="15"/>
  <c r="K4980" i="15"/>
  <c r="B4980" i="15"/>
  <c r="K4979" i="15"/>
  <c r="B4979" i="15"/>
  <c r="K4978" i="15"/>
  <c r="B4978" i="15"/>
  <c r="K4977" i="15"/>
  <c r="B4977" i="15"/>
  <c r="K4976" i="15"/>
  <c r="B4976" i="15"/>
  <c r="K4975" i="15"/>
  <c r="B4975" i="15"/>
  <c r="K4974" i="15"/>
  <c r="B4974" i="15"/>
  <c r="K4973" i="15"/>
  <c r="B4973" i="15"/>
  <c r="K4972" i="15"/>
  <c r="B4972" i="15"/>
  <c r="K4971" i="15"/>
  <c r="B4971" i="15"/>
  <c r="K4970" i="15"/>
  <c r="B4970" i="15"/>
  <c r="K4969" i="15"/>
  <c r="B4969" i="15"/>
  <c r="K4968" i="15"/>
  <c r="B4968" i="15"/>
  <c r="K4967" i="15"/>
  <c r="B4967" i="15"/>
  <c r="K4966" i="15"/>
  <c r="B4966" i="15"/>
  <c r="K4965" i="15"/>
  <c r="B4965" i="15"/>
  <c r="K4964" i="15"/>
  <c r="B4964" i="15"/>
  <c r="K4963" i="15"/>
  <c r="B4963" i="15"/>
  <c r="K4962" i="15"/>
  <c r="B4962" i="15"/>
  <c r="K4961" i="15"/>
  <c r="B4961" i="15"/>
  <c r="K4960" i="15"/>
  <c r="B4960" i="15"/>
  <c r="K4959" i="15"/>
  <c r="B4959" i="15"/>
  <c r="K4958" i="15"/>
  <c r="B4958" i="15"/>
  <c r="K4957" i="15"/>
  <c r="B4957" i="15"/>
  <c r="K4956" i="15"/>
  <c r="B4956" i="15"/>
  <c r="K4955" i="15"/>
  <c r="B4955" i="15"/>
  <c r="K4954" i="15"/>
  <c r="B4954" i="15"/>
  <c r="K4953" i="15"/>
  <c r="B4953" i="15"/>
  <c r="K4952" i="15"/>
  <c r="B4952" i="15"/>
  <c r="K4951" i="15"/>
  <c r="B4951" i="15"/>
  <c r="K4950" i="15"/>
  <c r="B4950" i="15"/>
  <c r="K4949" i="15"/>
  <c r="B4949" i="15"/>
  <c r="K4948" i="15"/>
  <c r="B4948" i="15"/>
  <c r="K4947" i="15"/>
  <c r="B4947" i="15"/>
  <c r="K4946" i="15"/>
  <c r="B4946" i="15"/>
  <c r="K4945" i="15"/>
  <c r="B4945" i="15"/>
  <c r="K4944" i="15"/>
  <c r="B4944" i="15"/>
  <c r="K4943" i="15"/>
  <c r="B4943" i="15"/>
  <c r="K4942" i="15"/>
  <c r="B4942" i="15"/>
  <c r="K4941" i="15"/>
  <c r="B4941" i="15"/>
  <c r="K4940" i="15"/>
  <c r="B4940" i="15"/>
  <c r="K4939" i="15"/>
  <c r="B4939" i="15"/>
  <c r="K4938" i="15"/>
  <c r="B4938" i="15"/>
  <c r="K4937" i="15"/>
  <c r="B4937" i="15"/>
  <c r="K4936" i="15"/>
  <c r="B4936" i="15"/>
  <c r="K4935" i="15"/>
  <c r="B4935" i="15"/>
  <c r="K4934" i="15"/>
  <c r="B4934" i="15"/>
  <c r="K4933" i="15"/>
  <c r="B4933" i="15"/>
  <c r="K4932" i="15"/>
  <c r="B4932" i="15"/>
  <c r="K4931" i="15"/>
  <c r="B4931" i="15"/>
  <c r="K4930" i="15"/>
  <c r="B4930" i="15"/>
  <c r="K4929" i="15"/>
  <c r="B4929" i="15"/>
  <c r="K4928" i="15"/>
  <c r="B4928" i="15"/>
  <c r="K4927" i="15"/>
  <c r="B4927" i="15"/>
  <c r="K4926" i="15"/>
  <c r="B4926" i="15"/>
  <c r="K4925" i="15"/>
  <c r="B4925" i="15"/>
  <c r="K4924" i="15"/>
  <c r="B4924" i="15"/>
  <c r="K4923" i="15"/>
  <c r="B4923" i="15"/>
  <c r="K4922" i="15"/>
  <c r="B4922" i="15"/>
  <c r="K4921" i="15"/>
  <c r="B4921" i="15"/>
  <c r="K4920" i="15"/>
  <c r="B4920" i="15"/>
  <c r="K4919" i="15"/>
  <c r="B4919" i="15"/>
  <c r="K4918" i="15"/>
  <c r="B4918" i="15"/>
  <c r="K4917" i="15"/>
  <c r="B4917" i="15"/>
  <c r="K4916" i="15"/>
  <c r="B4916" i="15"/>
  <c r="K4915" i="15"/>
  <c r="B4915" i="15"/>
  <c r="K4914" i="15"/>
  <c r="B4914" i="15"/>
  <c r="K4913" i="15"/>
  <c r="B4913" i="15"/>
  <c r="K4912" i="15"/>
  <c r="B4912" i="15"/>
  <c r="K4911" i="15"/>
  <c r="B4911" i="15"/>
  <c r="K4910" i="15"/>
  <c r="B4910" i="15"/>
  <c r="K4909" i="15"/>
  <c r="B4909" i="15"/>
  <c r="K4908" i="15"/>
  <c r="B4908" i="15"/>
  <c r="K4907" i="15"/>
  <c r="B4907" i="15"/>
  <c r="K4906" i="15"/>
  <c r="B4906" i="15"/>
  <c r="K4905" i="15"/>
  <c r="B4905" i="15"/>
  <c r="K4904" i="15"/>
  <c r="B4904" i="15"/>
  <c r="K4903" i="15"/>
  <c r="B4903" i="15"/>
  <c r="K4902" i="15"/>
  <c r="B4902" i="15"/>
  <c r="K4901" i="15"/>
  <c r="B4901" i="15"/>
  <c r="K4900" i="15"/>
  <c r="B4900" i="15"/>
  <c r="K4899" i="15"/>
  <c r="B4899" i="15"/>
  <c r="K4898" i="15"/>
  <c r="B4898" i="15"/>
  <c r="K4897" i="15"/>
  <c r="B4897" i="15"/>
  <c r="K4896" i="15"/>
  <c r="B4896" i="15"/>
  <c r="K4895" i="15"/>
  <c r="B4895" i="15"/>
  <c r="K4894" i="15"/>
  <c r="B4894" i="15"/>
  <c r="K4893" i="15"/>
  <c r="B4893" i="15"/>
  <c r="K4892" i="15"/>
  <c r="B4892" i="15"/>
  <c r="K4891" i="15"/>
  <c r="B4891" i="15"/>
  <c r="K4890" i="15"/>
  <c r="B4890" i="15"/>
  <c r="K4889" i="15"/>
  <c r="B4889" i="15"/>
  <c r="K4888" i="15"/>
  <c r="B4888" i="15"/>
  <c r="K4887" i="15"/>
  <c r="B4887" i="15"/>
  <c r="K4886" i="15"/>
  <c r="B4886" i="15"/>
  <c r="K4885" i="15"/>
  <c r="B4885" i="15"/>
  <c r="K4884" i="15"/>
  <c r="B4884" i="15"/>
  <c r="K4883" i="15"/>
  <c r="B4883" i="15"/>
  <c r="K4882" i="15"/>
  <c r="B4882" i="15"/>
  <c r="K4881" i="15"/>
  <c r="B4881" i="15"/>
  <c r="K4880" i="15"/>
  <c r="B4880" i="15"/>
  <c r="K4879" i="15"/>
  <c r="B4879" i="15"/>
  <c r="K4878" i="15"/>
  <c r="B4878" i="15"/>
  <c r="K4877" i="15"/>
  <c r="B4877" i="15"/>
  <c r="K4876" i="15"/>
  <c r="B4876" i="15"/>
  <c r="K4875" i="15"/>
  <c r="B4875" i="15"/>
  <c r="K4874" i="15"/>
  <c r="B4874" i="15"/>
  <c r="K4873" i="15"/>
  <c r="B4873" i="15"/>
  <c r="K4872" i="15"/>
  <c r="B4872" i="15"/>
  <c r="K4871" i="15"/>
  <c r="B4871" i="15"/>
  <c r="K4870" i="15"/>
  <c r="B4870" i="15"/>
  <c r="K4869" i="15"/>
  <c r="B4869" i="15"/>
  <c r="K4868" i="15"/>
  <c r="B4868" i="15"/>
  <c r="K4867" i="15"/>
  <c r="B4867" i="15"/>
  <c r="K4866" i="15"/>
  <c r="B4866" i="15"/>
  <c r="K4865" i="15"/>
  <c r="B4865" i="15"/>
  <c r="K4864" i="15"/>
  <c r="B4864" i="15"/>
  <c r="K4863" i="15"/>
  <c r="B4863" i="15"/>
  <c r="K4862" i="15"/>
  <c r="B4862" i="15"/>
  <c r="K4861" i="15"/>
  <c r="B4861" i="15"/>
  <c r="K4860" i="15"/>
  <c r="B4860" i="15"/>
  <c r="K4859" i="15"/>
  <c r="B4859" i="15"/>
  <c r="K4858" i="15"/>
  <c r="B4858" i="15"/>
  <c r="K4857" i="15"/>
  <c r="B4857" i="15"/>
  <c r="K4856" i="15"/>
  <c r="B4856" i="15"/>
  <c r="K4855" i="15"/>
  <c r="B4855" i="15"/>
  <c r="K4854" i="15"/>
  <c r="B4854" i="15"/>
  <c r="K4853" i="15"/>
  <c r="B4853" i="15"/>
  <c r="K4852" i="15"/>
  <c r="B4852" i="15"/>
  <c r="K4851" i="15"/>
  <c r="B4851" i="15"/>
  <c r="K4850" i="15"/>
  <c r="B4850" i="15"/>
  <c r="K4849" i="15"/>
  <c r="B4849" i="15"/>
  <c r="K4848" i="15"/>
  <c r="B4848" i="15"/>
  <c r="K4847" i="15"/>
  <c r="B4847" i="15"/>
  <c r="K4846" i="15"/>
  <c r="B4846" i="15"/>
  <c r="K4845" i="15"/>
  <c r="B4845" i="15"/>
  <c r="K4844" i="15"/>
  <c r="B4844" i="15"/>
  <c r="K4843" i="15"/>
  <c r="B4843" i="15"/>
  <c r="K4842" i="15"/>
  <c r="B4842" i="15"/>
  <c r="K4841" i="15"/>
  <c r="B4841" i="15"/>
  <c r="K4840" i="15"/>
  <c r="B4840" i="15"/>
  <c r="K4839" i="15"/>
  <c r="B4839" i="15"/>
  <c r="K4838" i="15"/>
  <c r="B4838" i="15"/>
  <c r="K4837" i="15"/>
  <c r="B4837" i="15"/>
  <c r="K4836" i="15"/>
  <c r="B4836" i="15"/>
  <c r="K4835" i="15"/>
  <c r="B4835" i="15"/>
  <c r="K4834" i="15"/>
  <c r="B4834" i="15"/>
  <c r="K4833" i="15"/>
  <c r="B4833" i="15"/>
  <c r="K4832" i="15"/>
  <c r="B4832" i="15"/>
  <c r="K4831" i="15"/>
  <c r="B4831" i="15"/>
  <c r="K4830" i="15"/>
  <c r="B4830" i="15"/>
  <c r="K4829" i="15"/>
  <c r="B4829" i="15"/>
  <c r="K4828" i="15"/>
  <c r="B4828" i="15"/>
  <c r="K4827" i="15"/>
  <c r="B4827" i="15"/>
  <c r="K4826" i="15"/>
  <c r="B4826" i="15"/>
  <c r="K4825" i="15"/>
  <c r="B4825" i="15"/>
  <c r="K4824" i="15"/>
  <c r="B4824" i="15"/>
  <c r="K4823" i="15"/>
  <c r="B4823" i="15"/>
  <c r="K4822" i="15"/>
  <c r="B4822" i="15"/>
  <c r="K4821" i="15"/>
  <c r="B4821" i="15"/>
  <c r="K4820" i="15"/>
  <c r="B4820" i="15"/>
  <c r="K4819" i="15"/>
  <c r="B4819" i="15"/>
  <c r="K4818" i="15"/>
  <c r="B4818" i="15"/>
  <c r="K4817" i="15"/>
  <c r="B4817" i="15"/>
  <c r="K4816" i="15"/>
  <c r="B4816" i="15"/>
  <c r="K4815" i="15"/>
  <c r="B4815" i="15"/>
  <c r="K4814" i="15"/>
  <c r="B4814" i="15"/>
  <c r="K4813" i="15"/>
  <c r="B4813" i="15"/>
  <c r="K4812" i="15"/>
  <c r="B4812" i="15"/>
  <c r="K4811" i="15"/>
  <c r="B4811" i="15"/>
  <c r="K4810" i="15"/>
  <c r="B4810" i="15"/>
  <c r="K4809" i="15"/>
  <c r="B4809" i="15"/>
  <c r="K4808" i="15"/>
  <c r="B4808" i="15"/>
  <c r="K4807" i="15"/>
  <c r="B4807" i="15"/>
  <c r="K4806" i="15"/>
  <c r="B4806" i="15"/>
  <c r="K4805" i="15"/>
  <c r="B4805" i="15"/>
  <c r="K4804" i="15"/>
  <c r="B4804" i="15"/>
  <c r="K4803" i="15"/>
  <c r="B4803" i="15"/>
  <c r="K4802" i="15"/>
  <c r="B4802" i="15"/>
  <c r="K4801" i="15"/>
  <c r="B4801" i="15"/>
  <c r="K4800" i="15"/>
  <c r="B4800" i="15"/>
  <c r="K4799" i="15"/>
  <c r="B4799" i="15"/>
  <c r="K4798" i="15"/>
  <c r="B4798" i="15"/>
  <c r="K4797" i="15"/>
  <c r="B4797" i="15"/>
  <c r="K4796" i="15"/>
  <c r="B4796" i="15"/>
  <c r="K4795" i="15"/>
  <c r="B4795" i="15"/>
  <c r="K4794" i="15"/>
  <c r="B4794" i="15"/>
  <c r="K4793" i="15"/>
  <c r="B4793" i="15"/>
  <c r="K4792" i="15"/>
  <c r="B4792" i="15"/>
  <c r="K4791" i="15"/>
  <c r="B4791" i="15"/>
  <c r="K4790" i="15"/>
  <c r="B4790" i="15"/>
  <c r="K4789" i="15"/>
  <c r="B4789" i="15"/>
  <c r="K4788" i="15"/>
  <c r="B4788" i="15"/>
  <c r="K4787" i="15"/>
  <c r="B4787" i="15"/>
  <c r="K4786" i="15"/>
  <c r="B4786" i="15"/>
  <c r="K4785" i="15"/>
  <c r="B4785" i="15"/>
  <c r="K4784" i="15"/>
  <c r="B4784" i="15"/>
  <c r="K4783" i="15"/>
  <c r="B4783" i="15"/>
  <c r="K4782" i="15"/>
  <c r="B4782" i="15"/>
  <c r="K4781" i="15"/>
  <c r="B4781" i="15"/>
  <c r="K4780" i="15"/>
  <c r="B4780" i="15"/>
  <c r="K4779" i="15"/>
  <c r="B4779" i="15"/>
  <c r="K4778" i="15"/>
  <c r="B4778" i="15"/>
  <c r="K4777" i="15"/>
  <c r="B4777" i="15"/>
  <c r="K4776" i="15"/>
  <c r="B4776" i="15"/>
  <c r="K4775" i="15"/>
  <c r="B4775" i="15"/>
  <c r="K4774" i="15"/>
  <c r="B4774" i="15"/>
  <c r="K4773" i="15"/>
  <c r="B4773" i="15"/>
  <c r="K4772" i="15"/>
  <c r="B4772" i="15"/>
  <c r="K4771" i="15"/>
  <c r="B4771" i="15"/>
  <c r="K4770" i="15"/>
  <c r="B4770" i="15"/>
  <c r="K4769" i="15"/>
  <c r="B4769" i="15"/>
  <c r="K4768" i="15"/>
  <c r="B4768" i="15"/>
  <c r="K4767" i="15"/>
  <c r="B4767" i="15"/>
  <c r="K4766" i="15"/>
  <c r="B4766" i="15"/>
  <c r="K4765" i="15"/>
  <c r="B4765" i="15"/>
  <c r="K4764" i="15"/>
  <c r="B4764" i="15"/>
  <c r="K4763" i="15"/>
  <c r="B4763" i="15"/>
  <c r="K4762" i="15"/>
  <c r="B4762" i="15"/>
  <c r="K4761" i="15"/>
  <c r="B4761" i="15"/>
  <c r="K4760" i="15"/>
  <c r="B4760" i="15"/>
  <c r="K4759" i="15"/>
  <c r="B4759" i="15"/>
  <c r="K4758" i="15"/>
  <c r="B4758" i="15"/>
  <c r="K4757" i="15"/>
  <c r="B4757" i="15"/>
  <c r="K4756" i="15"/>
  <c r="B4756" i="15"/>
  <c r="K4755" i="15"/>
  <c r="B4755" i="15"/>
  <c r="K4754" i="15"/>
  <c r="B4754" i="15"/>
  <c r="K4753" i="15"/>
  <c r="B4753" i="15"/>
  <c r="K4752" i="15"/>
  <c r="B4752" i="15"/>
  <c r="K4751" i="15"/>
  <c r="B4751" i="15"/>
  <c r="K4750" i="15"/>
  <c r="B4750" i="15"/>
  <c r="K4749" i="15"/>
  <c r="B4749" i="15"/>
  <c r="K4748" i="15"/>
  <c r="B4748" i="15"/>
  <c r="K4747" i="15"/>
  <c r="B4747" i="15"/>
  <c r="K4746" i="15"/>
  <c r="B4746" i="15"/>
  <c r="K4745" i="15"/>
  <c r="B4745" i="15"/>
  <c r="K4744" i="15"/>
  <c r="B4744" i="15"/>
  <c r="K4743" i="15"/>
  <c r="B4743" i="15"/>
  <c r="K4742" i="15"/>
  <c r="B4742" i="15"/>
  <c r="K4741" i="15"/>
  <c r="B4741" i="15"/>
  <c r="K4740" i="15"/>
  <c r="B4740" i="15"/>
  <c r="K4739" i="15"/>
  <c r="B4739" i="15"/>
  <c r="K4738" i="15"/>
  <c r="B4738" i="15"/>
  <c r="K4737" i="15"/>
  <c r="B4737" i="15"/>
  <c r="K4736" i="15"/>
  <c r="B4736" i="15"/>
  <c r="K4735" i="15"/>
  <c r="B4735" i="15"/>
  <c r="K4734" i="15"/>
  <c r="B4734" i="15"/>
  <c r="K4733" i="15"/>
  <c r="B4733" i="15"/>
  <c r="K4732" i="15"/>
  <c r="B4732" i="15"/>
  <c r="K4731" i="15"/>
  <c r="B4731" i="15"/>
  <c r="K4730" i="15"/>
  <c r="B4730" i="15"/>
  <c r="K4729" i="15"/>
  <c r="B4729" i="15"/>
  <c r="K4728" i="15"/>
  <c r="B4728" i="15"/>
  <c r="K4727" i="15"/>
  <c r="B4727" i="15"/>
  <c r="K4726" i="15"/>
  <c r="B4726" i="15"/>
  <c r="K4725" i="15"/>
  <c r="B4725" i="15"/>
  <c r="K4724" i="15"/>
  <c r="B4724" i="15"/>
  <c r="K4723" i="15"/>
  <c r="B4723" i="15"/>
  <c r="K4722" i="15"/>
  <c r="B4722" i="15"/>
  <c r="K4721" i="15"/>
  <c r="B4721" i="15"/>
  <c r="K4720" i="15"/>
  <c r="B4720" i="15"/>
  <c r="K4719" i="15"/>
  <c r="B4719" i="15"/>
  <c r="K4718" i="15"/>
  <c r="B4718" i="15"/>
  <c r="K4717" i="15"/>
  <c r="B4717" i="15"/>
  <c r="K4716" i="15"/>
  <c r="B4716" i="15"/>
  <c r="K4715" i="15"/>
  <c r="B4715" i="15"/>
  <c r="K4714" i="15"/>
  <c r="B4714" i="15"/>
  <c r="K4713" i="15"/>
  <c r="B4713" i="15"/>
  <c r="K4712" i="15"/>
  <c r="B4712" i="15"/>
  <c r="K4711" i="15"/>
  <c r="B4711" i="15"/>
  <c r="K4710" i="15"/>
  <c r="B4710" i="15"/>
  <c r="K4709" i="15"/>
  <c r="B4709" i="15"/>
  <c r="K4708" i="15"/>
  <c r="B4708" i="15"/>
  <c r="K4707" i="15"/>
  <c r="B4707" i="15"/>
  <c r="K4706" i="15"/>
  <c r="B4706" i="15"/>
  <c r="K4705" i="15"/>
  <c r="B4705" i="15"/>
  <c r="K4704" i="15"/>
  <c r="B4704" i="15"/>
  <c r="K4703" i="15"/>
  <c r="B4703" i="15"/>
  <c r="K4702" i="15"/>
  <c r="B4702" i="15"/>
  <c r="K4701" i="15"/>
  <c r="B4701" i="15"/>
  <c r="K4700" i="15"/>
  <c r="B4700" i="15"/>
  <c r="K4699" i="15"/>
  <c r="B4699" i="15"/>
  <c r="K4698" i="15"/>
  <c r="B4698" i="15"/>
  <c r="K4697" i="15"/>
  <c r="B4697" i="15"/>
  <c r="K4696" i="15"/>
  <c r="B4696" i="15"/>
  <c r="K4695" i="15"/>
  <c r="B4695" i="15"/>
  <c r="K4694" i="15"/>
  <c r="B4694" i="15"/>
  <c r="K4693" i="15"/>
  <c r="B4693" i="15"/>
  <c r="K4692" i="15"/>
  <c r="B4692" i="15"/>
  <c r="K4691" i="15"/>
  <c r="B4691" i="15"/>
  <c r="K4690" i="15"/>
  <c r="B4690" i="15"/>
  <c r="K4689" i="15"/>
  <c r="B4689" i="15"/>
  <c r="K4688" i="15"/>
  <c r="B4688" i="15"/>
  <c r="K4687" i="15"/>
  <c r="B4687" i="15"/>
  <c r="K4686" i="15"/>
  <c r="B4686" i="15"/>
  <c r="K4685" i="15"/>
  <c r="B4685" i="15"/>
  <c r="K4684" i="15"/>
  <c r="B4684" i="15"/>
  <c r="K4683" i="15"/>
  <c r="B4683" i="15"/>
  <c r="K4682" i="15"/>
  <c r="B4682" i="15"/>
  <c r="K4681" i="15"/>
  <c r="B4681" i="15"/>
  <c r="K4680" i="15"/>
  <c r="B4680" i="15"/>
  <c r="K4679" i="15"/>
  <c r="B4679" i="15"/>
  <c r="K4678" i="15"/>
  <c r="B4678" i="15"/>
  <c r="K4677" i="15"/>
  <c r="B4677" i="15"/>
  <c r="K4676" i="15"/>
  <c r="B4676" i="15"/>
  <c r="K4675" i="15"/>
  <c r="B4675" i="15"/>
  <c r="K4674" i="15"/>
  <c r="B4674" i="15"/>
  <c r="K4673" i="15"/>
  <c r="B4673" i="15"/>
  <c r="K4672" i="15"/>
  <c r="B4672" i="15"/>
  <c r="K4671" i="15"/>
  <c r="B4671" i="15"/>
  <c r="K4670" i="15"/>
  <c r="B4670" i="15"/>
  <c r="K4669" i="15"/>
  <c r="B4669" i="15"/>
  <c r="K4668" i="15"/>
  <c r="B4668" i="15"/>
  <c r="K4667" i="15"/>
  <c r="B4667" i="15"/>
  <c r="K4666" i="15"/>
  <c r="B4666" i="15"/>
  <c r="K4665" i="15"/>
  <c r="B4665" i="15"/>
  <c r="K4664" i="15"/>
  <c r="B4664" i="15"/>
  <c r="K4663" i="15"/>
  <c r="B4663" i="15"/>
  <c r="K4662" i="15"/>
  <c r="B4662" i="15"/>
  <c r="K4661" i="15"/>
  <c r="B4661" i="15"/>
  <c r="K4660" i="15"/>
  <c r="B4660" i="15"/>
  <c r="K4659" i="15"/>
  <c r="B4659" i="15"/>
  <c r="K4658" i="15"/>
  <c r="B4658" i="15"/>
  <c r="K4657" i="15"/>
  <c r="B4657" i="15"/>
  <c r="K4656" i="15"/>
  <c r="B4656" i="15"/>
  <c r="K4655" i="15"/>
  <c r="B4655" i="15"/>
  <c r="K4654" i="15"/>
  <c r="B4654" i="15"/>
  <c r="K4653" i="15"/>
  <c r="B4653" i="15"/>
  <c r="K4652" i="15"/>
  <c r="B4652" i="15"/>
  <c r="K4651" i="15"/>
  <c r="B4651" i="15"/>
  <c r="K4650" i="15"/>
  <c r="B4650" i="15"/>
  <c r="K4649" i="15"/>
  <c r="B4649" i="15"/>
  <c r="K4648" i="15"/>
  <c r="B4648" i="15"/>
  <c r="K4647" i="15"/>
  <c r="B4647" i="15"/>
  <c r="K4646" i="15"/>
  <c r="B4646" i="15"/>
  <c r="K4645" i="15"/>
  <c r="B4645" i="15"/>
  <c r="K4644" i="15"/>
  <c r="B4644" i="15"/>
  <c r="K4643" i="15"/>
  <c r="B4643" i="15"/>
  <c r="K4642" i="15"/>
  <c r="B4642" i="15"/>
  <c r="K4641" i="15"/>
  <c r="B4641" i="15"/>
  <c r="K4640" i="15"/>
  <c r="B4640" i="15"/>
  <c r="K4639" i="15"/>
  <c r="B4639" i="15"/>
  <c r="K4638" i="15"/>
  <c r="B4638" i="15"/>
  <c r="K4637" i="15"/>
  <c r="B4637" i="15"/>
  <c r="K4636" i="15"/>
  <c r="B4636" i="15"/>
  <c r="K4635" i="15"/>
  <c r="B4635" i="15"/>
  <c r="K4634" i="15"/>
  <c r="B4634" i="15"/>
  <c r="K4633" i="15"/>
  <c r="B4633" i="15"/>
  <c r="K4632" i="15"/>
  <c r="B4632" i="15"/>
  <c r="K4631" i="15"/>
  <c r="B4631" i="15"/>
  <c r="K4630" i="15"/>
  <c r="B4630" i="15"/>
  <c r="K4629" i="15"/>
  <c r="B4629" i="15"/>
  <c r="K4628" i="15"/>
  <c r="B4628" i="15"/>
  <c r="K4627" i="15"/>
  <c r="B4627" i="15"/>
  <c r="K4626" i="15"/>
  <c r="B4626" i="15"/>
  <c r="K4625" i="15"/>
  <c r="B4625" i="15"/>
  <c r="K4624" i="15"/>
  <c r="B4624" i="15"/>
  <c r="K4623" i="15"/>
  <c r="B4623" i="15"/>
  <c r="K4622" i="15"/>
  <c r="B4622" i="15"/>
  <c r="K4621" i="15"/>
  <c r="B4621" i="15"/>
  <c r="K4620" i="15"/>
  <c r="B4620" i="15"/>
  <c r="K4619" i="15"/>
  <c r="B4619" i="15"/>
  <c r="K4618" i="15"/>
  <c r="B4618" i="15"/>
  <c r="K4617" i="15"/>
  <c r="B4617" i="15"/>
  <c r="K4616" i="15"/>
  <c r="B4616" i="15"/>
  <c r="K4615" i="15"/>
  <c r="B4615" i="15"/>
  <c r="K4614" i="15"/>
  <c r="B4614" i="15"/>
  <c r="K4613" i="15"/>
  <c r="B4613" i="15"/>
  <c r="K4612" i="15"/>
  <c r="B4612" i="15"/>
  <c r="K4611" i="15"/>
  <c r="B4611" i="15"/>
  <c r="K4610" i="15"/>
  <c r="B4610" i="15"/>
  <c r="K4609" i="15"/>
  <c r="B4609" i="15"/>
  <c r="K4608" i="15"/>
  <c r="B4608" i="15"/>
  <c r="K4607" i="15"/>
  <c r="B4607" i="15"/>
  <c r="K4606" i="15"/>
  <c r="B4606" i="15"/>
  <c r="K4605" i="15"/>
  <c r="B4605" i="15"/>
  <c r="K4604" i="15"/>
  <c r="B4604" i="15"/>
  <c r="K4603" i="15"/>
  <c r="B4603" i="15"/>
  <c r="K4602" i="15"/>
  <c r="B4602" i="15"/>
  <c r="K4601" i="15"/>
  <c r="B4601" i="15"/>
  <c r="K4600" i="15"/>
  <c r="B4600" i="15"/>
  <c r="K4599" i="15"/>
  <c r="B4599" i="15"/>
  <c r="K4598" i="15"/>
  <c r="B4598" i="15"/>
  <c r="K4597" i="15"/>
  <c r="B4597" i="15"/>
  <c r="K4596" i="15"/>
  <c r="B4596" i="15"/>
  <c r="K4595" i="15"/>
  <c r="B4595" i="15"/>
  <c r="K4594" i="15"/>
  <c r="B4594" i="15"/>
  <c r="K4593" i="15"/>
  <c r="B4593" i="15"/>
  <c r="K4592" i="15"/>
  <c r="B4592" i="15"/>
  <c r="K4591" i="15"/>
  <c r="B4591" i="15"/>
  <c r="K4590" i="15"/>
  <c r="B4590" i="15"/>
  <c r="K4589" i="15"/>
  <c r="B4589" i="15"/>
  <c r="K4588" i="15"/>
  <c r="B4588" i="15"/>
  <c r="K4587" i="15"/>
  <c r="B4587" i="15"/>
  <c r="K4586" i="15"/>
  <c r="B4586" i="15"/>
  <c r="K4585" i="15"/>
  <c r="B4585" i="15"/>
  <c r="K4584" i="15"/>
  <c r="B4584" i="15"/>
  <c r="K4583" i="15"/>
  <c r="B4583" i="15"/>
  <c r="K4582" i="15"/>
  <c r="B4582" i="15"/>
  <c r="K4581" i="15"/>
  <c r="B4581" i="15"/>
  <c r="K4580" i="15"/>
  <c r="B4580" i="15"/>
  <c r="K4579" i="15"/>
  <c r="B4579" i="15"/>
  <c r="K4578" i="15"/>
  <c r="B4578" i="15"/>
  <c r="K4577" i="15"/>
  <c r="B4577" i="15"/>
  <c r="K4576" i="15"/>
  <c r="B4576" i="15"/>
  <c r="K4575" i="15"/>
  <c r="B4575" i="15"/>
  <c r="K4574" i="15"/>
  <c r="B4574" i="15"/>
  <c r="K4573" i="15"/>
  <c r="B4573" i="15"/>
  <c r="K4572" i="15"/>
  <c r="B4572" i="15"/>
  <c r="K4571" i="15"/>
  <c r="B4571" i="15"/>
  <c r="K4570" i="15"/>
  <c r="B4570" i="15"/>
  <c r="K4569" i="15"/>
  <c r="B4569" i="15"/>
  <c r="K4568" i="15"/>
  <c r="B4568" i="15"/>
  <c r="K4567" i="15"/>
  <c r="B4567" i="15"/>
  <c r="K4566" i="15"/>
  <c r="B4566" i="15"/>
  <c r="K4565" i="15"/>
  <c r="B4565" i="15"/>
  <c r="K4564" i="15"/>
  <c r="B4564" i="15"/>
  <c r="K4563" i="15"/>
  <c r="B4563" i="15"/>
  <c r="K4562" i="15"/>
  <c r="B4562" i="15"/>
  <c r="K4561" i="15"/>
  <c r="B4561" i="15"/>
  <c r="K4560" i="15"/>
  <c r="B4560" i="15"/>
  <c r="K4559" i="15"/>
  <c r="B4559" i="15"/>
  <c r="K4558" i="15"/>
  <c r="B4558" i="15"/>
  <c r="K4557" i="15"/>
  <c r="B4557" i="15"/>
  <c r="K4556" i="15"/>
  <c r="B4556" i="15"/>
  <c r="K4555" i="15"/>
  <c r="B4555" i="15"/>
  <c r="K4554" i="15"/>
  <c r="B4554" i="15"/>
  <c r="K4553" i="15"/>
  <c r="B4553" i="15"/>
  <c r="K4552" i="15"/>
  <c r="B4552" i="15"/>
  <c r="K4551" i="15"/>
  <c r="B4551" i="15"/>
  <c r="K4550" i="15"/>
  <c r="B4550" i="15"/>
  <c r="K4549" i="15"/>
  <c r="B4549" i="15"/>
  <c r="K4548" i="15"/>
  <c r="B4548" i="15"/>
  <c r="K4547" i="15"/>
  <c r="B4547" i="15"/>
  <c r="K4546" i="15"/>
  <c r="B4546" i="15"/>
  <c r="K4545" i="15"/>
  <c r="B4545" i="15"/>
  <c r="K4544" i="15"/>
  <c r="B4544" i="15"/>
  <c r="K4543" i="15"/>
  <c r="B4543" i="15"/>
  <c r="K4542" i="15"/>
  <c r="B4542" i="15"/>
  <c r="K4541" i="15"/>
  <c r="B4541" i="15"/>
  <c r="K4540" i="15"/>
  <c r="B4540" i="15"/>
  <c r="K4539" i="15"/>
  <c r="B4539" i="15"/>
  <c r="K4538" i="15"/>
  <c r="B4538" i="15"/>
  <c r="K4537" i="15"/>
  <c r="B4537" i="15"/>
  <c r="K4536" i="15"/>
  <c r="B4536" i="15"/>
  <c r="K4535" i="15"/>
  <c r="B4535" i="15"/>
  <c r="K4534" i="15"/>
  <c r="B4534" i="15"/>
  <c r="K4533" i="15"/>
  <c r="B4533" i="15"/>
  <c r="K4532" i="15"/>
  <c r="B4532" i="15"/>
  <c r="K4531" i="15"/>
  <c r="B4531" i="15"/>
  <c r="K4530" i="15"/>
  <c r="B4530" i="15"/>
  <c r="K4529" i="15"/>
  <c r="B4529" i="15"/>
  <c r="K4528" i="15"/>
  <c r="B4528" i="15"/>
  <c r="K4527" i="15"/>
  <c r="B4527" i="15"/>
  <c r="K4526" i="15"/>
  <c r="B4526" i="15"/>
  <c r="K4525" i="15"/>
  <c r="B4525" i="15"/>
  <c r="K4524" i="15"/>
  <c r="B4524" i="15"/>
  <c r="K4523" i="15"/>
  <c r="B4523" i="15"/>
  <c r="K4522" i="15"/>
  <c r="B4522" i="15"/>
  <c r="K4521" i="15"/>
  <c r="B4521" i="15"/>
  <c r="K4520" i="15"/>
  <c r="B4520" i="15"/>
  <c r="K4519" i="15"/>
  <c r="B4519" i="15"/>
  <c r="K4518" i="15"/>
  <c r="B4518" i="15"/>
  <c r="K4517" i="15"/>
  <c r="B4517" i="15"/>
  <c r="K4516" i="15"/>
  <c r="B4516" i="15"/>
  <c r="K4515" i="15"/>
  <c r="B4515" i="15"/>
  <c r="K4514" i="15"/>
  <c r="B4514" i="15"/>
  <c r="K4513" i="15"/>
  <c r="B4513" i="15"/>
  <c r="K4512" i="15"/>
  <c r="B4512" i="15"/>
  <c r="K4511" i="15"/>
  <c r="B4511" i="15"/>
  <c r="K4510" i="15"/>
  <c r="B4510" i="15"/>
  <c r="K4509" i="15"/>
  <c r="B4509" i="15"/>
  <c r="K4508" i="15"/>
  <c r="B4508" i="15"/>
  <c r="K4507" i="15"/>
  <c r="B4507" i="15"/>
  <c r="K4506" i="15"/>
  <c r="B4506" i="15"/>
  <c r="K4505" i="15"/>
  <c r="B4505" i="15"/>
  <c r="K4504" i="15"/>
  <c r="B4504" i="15"/>
  <c r="K4503" i="15"/>
  <c r="B4503" i="15"/>
  <c r="K4502" i="15"/>
  <c r="B4502" i="15"/>
  <c r="K4501" i="15"/>
  <c r="B4501" i="15"/>
  <c r="K4500" i="15"/>
  <c r="B4500" i="15"/>
  <c r="K4499" i="15"/>
  <c r="B4499" i="15"/>
  <c r="K4498" i="15"/>
  <c r="B4498" i="15"/>
  <c r="K4497" i="15"/>
  <c r="B4497" i="15"/>
  <c r="K4496" i="15"/>
  <c r="B4496" i="15"/>
  <c r="K4495" i="15"/>
  <c r="B4495" i="15"/>
  <c r="K4494" i="15"/>
  <c r="B4494" i="15"/>
  <c r="K4493" i="15"/>
  <c r="B4493" i="15"/>
  <c r="K4492" i="15"/>
  <c r="B4492" i="15"/>
  <c r="K4491" i="15"/>
  <c r="B4491" i="15"/>
  <c r="K4490" i="15"/>
  <c r="B4490" i="15"/>
  <c r="K4489" i="15"/>
  <c r="B4489" i="15"/>
  <c r="K4488" i="15"/>
  <c r="B4488" i="15"/>
  <c r="K4487" i="15"/>
  <c r="B4487" i="15"/>
  <c r="K4486" i="15"/>
  <c r="B4486" i="15"/>
  <c r="K4485" i="15"/>
  <c r="B4485" i="15"/>
  <c r="K4484" i="15"/>
  <c r="B4484" i="15"/>
  <c r="K4483" i="15"/>
  <c r="B4483" i="15"/>
  <c r="K4482" i="15"/>
  <c r="B4482" i="15"/>
  <c r="K4481" i="15"/>
  <c r="B4481" i="15"/>
  <c r="K4480" i="15"/>
  <c r="B4480" i="15"/>
  <c r="K4479" i="15"/>
  <c r="B4479" i="15"/>
  <c r="K4478" i="15"/>
  <c r="B4478" i="15"/>
  <c r="K4477" i="15"/>
  <c r="B4477" i="15"/>
  <c r="K4476" i="15"/>
  <c r="B4476" i="15"/>
  <c r="K4475" i="15"/>
  <c r="B4475" i="15"/>
  <c r="K4474" i="15"/>
  <c r="B4474" i="15"/>
  <c r="K4473" i="15"/>
  <c r="B4473" i="15"/>
  <c r="K4472" i="15"/>
  <c r="B4472" i="15"/>
  <c r="K4471" i="15"/>
  <c r="B4471" i="15"/>
  <c r="K4470" i="15"/>
  <c r="B4470" i="15"/>
  <c r="K4469" i="15"/>
  <c r="B4469" i="15"/>
  <c r="K4468" i="15"/>
  <c r="B4468" i="15"/>
  <c r="K4467" i="15"/>
  <c r="B4467" i="15"/>
  <c r="K4466" i="15"/>
  <c r="B4466" i="15"/>
  <c r="K4465" i="15"/>
  <c r="B4465" i="15"/>
  <c r="K4464" i="15"/>
  <c r="B4464" i="15"/>
  <c r="K4463" i="15"/>
  <c r="B4463" i="15"/>
  <c r="K4462" i="15"/>
  <c r="B4462" i="15"/>
  <c r="K4461" i="15"/>
  <c r="B4461" i="15"/>
  <c r="K4460" i="15"/>
  <c r="B4460" i="15"/>
  <c r="K4459" i="15"/>
  <c r="B4459" i="15"/>
  <c r="K4458" i="15"/>
  <c r="B4458" i="15"/>
  <c r="K4457" i="15"/>
  <c r="B4457" i="15"/>
  <c r="K4456" i="15"/>
  <c r="B4456" i="15"/>
  <c r="K4455" i="15"/>
  <c r="B4455" i="15"/>
  <c r="K4454" i="15"/>
  <c r="B4454" i="15"/>
  <c r="K4453" i="15"/>
  <c r="B4453" i="15"/>
  <c r="K4452" i="15"/>
  <c r="B4452" i="15"/>
  <c r="K4451" i="15"/>
  <c r="B4451" i="15"/>
  <c r="K4450" i="15"/>
  <c r="B4450" i="15"/>
  <c r="K4449" i="15"/>
  <c r="B4449" i="15"/>
  <c r="K4448" i="15"/>
  <c r="B4448" i="15"/>
  <c r="K4447" i="15"/>
  <c r="B4447" i="15"/>
  <c r="K4446" i="15"/>
  <c r="B4446" i="15"/>
  <c r="K4445" i="15"/>
  <c r="B4445" i="15"/>
  <c r="K4444" i="15"/>
  <c r="B4444" i="15"/>
  <c r="K4443" i="15"/>
  <c r="B4443" i="15"/>
  <c r="K4442" i="15"/>
  <c r="B4442" i="15"/>
  <c r="K4441" i="15"/>
  <c r="B4441" i="15"/>
  <c r="K4440" i="15"/>
  <c r="B4440" i="15"/>
  <c r="K4439" i="15"/>
  <c r="B4439" i="15"/>
  <c r="K4438" i="15"/>
  <c r="B4438" i="15"/>
  <c r="K4437" i="15"/>
  <c r="B4437" i="15"/>
  <c r="K4436" i="15"/>
  <c r="B4436" i="15"/>
  <c r="K4435" i="15"/>
  <c r="B4435" i="15"/>
  <c r="K4434" i="15"/>
  <c r="B4434" i="15"/>
  <c r="K4433" i="15"/>
  <c r="B4433" i="15"/>
  <c r="K4432" i="15"/>
  <c r="B4432" i="15"/>
  <c r="K4431" i="15"/>
  <c r="B4431" i="15"/>
  <c r="K4430" i="15"/>
  <c r="B4430" i="15"/>
  <c r="K4429" i="15"/>
  <c r="B4429" i="15"/>
  <c r="K4428" i="15"/>
  <c r="B4428" i="15"/>
  <c r="K4427" i="15"/>
  <c r="B4427" i="15"/>
  <c r="K4426" i="15"/>
  <c r="B4426" i="15"/>
  <c r="K4425" i="15"/>
  <c r="B4425" i="15"/>
  <c r="K4424" i="15"/>
  <c r="B4424" i="15"/>
  <c r="K4423" i="15"/>
  <c r="B4423" i="15"/>
  <c r="K4422" i="15"/>
  <c r="B4422" i="15"/>
  <c r="K4421" i="15"/>
  <c r="B4421" i="15"/>
  <c r="K4420" i="15"/>
  <c r="B4420" i="15"/>
  <c r="K4419" i="15"/>
  <c r="B4419" i="15"/>
  <c r="K4418" i="15"/>
  <c r="B4418" i="15"/>
  <c r="K4417" i="15"/>
  <c r="B4417" i="15"/>
  <c r="K4416" i="15"/>
  <c r="B4416" i="15"/>
  <c r="K4415" i="15"/>
  <c r="B4415" i="15"/>
  <c r="K4414" i="15"/>
  <c r="B4414" i="15"/>
  <c r="K4413" i="15"/>
  <c r="B4413" i="15"/>
  <c r="K4412" i="15"/>
  <c r="B4412" i="15"/>
  <c r="K4411" i="15"/>
  <c r="B4411" i="15"/>
  <c r="K4410" i="15"/>
  <c r="B4410" i="15"/>
  <c r="K4409" i="15"/>
  <c r="B4409" i="15"/>
  <c r="K4408" i="15"/>
  <c r="B4408" i="15"/>
  <c r="K4407" i="15"/>
  <c r="B4407" i="15"/>
  <c r="K4406" i="15"/>
  <c r="B4406" i="15"/>
  <c r="K4405" i="15"/>
  <c r="B4405" i="15"/>
  <c r="K4404" i="15"/>
  <c r="B4404" i="15"/>
  <c r="K4403" i="15"/>
  <c r="B4403" i="15"/>
  <c r="K4402" i="15"/>
  <c r="B4402" i="15"/>
  <c r="K4401" i="15"/>
  <c r="B4401" i="15"/>
  <c r="K4400" i="15"/>
  <c r="B4400" i="15"/>
  <c r="K4399" i="15"/>
  <c r="B4399" i="15"/>
  <c r="K4398" i="15"/>
  <c r="B4398" i="15"/>
  <c r="K4397" i="15"/>
  <c r="B4397" i="15"/>
  <c r="K4396" i="15"/>
  <c r="B4396" i="15"/>
  <c r="K4395" i="15"/>
  <c r="B4395" i="15"/>
  <c r="K4394" i="15"/>
  <c r="B4394" i="15"/>
  <c r="K4393" i="15"/>
  <c r="B4393" i="15"/>
  <c r="K4392" i="15"/>
  <c r="B4392" i="15"/>
  <c r="K4391" i="15"/>
  <c r="B4391" i="15"/>
  <c r="K4390" i="15"/>
  <c r="B4390" i="15"/>
  <c r="K4389" i="15"/>
  <c r="B4389" i="15"/>
  <c r="K4388" i="15"/>
  <c r="B4388" i="15"/>
  <c r="K4387" i="15"/>
  <c r="B4387" i="15"/>
  <c r="K4386" i="15"/>
  <c r="B4386" i="15"/>
  <c r="K4385" i="15"/>
  <c r="B4385" i="15"/>
  <c r="K4384" i="15"/>
  <c r="B4384" i="15"/>
  <c r="K4383" i="15"/>
  <c r="B4383" i="15"/>
  <c r="K4382" i="15"/>
  <c r="B4382" i="15"/>
  <c r="K4381" i="15"/>
  <c r="B4381" i="15"/>
  <c r="K4380" i="15"/>
  <c r="B4380" i="15"/>
  <c r="K4379" i="15"/>
  <c r="B4379" i="15"/>
  <c r="K4378" i="15"/>
  <c r="B4378" i="15"/>
  <c r="K4377" i="15"/>
  <c r="B4377" i="15"/>
  <c r="K4376" i="15"/>
  <c r="B4376" i="15"/>
  <c r="K4375" i="15"/>
  <c r="B4375" i="15"/>
  <c r="K4374" i="15"/>
  <c r="B4374" i="15"/>
  <c r="K4373" i="15"/>
  <c r="B4373" i="15"/>
  <c r="K4372" i="15"/>
  <c r="B4372" i="15"/>
  <c r="K4371" i="15"/>
  <c r="B4371" i="15"/>
  <c r="K4370" i="15"/>
  <c r="B4370" i="15"/>
  <c r="K4369" i="15"/>
  <c r="B4369" i="15"/>
  <c r="K4368" i="15"/>
  <c r="B4368" i="15"/>
  <c r="K4367" i="15"/>
  <c r="B4367" i="15"/>
  <c r="K4366" i="15"/>
  <c r="B4366" i="15"/>
  <c r="K4365" i="15"/>
  <c r="B4365" i="15"/>
  <c r="K4364" i="15"/>
  <c r="B4364" i="15"/>
  <c r="K4363" i="15"/>
  <c r="B4363" i="15"/>
  <c r="K4362" i="15"/>
  <c r="B4362" i="15"/>
  <c r="K4361" i="15"/>
  <c r="B4361" i="15"/>
  <c r="K4360" i="15"/>
  <c r="B4360" i="15"/>
  <c r="K4359" i="15"/>
  <c r="B4359" i="15"/>
  <c r="K4358" i="15"/>
  <c r="B4358" i="15"/>
  <c r="K4357" i="15"/>
  <c r="B4357" i="15"/>
  <c r="K4356" i="15"/>
  <c r="B4356" i="15"/>
  <c r="K4355" i="15"/>
  <c r="B4355" i="15"/>
  <c r="K4354" i="15"/>
  <c r="B4354" i="15"/>
  <c r="K4353" i="15"/>
  <c r="B4353" i="15"/>
  <c r="K4352" i="15"/>
  <c r="B4352" i="15"/>
  <c r="K4351" i="15"/>
  <c r="B4351" i="15"/>
  <c r="K4350" i="15"/>
  <c r="B4350" i="15"/>
  <c r="K4349" i="15"/>
  <c r="B4349" i="15"/>
  <c r="K4348" i="15"/>
  <c r="B4348" i="15"/>
  <c r="K4347" i="15"/>
  <c r="B4347" i="15"/>
  <c r="K4346" i="15"/>
  <c r="B4346" i="15"/>
  <c r="K4345" i="15"/>
  <c r="B4345" i="15"/>
  <c r="K4344" i="15"/>
  <c r="B4344" i="15"/>
  <c r="K4343" i="15"/>
  <c r="B4343" i="15"/>
  <c r="K4342" i="15"/>
  <c r="B4342" i="15"/>
  <c r="K4341" i="15"/>
  <c r="B4341" i="15"/>
  <c r="K4340" i="15"/>
  <c r="B4340" i="15"/>
  <c r="K4339" i="15"/>
  <c r="B4339" i="15"/>
  <c r="K4338" i="15"/>
  <c r="B4338" i="15"/>
  <c r="K4337" i="15"/>
  <c r="B4337" i="15"/>
  <c r="K4336" i="15"/>
  <c r="B4336" i="15"/>
  <c r="K4335" i="15"/>
  <c r="B4335" i="15"/>
  <c r="K4334" i="15"/>
  <c r="B4334" i="15"/>
  <c r="K4333" i="15"/>
  <c r="B4333" i="15"/>
  <c r="K4332" i="15"/>
  <c r="B4332" i="15"/>
  <c r="K4331" i="15"/>
  <c r="B4331" i="15"/>
  <c r="K4330" i="15"/>
  <c r="B4330" i="15"/>
  <c r="K4329" i="15"/>
  <c r="B4329" i="15"/>
  <c r="K4328" i="15"/>
  <c r="B4328" i="15"/>
  <c r="K4327" i="15"/>
  <c r="B4327" i="15"/>
  <c r="K4326" i="15"/>
  <c r="B4326" i="15"/>
  <c r="K4325" i="15"/>
  <c r="B4325" i="15"/>
  <c r="K4324" i="15"/>
  <c r="B4324" i="15"/>
  <c r="K4323" i="15"/>
  <c r="B4323" i="15"/>
  <c r="K4322" i="15"/>
  <c r="B4322" i="15"/>
  <c r="K4321" i="15"/>
  <c r="B4321" i="15"/>
  <c r="K4320" i="15"/>
  <c r="B4320" i="15"/>
  <c r="K4319" i="15"/>
  <c r="B4319" i="15"/>
  <c r="K4318" i="15"/>
  <c r="B4318" i="15"/>
  <c r="K4317" i="15"/>
  <c r="B4317" i="15"/>
  <c r="K4316" i="15"/>
  <c r="B4316" i="15"/>
  <c r="K4315" i="15"/>
  <c r="B4315" i="15"/>
  <c r="K4314" i="15"/>
  <c r="B4314" i="15"/>
  <c r="K4313" i="15"/>
  <c r="B4313" i="15"/>
  <c r="K4312" i="15"/>
  <c r="B4312" i="15"/>
  <c r="K4311" i="15"/>
  <c r="B4311" i="15"/>
  <c r="K4310" i="15"/>
  <c r="B4310" i="15"/>
  <c r="K4309" i="15"/>
  <c r="B4309" i="15"/>
  <c r="K4308" i="15"/>
  <c r="B4308" i="15"/>
  <c r="K4307" i="15"/>
  <c r="B4307" i="15"/>
  <c r="K4306" i="15"/>
  <c r="B4306" i="15"/>
  <c r="K4305" i="15"/>
  <c r="B4305" i="15"/>
  <c r="K4304" i="15"/>
  <c r="B4304" i="15"/>
  <c r="K4303" i="15"/>
  <c r="B4303" i="15"/>
  <c r="K4302" i="15"/>
  <c r="B4302" i="15"/>
  <c r="K4301" i="15"/>
  <c r="B4301" i="15"/>
  <c r="K4300" i="15"/>
  <c r="B4300" i="15"/>
  <c r="K4299" i="15"/>
  <c r="B4299" i="15"/>
  <c r="K4298" i="15"/>
  <c r="B4298" i="15"/>
  <c r="K4297" i="15"/>
  <c r="B4297" i="15"/>
  <c r="K4296" i="15"/>
  <c r="B4296" i="15"/>
  <c r="K4295" i="15"/>
  <c r="B4295" i="15"/>
  <c r="K4294" i="15"/>
  <c r="B4294" i="15"/>
  <c r="K4293" i="15"/>
  <c r="B4293" i="15"/>
  <c r="K4292" i="15"/>
  <c r="B4292" i="15"/>
  <c r="K4291" i="15"/>
  <c r="B4291" i="15"/>
  <c r="K4290" i="15"/>
  <c r="B4290" i="15"/>
  <c r="K4289" i="15"/>
  <c r="B4289" i="15"/>
  <c r="K4288" i="15"/>
  <c r="B4288" i="15"/>
  <c r="K4287" i="15"/>
  <c r="B4287" i="15"/>
  <c r="K4286" i="15"/>
  <c r="B4286" i="15"/>
  <c r="K4285" i="15"/>
  <c r="B4285" i="15"/>
  <c r="K4284" i="15"/>
  <c r="B4284" i="15"/>
  <c r="K4283" i="15"/>
  <c r="B4283" i="15"/>
  <c r="K4282" i="15"/>
  <c r="B4282" i="15"/>
  <c r="K4281" i="15"/>
  <c r="B4281" i="15"/>
  <c r="K4280" i="15"/>
  <c r="B4280" i="15"/>
  <c r="K4279" i="15"/>
  <c r="B4279" i="15"/>
  <c r="K4278" i="15"/>
  <c r="B4278" i="15"/>
  <c r="K4277" i="15"/>
  <c r="B4277" i="15"/>
  <c r="K4276" i="15"/>
  <c r="B4276" i="15"/>
  <c r="K4275" i="15"/>
  <c r="B4275" i="15"/>
  <c r="K4274" i="15"/>
  <c r="B4274" i="15"/>
  <c r="K4273" i="15"/>
  <c r="B4273" i="15"/>
  <c r="K4272" i="15"/>
  <c r="B4272" i="15"/>
  <c r="K4271" i="15"/>
  <c r="B4271" i="15"/>
  <c r="K4270" i="15"/>
  <c r="B4270" i="15"/>
  <c r="K4269" i="15"/>
  <c r="B4269" i="15"/>
  <c r="K4268" i="15"/>
  <c r="B4268" i="15"/>
  <c r="K4267" i="15"/>
  <c r="B4267" i="15"/>
  <c r="K4266" i="15"/>
  <c r="B4266" i="15"/>
  <c r="K4265" i="15"/>
  <c r="B4265" i="15"/>
  <c r="K4264" i="15"/>
  <c r="B4264" i="15"/>
  <c r="K4263" i="15"/>
  <c r="B4263" i="15"/>
  <c r="K4262" i="15"/>
  <c r="B4262" i="15"/>
  <c r="K4261" i="15"/>
  <c r="B4261" i="15"/>
  <c r="K4260" i="15"/>
  <c r="B4260" i="15"/>
  <c r="K4259" i="15"/>
  <c r="B4259" i="15"/>
  <c r="K4258" i="15"/>
  <c r="B4258" i="15"/>
  <c r="K4257" i="15"/>
  <c r="B4257" i="15"/>
  <c r="K4256" i="15"/>
  <c r="B4256" i="15"/>
  <c r="K4255" i="15"/>
  <c r="B4255" i="15"/>
  <c r="K4254" i="15"/>
  <c r="B4254" i="15"/>
  <c r="K4253" i="15"/>
  <c r="B4253" i="15"/>
  <c r="K4252" i="15"/>
  <c r="B4252" i="15"/>
  <c r="K4251" i="15"/>
  <c r="B4251" i="15"/>
  <c r="K4250" i="15"/>
  <c r="B4250" i="15"/>
  <c r="K4249" i="15"/>
  <c r="B4249" i="15"/>
  <c r="K4248" i="15"/>
  <c r="B4248" i="15"/>
  <c r="K4247" i="15"/>
  <c r="B4247" i="15"/>
  <c r="K4246" i="15"/>
  <c r="B4246" i="15"/>
  <c r="K4245" i="15"/>
  <c r="B4245" i="15"/>
  <c r="K4244" i="15"/>
  <c r="B4244" i="15"/>
  <c r="K4243" i="15"/>
  <c r="B4243" i="15"/>
  <c r="K4242" i="15"/>
  <c r="B4242" i="15"/>
  <c r="K4241" i="15"/>
  <c r="B4241" i="15"/>
  <c r="K4240" i="15"/>
  <c r="B4240" i="15"/>
  <c r="K4239" i="15"/>
  <c r="B4239" i="15"/>
  <c r="K4238" i="15"/>
  <c r="B4238" i="15"/>
  <c r="K4237" i="15"/>
  <c r="B4237" i="15"/>
  <c r="K4236" i="15"/>
  <c r="B4236" i="15"/>
  <c r="K4235" i="15"/>
  <c r="B4235" i="15"/>
  <c r="K4234" i="15"/>
  <c r="B4234" i="15"/>
  <c r="K4233" i="15"/>
  <c r="B4233" i="15"/>
  <c r="K4232" i="15"/>
  <c r="B4232" i="15"/>
  <c r="K4231" i="15"/>
  <c r="B4231" i="15"/>
  <c r="K4230" i="15"/>
  <c r="B4230" i="15"/>
  <c r="K4229" i="15"/>
  <c r="B4229" i="15"/>
  <c r="K4228" i="15"/>
  <c r="B4228" i="15"/>
  <c r="K4227" i="15"/>
  <c r="B4227" i="15"/>
  <c r="K4226" i="15"/>
  <c r="B4226" i="15"/>
  <c r="K4225" i="15"/>
  <c r="B4225" i="15"/>
  <c r="K4224" i="15"/>
  <c r="B4224" i="15"/>
  <c r="K4223" i="15"/>
  <c r="B4223" i="15"/>
  <c r="K4222" i="15"/>
  <c r="B4222" i="15"/>
  <c r="K4221" i="15"/>
  <c r="B4221" i="15"/>
  <c r="K4220" i="15"/>
  <c r="B4220" i="15"/>
  <c r="K4219" i="15"/>
  <c r="B4219" i="15"/>
  <c r="K4218" i="15"/>
  <c r="B4218" i="15"/>
  <c r="K4217" i="15"/>
  <c r="B4217" i="15"/>
  <c r="K4216" i="15"/>
  <c r="B4216" i="15"/>
  <c r="K4215" i="15"/>
  <c r="B4215" i="15"/>
  <c r="K4214" i="15"/>
  <c r="B4214" i="15"/>
  <c r="K4213" i="15"/>
  <c r="B4213" i="15"/>
  <c r="K4212" i="15"/>
  <c r="B4212" i="15"/>
  <c r="K4211" i="15"/>
  <c r="B4211" i="15"/>
  <c r="K4210" i="15"/>
  <c r="B4210" i="15"/>
  <c r="K4209" i="15"/>
  <c r="B4209" i="15"/>
  <c r="K4208" i="15"/>
  <c r="B4208" i="15"/>
  <c r="K4207" i="15"/>
  <c r="B4207" i="15"/>
  <c r="K4206" i="15"/>
  <c r="B4206" i="15"/>
  <c r="K4205" i="15"/>
  <c r="B4205" i="15"/>
  <c r="K4204" i="15"/>
  <c r="B4204" i="15"/>
  <c r="K4203" i="15"/>
  <c r="B4203" i="15"/>
  <c r="K4202" i="15"/>
  <c r="B4202" i="15"/>
  <c r="K4201" i="15"/>
  <c r="B4201" i="15"/>
  <c r="K4200" i="15"/>
  <c r="B4200" i="15"/>
  <c r="K4199" i="15"/>
  <c r="B4199" i="15"/>
  <c r="K4198" i="15"/>
  <c r="B4198" i="15"/>
  <c r="K4197" i="15"/>
  <c r="B4197" i="15"/>
  <c r="K4196" i="15"/>
  <c r="B4196" i="15"/>
  <c r="K4195" i="15"/>
  <c r="B4195" i="15"/>
  <c r="K4194" i="15"/>
  <c r="B4194" i="15"/>
  <c r="K4193" i="15"/>
  <c r="B4193" i="15"/>
  <c r="K4192" i="15"/>
  <c r="B4192" i="15"/>
  <c r="K4191" i="15"/>
  <c r="B4191" i="15"/>
  <c r="K4190" i="15"/>
  <c r="B4190" i="15"/>
  <c r="K4189" i="15"/>
  <c r="B4189" i="15"/>
  <c r="K4188" i="15"/>
  <c r="B4188" i="15"/>
  <c r="K4187" i="15"/>
  <c r="B4187" i="15"/>
  <c r="K4186" i="15"/>
  <c r="B4186" i="15"/>
  <c r="K4185" i="15"/>
  <c r="B4185" i="15"/>
  <c r="K4184" i="15"/>
  <c r="B4184" i="15"/>
  <c r="K4183" i="15"/>
  <c r="B4183" i="15"/>
  <c r="K4182" i="15"/>
  <c r="B4182" i="15"/>
  <c r="K4181" i="15"/>
  <c r="B4181" i="15"/>
  <c r="K4180" i="15"/>
  <c r="B4180" i="15"/>
  <c r="K4179" i="15"/>
  <c r="B4179" i="15"/>
  <c r="K4178" i="15"/>
  <c r="B4178" i="15"/>
  <c r="K4177" i="15"/>
  <c r="B4177" i="15"/>
  <c r="K4176" i="15"/>
  <c r="B4176" i="15"/>
  <c r="K4175" i="15"/>
  <c r="B4175" i="15"/>
  <c r="K4174" i="15"/>
  <c r="B4174" i="15"/>
  <c r="K4173" i="15"/>
  <c r="B4173" i="15"/>
  <c r="K4172" i="15"/>
  <c r="B4172" i="15"/>
  <c r="K4171" i="15"/>
  <c r="B4171" i="15"/>
  <c r="K4170" i="15"/>
  <c r="B4170" i="15"/>
  <c r="K4169" i="15"/>
  <c r="B4169" i="15"/>
  <c r="K4168" i="15"/>
  <c r="B4168" i="15"/>
  <c r="K4167" i="15"/>
  <c r="B4167" i="15"/>
  <c r="K4166" i="15"/>
  <c r="B4166" i="15"/>
  <c r="K4165" i="15"/>
  <c r="B4165" i="15"/>
  <c r="K4164" i="15"/>
  <c r="B4164" i="15"/>
  <c r="K4163" i="15"/>
  <c r="B4163" i="15"/>
  <c r="K4162" i="15"/>
  <c r="B4162" i="15"/>
  <c r="K4161" i="15"/>
  <c r="B4161" i="15"/>
  <c r="K4160" i="15"/>
  <c r="B4160" i="15"/>
  <c r="K4159" i="15"/>
  <c r="B4159" i="15"/>
  <c r="K4158" i="15"/>
  <c r="B4158" i="15"/>
  <c r="K4157" i="15"/>
  <c r="B4157" i="15"/>
  <c r="K4156" i="15"/>
  <c r="B4156" i="15"/>
  <c r="K4155" i="15"/>
  <c r="B4155" i="15"/>
  <c r="K4154" i="15"/>
  <c r="B4154" i="15"/>
  <c r="K4153" i="15"/>
  <c r="B4153" i="15"/>
  <c r="K4152" i="15"/>
  <c r="B4152" i="15"/>
  <c r="K4151" i="15"/>
  <c r="B4151" i="15"/>
  <c r="K4150" i="15"/>
  <c r="B4150" i="15"/>
  <c r="K4149" i="15"/>
  <c r="B4149" i="15"/>
  <c r="K4148" i="15"/>
  <c r="B4148" i="15"/>
  <c r="K4147" i="15"/>
  <c r="B4147" i="15"/>
  <c r="K4146" i="15"/>
  <c r="B4146" i="15"/>
  <c r="K4145" i="15"/>
  <c r="B4145" i="15"/>
  <c r="K4144" i="15"/>
  <c r="B4144" i="15"/>
  <c r="K4143" i="15"/>
  <c r="B4143" i="15"/>
  <c r="K4142" i="15"/>
  <c r="B4142" i="15"/>
  <c r="K4141" i="15"/>
  <c r="B4141" i="15"/>
  <c r="K4140" i="15"/>
  <c r="B4140" i="15"/>
  <c r="K4139" i="15"/>
  <c r="B4139" i="15"/>
  <c r="K4138" i="15"/>
  <c r="B4138" i="15"/>
  <c r="K4137" i="15"/>
  <c r="B4137" i="15"/>
  <c r="K4136" i="15"/>
  <c r="B4136" i="15"/>
  <c r="K4135" i="15"/>
  <c r="B4135" i="15"/>
  <c r="K4134" i="15"/>
  <c r="B4134" i="15"/>
  <c r="K4133" i="15"/>
  <c r="B4133" i="15"/>
  <c r="K4132" i="15"/>
  <c r="B4132" i="15"/>
  <c r="K4131" i="15"/>
  <c r="B4131" i="15"/>
  <c r="K4130" i="15"/>
  <c r="B4130" i="15"/>
  <c r="K4129" i="15"/>
  <c r="B4129" i="15"/>
  <c r="K4128" i="15"/>
  <c r="B4128" i="15"/>
  <c r="K4127" i="15"/>
  <c r="B4127" i="15"/>
  <c r="K4126" i="15"/>
  <c r="B4126" i="15"/>
  <c r="K4125" i="15"/>
  <c r="B4125" i="15"/>
  <c r="K4124" i="15"/>
  <c r="B4124" i="15"/>
  <c r="K4123" i="15"/>
  <c r="B4123" i="15"/>
  <c r="K4122" i="15"/>
  <c r="B4122" i="15"/>
  <c r="K4121" i="15"/>
  <c r="B4121" i="15"/>
  <c r="K4120" i="15"/>
  <c r="B4120" i="15"/>
  <c r="K4119" i="15"/>
  <c r="B4119" i="15"/>
  <c r="K4118" i="15"/>
  <c r="B4118" i="15"/>
  <c r="K4117" i="15"/>
  <c r="B4117" i="15"/>
  <c r="K4116" i="15"/>
  <c r="B4116" i="15"/>
  <c r="K4115" i="15"/>
  <c r="B4115" i="15"/>
  <c r="K4114" i="15"/>
  <c r="B4114" i="15"/>
  <c r="K4113" i="15"/>
  <c r="B4113" i="15"/>
  <c r="K4112" i="15"/>
  <c r="B4112" i="15"/>
  <c r="K4111" i="15"/>
  <c r="B4111" i="15"/>
  <c r="K4110" i="15"/>
  <c r="B4110" i="15"/>
  <c r="K4109" i="15"/>
  <c r="B4109" i="15"/>
  <c r="K4108" i="15"/>
  <c r="B4108" i="15"/>
  <c r="K4107" i="15"/>
  <c r="B4107" i="15"/>
  <c r="K4106" i="15"/>
  <c r="B4106" i="15"/>
  <c r="K4105" i="15"/>
  <c r="B4105" i="15"/>
  <c r="K4104" i="15"/>
  <c r="B4104" i="15"/>
  <c r="K4103" i="15"/>
  <c r="B4103" i="15"/>
  <c r="K4102" i="15"/>
  <c r="B4102" i="15"/>
  <c r="K4101" i="15"/>
  <c r="B4101" i="15"/>
  <c r="K4100" i="15"/>
  <c r="B4100" i="15"/>
  <c r="K4099" i="15"/>
  <c r="B4099" i="15"/>
  <c r="K4098" i="15"/>
  <c r="B4098" i="15"/>
  <c r="K4097" i="15"/>
  <c r="B4097" i="15"/>
  <c r="K4096" i="15"/>
  <c r="B4096" i="15"/>
  <c r="K4095" i="15"/>
  <c r="B4095" i="15"/>
  <c r="K4094" i="15"/>
  <c r="B4094" i="15"/>
  <c r="K4093" i="15"/>
  <c r="B4093" i="15"/>
  <c r="K4092" i="15"/>
  <c r="B4092" i="15"/>
  <c r="K4091" i="15"/>
  <c r="B4091" i="15"/>
  <c r="K4090" i="15"/>
  <c r="B4090" i="15"/>
  <c r="K4089" i="15"/>
  <c r="B4089" i="15"/>
  <c r="K4088" i="15"/>
  <c r="B4088" i="15"/>
  <c r="K4087" i="15"/>
  <c r="B4087" i="15"/>
  <c r="K4086" i="15"/>
  <c r="B4086" i="15"/>
  <c r="K4085" i="15"/>
  <c r="B4085" i="15"/>
  <c r="K4084" i="15"/>
  <c r="B4084" i="15"/>
  <c r="K4083" i="15"/>
  <c r="B4083" i="15"/>
  <c r="K4082" i="15"/>
  <c r="B4082" i="15"/>
  <c r="K4081" i="15"/>
  <c r="B4081" i="15"/>
  <c r="K4080" i="15"/>
  <c r="B4080" i="15"/>
  <c r="K4079" i="15"/>
  <c r="B4079" i="15"/>
  <c r="K4078" i="15"/>
  <c r="B4078" i="15"/>
  <c r="K4077" i="15"/>
  <c r="B4077" i="15"/>
  <c r="K4076" i="15"/>
  <c r="B4076" i="15"/>
  <c r="K4075" i="15"/>
  <c r="B4075" i="15"/>
  <c r="K4074" i="15"/>
  <c r="B4074" i="15"/>
  <c r="K4073" i="15"/>
  <c r="B4073" i="15"/>
  <c r="K4072" i="15"/>
  <c r="B4072" i="15"/>
  <c r="K4071" i="15"/>
  <c r="B4071" i="15"/>
  <c r="K4070" i="15"/>
  <c r="B4070" i="15"/>
  <c r="K4069" i="15"/>
  <c r="B4069" i="15"/>
  <c r="K4068" i="15"/>
  <c r="B4068" i="15"/>
  <c r="K4067" i="15"/>
  <c r="B4067" i="15"/>
  <c r="K4066" i="15"/>
  <c r="B4066" i="15"/>
  <c r="K4065" i="15"/>
  <c r="B4065" i="15"/>
  <c r="K4064" i="15"/>
  <c r="B4064" i="15"/>
  <c r="K4063" i="15"/>
  <c r="B4063" i="15"/>
  <c r="K4062" i="15"/>
  <c r="B4062" i="15"/>
  <c r="K4061" i="15"/>
  <c r="B4061" i="15"/>
  <c r="K4060" i="15"/>
  <c r="B4060" i="15"/>
  <c r="K4059" i="15"/>
  <c r="B4059" i="15"/>
  <c r="K4058" i="15"/>
  <c r="B4058" i="15"/>
  <c r="K4057" i="15"/>
  <c r="B4057" i="15"/>
  <c r="K4056" i="15"/>
  <c r="B4056" i="15"/>
  <c r="K4055" i="15"/>
  <c r="B4055" i="15"/>
  <c r="K4054" i="15"/>
  <c r="B4054" i="15"/>
  <c r="K4053" i="15"/>
  <c r="B4053" i="15"/>
  <c r="K4052" i="15"/>
  <c r="B4052" i="15"/>
  <c r="K4051" i="15"/>
  <c r="B4051" i="15"/>
  <c r="K4050" i="15"/>
  <c r="B4050" i="15"/>
  <c r="K4049" i="15"/>
  <c r="B4049" i="15"/>
  <c r="K4048" i="15"/>
  <c r="B4048" i="15"/>
  <c r="K4047" i="15"/>
  <c r="B4047" i="15"/>
  <c r="K4046" i="15"/>
  <c r="B4046" i="15"/>
  <c r="K4045" i="15"/>
  <c r="B4045" i="15"/>
  <c r="K4044" i="15"/>
  <c r="B4044" i="15"/>
  <c r="K4043" i="15"/>
  <c r="B4043" i="15"/>
  <c r="K4042" i="15"/>
  <c r="B4042" i="15"/>
  <c r="K4041" i="15"/>
  <c r="B4041" i="15"/>
  <c r="K4040" i="15"/>
  <c r="B4040" i="15"/>
  <c r="K4039" i="15"/>
  <c r="B4039" i="15"/>
  <c r="K4038" i="15"/>
  <c r="B4038" i="15"/>
  <c r="K4037" i="15"/>
  <c r="B4037" i="15"/>
  <c r="K4036" i="15"/>
  <c r="B4036" i="15"/>
  <c r="K4035" i="15"/>
  <c r="B4035" i="15"/>
  <c r="K4034" i="15"/>
  <c r="B4034" i="15"/>
  <c r="K4033" i="15"/>
  <c r="B4033" i="15"/>
  <c r="K4032" i="15"/>
  <c r="B4032" i="15"/>
  <c r="K4031" i="15"/>
  <c r="B4031" i="15"/>
  <c r="K4030" i="15"/>
  <c r="B4030" i="15"/>
  <c r="K4029" i="15"/>
  <c r="B4029" i="15"/>
  <c r="K4028" i="15"/>
  <c r="B4028" i="15"/>
  <c r="K4027" i="15"/>
  <c r="B4027" i="15"/>
  <c r="K4026" i="15"/>
  <c r="B4026" i="15"/>
  <c r="K4025" i="15"/>
  <c r="B4025" i="15"/>
  <c r="K4024" i="15"/>
  <c r="B4024" i="15"/>
  <c r="K4023" i="15"/>
  <c r="B4023" i="15"/>
  <c r="K4022" i="15"/>
  <c r="B4022" i="15"/>
  <c r="K4021" i="15"/>
  <c r="B4021" i="15"/>
  <c r="K4020" i="15"/>
  <c r="B4020" i="15"/>
  <c r="K4019" i="15"/>
  <c r="B4019" i="15"/>
  <c r="K4018" i="15"/>
  <c r="B4018" i="15"/>
  <c r="K4017" i="15"/>
  <c r="B4017" i="15"/>
  <c r="K4016" i="15"/>
  <c r="B4016" i="15"/>
  <c r="K4015" i="15"/>
  <c r="B4015" i="15"/>
  <c r="K4014" i="15"/>
  <c r="B4014" i="15"/>
  <c r="K4013" i="15"/>
  <c r="B4013" i="15"/>
  <c r="K4012" i="15"/>
  <c r="B4012" i="15"/>
  <c r="K4011" i="15"/>
  <c r="B4011" i="15"/>
  <c r="K4010" i="15"/>
  <c r="B4010" i="15"/>
  <c r="K4009" i="15"/>
  <c r="B4009" i="15"/>
  <c r="K4008" i="15"/>
  <c r="B4008" i="15"/>
  <c r="K4007" i="15"/>
  <c r="B4007" i="15"/>
  <c r="K4006" i="15"/>
  <c r="B4006" i="15"/>
  <c r="K4005" i="15"/>
  <c r="B4005" i="15"/>
  <c r="K4004" i="15"/>
  <c r="B4004" i="15"/>
  <c r="K4003" i="15"/>
  <c r="B4003" i="15"/>
  <c r="K4002" i="15"/>
  <c r="B4002" i="15"/>
  <c r="K4001" i="15"/>
  <c r="B4001" i="15"/>
  <c r="K4000" i="15"/>
  <c r="B4000" i="15"/>
  <c r="K3999" i="15"/>
  <c r="B3999" i="15"/>
  <c r="K3998" i="15"/>
  <c r="B3998" i="15"/>
  <c r="K3997" i="15"/>
  <c r="B3997" i="15"/>
  <c r="K3996" i="15"/>
  <c r="B3996" i="15"/>
  <c r="K3995" i="15"/>
  <c r="B3995" i="15"/>
  <c r="K3994" i="15"/>
  <c r="B3994" i="15"/>
  <c r="K3993" i="15"/>
  <c r="B3993" i="15"/>
  <c r="K3992" i="15"/>
  <c r="B3992" i="15"/>
  <c r="K3991" i="15"/>
  <c r="B3991" i="15"/>
  <c r="K3990" i="15"/>
  <c r="B3990" i="15"/>
  <c r="K3989" i="15"/>
  <c r="B3989" i="15"/>
  <c r="K3988" i="15"/>
  <c r="B3988" i="15"/>
  <c r="K3987" i="15"/>
  <c r="B3987" i="15"/>
  <c r="K3986" i="15"/>
  <c r="B3986" i="15"/>
  <c r="K3985" i="15"/>
  <c r="B3985" i="15"/>
  <c r="K3984" i="15"/>
  <c r="B3984" i="15"/>
  <c r="K3983" i="15"/>
  <c r="B3983" i="15"/>
  <c r="K3982" i="15"/>
  <c r="B3982" i="15"/>
  <c r="K3981" i="15"/>
  <c r="B3981" i="15"/>
  <c r="K3980" i="15"/>
  <c r="B3980" i="15"/>
  <c r="K3979" i="15"/>
  <c r="B3979" i="15"/>
  <c r="K3978" i="15"/>
  <c r="B3978" i="15"/>
  <c r="K3977" i="15"/>
  <c r="B3977" i="15"/>
  <c r="K3976" i="15"/>
  <c r="B3976" i="15"/>
  <c r="K3975" i="15"/>
  <c r="B3975" i="15"/>
  <c r="K3974" i="15"/>
  <c r="B3974" i="15"/>
  <c r="K3973" i="15"/>
  <c r="B3973" i="15"/>
  <c r="K3972" i="15"/>
  <c r="B3972" i="15"/>
  <c r="K3971" i="15"/>
  <c r="B3971" i="15"/>
  <c r="K3970" i="15"/>
  <c r="B3970" i="15"/>
  <c r="K3969" i="15"/>
  <c r="B3969" i="15"/>
  <c r="K3968" i="15"/>
  <c r="B3968" i="15"/>
  <c r="K3967" i="15"/>
  <c r="B3967" i="15"/>
  <c r="K3966" i="15"/>
  <c r="B3966" i="15"/>
  <c r="K3965" i="15"/>
  <c r="B3965" i="15"/>
  <c r="K3964" i="15"/>
  <c r="B3964" i="15"/>
  <c r="K3963" i="15"/>
  <c r="B3963" i="15"/>
  <c r="K3962" i="15"/>
  <c r="B3962" i="15"/>
  <c r="K3961" i="15"/>
  <c r="B3961" i="15"/>
  <c r="K3960" i="15"/>
  <c r="B3960" i="15"/>
  <c r="K3959" i="15"/>
  <c r="B3959" i="15"/>
  <c r="K3958" i="15"/>
  <c r="B3958" i="15"/>
  <c r="K3957" i="15"/>
  <c r="B3957" i="15"/>
  <c r="K3956" i="15"/>
  <c r="B3956" i="15"/>
  <c r="K3955" i="15"/>
  <c r="B3955" i="15"/>
  <c r="K3954" i="15"/>
  <c r="B3954" i="15"/>
  <c r="K3953" i="15"/>
  <c r="B3953" i="15"/>
  <c r="K3952" i="15"/>
  <c r="B3952" i="15"/>
  <c r="K3951" i="15"/>
  <c r="B3951" i="15"/>
  <c r="K3950" i="15"/>
  <c r="B3950" i="15"/>
  <c r="K3949" i="15"/>
  <c r="B3949" i="15"/>
  <c r="K3948" i="15"/>
  <c r="B3948" i="15"/>
  <c r="K3947" i="15"/>
  <c r="B3947" i="15"/>
  <c r="K3946" i="15"/>
  <c r="B3946" i="15"/>
  <c r="K3945" i="15"/>
  <c r="B3945" i="15"/>
  <c r="K3944" i="15"/>
  <c r="B3944" i="15"/>
  <c r="K3943" i="15"/>
  <c r="B3943" i="15"/>
  <c r="K3942" i="15"/>
  <c r="B3942" i="15"/>
  <c r="K3941" i="15"/>
  <c r="B3941" i="15"/>
  <c r="K3940" i="15"/>
  <c r="B3940" i="15"/>
  <c r="K3939" i="15"/>
  <c r="B3939" i="15"/>
  <c r="K3938" i="15"/>
  <c r="B3938" i="15"/>
  <c r="K3937" i="15"/>
  <c r="B3937" i="15"/>
  <c r="K3936" i="15"/>
  <c r="B3936" i="15"/>
  <c r="K3935" i="15"/>
  <c r="B3935" i="15"/>
  <c r="K3934" i="15"/>
  <c r="B3934" i="15"/>
  <c r="K3933" i="15"/>
  <c r="B3933" i="15"/>
  <c r="K3932" i="15"/>
  <c r="B3932" i="15"/>
  <c r="K3931" i="15"/>
  <c r="B3931" i="15"/>
  <c r="K3930" i="15"/>
  <c r="B3930" i="15"/>
  <c r="K3929" i="15"/>
  <c r="B3929" i="15"/>
  <c r="K3928" i="15"/>
  <c r="B3928" i="15"/>
  <c r="K3927" i="15"/>
  <c r="B3927" i="15"/>
  <c r="K3926" i="15"/>
  <c r="B3926" i="15"/>
  <c r="K3925" i="15"/>
  <c r="B3925" i="15"/>
  <c r="K3924" i="15"/>
  <c r="B3924" i="15"/>
  <c r="K3923" i="15"/>
  <c r="B3923" i="15"/>
  <c r="K3922" i="15"/>
  <c r="B3922" i="15"/>
  <c r="K3921" i="15"/>
  <c r="B3921" i="15"/>
  <c r="K3920" i="15"/>
  <c r="B3920" i="15"/>
  <c r="K3919" i="15"/>
  <c r="B3919" i="15"/>
  <c r="K3918" i="15"/>
  <c r="B3918" i="15"/>
  <c r="K3917" i="15"/>
  <c r="B3917" i="15"/>
  <c r="K3916" i="15"/>
  <c r="B3916" i="15"/>
  <c r="K3915" i="15"/>
  <c r="B3915" i="15"/>
  <c r="K3914" i="15"/>
  <c r="B3914" i="15"/>
  <c r="K3913" i="15"/>
  <c r="B3913" i="15"/>
  <c r="K3912" i="15"/>
  <c r="B3912" i="15"/>
  <c r="K3911" i="15"/>
  <c r="B3911" i="15"/>
  <c r="K3910" i="15"/>
  <c r="B3910" i="15"/>
  <c r="K3909" i="15"/>
  <c r="B3909" i="15"/>
  <c r="K3908" i="15"/>
  <c r="B3908" i="15"/>
  <c r="K3907" i="15"/>
  <c r="B3907" i="15"/>
  <c r="K3906" i="15"/>
  <c r="B3906" i="15"/>
  <c r="K3905" i="15"/>
  <c r="B3905" i="15"/>
  <c r="K3904" i="15"/>
  <c r="B3904" i="15"/>
  <c r="K3903" i="15"/>
  <c r="B3903" i="15"/>
  <c r="K3902" i="15"/>
  <c r="B3902" i="15"/>
  <c r="K3901" i="15"/>
  <c r="B3901" i="15"/>
  <c r="K3900" i="15"/>
  <c r="B3900" i="15"/>
  <c r="K3899" i="15"/>
  <c r="B3899" i="15"/>
  <c r="K3898" i="15"/>
  <c r="B3898" i="15"/>
  <c r="K3897" i="15"/>
  <c r="B3897" i="15"/>
  <c r="K3896" i="15"/>
  <c r="B3896" i="15"/>
  <c r="K3895" i="15"/>
  <c r="B3895" i="15"/>
  <c r="K3894" i="15"/>
  <c r="B3894" i="15"/>
  <c r="K3893" i="15"/>
  <c r="B3893" i="15"/>
  <c r="K3892" i="15"/>
  <c r="B3892" i="15"/>
  <c r="K3891" i="15"/>
  <c r="B3891" i="15"/>
  <c r="K3890" i="15"/>
  <c r="B3890" i="15"/>
  <c r="K3889" i="15"/>
  <c r="B3889" i="15"/>
  <c r="K3888" i="15"/>
  <c r="B3888" i="15"/>
  <c r="K3887" i="15"/>
  <c r="B3887" i="15"/>
  <c r="K3886" i="15"/>
  <c r="B3886" i="15"/>
  <c r="K3885" i="15"/>
  <c r="B3885" i="15"/>
  <c r="K3884" i="15"/>
  <c r="B3884" i="15"/>
  <c r="K3883" i="15"/>
  <c r="B3883" i="15"/>
  <c r="K3882" i="15"/>
  <c r="B3882" i="15"/>
  <c r="K3881" i="15"/>
  <c r="B3881" i="15"/>
  <c r="K3880" i="15"/>
  <c r="B3880" i="15"/>
  <c r="K3879" i="15"/>
  <c r="B3879" i="15"/>
  <c r="K3878" i="15"/>
  <c r="B3878" i="15"/>
  <c r="K3877" i="15"/>
  <c r="B3877" i="15"/>
  <c r="K3876" i="15"/>
  <c r="B3876" i="15"/>
  <c r="K3875" i="15"/>
  <c r="B3875" i="15"/>
  <c r="K3874" i="15"/>
  <c r="B3874" i="15"/>
  <c r="K3873" i="15"/>
  <c r="B3873" i="15"/>
  <c r="K3872" i="15"/>
  <c r="B3872" i="15"/>
  <c r="K3871" i="15"/>
  <c r="B3871" i="15"/>
  <c r="K3870" i="15"/>
  <c r="B3870" i="15"/>
  <c r="K3869" i="15"/>
  <c r="B3869" i="15"/>
  <c r="K3868" i="15"/>
  <c r="B3868" i="15"/>
  <c r="K3867" i="15"/>
  <c r="B3867" i="15"/>
  <c r="K3866" i="15"/>
  <c r="B3866" i="15"/>
  <c r="K3865" i="15"/>
  <c r="B3865" i="15"/>
  <c r="K3864" i="15"/>
  <c r="B3864" i="15"/>
  <c r="K3863" i="15"/>
  <c r="B3863" i="15"/>
  <c r="K3862" i="15"/>
  <c r="B3862" i="15"/>
  <c r="K3861" i="15"/>
  <c r="B3861" i="15"/>
  <c r="K3860" i="15"/>
  <c r="B3860" i="15"/>
  <c r="K3859" i="15"/>
  <c r="B3859" i="15"/>
  <c r="K3858" i="15"/>
  <c r="B3858" i="15"/>
  <c r="K3857" i="15"/>
  <c r="B3857" i="15"/>
  <c r="K3856" i="15"/>
  <c r="B3856" i="15"/>
  <c r="K3855" i="15"/>
  <c r="B3855" i="15"/>
  <c r="K3854" i="15"/>
  <c r="B3854" i="15"/>
  <c r="K3853" i="15"/>
  <c r="B3853" i="15"/>
  <c r="K3852" i="15"/>
  <c r="B3852" i="15"/>
  <c r="K3851" i="15"/>
  <c r="B3851" i="15"/>
  <c r="K3850" i="15"/>
  <c r="B3850" i="15"/>
  <c r="K3849" i="15"/>
  <c r="B3849" i="15"/>
  <c r="K3848" i="15"/>
  <c r="B3848" i="15"/>
  <c r="K3847" i="15"/>
  <c r="B3847" i="15"/>
  <c r="K3846" i="15"/>
  <c r="B3846" i="15"/>
  <c r="K3845" i="15"/>
  <c r="B3845" i="15"/>
  <c r="K3844" i="15"/>
  <c r="B3844" i="15"/>
  <c r="K3843" i="15"/>
  <c r="B3843" i="15"/>
  <c r="K3842" i="15"/>
  <c r="B3842" i="15"/>
  <c r="K3841" i="15"/>
  <c r="B3841" i="15"/>
  <c r="K3840" i="15"/>
  <c r="B3840" i="15"/>
  <c r="K3839" i="15"/>
  <c r="B3839" i="15"/>
  <c r="K3838" i="15"/>
  <c r="B3838" i="15"/>
  <c r="K3837" i="15"/>
  <c r="B3837" i="15"/>
  <c r="K3836" i="15"/>
  <c r="B3836" i="15"/>
  <c r="K3835" i="15"/>
  <c r="B3835" i="15"/>
  <c r="K3834" i="15"/>
  <c r="B3834" i="15"/>
  <c r="K3833" i="15"/>
  <c r="B3833" i="15"/>
  <c r="K3832" i="15"/>
  <c r="B3832" i="15"/>
  <c r="K3831" i="15"/>
  <c r="B3831" i="15"/>
  <c r="K3830" i="15"/>
  <c r="B3830" i="15"/>
  <c r="K3829" i="15"/>
  <c r="B3829" i="15"/>
  <c r="K3828" i="15"/>
  <c r="B3828" i="15"/>
  <c r="K3827" i="15"/>
  <c r="B3827" i="15"/>
  <c r="K3826" i="15"/>
  <c r="B3826" i="15"/>
  <c r="K3825" i="15"/>
  <c r="B3825" i="15"/>
  <c r="K3824" i="15"/>
  <c r="B3824" i="15"/>
  <c r="K3823" i="15"/>
  <c r="B3823" i="15"/>
  <c r="K3822" i="15"/>
  <c r="B3822" i="15"/>
  <c r="K3821" i="15"/>
  <c r="B3821" i="15"/>
  <c r="K3820" i="15"/>
  <c r="B3820" i="15"/>
  <c r="K3819" i="15"/>
  <c r="B3819" i="15"/>
  <c r="K3818" i="15"/>
  <c r="B3818" i="15"/>
  <c r="K3817" i="15"/>
  <c r="B3817" i="15"/>
  <c r="K3816" i="15"/>
  <c r="B3816" i="15"/>
  <c r="K3815" i="15"/>
  <c r="B3815" i="15"/>
  <c r="K3814" i="15"/>
  <c r="B3814" i="15"/>
  <c r="K3813" i="15"/>
  <c r="B3813" i="15"/>
  <c r="K3812" i="15"/>
  <c r="B3812" i="15"/>
  <c r="K3811" i="15"/>
  <c r="B3811" i="15"/>
  <c r="K3810" i="15"/>
  <c r="B3810" i="15"/>
  <c r="K3809" i="15"/>
  <c r="B3809" i="15"/>
  <c r="K3808" i="15"/>
  <c r="B3808" i="15"/>
  <c r="K3807" i="15"/>
  <c r="B3807" i="15"/>
  <c r="K3806" i="15"/>
  <c r="B3806" i="15"/>
  <c r="K3805" i="15"/>
  <c r="B3805" i="15"/>
  <c r="K3804" i="15"/>
  <c r="B3804" i="15"/>
  <c r="K3803" i="15"/>
  <c r="B3803" i="15"/>
  <c r="K3802" i="15"/>
  <c r="B3802" i="15"/>
  <c r="K3801" i="15"/>
  <c r="B3801" i="15"/>
  <c r="K3800" i="15"/>
  <c r="B3800" i="15"/>
  <c r="K3799" i="15"/>
  <c r="B3799" i="15"/>
  <c r="K3798" i="15"/>
  <c r="B3798" i="15"/>
  <c r="K3797" i="15"/>
  <c r="B3797" i="15"/>
  <c r="K3796" i="15"/>
  <c r="B3796" i="15"/>
  <c r="K3795" i="15"/>
  <c r="B3795" i="15"/>
  <c r="K3794" i="15"/>
  <c r="B3794" i="15"/>
  <c r="K3793" i="15"/>
  <c r="B3793" i="15"/>
  <c r="K3792" i="15"/>
  <c r="B3792" i="15"/>
  <c r="K3791" i="15"/>
  <c r="B3791" i="15"/>
  <c r="K3790" i="15"/>
  <c r="B3790" i="15"/>
  <c r="K3789" i="15"/>
  <c r="B3789" i="15"/>
  <c r="K3788" i="15"/>
  <c r="B3788" i="15"/>
  <c r="K3787" i="15"/>
  <c r="B3787" i="15"/>
  <c r="K3786" i="15"/>
  <c r="B3786" i="15"/>
  <c r="K3785" i="15"/>
  <c r="B3785" i="15"/>
  <c r="K3784" i="15"/>
  <c r="B3784" i="15"/>
  <c r="K3783" i="15"/>
  <c r="B3783" i="15"/>
  <c r="K3782" i="15"/>
  <c r="B3782" i="15"/>
  <c r="K3781" i="15"/>
  <c r="B3781" i="15"/>
  <c r="K3780" i="15"/>
  <c r="B3780" i="15"/>
  <c r="K3779" i="15"/>
  <c r="B3779" i="15"/>
  <c r="K3778" i="15"/>
  <c r="B3778" i="15"/>
  <c r="K3777" i="15"/>
  <c r="B3777" i="15"/>
  <c r="K3776" i="15"/>
  <c r="B3776" i="15"/>
  <c r="K3775" i="15"/>
  <c r="B3775" i="15"/>
  <c r="K3774" i="15"/>
  <c r="B3774" i="15"/>
  <c r="K3773" i="15"/>
  <c r="B3773" i="15"/>
  <c r="K3772" i="15"/>
  <c r="B3772" i="15"/>
  <c r="K3771" i="15"/>
  <c r="B3771" i="15"/>
  <c r="K3770" i="15"/>
  <c r="B3770" i="15"/>
  <c r="K3769" i="15"/>
  <c r="B3769" i="15"/>
  <c r="K3768" i="15"/>
  <c r="B3768" i="15"/>
  <c r="K3767" i="15"/>
  <c r="B3767" i="15"/>
  <c r="K3766" i="15"/>
  <c r="B3766" i="15"/>
  <c r="K3765" i="15"/>
  <c r="B3765" i="15"/>
  <c r="K3764" i="15"/>
  <c r="B3764" i="15"/>
  <c r="K3763" i="15"/>
  <c r="B3763" i="15"/>
  <c r="K3762" i="15"/>
  <c r="B3762" i="15"/>
  <c r="K3761" i="15"/>
  <c r="B3761" i="15"/>
  <c r="K3760" i="15"/>
  <c r="B3760" i="15"/>
  <c r="K3759" i="15"/>
  <c r="B3759" i="15"/>
  <c r="K3758" i="15"/>
  <c r="B3758" i="15"/>
  <c r="K3757" i="15"/>
  <c r="B3757" i="15"/>
  <c r="K3756" i="15"/>
  <c r="B3756" i="15"/>
  <c r="K3755" i="15"/>
  <c r="B3755" i="15"/>
  <c r="K3754" i="15"/>
  <c r="B3754" i="15"/>
  <c r="K3753" i="15"/>
  <c r="B3753" i="15"/>
  <c r="K3752" i="15"/>
  <c r="B3752" i="15"/>
  <c r="K3751" i="15"/>
  <c r="B3751" i="15"/>
  <c r="K3750" i="15"/>
  <c r="B3750" i="15"/>
  <c r="K3749" i="15"/>
  <c r="B3749" i="15"/>
  <c r="K3748" i="15"/>
  <c r="B3748" i="15"/>
  <c r="K3747" i="15"/>
  <c r="B3747" i="15"/>
  <c r="K3746" i="15"/>
  <c r="B3746" i="15"/>
  <c r="K3745" i="15"/>
  <c r="B3745" i="15"/>
  <c r="K3744" i="15"/>
  <c r="B3744" i="15"/>
  <c r="K3743" i="15"/>
  <c r="B3743" i="15"/>
  <c r="K3742" i="15"/>
  <c r="B3742" i="15"/>
  <c r="K3741" i="15"/>
  <c r="B3741" i="15"/>
  <c r="K3740" i="15"/>
  <c r="B3740" i="15"/>
  <c r="K3739" i="15"/>
  <c r="B3739" i="15"/>
  <c r="K3738" i="15"/>
  <c r="B3738" i="15"/>
  <c r="K3737" i="15"/>
  <c r="B3737" i="15"/>
  <c r="K3736" i="15"/>
  <c r="B3736" i="15"/>
  <c r="K3735" i="15"/>
  <c r="B3735" i="15"/>
  <c r="K3734" i="15"/>
  <c r="B3734" i="15"/>
  <c r="K3733" i="15"/>
  <c r="B3733" i="15"/>
  <c r="K3732" i="15"/>
  <c r="B3732" i="15"/>
  <c r="K3731" i="15"/>
  <c r="B3731" i="15"/>
  <c r="K3730" i="15"/>
  <c r="B3730" i="15"/>
  <c r="K3729" i="15"/>
  <c r="B3729" i="15"/>
  <c r="K3728" i="15"/>
  <c r="B3728" i="15"/>
  <c r="K3727" i="15"/>
  <c r="B3727" i="15"/>
  <c r="K3726" i="15"/>
  <c r="B3726" i="15"/>
  <c r="K3725" i="15"/>
  <c r="B3725" i="15"/>
  <c r="K3724" i="15"/>
  <c r="B3724" i="15"/>
  <c r="K3723" i="15"/>
  <c r="B3723" i="15"/>
  <c r="K3722" i="15"/>
  <c r="B3722" i="15"/>
  <c r="K3721" i="15"/>
  <c r="B3721" i="15"/>
  <c r="K3720" i="15"/>
  <c r="B3720" i="15"/>
  <c r="K3719" i="15"/>
  <c r="B3719" i="15"/>
  <c r="K3718" i="15"/>
  <c r="B3718" i="15"/>
  <c r="K3717" i="15"/>
  <c r="B3717" i="15"/>
  <c r="K3716" i="15"/>
  <c r="B3716" i="15"/>
  <c r="K3715" i="15"/>
  <c r="B3715" i="15"/>
  <c r="K3714" i="15"/>
  <c r="B3714" i="15"/>
  <c r="K3713" i="15"/>
  <c r="B3713" i="15"/>
  <c r="K3712" i="15"/>
  <c r="B3712" i="15"/>
  <c r="K3711" i="15"/>
  <c r="B3711" i="15"/>
  <c r="K3710" i="15"/>
  <c r="B3710" i="15"/>
  <c r="K3709" i="15"/>
  <c r="B3709" i="15"/>
  <c r="K3708" i="15"/>
  <c r="B3708" i="15"/>
  <c r="K3707" i="15"/>
  <c r="B3707" i="15"/>
  <c r="K3706" i="15"/>
  <c r="B3706" i="15"/>
  <c r="K3705" i="15"/>
  <c r="B3705" i="15"/>
  <c r="K3704" i="15"/>
  <c r="B3704" i="15"/>
  <c r="K3703" i="15"/>
  <c r="B3703" i="15"/>
  <c r="K3702" i="15"/>
  <c r="B3702" i="15"/>
  <c r="K3701" i="15"/>
  <c r="B3701" i="15"/>
  <c r="K3700" i="15"/>
  <c r="B3700" i="15"/>
  <c r="K3699" i="15"/>
  <c r="B3699" i="15"/>
  <c r="K3698" i="15"/>
  <c r="B3698" i="15"/>
  <c r="K3697" i="15"/>
  <c r="B3697" i="15"/>
  <c r="K3696" i="15"/>
  <c r="B3696" i="15"/>
  <c r="K3695" i="15"/>
  <c r="B3695" i="15"/>
  <c r="K3694" i="15"/>
  <c r="B3694" i="15"/>
  <c r="K3693" i="15"/>
  <c r="B3693" i="15"/>
  <c r="K3692" i="15"/>
  <c r="B3692" i="15"/>
  <c r="K3691" i="15"/>
  <c r="B3691" i="15"/>
  <c r="K3690" i="15"/>
  <c r="B3690" i="15"/>
  <c r="K3689" i="15"/>
  <c r="B3689" i="15"/>
  <c r="K3688" i="15"/>
  <c r="B3688" i="15"/>
  <c r="K3687" i="15"/>
  <c r="B3687" i="15"/>
  <c r="K3686" i="15"/>
  <c r="B3686" i="15"/>
  <c r="K3685" i="15"/>
  <c r="B3685" i="15"/>
  <c r="K3684" i="15"/>
  <c r="B3684" i="15"/>
  <c r="K3683" i="15"/>
  <c r="B3683" i="15"/>
  <c r="K3682" i="15"/>
  <c r="B3682" i="15"/>
  <c r="K3681" i="15"/>
  <c r="B3681" i="15"/>
  <c r="K3680" i="15"/>
  <c r="B3680" i="15"/>
  <c r="K3679" i="15"/>
  <c r="B3679" i="15"/>
  <c r="K3678" i="15"/>
  <c r="B3678" i="15"/>
  <c r="K3677" i="15"/>
  <c r="B3677" i="15"/>
  <c r="K3676" i="15"/>
  <c r="B3676" i="15"/>
  <c r="K3675" i="15"/>
  <c r="B3675" i="15"/>
  <c r="K3674" i="15"/>
  <c r="B3674" i="15"/>
  <c r="K3673" i="15"/>
  <c r="B3673" i="15"/>
  <c r="K3672" i="15"/>
  <c r="B3672" i="15"/>
  <c r="K3671" i="15"/>
  <c r="B3671" i="15"/>
  <c r="K3670" i="15"/>
  <c r="B3670" i="15"/>
  <c r="K3669" i="15"/>
  <c r="B3669" i="15"/>
  <c r="K3668" i="15"/>
  <c r="B3668" i="15"/>
  <c r="K3667" i="15"/>
  <c r="B3667" i="15"/>
  <c r="K3666" i="15"/>
  <c r="B3666" i="15"/>
  <c r="K3665" i="15"/>
  <c r="B3665" i="15"/>
  <c r="K3664" i="15"/>
  <c r="B3664" i="15"/>
  <c r="K3663" i="15"/>
  <c r="B3663" i="15"/>
  <c r="K3662" i="15"/>
  <c r="B3662" i="15"/>
  <c r="K3661" i="15"/>
  <c r="B3661" i="15"/>
  <c r="K3660" i="15"/>
  <c r="B3660" i="15"/>
  <c r="K3659" i="15"/>
  <c r="B3659" i="15"/>
  <c r="K3658" i="15"/>
  <c r="B3658" i="15"/>
  <c r="K3657" i="15"/>
  <c r="B3657" i="15"/>
  <c r="K3656" i="15"/>
  <c r="B3656" i="15"/>
  <c r="K3655" i="15"/>
  <c r="B3655" i="15"/>
  <c r="K3654" i="15"/>
  <c r="B3654" i="15"/>
  <c r="K3653" i="15"/>
  <c r="B3653" i="15"/>
  <c r="K3652" i="15"/>
  <c r="B3652" i="15"/>
  <c r="K3651" i="15"/>
  <c r="B3651" i="15"/>
  <c r="K3650" i="15"/>
  <c r="B3650" i="15"/>
  <c r="K3649" i="15"/>
  <c r="B3649" i="15"/>
  <c r="K3648" i="15"/>
  <c r="B3648" i="15"/>
  <c r="K3647" i="15"/>
  <c r="B3647" i="15"/>
  <c r="K3646" i="15"/>
  <c r="B3646" i="15"/>
  <c r="K3645" i="15"/>
  <c r="B3645" i="15"/>
  <c r="K3644" i="15"/>
  <c r="B3644" i="15"/>
  <c r="K3643" i="15"/>
  <c r="B3643" i="15"/>
  <c r="K3642" i="15"/>
  <c r="B3642" i="15"/>
  <c r="K3641" i="15"/>
  <c r="B3641" i="15"/>
  <c r="K3640" i="15"/>
  <c r="B3640" i="15"/>
  <c r="K3639" i="15"/>
  <c r="B3639" i="15"/>
  <c r="K3638" i="15"/>
  <c r="B3638" i="15"/>
  <c r="K3637" i="15"/>
  <c r="B3637" i="15"/>
  <c r="K3636" i="15"/>
  <c r="B3636" i="15"/>
  <c r="K3635" i="15"/>
  <c r="B3635" i="15"/>
  <c r="K3634" i="15"/>
  <c r="B3634" i="15"/>
  <c r="K3633" i="15"/>
  <c r="B3633" i="15"/>
  <c r="K3632" i="15"/>
  <c r="B3632" i="15"/>
  <c r="K3631" i="15"/>
  <c r="B3631" i="15"/>
  <c r="K3630" i="15"/>
  <c r="B3630" i="15"/>
  <c r="K3629" i="15"/>
  <c r="B3629" i="15"/>
  <c r="K3628" i="15"/>
  <c r="B3628" i="15"/>
  <c r="K3627" i="15"/>
  <c r="B3627" i="15"/>
  <c r="K3626" i="15"/>
  <c r="B3626" i="15"/>
  <c r="K3625" i="15"/>
  <c r="B3625" i="15"/>
  <c r="K3624" i="15"/>
  <c r="B3624" i="15"/>
  <c r="K3623" i="15"/>
  <c r="B3623" i="15"/>
  <c r="K3622" i="15"/>
  <c r="B3622" i="15"/>
  <c r="K3621" i="15"/>
  <c r="B3621" i="15"/>
  <c r="K3620" i="15"/>
  <c r="B3620" i="15"/>
  <c r="K3619" i="15"/>
  <c r="B3619" i="15"/>
  <c r="K3618" i="15"/>
  <c r="B3618" i="15"/>
  <c r="K3617" i="15"/>
  <c r="B3617" i="15"/>
  <c r="K3616" i="15"/>
  <c r="B3616" i="15"/>
  <c r="K3615" i="15"/>
  <c r="B3615" i="15"/>
  <c r="K3614" i="15"/>
  <c r="B3614" i="15"/>
  <c r="K3613" i="15"/>
  <c r="B3613" i="15"/>
  <c r="K3612" i="15"/>
  <c r="B3612" i="15"/>
  <c r="K3611" i="15"/>
  <c r="B3611" i="15"/>
  <c r="K3610" i="15"/>
  <c r="B3610" i="15"/>
  <c r="K3609" i="15"/>
  <c r="B3609" i="15"/>
  <c r="K3608" i="15"/>
  <c r="B3608" i="15"/>
  <c r="K3607" i="15"/>
  <c r="B3607" i="15"/>
  <c r="K3606" i="15"/>
  <c r="B3606" i="15"/>
  <c r="K3605" i="15"/>
  <c r="B3605" i="15"/>
  <c r="K3604" i="15"/>
  <c r="B3604" i="15"/>
  <c r="K3603" i="15"/>
  <c r="B3603" i="15"/>
  <c r="K3602" i="15"/>
  <c r="B3602" i="15"/>
  <c r="K3601" i="15"/>
  <c r="B3601" i="15"/>
  <c r="K3600" i="15"/>
  <c r="B3600" i="15"/>
  <c r="K3599" i="15"/>
  <c r="B3599" i="15"/>
  <c r="K3598" i="15"/>
  <c r="B3598" i="15"/>
  <c r="K3597" i="15"/>
  <c r="B3597" i="15"/>
  <c r="K3596" i="15"/>
  <c r="B3596" i="15"/>
  <c r="K3595" i="15"/>
  <c r="B3595" i="15"/>
  <c r="K3594" i="15"/>
  <c r="B3594" i="15"/>
  <c r="K3593" i="15"/>
  <c r="B3593" i="15"/>
  <c r="K3592" i="15"/>
  <c r="B3592" i="15"/>
  <c r="K3591" i="15"/>
  <c r="B3591" i="15"/>
  <c r="K3590" i="15"/>
  <c r="B3590" i="15"/>
  <c r="K3589" i="15"/>
  <c r="B3589" i="15"/>
  <c r="K3588" i="15"/>
  <c r="B3588" i="15"/>
  <c r="K3587" i="15"/>
  <c r="B3587" i="15"/>
  <c r="K3586" i="15"/>
  <c r="B3586" i="15"/>
  <c r="K3585" i="15"/>
  <c r="B3585" i="15"/>
  <c r="K3584" i="15"/>
  <c r="B3584" i="15"/>
  <c r="K3583" i="15"/>
  <c r="B3583" i="15"/>
  <c r="K3582" i="15"/>
  <c r="B3582" i="15"/>
  <c r="K3581" i="15"/>
  <c r="B3581" i="15"/>
  <c r="K3580" i="15"/>
  <c r="B3580" i="15"/>
  <c r="K3579" i="15"/>
  <c r="B3579" i="15"/>
  <c r="K3578" i="15"/>
  <c r="B3578" i="15"/>
  <c r="K3577" i="15"/>
  <c r="B3577" i="15"/>
  <c r="K3576" i="15"/>
  <c r="B3576" i="15"/>
  <c r="K3575" i="15"/>
  <c r="B3575" i="15"/>
  <c r="K3574" i="15"/>
  <c r="B3574" i="15"/>
  <c r="K3573" i="15"/>
  <c r="B3573" i="15"/>
  <c r="K3572" i="15"/>
  <c r="B3572" i="15"/>
  <c r="K3571" i="15"/>
  <c r="B3571" i="15"/>
  <c r="K3570" i="15"/>
  <c r="B3570" i="15"/>
  <c r="K3569" i="15"/>
  <c r="B3569" i="15"/>
  <c r="K3568" i="15"/>
  <c r="B3568" i="15"/>
  <c r="K3567" i="15"/>
  <c r="B3567" i="15"/>
  <c r="K3566" i="15"/>
  <c r="B3566" i="15"/>
  <c r="K3565" i="15"/>
  <c r="B3565" i="15"/>
  <c r="K3564" i="15"/>
  <c r="B3564" i="15"/>
  <c r="K3563" i="15"/>
  <c r="B3563" i="15"/>
  <c r="K3562" i="15"/>
  <c r="B3562" i="15"/>
  <c r="K3561" i="15"/>
  <c r="B3561" i="15"/>
  <c r="K3560" i="15"/>
  <c r="B3560" i="15"/>
  <c r="K3559" i="15"/>
  <c r="B3559" i="15"/>
  <c r="K3558" i="15"/>
  <c r="B3558" i="15"/>
  <c r="K3557" i="15"/>
  <c r="B3557" i="15"/>
  <c r="K3556" i="15"/>
  <c r="B3556" i="15"/>
  <c r="K3555" i="15"/>
  <c r="B3555" i="15"/>
  <c r="K3554" i="15"/>
  <c r="B3554" i="15"/>
  <c r="K3553" i="15"/>
  <c r="B3553" i="15"/>
  <c r="K3552" i="15"/>
  <c r="B3552" i="15"/>
  <c r="K3551" i="15"/>
  <c r="B3551" i="15"/>
  <c r="K3550" i="15"/>
  <c r="B3550" i="15"/>
  <c r="K3549" i="15"/>
  <c r="B3549" i="15"/>
  <c r="K3548" i="15"/>
  <c r="B3548" i="15"/>
  <c r="K3547" i="15"/>
  <c r="B3547" i="15"/>
  <c r="K3546" i="15"/>
  <c r="B3546" i="15"/>
  <c r="K3545" i="15"/>
  <c r="B3545" i="15"/>
  <c r="K3544" i="15"/>
  <c r="B3544" i="15"/>
  <c r="K3543" i="15"/>
  <c r="B3543" i="15"/>
  <c r="K3542" i="15"/>
  <c r="B3542" i="15"/>
  <c r="K3541" i="15"/>
  <c r="B3541" i="15"/>
  <c r="K3540" i="15"/>
  <c r="B3540" i="15"/>
  <c r="K3539" i="15"/>
  <c r="B3539" i="15"/>
  <c r="K3538" i="15"/>
  <c r="B3538" i="15"/>
  <c r="K3537" i="15"/>
  <c r="B3537" i="15"/>
  <c r="K3536" i="15"/>
  <c r="B3536" i="15"/>
  <c r="K3535" i="15"/>
  <c r="B3535" i="15"/>
  <c r="K3534" i="15"/>
  <c r="B3534" i="15"/>
  <c r="K3533" i="15"/>
  <c r="B3533" i="15"/>
  <c r="K3532" i="15"/>
  <c r="B3532" i="15"/>
  <c r="K3531" i="15"/>
  <c r="B3531" i="15"/>
  <c r="K3530" i="15"/>
  <c r="B3530" i="15"/>
  <c r="K3529" i="15"/>
  <c r="B3529" i="15"/>
  <c r="K3528" i="15"/>
  <c r="B3528" i="15"/>
  <c r="K3527" i="15"/>
  <c r="B3527" i="15"/>
  <c r="K3526" i="15"/>
  <c r="B3526" i="15"/>
  <c r="K3525" i="15"/>
  <c r="B3525" i="15"/>
  <c r="K3524" i="15"/>
  <c r="B3524" i="15"/>
  <c r="K3523" i="15"/>
  <c r="B3523" i="15"/>
  <c r="K3522" i="15"/>
  <c r="B3522" i="15"/>
  <c r="K3521" i="15"/>
  <c r="B3521" i="15"/>
  <c r="K3520" i="15"/>
  <c r="B3520" i="15"/>
  <c r="K3519" i="15"/>
  <c r="B3519" i="15"/>
  <c r="K3518" i="15"/>
  <c r="B3518" i="15"/>
  <c r="K3517" i="15"/>
  <c r="B3517" i="15"/>
  <c r="K3516" i="15"/>
  <c r="B3516" i="15"/>
  <c r="K3515" i="15"/>
  <c r="B3515" i="15"/>
  <c r="K3514" i="15"/>
  <c r="B3514" i="15"/>
  <c r="K3513" i="15"/>
  <c r="B3513" i="15"/>
  <c r="K3512" i="15"/>
  <c r="B3512" i="15"/>
  <c r="K3511" i="15"/>
  <c r="B3511" i="15"/>
  <c r="K3510" i="15"/>
  <c r="B3510" i="15"/>
  <c r="K3509" i="15"/>
  <c r="B3509" i="15"/>
  <c r="K3508" i="15"/>
  <c r="B3508" i="15"/>
  <c r="K3507" i="15"/>
  <c r="B3507" i="15"/>
  <c r="K3506" i="15"/>
  <c r="B3506" i="15"/>
  <c r="K3505" i="15"/>
  <c r="B3505" i="15"/>
  <c r="K3504" i="15"/>
  <c r="B3504" i="15"/>
  <c r="K3503" i="15"/>
  <c r="B3503" i="15"/>
  <c r="K3502" i="15"/>
  <c r="B3502" i="15"/>
  <c r="K3501" i="15"/>
  <c r="B3501" i="15"/>
  <c r="K3500" i="15"/>
  <c r="B3500" i="15"/>
  <c r="K3499" i="15"/>
  <c r="B3499" i="15"/>
  <c r="K3498" i="15"/>
  <c r="B3498" i="15"/>
  <c r="K3497" i="15"/>
  <c r="B3497" i="15"/>
  <c r="K3496" i="15"/>
  <c r="B3496" i="15"/>
  <c r="K3495" i="15"/>
  <c r="B3495" i="15"/>
  <c r="K3494" i="15"/>
  <c r="B3494" i="15"/>
  <c r="K3493" i="15"/>
  <c r="B3493" i="15"/>
  <c r="K3492" i="15"/>
  <c r="B3492" i="15"/>
  <c r="K3491" i="15"/>
  <c r="B3491" i="15"/>
  <c r="K3490" i="15"/>
  <c r="B3490" i="15"/>
  <c r="K3489" i="15"/>
  <c r="B3489" i="15"/>
  <c r="K3488" i="15"/>
  <c r="B3488" i="15"/>
  <c r="K3487" i="15"/>
  <c r="B3487" i="15"/>
  <c r="K3486" i="15"/>
  <c r="B3486" i="15"/>
  <c r="K3485" i="15"/>
  <c r="B3485" i="15"/>
  <c r="K3484" i="15"/>
  <c r="B3484" i="15"/>
  <c r="K3483" i="15"/>
  <c r="B3483" i="15"/>
  <c r="K3482" i="15"/>
  <c r="B3482" i="15"/>
  <c r="K3481" i="15"/>
  <c r="B3481" i="15"/>
  <c r="K3480" i="15"/>
  <c r="B3480" i="15"/>
  <c r="K3479" i="15"/>
  <c r="B3479" i="15"/>
  <c r="K3478" i="15"/>
  <c r="B3478" i="15"/>
  <c r="K3477" i="15"/>
  <c r="B3477" i="15"/>
  <c r="K3476" i="15"/>
  <c r="B3476" i="15"/>
  <c r="K3475" i="15"/>
  <c r="B3475" i="15"/>
  <c r="K3474" i="15"/>
  <c r="B3474" i="15"/>
  <c r="K3473" i="15"/>
  <c r="B3473" i="15"/>
  <c r="K3472" i="15"/>
  <c r="B3472" i="15"/>
  <c r="K3471" i="15"/>
  <c r="B3471" i="15"/>
  <c r="K3470" i="15"/>
  <c r="B3470" i="15"/>
  <c r="K3469" i="15"/>
  <c r="B3469" i="15"/>
  <c r="K3468" i="15"/>
  <c r="B3468" i="15"/>
  <c r="K3467" i="15"/>
  <c r="B3467" i="15"/>
  <c r="K3466" i="15"/>
  <c r="B3466" i="15"/>
  <c r="K3465" i="15"/>
  <c r="B3465" i="15"/>
  <c r="K3464" i="15"/>
  <c r="B3464" i="15"/>
  <c r="K3463" i="15"/>
  <c r="B3463" i="15"/>
  <c r="K3462" i="15"/>
  <c r="B3462" i="15"/>
  <c r="K3461" i="15"/>
  <c r="B3461" i="15"/>
  <c r="K3460" i="15"/>
  <c r="B3460" i="15"/>
  <c r="K3459" i="15"/>
  <c r="B3459" i="15"/>
  <c r="K3458" i="15"/>
  <c r="B3458" i="15"/>
  <c r="K3457" i="15"/>
  <c r="B3457" i="15"/>
  <c r="K3456" i="15"/>
  <c r="B3456" i="15"/>
  <c r="K3455" i="15"/>
  <c r="B3455" i="15"/>
  <c r="K3454" i="15"/>
  <c r="B3454" i="15"/>
  <c r="K3453" i="15"/>
  <c r="B3453" i="15"/>
  <c r="K3452" i="15"/>
  <c r="B3452" i="15"/>
  <c r="K3451" i="15"/>
  <c r="B3451" i="15"/>
  <c r="K3450" i="15"/>
  <c r="B3450" i="15"/>
  <c r="K3449" i="15"/>
  <c r="B3449" i="15"/>
  <c r="K3448" i="15"/>
  <c r="B3448" i="15"/>
  <c r="K3447" i="15"/>
  <c r="B3447" i="15"/>
  <c r="K3446" i="15"/>
  <c r="B3446" i="15"/>
  <c r="K3445" i="15"/>
  <c r="B3445" i="15"/>
  <c r="K3444" i="15"/>
  <c r="B3444" i="15"/>
  <c r="K3443" i="15"/>
  <c r="B3443" i="15"/>
  <c r="K3442" i="15"/>
  <c r="B3442" i="15"/>
  <c r="K3441" i="15"/>
  <c r="B3441" i="15"/>
  <c r="K3440" i="15"/>
  <c r="B3440" i="15"/>
  <c r="K3439" i="15"/>
  <c r="B3439" i="15"/>
  <c r="K3438" i="15"/>
  <c r="B3438" i="15"/>
  <c r="K3437" i="15"/>
  <c r="B3437" i="15"/>
  <c r="K3436" i="15"/>
  <c r="B3436" i="15"/>
  <c r="K3435" i="15"/>
  <c r="B3435" i="15"/>
  <c r="K3434" i="15"/>
  <c r="B3434" i="15"/>
  <c r="K3433" i="15"/>
  <c r="B3433" i="15"/>
  <c r="K3432" i="15"/>
  <c r="B3432" i="15"/>
  <c r="K3431" i="15"/>
  <c r="B3431" i="15"/>
  <c r="K3430" i="15"/>
  <c r="B3430" i="15"/>
  <c r="K3429" i="15"/>
  <c r="B3429" i="15"/>
  <c r="K3428" i="15"/>
  <c r="B3428" i="15"/>
  <c r="K3427" i="15"/>
  <c r="B3427" i="15"/>
  <c r="K3426" i="15"/>
  <c r="B3426" i="15"/>
  <c r="K3425" i="15"/>
  <c r="B3425" i="15"/>
  <c r="K3424" i="15"/>
  <c r="B3424" i="15"/>
  <c r="K3423" i="15"/>
  <c r="B3423" i="15"/>
  <c r="K3422" i="15"/>
  <c r="B3422" i="15"/>
  <c r="K3421" i="15"/>
  <c r="B3421" i="15"/>
  <c r="K3420" i="15"/>
  <c r="B3420" i="15"/>
  <c r="K3419" i="15"/>
  <c r="B3419" i="15"/>
  <c r="K3418" i="15"/>
  <c r="B3418" i="15"/>
  <c r="K3417" i="15"/>
  <c r="B3417" i="15"/>
  <c r="K3416" i="15"/>
  <c r="B3416" i="15"/>
  <c r="K3415" i="15"/>
  <c r="B3415" i="15"/>
  <c r="K3414" i="15"/>
  <c r="B3414" i="15"/>
  <c r="K3413" i="15"/>
  <c r="B3413" i="15"/>
  <c r="K3412" i="15"/>
  <c r="B3412" i="15"/>
  <c r="K3411" i="15"/>
  <c r="B3411" i="15"/>
  <c r="K3410" i="15"/>
  <c r="B3410" i="15"/>
  <c r="K3409" i="15"/>
  <c r="B3409" i="15"/>
  <c r="K3408" i="15"/>
  <c r="B3408" i="15"/>
  <c r="K3407" i="15"/>
  <c r="B3407" i="15"/>
  <c r="K3406" i="15"/>
  <c r="B3406" i="15"/>
  <c r="K3405" i="15"/>
  <c r="B3405" i="15"/>
  <c r="K3404" i="15"/>
  <c r="B3404" i="15"/>
  <c r="K3403" i="15"/>
  <c r="B3403" i="15"/>
  <c r="K3402" i="15"/>
  <c r="B3402" i="15"/>
  <c r="K3401" i="15"/>
  <c r="B3401" i="15"/>
  <c r="K3400" i="15"/>
  <c r="B3400" i="15"/>
  <c r="K3399" i="15"/>
  <c r="B3399" i="15"/>
  <c r="K3398" i="15"/>
  <c r="B3398" i="15"/>
  <c r="K3397" i="15"/>
  <c r="B3397" i="15"/>
  <c r="K3396" i="15"/>
  <c r="B3396" i="15"/>
  <c r="K3395" i="15"/>
  <c r="B3395" i="15"/>
  <c r="K3394" i="15"/>
  <c r="B3394" i="15"/>
  <c r="K3393" i="15"/>
  <c r="B3393" i="15"/>
  <c r="K3392" i="15"/>
  <c r="B3392" i="15"/>
  <c r="K3391" i="15"/>
  <c r="B3391" i="15"/>
  <c r="K3390" i="15"/>
  <c r="B3390" i="15"/>
  <c r="K3389" i="15"/>
  <c r="B3389" i="15"/>
  <c r="K3388" i="15"/>
  <c r="B3388" i="15"/>
  <c r="K3387" i="15"/>
  <c r="B3387" i="15"/>
  <c r="K3386" i="15"/>
  <c r="B3386" i="15"/>
  <c r="K3385" i="15"/>
  <c r="B3385" i="15"/>
  <c r="K3384" i="15"/>
  <c r="B3384" i="15"/>
  <c r="K3383" i="15"/>
  <c r="B3383" i="15"/>
  <c r="K3382" i="15"/>
  <c r="B3382" i="15"/>
  <c r="K3381" i="15"/>
  <c r="B3381" i="15"/>
  <c r="K3380" i="15"/>
  <c r="B3380" i="15"/>
  <c r="K3379" i="15"/>
  <c r="B3379" i="15"/>
  <c r="K3378" i="15"/>
  <c r="B3378" i="15"/>
  <c r="K3377" i="15"/>
  <c r="B3377" i="15"/>
  <c r="K3376" i="15"/>
  <c r="B3376" i="15"/>
  <c r="K3375" i="15"/>
  <c r="B3375" i="15"/>
  <c r="K3374" i="15"/>
  <c r="B3374" i="15"/>
  <c r="K3373" i="15"/>
  <c r="B3373" i="15"/>
  <c r="K3372" i="15"/>
  <c r="B3372" i="15"/>
  <c r="K3371" i="15"/>
  <c r="B3371" i="15"/>
  <c r="K3370" i="15"/>
  <c r="B3370" i="15"/>
  <c r="K3369" i="15"/>
  <c r="B3369" i="15"/>
  <c r="K3368" i="15"/>
  <c r="B3368" i="15"/>
  <c r="K3367" i="15"/>
  <c r="B3367" i="15"/>
  <c r="K3366" i="15"/>
  <c r="B3366" i="15"/>
  <c r="K3365" i="15"/>
  <c r="B3365" i="15"/>
  <c r="K3364" i="15"/>
  <c r="B3364" i="15"/>
  <c r="K3363" i="15"/>
  <c r="B3363" i="15"/>
  <c r="K3362" i="15"/>
  <c r="B3362" i="15"/>
  <c r="K3361" i="15"/>
  <c r="B3361" i="15"/>
  <c r="K3360" i="15"/>
  <c r="B3360" i="15"/>
  <c r="K3359" i="15"/>
  <c r="B3359" i="15"/>
  <c r="K3358" i="15"/>
  <c r="B3358" i="15"/>
  <c r="K3357" i="15"/>
  <c r="B3357" i="15"/>
  <c r="K3356" i="15"/>
  <c r="B3356" i="15"/>
  <c r="K3355" i="15"/>
  <c r="B3355" i="15"/>
  <c r="K3354" i="15"/>
  <c r="B3354" i="15"/>
  <c r="K3353" i="15"/>
  <c r="B3353" i="15"/>
  <c r="K3352" i="15"/>
  <c r="B3352" i="15"/>
  <c r="K3351" i="15"/>
  <c r="B3351" i="15"/>
  <c r="K3350" i="15"/>
  <c r="B3350" i="15"/>
  <c r="K3349" i="15"/>
  <c r="B3349" i="15"/>
  <c r="K3348" i="15"/>
  <c r="B3348" i="15"/>
  <c r="K3347" i="15"/>
  <c r="B3347" i="15"/>
  <c r="K3346" i="15"/>
  <c r="B3346" i="15"/>
  <c r="K3345" i="15"/>
  <c r="B3345" i="15"/>
  <c r="K3344" i="15"/>
  <c r="B3344" i="15"/>
  <c r="K3343" i="15"/>
  <c r="B3343" i="15"/>
  <c r="K3342" i="15"/>
  <c r="B3342" i="15"/>
  <c r="K3341" i="15"/>
  <c r="B3341" i="15"/>
  <c r="K3340" i="15"/>
  <c r="B3340" i="15"/>
  <c r="K3339" i="15"/>
  <c r="B3339" i="15"/>
  <c r="K3338" i="15"/>
  <c r="B3338" i="15"/>
  <c r="K3337" i="15"/>
  <c r="B3337" i="15"/>
  <c r="K3336" i="15"/>
  <c r="B3336" i="15"/>
  <c r="K3335" i="15"/>
  <c r="B3335" i="15"/>
  <c r="K3334" i="15"/>
  <c r="B3334" i="15"/>
  <c r="K3333" i="15"/>
  <c r="B3333" i="15"/>
  <c r="K3332" i="15"/>
  <c r="B3332" i="15"/>
  <c r="K3331" i="15"/>
  <c r="B3331" i="15"/>
  <c r="K3330" i="15"/>
  <c r="B3330" i="15"/>
  <c r="K3329" i="15"/>
  <c r="B3329" i="15"/>
  <c r="K3328" i="15"/>
  <c r="B3328" i="15"/>
  <c r="K3327" i="15"/>
  <c r="B3327" i="15"/>
  <c r="K3326" i="15"/>
  <c r="B3326" i="15"/>
  <c r="K3325" i="15"/>
  <c r="B3325" i="15"/>
  <c r="K3324" i="15"/>
  <c r="B3324" i="15"/>
  <c r="K3323" i="15"/>
  <c r="B3323" i="15"/>
  <c r="K3322" i="15"/>
  <c r="B3322" i="15"/>
  <c r="K3321" i="15"/>
  <c r="B3321" i="15"/>
  <c r="K3320" i="15"/>
  <c r="B3320" i="15"/>
  <c r="K3319" i="15"/>
  <c r="B3319" i="15"/>
  <c r="K3318" i="15"/>
  <c r="B3318" i="15"/>
  <c r="K3317" i="15"/>
  <c r="B3317" i="15"/>
  <c r="K3316" i="15"/>
  <c r="B3316" i="15"/>
  <c r="K3315" i="15"/>
  <c r="B3315" i="15"/>
  <c r="K3314" i="15"/>
  <c r="B3314" i="15"/>
  <c r="K3313" i="15"/>
  <c r="B3313" i="15"/>
  <c r="K3312" i="15"/>
  <c r="B3312" i="15"/>
  <c r="K3311" i="15"/>
  <c r="B3311" i="15"/>
  <c r="K3310" i="15"/>
  <c r="B3310" i="15"/>
  <c r="K3309" i="15"/>
  <c r="B3309" i="15"/>
  <c r="K3308" i="15"/>
  <c r="B3308" i="15"/>
  <c r="K3307" i="15"/>
  <c r="B3307" i="15"/>
  <c r="K3306" i="15"/>
  <c r="B3306" i="15"/>
  <c r="K3305" i="15"/>
  <c r="B3305" i="15"/>
  <c r="K3304" i="15"/>
  <c r="B3304" i="15"/>
  <c r="K3303" i="15"/>
  <c r="B3303" i="15"/>
  <c r="K3302" i="15"/>
  <c r="B3302" i="15"/>
  <c r="K3301" i="15"/>
  <c r="B3301" i="15"/>
  <c r="K3300" i="15"/>
  <c r="B3300" i="15"/>
  <c r="K3299" i="15"/>
  <c r="B3299" i="15"/>
  <c r="K3298" i="15"/>
  <c r="B3298" i="15"/>
  <c r="K3297" i="15"/>
  <c r="B3297" i="15"/>
  <c r="K3296" i="15"/>
  <c r="B3296" i="15"/>
  <c r="K3295" i="15"/>
  <c r="B3295" i="15"/>
  <c r="K3294" i="15"/>
  <c r="B3294" i="15"/>
  <c r="K3293" i="15"/>
  <c r="B3293" i="15"/>
  <c r="K3292" i="15"/>
  <c r="B3292" i="15"/>
  <c r="K3291" i="15"/>
  <c r="B3291" i="15"/>
  <c r="K3290" i="15"/>
  <c r="B3290" i="15"/>
  <c r="K3289" i="15"/>
  <c r="B3289" i="15"/>
  <c r="K3288" i="15"/>
  <c r="B3288" i="15"/>
  <c r="K3287" i="15"/>
  <c r="B3287" i="15"/>
  <c r="K3286" i="15"/>
  <c r="B3286" i="15"/>
  <c r="K3285" i="15"/>
  <c r="B3285" i="15"/>
  <c r="K3284" i="15"/>
  <c r="B3284" i="15"/>
  <c r="K3283" i="15"/>
  <c r="B3283" i="15"/>
  <c r="K3282" i="15"/>
  <c r="B3282" i="15"/>
  <c r="K3281" i="15"/>
  <c r="B3281" i="15"/>
  <c r="K3280" i="15"/>
  <c r="B3280" i="15"/>
  <c r="K3279" i="15"/>
  <c r="B3279" i="15"/>
  <c r="K3278" i="15"/>
  <c r="B3278" i="15"/>
  <c r="K3277" i="15"/>
  <c r="B3277" i="15"/>
  <c r="K3276" i="15"/>
  <c r="B3276" i="15"/>
  <c r="K3275" i="15"/>
  <c r="B3275" i="15"/>
  <c r="K3274" i="15"/>
  <c r="B3274" i="15"/>
  <c r="K3273" i="15"/>
  <c r="B3273" i="15"/>
  <c r="K3272" i="15"/>
  <c r="B3272" i="15"/>
  <c r="K3271" i="15"/>
  <c r="B3271" i="15"/>
  <c r="K3270" i="15"/>
  <c r="B3270" i="15"/>
  <c r="K3269" i="15"/>
  <c r="B3269" i="15"/>
  <c r="K3268" i="15"/>
  <c r="B3268" i="15"/>
  <c r="K3267" i="15"/>
  <c r="B3267" i="15"/>
  <c r="K3266" i="15"/>
  <c r="B3266" i="15"/>
  <c r="K3265" i="15"/>
  <c r="B3265" i="15"/>
  <c r="K3264" i="15"/>
  <c r="B3264" i="15"/>
  <c r="K3263" i="15"/>
  <c r="B3263" i="15"/>
  <c r="K3262" i="15"/>
  <c r="B3262" i="15"/>
  <c r="K3261" i="15"/>
  <c r="B3261" i="15"/>
  <c r="K3260" i="15"/>
  <c r="B3260" i="15"/>
  <c r="K3259" i="15"/>
  <c r="B3259" i="15"/>
  <c r="K3258" i="15"/>
  <c r="B3258" i="15"/>
  <c r="K3257" i="15"/>
  <c r="B3257" i="15"/>
  <c r="K3256" i="15"/>
  <c r="B3256" i="15"/>
  <c r="K3255" i="15"/>
  <c r="B3255" i="15"/>
  <c r="K3254" i="15"/>
  <c r="B3254" i="15"/>
  <c r="K3253" i="15"/>
  <c r="B3253" i="15"/>
  <c r="K3252" i="15"/>
  <c r="B3252" i="15"/>
  <c r="K3251" i="15"/>
  <c r="B3251" i="15"/>
  <c r="K3250" i="15"/>
  <c r="B3250" i="15"/>
  <c r="K3249" i="15"/>
  <c r="B3249" i="15"/>
  <c r="K3248" i="15"/>
  <c r="B3248" i="15"/>
  <c r="K3247" i="15"/>
  <c r="B3247" i="15"/>
  <c r="K3246" i="15"/>
  <c r="B3246" i="15"/>
  <c r="K3245" i="15"/>
  <c r="B3245" i="15"/>
  <c r="K3244" i="15"/>
  <c r="B3244" i="15"/>
  <c r="K3243" i="15"/>
  <c r="B3243" i="15"/>
  <c r="K3242" i="15"/>
  <c r="B3242" i="15"/>
  <c r="K3241" i="15"/>
  <c r="B3241" i="15"/>
  <c r="K3240" i="15"/>
  <c r="B3240" i="15"/>
  <c r="K3239" i="15"/>
  <c r="B3239" i="15"/>
  <c r="K3238" i="15"/>
  <c r="B3238" i="15"/>
  <c r="K3237" i="15"/>
  <c r="B3237" i="15"/>
  <c r="K3236" i="15"/>
  <c r="B3236" i="15"/>
  <c r="K3235" i="15"/>
  <c r="B3235" i="15"/>
  <c r="K3234" i="15"/>
  <c r="B3234" i="15"/>
  <c r="K3233" i="15"/>
  <c r="B3233" i="15"/>
  <c r="K3232" i="15"/>
  <c r="B3232" i="15"/>
  <c r="K3231" i="15"/>
  <c r="B3231" i="15"/>
  <c r="K3230" i="15"/>
  <c r="B3230" i="15"/>
  <c r="K3229" i="15"/>
  <c r="B3229" i="15"/>
  <c r="K3228" i="15"/>
  <c r="B3228" i="15"/>
  <c r="K3227" i="15"/>
  <c r="B3227" i="15"/>
  <c r="K3226" i="15"/>
  <c r="B3226" i="15"/>
  <c r="K3225" i="15"/>
  <c r="B3225" i="15"/>
  <c r="K3224" i="15"/>
  <c r="B3224" i="15"/>
  <c r="K3223" i="15"/>
  <c r="B3223" i="15"/>
  <c r="K3222" i="15"/>
  <c r="B3222" i="15"/>
  <c r="K3221" i="15"/>
  <c r="B3221" i="15"/>
  <c r="K3220" i="15"/>
  <c r="B3220" i="15"/>
  <c r="K3219" i="15"/>
  <c r="B3219" i="15"/>
  <c r="K3218" i="15"/>
  <c r="B3218" i="15"/>
  <c r="K3217" i="15"/>
  <c r="B3217" i="15"/>
  <c r="K3216" i="15"/>
  <c r="B3216" i="15"/>
  <c r="K3215" i="15"/>
  <c r="B3215" i="15"/>
  <c r="K3214" i="15"/>
  <c r="B3214" i="15"/>
  <c r="K3213" i="15"/>
  <c r="B3213" i="15"/>
  <c r="K3212" i="15"/>
  <c r="B3212" i="15"/>
  <c r="K3211" i="15"/>
  <c r="B3211" i="15"/>
  <c r="K3210" i="15"/>
  <c r="B3210" i="15"/>
  <c r="K3209" i="15"/>
  <c r="B3209" i="15"/>
  <c r="K3208" i="15"/>
  <c r="B3208" i="15"/>
  <c r="K3207" i="15"/>
  <c r="B3207" i="15"/>
  <c r="K3206" i="15"/>
  <c r="B3206" i="15"/>
  <c r="K3205" i="15"/>
  <c r="B3205" i="15"/>
  <c r="K3204" i="15"/>
  <c r="B3204" i="15"/>
  <c r="K3203" i="15"/>
  <c r="B3203" i="15"/>
  <c r="K3202" i="15"/>
  <c r="B3202" i="15"/>
  <c r="K3201" i="15"/>
  <c r="B3201" i="15"/>
  <c r="K3200" i="15"/>
  <c r="B3200" i="15"/>
  <c r="K3199" i="15"/>
  <c r="B3199" i="15"/>
  <c r="K3198" i="15"/>
  <c r="B3198" i="15"/>
  <c r="K3197" i="15"/>
  <c r="B3197" i="15"/>
  <c r="K3196" i="15"/>
  <c r="B3196" i="15"/>
  <c r="K3195" i="15"/>
  <c r="B3195" i="15"/>
  <c r="K3194" i="15"/>
  <c r="B3194" i="15"/>
  <c r="K3193" i="15"/>
  <c r="B3193" i="15"/>
  <c r="K3192" i="15"/>
  <c r="B3192" i="15"/>
  <c r="K3191" i="15"/>
  <c r="B3191" i="15"/>
  <c r="K3190" i="15"/>
  <c r="B3190" i="15"/>
  <c r="K3189" i="15"/>
  <c r="B3189" i="15"/>
  <c r="K3188" i="15"/>
  <c r="B3188" i="15"/>
  <c r="K3187" i="15"/>
  <c r="B3187" i="15"/>
  <c r="K3186" i="15"/>
  <c r="B3186" i="15"/>
  <c r="K3185" i="15"/>
  <c r="B3185" i="15"/>
  <c r="K3184" i="15"/>
  <c r="B3184" i="15"/>
  <c r="K3183" i="15"/>
  <c r="B3183" i="15"/>
  <c r="K3182" i="15"/>
  <c r="B3182" i="15"/>
  <c r="K3181" i="15"/>
  <c r="B3181" i="15"/>
  <c r="K3180" i="15"/>
  <c r="B3180" i="15"/>
  <c r="K3179" i="15"/>
  <c r="B3179" i="15"/>
  <c r="K3178" i="15"/>
  <c r="B3178" i="15"/>
  <c r="K3177" i="15"/>
  <c r="B3177" i="15"/>
  <c r="K3176" i="15"/>
  <c r="B3176" i="15"/>
  <c r="K3175" i="15"/>
  <c r="B3175" i="15"/>
  <c r="K3174" i="15"/>
  <c r="B3174" i="15"/>
  <c r="K3173" i="15"/>
  <c r="B3173" i="15"/>
  <c r="K3172" i="15"/>
  <c r="B3172" i="15"/>
  <c r="K3171" i="15"/>
  <c r="B3171" i="15"/>
  <c r="K3170" i="15"/>
  <c r="B3170" i="15"/>
  <c r="K3169" i="15"/>
  <c r="B3169" i="15"/>
  <c r="K3168" i="15"/>
  <c r="B3168" i="15"/>
  <c r="K3167" i="15"/>
  <c r="B3167" i="15"/>
  <c r="K3166" i="15"/>
  <c r="B3166" i="15"/>
  <c r="K3165" i="15"/>
  <c r="B3165" i="15"/>
  <c r="K3164" i="15"/>
  <c r="B3164" i="15"/>
  <c r="K3163" i="15"/>
  <c r="B3163" i="15"/>
  <c r="K3162" i="15"/>
  <c r="B3162" i="15"/>
  <c r="K3161" i="15"/>
  <c r="B3161" i="15"/>
  <c r="K3160" i="15"/>
  <c r="B3160" i="15"/>
  <c r="K3159" i="15"/>
  <c r="B3159" i="15"/>
  <c r="K3158" i="15"/>
  <c r="B3158" i="15"/>
  <c r="K3157" i="15"/>
  <c r="B3157" i="15"/>
  <c r="K3156" i="15"/>
  <c r="B3156" i="15"/>
  <c r="K3155" i="15"/>
  <c r="B3155" i="15"/>
  <c r="K3154" i="15"/>
  <c r="B3154" i="15"/>
  <c r="K3153" i="15"/>
  <c r="B3153" i="15"/>
  <c r="K3152" i="15"/>
  <c r="B3152" i="15"/>
  <c r="K3151" i="15"/>
  <c r="B3151" i="15"/>
  <c r="K3150" i="15"/>
  <c r="B3150" i="15"/>
  <c r="K3149" i="15"/>
  <c r="B3149" i="15"/>
  <c r="K3148" i="15"/>
  <c r="B3148" i="15"/>
  <c r="K3147" i="15"/>
  <c r="B3147" i="15"/>
  <c r="K3146" i="15"/>
  <c r="B3146" i="15"/>
  <c r="K3145" i="15"/>
  <c r="B3145" i="15"/>
  <c r="K3144" i="15"/>
  <c r="B3144" i="15"/>
  <c r="K3143" i="15"/>
  <c r="B3143" i="15"/>
  <c r="K3142" i="15"/>
  <c r="B3142" i="15"/>
  <c r="K3141" i="15"/>
  <c r="B3141" i="15"/>
  <c r="K3140" i="15"/>
  <c r="B3140" i="15"/>
  <c r="K3139" i="15"/>
  <c r="B3139" i="15"/>
  <c r="K3138" i="15"/>
  <c r="B3138" i="15"/>
  <c r="K3137" i="15"/>
  <c r="B3137" i="15"/>
  <c r="K3136" i="15"/>
  <c r="B3136" i="15"/>
  <c r="K3135" i="15"/>
  <c r="B3135" i="15"/>
  <c r="K3134" i="15"/>
  <c r="B3134" i="15"/>
  <c r="K3133" i="15"/>
  <c r="B3133" i="15"/>
  <c r="K3132" i="15"/>
  <c r="B3132" i="15"/>
  <c r="K3131" i="15"/>
  <c r="B3131" i="15"/>
  <c r="K3130" i="15"/>
  <c r="B3130" i="15"/>
  <c r="K3129" i="15"/>
  <c r="B3129" i="15"/>
  <c r="K3128" i="15"/>
  <c r="B3128" i="15"/>
  <c r="K3127" i="15"/>
  <c r="B3127" i="15"/>
  <c r="K3126" i="15"/>
  <c r="B3126" i="15"/>
  <c r="K3125" i="15"/>
  <c r="B3125" i="15"/>
  <c r="K3124" i="15"/>
  <c r="B3124" i="15"/>
  <c r="K3123" i="15"/>
  <c r="B3123" i="15"/>
  <c r="K3122" i="15"/>
  <c r="B3122" i="15"/>
  <c r="K3121" i="15"/>
  <c r="B3121" i="15"/>
  <c r="K3120" i="15"/>
  <c r="B3120" i="15"/>
  <c r="K3119" i="15"/>
  <c r="B3119" i="15"/>
  <c r="K3118" i="15"/>
  <c r="B3118" i="15"/>
  <c r="K3117" i="15"/>
  <c r="B3117" i="15"/>
  <c r="K3116" i="15"/>
  <c r="B3116" i="15"/>
  <c r="K3115" i="15"/>
  <c r="B3115" i="15"/>
  <c r="K3114" i="15"/>
  <c r="B3114" i="15"/>
  <c r="K3113" i="15"/>
  <c r="B3113" i="15"/>
  <c r="K3112" i="15"/>
  <c r="B3112" i="15"/>
  <c r="K3111" i="15"/>
  <c r="B3111" i="15"/>
  <c r="K3110" i="15"/>
  <c r="B3110" i="15"/>
  <c r="K3109" i="15"/>
  <c r="B3109" i="15"/>
  <c r="K3108" i="15"/>
  <c r="B3108" i="15"/>
  <c r="K3107" i="15"/>
  <c r="B3107" i="15"/>
  <c r="K3106" i="15"/>
  <c r="B3106" i="15"/>
  <c r="K3105" i="15"/>
  <c r="B3105" i="15"/>
  <c r="K3104" i="15"/>
  <c r="B3104" i="15"/>
  <c r="K3103" i="15"/>
  <c r="B3103" i="15"/>
  <c r="K3102" i="15"/>
  <c r="B3102" i="15"/>
  <c r="K3101" i="15"/>
  <c r="B3101" i="15"/>
  <c r="K3100" i="15"/>
  <c r="B3100" i="15"/>
  <c r="K3099" i="15"/>
  <c r="B3099" i="15"/>
  <c r="K3098" i="15"/>
  <c r="B3098" i="15"/>
  <c r="K3097" i="15"/>
  <c r="B3097" i="15"/>
  <c r="K3096" i="15"/>
  <c r="B3096" i="15"/>
  <c r="K3095" i="15"/>
  <c r="B3095" i="15"/>
  <c r="K3094" i="15"/>
  <c r="B3094" i="15"/>
  <c r="K3093" i="15"/>
  <c r="B3093" i="15"/>
  <c r="K3092" i="15"/>
  <c r="B3092" i="15"/>
  <c r="K3091" i="15"/>
  <c r="B3091" i="15"/>
  <c r="K3090" i="15"/>
  <c r="B3090" i="15"/>
  <c r="K3089" i="15"/>
  <c r="B3089" i="15"/>
  <c r="K3088" i="15"/>
  <c r="B3088" i="15"/>
  <c r="K3087" i="15"/>
  <c r="B3087" i="15"/>
  <c r="K3086" i="15"/>
  <c r="B3086" i="15"/>
  <c r="K3085" i="15"/>
  <c r="B3085" i="15"/>
  <c r="K3084" i="15"/>
  <c r="B3084" i="15"/>
  <c r="K3083" i="15"/>
  <c r="B3083" i="15"/>
  <c r="K3082" i="15"/>
  <c r="B3082" i="15"/>
  <c r="K3081" i="15"/>
  <c r="B3081" i="15"/>
  <c r="K3080" i="15"/>
  <c r="B3080" i="15"/>
  <c r="K3079" i="15"/>
  <c r="B3079" i="15"/>
  <c r="K3078" i="15"/>
  <c r="B3078" i="15"/>
  <c r="K3077" i="15"/>
  <c r="B3077" i="15"/>
  <c r="K3076" i="15"/>
  <c r="B3076" i="15"/>
  <c r="K3075" i="15"/>
  <c r="B3075" i="15"/>
  <c r="K3074" i="15"/>
  <c r="B3074" i="15"/>
  <c r="K3073" i="15"/>
  <c r="B3073" i="15"/>
  <c r="K3072" i="15"/>
  <c r="B3072" i="15"/>
  <c r="K3071" i="15"/>
  <c r="B3071" i="15"/>
  <c r="K3070" i="15"/>
  <c r="B3070" i="15"/>
  <c r="K3069" i="15"/>
  <c r="B3069" i="15"/>
  <c r="K3068" i="15"/>
  <c r="B3068" i="15"/>
  <c r="K3067" i="15"/>
  <c r="B3067" i="15"/>
  <c r="K3066" i="15"/>
  <c r="B3066" i="15"/>
  <c r="K3065" i="15"/>
  <c r="B3065" i="15"/>
  <c r="K3064" i="15"/>
  <c r="B3064" i="15"/>
  <c r="K3063" i="15"/>
  <c r="B3063" i="15"/>
  <c r="K3062" i="15"/>
  <c r="B3062" i="15"/>
  <c r="K3061" i="15"/>
  <c r="B3061" i="15"/>
  <c r="K3060" i="15"/>
  <c r="B3060" i="15"/>
  <c r="K3059" i="15"/>
  <c r="B3059" i="15"/>
  <c r="K3058" i="15"/>
  <c r="B3058" i="15"/>
  <c r="K3057" i="15"/>
  <c r="B3057" i="15"/>
  <c r="K3056" i="15"/>
  <c r="B3056" i="15"/>
  <c r="K3055" i="15"/>
  <c r="B3055" i="15"/>
  <c r="K3054" i="15"/>
  <c r="B3054" i="15"/>
  <c r="K3053" i="15"/>
  <c r="B3053" i="15"/>
  <c r="K3052" i="15"/>
  <c r="B3052" i="15"/>
  <c r="K3051" i="15"/>
  <c r="B3051" i="15"/>
  <c r="K3050" i="15"/>
  <c r="B3050" i="15"/>
  <c r="K3049" i="15"/>
  <c r="B3049" i="15"/>
  <c r="K3048" i="15"/>
  <c r="B3048" i="15"/>
  <c r="K3047" i="15"/>
  <c r="B3047" i="15"/>
  <c r="K3046" i="15"/>
  <c r="B3046" i="15"/>
  <c r="K3045" i="15"/>
  <c r="B3045" i="15"/>
  <c r="K3044" i="15"/>
  <c r="B3044" i="15"/>
  <c r="K3043" i="15"/>
  <c r="B3043" i="15"/>
  <c r="K3042" i="15"/>
  <c r="B3042" i="15"/>
  <c r="K3041" i="15"/>
  <c r="B3041" i="15"/>
  <c r="K3040" i="15"/>
  <c r="B3040" i="15"/>
  <c r="K3039" i="15"/>
  <c r="B3039" i="15"/>
  <c r="K3038" i="15"/>
  <c r="B3038" i="15"/>
  <c r="K3037" i="15"/>
  <c r="B3037" i="15"/>
  <c r="K3036" i="15"/>
  <c r="B3036" i="15"/>
  <c r="K3035" i="15"/>
  <c r="B3035" i="15"/>
  <c r="K3034" i="15"/>
  <c r="B3034" i="15"/>
  <c r="K3033" i="15"/>
  <c r="B3033" i="15"/>
  <c r="K3032" i="15"/>
  <c r="B3032" i="15"/>
  <c r="K3031" i="15"/>
  <c r="B3031" i="15"/>
  <c r="K3030" i="15"/>
  <c r="B3030" i="15"/>
  <c r="K3029" i="15"/>
  <c r="B3029" i="15"/>
  <c r="K3028" i="15"/>
  <c r="B3028" i="15"/>
  <c r="K3027" i="15"/>
  <c r="B3027" i="15"/>
  <c r="K3026" i="15"/>
  <c r="B3026" i="15"/>
  <c r="K3025" i="15"/>
  <c r="B3025" i="15"/>
  <c r="K3024" i="15"/>
  <c r="B3024" i="15"/>
  <c r="K3023" i="15"/>
  <c r="B3023" i="15"/>
  <c r="K3022" i="15"/>
  <c r="B3022" i="15"/>
  <c r="K3021" i="15"/>
  <c r="B3021" i="15"/>
  <c r="K3020" i="15"/>
  <c r="B3020" i="15"/>
  <c r="K3019" i="15"/>
  <c r="B3019" i="15"/>
  <c r="K3018" i="15"/>
  <c r="B3018" i="15"/>
  <c r="K3017" i="15"/>
  <c r="B3017" i="15"/>
  <c r="K3016" i="15"/>
  <c r="B3016" i="15"/>
  <c r="K3015" i="15"/>
  <c r="B3015" i="15"/>
  <c r="K3014" i="15"/>
  <c r="B3014" i="15"/>
  <c r="K3013" i="15"/>
  <c r="B3013" i="15"/>
  <c r="K3012" i="15"/>
  <c r="B3012" i="15"/>
  <c r="K3011" i="15"/>
  <c r="B3011" i="15"/>
  <c r="K3010" i="15"/>
  <c r="B3010" i="15"/>
  <c r="K3009" i="15"/>
  <c r="B3009" i="15"/>
  <c r="K3008" i="15"/>
  <c r="B3008" i="15"/>
  <c r="K3007" i="15"/>
  <c r="B3007" i="15"/>
  <c r="K3006" i="15"/>
  <c r="B3006" i="15"/>
  <c r="K3005" i="15"/>
  <c r="B3005" i="15"/>
  <c r="K3004" i="15"/>
  <c r="B3004" i="15"/>
  <c r="K3003" i="15"/>
  <c r="B3003" i="15"/>
  <c r="K3002" i="15"/>
  <c r="B3002" i="15"/>
  <c r="K3001" i="15"/>
  <c r="B3001" i="15"/>
  <c r="K3000" i="15"/>
  <c r="B3000" i="15"/>
  <c r="K2999" i="15"/>
  <c r="B2999" i="15"/>
  <c r="K2998" i="15"/>
  <c r="B2998" i="15"/>
  <c r="K2997" i="15"/>
  <c r="B2997" i="15"/>
  <c r="K2996" i="15"/>
  <c r="B2996" i="15"/>
  <c r="K2995" i="15"/>
  <c r="B2995" i="15"/>
  <c r="K2994" i="15"/>
  <c r="B2994" i="15"/>
  <c r="K2993" i="15"/>
  <c r="B2993" i="15"/>
  <c r="K2992" i="15"/>
  <c r="B2992" i="15"/>
  <c r="K2991" i="15"/>
  <c r="B2991" i="15"/>
  <c r="K2990" i="15"/>
  <c r="B2990" i="15"/>
  <c r="K2989" i="15"/>
  <c r="B2989" i="15"/>
  <c r="K2988" i="15"/>
  <c r="B2988" i="15"/>
  <c r="K2987" i="15"/>
  <c r="B2987" i="15"/>
  <c r="K2986" i="15"/>
  <c r="B2986" i="15"/>
  <c r="K2985" i="15"/>
  <c r="B2985" i="15"/>
  <c r="K2984" i="15"/>
  <c r="B2984" i="15"/>
  <c r="K2983" i="15"/>
  <c r="B2983" i="15"/>
  <c r="K2982" i="15"/>
  <c r="B2982" i="15"/>
  <c r="K2981" i="15"/>
  <c r="B2981" i="15"/>
  <c r="K2980" i="15"/>
  <c r="B2980" i="15"/>
  <c r="K2979" i="15"/>
  <c r="B2979" i="15"/>
  <c r="K2978" i="15"/>
  <c r="B2978" i="15"/>
  <c r="K2977" i="15"/>
  <c r="B2977" i="15"/>
  <c r="K2976" i="15"/>
  <c r="B2976" i="15"/>
  <c r="K2975" i="15"/>
  <c r="B2975" i="15"/>
  <c r="K2974" i="15"/>
  <c r="B2974" i="15"/>
  <c r="K2973" i="15"/>
  <c r="B2973" i="15"/>
  <c r="K2972" i="15"/>
  <c r="B2972" i="15"/>
  <c r="K2971" i="15"/>
  <c r="B2971" i="15"/>
  <c r="K2970" i="15"/>
  <c r="B2970" i="15"/>
  <c r="K2969" i="15"/>
  <c r="B2969" i="15"/>
  <c r="K2968" i="15"/>
  <c r="B2968" i="15"/>
  <c r="K2967" i="15"/>
  <c r="B2967" i="15"/>
  <c r="K2966" i="15"/>
  <c r="B2966" i="15"/>
  <c r="K2965" i="15"/>
  <c r="B2965" i="15"/>
  <c r="K2964" i="15"/>
  <c r="B2964" i="15"/>
  <c r="K2963" i="15"/>
  <c r="B2963" i="15"/>
  <c r="K2962" i="15"/>
  <c r="B2962" i="15"/>
  <c r="K2961" i="15"/>
  <c r="B2961" i="15"/>
  <c r="K2960" i="15"/>
  <c r="B2960" i="15"/>
  <c r="K2959" i="15"/>
  <c r="B2959" i="15"/>
  <c r="K2958" i="15"/>
  <c r="B2958" i="15"/>
  <c r="K2957" i="15"/>
  <c r="B2957" i="15"/>
  <c r="K2956" i="15"/>
  <c r="B2956" i="15"/>
  <c r="K2955" i="15"/>
  <c r="B2955" i="15"/>
  <c r="K2954" i="15"/>
  <c r="B2954" i="15"/>
  <c r="K2953" i="15"/>
  <c r="B2953" i="15"/>
  <c r="K2952" i="15"/>
  <c r="B2952" i="15"/>
  <c r="K2951" i="15"/>
  <c r="B2951" i="15"/>
  <c r="K2950" i="15"/>
  <c r="B2950" i="15"/>
  <c r="K2949" i="15"/>
  <c r="B2949" i="15"/>
  <c r="K2948" i="15"/>
  <c r="B2948" i="15"/>
  <c r="K2947" i="15"/>
  <c r="B2947" i="15"/>
  <c r="K2946" i="15"/>
  <c r="B2946" i="15"/>
  <c r="K2945" i="15"/>
  <c r="B2945" i="15"/>
  <c r="K2944" i="15"/>
  <c r="B2944" i="15"/>
  <c r="K2943" i="15"/>
  <c r="B2943" i="15"/>
  <c r="K2942" i="15"/>
  <c r="B2942" i="15"/>
  <c r="K2941" i="15"/>
  <c r="B2941" i="15"/>
  <c r="K2940" i="15"/>
  <c r="B2940" i="15"/>
  <c r="K2939" i="15"/>
  <c r="B2939" i="15"/>
  <c r="K2938" i="15"/>
  <c r="B2938" i="15"/>
  <c r="K2937" i="15"/>
  <c r="B2937" i="15"/>
  <c r="K2936" i="15"/>
  <c r="B2936" i="15"/>
  <c r="K2935" i="15"/>
  <c r="B2935" i="15"/>
  <c r="K2934" i="15"/>
  <c r="B2934" i="15"/>
  <c r="K2933" i="15"/>
  <c r="B2933" i="15"/>
  <c r="K2932" i="15"/>
  <c r="B2932" i="15"/>
  <c r="K2931" i="15"/>
  <c r="B2931" i="15"/>
  <c r="K2930" i="15"/>
  <c r="B2930" i="15"/>
  <c r="K2929" i="15"/>
  <c r="B2929" i="15"/>
  <c r="K2928" i="15"/>
  <c r="B2928" i="15"/>
  <c r="K2927" i="15"/>
  <c r="B2927" i="15"/>
  <c r="K2926" i="15"/>
  <c r="B2926" i="15"/>
  <c r="K2925" i="15"/>
  <c r="B2925" i="15"/>
  <c r="K2924" i="15"/>
  <c r="B2924" i="15"/>
  <c r="K2923" i="15"/>
  <c r="B2923" i="15"/>
  <c r="K2922" i="15"/>
  <c r="B2922" i="15"/>
  <c r="K2921" i="15"/>
  <c r="B2921" i="15"/>
  <c r="K2920" i="15"/>
  <c r="B2920" i="15"/>
  <c r="K2919" i="15"/>
  <c r="B2919" i="15"/>
  <c r="K2918" i="15"/>
  <c r="B2918" i="15"/>
  <c r="K2917" i="15"/>
  <c r="B2917" i="15"/>
  <c r="K2916" i="15"/>
  <c r="B2916" i="15"/>
  <c r="K2915" i="15"/>
  <c r="B2915" i="15"/>
  <c r="K2914" i="15"/>
  <c r="B2914" i="15"/>
  <c r="K2913" i="15"/>
  <c r="B2913" i="15"/>
  <c r="K2912" i="15"/>
  <c r="B2912" i="15"/>
  <c r="K2911" i="15"/>
  <c r="B2911" i="15"/>
  <c r="K2910" i="15"/>
  <c r="B2910" i="15"/>
  <c r="K2909" i="15"/>
  <c r="B2909" i="15"/>
  <c r="K2908" i="15"/>
  <c r="B2908" i="15"/>
  <c r="K2907" i="15"/>
  <c r="B2907" i="15"/>
  <c r="K2906" i="15"/>
  <c r="B2906" i="15"/>
  <c r="K2905" i="15"/>
  <c r="B2905" i="15"/>
  <c r="K2904" i="15"/>
  <c r="B2904" i="15"/>
  <c r="K2903" i="15"/>
  <c r="B2903" i="15"/>
  <c r="K2902" i="15"/>
  <c r="B2902" i="15"/>
  <c r="K2901" i="15"/>
  <c r="B2901" i="15"/>
  <c r="K2900" i="15"/>
  <c r="B2900" i="15"/>
  <c r="K2899" i="15"/>
  <c r="B2899" i="15"/>
  <c r="K2898" i="15"/>
  <c r="B2898" i="15"/>
  <c r="K2897" i="15"/>
  <c r="B2897" i="15"/>
  <c r="K2896" i="15"/>
  <c r="B2896" i="15"/>
  <c r="K2895" i="15"/>
  <c r="B2895" i="15"/>
  <c r="K2894" i="15"/>
  <c r="B2894" i="15"/>
  <c r="K2893" i="15"/>
  <c r="B2893" i="15"/>
  <c r="K2892" i="15"/>
  <c r="B2892" i="15"/>
  <c r="K2891" i="15"/>
  <c r="B2891" i="15"/>
  <c r="K2890" i="15"/>
  <c r="B2890" i="15"/>
  <c r="K2889" i="15"/>
  <c r="B2889" i="15"/>
  <c r="K2888" i="15"/>
  <c r="B2888" i="15"/>
  <c r="K2887" i="15"/>
  <c r="B2887" i="15"/>
  <c r="K2886" i="15"/>
  <c r="B2886" i="15"/>
  <c r="K2885" i="15"/>
  <c r="B2885" i="15"/>
  <c r="K2884" i="15"/>
  <c r="B2884" i="15"/>
  <c r="K2883" i="15"/>
  <c r="B2883" i="15"/>
  <c r="K2882" i="15"/>
  <c r="B2882" i="15"/>
  <c r="K2881" i="15"/>
  <c r="B2881" i="15"/>
  <c r="K2880" i="15"/>
  <c r="B2880" i="15"/>
  <c r="K2879" i="15"/>
  <c r="B2879" i="15"/>
  <c r="K2878" i="15"/>
  <c r="B2878" i="15"/>
  <c r="K2877" i="15"/>
  <c r="B2877" i="15"/>
  <c r="K2876" i="15"/>
  <c r="B2876" i="15"/>
  <c r="K2875" i="15"/>
  <c r="B2875" i="15"/>
  <c r="K2874" i="15"/>
  <c r="B2874" i="15"/>
  <c r="K2873" i="15"/>
  <c r="B2873" i="15"/>
  <c r="K2872" i="15"/>
  <c r="B2872" i="15"/>
  <c r="K2871" i="15"/>
  <c r="B2871" i="15"/>
  <c r="K2870" i="15"/>
  <c r="B2870" i="15"/>
  <c r="K2869" i="15"/>
  <c r="B2869" i="15"/>
  <c r="K2868" i="15"/>
  <c r="B2868" i="15"/>
  <c r="K2867" i="15"/>
  <c r="B2867" i="15"/>
  <c r="K2866" i="15"/>
  <c r="B2866" i="15"/>
  <c r="K2865" i="15"/>
  <c r="B2865" i="15"/>
  <c r="K2864" i="15"/>
  <c r="B2864" i="15"/>
  <c r="K2863" i="15"/>
  <c r="B2863" i="15"/>
  <c r="K2862" i="15"/>
  <c r="B2862" i="15"/>
  <c r="K2861" i="15"/>
  <c r="B2861" i="15"/>
  <c r="K2860" i="15"/>
  <c r="B2860" i="15"/>
  <c r="K2859" i="15"/>
  <c r="B2859" i="15"/>
  <c r="K2858" i="15"/>
  <c r="B2858" i="15"/>
  <c r="K2857" i="15"/>
  <c r="B2857" i="15"/>
  <c r="K2856" i="15"/>
  <c r="B2856" i="15"/>
  <c r="K2855" i="15"/>
  <c r="B2855" i="15"/>
  <c r="K2854" i="15"/>
  <c r="B2854" i="15"/>
  <c r="K2853" i="15"/>
  <c r="B2853" i="15"/>
  <c r="K2852" i="15"/>
  <c r="B2852" i="15"/>
  <c r="K2851" i="15"/>
  <c r="B2851" i="15"/>
  <c r="K2850" i="15"/>
  <c r="B2850" i="15"/>
  <c r="K2849" i="15"/>
  <c r="B2849" i="15"/>
  <c r="K2848" i="15"/>
  <c r="B2848" i="15"/>
  <c r="K2847" i="15"/>
  <c r="B2847" i="15"/>
  <c r="K2846" i="15"/>
  <c r="B2846" i="15"/>
  <c r="K2845" i="15"/>
  <c r="B2845" i="15"/>
  <c r="K2844" i="15"/>
  <c r="B2844" i="15"/>
  <c r="K2843" i="15"/>
  <c r="B2843" i="15"/>
  <c r="K2842" i="15"/>
  <c r="B2842" i="15"/>
  <c r="K2841" i="15"/>
  <c r="B2841" i="15"/>
  <c r="K2840" i="15"/>
  <c r="B2840" i="15"/>
  <c r="K2839" i="15"/>
  <c r="B2839" i="15"/>
  <c r="K2838" i="15"/>
  <c r="B2838" i="15"/>
  <c r="K2837" i="15"/>
  <c r="B2837" i="15"/>
  <c r="K2836" i="15"/>
  <c r="B2836" i="15"/>
  <c r="K2835" i="15"/>
  <c r="B2835" i="15"/>
  <c r="K2834" i="15"/>
  <c r="B2834" i="15"/>
  <c r="K2833" i="15"/>
  <c r="B2833" i="15"/>
  <c r="K2832" i="15"/>
  <c r="B2832" i="15"/>
  <c r="K2831" i="15"/>
  <c r="B2831" i="15"/>
  <c r="K2830" i="15"/>
  <c r="B2830" i="15"/>
  <c r="K2829" i="15"/>
  <c r="B2829" i="15"/>
  <c r="K2828" i="15"/>
  <c r="B2828" i="15"/>
  <c r="K2827" i="15"/>
  <c r="B2827" i="15"/>
  <c r="K2826" i="15"/>
  <c r="B2826" i="15"/>
  <c r="K2825" i="15"/>
  <c r="B2825" i="15"/>
  <c r="K2824" i="15"/>
  <c r="B2824" i="15"/>
  <c r="K2823" i="15"/>
  <c r="B2823" i="15"/>
  <c r="K2822" i="15"/>
  <c r="B2822" i="15"/>
  <c r="K2821" i="15"/>
  <c r="B2821" i="15"/>
  <c r="K2820" i="15"/>
  <c r="B2820" i="15"/>
  <c r="K2819" i="15"/>
  <c r="B2819" i="15"/>
  <c r="K2818" i="15"/>
  <c r="B2818" i="15"/>
  <c r="K2817" i="15"/>
  <c r="B2817" i="15"/>
  <c r="K2816" i="15"/>
  <c r="B2816" i="15"/>
  <c r="K2815" i="15"/>
  <c r="B2815" i="15"/>
  <c r="K2814" i="15"/>
  <c r="B2814" i="15"/>
  <c r="K2813" i="15"/>
  <c r="B2813" i="15"/>
  <c r="K2812" i="15"/>
  <c r="B2812" i="15"/>
  <c r="K2811" i="15"/>
  <c r="B2811" i="15"/>
  <c r="K2810" i="15"/>
  <c r="B2810" i="15"/>
  <c r="K2809" i="15"/>
  <c r="B2809" i="15"/>
  <c r="K2808" i="15"/>
  <c r="B2808" i="15"/>
  <c r="K2807" i="15"/>
  <c r="B2807" i="15"/>
  <c r="K2806" i="15"/>
  <c r="B2806" i="15"/>
  <c r="K2805" i="15"/>
  <c r="B2805" i="15"/>
  <c r="K2804" i="15"/>
  <c r="B2804" i="15"/>
  <c r="K2803" i="15"/>
  <c r="B2803" i="15"/>
  <c r="K2802" i="15"/>
  <c r="B2802" i="15"/>
  <c r="K2801" i="15"/>
  <c r="B2801" i="15"/>
  <c r="K2800" i="15"/>
  <c r="B2800" i="15"/>
  <c r="K2799" i="15"/>
  <c r="B2799" i="15"/>
  <c r="K2798" i="15"/>
  <c r="B2798" i="15"/>
  <c r="K2797" i="15"/>
  <c r="B2797" i="15"/>
  <c r="K2796" i="15"/>
  <c r="B2796" i="15"/>
  <c r="K2795" i="15"/>
  <c r="B2795" i="15"/>
  <c r="K2794" i="15"/>
  <c r="B2794" i="15"/>
  <c r="K2793" i="15"/>
  <c r="B2793" i="15"/>
  <c r="K2792" i="15"/>
  <c r="B2792" i="15"/>
  <c r="K2791" i="15"/>
  <c r="B2791" i="15"/>
  <c r="K2790" i="15"/>
  <c r="B2790" i="15"/>
  <c r="K2789" i="15"/>
  <c r="B2789" i="15"/>
  <c r="K2788" i="15"/>
  <c r="B2788" i="15"/>
  <c r="K2787" i="15"/>
  <c r="B2787" i="15"/>
  <c r="K2786" i="15"/>
  <c r="B2786" i="15"/>
  <c r="K2785" i="15"/>
  <c r="B2785" i="15"/>
  <c r="K2784" i="15"/>
  <c r="B2784" i="15"/>
  <c r="K2783" i="15"/>
  <c r="B2783" i="15"/>
  <c r="K2782" i="15"/>
  <c r="B2782" i="15"/>
  <c r="K2781" i="15"/>
  <c r="B2781" i="15"/>
  <c r="K2780" i="15"/>
  <c r="B2780" i="15"/>
  <c r="K2779" i="15"/>
  <c r="B2779" i="15"/>
  <c r="K2778" i="15"/>
  <c r="B2778" i="15"/>
  <c r="K2777" i="15"/>
  <c r="B2777" i="15"/>
  <c r="K2776" i="15"/>
  <c r="B2776" i="15"/>
  <c r="K2775" i="15"/>
  <c r="B2775" i="15"/>
  <c r="K2774" i="15"/>
  <c r="B2774" i="15"/>
  <c r="K2773" i="15"/>
  <c r="B2773" i="15"/>
  <c r="K2772" i="15"/>
  <c r="B2772" i="15"/>
  <c r="K2771" i="15"/>
  <c r="B2771" i="15"/>
  <c r="K2770" i="15"/>
  <c r="B2770" i="15"/>
  <c r="K2769" i="15"/>
  <c r="B2769" i="15"/>
  <c r="K2768" i="15"/>
  <c r="B2768" i="15"/>
  <c r="K2767" i="15"/>
  <c r="B2767" i="15"/>
  <c r="K2766" i="15"/>
  <c r="B2766" i="15"/>
  <c r="K2765" i="15"/>
  <c r="B2765" i="15"/>
  <c r="K2764" i="15"/>
  <c r="B2764" i="15"/>
  <c r="K2763" i="15"/>
  <c r="B2763" i="15"/>
  <c r="K2762" i="15"/>
  <c r="B2762" i="15"/>
  <c r="K2761" i="15"/>
  <c r="B2761" i="15"/>
  <c r="K2760" i="15"/>
  <c r="B2760" i="15"/>
  <c r="K2759" i="15"/>
  <c r="B2759" i="15"/>
  <c r="K2758" i="15"/>
  <c r="B2758" i="15"/>
  <c r="K2757" i="15"/>
  <c r="B2757" i="15"/>
  <c r="K2756" i="15"/>
  <c r="B2756" i="15"/>
  <c r="K2755" i="15"/>
  <c r="B2755" i="15"/>
  <c r="K2754" i="15"/>
  <c r="B2754" i="15"/>
  <c r="K2753" i="15"/>
  <c r="B2753" i="15"/>
  <c r="K2752" i="15"/>
  <c r="B2752" i="15"/>
  <c r="K2751" i="15"/>
  <c r="B2751" i="15"/>
  <c r="K2750" i="15"/>
  <c r="B2750" i="15"/>
  <c r="K2749" i="15"/>
  <c r="B2749" i="15"/>
  <c r="K2748" i="15"/>
  <c r="B2748" i="15"/>
  <c r="K2747" i="15"/>
  <c r="B2747" i="15"/>
  <c r="K2746" i="15"/>
  <c r="B2746" i="15"/>
  <c r="K2745" i="15"/>
  <c r="B2745" i="15"/>
  <c r="K2744" i="15"/>
  <c r="B2744" i="15"/>
  <c r="K2743" i="15"/>
  <c r="B2743" i="15"/>
  <c r="K2742" i="15"/>
  <c r="B2742" i="15"/>
  <c r="K2741" i="15"/>
  <c r="B2741" i="15"/>
  <c r="K2740" i="15"/>
  <c r="B2740" i="15"/>
  <c r="K2739" i="15"/>
  <c r="B2739" i="15"/>
  <c r="K2738" i="15"/>
  <c r="B2738" i="15"/>
  <c r="K2737" i="15"/>
  <c r="B2737" i="15"/>
  <c r="K2736" i="15"/>
  <c r="B2736" i="15"/>
  <c r="K2735" i="15"/>
  <c r="B2735" i="15"/>
  <c r="K2734" i="15"/>
  <c r="B2734" i="15"/>
  <c r="K2733" i="15"/>
  <c r="B2733" i="15"/>
  <c r="K2732" i="15"/>
  <c r="B2732" i="15"/>
  <c r="K2731" i="15"/>
  <c r="B2731" i="15"/>
  <c r="K2730" i="15"/>
  <c r="B2730" i="15"/>
  <c r="K2729" i="15"/>
  <c r="B2729" i="15"/>
  <c r="K2728" i="15"/>
  <c r="B2728" i="15"/>
  <c r="K2727" i="15"/>
  <c r="B2727" i="15"/>
  <c r="K2726" i="15"/>
  <c r="B2726" i="15"/>
  <c r="K2725" i="15"/>
  <c r="B2725" i="15"/>
  <c r="K2724" i="15"/>
  <c r="B2724" i="15"/>
  <c r="K2723" i="15"/>
  <c r="B2723" i="15"/>
  <c r="K2722" i="15"/>
  <c r="B2722" i="15"/>
  <c r="K2721" i="15"/>
  <c r="B2721" i="15"/>
  <c r="K2720" i="15"/>
  <c r="B2720" i="15"/>
  <c r="K2719" i="15"/>
  <c r="B2719" i="15"/>
  <c r="K2718" i="15"/>
  <c r="B2718" i="15"/>
  <c r="K2717" i="15"/>
  <c r="B2717" i="15"/>
  <c r="K2716" i="15"/>
  <c r="B2716" i="15"/>
  <c r="K2715" i="15"/>
  <c r="B2715" i="15"/>
  <c r="K2714" i="15"/>
  <c r="B2714" i="15"/>
  <c r="K2713" i="15"/>
  <c r="B2713" i="15"/>
  <c r="K2712" i="15"/>
  <c r="B2712" i="15"/>
  <c r="K2711" i="15"/>
  <c r="B2711" i="15"/>
  <c r="K2710" i="15"/>
  <c r="B2710" i="15"/>
  <c r="K2709" i="15"/>
  <c r="B2709" i="15"/>
  <c r="K2708" i="15"/>
  <c r="B2708" i="15"/>
  <c r="K2707" i="15"/>
  <c r="B2707" i="15"/>
  <c r="K2706" i="15"/>
  <c r="B2706" i="15"/>
  <c r="K2705" i="15"/>
  <c r="B2705" i="15"/>
  <c r="K2704" i="15"/>
  <c r="B2704" i="15"/>
  <c r="K2703" i="15"/>
  <c r="B2703" i="15"/>
  <c r="K2702" i="15"/>
  <c r="B2702" i="15"/>
  <c r="K2701" i="15"/>
  <c r="B2701" i="15"/>
  <c r="K2700" i="15"/>
  <c r="B2700" i="15"/>
  <c r="K2699" i="15"/>
  <c r="B2699" i="15"/>
  <c r="K2698" i="15"/>
  <c r="B2698" i="15"/>
  <c r="K2697" i="15"/>
  <c r="B2697" i="15"/>
  <c r="K2696" i="15"/>
  <c r="B2696" i="15"/>
  <c r="K2695" i="15"/>
  <c r="B2695" i="15"/>
  <c r="K2694" i="15"/>
  <c r="B2694" i="15"/>
  <c r="K2693" i="15"/>
  <c r="B2693" i="15"/>
  <c r="K2692" i="15"/>
  <c r="B2692" i="15"/>
  <c r="K2691" i="15"/>
  <c r="B2691" i="15"/>
  <c r="K2690" i="15"/>
  <c r="B2690" i="15"/>
  <c r="K2689" i="15"/>
  <c r="B2689" i="15"/>
  <c r="K2688" i="15"/>
  <c r="B2688" i="15"/>
  <c r="K2687" i="15"/>
  <c r="B2687" i="15"/>
  <c r="K2686" i="15"/>
  <c r="B2686" i="15"/>
  <c r="K2685" i="15"/>
  <c r="B2685" i="15"/>
  <c r="K2684" i="15"/>
  <c r="B2684" i="15"/>
  <c r="K2683" i="15"/>
  <c r="B2683" i="15"/>
  <c r="K2682" i="15"/>
  <c r="B2682" i="15"/>
  <c r="K2681" i="15"/>
  <c r="B2681" i="15"/>
  <c r="K2680" i="15"/>
  <c r="B2680" i="15"/>
  <c r="K2679" i="15"/>
  <c r="B2679" i="15"/>
  <c r="K2678" i="15"/>
  <c r="B2678" i="15"/>
  <c r="K2677" i="15"/>
  <c r="B2677" i="15"/>
  <c r="K2676" i="15"/>
  <c r="B2676" i="15"/>
  <c r="K2675" i="15"/>
  <c r="B2675" i="15"/>
  <c r="K2674" i="15"/>
  <c r="B2674" i="15"/>
  <c r="K2673" i="15"/>
  <c r="B2673" i="15"/>
  <c r="K2672" i="15"/>
  <c r="B2672" i="15"/>
  <c r="K2671" i="15"/>
  <c r="B2671" i="15"/>
  <c r="K2670" i="15"/>
  <c r="B2670" i="15"/>
  <c r="K2669" i="15"/>
  <c r="B2669" i="15"/>
  <c r="K2668" i="15"/>
  <c r="B2668" i="15"/>
  <c r="K2667" i="15"/>
  <c r="B2667" i="15"/>
  <c r="K2666" i="15"/>
  <c r="B2666" i="15"/>
  <c r="K2665" i="15"/>
  <c r="B2665" i="15"/>
  <c r="K2664" i="15"/>
  <c r="B2664" i="15"/>
  <c r="K2663" i="15"/>
  <c r="B2663" i="15"/>
  <c r="K2662" i="15"/>
  <c r="B2662" i="15"/>
  <c r="K2661" i="15"/>
  <c r="B2661" i="15"/>
  <c r="K2660" i="15"/>
  <c r="B2660" i="15"/>
  <c r="K2659" i="15"/>
  <c r="B2659" i="15"/>
  <c r="K2658" i="15"/>
  <c r="B2658" i="15"/>
  <c r="K2657" i="15"/>
  <c r="B2657" i="15"/>
  <c r="K2656" i="15"/>
  <c r="B2656" i="15"/>
  <c r="K2655" i="15"/>
  <c r="B2655" i="15"/>
  <c r="K2654" i="15"/>
  <c r="B2654" i="15"/>
  <c r="K2653" i="15"/>
  <c r="B2653" i="15"/>
  <c r="K2652" i="15"/>
  <c r="B2652" i="15"/>
  <c r="K2651" i="15"/>
  <c r="B2651" i="15"/>
  <c r="K2650" i="15"/>
  <c r="B2650" i="15"/>
  <c r="K2649" i="15"/>
  <c r="B2649" i="15"/>
  <c r="K2648" i="15"/>
  <c r="B2648" i="15"/>
  <c r="K2647" i="15"/>
  <c r="B2647" i="15"/>
  <c r="K2646" i="15"/>
  <c r="B2646" i="15"/>
  <c r="K2645" i="15"/>
  <c r="B2645" i="15"/>
  <c r="K2644" i="15"/>
  <c r="B2644" i="15"/>
  <c r="K2643" i="15"/>
  <c r="B2643" i="15"/>
  <c r="K2642" i="15"/>
  <c r="B2642" i="15"/>
  <c r="K2641" i="15"/>
  <c r="B2641" i="15"/>
  <c r="K2640" i="15"/>
  <c r="B2640" i="15"/>
  <c r="K2639" i="15"/>
  <c r="B2639" i="15"/>
  <c r="K2638" i="15"/>
  <c r="B2638" i="15"/>
  <c r="K2637" i="15"/>
  <c r="B2637" i="15"/>
  <c r="K2636" i="15"/>
  <c r="B2636" i="15"/>
  <c r="K2635" i="15"/>
  <c r="B2635" i="15"/>
  <c r="K2634" i="15"/>
  <c r="B2634" i="15"/>
  <c r="K2633" i="15"/>
  <c r="B2633" i="15"/>
  <c r="K2632" i="15"/>
  <c r="B2632" i="15"/>
  <c r="K2631" i="15"/>
  <c r="B2631" i="15"/>
  <c r="K2630" i="15"/>
  <c r="B2630" i="15"/>
  <c r="K2629" i="15"/>
  <c r="B2629" i="15"/>
  <c r="K2628" i="15"/>
  <c r="B2628" i="15"/>
  <c r="K2627" i="15"/>
  <c r="B2627" i="15"/>
  <c r="K2626" i="15"/>
  <c r="B2626" i="15"/>
  <c r="K2625" i="15"/>
  <c r="B2625" i="15"/>
  <c r="K2624" i="15"/>
  <c r="B2624" i="15"/>
  <c r="K2623" i="15"/>
  <c r="B2623" i="15"/>
  <c r="K2622" i="15"/>
  <c r="B2622" i="15"/>
  <c r="K2621" i="15"/>
  <c r="B2621" i="15"/>
  <c r="K2620" i="15"/>
  <c r="B2620" i="15"/>
  <c r="K2619" i="15"/>
  <c r="B2619" i="15"/>
  <c r="K2618" i="15"/>
  <c r="B2618" i="15"/>
  <c r="K2617" i="15"/>
  <c r="B2617" i="15"/>
  <c r="K2616" i="15"/>
  <c r="B2616" i="15"/>
  <c r="K2615" i="15"/>
  <c r="B2615" i="15"/>
  <c r="K2614" i="15"/>
  <c r="B2614" i="15"/>
  <c r="K2613" i="15"/>
  <c r="B2613" i="15"/>
  <c r="K2612" i="15"/>
  <c r="B2612" i="15"/>
  <c r="K2611" i="15"/>
  <c r="B2611" i="15"/>
  <c r="K2610" i="15"/>
  <c r="B2610" i="15"/>
  <c r="K2609" i="15"/>
  <c r="B2609" i="15"/>
  <c r="K2608" i="15"/>
  <c r="B2608" i="15"/>
  <c r="K2607" i="15"/>
  <c r="B2607" i="15"/>
  <c r="K2606" i="15"/>
  <c r="B2606" i="15"/>
  <c r="K2605" i="15"/>
  <c r="B2605" i="15"/>
  <c r="K2604" i="15"/>
  <c r="B2604" i="15"/>
  <c r="K2603" i="15"/>
  <c r="B2603" i="15"/>
  <c r="K2602" i="15"/>
  <c r="B2602" i="15"/>
  <c r="K2601" i="15"/>
  <c r="B2601" i="15"/>
  <c r="K2600" i="15"/>
  <c r="B2600" i="15"/>
  <c r="K2599" i="15"/>
  <c r="B2599" i="15"/>
  <c r="K2598" i="15"/>
  <c r="B2598" i="15"/>
  <c r="K2597" i="15"/>
  <c r="B2597" i="15"/>
  <c r="K2596" i="15"/>
  <c r="B2596" i="15"/>
  <c r="K2595" i="15"/>
  <c r="B2595" i="15"/>
  <c r="K2594" i="15"/>
  <c r="B2594" i="15"/>
  <c r="K2593" i="15"/>
  <c r="B2593" i="15"/>
  <c r="K2592" i="15"/>
  <c r="B2592" i="15"/>
  <c r="K2591" i="15"/>
  <c r="B2591" i="15"/>
  <c r="K2590" i="15"/>
  <c r="B2590" i="15"/>
  <c r="K2589" i="15"/>
  <c r="B2589" i="15"/>
  <c r="K2588" i="15"/>
  <c r="B2588" i="15"/>
  <c r="K2587" i="15"/>
  <c r="B2587" i="15"/>
  <c r="K2586" i="15"/>
  <c r="B2586" i="15"/>
  <c r="K2585" i="15"/>
  <c r="B2585" i="15"/>
  <c r="K2584" i="15"/>
  <c r="B2584" i="15"/>
  <c r="K2583" i="15"/>
  <c r="B2583" i="15"/>
  <c r="K2582" i="15"/>
  <c r="B2582" i="15"/>
  <c r="K2581" i="15"/>
  <c r="B2581" i="15"/>
  <c r="K2580" i="15"/>
  <c r="B2580" i="15"/>
  <c r="K2579" i="15"/>
  <c r="B2579" i="15"/>
  <c r="K2578" i="15"/>
  <c r="B2578" i="15"/>
  <c r="K2577" i="15"/>
  <c r="B2577" i="15"/>
  <c r="K2576" i="15"/>
  <c r="B2576" i="15"/>
  <c r="K2575" i="15"/>
  <c r="B2575" i="15"/>
  <c r="K2574" i="15"/>
  <c r="B2574" i="15"/>
  <c r="K2573" i="15"/>
  <c r="B2573" i="15"/>
  <c r="K2572" i="15"/>
  <c r="B2572" i="15"/>
  <c r="K2571" i="15"/>
  <c r="B2571" i="15"/>
  <c r="K2570" i="15"/>
  <c r="B2570" i="15"/>
  <c r="K2569" i="15"/>
  <c r="B2569" i="15"/>
  <c r="K2568" i="15"/>
  <c r="B2568" i="15"/>
  <c r="K2567" i="15"/>
  <c r="B2567" i="15"/>
  <c r="K2566" i="15"/>
  <c r="B2566" i="15"/>
  <c r="K2565" i="15"/>
  <c r="B2565" i="15"/>
  <c r="K2564" i="15"/>
  <c r="B2564" i="15"/>
  <c r="K2563" i="15"/>
  <c r="B2563" i="15"/>
  <c r="K2562" i="15"/>
  <c r="B2562" i="15"/>
  <c r="K2561" i="15"/>
  <c r="B2561" i="15"/>
  <c r="K2560" i="15"/>
  <c r="B2560" i="15"/>
  <c r="K2559" i="15"/>
  <c r="B2559" i="15"/>
  <c r="K2558" i="15"/>
  <c r="B2558" i="15"/>
  <c r="K2557" i="15"/>
  <c r="B2557" i="15"/>
  <c r="K2556" i="15"/>
  <c r="B2556" i="15"/>
  <c r="K2555" i="15"/>
  <c r="B2555" i="15"/>
  <c r="K2554" i="15"/>
  <c r="B2554" i="15"/>
  <c r="K2553" i="15"/>
  <c r="B2553" i="15"/>
  <c r="K2552" i="15"/>
  <c r="B2552" i="15"/>
  <c r="K2551" i="15"/>
  <c r="B2551" i="15"/>
  <c r="K2550" i="15"/>
  <c r="B2550" i="15"/>
  <c r="K2549" i="15"/>
  <c r="B2549" i="15"/>
  <c r="K2548" i="15"/>
  <c r="B2548" i="15"/>
  <c r="K2547" i="15"/>
  <c r="B2547" i="15"/>
  <c r="K2546" i="15"/>
  <c r="B2546" i="15"/>
  <c r="K2545" i="15"/>
  <c r="B2545" i="15"/>
  <c r="K2544" i="15"/>
  <c r="B2544" i="15"/>
  <c r="K2543" i="15"/>
  <c r="B2543" i="15"/>
  <c r="K2542" i="15"/>
  <c r="B2542" i="15"/>
  <c r="K2541" i="15"/>
  <c r="B2541" i="15"/>
  <c r="K2540" i="15"/>
  <c r="B2540" i="15"/>
  <c r="K2539" i="15"/>
  <c r="B2539" i="15"/>
  <c r="K2538" i="15"/>
  <c r="B2538" i="15"/>
  <c r="K2537" i="15"/>
  <c r="B2537" i="15"/>
  <c r="K2536" i="15"/>
  <c r="B2536" i="15"/>
  <c r="K2535" i="15"/>
  <c r="B2535" i="15"/>
  <c r="K2534" i="15"/>
  <c r="B2534" i="15"/>
  <c r="K2533" i="15"/>
  <c r="B2533" i="15"/>
  <c r="K2532" i="15"/>
  <c r="B2532" i="15"/>
  <c r="K2531" i="15"/>
  <c r="B2531" i="15"/>
  <c r="K2530" i="15"/>
  <c r="B2530" i="15"/>
  <c r="K2529" i="15"/>
  <c r="B2529" i="15"/>
  <c r="K2528" i="15"/>
  <c r="B2528" i="15"/>
  <c r="K2527" i="15"/>
  <c r="B2527" i="15"/>
  <c r="K2526" i="15"/>
  <c r="B2526" i="15"/>
  <c r="K2525" i="15"/>
  <c r="B2525" i="15"/>
  <c r="K2524" i="15"/>
  <c r="B2524" i="15"/>
  <c r="K2523" i="15"/>
  <c r="B2523" i="15"/>
  <c r="K2522" i="15"/>
  <c r="B2522" i="15"/>
  <c r="K2521" i="15"/>
  <c r="B2521" i="15"/>
  <c r="K2520" i="15"/>
  <c r="B2520" i="15"/>
  <c r="K2519" i="15"/>
  <c r="B2519" i="15"/>
  <c r="K2518" i="15"/>
  <c r="B2518" i="15"/>
  <c r="K2517" i="15"/>
  <c r="B2517" i="15"/>
  <c r="K2516" i="15"/>
  <c r="B2516" i="15"/>
  <c r="K2515" i="15"/>
  <c r="B2515" i="15"/>
  <c r="K2514" i="15"/>
  <c r="B2514" i="15"/>
  <c r="K2513" i="15"/>
  <c r="B2513" i="15"/>
  <c r="K2512" i="15"/>
  <c r="B2512" i="15"/>
  <c r="K2511" i="15"/>
  <c r="B2511" i="15"/>
  <c r="K2510" i="15"/>
  <c r="B2510" i="15"/>
  <c r="K2509" i="15"/>
  <c r="B2509" i="15"/>
  <c r="K2508" i="15"/>
  <c r="B2508" i="15"/>
  <c r="K2507" i="15"/>
  <c r="B2507" i="15"/>
  <c r="K2506" i="15"/>
  <c r="B2506" i="15"/>
  <c r="K2505" i="15"/>
  <c r="B2505" i="15"/>
  <c r="K2504" i="15"/>
  <c r="B2504" i="15"/>
  <c r="K2503" i="15"/>
  <c r="B2503" i="15"/>
  <c r="K2502" i="15"/>
  <c r="B2502" i="15"/>
  <c r="K2501" i="15"/>
  <c r="B2501" i="15"/>
  <c r="K2500" i="15"/>
  <c r="B2500" i="15"/>
  <c r="K2499" i="15"/>
  <c r="B2499" i="15"/>
  <c r="K2498" i="15"/>
  <c r="B2498" i="15"/>
  <c r="K2497" i="15"/>
  <c r="B2497" i="15"/>
  <c r="K2496" i="15"/>
  <c r="B2496" i="15"/>
  <c r="K2495" i="15"/>
  <c r="B2495" i="15"/>
  <c r="K2494" i="15"/>
  <c r="B2494" i="15"/>
  <c r="K2493" i="15"/>
  <c r="B2493" i="15"/>
  <c r="K2492" i="15"/>
  <c r="B2492" i="15"/>
  <c r="K2491" i="15"/>
  <c r="B2491" i="15"/>
  <c r="K2490" i="15"/>
  <c r="B2490" i="15"/>
  <c r="K2489" i="15"/>
  <c r="B2489" i="15"/>
  <c r="K2488" i="15"/>
  <c r="B2488" i="15"/>
  <c r="K2487" i="15"/>
  <c r="B2487" i="15"/>
  <c r="K2486" i="15"/>
  <c r="B2486" i="15"/>
  <c r="K2485" i="15"/>
  <c r="B2485" i="15"/>
  <c r="K2484" i="15"/>
  <c r="B2484" i="15"/>
  <c r="K2483" i="15"/>
  <c r="B2483" i="15"/>
  <c r="K2482" i="15"/>
  <c r="B2482" i="15"/>
  <c r="K2481" i="15"/>
  <c r="B2481" i="15"/>
  <c r="K2480" i="15"/>
  <c r="B2480" i="15"/>
  <c r="K2479" i="15"/>
  <c r="B2479" i="15"/>
  <c r="K2478" i="15"/>
  <c r="B2478" i="15"/>
  <c r="K2477" i="15"/>
  <c r="B2477" i="15"/>
  <c r="K2476" i="15"/>
  <c r="B2476" i="15"/>
  <c r="K2475" i="15"/>
  <c r="B2475" i="15"/>
  <c r="K2474" i="15"/>
  <c r="B2474" i="15"/>
  <c r="K2473" i="15"/>
  <c r="B2473" i="15"/>
  <c r="K2472" i="15"/>
  <c r="B2472" i="15"/>
  <c r="K2471" i="15"/>
  <c r="B2471" i="15"/>
  <c r="K2470" i="15"/>
  <c r="B2470" i="15"/>
  <c r="K2469" i="15"/>
  <c r="B2469" i="15"/>
  <c r="K2468" i="15"/>
  <c r="B2468" i="15"/>
  <c r="K2467" i="15"/>
  <c r="B2467" i="15"/>
  <c r="K2466" i="15"/>
  <c r="B2466" i="15"/>
  <c r="K2465" i="15"/>
  <c r="B2465" i="15"/>
  <c r="K2464" i="15"/>
  <c r="B2464" i="15"/>
  <c r="K2463" i="15"/>
  <c r="B2463" i="15"/>
  <c r="K2462" i="15"/>
  <c r="B2462" i="15"/>
  <c r="K2461" i="15"/>
  <c r="B2461" i="15"/>
  <c r="K2460" i="15"/>
  <c r="B2460" i="15"/>
  <c r="K2459" i="15"/>
  <c r="B2459" i="15"/>
  <c r="K2458" i="15"/>
  <c r="B2458" i="15"/>
  <c r="K2457" i="15"/>
  <c r="B2457" i="15"/>
  <c r="K2456" i="15"/>
  <c r="B2456" i="15"/>
  <c r="K2455" i="15"/>
  <c r="B2455" i="15"/>
  <c r="K2454" i="15"/>
  <c r="B2454" i="15"/>
  <c r="K2453" i="15"/>
  <c r="B2453" i="15"/>
  <c r="K2452" i="15"/>
  <c r="B2452" i="15"/>
  <c r="K2451" i="15"/>
  <c r="B2451" i="15"/>
  <c r="K2450" i="15"/>
  <c r="B2450" i="15"/>
  <c r="K2449" i="15"/>
  <c r="B2449" i="15"/>
  <c r="K2448" i="15"/>
  <c r="B2448" i="15"/>
  <c r="K2447" i="15"/>
  <c r="B2447" i="15"/>
  <c r="K2446" i="15"/>
  <c r="B2446" i="15"/>
  <c r="K2445" i="15"/>
  <c r="B2445" i="15"/>
  <c r="K2444" i="15"/>
  <c r="B2444" i="15"/>
  <c r="K2443" i="15"/>
  <c r="B2443" i="15"/>
  <c r="K2442" i="15"/>
  <c r="B2442" i="15"/>
  <c r="K2441" i="15"/>
  <c r="B2441" i="15"/>
  <c r="K2440" i="15"/>
  <c r="B2440" i="15"/>
  <c r="K2439" i="15"/>
  <c r="B2439" i="15"/>
  <c r="K2438" i="15"/>
  <c r="B2438" i="15"/>
  <c r="K2437" i="15"/>
  <c r="B2437" i="15"/>
  <c r="K2436" i="15"/>
  <c r="B2436" i="15"/>
  <c r="K2435" i="15"/>
  <c r="B2435" i="15"/>
  <c r="K2434" i="15"/>
  <c r="B2434" i="15"/>
  <c r="K2433" i="15"/>
  <c r="B2433" i="15"/>
  <c r="K2432" i="15"/>
  <c r="B2432" i="15"/>
  <c r="K2431" i="15"/>
  <c r="B2431" i="15"/>
  <c r="K2430" i="15"/>
  <c r="B2430" i="15"/>
  <c r="K2429" i="15"/>
  <c r="B2429" i="15"/>
  <c r="K2428" i="15"/>
  <c r="B2428" i="15"/>
  <c r="K2427" i="15"/>
  <c r="B2427" i="15"/>
  <c r="K2426" i="15"/>
  <c r="B2426" i="15"/>
  <c r="K2425" i="15"/>
  <c r="B2425" i="15"/>
  <c r="K2424" i="15"/>
  <c r="B2424" i="15"/>
  <c r="K2423" i="15"/>
  <c r="B2423" i="15"/>
  <c r="K2422" i="15"/>
  <c r="B2422" i="15"/>
  <c r="K2421" i="15"/>
  <c r="B2421" i="15"/>
  <c r="K2420" i="15"/>
  <c r="B2420" i="15"/>
  <c r="K2419" i="15"/>
  <c r="B2419" i="15"/>
  <c r="K2418" i="15"/>
  <c r="B2418" i="15"/>
  <c r="K2417" i="15"/>
  <c r="B2417" i="15"/>
  <c r="K2416" i="15"/>
  <c r="B2416" i="15"/>
  <c r="K2415" i="15"/>
  <c r="B2415" i="15"/>
  <c r="K2414" i="15"/>
  <c r="B2414" i="15"/>
  <c r="K2413" i="15"/>
  <c r="B2413" i="15"/>
  <c r="K2412" i="15"/>
  <c r="B2412" i="15"/>
  <c r="K2411" i="15"/>
  <c r="B2411" i="15"/>
  <c r="K2410" i="15"/>
  <c r="B2410" i="15"/>
  <c r="K2409" i="15"/>
  <c r="B2409" i="15"/>
  <c r="K2408" i="15"/>
  <c r="B2408" i="15"/>
  <c r="K2407" i="15"/>
  <c r="B2407" i="15"/>
  <c r="K2406" i="15"/>
  <c r="B2406" i="15"/>
  <c r="K2405" i="15"/>
  <c r="B2405" i="15"/>
  <c r="K2404" i="15"/>
  <c r="B2404" i="15"/>
  <c r="K2403" i="15"/>
  <c r="B2403" i="15"/>
  <c r="K2402" i="15"/>
  <c r="B2402" i="15"/>
  <c r="K2401" i="15"/>
  <c r="B2401" i="15"/>
  <c r="K2400" i="15"/>
  <c r="B2400" i="15"/>
  <c r="K2399" i="15"/>
  <c r="B2399" i="15"/>
  <c r="K2398" i="15"/>
  <c r="B2398" i="15"/>
  <c r="K2397" i="15"/>
  <c r="B2397" i="15"/>
  <c r="K2396" i="15"/>
  <c r="B2396" i="15"/>
  <c r="K2395" i="15"/>
  <c r="B2395" i="15"/>
  <c r="K2394" i="15"/>
  <c r="B2394" i="15"/>
  <c r="K2393" i="15"/>
  <c r="B2393" i="15"/>
  <c r="K2392" i="15"/>
  <c r="B2392" i="15"/>
  <c r="K2391" i="15"/>
  <c r="B2391" i="15"/>
  <c r="K2390" i="15"/>
  <c r="B2390" i="15"/>
  <c r="K2389" i="15"/>
  <c r="B2389" i="15"/>
  <c r="K2388" i="15"/>
  <c r="B2388" i="15"/>
  <c r="K2387" i="15"/>
  <c r="B2387" i="15"/>
  <c r="K2386" i="15"/>
  <c r="B2386" i="15"/>
  <c r="K2385" i="15"/>
  <c r="B2385" i="15"/>
  <c r="K2384" i="15"/>
  <c r="B2384" i="15"/>
  <c r="K2383" i="15"/>
  <c r="B2383" i="15"/>
  <c r="K2382" i="15"/>
  <c r="B2382" i="15"/>
  <c r="K2381" i="15"/>
  <c r="B2381" i="15"/>
  <c r="K2380" i="15"/>
  <c r="B2380" i="15"/>
  <c r="K2379" i="15"/>
  <c r="B2379" i="15"/>
  <c r="K2378" i="15"/>
  <c r="B2378" i="15"/>
  <c r="K2377" i="15"/>
  <c r="B2377" i="15"/>
  <c r="K2376" i="15"/>
  <c r="B2376" i="15"/>
  <c r="K2375" i="15"/>
  <c r="B2375" i="15"/>
  <c r="K2374" i="15"/>
  <c r="B2374" i="15"/>
  <c r="K2373" i="15"/>
  <c r="B2373" i="15"/>
  <c r="K2372" i="15"/>
  <c r="B2372" i="15"/>
  <c r="K2371" i="15"/>
  <c r="B2371" i="15"/>
  <c r="K2370" i="15"/>
  <c r="B2370" i="15"/>
  <c r="K2369" i="15"/>
  <c r="B2369" i="15"/>
  <c r="K2368" i="15"/>
  <c r="B2368" i="15"/>
  <c r="K2367" i="15"/>
  <c r="B2367" i="15"/>
  <c r="K2366" i="15"/>
  <c r="B2366" i="15"/>
  <c r="K2365" i="15"/>
  <c r="B2365" i="15"/>
  <c r="K2364" i="15"/>
  <c r="B2364" i="15"/>
  <c r="K2363" i="15"/>
  <c r="B2363" i="15"/>
  <c r="K2362" i="15"/>
  <c r="B2362" i="15"/>
  <c r="K2361" i="15"/>
  <c r="B2361" i="15"/>
  <c r="K2360" i="15"/>
  <c r="B2360" i="15"/>
  <c r="K2359" i="15"/>
  <c r="B2359" i="15"/>
  <c r="K2358" i="15"/>
  <c r="B2358" i="15"/>
  <c r="K2357" i="15"/>
  <c r="B2357" i="15"/>
  <c r="K2356" i="15"/>
  <c r="B2356" i="15"/>
  <c r="K2355" i="15"/>
  <c r="B2355" i="15"/>
  <c r="K2354" i="15"/>
  <c r="B2354" i="15"/>
  <c r="K2353" i="15"/>
  <c r="B2353" i="15"/>
  <c r="K2352" i="15"/>
  <c r="B2352" i="15"/>
  <c r="K2351" i="15"/>
  <c r="B2351" i="15"/>
  <c r="K2350" i="15"/>
  <c r="B2350" i="15"/>
  <c r="K2349" i="15"/>
  <c r="B2349" i="15"/>
  <c r="K2348" i="15"/>
  <c r="B2348" i="15"/>
  <c r="K2347" i="15"/>
  <c r="B2347" i="15"/>
  <c r="K2346" i="15"/>
  <c r="B2346" i="15"/>
  <c r="K2345" i="15"/>
  <c r="B2345" i="15"/>
  <c r="K2344" i="15"/>
  <c r="B2344" i="15"/>
  <c r="K2343" i="15"/>
  <c r="B2343" i="15"/>
  <c r="K2342" i="15"/>
  <c r="B2342" i="15"/>
  <c r="K2341" i="15"/>
  <c r="B2341" i="15"/>
  <c r="K2340" i="15"/>
  <c r="B2340" i="15"/>
  <c r="K2339" i="15"/>
  <c r="B2339" i="15"/>
  <c r="K2338" i="15"/>
  <c r="B2338" i="15"/>
  <c r="K2337" i="15"/>
  <c r="B2337" i="15"/>
  <c r="K2336" i="15"/>
  <c r="B2336" i="15"/>
  <c r="K2335" i="15"/>
  <c r="B2335" i="15"/>
  <c r="K2334" i="15"/>
  <c r="B2334" i="15"/>
  <c r="K2333" i="15"/>
  <c r="B2333" i="15"/>
  <c r="K2332" i="15"/>
  <c r="B2332" i="15"/>
  <c r="K2331" i="15"/>
  <c r="B2331" i="15"/>
  <c r="K2330" i="15"/>
  <c r="B2330" i="15"/>
  <c r="K2329" i="15"/>
  <c r="B2329" i="15"/>
  <c r="K2328" i="15"/>
  <c r="B2328" i="15"/>
  <c r="K2327" i="15"/>
  <c r="B2327" i="15"/>
  <c r="K2326" i="15"/>
  <c r="B2326" i="15"/>
  <c r="K2325" i="15"/>
  <c r="B2325" i="15"/>
  <c r="K2324" i="15"/>
  <c r="B2324" i="15"/>
  <c r="K2323" i="15"/>
  <c r="B2323" i="15"/>
  <c r="K2322" i="15"/>
  <c r="B2322" i="15"/>
  <c r="K2321" i="15"/>
  <c r="B2321" i="15"/>
  <c r="K2320" i="15"/>
  <c r="B2320" i="15"/>
  <c r="K2319" i="15"/>
  <c r="B2319" i="15"/>
  <c r="K2318" i="15"/>
  <c r="B2318" i="15"/>
  <c r="K2317" i="15"/>
  <c r="B2317" i="15"/>
  <c r="K2316" i="15"/>
  <c r="B2316" i="15"/>
  <c r="K2315" i="15"/>
  <c r="B2315" i="15"/>
  <c r="K2314" i="15"/>
  <c r="B2314" i="15"/>
  <c r="K2313" i="15"/>
  <c r="B2313" i="15"/>
  <c r="K2312" i="15"/>
  <c r="B2312" i="15"/>
  <c r="K2311" i="15"/>
  <c r="B2311" i="15"/>
  <c r="K2310" i="15"/>
  <c r="B2310" i="15"/>
  <c r="K2309" i="15"/>
  <c r="B2309" i="15"/>
  <c r="K2308" i="15"/>
  <c r="B2308" i="15"/>
  <c r="K2307" i="15"/>
  <c r="B2307" i="15"/>
  <c r="K2306" i="15"/>
  <c r="B2306" i="15"/>
  <c r="K2305" i="15"/>
  <c r="B2305" i="15"/>
  <c r="K2304" i="15"/>
  <c r="B2304" i="15"/>
  <c r="K2303" i="15"/>
  <c r="B2303" i="15"/>
  <c r="K2302" i="15"/>
  <c r="B2302" i="15"/>
  <c r="K2301" i="15"/>
  <c r="B2301" i="15"/>
  <c r="K2300" i="15"/>
  <c r="B2300" i="15"/>
  <c r="K2299" i="15"/>
  <c r="B2299" i="15"/>
  <c r="K2298" i="15"/>
  <c r="B2298" i="15"/>
  <c r="K2297" i="15"/>
  <c r="B2297" i="15"/>
  <c r="K2296" i="15"/>
  <c r="B2296" i="15"/>
  <c r="K2295" i="15"/>
  <c r="B2295" i="15"/>
  <c r="K2294" i="15"/>
  <c r="B2294" i="15"/>
  <c r="K2293" i="15"/>
  <c r="B2293" i="15"/>
  <c r="K2292" i="15"/>
  <c r="B2292" i="15"/>
  <c r="K2291" i="15"/>
  <c r="B2291" i="15"/>
  <c r="K2290" i="15"/>
  <c r="B2290" i="15"/>
  <c r="K2289" i="15"/>
  <c r="B2289" i="15"/>
  <c r="K2288" i="15"/>
  <c r="B2288" i="15"/>
  <c r="K2287" i="15"/>
  <c r="B2287" i="15"/>
  <c r="K2286" i="15"/>
  <c r="B2286" i="15"/>
  <c r="K2285" i="15"/>
  <c r="B2285" i="15"/>
  <c r="K2284" i="15"/>
  <c r="B2284" i="15"/>
  <c r="K2283" i="15"/>
  <c r="B2283" i="15"/>
  <c r="K2282" i="15"/>
  <c r="B2282" i="15"/>
  <c r="K2281" i="15"/>
  <c r="B2281" i="15"/>
  <c r="K2280" i="15"/>
  <c r="B2280" i="15"/>
  <c r="K2279" i="15"/>
  <c r="B2279" i="15"/>
  <c r="K2278" i="15"/>
  <c r="B2278" i="15"/>
  <c r="K2277" i="15"/>
  <c r="B2277" i="15"/>
  <c r="K2276" i="15"/>
  <c r="B2276" i="15"/>
  <c r="K2275" i="15"/>
  <c r="B2275" i="15"/>
  <c r="K2274" i="15"/>
  <c r="B2274" i="15"/>
  <c r="K2273" i="15"/>
  <c r="B2273" i="15"/>
  <c r="K2272" i="15"/>
  <c r="B2272" i="15"/>
  <c r="K2271" i="15"/>
  <c r="B2271" i="15"/>
  <c r="K2270" i="15"/>
  <c r="B2270" i="15"/>
  <c r="K2269" i="15"/>
  <c r="B2269" i="15"/>
  <c r="K2268" i="15"/>
  <c r="B2268" i="15"/>
  <c r="K2267" i="15"/>
  <c r="B2267" i="15"/>
  <c r="K2266" i="15"/>
  <c r="B2266" i="15"/>
  <c r="K2265" i="15"/>
  <c r="B2265" i="15"/>
  <c r="K2264" i="15"/>
  <c r="B2264" i="15"/>
  <c r="K2263" i="15"/>
  <c r="B2263" i="15"/>
  <c r="K2262" i="15"/>
  <c r="B2262" i="15"/>
  <c r="K2261" i="15"/>
  <c r="B2261" i="15"/>
  <c r="K2260" i="15"/>
  <c r="B2260" i="15"/>
  <c r="K2259" i="15"/>
  <c r="B2259" i="15"/>
  <c r="K2258" i="15"/>
  <c r="B2258" i="15"/>
  <c r="K2257" i="15"/>
  <c r="B2257" i="15"/>
  <c r="K2256" i="15"/>
  <c r="B2256" i="15"/>
  <c r="K2255" i="15"/>
  <c r="B2255" i="15"/>
  <c r="K2254" i="15"/>
  <c r="B2254" i="15"/>
  <c r="K2253" i="15"/>
  <c r="B2253" i="15"/>
  <c r="K2252" i="15"/>
  <c r="B2252" i="15"/>
  <c r="K2251" i="15"/>
  <c r="B2251" i="15"/>
  <c r="K2250" i="15"/>
  <c r="B2250" i="15"/>
  <c r="K2249" i="15"/>
  <c r="B2249" i="15"/>
  <c r="K2248" i="15"/>
  <c r="B2248" i="15"/>
  <c r="K2247" i="15"/>
  <c r="B2247" i="15"/>
  <c r="K2246" i="15"/>
  <c r="B2246" i="15"/>
  <c r="K2245" i="15"/>
  <c r="B2245" i="15"/>
  <c r="K2244" i="15"/>
  <c r="B2244" i="15"/>
  <c r="K2243" i="15"/>
  <c r="B2243" i="15"/>
  <c r="K2242" i="15"/>
  <c r="B2242" i="15"/>
  <c r="K2241" i="15"/>
  <c r="B2241" i="15"/>
  <c r="K2240" i="15"/>
  <c r="B2240" i="15"/>
  <c r="K2239" i="15"/>
  <c r="B2239" i="15"/>
  <c r="K2238" i="15"/>
  <c r="B2238" i="15"/>
  <c r="K2237" i="15"/>
  <c r="B2237" i="15"/>
  <c r="K2236" i="15"/>
  <c r="B2236" i="15"/>
  <c r="K2235" i="15"/>
  <c r="B2235" i="15"/>
  <c r="K2234" i="15"/>
  <c r="B2234" i="15"/>
  <c r="K2233" i="15"/>
  <c r="B2233" i="15"/>
  <c r="K2232" i="15"/>
  <c r="B2232" i="15"/>
  <c r="K2231" i="15"/>
  <c r="B2231" i="15"/>
  <c r="K2230" i="15"/>
  <c r="B2230" i="15"/>
  <c r="K2229" i="15"/>
  <c r="B2229" i="15"/>
  <c r="K2228" i="15"/>
  <c r="B2228" i="15"/>
  <c r="K2227" i="15"/>
  <c r="B2227" i="15"/>
  <c r="K2226" i="15"/>
  <c r="B2226" i="15"/>
  <c r="K2225" i="15"/>
  <c r="B2225" i="15"/>
  <c r="K2224" i="15"/>
  <c r="B2224" i="15"/>
  <c r="K2223" i="15"/>
  <c r="B2223" i="15"/>
  <c r="K2222" i="15"/>
  <c r="B2222" i="15"/>
  <c r="K2221" i="15"/>
  <c r="B2221" i="15"/>
  <c r="K2220" i="15"/>
  <c r="B2220" i="15"/>
  <c r="K2219" i="15"/>
  <c r="B2219" i="15"/>
  <c r="K2218" i="15"/>
  <c r="B2218" i="15"/>
  <c r="K2217" i="15"/>
  <c r="B2217" i="15"/>
  <c r="K2216" i="15"/>
  <c r="B2216" i="15"/>
  <c r="K2215" i="15"/>
  <c r="B2215" i="15"/>
  <c r="K2214" i="15"/>
  <c r="B2214" i="15"/>
  <c r="K2213" i="15"/>
  <c r="B2213" i="15"/>
  <c r="K2212" i="15"/>
  <c r="B2212" i="15"/>
  <c r="K2211" i="15"/>
  <c r="B2211" i="15"/>
  <c r="K2210" i="15"/>
  <c r="B2210" i="15"/>
  <c r="K2209" i="15"/>
  <c r="B2209" i="15"/>
  <c r="K2208" i="15"/>
  <c r="B2208" i="15"/>
  <c r="K2207" i="15"/>
  <c r="B2207" i="15"/>
  <c r="K2206" i="15"/>
  <c r="B2206" i="15"/>
  <c r="K2205" i="15"/>
  <c r="B2205" i="15"/>
  <c r="K2204" i="15"/>
  <c r="B2204" i="15"/>
  <c r="K2203" i="15"/>
  <c r="B2203" i="15"/>
  <c r="K2202" i="15"/>
  <c r="B2202" i="15"/>
  <c r="K2201" i="15"/>
  <c r="B2201" i="15"/>
  <c r="K2200" i="15"/>
  <c r="B2200" i="15"/>
  <c r="K2199" i="15"/>
  <c r="B2199" i="15"/>
  <c r="K2198" i="15"/>
  <c r="B2198" i="15"/>
  <c r="K2197" i="15"/>
  <c r="B2197" i="15"/>
  <c r="K2196" i="15"/>
  <c r="B2196" i="15"/>
  <c r="K2195" i="15"/>
  <c r="B2195" i="15"/>
  <c r="K2194" i="15"/>
  <c r="B2194" i="15"/>
  <c r="K2193" i="15"/>
  <c r="B2193" i="15"/>
  <c r="K2192" i="15"/>
  <c r="B2192" i="15"/>
  <c r="K2191" i="15"/>
  <c r="B2191" i="15"/>
  <c r="K2190" i="15"/>
  <c r="B2190" i="15"/>
  <c r="K2189" i="15"/>
  <c r="B2189" i="15"/>
  <c r="K2188" i="15"/>
  <c r="B2188" i="15"/>
  <c r="K2187" i="15"/>
  <c r="B2187" i="15"/>
  <c r="K2186" i="15"/>
  <c r="B2186" i="15"/>
  <c r="K2185" i="15"/>
  <c r="B2185" i="15"/>
  <c r="K2184" i="15"/>
  <c r="B2184" i="15"/>
  <c r="K2183" i="15"/>
  <c r="B2183" i="15"/>
  <c r="K2182" i="15"/>
  <c r="B2182" i="15"/>
  <c r="K2181" i="15"/>
  <c r="B2181" i="15"/>
  <c r="K2180" i="15"/>
  <c r="B2180" i="15"/>
  <c r="K2179" i="15"/>
  <c r="B2179" i="15"/>
  <c r="K2178" i="15"/>
  <c r="B2178" i="15"/>
  <c r="K2177" i="15"/>
  <c r="B2177" i="15"/>
  <c r="K2176" i="15"/>
  <c r="B2176" i="15"/>
  <c r="K2175" i="15"/>
  <c r="B2175" i="15"/>
  <c r="K2174" i="15"/>
  <c r="B2174" i="15"/>
  <c r="K2173" i="15"/>
  <c r="B2173" i="15"/>
  <c r="K2172" i="15"/>
  <c r="B2172" i="15"/>
  <c r="K2171" i="15"/>
  <c r="B2171" i="15"/>
  <c r="K2170" i="15"/>
  <c r="B2170" i="15"/>
  <c r="K2169" i="15"/>
  <c r="B2169" i="15"/>
  <c r="K2168" i="15"/>
  <c r="B2168" i="15"/>
  <c r="K2167" i="15"/>
  <c r="B2167" i="15"/>
  <c r="K2166" i="15"/>
  <c r="B2166" i="15"/>
  <c r="K2165" i="15"/>
  <c r="B2165" i="15"/>
  <c r="K2164" i="15"/>
  <c r="B2164" i="15"/>
  <c r="K2163" i="15"/>
  <c r="B2163" i="15"/>
  <c r="K2162" i="15"/>
  <c r="B2162" i="15"/>
  <c r="K2161" i="15"/>
  <c r="B2161" i="15"/>
  <c r="K2160" i="15"/>
  <c r="B2160" i="15"/>
  <c r="K2159" i="15"/>
  <c r="B2159" i="15"/>
  <c r="K2158" i="15"/>
  <c r="B2158" i="15"/>
  <c r="K2157" i="15"/>
  <c r="B2157" i="15"/>
  <c r="K2156" i="15"/>
  <c r="B2156" i="15"/>
  <c r="K2155" i="15"/>
  <c r="B2155" i="15"/>
  <c r="K2154" i="15"/>
  <c r="B2154" i="15"/>
  <c r="K2153" i="15"/>
  <c r="B2153" i="15"/>
  <c r="K2152" i="15"/>
  <c r="B2152" i="15"/>
  <c r="K2151" i="15"/>
  <c r="B2151" i="15"/>
  <c r="K2150" i="15"/>
  <c r="B2150" i="15"/>
  <c r="K2149" i="15"/>
  <c r="B2149" i="15"/>
  <c r="K2148" i="15"/>
  <c r="B2148" i="15"/>
  <c r="K2147" i="15"/>
  <c r="B2147" i="15"/>
  <c r="K2146" i="15"/>
  <c r="B2146" i="15"/>
  <c r="K2145" i="15"/>
  <c r="B2145" i="15"/>
  <c r="K2144" i="15"/>
  <c r="B2144" i="15"/>
  <c r="K2143" i="15"/>
  <c r="B2143" i="15"/>
  <c r="K2142" i="15"/>
  <c r="B2142" i="15"/>
  <c r="K2141" i="15"/>
  <c r="B2141" i="15"/>
  <c r="K2140" i="15"/>
  <c r="B2140" i="15"/>
  <c r="K2139" i="15"/>
  <c r="B2139" i="15"/>
  <c r="K2138" i="15"/>
  <c r="B2138" i="15"/>
  <c r="K2137" i="15"/>
  <c r="B2137" i="15"/>
  <c r="K2136" i="15"/>
  <c r="B2136" i="15"/>
  <c r="K2135" i="15"/>
  <c r="B2135" i="15"/>
  <c r="K2134" i="15"/>
  <c r="B2134" i="15"/>
  <c r="K2133" i="15"/>
  <c r="B2133" i="15"/>
  <c r="K2132" i="15"/>
  <c r="B2132" i="15"/>
  <c r="K2131" i="15"/>
  <c r="B2131" i="15"/>
  <c r="K2130" i="15"/>
  <c r="B2130" i="15"/>
  <c r="K2129" i="15"/>
  <c r="B2129" i="15"/>
  <c r="K2128" i="15"/>
  <c r="B2128" i="15"/>
  <c r="K2127" i="15"/>
  <c r="B2127" i="15"/>
  <c r="K2126" i="15"/>
  <c r="B2126" i="15"/>
  <c r="K2125" i="15"/>
  <c r="B2125" i="15"/>
  <c r="K2124" i="15"/>
  <c r="B2124" i="15"/>
  <c r="K2123" i="15"/>
  <c r="B2123" i="15"/>
  <c r="K2122" i="15"/>
  <c r="B2122" i="15"/>
  <c r="K2121" i="15"/>
  <c r="B2121" i="15"/>
  <c r="K2120" i="15"/>
  <c r="B2120" i="15"/>
  <c r="K2119" i="15"/>
  <c r="B2119" i="15"/>
  <c r="K2118" i="15"/>
  <c r="B2118" i="15"/>
  <c r="K2117" i="15"/>
  <c r="B2117" i="15"/>
  <c r="K2116" i="15"/>
  <c r="B2116" i="15"/>
  <c r="K2115" i="15"/>
  <c r="B2115" i="15"/>
  <c r="K2114" i="15"/>
  <c r="B2114" i="15"/>
  <c r="K2113" i="15"/>
  <c r="B2113" i="15"/>
  <c r="K2112" i="15"/>
  <c r="B2112" i="15"/>
  <c r="K2111" i="15"/>
  <c r="B2111" i="15"/>
  <c r="K2110" i="15"/>
  <c r="B2110" i="15"/>
  <c r="K2109" i="15"/>
  <c r="B2109" i="15"/>
  <c r="K2108" i="15"/>
  <c r="B2108" i="15"/>
  <c r="K2107" i="15"/>
  <c r="B2107" i="15"/>
  <c r="K2106" i="15"/>
  <c r="B2106" i="15"/>
  <c r="K2105" i="15"/>
  <c r="B2105" i="15"/>
  <c r="K2104" i="15"/>
  <c r="B2104" i="15"/>
  <c r="K2103" i="15"/>
  <c r="B2103" i="15"/>
  <c r="K2102" i="15"/>
  <c r="B2102" i="15"/>
  <c r="K2101" i="15"/>
  <c r="B2101" i="15"/>
  <c r="K2100" i="15"/>
  <c r="B2100" i="15"/>
  <c r="K2099" i="15"/>
  <c r="B2099" i="15"/>
  <c r="K2098" i="15"/>
  <c r="B2098" i="15"/>
  <c r="K2097" i="15"/>
  <c r="B2097" i="15"/>
  <c r="K2096" i="15"/>
  <c r="B2096" i="15"/>
  <c r="K2095" i="15"/>
  <c r="B2095" i="15"/>
  <c r="K2094" i="15"/>
  <c r="B2094" i="15"/>
  <c r="K2093" i="15"/>
  <c r="B2093" i="15"/>
  <c r="K2092" i="15"/>
  <c r="B2092" i="15"/>
  <c r="K2091" i="15"/>
  <c r="B2091" i="15"/>
  <c r="K2090" i="15"/>
  <c r="B2090" i="15"/>
  <c r="K2089" i="15"/>
  <c r="B2089" i="15"/>
  <c r="K2088" i="15"/>
  <c r="B2088" i="15"/>
  <c r="K2087" i="15"/>
  <c r="B2087" i="15"/>
  <c r="K2086" i="15"/>
  <c r="B2086" i="15"/>
  <c r="K2085" i="15"/>
  <c r="B2085" i="15"/>
  <c r="K2084" i="15"/>
  <c r="B2084" i="15"/>
  <c r="K2083" i="15"/>
  <c r="B2083" i="15"/>
  <c r="K2082" i="15"/>
  <c r="B2082" i="15"/>
  <c r="K2081" i="15"/>
  <c r="B2081" i="15"/>
  <c r="K2080" i="15"/>
  <c r="B2080" i="15"/>
  <c r="K2079" i="15"/>
  <c r="B2079" i="15"/>
  <c r="K2078" i="15"/>
  <c r="B2078" i="15"/>
  <c r="K2077" i="15"/>
  <c r="B2077" i="15"/>
  <c r="K2076" i="15"/>
  <c r="B2076" i="15"/>
  <c r="K2075" i="15"/>
  <c r="B2075" i="15"/>
  <c r="K2074" i="15"/>
  <c r="B2074" i="15"/>
  <c r="K2073" i="15"/>
  <c r="B2073" i="15"/>
  <c r="K2072" i="15"/>
  <c r="B2072" i="15"/>
  <c r="K2071" i="15"/>
  <c r="B2071" i="15"/>
  <c r="K2070" i="15"/>
  <c r="B2070" i="15"/>
  <c r="K2069" i="15"/>
  <c r="B2069" i="15"/>
  <c r="K2068" i="15"/>
  <c r="B2068" i="15"/>
  <c r="K2067" i="15"/>
  <c r="B2067" i="15"/>
  <c r="K2066" i="15"/>
  <c r="B2066" i="15"/>
  <c r="K2065" i="15"/>
  <c r="B2065" i="15"/>
  <c r="K2064" i="15"/>
  <c r="B2064" i="15"/>
  <c r="K2063" i="15"/>
  <c r="B2063" i="15"/>
  <c r="K2062" i="15"/>
  <c r="B2062" i="15"/>
  <c r="K2061" i="15"/>
  <c r="B2061" i="15"/>
  <c r="K2060" i="15"/>
  <c r="B2060" i="15"/>
  <c r="K2059" i="15"/>
  <c r="B2059" i="15"/>
  <c r="K2058" i="15"/>
  <c r="B2058" i="15"/>
  <c r="K2057" i="15"/>
  <c r="B2057" i="15"/>
  <c r="K2056" i="15"/>
  <c r="B2056" i="15"/>
  <c r="K2055" i="15"/>
  <c r="B2055" i="15"/>
  <c r="K2054" i="15"/>
  <c r="B2054" i="15"/>
  <c r="K2053" i="15"/>
  <c r="B2053" i="15"/>
  <c r="K2052" i="15"/>
  <c r="B2052" i="15"/>
  <c r="K2051" i="15"/>
  <c r="B2051" i="15"/>
  <c r="K2050" i="15"/>
  <c r="B2050" i="15"/>
  <c r="K2049" i="15"/>
  <c r="B2049" i="15"/>
  <c r="K2048" i="15"/>
  <c r="B2048" i="15"/>
  <c r="K2047" i="15"/>
  <c r="B2047" i="15"/>
  <c r="K2046" i="15"/>
  <c r="B2046" i="15"/>
  <c r="K2045" i="15"/>
  <c r="B2045" i="15"/>
  <c r="K2044" i="15"/>
  <c r="B2044" i="15"/>
  <c r="K2043" i="15"/>
  <c r="B2043" i="15"/>
  <c r="K2042" i="15"/>
  <c r="B2042" i="15"/>
  <c r="K2041" i="15"/>
  <c r="B2041" i="15"/>
  <c r="K2040" i="15"/>
  <c r="B2040" i="15"/>
  <c r="K2039" i="15"/>
  <c r="B2039" i="15"/>
  <c r="K2038" i="15"/>
  <c r="B2038" i="15"/>
  <c r="K2037" i="15"/>
  <c r="B2037" i="15"/>
  <c r="K2036" i="15"/>
  <c r="B2036" i="15"/>
  <c r="K2035" i="15"/>
  <c r="B2035" i="15"/>
  <c r="K2034" i="15"/>
  <c r="B2034" i="15"/>
  <c r="K2033" i="15"/>
  <c r="B2033" i="15"/>
  <c r="K2032" i="15"/>
  <c r="B2032" i="15"/>
  <c r="K2031" i="15"/>
  <c r="B2031" i="15"/>
  <c r="K2030" i="15"/>
  <c r="B2030" i="15"/>
  <c r="K2029" i="15"/>
  <c r="B2029" i="15"/>
  <c r="K2028" i="15"/>
  <c r="B2028" i="15"/>
  <c r="K2027" i="15"/>
  <c r="B2027" i="15"/>
  <c r="K2026" i="15"/>
  <c r="B2026" i="15"/>
  <c r="K2025" i="15"/>
  <c r="B2025" i="15"/>
  <c r="K2024" i="15"/>
  <c r="B2024" i="15"/>
  <c r="K2023" i="15"/>
  <c r="B2023" i="15"/>
  <c r="K2022" i="15"/>
  <c r="B2022" i="15"/>
  <c r="K2021" i="15"/>
  <c r="B2021" i="15"/>
  <c r="K2020" i="15"/>
  <c r="B2020" i="15"/>
  <c r="K2019" i="15"/>
  <c r="B2019" i="15"/>
  <c r="K2018" i="15"/>
  <c r="B2018" i="15"/>
  <c r="K2017" i="15"/>
  <c r="B2017" i="15"/>
  <c r="K2016" i="15"/>
  <c r="B2016" i="15"/>
  <c r="K2015" i="15"/>
  <c r="B2015" i="15"/>
  <c r="K2014" i="15"/>
  <c r="B2014" i="15"/>
  <c r="K2013" i="15"/>
  <c r="B2013" i="15"/>
  <c r="K2012" i="15"/>
  <c r="B2012" i="15"/>
  <c r="K2011" i="15"/>
  <c r="B2011" i="15"/>
  <c r="K2010" i="15"/>
  <c r="B2010" i="15"/>
  <c r="K2009" i="15"/>
  <c r="B2009" i="15"/>
  <c r="K2008" i="15"/>
  <c r="B2008" i="15"/>
  <c r="K2007" i="15"/>
  <c r="B2007" i="15"/>
  <c r="K2006" i="15"/>
  <c r="B2006" i="15"/>
  <c r="K2005" i="15"/>
  <c r="B2005" i="15"/>
  <c r="K2004" i="15"/>
  <c r="B2004" i="15"/>
  <c r="K2003" i="15"/>
  <c r="B2003" i="15"/>
  <c r="K2002" i="15"/>
  <c r="B2002" i="15"/>
  <c r="K2001" i="15"/>
  <c r="B2001" i="15"/>
  <c r="K2000" i="15"/>
  <c r="B2000" i="15"/>
  <c r="K1999" i="15"/>
  <c r="B1999" i="15"/>
  <c r="K1998" i="15"/>
  <c r="B1998" i="15"/>
  <c r="K1997" i="15"/>
  <c r="B1997" i="15"/>
  <c r="K1996" i="15"/>
  <c r="B1996" i="15"/>
  <c r="K1995" i="15"/>
  <c r="B1995" i="15"/>
  <c r="K1994" i="15"/>
  <c r="B1994" i="15"/>
  <c r="K1993" i="15"/>
  <c r="B1993" i="15"/>
  <c r="K1992" i="15"/>
  <c r="B1992" i="15"/>
  <c r="K1991" i="15"/>
  <c r="B1991" i="15"/>
  <c r="K1990" i="15"/>
  <c r="B1990" i="15"/>
  <c r="K1989" i="15"/>
  <c r="B1989" i="15"/>
  <c r="K1988" i="15"/>
  <c r="B1988" i="15"/>
  <c r="K1987" i="15"/>
  <c r="B1987" i="15"/>
  <c r="K1986" i="15"/>
  <c r="B1986" i="15"/>
  <c r="K1985" i="15"/>
  <c r="B1985" i="15"/>
  <c r="K1984" i="15"/>
  <c r="B1984" i="15"/>
  <c r="K1983" i="15"/>
  <c r="B1983" i="15"/>
  <c r="K1982" i="15"/>
  <c r="B1982" i="15"/>
  <c r="K1981" i="15"/>
  <c r="B1981" i="15"/>
  <c r="K1980" i="15"/>
  <c r="B1980" i="15"/>
  <c r="K1979" i="15"/>
  <c r="B1979" i="15"/>
  <c r="K1978" i="15"/>
  <c r="B1978" i="15"/>
  <c r="K1977" i="15"/>
  <c r="B1977" i="15"/>
  <c r="K1976" i="15"/>
  <c r="B1976" i="15"/>
  <c r="K1975" i="15"/>
  <c r="B1975" i="15"/>
  <c r="K1974" i="15"/>
  <c r="B1974" i="15"/>
  <c r="K1973" i="15"/>
  <c r="B1973" i="15"/>
  <c r="K1972" i="15"/>
  <c r="B1972" i="15"/>
  <c r="K1971" i="15"/>
  <c r="B1971" i="15"/>
  <c r="K1970" i="15"/>
  <c r="B1970" i="15"/>
  <c r="K1969" i="15"/>
  <c r="B1969" i="15"/>
  <c r="K1968" i="15"/>
  <c r="B1968" i="15"/>
  <c r="K1967" i="15"/>
  <c r="B1967" i="15"/>
  <c r="K1966" i="15"/>
  <c r="B1966" i="15"/>
  <c r="K1965" i="15"/>
  <c r="B1965" i="15"/>
  <c r="K1964" i="15"/>
  <c r="B1964" i="15"/>
  <c r="K1963" i="15"/>
  <c r="B1963" i="15"/>
  <c r="K1962" i="15"/>
  <c r="B1962" i="15"/>
  <c r="K1961" i="15"/>
  <c r="B1961" i="15"/>
  <c r="K1960" i="15"/>
  <c r="B1960" i="15"/>
  <c r="K1959" i="15"/>
  <c r="B1959" i="15"/>
  <c r="K1958" i="15"/>
  <c r="B1958" i="15"/>
  <c r="K1957" i="15"/>
  <c r="B1957" i="15"/>
  <c r="K1956" i="15"/>
  <c r="B1956" i="15"/>
  <c r="K1955" i="15"/>
  <c r="B1955" i="15"/>
  <c r="K1954" i="15"/>
  <c r="B1954" i="15"/>
  <c r="K1953" i="15"/>
  <c r="B1953" i="15"/>
  <c r="K1952" i="15"/>
  <c r="B1952" i="15"/>
  <c r="K1951" i="15"/>
  <c r="B1951" i="15"/>
  <c r="K1950" i="15"/>
  <c r="B1950" i="15"/>
  <c r="K1949" i="15"/>
  <c r="B1949" i="15"/>
  <c r="K1948" i="15"/>
  <c r="B1948" i="15"/>
  <c r="K1947" i="15"/>
  <c r="B1947" i="15"/>
  <c r="K1946" i="15"/>
  <c r="B1946" i="15"/>
  <c r="K1945" i="15"/>
  <c r="B1945" i="15"/>
  <c r="K1944" i="15"/>
  <c r="B1944" i="15"/>
  <c r="K1943" i="15"/>
  <c r="B1943" i="15"/>
  <c r="K1942" i="15"/>
  <c r="B1942" i="15"/>
  <c r="K1941" i="15"/>
  <c r="B1941" i="15"/>
  <c r="K1940" i="15"/>
  <c r="B1940" i="15"/>
  <c r="K1939" i="15"/>
  <c r="B1939" i="15"/>
  <c r="K1938" i="15"/>
  <c r="B1938" i="15"/>
  <c r="K1937" i="15"/>
  <c r="B1937" i="15"/>
  <c r="K1936" i="15"/>
  <c r="B1936" i="15"/>
  <c r="K1935" i="15"/>
  <c r="B1935" i="15"/>
  <c r="K1934" i="15"/>
  <c r="B1934" i="15"/>
  <c r="K1933" i="15"/>
  <c r="B1933" i="15"/>
  <c r="K1932" i="15"/>
  <c r="B1932" i="15"/>
  <c r="K1931" i="15"/>
  <c r="B1931" i="15"/>
  <c r="K1930" i="15"/>
  <c r="B1930" i="15"/>
  <c r="K1929" i="15"/>
  <c r="B1929" i="15"/>
  <c r="K1928" i="15"/>
  <c r="B1928" i="15"/>
  <c r="K1927" i="15"/>
  <c r="B1927" i="15"/>
  <c r="K1926" i="15"/>
  <c r="B1926" i="15"/>
  <c r="K1925" i="15"/>
  <c r="B1925" i="15"/>
  <c r="K1924" i="15"/>
  <c r="B1924" i="15"/>
  <c r="K1923" i="15"/>
  <c r="B1923" i="15"/>
  <c r="K1922" i="15"/>
  <c r="B1922" i="15"/>
  <c r="K1921" i="15"/>
  <c r="B1921" i="15"/>
  <c r="K1920" i="15"/>
  <c r="B1920" i="15"/>
  <c r="K1919" i="15"/>
  <c r="B1919" i="15"/>
  <c r="K1918" i="15"/>
  <c r="B1918" i="15"/>
  <c r="K1917" i="15"/>
  <c r="B1917" i="15"/>
  <c r="K1916" i="15"/>
  <c r="B1916" i="15"/>
  <c r="K1915" i="15"/>
  <c r="B1915" i="15"/>
  <c r="K1914" i="15"/>
  <c r="B1914" i="15"/>
  <c r="K1913" i="15"/>
  <c r="B1913" i="15"/>
  <c r="K1912" i="15"/>
  <c r="B1912" i="15"/>
  <c r="K1911" i="15"/>
  <c r="B1911" i="15"/>
  <c r="K1910" i="15"/>
  <c r="B1910" i="15"/>
  <c r="K1909" i="15"/>
  <c r="B1909" i="15"/>
  <c r="K1908" i="15"/>
  <c r="B1908" i="15"/>
  <c r="K1907" i="15"/>
  <c r="B1907" i="15"/>
  <c r="K1906" i="15"/>
  <c r="B1906" i="15"/>
  <c r="K1905" i="15"/>
  <c r="B1905" i="15"/>
  <c r="K1904" i="15"/>
  <c r="B1904" i="15"/>
  <c r="K1903" i="15"/>
  <c r="B1903" i="15"/>
  <c r="K1902" i="15"/>
  <c r="B1902" i="15"/>
  <c r="K1901" i="15"/>
  <c r="B1901" i="15"/>
  <c r="K1900" i="15"/>
  <c r="B1900" i="15"/>
  <c r="K1899" i="15"/>
  <c r="B1899" i="15"/>
  <c r="K1898" i="15"/>
  <c r="B1898" i="15"/>
  <c r="K1897" i="15"/>
  <c r="B1897" i="15"/>
  <c r="K1896" i="15"/>
  <c r="B1896" i="15"/>
  <c r="K1895" i="15"/>
  <c r="B1895" i="15"/>
  <c r="K1894" i="15"/>
  <c r="B1894" i="15"/>
  <c r="K1893" i="15"/>
  <c r="B1893" i="15"/>
  <c r="K1892" i="15"/>
  <c r="B1892" i="15"/>
  <c r="K1891" i="15"/>
  <c r="B1891" i="15"/>
  <c r="K1890" i="15"/>
  <c r="B1890" i="15"/>
  <c r="K1889" i="15"/>
  <c r="B1889" i="15"/>
  <c r="K1888" i="15"/>
  <c r="B1888" i="15"/>
  <c r="K1887" i="15"/>
  <c r="B1887" i="15"/>
  <c r="K1886" i="15"/>
  <c r="B1886" i="15"/>
  <c r="K1885" i="15"/>
  <c r="B1885" i="15"/>
  <c r="K1884" i="15"/>
  <c r="B1884" i="15"/>
  <c r="K1883" i="15"/>
  <c r="B1883" i="15"/>
  <c r="K1882" i="15"/>
  <c r="B1882" i="15"/>
  <c r="K1881" i="15"/>
  <c r="B1881" i="15"/>
  <c r="K1880" i="15"/>
  <c r="B1880" i="15"/>
  <c r="K1879" i="15"/>
  <c r="B1879" i="15"/>
  <c r="K1878" i="15"/>
  <c r="B1878" i="15"/>
  <c r="K1877" i="15"/>
  <c r="B1877" i="15"/>
  <c r="K1876" i="15"/>
  <c r="B1876" i="15"/>
  <c r="K1875" i="15"/>
  <c r="B1875" i="15"/>
  <c r="K1874" i="15"/>
  <c r="B1874" i="15"/>
  <c r="K1873" i="15"/>
  <c r="B1873" i="15"/>
  <c r="K1872" i="15"/>
  <c r="B1872" i="15"/>
  <c r="K1871" i="15"/>
  <c r="B1871" i="15"/>
  <c r="K1870" i="15"/>
  <c r="B1870" i="15"/>
  <c r="K1869" i="15"/>
  <c r="B1869" i="15"/>
  <c r="K1868" i="15"/>
  <c r="B1868" i="15"/>
  <c r="K1867" i="15"/>
  <c r="B1867" i="15"/>
  <c r="K1866" i="15"/>
  <c r="B1866" i="15"/>
  <c r="K1865" i="15"/>
  <c r="B1865" i="15"/>
  <c r="K1864" i="15"/>
  <c r="B1864" i="15"/>
  <c r="K1863" i="15"/>
  <c r="B1863" i="15"/>
  <c r="K1862" i="15"/>
  <c r="B1862" i="15"/>
  <c r="K1861" i="15"/>
  <c r="B1861" i="15"/>
  <c r="K1860" i="15"/>
  <c r="B1860" i="15"/>
  <c r="K1859" i="15"/>
  <c r="B1859" i="15"/>
  <c r="K1858" i="15"/>
  <c r="B1858" i="15"/>
  <c r="K1857" i="15"/>
  <c r="B1857" i="15"/>
  <c r="K1856" i="15"/>
  <c r="B1856" i="15"/>
  <c r="K1855" i="15"/>
  <c r="B1855" i="15"/>
  <c r="K1854" i="15"/>
  <c r="B1854" i="15"/>
  <c r="K1853" i="15"/>
  <c r="B1853" i="15"/>
  <c r="K1852" i="15"/>
  <c r="B1852" i="15"/>
  <c r="K1851" i="15"/>
  <c r="B1851" i="15"/>
  <c r="K1850" i="15"/>
  <c r="B1850" i="15"/>
  <c r="K1849" i="15"/>
  <c r="B1849" i="15"/>
  <c r="K1848" i="15"/>
  <c r="B1848" i="15"/>
  <c r="K1847" i="15"/>
  <c r="B1847" i="15"/>
  <c r="K1846" i="15"/>
  <c r="B1846" i="15"/>
  <c r="K1845" i="15"/>
  <c r="B1845" i="15"/>
  <c r="K1844" i="15"/>
  <c r="B1844" i="15"/>
  <c r="K1843" i="15"/>
  <c r="B1843" i="15"/>
  <c r="K1842" i="15"/>
  <c r="B1842" i="15"/>
  <c r="K1841" i="15"/>
  <c r="B1841" i="15"/>
  <c r="K1840" i="15"/>
  <c r="B1840" i="15"/>
  <c r="K1839" i="15"/>
  <c r="B1839" i="15"/>
  <c r="K1838" i="15"/>
  <c r="B1838" i="15"/>
  <c r="K1837" i="15"/>
  <c r="B1837" i="15"/>
  <c r="K1836" i="15"/>
  <c r="B1836" i="15"/>
  <c r="K1835" i="15"/>
  <c r="B1835" i="15"/>
  <c r="K1834" i="15"/>
  <c r="B1834" i="15"/>
  <c r="K1833" i="15"/>
  <c r="B1833" i="15"/>
  <c r="K1832" i="15"/>
  <c r="B1832" i="15"/>
  <c r="K1831" i="15"/>
  <c r="B1831" i="15"/>
  <c r="K1830" i="15"/>
  <c r="B1830" i="15"/>
  <c r="K1829" i="15"/>
  <c r="B1829" i="15"/>
  <c r="K1828" i="15"/>
  <c r="B1828" i="15"/>
  <c r="K1827" i="15"/>
  <c r="B1827" i="15"/>
  <c r="K1826" i="15"/>
  <c r="B1826" i="15"/>
  <c r="K1825" i="15"/>
  <c r="B1825" i="15"/>
  <c r="K1824" i="15"/>
  <c r="B1824" i="15"/>
  <c r="K1823" i="15"/>
  <c r="B1823" i="15"/>
  <c r="K1822" i="15"/>
  <c r="B1822" i="15"/>
  <c r="K1821" i="15"/>
  <c r="B1821" i="15"/>
  <c r="K1820" i="15"/>
  <c r="B1820" i="15"/>
  <c r="K1819" i="15"/>
  <c r="B1819" i="15"/>
  <c r="K1818" i="15"/>
  <c r="B1818" i="15"/>
  <c r="K1817" i="15"/>
  <c r="B1817" i="15"/>
  <c r="K1816" i="15"/>
  <c r="B1816" i="15"/>
  <c r="K1815" i="15"/>
  <c r="B1815" i="15"/>
  <c r="K1814" i="15"/>
  <c r="B1814" i="15"/>
  <c r="K1813" i="15"/>
  <c r="B1813" i="15"/>
  <c r="K1812" i="15"/>
  <c r="B1812" i="15"/>
  <c r="K1811" i="15"/>
  <c r="B1811" i="15"/>
  <c r="K1810" i="15"/>
  <c r="B1810" i="15"/>
  <c r="K1809" i="15"/>
  <c r="B1809" i="15"/>
  <c r="K1808" i="15"/>
  <c r="B1808" i="15"/>
  <c r="K1807" i="15"/>
  <c r="B1807" i="15"/>
  <c r="K1806" i="15"/>
  <c r="B1806" i="15"/>
  <c r="K1805" i="15"/>
  <c r="B1805" i="15"/>
  <c r="K1804" i="15"/>
  <c r="B1804" i="15"/>
  <c r="K1803" i="15"/>
  <c r="B1803" i="15"/>
  <c r="K1802" i="15"/>
  <c r="B1802" i="15"/>
  <c r="K1801" i="15"/>
  <c r="B1801" i="15"/>
  <c r="K1800" i="15"/>
  <c r="B1800" i="15"/>
  <c r="K1799" i="15"/>
  <c r="B1799" i="15"/>
  <c r="K1798" i="15"/>
  <c r="B1798" i="15"/>
  <c r="K1797" i="15"/>
  <c r="B1797" i="15"/>
  <c r="K1796" i="15"/>
  <c r="B1796" i="15"/>
  <c r="K1795" i="15"/>
  <c r="B1795" i="15"/>
  <c r="K1794" i="15"/>
  <c r="B1794" i="15"/>
  <c r="K1793" i="15"/>
  <c r="B1793" i="15"/>
  <c r="K1792" i="15"/>
  <c r="B1792" i="15"/>
  <c r="K1791" i="15"/>
  <c r="B1791" i="15"/>
  <c r="K1790" i="15"/>
  <c r="B1790" i="15"/>
  <c r="K1789" i="15"/>
  <c r="B1789" i="15"/>
  <c r="K1788" i="15"/>
  <c r="B1788" i="15"/>
  <c r="K1787" i="15"/>
  <c r="B1787" i="15"/>
  <c r="K1786" i="15"/>
  <c r="B1786" i="15"/>
  <c r="K1785" i="15"/>
  <c r="B1785" i="15"/>
  <c r="K1784" i="15"/>
  <c r="B1784" i="15"/>
  <c r="K1783" i="15"/>
  <c r="B1783" i="15"/>
  <c r="K1782" i="15"/>
  <c r="B1782" i="15"/>
  <c r="K1781" i="15"/>
  <c r="B1781" i="15"/>
  <c r="K1780" i="15"/>
  <c r="B1780" i="15"/>
  <c r="K1779" i="15"/>
  <c r="B1779" i="15"/>
  <c r="K1778" i="15"/>
  <c r="B1778" i="15"/>
  <c r="K1777" i="15"/>
  <c r="B1777" i="15"/>
  <c r="K1776" i="15"/>
  <c r="B1776" i="15"/>
  <c r="K1775" i="15"/>
  <c r="B1775" i="15"/>
  <c r="K1774" i="15"/>
  <c r="B1774" i="15"/>
  <c r="K1773" i="15"/>
  <c r="B1773" i="15"/>
  <c r="K1772" i="15"/>
  <c r="B1772" i="15"/>
  <c r="K1771" i="15"/>
  <c r="B1771" i="15"/>
  <c r="K1770" i="15"/>
  <c r="B1770" i="15"/>
  <c r="K1769" i="15"/>
  <c r="B1769" i="15"/>
  <c r="K1768" i="15"/>
  <c r="B1768" i="15"/>
  <c r="K1767" i="15"/>
  <c r="B1767" i="15"/>
  <c r="K1766" i="15"/>
  <c r="B1766" i="15"/>
  <c r="K1765" i="15"/>
  <c r="B1765" i="15"/>
  <c r="K1764" i="15"/>
  <c r="B1764" i="15"/>
  <c r="K1763" i="15"/>
  <c r="B1763" i="15"/>
  <c r="K1762" i="15"/>
  <c r="B1762" i="15"/>
  <c r="K1761" i="15"/>
  <c r="B1761" i="15"/>
  <c r="K1760" i="15"/>
  <c r="B1760" i="15"/>
  <c r="K1759" i="15"/>
  <c r="B1759" i="15"/>
  <c r="K1758" i="15"/>
  <c r="B1758" i="15"/>
  <c r="K1757" i="15"/>
  <c r="B1757" i="15"/>
  <c r="K1756" i="15"/>
  <c r="B1756" i="15"/>
  <c r="K1755" i="15"/>
  <c r="B1755" i="15"/>
  <c r="K1754" i="15"/>
  <c r="B1754" i="15"/>
  <c r="K1753" i="15"/>
  <c r="B1753" i="15"/>
  <c r="K1752" i="15"/>
  <c r="B1752" i="15"/>
  <c r="K1751" i="15"/>
  <c r="B1751" i="15"/>
  <c r="K1750" i="15"/>
  <c r="B1750" i="15"/>
  <c r="K1749" i="15"/>
  <c r="B1749" i="15"/>
  <c r="K1748" i="15"/>
  <c r="B1748" i="15"/>
  <c r="K1747" i="15"/>
  <c r="B1747" i="15"/>
  <c r="K1746" i="15"/>
  <c r="B1746" i="15"/>
  <c r="K1745" i="15"/>
  <c r="B1745" i="15"/>
  <c r="K1744" i="15"/>
  <c r="B1744" i="15"/>
  <c r="K1743" i="15"/>
  <c r="B1743" i="15"/>
  <c r="K1742" i="15"/>
  <c r="B1742" i="15"/>
  <c r="K1741" i="15"/>
  <c r="B1741" i="15"/>
  <c r="K1740" i="15"/>
  <c r="B1740" i="15"/>
  <c r="K1739" i="15"/>
  <c r="B1739" i="15"/>
  <c r="K1738" i="15"/>
  <c r="B1738" i="15"/>
  <c r="K1737" i="15"/>
  <c r="B1737" i="15"/>
  <c r="K1736" i="15"/>
  <c r="B1736" i="15"/>
  <c r="K1735" i="15"/>
  <c r="B1735" i="15"/>
  <c r="K1734" i="15"/>
  <c r="B1734" i="15"/>
  <c r="K1733" i="15"/>
  <c r="B1733" i="15"/>
  <c r="K1732" i="15"/>
  <c r="B1732" i="15"/>
  <c r="K1731" i="15"/>
  <c r="B1731" i="15"/>
  <c r="K1730" i="15"/>
  <c r="B1730" i="15"/>
  <c r="K1729" i="15"/>
  <c r="B1729" i="15"/>
  <c r="K1728" i="15"/>
  <c r="B1728" i="15"/>
  <c r="K1727" i="15"/>
  <c r="B1727" i="15"/>
  <c r="K1726" i="15"/>
  <c r="B1726" i="15"/>
  <c r="K1725" i="15"/>
  <c r="B1725" i="15"/>
  <c r="K1724" i="15"/>
  <c r="B1724" i="15"/>
  <c r="K1723" i="15"/>
  <c r="B1723" i="15"/>
  <c r="K1722" i="15"/>
  <c r="B1722" i="15"/>
  <c r="K1721" i="15"/>
  <c r="B1721" i="15"/>
  <c r="K1720" i="15"/>
  <c r="B1720" i="15"/>
  <c r="K1719" i="15"/>
  <c r="B1719" i="15"/>
  <c r="K1718" i="15"/>
  <c r="B1718" i="15"/>
  <c r="K1717" i="15"/>
  <c r="B1717" i="15"/>
  <c r="K1716" i="15"/>
  <c r="B1716" i="15"/>
  <c r="K1715" i="15"/>
  <c r="B1715" i="15"/>
  <c r="K1714" i="15"/>
  <c r="B1714" i="15"/>
  <c r="K1713" i="15"/>
  <c r="B1713" i="15"/>
  <c r="K1712" i="15"/>
  <c r="B1712" i="15"/>
  <c r="K1711" i="15"/>
  <c r="B1711" i="15"/>
  <c r="K1710" i="15"/>
  <c r="B1710" i="15"/>
  <c r="K1709" i="15"/>
  <c r="B1709" i="15"/>
  <c r="K1708" i="15"/>
  <c r="B1708" i="15"/>
  <c r="K1707" i="15"/>
  <c r="B1707" i="15"/>
  <c r="K1706" i="15"/>
  <c r="B1706" i="15"/>
  <c r="K1705" i="15"/>
  <c r="B1705" i="15"/>
  <c r="K1704" i="15"/>
  <c r="B1704" i="15"/>
  <c r="K1703" i="15"/>
  <c r="B1703" i="15"/>
  <c r="K1702" i="15"/>
  <c r="B1702" i="15"/>
  <c r="K1701" i="15"/>
  <c r="B1701" i="15"/>
  <c r="K1700" i="15"/>
  <c r="B1700" i="15"/>
  <c r="K1699" i="15"/>
  <c r="B1699" i="15"/>
  <c r="K1698" i="15"/>
  <c r="B1698" i="15"/>
  <c r="K1697" i="15"/>
  <c r="B1697" i="15"/>
  <c r="K1696" i="15"/>
  <c r="B1696" i="15"/>
  <c r="K1695" i="15"/>
  <c r="B1695" i="15"/>
  <c r="K1694" i="15"/>
  <c r="B1694" i="15"/>
  <c r="K1693" i="15"/>
  <c r="B1693" i="15"/>
  <c r="K1692" i="15"/>
  <c r="B1692" i="15"/>
  <c r="K1691" i="15"/>
  <c r="B1691" i="15"/>
  <c r="K1690" i="15"/>
  <c r="B1690" i="15"/>
  <c r="K1689" i="15"/>
  <c r="B1689" i="15"/>
  <c r="K1688" i="15"/>
  <c r="B1688" i="15"/>
  <c r="K1687" i="15"/>
  <c r="B1687" i="15"/>
  <c r="K1686" i="15"/>
  <c r="B1686" i="15"/>
  <c r="K1685" i="15"/>
  <c r="B1685" i="15"/>
  <c r="K1684" i="15"/>
  <c r="B1684" i="15"/>
  <c r="K1683" i="15"/>
  <c r="B1683" i="15"/>
  <c r="K1682" i="15"/>
  <c r="B1682" i="15"/>
  <c r="K1681" i="15"/>
  <c r="B1681" i="15"/>
  <c r="K1680" i="15"/>
  <c r="B1680" i="15"/>
  <c r="K1679" i="15"/>
  <c r="B1679" i="15"/>
  <c r="K1678" i="15"/>
  <c r="B1678" i="15"/>
  <c r="K1677" i="15"/>
  <c r="B1677" i="15"/>
  <c r="K1676" i="15"/>
  <c r="B1676" i="15"/>
  <c r="K1675" i="15"/>
  <c r="B1675" i="15"/>
  <c r="K1674" i="15"/>
  <c r="B1674" i="15"/>
  <c r="K1673" i="15"/>
  <c r="B1673" i="15"/>
  <c r="K1672" i="15"/>
  <c r="B1672" i="15"/>
  <c r="K1671" i="15"/>
  <c r="B1671" i="15"/>
  <c r="K1670" i="15"/>
  <c r="B1670" i="15"/>
  <c r="K1669" i="15"/>
  <c r="B1669" i="15"/>
  <c r="K1668" i="15"/>
  <c r="B1668" i="15"/>
  <c r="K1667" i="15"/>
  <c r="B1667" i="15"/>
  <c r="K1666" i="15"/>
  <c r="B1666" i="15"/>
  <c r="K1665" i="15"/>
  <c r="B1665" i="15"/>
  <c r="K1664" i="15"/>
  <c r="B1664" i="15"/>
  <c r="K1663" i="15"/>
  <c r="B1663" i="15"/>
  <c r="K1662" i="15"/>
  <c r="B1662" i="15"/>
  <c r="K1661" i="15"/>
  <c r="B1661" i="15"/>
  <c r="K1660" i="15"/>
  <c r="B1660" i="15"/>
  <c r="K1659" i="15"/>
  <c r="B1659" i="15"/>
  <c r="K1658" i="15"/>
  <c r="B1658" i="15"/>
  <c r="K1657" i="15"/>
  <c r="B1657" i="15"/>
  <c r="K1656" i="15"/>
  <c r="B1656" i="15"/>
  <c r="K1655" i="15"/>
  <c r="B1655" i="15"/>
  <c r="K1654" i="15"/>
  <c r="B1654" i="15"/>
  <c r="K1653" i="15"/>
  <c r="B1653" i="15"/>
  <c r="K1652" i="15"/>
  <c r="B1652" i="15"/>
  <c r="K1651" i="15"/>
  <c r="B1651" i="15"/>
  <c r="K1650" i="15"/>
  <c r="B1650" i="15"/>
  <c r="K1649" i="15"/>
  <c r="B1649" i="15"/>
  <c r="K1648" i="15"/>
  <c r="B1648" i="15"/>
  <c r="K1647" i="15"/>
  <c r="B1647" i="15"/>
  <c r="K1646" i="15"/>
  <c r="B1646" i="15"/>
  <c r="K1645" i="15"/>
  <c r="B1645" i="15"/>
  <c r="K1644" i="15"/>
  <c r="B1644" i="15"/>
  <c r="K1643" i="15"/>
  <c r="B1643" i="15"/>
  <c r="K1642" i="15"/>
  <c r="B1642" i="15"/>
  <c r="K1641" i="15"/>
  <c r="B1641" i="15"/>
  <c r="K1640" i="15"/>
  <c r="B1640" i="15"/>
  <c r="K1639" i="15"/>
  <c r="B1639" i="15"/>
  <c r="K1638" i="15"/>
  <c r="B1638" i="15"/>
  <c r="K1637" i="15"/>
  <c r="B1637" i="15"/>
  <c r="K1636" i="15"/>
  <c r="B1636" i="15"/>
  <c r="K1635" i="15"/>
  <c r="B1635" i="15"/>
  <c r="K1634" i="15"/>
  <c r="B1634" i="15"/>
  <c r="K1633" i="15"/>
  <c r="B1633" i="15"/>
  <c r="K1632" i="15"/>
  <c r="B1632" i="15"/>
  <c r="K1631" i="15"/>
  <c r="B1631" i="15"/>
  <c r="K1630" i="15"/>
  <c r="B1630" i="15"/>
  <c r="K1629" i="15"/>
  <c r="B1629" i="15"/>
  <c r="K1628" i="15"/>
  <c r="B1628" i="15"/>
  <c r="K1627" i="15"/>
  <c r="B1627" i="15"/>
  <c r="K1626" i="15"/>
  <c r="B1626" i="15"/>
  <c r="K1625" i="15"/>
  <c r="B1625" i="15"/>
  <c r="K1624" i="15"/>
  <c r="B1624" i="15"/>
  <c r="K1623" i="15"/>
  <c r="B1623" i="15"/>
  <c r="K1622" i="15"/>
  <c r="B1622" i="15"/>
  <c r="K1621" i="15"/>
  <c r="B1621" i="15"/>
  <c r="K1620" i="15"/>
  <c r="B1620" i="15"/>
  <c r="K1619" i="15"/>
  <c r="B1619" i="15"/>
  <c r="K1618" i="15"/>
  <c r="B1618" i="15"/>
  <c r="K1617" i="15"/>
  <c r="B1617" i="15"/>
  <c r="K1616" i="15"/>
  <c r="B1616" i="15"/>
  <c r="K1615" i="15"/>
  <c r="B1615" i="15"/>
  <c r="K1614" i="15"/>
  <c r="B1614" i="15"/>
  <c r="K1613" i="15"/>
  <c r="B1613" i="15"/>
  <c r="K1612" i="15"/>
  <c r="B1612" i="15"/>
  <c r="K1611" i="15"/>
  <c r="B1611" i="15"/>
  <c r="K1610" i="15"/>
  <c r="B1610" i="15"/>
  <c r="K1609" i="15"/>
  <c r="B1609" i="15"/>
  <c r="K1608" i="15"/>
  <c r="B1608" i="15"/>
  <c r="K1607" i="15"/>
  <c r="B1607" i="15"/>
  <c r="K1606" i="15"/>
  <c r="B1606" i="15"/>
  <c r="K1605" i="15"/>
  <c r="B1605" i="15"/>
  <c r="K1604" i="15"/>
  <c r="B1604" i="15"/>
  <c r="K1603" i="15"/>
  <c r="B1603" i="15"/>
  <c r="K1602" i="15"/>
  <c r="B1602" i="15"/>
  <c r="K1601" i="15"/>
  <c r="B1601" i="15"/>
  <c r="K1600" i="15"/>
  <c r="B1600" i="15"/>
  <c r="K1599" i="15"/>
  <c r="B1599" i="15"/>
  <c r="K1598" i="15"/>
  <c r="B1598" i="15"/>
  <c r="K1597" i="15"/>
  <c r="B1597" i="15"/>
  <c r="K1596" i="15"/>
  <c r="B1596" i="15"/>
  <c r="K1595" i="15"/>
  <c r="B1595" i="15"/>
  <c r="K1594" i="15"/>
  <c r="B1594" i="15"/>
  <c r="K1593" i="15"/>
  <c r="B1593" i="15"/>
  <c r="K1592" i="15"/>
  <c r="B1592" i="15"/>
  <c r="K1591" i="15"/>
  <c r="B1591" i="15"/>
  <c r="K1590" i="15"/>
  <c r="B1590" i="15"/>
  <c r="K1589" i="15"/>
  <c r="B1589" i="15"/>
  <c r="K1588" i="15"/>
  <c r="B1588" i="15"/>
  <c r="K1587" i="15"/>
  <c r="B1587" i="15"/>
  <c r="K1586" i="15"/>
  <c r="B1586" i="15"/>
  <c r="K1585" i="15"/>
  <c r="B1585" i="15"/>
  <c r="K1584" i="15"/>
  <c r="B1584" i="15"/>
  <c r="K1583" i="15"/>
  <c r="B1583" i="15"/>
  <c r="K1582" i="15"/>
  <c r="B1582" i="15"/>
  <c r="K1581" i="15"/>
  <c r="B1581" i="15"/>
  <c r="K1580" i="15"/>
  <c r="B1580" i="15"/>
  <c r="K1579" i="15"/>
  <c r="B1579" i="15"/>
  <c r="K1578" i="15"/>
  <c r="B1578" i="15"/>
  <c r="K1577" i="15"/>
  <c r="B1577" i="15"/>
  <c r="K1576" i="15"/>
  <c r="B1576" i="15"/>
  <c r="K1575" i="15"/>
  <c r="B1575" i="15"/>
  <c r="K1574" i="15"/>
  <c r="B1574" i="15"/>
  <c r="K1573" i="15"/>
  <c r="B1573" i="15"/>
  <c r="K1572" i="15"/>
  <c r="B1572" i="15"/>
  <c r="K1571" i="15"/>
  <c r="B1571" i="15"/>
  <c r="K1570" i="15"/>
  <c r="B1570" i="15"/>
  <c r="K1569" i="15"/>
  <c r="B1569" i="15"/>
  <c r="K1568" i="15"/>
  <c r="B1568" i="15"/>
  <c r="K1567" i="15"/>
  <c r="B1567" i="15"/>
  <c r="K1566" i="15"/>
  <c r="B1566" i="15"/>
  <c r="K1565" i="15"/>
  <c r="B1565" i="15"/>
  <c r="K1564" i="15"/>
  <c r="B1564" i="15"/>
  <c r="K1563" i="15"/>
  <c r="B1563" i="15"/>
  <c r="K1562" i="15"/>
  <c r="B1562" i="15"/>
  <c r="K1561" i="15"/>
  <c r="B1561" i="15"/>
  <c r="K1560" i="15"/>
  <c r="B1560" i="15"/>
  <c r="K1559" i="15"/>
  <c r="B1559" i="15"/>
  <c r="K1558" i="15"/>
  <c r="B1558" i="15"/>
  <c r="K1557" i="15"/>
  <c r="B1557" i="15"/>
  <c r="K1556" i="15"/>
  <c r="B1556" i="15"/>
  <c r="K1555" i="15"/>
  <c r="B1555" i="15"/>
  <c r="K1554" i="15"/>
  <c r="B1554" i="15"/>
  <c r="K1553" i="15"/>
  <c r="B1553" i="15"/>
  <c r="K1552" i="15"/>
  <c r="B1552" i="15"/>
  <c r="K1551" i="15"/>
  <c r="B1551" i="15"/>
  <c r="K1550" i="15"/>
  <c r="B1550" i="15"/>
  <c r="K1549" i="15"/>
  <c r="B1549" i="15"/>
  <c r="K1548" i="15"/>
  <c r="B1548" i="15"/>
  <c r="K1547" i="15"/>
  <c r="B1547" i="15"/>
  <c r="K1546" i="15"/>
  <c r="B1546" i="15"/>
  <c r="K1545" i="15"/>
  <c r="B1545" i="15"/>
  <c r="K1544" i="15"/>
  <c r="B1544" i="15"/>
  <c r="K1543" i="15"/>
  <c r="B1543" i="15"/>
  <c r="K1542" i="15"/>
  <c r="B1542" i="15"/>
  <c r="K1541" i="15"/>
  <c r="B1541" i="15"/>
  <c r="K1540" i="15"/>
  <c r="B1540" i="15"/>
  <c r="K1539" i="15"/>
  <c r="B1539" i="15"/>
  <c r="K1538" i="15"/>
  <c r="B1538" i="15"/>
  <c r="K1537" i="15"/>
  <c r="B1537" i="15"/>
  <c r="K1536" i="15"/>
  <c r="B1536" i="15"/>
  <c r="K1535" i="15"/>
  <c r="B1535" i="15"/>
  <c r="K1534" i="15"/>
  <c r="B1534" i="15"/>
  <c r="K1533" i="15"/>
  <c r="B1533" i="15"/>
  <c r="K1532" i="15"/>
  <c r="B1532" i="15"/>
  <c r="K1531" i="15"/>
  <c r="B1531" i="15"/>
  <c r="K1530" i="15"/>
  <c r="B1530" i="15"/>
  <c r="K1529" i="15"/>
  <c r="B1529" i="15"/>
  <c r="K1528" i="15"/>
  <c r="B1528" i="15"/>
  <c r="K1527" i="15"/>
  <c r="B1527" i="15"/>
  <c r="K1526" i="15"/>
  <c r="B1526" i="15"/>
  <c r="K1525" i="15"/>
  <c r="B1525" i="15"/>
  <c r="K1524" i="15"/>
  <c r="B1524" i="15"/>
  <c r="K1523" i="15"/>
  <c r="B1523" i="15"/>
  <c r="K1522" i="15"/>
  <c r="B1522" i="15"/>
  <c r="K1521" i="15"/>
  <c r="B1521" i="15"/>
  <c r="K1520" i="15"/>
  <c r="B1520" i="15"/>
  <c r="K1519" i="15"/>
  <c r="B1519" i="15"/>
  <c r="K1518" i="15"/>
  <c r="B1518" i="15"/>
  <c r="K1517" i="15"/>
  <c r="B1517" i="15"/>
  <c r="K1516" i="15"/>
  <c r="B1516" i="15"/>
  <c r="K1515" i="15"/>
  <c r="B1515" i="15"/>
  <c r="K1514" i="15"/>
  <c r="B1514" i="15"/>
  <c r="K1513" i="15"/>
  <c r="B1513" i="15"/>
  <c r="K1512" i="15"/>
  <c r="B1512" i="15"/>
  <c r="K1511" i="15"/>
  <c r="B1511" i="15"/>
  <c r="K1510" i="15"/>
  <c r="B1510" i="15"/>
  <c r="K1509" i="15"/>
  <c r="B1509" i="15"/>
  <c r="K1508" i="15"/>
  <c r="B1508" i="15"/>
  <c r="K1507" i="15"/>
  <c r="B1507" i="15"/>
  <c r="K1506" i="15"/>
  <c r="B1506" i="15"/>
  <c r="K1505" i="15"/>
  <c r="B1505" i="15"/>
  <c r="K1504" i="15"/>
  <c r="B1504" i="15"/>
  <c r="K1503" i="15"/>
  <c r="B1503" i="15"/>
  <c r="K1502" i="15"/>
  <c r="B1502" i="15"/>
  <c r="K1501" i="15"/>
  <c r="B1501" i="15"/>
  <c r="K1500" i="15"/>
  <c r="B1500" i="15"/>
  <c r="K1499" i="15"/>
  <c r="B1499" i="15"/>
  <c r="K1498" i="15"/>
  <c r="B1498" i="15"/>
  <c r="K1497" i="15"/>
  <c r="B1497" i="15"/>
  <c r="K1496" i="15"/>
  <c r="B1496" i="15"/>
  <c r="K1495" i="15"/>
  <c r="B1495" i="15"/>
  <c r="K1494" i="15"/>
  <c r="B1494" i="15"/>
  <c r="K1493" i="15"/>
  <c r="B1493" i="15"/>
  <c r="K1492" i="15"/>
  <c r="B1492" i="15"/>
  <c r="K1491" i="15"/>
  <c r="B1491" i="15"/>
  <c r="K1490" i="15"/>
  <c r="B1490" i="15"/>
  <c r="K1489" i="15"/>
  <c r="B1489" i="15"/>
  <c r="K1488" i="15"/>
  <c r="B1488" i="15"/>
  <c r="K1487" i="15"/>
  <c r="B1487" i="15"/>
  <c r="K1486" i="15"/>
  <c r="B1486" i="15"/>
  <c r="K1485" i="15"/>
  <c r="B1485" i="15"/>
  <c r="K1484" i="15"/>
  <c r="B1484" i="15"/>
  <c r="K1483" i="15"/>
  <c r="B1483" i="15"/>
  <c r="K1482" i="15"/>
  <c r="B1482" i="15"/>
  <c r="K1481" i="15"/>
  <c r="B1481" i="15"/>
  <c r="K1480" i="15"/>
  <c r="B1480" i="15"/>
  <c r="K1479" i="15"/>
  <c r="B1479" i="15"/>
  <c r="K1478" i="15"/>
  <c r="B1478" i="15"/>
  <c r="K1477" i="15"/>
  <c r="B1477" i="15"/>
  <c r="K1476" i="15"/>
  <c r="B1476" i="15"/>
  <c r="K1475" i="15"/>
  <c r="B1475" i="15"/>
  <c r="K1474" i="15"/>
  <c r="B1474" i="15"/>
  <c r="K1473" i="15"/>
  <c r="B1473" i="15"/>
  <c r="K1472" i="15"/>
  <c r="B1472" i="15"/>
  <c r="K1471" i="15"/>
  <c r="B1471" i="15"/>
  <c r="K1470" i="15"/>
  <c r="B1470" i="15"/>
  <c r="K1469" i="15"/>
  <c r="B1469" i="15"/>
  <c r="K1468" i="15"/>
  <c r="B1468" i="15"/>
  <c r="K1467" i="15"/>
  <c r="B1467" i="15"/>
  <c r="K1466" i="15"/>
  <c r="B1466" i="15"/>
  <c r="K1465" i="15"/>
  <c r="B1465" i="15"/>
  <c r="K1464" i="15"/>
  <c r="B1464" i="15"/>
  <c r="K1463" i="15"/>
  <c r="B1463" i="15"/>
  <c r="K1462" i="15"/>
  <c r="B1462" i="15"/>
  <c r="K1461" i="15"/>
  <c r="B1461" i="15"/>
  <c r="K1460" i="15"/>
  <c r="B1460" i="15"/>
  <c r="K1459" i="15"/>
  <c r="B1459" i="15"/>
  <c r="K1458" i="15"/>
  <c r="B1458" i="15"/>
  <c r="K1457" i="15"/>
  <c r="B1457" i="15"/>
  <c r="K1456" i="15"/>
  <c r="B1456" i="15"/>
  <c r="K1455" i="15"/>
  <c r="B1455" i="15"/>
  <c r="K1454" i="15"/>
  <c r="B1454" i="15"/>
  <c r="K1453" i="15"/>
  <c r="B1453" i="15"/>
  <c r="K1452" i="15"/>
  <c r="B1452" i="15"/>
  <c r="K1451" i="15"/>
  <c r="B1451" i="15"/>
  <c r="K1450" i="15"/>
  <c r="B1450" i="15"/>
  <c r="K1449" i="15"/>
  <c r="B1449" i="15"/>
  <c r="K1448" i="15"/>
  <c r="B1448" i="15"/>
  <c r="K1447" i="15"/>
  <c r="B1447" i="15"/>
  <c r="K1446" i="15"/>
  <c r="B1446" i="15"/>
  <c r="K1445" i="15"/>
  <c r="B1445" i="15"/>
  <c r="K1444" i="15"/>
  <c r="B1444" i="15"/>
  <c r="K1443" i="15"/>
  <c r="B1443" i="15"/>
  <c r="K1442" i="15"/>
  <c r="B1442" i="15"/>
  <c r="K1441" i="15"/>
  <c r="B1441" i="15"/>
  <c r="K1440" i="15"/>
  <c r="B1440" i="15"/>
  <c r="K1439" i="15"/>
  <c r="B1439" i="15"/>
  <c r="K1438" i="15"/>
  <c r="B1438" i="15"/>
  <c r="K1437" i="15"/>
  <c r="B1437" i="15"/>
  <c r="K1436" i="15"/>
  <c r="B1436" i="15"/>
  <c r="K1435" i="15"/>
  <c r="B1435" i="15"/>
  <c r="K1434" i="15"/>
  <c r="B1434" i="15"/>
  <c r="K1433" i="15"/>
  <c r="B1433" i="15"/>
  <c r="K1432" i="15"/>
  <c r="B1432" i="15"/>
  <c r="K1431" i="15"/>
  <c r="B1431" i="15"/>
  <c r="K1430" i="15"/>
  <c r="B1430" i="15"/>
  <c r="K1429" i="15"/>
  <c r="B1429" i="15"/>
  <c r="K1428" i="15"/>
  <c r="B1428" i="15"/>
  <c r="K1427" i="15"/>
  <c r="B1427" i="15"/>
  <c r="K1426" i="15"/>
  <c r="B1426" i="15"/>
  <c r="K1425" i="15"/>
  <c r="B1425" i="15"/>
  <c r="K1424" i="15"/>
  <c r="B1424" i="15"/>
  <c r="K1423" i="15"/>
  <c r="B1423" i="15"/>
  <c r="K1422" i="15"/>
  <c r="B1422" i="15"/>
  <c r="K1421" i="15"/>
  <c r="B1421" i="15"/>
  <c r="K1420" i="15"/>
  <c r="B1420" i="15"/>
  <c r="K1419" i="15"/>
  <c r="B1419" i="15"/>
  <c r="K1418" i="15"/>
  <c r="B1418" i="15"/>
  <c r="K1417" i="15"/>
  <c r="B1417" i="15"/>
  <c r="K1416" i="15"/>
  <c r="B1416" i="15"/>
  <c r="K1415" i="15"/>
  <c r="B1415" i="15"/>
  <c r="K1414" i="15"/>
  <c r="B1414" i="15"/>
  <c r="K1413" i="15"/>
  <c r="B1413" i="15"/>
  <c r="K1412" i="15"/>
  <c r="B1412" i="15"/>
  <c r="K1411" i="15"/>
  <c r="B1411" i="15"/>
  <c r="K1410" i="15"/>
  <c r="B1410" i="15"/>
  <c r="K1409" i="15"/>
  <c r="B1409" i="15"/>
  <c r="K1408" i="15"/>
  <c r="B1408" i="15"/>
  <c r="K1407" i="15"/>
  <c r="B1407" i="15"/>
  <c r="K1406" i="15"/>
  <c r="B1406" i="15"/>
  <c r="K1405" i="15"/>
  <c r="B1405" i="15"/>
  <c r="K1404" i="15"/>
  <c r="B1404" i="15"/>
  <c r="K1403" i="15"/>
  <c r="B1403" i="15"/>
  <c r="K1402" i="15"/>
  <c r="B1402" i="15"/>
  <c r="K1401" i="15"/>
  <c r="B1401" i="15"/>
  <c r="K1400" i="15"/>
  <c r="B1400" i="15"/>
  <c r="K1399" i="15"/>
  <c r="B1399" i="15"/>
  <c r="K1398" i="15"/>
  <c r="B1398" i="15"/>
  <c r="K1397" i="15"/>
  <c r="B1397" i="15"/>
  <c r="K1396" i="15"/>
  <c r="B1396" i="15"/>
  <c r="K1395" i="15"/>
  <c r="B1395" i="15"/>
  <c r="K1394" i="15"/>
  <c r="B1394" i="15"/>
  <c r="K1393" i="15"/>
  <c r="B1393" i="15"/>
  <c r="K1392" i="15"/>
  <c r="B1392" i="15"/>
  <c r="K1391" i="15"/>
  <c r="B1391" i="15"/>
  <c r="K1390" i="15"/>
  <c r="B1390" i="15"/>
  <c r="K1389" i="15"/>
  <c r="B1389" i="15"/>
  <c r="K1388" i="15"/>
  <c r="B1388" i="15"/>
  <c r="K1387" i="15"/>
  <c r="B1387" i="15"/>
  <c r="K1386" i="15"/>
  <c r="B1386" i="15"/>
  <c r="K1385" i="15"/>
  <c r="B1385" i="15"/>
  <c r="K1384" i="15"/>
  <c r="B1384" i="15"/>
  <c r="K1383" i="15"/>
  <c r="B1383" i="15"/>
  <c r="K1382" i="15"/>
  <c r="B1382" i="15"/>
  <c r="K1381" i="15"/>
  <c r="B1381" i="15"/>
  <c r="K1380" i="15"/>
  <c r="B1380" i="15"/>
  <c r="K1379" i="15"/>
  <c r="B1379" i="15"/>
  <c r="K1378" i="15"/>
  <c r="B1378" i="15"/>
  <c r="K1377" i="15"/>
  <c r="B1377" i="15"/>
  <c r="K1376" i="15"/>
  <c r="B1376" i="15"/>
  <c r="K1375" i="15"/>
  <c r="B1375" i="15"/>
  <c r="K1374" i="15"/>
  <c r="B1374" i="15"/>
  <c r="K1373" i="15"/>
  <c r="B1373" i="15"/>
  <c r="K1372" i="15"/>
  <c r="B1372" i="15"/>
  <c r="K1371" i="15"/>
  <c r="B1371" i="15"/>
  <c r="K1370" i="15"/>
  <c r="B1370" i="15"/>
  <c r="K1369" i="15"/>
  <c r="B1369" i="15"/>
  <c r="K1368" i="15"/>
  <c r="B1368" i="15"/>
  <c r="K1367" i="15"/>
  <c r="B1367" i="15"/>
  <c r="K1366" i="15"/>
  <c r="B1366" i="15"/>
  <c r="K1365" i="15"/>
  <c r="B1365" i="15"/>
  <c r="K1364" i="15"/>
  <c r="B1364" i="15"/>
  <c r="K1363" i="15"/>
  <c r="B1363" i="15"/>
  <c r="K1362" i="15"/>
  <c r="B1362" i="15"/>
  <c r="K1361" i="15"/>
  <c r="B1361" i="15"/>
  <c r="K1360" i="15"/>
  <c r="B1360" i="15"/>
  <c r="K1359" i="15"/>
  <c r="B1359" i="15"/>
  <c r="K1358" i="15"/>
  <c r="B1358" i="15"/>
  <c r="K1357" i="15"/>
  <c r="B1357" i="15"/>
  <c r="K1356" i="15"/>
  <c r="B1356" i="15"/>
  <c r="K1355" i="15"/>
  <c r="B1355" i="15"/>
  <c r="K1354" i="15"/>
  <c r="B1354" i="15"/>
  <c r="K1353" i="15"/>
  <c r="B1353" i="15"/>
  <c r="K1352" i="15"/>
  <c r="B1352" i="15"/>
  <c r="K1351" i="15"/>
  <c r="B1351" i="15"/>
  <c r="K1350" i="15"/>
  <c r="B1350" i="15"/>
  <c r="K1349" i="15"/>
  <c r="B1349" i="15"/>
  <c r="K1348" i="15"/>
  <c r="B1348" i="15"/>
  <c r="K1347" i="15"/>
  <c r="B1347" i="15"/>
  <c r="K1346" i="15"/>
  <c r="B1346" i="15"/>
  <c r="K1345" i="15"/>
  <c r="B1345" i="15"/>
  <c r="K1344" i="15"/>
  <c r="B1344" i="15"/>
  <c r="K1343" i="15"/>
  <c r="B1343" i="15"/>
  <c r="K1342" i="15"/>
  <c r="B1342" i="15"/>
  <c r="K1341" i="15"/>
  <c r="B1341" i="15"/>
  <c r="K1340" i="15"/>
  <c r="B1340" i="15"/>
  <c r="K1339" i="15"/>
  <c r="B1339" i="15"/>
  <c r="K1338" i="15"/>
  <c r="B1338" i="15"/>
  <c r="K1337" i="15"/>
  <c r="B1337" i="15"/>
  <c r="K1336" i="15"/>
  <c r="B1336" i="15"/>
  <c r="K1335" i="15"/>
  <c r="B1335" i="15"/>
  <c r="K1334" i="15"/>
  <c r="B1334" i="15"/>
  <c r="K1333" i="15"/>
  <c r="B1333" i="15"/>
  <c r="K1332" i="15"/>
  <c r="B1332" i="15"/>
  <c r="K1331" i="15"/>
  <c r="B1331" i="15"/>
  <c r="K1330" i="15"/>
  <c r="B1330" i="15"/>
  <c r="K1329" i="15"/>
  <c r="B1329" i="15"/>
  <c r="K1328" i="15"/>
  <c r="B1328" i="15"/>
  <c r="K1327" i="15"/>
  <c r="B1327" i="15"/>
  <c r="K1326" i="15"/>
  <c r="B1326" i="15"/>
  <c r="K1325" i="15"/>
  <c r="B1325" i="15"/>
  <c r="K1324" i="15"/>
  <c r="B1324" i="15"/>
  <c r="K1323" i="15"/>
  <c r="B1323" i="15"/>
  <c r="K1322" i="15"/>
  <c r="B1322" i="15"/>
  <c r="K1321" i="15"/>
  <c r="B1321" i="15"/>
  <c r="K1320" i="15"/>
  <c r="B1320" i="15"/>
  <c r="K1319" i="15"/>
  <c r="B1319" i="15"/>
  <c r="K1318" i="15"/>
  <c r="B1318" i="15"/>
  <c r="K1317" i="15"/>
  <c r="B1317" i="15"/>
  <c r="K1316" i="15"/>
  <c r="B1316" i="15"/>
  <c r="K1315" i="15"/>
  <c r="B1315" i="15"/>
  <c r="K1314" i="15"/>
  <c r="B1314" i="15"/>
  <c r="K1313" i="15"/>
  <c r="B1313" i="15"/>
  <c r="K1312" i="15"/>
  <c r="B1312" i="15"/>
  <c r="K1311" i="15"/>
  <c r="B1311" i="15"/>
  <c r="K1310" i="15"/>
  <c r="B1310" i="15"/>
  <c r="K1309" i="15"/>
  <c r="B1309" i="15"/>
  <c r="K1308" i="15"/>
  <c r="B1308" i="15"/>
  <c r="K1307" i="15"/>
  <c r="B1307" i="15"/>
  <c r="K1306" i="15"/>
  <c r="B1306" i="15"/>
  <c r="K1305" i="15"/>
  <c r="B1305" i="15"/>
  <c r="K1304" i="15"/>
  <c r="B1304" i="15"/>
  <c r="K1303" i="15"/>
  <c r="B1303" i="15"/>
  <c r="K1302" i="15"/>
  <c r="B1302" i="15"/>
  <c r="K1301" i="15"/>
  <c r="B1301" i="15"/>
  <c r="K1300" i="15"/>
  <c r="B1300" i="15"/>
  <c r="K1299" i="15"/>
  <c r="B1299" i="15"/>
  <c r="K1298" i="15"/>
  <c r="B1298" i="15"/>
  <c r="K1297" i="15"/>
  <c r="B1297" i="15"/>
  <c r="K1296" i="15"/>
  <c r="B1296" i="15"/>
  <c r="K1295" i="15"/>
  <c r="B1295" i="15"/>
  <c r="K1294" i="15"/>
  <c r="B1294" i="15"/>
  <c r="K1293" i="15"/>
  <c r="B1293" i="15"/>
  <c r="K1292" i="15"/>
  <c r="B1292" i="15"/>
  <c r="K1291" i="15"/>
  <c r="B1291" i="15"/>
  <c r="K1290" i="15"/>
  <c r="B1290" i="15"/>
  <c r="K1289" i="15"/>
  <c r="B1289" i="15"/>
  <c r="K1288" i="15"/>
  <c r="B1288" i="15"/>
  <c r="K1287" i="15"/>
  <c r="B1287" i="15"/>
  <c r="K1286" i="15"/>
  <c r="B1286" i="15"/>
  <c r="K1285" i="15"/>
  <c r="B1285" i="15"/>
  <c r="K1284" i="15"/>
  <c r="B1284" i="15"/>
  <c r="K1283" i="15"/>
  <c r="B1283" i="15"/>
  <c r="K1282" i="15"/>
  <c r="B1282" i="15"/>
  <c r="K1281" i="15"/>
  <c r="B1281" i="15"/>
  <c r="K1280" i="15"/>
  <c r="B1280" i="15"/>
  <c r="K1279" i="15"/>
  <c r="B1279" i="15"/>
  <c r="K1278" i="15"/>
  <c r="B1278" i="15"/>
  <c r="K1277" i="15"/>
  <c r="B1277" i="15"/>
  <c r="K1276" i="15"/>
  <c r="B1276" i="15"/>
  <c r="K1275" i="15"/>
  <c r="B1275" i="15"/>
  <c r="K1274" i="15"/>
  <c r="B1274" i="15"/>
  <c r="K1273" i="15"/>
  <c r="B1273" i="15"/>
  <c r="K1272" i="15"/>
  <c r="B1272" i="15"/>
  <c r="K1271" i="15"/>
  <c r="B1271" i="15"/>
  <c r="K1270" i="15"/>
  <c r="B1270" i="15"/>
  <c r="K1269" i="15"/>
  <c r="B1269" i="15"/>
  <c r="K1268" i="15"/>
  <c r="B1268" i="15"/>
  <c r="K1267" i="15"/>
  <c r="B1267" i="15"/>
  <c r="K1266" i="15"/>
  <c r="B1266" i="15"/>
  <c r="K1265" i="15"/>
  <c r="B1265" i="15"/>
  <c r="K1264" i="15"/>
  <c r="B1264" i="15"/>
  <c r="K1263" i="15"/>
  <c r="B1263" i="15"/>
  <c r="K1262" i="15"/>
  <c r="B1262" i="15"/>
  <c r="K1261" i="15"/>
  <c r="B1261" i="15"/>
  <c r="K1260" i="15"/>
  <c r="B1260" i="15"/>
  <c r="K1259" i="15"/>
  <c r="B1259" i="15"/>
  <c r="K1258" i="15"/>
  <c r="B1258" i="15"/>
  <c r="K1257" i="15"/>
  <c r="B1257" i="15"/>
  <c r="K1256" i="15"/>
  <c r="B1256" i="15"/>
  <c r="K1255" i="15"/>
  <c r="B1255" i="15"/>
  <c r="K1254" i="15"/>
  <c r="B1254" i="15"/>
  <c r="K1253" i="15"/>
  <c r="B1253" i="15"/>
  <c r="K1252" i="15"/>
  <c r="B1252" i="15"/>
  <c r="K1251" i="15"/>
  <c r="B1251" i="15"/>
  <c r="K1250" i="15"/>
  <c r="B1250" i="15"/>
  <c r="K1249" i="15"/>
  <c r="B1249" i="15"/>
  <c r="K1248" i="15"/>
  <c r="B1248" i="15"/>
  <c r="K1247" i="15"/>
  <c r="B1247" i="15"/>
  <c r="K1246" i="15"/>
  <c r="B1246" i="15"/>
  <c r="K1245" i="15"/>
  <c r="B1245" i="15"/>
  <c r="K1244" i="15"/>
  <c r="B1244" i="15"/>
  <c r="K1243" i="15"/>
  <c r="B1243" i="15"/>
  <c r="K1242" i="15"/>
  <c r="B1242" i="15"/>
  <c r="K1241" i="15"/>
  <c r="B1241" i="15"/>
  <c r="K1240" i="15"/>
  <c r="B1240" i="15"/>
  <c r="K1239" i="15"/>
  <c r="B1239" i="15"/>
  <c r="K1238" i="15"/>
  <c r="B1238" i="15"/>
  <c r="K1237" i="15"/>
  <c r="B1237" i="15"/>
  <c r="K1236" i="15"/>
  <c r="B1236" i="15"/>
  <c r="K1235" i="15"/>
  <c r="B1235" i="15"/>
  <c r="K1234" i="15"/>
  <c r="B1234" i="15"/>
  <c r="K1233" i="15"/>
  <c r="B1233" i="15"/>
  <c r="K1232" i="15"/>
  <c r="B1232" i="15"/>
  <c r="K1231" i="15"/>
  <c r="B1231" i="15"/>
  <c r="K1230" i="15"/>
  <c r="B1230" i="15"/>
  <c r="K1229" i="15"/>
  <c r="B1229" i="15"/>
  <c r="K1228" i="15"/>
  <c r="B1228" i="15"/>
  <c r="K1227" i="15"/>
  <c r="B1227" i="15"/>
  <c r="K1226" i="15"/>
  <c r="B1226" i="15"/>
  <c r="K1225" i="15"/>
  <c r="B1225" i="15"/>
  <c r="K1224" i="15"/>
  <c r="B1224" i="15"/>
  <c r="K1223" i="15"/>
  <c r="B1223" i="15"/>
  <c r="K1222" i="15"/>
  <c r="B1222" i="15"/>
  <c r="K1221" i="15"/>
  <c r="B1221" i="15"/>
  <c r="K1220" i="15"/>
  <c r="B1220" i="15"/>
  <c r="K1219" i="15"/>
  <c r="B1219" i="15"/>
  <c r="K1218" i="15"/>
  <c r="B1218" i="15"/>
  <c r="K1217" i="15"/>
  <c r="B1217" i="15"/>
  <c r="K1216" i="15"/>
  <c r="B1216" i="15"/>
  <c r="K1215" i="15"/>
  <c r="B1215" i="15"/>
  <c r="K1214" i="15"/>
  <c r="B1214" i="15"/>
  <c r="K1213" i="15"/>
  <c r="B1213" i="15"/>
  <c r="K1212" i="15"/>
  <c r="B1212" i="15"/>
  <c r="K1211" i="15"/>
  <c r="B1211" i="15"/>
  <c r="K1210" i="15"/>
  <c r="B1210" i="15"/>
  <c r="K1209" i="15"/>
  <c r="B1209" i="15"/>
  <c r="K1208" i="15"/>
  <c r="B1208" i="15"/>
  <c r="K1207" i="15"/>
  <c r="B1207" i="15"/>
  <c r="K1206" i="15"/>
  <c r="B1206" i="15"/>
  <c r="K1205" i="15"/>
  <c r="B1205" i="15"/>
  <c r="K1204" i="15"/>
  <c r="B1204" i="15"/>
  <c r="K1203" i="15"/>
  <c r="B1203" i="15"/>
  <c r="K1202" i="15"/>
  <c r="B1202" i="15"/>
  <c r="K1201" i="15"/>
  <c r="B1201" i="15"/>
  <c r="K1200" i="15"/>
  <c r="B1200" i="15"/>
  <c r="K1199" i="15"/>
  <c r="B1199" i="15"/>
  <c r="K1198" i="15"/>
  <c r="B1198" i="15"/>
  <c r="K1197" i="15"/>
  <c r="B1197" i="15"/>
  <c r="K1196" i="15"/>
  <c r="B1196" i="15"/>
  <c r="K1195" i="15"/>
  <c r="B1195" i="15"/>
  <c r="K1194" i="15"/>
  <c r="B1194" i="15"/>
  <c r="K1193" i="15"/>
  <c r="B1193" i="15"/>
  <c r="K1192" i="15"/>
  <c r="B1192" i="15"/>
  <c r="K1191" i="15"/>
  <c r="B1191" i="15"/>
  <c r="K1190" i="15"/>
  <c r="B1190" i="15"/>
  <c r="K1189" i="15"/>
  <c r="B1189" i="15"/>
  <c r="K1188" i="15"/>
  <c r="B1188" i="15"/>
  <c r="K1187" i="15"/>
  <c r="B1187" i="15"/>
  <c r="K1186" i="15"/>
  <c r="B1186" i="15"/>
  <c r="K1185" i="15"/>
  <c r="B1185" i="15"/>
  <c r="K1184" i="15"/>
  <c r="B1184" i="15"/>
  <c r="K1183" i="15"/>
  <c r="B1183" i="15"/>
  <c r="K1182" i="15"/>
  <c r="B1182" i="15"/>
  <c r="K1181" i="15"/>
  <c r="B1181" i="15"/>
  <c r="K1180" i="15"/>
  <c r="B1180" i="15"/>
  <c r="K1179" i="15"/>
  <c r="B1179" i="15"/>
  <c r="K1178" i="15"/>
  <c r="B1178" i="15"/>
  <c r="K1177" i="15"/>
  <c r="B1177" i="15"/>
  <c r="K1176" i="15"/>
  <c r="B1176" i="15"/>
  <c r="K1175" i="15"/>
  <c r="B1175" i="15"/>
  <c r="K1174" i="15"/>
  <c r="B1174" i="15"/>
  <c r="K1173" i="15"/>
  <c r="B1173" i="15"/>
  <c r="K1172" i="15"/>
  <c r="B1172" i="15"/>
  <c r="K1171" i="15"/>
  <c r="B1171" i="15"/>
  <c r="K1170" i="15"/>
  <c r="B1170" i="15"/>
  <c r="K1169" i="15"/>
  <c r="B1169" i="15"/>
  <c r="K1168" i="15"/>
  <c r="B1168" i="15"/>
  <c r="K1167" i="15"/>
  <c r="B1167" i="15"/>
  <c r="K1166" i="15"/>
  <c r="B1166" i="15"/>
  <c r="K1165" i="15"/>
  <c r="B1165" i="15"/>
  <c r="K1164" i="15"/>
  <c r="B1164" i="15"/>
  <c r="K1163" i="15"/>
  <c r="B1163" i="15"/>
  <c r="K1162" i="15"/>
  <c r="B1162" i="15"/>
  <c r="K1161" i="15"/>
  <c r="B1161" i="15"/>
  <c r="K1160" i="15"/>
  <c r="B1160" i="15"/>
  <c r="K1159" i="15"/>
  <c r="B1159" i="15"/>
  <c r="K1158" i="15"/>
  <c r="B1158" i="15"/>
  <c r="K1157" i="15"/>
  <c r="B1157" i="15"/>
  <c r="K1156" i="15"/>
  <c r="B1156" i="15"/>
  <c r="K1155" i="15"/>
  <c r="B1155" i="15"/>
  <c r="K1154" i="15"/>
  <c r="B1154" i="15"/>
  <c r="K1153" i="15"/>
  <c r="B1153" i="15"/>
  <c r="K1152" i="15"/>
  <c r="B1152" i="15"/>
  <c r="K1151" i="15"/>
  <c r="B1151" i="15"/>
  <c r="K1150" i="15"/>
  <c r="B1150" i="15"/>
  <c r="K1149" i="15"/>
  <c r="B1149" i="15"/>
  <c r="K1148" i="15"/>
  <c r="B1148" i="15"/>
  <c r="K1147" i="15"/>
  <c r="B1147" i="15"/>
  <c r="K1146" i="15"/>
  <c r="B1146" i="15"/>
  <c r="K1145" i="15"/>
  <c r="B1145" i="15"/>
  <c r="K1144" i="15"/>
  <c r="B1144" i="15"/>
  <c r="K1143" i="15"/>
  <c r="B1143" i="15"/>
  <c r="K1142" i="15"/>
  <c r="B1142" i="15"/>
  <c r="K1141" i="15"/>
  <c r="B1141" i="15"/>
  <c r="K1140" i="15"/>
  <c r="B1140" i="15"/>
  <c r="K1139" i="15"/>
  <c r="B1139" i="15"/>
  <c r="K1138" i="15"/>
  <c r="B1138" i="15"/>
  <c r="K1137" i="15"/>
  <c r="B1137" i="15"/>
  <c r="K1136" i="15"/>
  <c r="B1136" i="15"/>
  <c r="K1135" i="15"/>
  <c r="B1135" i="15"/>
  <c r="K1134" i="15"/>
  <c r="B1134" i="15"/>
  <c r="K1133" i="15"/>
  <c r="B1133" i="15"/>
  <c r="K1132" i="15"/>
  <c r="B1132" i="15"/>
  <c r="K1131" i="15"/>
  <c r="B1131" i="15"/>
  <c r="K1130" i="15"/>
  <c r="B1130" i="15"/>
  <c r="K1129" i="15"/>
  <c r="B1129" i="15"/>
  <c r="K1128" i="15"/>
  <c r="B1128" i="15"/>
  <c r="K1127" i="15"/>
  <c r="B1127" i="15"/>
  <c r="K1126" i="15"/>
  <c r="B1126" i="15"/>
  <c r="K1125" i="15"/>
  <c r="B1125" i="15"/>
  <c r="K1124" i="15"/>
  <c r="B1124" i="15"/>
  <c r="K1123" i="15"/>
  <c r="B1123" i="15"/>
  <c r="K1122" i="15"/>
  <c r="B1122" i="15"/>
  <c r="K1121" i="15"/>
  <c r="B1121" i="15"/>
  <c r="K1120" i="15"/>
  <c r="B1120" i="15"/>
  <c r="K1119" i="15"/>
  <c r="B1119" i="15"/>
  <c r="K1118" i="15"/>
  <c r="B1118" i="15"/>
  <c r="K1117" i="15"/>
  <c r="B1117" i="15"/>
  <c r="K1116" i="15"/>
  <c r="B1116" i="15"/>
  <c r="K1115" i="15"/>
  <c r="B1115" i="15"/>
  <c r="K1114" i="15"/>
  <c r="B1114" i="15"/>
  <c r="K1113" i="15"/>
  <c r="B1113" i="15"/>
  <c r="K1112" i="15"/>
  <c r="B1112" i="15"/>
  <c r="K1111" i="15"/>
  <c r="B1111" i="15"/>
  <c r="K1110" i="15"/>
  <c r="B1110" i="15"/>
  <c r="K1109" i="15"/>
  <c r="B1109" i="15"/>
  <c r="K1108" i="15"/>
  <c r="B1108" i="15"/>
  <c r="K1107" i="15"/>
  <c r="B1107" i="15"/>
  <c r="K1106" i="15"/>
  <c r="B1106" i="15"/>
  <c r="K1105" i="15"/>
  <c r="B1105" i="15"/>
  <c r="K1104" i="15"/>
  <c r="B1104" i="15"/>
  <c r="K1103" i="15"/>
  <c r="B1103" i="15"/>
  <c r="K1102" i="15"/>
  <c r="B1102" i="15"/>
  <c r="K1101" i="15"/>
  <c r="B1101" i="15"/>
  <c r="K1100" i="15"/>
  <c r="B1100" i="15"/>
  <c r="K1099" i="15"/>
  <c r="B1099" i="15"/>
  <c r="K1098" i="15"/>
  <c r="B1098" i="15"/>
  <c r="K1097" i="15"/>
  <c r="B1097" i="15"/>
  <c r="K1096" i="15"/>
  <c r="B1096" i="15"/>
  <c r="K1095" i="15"/>
  <c r="B1095" i="15"/>
  <c r="K1094" i="15"/>
  <c r="B1094" i="15"/>
  <c r="K1093" i="15"/>
  <c r="B1093" i="15"/>
  <c r="K1092" i="15"/>
  <c r="B1092" i="15"/>
  <c r="K1091" i="15"/>
  <c r="B1091" i="15"/>
  <c r="K1090" i="15"/>
  <c r="B1090" i="15"/>
  <c r="K1089" i="15"/>
  <c r="B1089" i="15"/>
  <c r="K1088" i="15"/>
  <c r="B1088" i="15"/>
  <c r="K1087" i="15"/>
  <c r="B1087" i="15"/>
  <c r="K1086" i="15"/>
  <c r="B1086" i="15"/>
  <c r="K1085" i="15"/>
  <c r="B1085" i="15"/>
  <c r="K1084" i="15"/>
  <c r="B1084" i="15"/>
  <c r="K1083" i="15"/>
  <c r="B1083" i="15"/>
  <c r="K1082" i="15"/>
  <c r="B1082" i="15"/>
  <c r="K1081" i="15"/>
  <c r="B1081" i="15"/>
  <c r="K1080" i="15"/>
  <c r="B1080" i="15"/>
  <c r="K1079" i="15"/>
  <c r="B1079" i="15"/>
  <c r="K1078" i="15"/>
  <c r="B1078" i="15"/>
  <c r="K1077" i="15"/>
  <c r="B1077" i="15"/>
  <c r="K1076" i="15"/>
  <c r="B1076" i="15"/>
  <c r="K1075" i="15"/>
  <c r="B1075" i="15"/>
  <c r="K1074" i="15"/>
  <c r="B1074" i="15"/>
  <c r="K1073" i="15"/>
  <c r="B1073" i="15"/>
  <c r="K1072" i="15"/>
  <c r="B1072" i="15"/>
  <c r="K1071" i="15"/>
  <c r="B1071" i="15"/>
  <c r="K1070" i="15"/>
  <c r="B1070" i="15"/>
  <c r="K1069" i="15"/>
  <c r="B1069" i="15"/>
  <c r="K1068" i="15"/>
  <c r="B1068" i="15"/>
  <c r="K1067" i="15"/>
  <c r="B1067" i="15"/>
  <c r="K1066" i="15"/>
  <c r="B1066" i="15"/>
  <c r="K1065" i="15"/>
  <c r="B1065" i="15"/>
  <c r="K1064" i="15"/>
  <c r="B1064" i="15"/>
  <c r="K1063" i="15"/>
  <c r="B1063" i="15"/>
  <c r="K1062" i="15"/>
  <c r="B1062" i="15"/>
  <c r="K1061" i="15"/>
  <c r="B1061" i="15"/>
  <c r="K1060" i="15"/>
  <c r="B1060" i="15"/>
  <c r="K1059" i="15"/>
  <c r="B1059" i="15"/>
  <c r="K1058" i="15"/>
  <c r="B1058" i="15"/>
  <c r="K1057" i="15"/>
  <c r="B1057" i="15"/>
  <c r="K1056" i="15"/>
  <c r="B1056" i="15"/>
  <c r="K1055" i="15"/>
  <c r="B1055" i="15"/>
  <c r="K1054" i="15"/>
  <c r="B1054" i="15"/>
  <c r="K1053" i="15"/>
  <c r="B1053" i="15"/>
  <c r="K1052" i="15"/>
  <c r="B1052" i="15"/>
  <c r="K1051" i="15"/>
  <c r="B1051" i="15"/>
  <c r="K1050" i="15"/>
  <c r="B1050" i="15"/>
  <c r="K1049" i="15"/>
  <c r="B1049" i="15"/>
  <c r="K1048" i="15"/>
  <c r="B1048" i="15"/>
  <c r="K1047" i="15"/>
  <c r="B1047" i="15"/>
  <c r="K1046" i="15"/>
  <c r="B1046" i="15"/>
  <c r="K1045" i="15"/>
  <c r="B1045" i="15"/>
  <c r="K1044" i="15"/>
  <c r="B1044" i="15"/>
  <c r="K1043" i="15"/>
  <c r="B1043" i="15"/>
  <c r="K1042" i="15"/>
  <c r="B1042" i="15"/>
  <c r="K1041" i="15"/>
  <c r="B1041" i="15"/>
  <c r="K1040" i="15"/>
  <c r="B1040" i="15"/>
  <c r="K1039" i="15"/>
  <c r="B1039" i="15"/>
  <c r="K1038" i="15"/>
  <c r="B1038" i="15"/>
  <c r="K1037" i="15"/>
  <c r="B1037" i="15"/>
  <c r="K1036" i="15"/>
  <c r="B1036" i="15"/>
  <c r="K1035" i="15"/>
  <c r="B1035" i="15"/>
  <c r="K1034" i="15"/>
  <c r="B1034" i="15"/>
  <c r="K1033" i="15"/>
  <c r="B1033" i="15"/>
  <c r="K1032" i="15"/>
  <c r="B1032" i="15"/>
  <c r="K1031" i="15"/>
  <c r="B1031" i="15"/>
  <c r="K1030" i="15"/>
  <c r="B1030" i="15"/>
  <c r="K1029" i="15"/>
  <c r="B1029" i="15"/>
  <c r="K1028" i="15"/>
  <c r="B1028" i="15"/>
  <c r="K1027" i="15"/>
  <c r="B1027" i="15"/>
  <c r="K1026" i="15"/>
  <c r="B1026" i="15"/>
  <c r="K1025" i="15"/>
  <c r="B1025" i="15"/>
  <c r="K1024" i="15"/>
  <c r="B1024" i="15"/>
  <c r="K1023" i="15"/>
  <c r="B1023" i="15"/>
  <c r="K1022" i="15"/>
  <c r="B1022" i="15"/>
  <c r="K1021" i="15"/>
  <c r="B1021" i="15"/>
  <c r="K1020" i="15"/>
  <c r="B1020" i="15"/>
  <c r="K1019" i="15"/>
  <c r="B1019" i="15"/>
  <c r="K1018" i="15"/>
  <c r="B1018" i="15"/>
  <c r="K1017" i="15"/>
  <c r="B1017" i="15"/>
  <c r="K1016" i="15"/>
  <c r="B1016" i="15"/>
  <c r="K1015" i="15"/>
  <c r="B1015" i="15"/>
  <c r="K1014" i="15"/>
  <c r="B1014" i="15"/>
  <c r="K1013" i="15"/>
  <c r="B1013" i="15"/>
  <c r="K1012" i="15"/>
  <c r="B1012" i="15"/>
  <c r="K1011" i="15"/>
  <c r="B1011" i="15"/>
  <c r="K1010" i="15"/>
  <c r="B1010" i="15"/>
  <c r="K1009" i="15"/>
  <c r="B1009" i="15"/>
  <c r="K1008" i="15"/>
  <c r="B1008" i="15"/>
  <c r="K1007" i="15"/>
  <c r="B1007" i="15"/>
  <c r="K1006" i="15"/>
  <c r="B1006" i="15"/>
  <c r="K1005" i="15"/>
  <c r="B1005" i="15"/>
  <c r="K1004" i="15"/>
  <c r="B1004" i="15"/>
  <c r="K1003" i="15"/>
  <c r="B1003" i="15"/>
  <c r="K1002" i="15"/>
  <c r="B1002" i="15"/>
  <c r="K1001" i="15"/>
  <c r="B1001" i="15"/>
  <c r="K1000" i="15"/>
  <c r="B1000" i="15"/>
  <c r="K999" i="15"/>
  <c r="B999" i="15"/>
  <c r="K998" i="15"/>
  <c r="B998" i="15"/>
  <c r="K997" i="15"/>
  <c r="B997" i="15"/>
  <c r="K996" i="15"/>
  <c r="B996" i="15"/>
  <c r="K995" i="15"/>
  <c r="B995" i="15"/>
  <c r="K994" i="15"/>
  <c r="B994" i="15"/>
  <c r="K993" i="15"/>
  <c r="B993" i="15"/>
  <c r="K992" i="15"/>
  <c r="B992" i="15"/>
  <c r="K991" i="15"/>
  <c r="B991" i="15"/>
  <c r="K990" i="15"/>
  <c r="B990" i="15"/>
  <c r="K989" i="15"/>
  <c r="B989" i="15"/>
  <c r="K988" i="15"/>
  <c r="B988" i="15"/>
  <c r="K987" i="15"/>
  <c r="B987" i="15"/>
  <c r="K986" i="15"/>
  <c r="B986" i="15"/>
  <c r="K985" i="15"/>
  <c r="B985" i="15"/>
  <c r="K984" i="15"/>
  <c r="B984" i="15"/>
  <c r="K983" i="15"/>
  <c r="B983" i="15"/>
  <c r="K982" i="15"/>
  <c r="B982" i="15"/>
  <c r="K981" i="15"/>
  <c r="B981" i="15"/>
  <c r="K980" i="15"/>
  <c r="B980" i="15"/>
  <c r="K979" i="15"/>
  <c r="B979" i="15"/>
  <c r="K978" i="15"/>
  <c r="B978" i="15"/>
  <c r="K977" i="15"/>
  <c r="B977" i="15"/>
  <c r="K976" i="15"/>
  <c r="B976" i="15"/>
  <c r="K975" i="15"/>
  <c r="B975" i="15"/>
  <c r="K974" i="15"/>
  <c r="B974" i="15"/>
  <c r="K973" i="15"/>
  <c r="B973" i="15"/>
  <c r="K972" i="15"/>
  <c r="B972" i="15"/>
  <c r="K971" i="15"/>
  <c r="B971" i="15"/>
  <c r="K970" i="15"/>
  <c r="B970" i="15"/>
  <c r="K969" i="15"/>
  <c r="B969" i="15"/>
  <c r="K968" i="15"/>
  <c r="B968" i="15"/>
  <c r="K967" i="15"/>
  <c r="B967" i="15"/>
  <c r="K966" i="15"/>
  <c r="B966" i="15"/>
  <c r="K965" i="15"/>
  <c r="B965" i="15"/>
  <c r="K964" i="15"/>
  <c r="B964" i="15"/>
  <c r="K963" i="15"/>
  <c r="B963" i="15"/>
  <c r="K962" i="15"/>
  <c r="B962" i="15"/>
  <c r="K961" i="15"/>
  <c r="B961" i="15"/>
  <c r="K960" i="15"/>
  <c r="B960" i="15"/>
  <c r="K959" i="15"/>
  <c r="B959" i="15"/>
  <c r="K958" i="15"/>
  <c r="B958" i="15"/>
  <c r="K957" i="15"/>
  <c r="B957" i="15"/>
  <c r="K956" i="15"/>
  <c r="B956" i="15"/>
  <c r="K955" i="15"/>
  <c r="B955" i="15"/>
  <c r="K954" i="15"/>
  <c r="B954" i="15"/>
  <c r="K953" i="15"/>
  <c r="B953" i="15"/>
  <c r="K952" i="15"/>
  <c r="B952" i="15"/>
  <c r="K951" i="15"/>
  <c r="B951" i="15"/>
  <c r="K950" i="15"/>
  <c r="B950" i="15"/>
  <c r="K949" i="15"/>
  <c r="B949" i="15"/>
  <c r="K948" i="15"/>
  <c r="B948" i="15"/>
  <c r="K947" i="15"/>
  <c r="B947" i="15"/>
  <c r="K946" i="15"/>
  <c r="B946" i="15"/>
  <c r="K945" i="15"/>
  <c r="B945" i="15"/>
  <c r="K944" i="15"/>
  <c r="B944" i="15"/>
  <c r="K943" i="15"/>
  <c r="B943" i="15"/>
  <c r="K942" i="15"/>
  <c r="B942" i="15"/>
  <c r="K941" i="15"/>
  <c r="B941" i="15"/>
  <c r="K940" i="15"/>
  <c r="B940" i="15"/>
  <c r="K939" i="15"/>
  <c r="B939" i="15"/>
  <c r="K938" i="15"/>
  <c r="B938" i="15"/>
  <c r="K937" i="15"/>
  <c r="B937" i="15"/>
  <c r="K936" i="15"/>
  <c r="B936" i="15"/>
  <c r="K935" i="15"/>
  <c r="B935" i="15"/>
  <c r="K934" i="15"/>
  <c r="B934" i="15"/>
  <c r="K933" i="15"/>
  <c r="B933" i="15"/>
  <c r="K932" i="15"/>
  <c r="B932" i="15"/>
  <c r="K931" i="15"/>
  <c r="B931" i="15"/>
  <c r="K930" i="15"/>
  <c r="B930" i="15"/>
  <c r="K929" i="15"/>
  <c r="B929" i="15"/>
  <c r="K928" i="15"/>
  <c r="B928" i="15"/>
  <c r="K927" i="15"/>
  <c r="B927" i="15"/>
  <c r="K926" i="15"/>
  <c r="B926" i="15"/>
  <c r="K925" i="15"/>
  <c r="B925" i="15"/>
  <c r="K924" i="15"/>
  <c r="B924" i="15"/>
  <c r="K923" i="15"/>
  <c r="B923" i="15"/>
  <c r="K922" i="15"/>
  <c r="B922" i="15"/>
  <c r="K921" i="15"/>
  <c r="B921" i="15"/>
  <c r="K920" i="15"/>
  <c r="B920" i="15"/>
  <c r="K919" i="15"/>
  <c r="B919" i="15"/>
  <c r="K918" i="15"/>
  <c r="B918" i="15"/>
  <c r="K917" i="15"/>
  <c r="B917" i="15"/>
  <c r="K916" i="15"/>
  <c r="B916" i="15"/>
  <c r="K915" i="15"/>
  <c r="B915" i="15"/>
  <c r="K914" i="15"/>
  <c r="B914" i="15"/>
  <c r="K913" i="15"/>
  <c r="B913" i="15"/>
  <c r="K912" i="15"/>
  <c r="B912" i="15"/>
  <c r="K911" i="15"/>
  <c r="B911" i="15"/>
  <c r="K910" i="15"/>
  <c r="B910" i="15"/>
  <c r="K909" i="15"/>
  <c r="B909" i="15"/>
  <c r="K908" i="15"/>
  <c r="B908" i="15"/>
  <c r="K907" i="15"/>
  <c r="B907" i="15"/>
  <c r="K906" i="15"/>
  <c r="B906" i="15"/>
  <c r="K905" i="15"/>
  <c r="B905" i="15"/>
  <c r="K904" i="15"/>
  <c r="B904" i="15"/>
  <c r="K903" i="15"/>
  <c r="B903" i="15"/>
  <c r="K902" i="15"/>
  <c r="B902" i="15"/>
  <c r="K901" i="15"/>
  <c r="B901" i="15"/>
  <c r="K900" i="15"/>
  <c r="B900" i="15"/>
  <c r="K899" i="15"/>
  <c r="B899" i="15"/>
  <c r="K898" i="15"/>
  <c r="B898" i="15"/>
  <c r="K897" i="15"/>
  <c r="B897" i="15"/>
  <c r="K896" i="15"/>
  <c r="B896" i="15"/>
  <c r="K895" i="15"/>
  <c r="B895" i="15"/>
  <c r="K894" i="15"/>
  <c r="B894" i="15"/>
  <c r="K893" i="15"/>
  <c r="B893" i="15"/>
  <c r="K892" i="15"/>
  <c r="B892" i="15"/>
  <c r="K891" i="15"/>
  <c r="B891" i="15"/>
  <c r="K890" i="15"/>
  <c r="B890" i="15"/>
  <c r="K889" i="15"/>
  <c r="B889" i="15"/>
  <c r="K888" i="15"/>
  <c r="B888" i="15"/>
  <c r="K887" i="15"/>
  <c r="B887" i="15"/>
  <c r="K886" i="15"/>
  <c r="B886" i="15"/>
  <c r="K885" i="15"/>
  <c r="B885" i="15"/>
  <c r="K884" i="15"/>
  <c r="B884" i="15"/>
  <c r="K883" i="15"/>
  <c r="B883" i="15"/>
  <c r="K882" i="15"/>
  <c r="B882" i="15"/>
  <c r="K881" i="15"/>
  <c r="B881" i="15"/>
  <c r="K880" i="15"/>
  <c r="B880" i="15"/>
  <c r="K879" i="15"/>
  <c r="B879" i="15"/>
  <c r="K878" i="15"/>
  <c r="B878" i="15"/>
  <c r="K877" i="15"/>
  <c r="B877" i="15"/>
  <c r="K876" i="15"/>
  <c r="B876" i="15"/>
  <c r="K875" i="15"/>
  <c r="B875" i="15"/>
  <c r="K874" i="15"/>
  <c r="B874" i="15"/>
  <c r="K873" i="15"/>
  <c r="B873" i="15"/>
  <c r="K872" i="15"/>
  <c r="B872" i="15"/>
  <c r="K871" i="15"/>
  <c r="B871" i="15"/>
  <c r="K870" i="15"/>
  <c r="B870" i="15"/>
  <c r="K869" i="15"/>
  <c r="B869" i="15"/>
  <c r="K868" i="15"/>
  <c r="B868" i="15"/>
  <c r="K867" i="15"/>
  <c r="B867" i="15"/>
  <c r="K866" i="15"/>
  <c r="B866" i="15"/>
  <c r="K865" i="15"/>
  <c r="B865" i="15"/>
  <c r="K864" i="15"/>
  <c r="B864" i="15"/>
  <c r="K863" i="15"/>
  <c r="B863" i="15"/>
  <c r="K862" i="15"/>
  <c r="B862" i="15"/>
  <c r="K861" i="15"/>
  <c r="B861" i="15"/>
  <c r="K860" i="15"/>
  <c r="B860" i="15"/>
  <c r="K859" i="15"/>
  <c r="B859" i="15"/>
  <c r="K858" i="15"/>
  <c r="B858" i="15"/>
  <c r="K857" i="15"/>
  <c r="B857" i="15"/>
  <c r="K856" i="15"/>
  <c r="B856" i="15"/>
  <c r="K855" i="15"/>
  <c r="B855" i="15"/>
  <c r="K854" i="15"/>
  <c r="B854" i="15"/>
  <c r="K853" i="15"/>
  <c r="B853" i="15"/>
  <c r="K852" i="15"/>
  <c r="B852" i="15"/>
  <c r="K851" i="15"/>
  <c r="B851" i="15"/>
  <c r="K850" i="15"/>
  <c r="B850" i="15"/>
  <c r="K849" i="15"/>
  <c r="B849" i="15"/>
  <c r="K848" i="15"/>
  <c r="B848" i="15"/>
  <c r="K847" i="15"/>
  <c r="B847" i="15"/>
  <c r="K846" i="15"/>
  <c r="B846" i="15"/>
  <c r="K845" i="15"/>
  <c r="B845" i="15"/>
  <c r="K844" i="15"/>
  <c r="B844" i="15"/>
  <c r="K843" i="15"/>
  <c r="B843" i="15"/>
  <c r="K842" i="15"/>
  <c r="B842" i="15"/>
  <c r="K841" i="15"/>
  <c r="B841" i="15"/>
  <c r="K840" i="15"/>
  <c r="B840" i="15"/>
  <c r="K839" i="15"/>
  <c r="B839" i="15"/>
  <c r="K838" i="15"/>
  <c r="B838" i="15"/>
  <c r="K837" i="15"/>
  <c r="B837" i="15"/>
  <c r="K836" i="15"/>
  <c r="B836" i="15"/>
  <c r="K835" i="15"/>
  <c r="B835" i="15"/>
  <c r="K834" i="15"/>
  <c r="B834" i="15"/>
  <c r="K833" i="15"/>
  <c r="B833" i="15"/>
  <c r="K832" i="15"/>
  <c r="B832" i="15"/>
  <c r="K831" i="15"/>
  <c r="B831" i="15"/>
  <c r="K830" i="15"/>
  <c r="B830" i="15"/>
  <c r="K829" i="15"/>
  <c r="B829" i="15"/>
  <c r="K828" i="15"/>
  <c r="B828" i="15"/>
  <c r="K827" i="15"/>
  <c r="B827" i="15"/>
  <c r="K826" i="15"/>
  <c r="B826" i="15"/>
  <c r="K825" i="15"/>
  <c r="B825" i="15"/>
  <c r="K824" i="15"/>
  <c r="B824" i="15"/>
  <c r="K823" i="15"/>
  <c r="B823" i="15"/>
  <c r="K822" i="15"/>
  <c r="B822" i="15"/>
  <c r="K821" i="15"/>
  <c r="B821" i="15"/>
  <c r="K820" i="15"/>
  <c r="B820" i="15"/>
  <c r="K819" i="15"/>
  <c r="B819" i="15"/>
  <c r="K818" i="15"/>
  <c r="B818" i="15"/>
  <c r="K817" i="15"/>
  <c r="B817" i="15"/>
  <c r="K816" i="15"/>
  <c r="B816" i="15"/>
  <c r="K815" i="15"/>
  <c r="B815" i="15"/>
  <c r="K814" i="15"/>
  <c r="B814" i="15"/>
  <c r="K813" i="15"/>
  <c r="B813" i="15"/>
  <c r="K812" i="15"/>
  <c r="B812" i="15"/>
  <c r="K811" i="15"/>
  <c r="B811" i="15"/>
  <c r="K810" i="15"/>
  <c r="B810" i="15"/>
  <c r="K809" i="15"/>
  <c r="B809" i="15"/>
  <c r="K808" i="15"/>
  <c r="B808" i="15"/>
  <c r="K807" i="15"/>
  <c r="B807" i="15"/>
  <c r="K806" i="15"/>
  <c r="B806" i="15"/>
  <c r="K805" i="15"/>
  <c r="B805" i="15"/>
  <c r="K804" i="15"/>
  <c r="B804" i="15"/>
  <c r="K803" i="15"/>
  <c r="B803" i="15"/>
  <c r="K802" i="15"/>
  <c r="B802" i="15"/>
  <c r="K801" i="15"/>
  <c r="B801" i="15"/>
  <c r="K800" i="15"/>
  <c r="B800" i="15"/>
  <c r="K799" i="15"/>
  <c r="B799" i="15"/>
  <c r="K798" i="15"/>
  <c r="B798" i="15"/>
  <c r="K797" i="15"/>
  <c r="B797" i="15"/>
  <c r="K796" i="15"/>
  <c r="B796" i="15"/>
  <c r="K795" i="15"/>
  <c r="B795" i="15"/>
  <c r="K794" i="15"/>
  <c r="B794" i="15"/>
  <c r="K793" i="15"/>
  <c r="B793" i="15"/>
  <c r="K792" i="15"/>
  <c r="B792" i="15"/>
  <c r="K791" i="15"/>
  <c r="B791" i="15"/>
  <c r="K790" i="15"/>
  <c r="B790" i="15"/>
  <c r="K789" i="15"/>
  <c r="B789" i="15"/>
  <c r="K788" i="15"/>
  <c r="B788" i="15"/>
  <c r="K787" i="15"/>
  <c r="B787" i="15"/>
  <c r="K786" i="15"/>
  <c r="B786" i="15"/>
  <c r="K785" i="15"/>
  <c r="B785" i="15"/>
  <c r="K784" i="15"/>
  <c r="B784" i="15"/>
  <c r="K783" i="15"/>
  <c r="B783" i="15"/>
  <c r="K782" i="15"/>
  <c r="B782" i="15"/>
  <c r="K781" i="15"/>
  <c r="B781" i="15"/>
  <c r="K780" i="15"/>
  <c r="B780" i="15"/>
  <c r="K779" i="15"/>
  <c r="B779" i="15"/>
  <c r="K778" i="15"/>
  <c r="B778" i="15"/>
  <c r="K777" i="15"/>
  <c r="B777" i="15"/>
  <c r="K776" i="15"/>
  <c r="B776" i="15"/>
  <c r="K775" i="15"/>
  <c r="B775" i="15"/>
  <c r="K774" i="15"/>
  <c r="B774" i="15"/>
  <c r="K773" i="15"/>
  <c r="B773" i="15"/>
  <c r="K772" i="15"/>
  <c r="B772" i="15"/>
  <c r="K771" i="15"/>
  <c r="B771" i="15"/>
  <c r="K770" i="15"/>
  <c r="B770" i="15"/>
  <c r="K769" i="15"/>
  <c r="B769" i="15"/>
  <c r="K768" i="15"/>
  <c r="B768" i="15"/>
  <c r="K767" i="15"/>
  <c r="B767" i="15"/>
  <c r="K766" i="15"/>
  <c r="B766" i="15"/>
  <c r="K765" i="15"/>
  <c r="B765" i="15"/>
  <c r="K764" i="15"/>
  <c r="B764" i="15"/>
  <c r="K763" i="15"/>
  <c r="B763" i="15"/>
  <c r="K762" i="15"/>
  <c r="B762" i="15"/>
  <c r="K761" i="15"/>
  <c r="B761" i="15"/>
  <c r="K760" i="15"/>
  <c r="B760" i="15"/>
  <c r="K759" i="15"/>
  <c r="B759" i="15"/>
  <c r="K758" i="15"/>
  <c r="B758" i="15"/>
  <c r="K757" i="15"/>
  <c r="B757" i="15"/>
  <c r="K756" i="15"/>
  <c r="B756" i="15"/>
  <c r="K755" i="15"/>
  <c r="B755" i="15"/>
  <c r="K754" i="15"/>
  <c r="B754" i="15"/>
  <c r="K753" i="15"/>
  <c r="B753" i="15"/>
  <c r="K752" i="15"/>
  <c r="B752" i="15"/>
  <c r="K751" i="15"/>
  <c r="B751" i="15"/>
  <c r="K750" i="15"/>
  <c r="B750" i="15"/>
  <c r="K749" i="15"/>
  <c r="B749" i="15"/>
  <c r="K748" i="15"/>
  <c r="B748" i="15"/>
  <c r="K747" i="15"/>
  <c r="B747" i="15"/>
  <c r="K746" i="15"/>
  <c r="B746" i="15"/>
  <c r="K745" i="15"/>
  <c r="B745" i="15"/>
  <c r="K744" i="15"/>
  <c r="B744" i="15"/>
  <c r="K743" i="15"/>
  <c r="B743" i="15"/>
  <c r="K742" i="15"/>
  <c r="B742" i="15"/>
  <c r="K741" i="15"/>
  <c r="B741" i="15"/>
  <c r="K740" i="15"/>
  <c r="B740" i="15"/>
  <c r="K739" i="15"/>
  <c r="B739" i="15"/>
  <c r="K738" i="15"/>
  <c r="B738" i="15"/>
  <c r="K737" i="15"/>
  <c r="B737" i="15"/>
  <c r="K736" i="15"/>
  <c r="B736" i="15"/>
  <c r="K735" i="15"/>
  <c r="B735" i="15"/>
  <c r="K734" i="15"/>
  <c r="B734" i="15"/>
  <c r="K733" i="15"/>
  <c r="B733" i="15"/>
  <c r="K732" i="15"/>
  <c r="B732" i="15"/>
  <c r="K731" i="15"/>
  <c r="B731" i="15"/>
  <c r="K730" i="15"/>
  <c r="B730" i="15"/>
  <c r="K729" i="15"/>
  <c r="B729" i="15"/>
  <c r="K728" i="15"/>
  <c r="B728" i="15"/>
  <c r="K727" i="15"/>
  <c r="B727" i="15"/>
  <c r="K726" i="15"/>
  <c r="B726" i="15"/>
  <c r="K725" i="15"/>
  <c r="B725" i="15"/>
  <c r="K724" i="15"/>
  <c r="B724" i="15"/>
  <c r="K723" i="15"/>
  <c r="B723" i="15"/>
  <c r="K722" i="15"/>
  <c r="B722" i="15"/>
  <c r="K721" i="15"/>
  <c r="B721" i="15"/>
  <c r="K720" i="15"/>
  <c r="B720" i="15"/>
  <c r="K719" i="15"/>
  <c r="B719" i="15"/>
  <c r="K718" i="15"/>
  <c r="B718" i="15"/>
  <c r="K717" i="15"/>
  <c r="B717" i="15"/>
  <c r="K716" i="15"/>
  <c r="B716" i="15"/>
  <c r="K715" i="15"/>
  <c r="B715" i="15"/>
  <c r="K714" i="15"/>
  <c r="B714" i="15"/>
  <c r="K713" i="15"/>
  <c r="B713" i="15"/>
  <c r="K712" i="15"/>
  <c r="B712" i="15"/>
  <c r="K711" i="15"/>
  <c r="B711" i="15"/>
  <c r="K710" i="15"/>
  <c r="B710" i="15"/>
  <c r="K709" i="15"/>
  <c r="B709" i="15"/>
  <c r="K708" i="15"/>
  <c r="B708" i="15"/>
  <c r="K707" i="15"/>
  <c r="B707" i="15"/>
  <c r="K706" i="15"/>
  <c r="B706" i="15"/>
  <c r="K705" i="15"/>
  <c r="B705" i="15"/>
  <c r="K704" i="15"/>
  <c r="B704" i="15"/>
  <c r="K703" i="15"/>
  <c r="B703" i="15"/>
  <c r="K702" i="15"/>
  <c r="B702" i="15"/>
  <c r="K701" i="15"/>
  <c r="B701" i="15"/>
  <c r="K700" i="15"/>
  <c r="B700" i="15"/>
  <c r="K699" i="15"/>
  <c r="B699" i="15"/>
  <c r="K698" i="15"/>
  <c r="B698" i="15"/>
  <c r="K697" i="15"/>
  <c r="B697" i="15"/>
  <c r="K696" i="15"/>
  <c r="B696" i="15"/>
  <c r="K695" i="15"/>
  <c r="B695" i="15"/>
  <c r="K694" i="15"/>
  <c r="B694" i="15"/>
  <c r="K693" i="15"/>
  <c r="B693" i="15"/>
  <c r="K692" i="15"/>
  <c r="B692" i="15"/>
  <c r="K691" i="15"/>
  <c r="B691" i="15"/>
  <c r="K690" i="15"/>
  <c r="B690" i="15"/>
  <c r="K689" i="15"/>
  <c r="B689" i="15"/>
  <c r="K688" i="15"/>
  <c r="B688" i="15"/>
  <c r="K687" i="15"/>
  <c r="B687" i="15"/>
  <c r="K686" i="15"/>
  <c r="B686" i="15"/>
  <c r="K685" i="15"/>
  <c r="B685" i="15"/>
  <c r="K684" i="15"/>
  <c r="B684" i="15"/>
  <c r="K683" i="15"/>
  <c r="B683" i="15"/>
  <c r="K682" i="15"/>
  <c r="B682" i="15"/>
  <c r="K681" i="15"/>
  <c r="B681" i="15"/>
  <c r="K680" i="15"/>
  <c r="B680" i="15"/>
  <c r="K679" i="15"/>
  <c r="B679" i="15"/>
  <c r="K678" i="15"/>
  <c r="B678" i="15"/>
  <c r="K677" i="15"/>
  <c r="B677" i="15"/>
  <c r="K676" i="15"/>
  <c r="B676" i="15"/>
  <c r="K675" i="15"/>
  <c r="B675" i="15"/>
  <c r="K674" i="15"/>
  <c r="B674" i="15"/>
  <c r="K673" i="15"/>
  <c r="B673" i="15"/>
  <c r="K672" i="15"/>
  <c r="B672" i="15"/>
  <c r="K671" i="15"/>
  <c r="B671" i="15"/>
  <c r="K670" i="15"/>
  <c r="B670" i="15"/>
  <c r="K669" i="15"/>
  <c r="B669" i="15"/>
  <c r="K668" i="15"/>
  <c r="B668" i="15"/>
  <c r="K667" i="15"/>
  <c r="B667" i="15"/>
  <c r="K666" i="15"/>
  <c r="B666" i="15"/>
  <c r="K665" i="15"/>
  <c r="B665" i="15"/>
  <c r="K664" i="15"/>
  <c r="B664" i="15"/>
  <c r="K663" i="15"/>
  <c r="B663" i="15"/>
  <c r="K662" i="15"/>
  <c r="B662" i="15"/>
  <c r="K661" i="15"/>
  <c r="B661" i="15"/>
  <c r="K660" i="15"/>
  <c r="B660" i="15"/>
  <c r="K659" i="15"/>
  <c r="B659" i="15"/>
  <c r="K658" i="15"/>
  <c r="B658" i="15"/>
  <c r="K657" i="15"/>
  <c r="B657" i="15"/>
  <c r="K656" i="15"/>
  <c r="B656" i="15"/>
  <c r="K655" i="15"/>
  <c r="B655" i="15"/>
  <c r="K654" i="15"/>
  <c r="B654" i="15"/>
  <c r="K653" i="15"/>
  <c r="B653" i="15"/>
  <c r="K652" i="15"/>
  <c r="B652" i="15"/>
  <c r="K651" i="15"/>
  <c r="B651" i="15"/>
  <c r="K650" i="15"/>
  <c r="B650" i="15"/>
  <c r="K649" i="15"/>
  <c r="B649" i="15"/>
  <c r="K648" i="15"/>
  <c r="B648" i="15"/>
  <c r="K647" i="15"/>
  <c r="B647" i="15"/>
  <c r="K646" i="15"/>
  <c r="B646" i="15"/>
  <c r="K645" i="15"/>
  <c r="B645" i="15"/>
  <c r="K644" i="15"/>
  <c r="B644" i="15"/>
  <c r="K643" i="15"/>
  <c r="B643" i="15"/>
  <c r="K642" i="15"/>
  <c r="B642" i="15"/>
  <c r="K641" i="15"/>
  <c r="B641" i="15"/>
  <c r="K640" i="15"/>
  <c r="B640" i="15"/>
  <c r="K639" i="15"/>
  <c r="B639" i="15"/>
  <c r="K638" i="15"/>
  <c r="B638" i="15"/>
  <c r="K637" i="15"/>
  <c r="B637" i="15"/>
  <c r="K636" i="15"/>
  <c r="B636" i="15"/>
  <c r="K635" i="15"/>
  <c r="B635" i="15"/>
  <c r="K634" i="15"/>
  <c r="B634" i="15"/>
  <c r="K633" i="15"/>
  <c r="B633" i="15"/>
  <c r="K632" i="15"/>
  <c r="B632" i="15"/>
  <c r="K631" i="15"/>
  <c r="B631" i="15"/>
  <c r="K630" i="15"/>
  <c r="B630" i="15"/>
  <c r="K629" i="15"/>
  <c r="B629" i="15"/>
  <c r="K628" i="15"/>
  <c r="B628" i="15"/>
  <c r="K627" i="15"/>
  <c r="B627" i="15"/>
  <c r="K626" i="15"/>
  <c r="B626" i="15"/>
  <c r="K625" i="15"/>
  <c r="B625" i="15"/>
  <c r="K624" i="15"/>
  <c r="B624" i="15"/>
  <c r="K623" i="15"/>
  <c r="B623" i="15"/>
  <c r="K622" i="15"/>
  <c r="B622" i="15"/>
  <c r="K621" i="15"/>
  <c r="B621" i="15"/>
  <c r="K620" i="15"/>
  <c r="B620" i="15"/>
  <c r="K619" i="15"/>
  <c r="B619" i="15"/>
  <c r="K618" i="15"/>
  <c r="B618" i="15"/>
  <c r="K617" i="15"/>
  <c r="B617" i="15"/>
  <c r="K616" i="15"/>
  <c r="B616" i="15"/>
  <c r="K615" i="15"/>
  <c r="B615" i="15"/>
  <c r="K614" i="15"/>
  <c r="B614" i="15"/>
  <c r="K613" i="15"/>
  <c r="B613" i="15"/>
  <c r="K612" i="15"/>
  <c r="B612" i="15"/>
  <c r="K611" i="15"/>
  <c r="B611" i="15"/>
  <c r="K610" i="15"/>
  <c r="B610" i="15"/>
  <c r="K609" i="15"/>
  <c r="B609" i="15"/>
  <c r="K608" i="15"/>
  <c r="B608" i="15"/>
  <c r="K607" i="15"/>
  <c r="B607" i="15"/>
  <c r="K606" i="15"/>
  <c r="B606" i="15"/>
  <c r="K605" i="15"/>
  <c r="B605" i="15"/>
  <c r="K604" i="15"/>
  <c r="B604" i="15"/>
  <c r="K603" i="15"/>
  <c r="B603" i="15"/>
  <c r="K602" i="15"/>
  <c r="B602" i="15"/>
  <c r="K601" i="15"/>
  <c r="B601" i="15"/>
  <c r="K600" i="15"/>
  <c r="B600" i="15"/>
  <c r="K599" i="15"/>
  <c r="B599" i="15"/>
  <c r="K598" i="15"/>
  <c r="B598" i="15"/>
  <c r="K597" i="15"/>
  <c r="B597" i="15"/>
  <c r="K596" i="15"/>
  <c r="B596" i="15"/>
  <c r="K595" i="15"/>
  <c r="B595" i="15"/>
  <c r="K594" i="15"/>
  <c r="B594" i="15"/>
  <c r="K593" i="15"/>
  <c r="B593" i="15"/>
  <c r="K592" i="15"/>
  <c r="B592" i="15"/>
  <c r="K591" i="15"/>
  <c r="B591" i="15"/>
  <c r="K590" i="15"/>
  <c r="B590" i="15"/>
  <c r="K589" i="15"/>
  <c r="B589" i="15"/>
  <c r="K588" i="15"/>
  <c r="B588" i="15"/>
  <c r="K587" i="15"/>
  <c r="B587" i="15"/>
  <c r="K586" i="15"/>
  <c r="B586" i="15"/>
  <c r="K585" i="15"/>
  <c r="B585" i="15"/>
  <c r="K584" i="15"/>
  <c r="B584" i="15"/>
  <c r="K583" i="15"/>
  <c r="B583" i="15"/>
  <c r="K582" i="15"/>
  <c r="B582" i="15"/>
  <c r="K581" i="15"/>
  <c r="B581" i="15"/>
  <c r="K580" i="15"/>
  <c r="B580" i="15"/>
  <c r="K579" i="15"/>
  <c r="B579" i="15"/>
  <c r="K578" i="15"/>
  <c r="B578" i="15"/>
  <c r="K577" i="15"/>
  <c r="B577" i="15"/>
  <c r="K576" i="15"/>
  <c r="B576" i="15"/>
  <c r="K575" i="15"/>
  <c r="B575" i="15"/>
  <c r="K574" i="15"/>
  <c r="B574" i="15"/>
  <c r="K573" i="15"/>
  <c r="B573" i="15"/>
  <c r="K572" i="15"/>
  <c r="B572" i="15"/>
  <c r="K571" i="15"/>
  <c r="B571" i="15"/>
  <c r="K570" i="15"/>
  <c r="B570" i="15"/>
  <c r="K569" i="15"/>
  <c r="B569" i="15"/>
  <c r="K568" i="15"/>
  <c r="B568" i="15"/>
  <c r="K567" i="15"/>
  <c r="B567" i="15"/>
  <c r="K566" i="15"/>
  <c r="B566" i="15"/>
  <c r="K565" i="15"/>
  <c r="B565" i="15"/>
  <c r="K564" i="15"/>
  <c r="B564" i="15"/>
  <c r="K563" i="15"/>
  <c r="B563" i="15"/>
  <c r="K562" i="15"/>
  <c r="B562" i="15"/>
  <c r="K561" i="15"/>
  <c r="B561" i="15"/>
  <c r="K560" i="15"/>
  <c r="B560" i="15"/>
  <c r="K559" i="15"/>
  <c r="B559" i="15"/>
  <c r="K558" i="15"/>
  <c r="B558" i="15"/>
  <c r="K557" i="15"/>
  <c r="B557" i="15"/>
  <c r="K556" i="15"/>
  <c r="B556" i="15"/>
  <c r="K555" i="15"/>
  <c r="B555" i="15"/>
  <c r="K554" i="15"/>
  <c r="B554" i="15"/>
  <c r="K553" i="15"/>
  <c r="B553" i="15"/>
  <c r="K552" i="15"/>
  <c r="B552" i="15"/>
  <c r="K551" i="15"/>
  <c r="B551" i="15"/>
  <c r="K550" i="15"/>
  <c r="B550" i="15"/>
  <c r="K549" i="15"/>
  <c r="B549" i="15"/>
  <c r="K548" i="15"/>
  <c r="B548" i="15"/>
  <c r="K547" i="15"/>
  <c r="B547" i="15"/>
  <c r="K546" i="15"/>
  <c r="B546" i="15"/>
  <c r="K545" i="15"/>
  <c r="B545" i="15"/>
  <c r="K544" i="15"/>
  <c r="B544" i="15"/>
  <c r="K543" i="15"/>
  <c r="B543" i="15"/>
  <c r="K542" i="15"/>
  <c r="B542" i="15"/>
  <c r="K541" i="15"/>
  <c r="B541" i="15"/>
  <c r="K540" i="15"/>
  <c r="B540" i="15"/>
  <c r="K539" i="15"/>
  <c r="B539" i="15"/>
  <c r="K538" i="15"/>
  <c r="B538" i="15"/>
  <c r="K537" i="15"/>
  <c r="B537" i="15"/>
  <c r="K536" i="15"/>
  <c r="B536" i="15"/>
  <c r="K535" i="15"/>
  <c r="B535" i="15"/>
  <c r="K534" i="15"/>
  <c r="B534" i="15"/>
  <c r="K533" i="15"/>
  <c r="B533" i="15"/>
  <c r="K532" i="15"/>
  <c r="B532" i="15"/>
  <c r="K531" i="15"/>
  <c r="B531" i="15"/>
  <c r="K530" i="15"/>
  <c r="B530" i="15"/>
  <c r="K529" i="15"/>
  <c r="B529" i="15"/>
  <c r="K528" i="15"/>
  <c r="B528" i="15"/>
  <c r="K527" i="15"/>
  <c r="B527" i="15"/>
  <c r="K526" i="15"/>
  <c r="B526" i="15"/>
  <c r="K525" i="15"/>
  <c r="B525" i="15"/>
  <c r="K524" i="15"/>
  <c r="B524" i="15"/>
  <c r="K523" i="15"/>
  <c r="B523" i="15"/>
  <c r="K522" i="15"/>
  <c r="B522" i="15"/>
  <c r="K521" i="15"/>
  <c r="B521" i="15"/>
  <c r="K520" i="15"/>
  <c r="B520" i="15"/>
  <c r="K519" i="15"/>
  <c r="B519" i="15"/>
  <c r="K518" i="15"/>
  <c r="B518" i="15"/>
  <c r="K517" i="15"/>
  <c r="B517" i="15"/>
  <c r="K516" i="15"/>
  <c r="B516" i="15"/>
  <c r="K515" i="15"/>
  <c r="B515" i="15"/>
  <c r="K514" i="15"/>
  <c r="B514" i="15"/>
  <c r="K513" i="15"/>
  <c r="B513" i="15"/>
  <c r="K512" i="15"/>
  <c r="B512" i="15"/>
  <c r="K511" i="15"/>
  <c r="B511" i="15"/>
  <c r="K510" i="15"/>
  <c r="B510" i="15"/>
  <c r="K509" i="15"/>
  <c r="B509" i="15"/>
  <c r="K508" i="15"/>
  <c r="B508" i="15"/>
  <c r="K507" i="15"/>
  <c r="B507" i="15"/>
  <c r="K506" i="15"/>
  <c r="B506" i="15"/>
  <c r="K505" i="15"/>
  <c r="B505" i="15"/>
  <c r="K504" i="15"/>
  <c r="B504" i="15"/>
  <c r="K503" i="15"/>
  <c r="B503" i="15"/>
  <c r="K502" i="15"/>
  <c r="B502" i="15"/>
  <c r="K501" i="15"/>
  <c r="B501" i="15"/>
  <c r="K500" i="15"/>
  <c r="B500" i="15"/>
  <c r="K499" i="15"/>
  <c r="B499" i="15"/>
  <c r="K498" i="15"/>
  <c r="B498" i="15"/>
  <c r="K497" i="15"/>
  <c r="B497" i="15"/>
  <c r="K496" i="15"/>
  <c r="B496" i="15"/>
  <c r="K495" i="15"/>
  <c r="B495" i="15"/>
  <c r="K494" i="15"/>
  <c r="B494" i="15"/>
  <c r="K493" i="15"/>
  <c r="B493" i="15"/>
  <c r="K492" i="15"/>
  <c r="B492" i="15"/>
  <c r="K491" i="15"/>
  <c r="B491" i="15"/>
  <c r="K490" i="15"/>
  <c r="B490" i="15"/>
  <c r="K489" i="15"/>
  <c r="B489" i="15"/>
  <c r="K488" i="15"/>
  <c r="B488" i="15"/>
  <c r="K487" i="15"/>
  <c r="B487" i="15"/>
  <c r="K486" i="15"/>
  <c r="B486" i="15"/>
  <c r="K485" i="15"/>
  <c r="B485" i="15"/>
  <c r="K484" i="15"/>
  <c r="B484" i="15"/>
  <c r="K483" i="15"/>
  <c r="B483" i="15"/>
  <c r="K482" i="15"/>
  <c r="B482" i="15"/>
  <c r="K481" i="15"/>
  <c r="B481" i="15"/>
  <c r="K480" i="15"/>
  <c r="B480" i="15"/>
  <c r="K479" i="15"/>
  <c r="B479" i="15"/>
  <c r="K478" i="15"/>
  <c r="B478" i="15"/>
  <c r="K477" i="15"/>
  <c r="B477" i="15"/>
  <c r="K476" i="15"/>
  <c r="B476" i="15"/>
  <c r="K475" i="15"/>
  <c r="B475" i="15"/>
  <c r="K474" i="15"/>
  <c r="B474" i="15"/>
  <c r="K473" i="15"/>
  <c r="B473" i="15"/>
  <c r="K472" i="15"/>
  <c r="B472" i="15"/>
  <c r="K471" i="15"/>
  <c r="B471" i="15"/>
  <c r="K470" i="15"/>
  <c r="B470" i="15"/>
  <c r="K469" i="15"/>
  <c r="B469" i="15"/>
  <c r="K468" i="15"/>
  <c r="B468" i="15"/>
  <c r="K467" i="15"/>
  <c r="B467" i="15"/>
  <c r="K466" i="15"/>
  <c r="B466" i="15"/>
  <c r="K465" i="15"/>
  <c r="B465" i="15"/>
  <c r="K464" i="15"/>
  <c r="B464" i="15"/>
  <c r="K463" i="15"/>
  <c r="B463" i="15"/>
  <c r="K462" i="15"/>
  <c r="B462" i="15"/>
  <c r="K461" i="15"/>
  <c r="B461" i="15"/>
  <c r="K460" i="15"/>
  <c r="B460" i="15"/>
  <c r="K459" i="15"/>
  <c r="B459" i="15"/>
  <c r="K458" i="15"/>
  <c r="B458" i="15"/>
  <c r="K457" i="15"/>
  <c r="B457" i="15"/>
  <c r="K456" i="15"/>
  <c r="B456" i="15"/>
  <c r="K455" i="15"/>
  <c r="B455" i="15"/>
  <c r="K454" i="15"/>
  <c r="B454" i="15"/>
  <c r="K453" i="15"/>
  <c r="B453" i="15"/>
  <c r="K452" i="15"/>
  <c r="B452" i="15"/>
  <c r="K451" i="15"/>
  <c r="B451" i="15"/>
  <c r="K450" i="15"/>
  <c r="B450" i="15"/>
  <c r="K449" i="15"/>
  <c r="B449" i="15"/>
  <c r="K448" i="15"/>
  <c r="B448" i="15"/>
  <c r="K447" i="15"/>
  <c r="B447" i="15"/>
  <c r="K446" i="15"/>
  <c r="B446" i="15"/>
  <c r="K445" i="15"/>
  <c r="B445" i="15"/>
  <c r="K444" i="15"/>
  <c r="B444" i="15"/>
  <c r="K443" i="15"/>
  <c r="B443" i="15"/>
  <c r="K442" i="15"/>
  <c r="B442" i="15"/>
  <c r="K441" i="15"/>
  <c r="B441" i="15"/>
  <c r="K440" i="15"/>
  <c r="B440" i="15"/>
  <c r="K439" i="15"/>
  <c r="B439" i="15"/>
  <c r="K438" i="15"/>
  <c r="B438" i="15"/>
  <c r="K437" i="15"/>
  <c r="B437" i="15"/>
  <c r="K436" i="15"/>
  <c r="B436" i="15"/>
  <c r="K435" i="15"/>
  <c r="B435" i="15"/>
  <c r="K434" i="15"/>
  <c r="B434" i="15"/>
  <c r="K433" i="15"/>
  <c r="B433" i="15"/>
  <c r="K432" i="15"/>
  <c r="B432" i="15"/>
  <c r="K431" i="15"/>
  <c r="B431" i="15"/>
  <c r="K430" i="15"/>
  <c r="B430" i="15"/>
  <c r="K429" i="15"/>
  <c r="B429" i="15"/>
  <c r="K428" i="15"/>
  <c r="B428" i="15"/>
  <c r="K427" i="15"/>
  <c r="B427" i="15"/>
  <c r="K426" i="15"/>
  <c r="B426" i="15"/>
  <c r="K425" i="15"/>
  <c r="B425" i="15"/>
  <c r="K424" i="15"/>
  <c r="B424" i="15"/>
  <c r="K423" i="15"/>
  <c r="B423" i="15"/>
  <c r="K422" i="15"/>
  <c r="B422" i="15"/>
  <c r="K421" i="15"/>
  <c r="B421" i="15"/>
  <c r="K420" i="15"/>
  <c r="B420" i="15"/>
  <c r="K419" i="15"/>
  <c r="B419" i="15"/>
  <c r="K418" i="15"/>
  <c r="B418" i="15"/>
  <c r="K417" i="15"/>
  <c r="B417" i="15"/>
  <c r="K416" i="15"/>
  <c r="B416" i="15"/>
  <c r="K415" i="15"/>
  <c r="B415" i="15"/>
  <c r="K414" i="15"/>
  <c r="B414" i="15"/>
  <c r="K413" i="15"/>
  <c r="B413" i="15"/>
  <c r="K412" i="15"/>
  <c r="B412" i="15"/>
  <c r="K411" i="15"/>
  <c r="B411" i="15"/>
  <c r="K410" i="15"/>
  <c r="B410" i="15"/>
  <c r="K409" i="15"/>
  <c r="B409" i="15"/>
  <c r="K408" i="15"/>
  <c r="B408" i="15"/>
  <c r="K407" i="15"/>
  <c r="B407" i="15"/>
  <c r="K406" i="15"/>
  <c r="B406" i="15"/>
  <c r="K405" i="15"/>
  <c r="B405" i="15"/>
  <c r="K404" i="15"/>
  <c r="B404" i="15"/>
  <c r="K403" i="15"/>
  <c r="B403" i="15"/>
  <c r="K402" i="15"/>
  <c r="B402" i="15"/>
  <c r="K401" i="15"/>
  <c r="B401" i="15"/>
  <c r="K400" i="15"/>
  <c r="B400" i="15"/>
  <c r="K399" i="15"/>
  <c r="B399" i="15"/>
  <c r="K398" i="15"/>
  <c r="B398" i="15"/>
  <c r="K397" i="15"/>
  <c r="B397" i="15"/>
  <c r="K396" i="15"/>
  <c r="B396" i="15"/>
  <c r="K395" i="15"/>
  <c r="B395" i="15"/>
  <c r="K394" i="15"/>
  <c r="B394" i="15"/>
  <c r="K393" i="15"/>
  <c r="B393" i="15"/>
  <c r="K392" i="15"/>
  <c r="B392" i="15"/>
  <c r="K391" i="15"/>
  <c r="B391" i="15"/>
  <c r="K390" i="15"/>
  <c r="B390" i="15"/>
  <c r="K389" i="15"/>
  <c r="B389" i="15"/>
  <c r="K388" i="15"/>
  <c r="B388" i="15"/>
  <c r="K387" i="15"/>
  <c r="B387" i="15"/>
  <c r="K386" i="15"/>
  <c r="B386" i="15"/>
  <c r="K385" i="15"/>
  <c r="B385" i="15"/>
  <c r="K384" i="15"/>
  <c r="B384" i="15"/>
  <c r="K383" i="15"/>
  <c r="B383" i="15"/>
  <c r="K382" i="15"/>
  <c r="B382" i="15"/>
  <c r="K381" i="15"/>
  <c r="B381" i="15"/>
  <c r="K380" i="15"/>
  <c r="B380" i="15"/>
  <c r="K379" i="15"/>
  <c r="B379" i="15"/>
  <c r="K378" i="15"/>
  <c r="B378" i="15"/>
  <c r="K377" i="15"/>
  <c r="B377" i="15"/>
  <c r="K376" i="15"/>
  <c r="B376" i="15"/>
  <c r="K375" i="15"/>
  <c r="B375" i="15"/>
  <c r="K374" i="15"/>
  <c r="B374" i="15"/>
  <c r="K373" i="15"/>
  <c r="B373" i="15"/>
  <c r="K372" i="15"/>
  <c r="B372" i="15"/>
  <c r="K371" i="15"/>
  <c r="B371" i="15"/>
  <c r="K370" i="15"/>
  <c r="B370" i="15"/>
  <c r="K369" i="15"/>
  <c r="B369" i="15"/>
  <c r="K368" i="15"/>
  <c r="B368" i="15"/>
  <c r="K367" i="15"/>
  <c r="B367" i="15"/>
  <c r="K366" i="15"/>
  <c r="B366" i="15"/>
  <c r="K365" i="15"/>
  <c r="B365" i="15"/>
  <c r="K364" i="15"/>
  <c r="B364" i="15"/>
  <c r="K363" i="15"/>
  <c r="B363" i="15"/>
  <c r="K362" i="15"/>
  <c r="B362" i="15"/>
  <c r="K361" i="15"/>
  <c r="B361" i="15"/>
  <c r="K360" i="15"/>
  <c r="B360" i="15"/>
  <c r="K359" i="15"/>
  <c r="B359" i="15"/>
  <c r="K358" i="15"/>
  <c r="B358" i="15"/>
  <c r="K357" i="15"/>
  <c r="B357" i="15"/>
  <c r="K356" i="15"/>
  <c r="B356" i="15"/>
  <c r="K355" i="15"/>
  <c r="B355" i="15"/>
  <c r="K354" i="15"/>
  <c r="B354" i="15"/>
  <c r="K353" i="15"/>
  <c r="B353" i="15"/>
  <c r="K352" i="15"/>
  <c r="B352" i="15"/>
  <c r="K351" i="15"/>
  <c r="B351" i="15"/>
  <c r="K350" i="15"/>
  <c r="B350" i="15"/>
  <c r="K349" i="15"/>
  <c r="B349" i="15"/>
  <c r="K348" i="15"/>
  <c r="B348" i="15"/>
  <c r="K347" i="15"/>
  <c r="B347" i="15"/>
  <c r="K346" i="15"/>
  <c r="B346" i="15"/>
  <c r="K345" i="15"/>
  <c r="B345" i="15"/>
  <c r="K344" i="15"/>
  <c r="B344" i="15"/>
  <c r="K343" i="15"/>
  <c r="B343" i="15"/>
  <c r="K342" i="15"/>
  <c r="B342" i="15"/>
  <c r="K341" i="15"/>
  <c r="B341" i="15"/>
  <c r="K340" i="15"/>
  <c r="B340" i="15"/>
  <c r="K339" i="15"/>
  <c r="B339" i="15"/>
  <c r="K338" i="15"/>
  <c r="B338" i="15"/>
  <c r="K337" i="15"/>
  <c r="B337" i="15"/>
  <c r="K336" i="15"/>
  <c r="B336" i="15"/>
  <c r="K335" i="15"/>
  <c r="B335" i="15"/>
  <c r="K334" i="15"/>
  <c r="B334" i="15"/>
  <c r="K333" i="15"/>
  <c r="B333" i="15"/>
  <c r="K332" i="15"/>
  <c r="B332" i="15"/>
  <c r="K331" i="15"/>
  <c r="B331" i="15"/>
  <c r="K330" i="15"/>
  <c r="B330" i="15"/>
  <c r="K329" i="15"/>
  <c r="B329" i="15"/>
  <c r="K328" i="15"/>
  <c r="B328" i="15"/>
  <c r="K327" i="15"/>
  <c r="B327" i="15"/>
  <c r="K326" i="15"/>
  <c r="B326" i="15"/>
  <c r="K325" i="15"/>
  <c r="B325" i="15"/>
  <c r="K324" i="15"/>
  <c r="B324" i="15"/>
  <c r="K323" i="15"/>
  <c r="B323" i="15"/>
  <c r="K322" i="15"/>
  <c r="B322" i="15"/>
  <c r="K321" i="15"/>
  <c r="B321" i="15"/>
  <c r="K320" i="15"/>
  <c r="B320" i="15"/>
  <c r="K319" i="15"/>
  <c r="B319" i="15"/>
  <c r="K318" i="15"/>
  <c r="B318" i="15"/>
  <c r="K317" i="15"/>
  <c r="B317" i="15"/>
  <c r="K316" i="15"/>
  <c r="B316" i="15"/>
  <c r="K315" i="15"/>
  <c r="B315" i="15"/>
  <c r="K314" i="15"/>
  <c r="B314" i="15"/>
  <c r="K313" i="15"/>
  <c r="B313" i="15"/>
  <c r="K312" i="15"/>
  <c r="B312" i="15"/>
  <c r="K311" i="15"/>
  <c r="B311" i="15"/>
  <c r="K310" i="15"/>
  <c r="B310" i="15"/>
  <c r="K309" i="15"/>
  <c r="B309" i="15"/>
  <c r="K308" i="15"/>
  <c r="B308" i="15"/>
  <c r="K307" i="15"/>
  <c r="B307" i="15"/>
  <c r="K306" i="15"/>
  <c r="B306" i="15"/>
  <c r="K305" i="15"/>
  <c r="B305" i="15"/>
  <c r="K304" i="15"/>
  <c r="B304" i="15"/>
  <c r="K303" i="15"/>
  <c r="B303" i="15"/>
  <c r="K302" i="15"/>
  <c r="B302" i="15"/>
  <c r="K301" i="15"/>
  <c r="B301" i="15"/>
  <c r="K300" i="15"/>
  <c r="B300" i="15"/>
  <c r="K299" i="15"/>
  <c r="B299" i="15"/>
  <c r="K298" i="15"/>
  <c r="B298" i="15"/>
  <c r="K297" i="15"/>
  <c r="B297" i="15"/>
  <c r="K296" i="15"/>
  <c r="B296" i="15"/>
  <c r="K295" i="15"/>
  <c r="B295" i="15"/>
  <c r="K294" i="15"/>
  <c r="B294" i="15"/>
  <c r="K293" i="15"/>
  <c r="B293" i="15"/>
  <c r="K292" i="15"/>
  <c r="B292" i="15"/>
  <c r="K291" i="15"/>
  <c r="B291" i="15"/>
  <c r="K290" i="15"/>
  <c r="B290" i="15"/>
  <c r="K289" i="15"/>
  <c r="B289" i="15"/>
  <c r="K288" i="15"/>
  <c r="B288" i="15"/>
  <c r="K287" i="15"/>
  <c r="B287" i="15"/>
  <c r="K286" i="15"/>
  <c r="B286" i="15"/>
  <c r="K285" i="15"/>
  <c r="B285" i="15"/>
  <c r="K284" i="15"/>
  <c r="B284" i="15"/>
  <c r="K283" i="15"/>
  <c r="B283" i="15"/>
  <c r="K282" i="15"/>
  <c r="B282" i="15"/>
  <c r="K281" i="15"/>
  <c r="B281" i="15"/>
  <c r="K280" i="15"/>
  <c r="B280" i="15"/>
  <c r="K279" i="15"/>
  <c r="B279" i="15"/>
  <c r="K278" i="15"/>
  <c r="B278" i="15"/>
  <c r="K277" i="15"/>
  <c r="B277" i="15"/>
  <c r="K276" i="15"/>
  <c r="B276" i="15"/>
  <c r="K275" i="15"/>
  <c r="B275" i="15"/>
  <c r="K274" i="15"/>
  <c r="B274" i="15"/>
  <c r="K273" i="15"/>
  <c r="B273" i="15"/>
  <c r="K272" i="15"/>
  <c r="B272" i="15"/>
  <c r="K271" i="15"/>
  <c r="B271" i="15"/>
  <c r="K270" i="15"/>
  <c r="B270" i="15"/>
  <c r="K269" i="15"/>
  <c r="B269" i="15"/>
  <c r="K268" i="15"/>
  <c r="B268" i="15"/>
  <c r="K267" i="15"/>
  <c r="B267" i="15"/>
  <c r="K266" i="15"/>
  <c r="B266" i="15"/>
  <c r="K265" i="15"/>
  <c r="B265" i="15"/>
  <c r="K264" i="15"/>
  <c r="B264" i="15"/>
  <c r="K263" i="15"/>
  <c r="B263" i="15"/>
  <c r="K262" i="15"/>
  <c r="B262" i="15"/>
  <c r="K261" i="15"/>
  <c r="B261" i="15"/>
  <c r="K260" i="15"/>
  <c r="B260" i="15"/>
  <c r="K259" i="15"/>
  <c r="B259" i="15"/>
  <c r="K258" i="15"/>
  <c r="B258" i="15"/>
  <c r="K257" i="15"/>
  <c r="B257" i="15"/>
  <c r="K256" i="15"/>
  <c r="B256" i="15"/>
  <c r="K255" i="15"/>
  <c r="B255" i="15"/>
  <c r="K254" i="15"/>
  <c r="B254" i="15"/>
  <c r="K253" i="15"/>
  <c r="B253" i="15"/>
  <c r="K252" i="15"/>
  <c r="B252" i="15"/>
  <c r="K251" i="15"/>
  <c r="B251" i="15"/>
  <c r="K250" i="15"/>
  <c r="B250" i="15"/>
  <c r="K249" i="15"/>
  <c r="B249" i="15"/>
  <c r="K248" i="15"/>
  <c r="B248" i="15"/>
  <c r="K247" i="15"/>
  <c r="B247" i="15"/>
  <c r="K246" i="15"/>
  <c r="B246" i="15"/>
  <c r="K245" i="15"/>
  <c r="B245" i="15"/>
  <c r="K244" i="15"/>
  <c r="B244" i="15"/>
  <c r="K243" i="15"/>
  <c r="B243" i="15"/>
  <c r="K242" i="15"/>
  <c r="B242" i="15"/>
  <c r="K241" i="15"/>
  <c r="B241" i="15"/>
  <c r="K240" i="15"/>
  <c r="B240" i="15"/>
  <c r="K239" i="15"/>
  <c r="B239" i="15"/>
  <c r="K238" i="15"/>
  <c r="B238" i="15"/>
  <c r="K237" i="15"/>
  <c r="B237" i="15"/>
  <c r="K236" i="15"/>
  <c r="B236" i="15"/>
  <c r="K235" i="15"/>
  <c r="B235" i="15"/>
  <c r="K234" i="15"/>
  <c r="B234" i="15"/>
  <c r="K233" i="15"/>
  <c r="B233" i="15"/>
  <c r="K232" i="15"/>
  <c r="B232" i="15"/>
  <c r="K231" i="15"/>
  <c r="B231" i="15"/>
  <c r="K230" i="15"/>
  <c r="B230" i="15"/>
  <c r="K229" i="15"/>
  <c r="B229" i="15"/>
  <c r="K228" i="15"/>
  <c r="B228" i="15"/>
  <c r="K227" i="15"/>
  <c r="B227" i="15"/>
  <c r="K226" i="15"/>
  <c r="B226" i="15"/>
  <c r="K225" i="15"/>
  <c r="B225" i="15"/>
  <c r="K224" i="15"/>
  <c r="B224" i="15"/>
  <c r="K223" i="15"/>
  <c r="B223" i="15"/>
  <c r="K222" i="15"/>
  <c r="B222" i="15"/>
  <c r="K221" i="15"/>
  <c r="B221" i="15"/>
  <c r="K220" i="15"/>
  <c r="B220" i="15"/>
  <c r="K219" i="15"/>
  <c r="B219" i="15"/>
  <c r="K218" i="15"/>
  <c r="B218" i="15"/>
  <c r="K217" i="15"/>
  <c r="B217" i="15"/>
  <c r="K216" i="15"/>
  <c r="B216" i="15"/>
  <c r="K215" i="15"/>
  <c r="B215" i="15"/>
  <c r="K214" i="15"/>
  <c r="B214" i="15"/>
  <c r="K213" i="15"/>
  <c r="B213" i="15"/>
  <c r="K212" i="15"/>
  <c r="B212" i="15"/>
  <c r="K211" i="15"/>
  <c r="B211" i="15"/>
  <c r="K210" i="15"/>
  <c r="B210" i="15"/>
  <c r="K209" i="15"/>
  <c r="B209" i="15"/>
  <c r="K208" i="15"/>
  <c r="B208" i="15"/>
  <c r="K207" i="15"/>
  <c r="B207" i="15"/>
  <c r="K206" i="15"/>
  <c r="B206" i="15"/>
  <c r="K205" i="15"/>
  <c r="B205" i="15"/>
  <c r="K204" i="15"/>
  <c r="B204" i="15"/>
  <c r="K203" i="15"/>
  <c r="B203" i="15"/>
  <c r="K202" i="15"/>
  <c r="B202" i="15"/>
  <c r="K201" i="15"/>
  <c r="B201" i="15"/>
  <c r="K200" i="15"/>
  <c r="B200" i="15"/>
  <c r="K199" i="15"/>
  <c r="B199" i="15"/>
  <c r="K198" i="15"/>
  <c r="B198" i="15"/>
  <c r="K197" i="15"/>
  <c r="B197" i="15"/>
  <c r="K196" i="15"/>
  <c r="B196" i="15"/>
  <c r="K195" i="15"/>
  <c r="B195" i="15"/>
  <c r="K194" i="15"/>
  <c r="B194" i="15"/>
  <c r="K193" i="15"/>
  <c r="B193" i="15"/>
  <c r="K192" i="15"/>
  <c r="B192" i="15"/>
  <c r="K191" i="15"/>
  <c r="B191" i="15"/>
  <c r="K190" i="15"/>
  <c r="B190" i="15"/>
  <c r="K189" i="15"/>
  <c r="B189" i="15"/>
  <c r="K188" i="15"/>
  <c r="B188" i="15"/>
  <c r="K187" i="15"/>
  <c r="B187" i="15"/>
  <c r="K186" i="15"/>
  <c r="B186" i="15"/>
  <c r="K185" i="15"/>
  <c r="B185" i="15"/>
  <c r="K184" i="15"/>
  <c r="B184" i="15"/>
  <c r="K183" i="15"/>
  <c r="B183" i="15"/>
  <c r="K182" i="15"/>
  <c r="B182" i="15"/>
  <c r="K181" i="15"/>
  <c r="B181" i="15"/>
  <c r="K180" i="15"/>
  <c r="B180" i="15"/>
  <c r="K179" i="15"/>
  <c r="B179" i="15"/>
  <c r="K178" i="15"/>
  <c r="B178" i="15"/>
  <c r="K177" i="15"/>
  <c r="B177" i="15"/>
  <c r="K176" i="15"/>
  <c r="B176" i="15"/>
  <c r="K175" i="15"/>
  <c r="B175" i="15"/>
  <c r="K174" i="15"/>
  <c r="B174" i="15"/>
  <c r="K173" i="15"/>
  <c r="B173" i="15"/>
  <c r="K172" i="15"/>
  <c r="B172" i="15"/>
  <c r="K171" i="15"/>
  <c r="B171" i="15"/>
  <c r="K170" i="15"/>
  <c r="B170" i="15"/>
  <c r="K169" i="15"/>
  <c r="B169" i="15"/>
  <c r="K168" i="15"/>
  <c r="B168" i="15"/>
  <c r="K167" i="15"/>
  <c r="B167" i="15"/>
  <c r="K166" i="15"/>
  <c r="B166" i="15"/>
  <c r="K165" i="15"/>
  <c r="B165" i="15"/>
  <c r="K164" i="15"/>
  <c r="B164" i="15"/>
  <c r="K163" i="15"/>
  <c r="B163" i="15"/>
  <c r="K162" i="15"/>
  <c r="B162" i="15"/>
  <c r="K161" i="15"/>
  <c r="B161" i="15"/>
  <c r="K160" i="15"/>
  <c r="B160" i="15"/>
  <c r="K159" i="15"/>
  <c r="B159" i="15"/>
  <c r="K158" i="15"/>
  <c r="B158" i="15"/>
  <c r="K157" i="15"/>
  <c r="B157" i="15"/>
  <c r="K156" i="15"/>
  <c r="B156" i="15"/>
  <c r="K155" i="15"/>
  <c r="B155" i="15"/>
  <c r="K154" i="15"/>
  <c r="B154" i="15"/>
  <c r="K153" i="15"/>
  <c r="B153" i="15"/>
  <c r="K152" i="15"/>
  <c r="B152" i="15"/>
  <c r="K151" i="15"/>
  <c r="B151" i="15"/>
  <c r="K150" i="15"/>
  <c r="B150" i="15"/>
  <c r="K149" i="15"/>
  <c r="B149" i="15"/>
  <c r="K148" i="15"/>
  <c r="B148" i="15"/>
  <c r="K147" i="15"/>
  <c r="B147" i="15"/>
  <c r="K146" i="15"/>
  <c r="B146" i="15"/>
  <c r="K145" i="15"/>
  <c r="B145" i="15"/>
  <c r="K144" i="15"/>
  <c r="B144" i="15"/>
  <c r="K143" i="15"/>
  <c r="B143" i="15"/>
  <c r="K142" i="15"/>
  <c r="B142" i="15"/>
  <c r="K141" i="15"/>
  <c r="B141" i="15"/>
  <c r="K140" i="15"/>
  <c r="B140" i="15"/>
  <c r="K139" i="15"/>
  <c r="B139" i="15"/>
  <c r="K138" i="15"/>
  <c r="B138" i="15"/>
  <c r="K137" i="15"/>
  <c r="B137" i="15"/>
  <c r="K136" i="15"/>
  <c r="B136" i="15"/>
  <c r="K135" i="15"/>
  <c r="B135" i="15"/>
  <c r="K134" i="15"/>
  <c r="B134" i="15"/>
  <c r="K133" i="15"/>
  <c r="B133" i="15"/>
  <c r="K132" i="15"/>
  <c r="B132" i="15"/>
  <c r="K131" i="15"/>
  <c r="B131" i="15"/>
  <c r="K130" i="15"/>
  <c r="B130" i="15"/>
  <c r="K129" i="15"/>
  <c r="B129" i="15"/>
  <c r="K128" i="15"/>
  <c r="B128" i="15"/>
  <c r="K127" i="15"/>
  <c r="B127" i="15"/>
  <c r="K126" i="15"/>
  <c r="B126" i="15"/>
  <c r="K125" i="15"/>
  <c r="B125" i="15"/>
  <c r="K124" i="15"/>
  <c r="B124" i="15"/>
  <c r="K123" i="15"/>
  <c r="B123" i="15"/>
  <c r="K122" i="15"/>
  <c r="B122" i="15"/>
  <c r="K121" i="15"/>
  <c r="B121" i="15"/>
  <c r="K120" i="15"/>
  <c r="B120" i="15"/>
  <c r="K119" i="15"/>
  <c r="B119" i="15"/>
  <c r="K118" i="15"/>
  <c r="B118" i="15"/>
  <c r="K117" i="15"/>
  <c r="B117" i="15"/>
  <c r="K116" i="15"/>
  <c r="B116" i="15"/>
  <c r="K115" i="15"/>
  <c r="B115" i="15"/>
  <c r="K114" i="15"/>
  <c r="B114" i="15"/>
  <c r="K113" i="15"/>
  <c r="B113" i="15"/>
  <c r="K112" i="15"/>
  <c r="B112" i="15"/>
  <c r="K111" i="15"/>
  <c r="B111" i="15"/>
  <c r="K110" i="15"/>
  <c r="B110" i="15"/>
  <c r="K109" i="15"/>
  <c r="B109" i="15"/>
  <c r="K108" i="15"/>
  <c r="B108" i="15"/>
  <c r="K107" i="15"/>
  <c r="B107" i="15"/>
  <c r="K106" i="15"/>
  <c r="B106" i="15"/>
  <c r="K105" i="15"/>
  <c r="B105" i="15"/>
  <c r="K104" i="15"/>
  <c r="B104" i="15"/>
  <c r="K103" i="15"/>
  <c r="B103" i="15"/>
  <c r="K102" i="15"/>
  <c r="B102" i="15"/>
  <c r="K101" i="15"/>
  <c r="B101" i="15"/>
  <c r="K100" i="15"/>
  <c r="B100" i="15"/>
  <c r="K99" i="15"/>
  <c r="B99" i="15"/>
  <c r="K98" i="15"/>
  <c r="B98" i="15"/>
  <c r="K97" i="15"/>
  <c r="B97" i="15"/>
  <c r="K96" i="15"/>
  <c r="B96" i="15"/>
  <c r="K95" i="15"/>
  <c r="B95" i="15"/>
  <c r="K94" i="15"/>
  <c r="B94" i="15"/>
  <c r="K93" i="15"/>
  <c r="B93" i="15"/>
  <c r="K92" i="15"/>
  <c r="B92" i="15"/>
  <c r="K91" i="15"/>
  <c r="B91" i="15"/>
  <c r="K90" i="15"/>
  <c r="B90" i="15"/>
  <c r="K89" i="15"/>
  <c r="B89" i="15"/>
  <c r="K88" i="15"/>
  <c r="B88" i="15"/>
  <c r="K87" i="15"/>
  <c r="B87" i="15"/>
  <c r="K86" i="15"/>
  <c r="B86" i="15"/>
  <c r="K85" i="15"/>
  <c r="B85" i="15"/>
  <c r="K84" i="15"/>
  <c r="B84" i="15"/>
  <c r="K83" i="15"/>
  <c r="B83" i="15"/>
  <c r="K82" i="15"/>
  <c r="B82" i="15"/>
  <c r="K81" i="15"/>
  <c r="B81" i="15"/>
  <c r="K80" i="15"/>
  <c r="B80" i="15"/>
  <c r="K79" i="15"/>
  <c r="B79" i="15"/>
  <c r="K78" i="15"/>
  <c r="B78" i="15"/>
  <c r="K77" i="15"/>
  <c r="B77" i="15"/>
  <c r="K76" i="15"/>
  <c r="B76" i="15"/>
  <c r="K75" i="15"/>
  <c r="B75" i="15"/>
  <c r="K74" i="15"/>
  <c r="B74" i="15"/>
  <c r="K73" i="15"/>
  <c r="B73" i="15"/>
  <c r="K72" i="15"/>
  <c r="B72" i="15"/>
  <c r="K71" i="15"/>
  <c r="B71" i="15"/>
  <c r="K70" i="15"/>
  <c r="B70" i="15"/>
  <c r="K69" i="15"/>
  <c r="B69" i="15"/>
  <c r="K68" i="15"/>
  <c r="B68" i="15"/>
  <c r="K67" i="15"/>
  <c r="B67" i="15"/>
  <c r="K66" i="15"/>
  <c r="B66" i="15"/>
  <c r="K65" i="15"/>
  <c r="B65" i="15"/>
  <c r="K64" i="15"/>
  <c r="B64" i="15"/>
  <c r="K63" i="15"/>
  <c r="B63" i="15"/>
  <c r="K62" i="15"/>
  <c r="B62" i="15"/>
  <c r="K61" i="15"/>
  <c r="B61" i="15"/>
  <c r="K60" i="15"/>
  <c r="B60" i="15"/>
  <c r="K59" i="15"/>
  <c r="B59" i="15"/>
  <c r="K58" i="15"/>
  <c r="B58" i="15"/>
  <c r="K57" i="15"/>
  <c r="B57" i="15"/>
  <c r="K56" i="15"/>
  <c r="B56" i="15"/>
  <c r="K55" i="15"/>
  <c r="B55" i="15"/>
  <c r="K54" i="15"/>
  <c r="B54" i="15"/>
  <c r="K53" i="15"/>
  <c r="B53" i="15"/>
  <c r="K52" i="15"/>
  <c r="B52" i="15"/>
  <c r="K51" i="15"/>
  <c r="B51" i="15"/>
  <c r="K50" i="15"/>
  <c r="B50" i="15"/>
  <c r="K49" i="15"/>
  <c r="B49" i="15"/>
  <c r="K48" i="15"/>
  <c r="B48" i="15"/>
  <c r="K47" i="15"/>
  <c r="B47" i="15"/>
  <c r="K46" i="15"/>
  <c r="B46" i="15"/>
  <c r="K45" i="15"/>
  <c r="B45" i="15"/>
  <c r="K44" i="15"/>
  <c r="B44" i="15"/>
  <c r="K43" i="15"/>
  <c r="B43" i="15"/>
  <c r="K42" i="15"/>
  <c r="B42" i="15"/>
  <c r="K41" i="15"/>
  <c r="B41" i="15"/>
  <c r="K40" i="15"/>
  <c r="B40" i="15"/>
  <c r="K39" i="15"/>
  <c r="B39" i="15"/>
  <c r="K38" i="15"/>
  <c r="B38" i="15"/>
  <c r="K37" i="15"/>
  <c r="B37" i="15"/>
  <c r="K36" i="15"/>
  <c r="B36" i="15"/>
  <c r="K35" i="15"/>
  <c r="B35" i="15"/>
  <c r="K34" i="15"/>
  <c r="B34" i="15"/>
  <c r="K33" i="15"/>
  <c r="B33" i="15"/>
  <c r="K32" i="15"/>
  <c r="B32" i="15"/>
  <c r="K31" i="15"/>
  <c r="B31" i="15"/>
  <c r="K30" i="15"/>
  <c r="B30" i="15"/>
  <c r="K29" i="15"/>
  <c r="B29" i="15"/>
  <c r="K28" i="15"/>
  <c r="B28" i="15"/>
  <c r="K27" i="15"/>
  <c r="B27" i="15"/>
  <c r="K26" i="15"/>
  <c r="B26" i="15"/>
  <c r="K25" i="15"/>
  <c r="B25" i="15"/>
  <c r="K24" i="15"/>
  <c r="B24" i="15"/>
  <c r="K23" i="15"/>
  <c r="B23" i="15"/>
  <c r="K22" i="15"/>
  <c r="B22" i="15"/>
  <c r="K21" i="15"/>
  <c r="B21" i="15"/>
  <c r="K20" i="15"/>
  <c r="B20" i="15"/>
  <c r="K19" i="15"/>
  <c r="B19" i="15"/>
  <c r="K18" i="15"/>
  <c r="B18" i="15"/>
  <c r="K17" i="15"/>
  <c r="B17" i="15"/>
  <c r="K16" i="15"/>
  <c r="B16" i="15"/>
  <c r="K15" i="15"/>
  <c r="B15" i="15"/>
  <c r="K14" i="15"/>
  <c r="B14" i="15"/>
  <c r="K13" i="15"/>
  <c r="B13" i="15"/>
  <c r="K12" i="15"/>
  <c r="B12" i="15"/>
  <c r="K11" i="15"/>
  <c r="B11" i="15"/>
  <c r="K10" i="15"/>
  <c r="B10" i="15"/>
  <c r="K9" i="15"/>
  <c r="B9" i="15"/>
  <c r="H86" i="21" l="1"/>
  <c r="G86" i="21"/>
  <c r="F86" i="21"/>
  <c r="E86" i="21"/>
  <c r="D86" i="21"/>
  <c r="I110" i="19"/>
  <c r="H110"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7903" i="15"/>
  <c r="I7903" i="15"/>
  <c r="AL169" i="8" l="1"/>
  <c r="L345" i="16"/>
  <c r="K345" i="16"/>
  <c r="I345" i="16"/>
  <c r="H345" i="16"/>
  <c r="AL614" i="8" l="1"/>
  <c r="A6" i="16"/>
  <c r="A4" i="16"/>
  <c r="AL127" i="8" l="1"/>
  <c r="AL227" i="8"/>
  <c r="AL345" i="8"/>
  <c r="AL12" i="8"/>
  <c r="AL20" i="8"/>
  <c r="AL28" i="8"/>
  <c r="F616" i="8"/>
  <c r="N616" i="8"/>
  <c r="V616" i="8"/>
  <c r="AD616" i="8"/>
  <c r="AL38" i="8"/>
  <c r="AL53" i="8"/>
  <c r="AL82" i="8"/>
  <c r="AL92" i="8"/>
  <c r="AL110" i="8"/>
  <c r="AL144" i="8"/>
  <c r="AL154" i="8"/>
  <c r="AL168" i="8"/>
  <c r="AL190" i="8"/>
  <c r="AL201" i="8"/>
  <c r="AL213" i="8"/>
  <c r="Q616" i="8"/>
  <c r="S616" i="8"/>
  <c r="AA616" i="8"/>
  <c r="AI616" i="8"/>
  <c r="AL17" i="8"/>
  <c r="AL19" i="8"/>
  <c r="AL25" i="8"/>
  <c r="AL27" i="8"/>
  <c r="AL33" i="8"/>
  <c r="AL37" i="8"/>
  <c r="AL41" i="8"/>
  <c r="AL52" i="8"/>
  <c r="AL70" i="8"/>
  <c r="AL72" i="8"/>
  <c r="AL77" i="8"/>
  <c r="AL78" i="8"/>
  <c r="AG616" i="8"/>
  <c r="K616" i="8"/>
  <c r="D616" i="8"/>
  <c r="L616" i="8"/>
  <c r="T616" i="8"/>
  <c r="AB616" i="8"/>
  <c r="AJ616" i="8"/>
  <c r="E616" i="8"/>
  <c r="M616" i="8"/>
  <c r="U616" i="8"/>
  <c r="AC616" i="8"/>
  <c r="AK616" i="8"/>
  <c r="G616" i="8"/>
  <c r="O616" i="8"/>
  <c r="W616" i="8"/>
  <c r="AE616" i="8"/>
  <c r="AL13" i="8"/>
  <c r="AL15" i="8"/>
  <c r="AL18" i="8"/>
  <c r="AL21" i="8"/>
  <c r="AL23" i="8"/>
  <c r="AL29" i="8"/>
  <c r="AL31" i="8"/>
  <c r="H616" i="8"/>
  <c r="P616" i="8"/>
  <c r="X616" i="8"/>
  <c r="AF616" i="8"/>
  <c r="AL32" i="8"/>
  <c r="I616" i="8"/>
  <c r="Y616" i="8"/>
  <c r="J616" i="8"/>
  <c r="R616" i="8"/>
  <c r="Z616" i="8"/>
  <c r="AH616" i="8"/>
  <c r="AL14" i="8"/>
  <c r="AL16" i="8"/>
  <c r="AL22" i="8"/>
  <c r="AL24" i="8"/>
  <c r="AL26" i="8"/>
  <c r="AL34" i="8"/>
  <c r="AL36" i="8"/>
  <c r="AL39" i="8"/>
  <c r="AL42" i="8"/>
  <c r="AL47" i="8"/>
  <c r="AL48" i="8"/>
  <c r="AL51" i="8"/>
  <c r="AL54" i="8"/>
  <c r="AL55" i="8"/>
  <c r="AL68" i="8"/>
  <c r="AL83" i="8"/>
  <c r="AL84" i="8"/>
  <c r="AL85" i="8"/>
  <c r="AL86" i="8"/>
  <c r="AL87" i="8"/>
  <c r="AL88" i="8"/>
  <c r="AL91" i="8"/>
  <c r="AL93" i="8"/>
  <c r="AL94" i="8"/>
  <c r="AL95" i="8"/>
  <c r="AL96" i="8"/>
  <c r="AL97" i="8"/>
  <c r="AL100" i="8"/>
  <c r="AL107" i="8"/>
  <c r="AL111" i="8"/>
  <c r="AL113" i="8"/>
  <c r="AL116" i="8"/>
  <c r="AL118" i="8"/>
  <c r="AL122" i="8"/>
  <c r="AL123" i="8"/>
  <c r="AL126" i="8"/>
  <c r="AL128" i="8"/>
  <c r="AL129" i="8"/>
  <c r="AL135" i="8"/>
  <c r="AL136" i="8"/>
  <c r="AL137" i="8"/>
  <c r="AL138" i="8"/>
  <c r="AL139" i="8"/>
  <c r="AL146" i="8"/>
  <c r="AL147" i="8"/>
  <c r="AL148" i="8"/>
  <c r="AL149" i="8"/>
  <c r="AL150" i="8"/>
  <c r="AL151" i="8"/>
  <c r="AL153" i="8"/>
  <c r="AL155" i="8"/>
  <c r="AL157" i="8"/>
  <c r="AL159" i="8"/>
  <c r="AL163" i="8"/>
  <c r="AL164" i="8"/>
  <c r="AL166" i="8"/>
  <c r="AL167" i="8"/>
  <c r="AL171" i="8"/>
  <c r="AL172" i="8"/>
  <c r="AL173" i="8"/>
  <c r="AL175" i="8"/>
  <c r="AL185" i="8"/>
  <c r="AL186" i="8"/>
  <c r="AL187" i="8"/>
  <c r="AL191" i="8"/>
  <c r="AL192" i="8"/>
  <c r="AL193" i="8"/>
  <c r="AL196" i="8"/>
  <c r="AL197" i="8"/>
  <c r="AL198" i="8"/>
  <c r="AL200" i="8"/>
  <c r="AL203" i="8"/>
  <c r="AL205" i="8"/>
  <c r="AL206" i="8"/>
  <c r="AL207" i="8"/>
  <c r="AL208" i="8"/>
  <c r="AL209" i="8"/>
  <c r="AL212" i="8"/>
  <c r="AL214" i="8"/>
  <c r="AL216" i="8"/>
  <c r="AL221" i="8"/>
  <c r="AL222" i="8"/>
  <c r="AL223" i="8"/>
  <c r="AL224" i="8"/>
  <c r="AL225" i="8"/>
  <c r="AL228" i="8"/>
  <c r="AL236" i="8"/>
  <c r="AL237" i="8"/>
  <c r="AL239" i="8"/>
  <c r="AL300" i="8"/>
  <c r="AL339" i="8"/>
  <c r="AL340" i="8"/>
  <c r="AL465" i="8"/>
  <c r="AL607" i="8"/>
  <c r="AL612" i="8"/>
  <c r="B155" i="9"/>
  <c r="B153" i="9"/>
  <c r="B152" i="9"/>
  <c r="B26" i="9"/>
  <c r="C39" i="3" l="1"/>
  <c r="F39" i="3"/>
  <c r="F37" i="3"/>
  <c r="F36" i="3"/>
  <c r="F34" i="3"/>
  <c r="F33" i="3"/>
  <c r="F32" i="3"/>
  <c r="F31" i="3"/>
  <c r="F30" i="3"/>
  <c r="F29" i="3"/>
  <c r="F28" i="3"/>
  <c r="F25" i="3"/>
  <c r="F24" i="3"/>
  <c r="F23" i="3"/>
  <c r="F21" i="3"/>
  <c r="C37" i="3"/>
  <c r="C36" i="3"/>
  <c r="C35" i="3"/>
  <c r="C33" i="3"/>
  <c r="C32" i="3"/>
  <c r="C31" i="3"/>
  <c r="C30" i="3"/>
  <c r="C29" i="3"/>
  <c r="C28" i="3"/>
  <c r="C27" i="3"/>
  <c r="C26" i="3"/>
  <c r="A9" i="18" l="1"/>
  <c r="AL613" i="8"/>
  <c r="AL611" i="8"/>
  <c r="AL610" i="8"/>
  <c r="AL609" i="8"/>
  <c r="AL608" i="8"/>
  <c r="AL606" i="8"/>
  <c r="AL605" i="8"/>
  <c r="AL604" i="8"/>
  <c r="AL603" i="8"/>
  <c r="AL602" i="8"/>
  <c r="AL601" i="8"/>
  <c r="AL600" i="8"/>
  <c r="AL599" i="8"/>
  <c r="AL598" i="8"/>
  <c r="AL597" i="8"/>
  <c r="AL596" i="8"/>
  <c r="AL595" i="8"/>
  <c r="AL594" i="8"/>
  <c r="AL593" i="8"/>
  <c r="AL592" i="8"/>
  <c r="AL591" i="8"/>
  <c r="AL590" i="8"/>
  <c r="AL589" i="8"/>
  <c r="AL588" i="8"/>
  <c r="AL587" i="8"/>
  <c r="AL586" i="8"/>
  <c r="AL585" i="8"/>
  <c r="AL584" i="8"/>
  <c r="AL583" i="8"/>
  <c r="AL582" i="8"/>
  <c r="AL581" i="8"/>
  <c r="AL580" i="8"/>
  <c r="AL579" i="8"/>
  <c r="AL578" i="8"/>
  <c r="AL577" i="8"/>
  <c r="AL576" i="8"/>
  <c r="AL575" i="8"/>
  <c r="AL574" i="8"/>
  <c r="AL573" i="8"/>
  <c r="AL572" i="8"/>
  <c r="AL571" i="8"/>
  <c r="AL570" i="8"/>
  <c r="AL569" i="8"/>
  <c r="AL568" i="8"/>
  <c r="AL567" i="8"/>
  <c r="AL566" i="8"/>
  <c r="AL565" i="8"/>
  <c r="AL564" i="8"/>
  <c r="AL563" i="8"/>
  <c r="AL562" i="8"/>
  <c r="AL561" i="8"/>
  <c r="AL560" i="8"/>
  <c r="AL559" i="8"/>
  <c r="AL558" i="8"/>
  <c r="AL557" i="8"/>
  <c r="AL556" i="8"/>
  <c r="AL555" i="8"/>
  <c r="AL554" i="8"/>
  <c r="AL553" i="8"/>
  <c r="AL552" i="8"/>
  <c r="AL551" i="8"/>
  <c r="AL550" i="8"/>
  <c r="AL549" i="8"/>
  <c r="AL548" i="8"/>
  <c r="AL547" i="8"/>
  <c r="AL546" i="8"/>
  <c r="AL545" i="8"/>
  <c r="AL544" i="8"/>
  <c r="AL543" i="8"/>
  <c r="AL542" i="8"/>
  <c r="AL541" i="8"/>
  <c r="AL540" i="8"/>
  <c r="AL539" i="8"/>
  <c r="AL538" i="8"/>
  <c r="AL537" i="8"/>
  <c r="AL536" i="8"/>
  <c r="AL535" i="8"/>
  <c r="AL534" i="8"/>
  <c r="AL533" i="8"/>
  <c r="AL532" i="8"/>
  <c r="AL531" i="8"/>
  <c r="AL530" i="8"/>
  <c r="AL529" i="8"/>
  <c r="AL528" i="8"/>
  <c r="AL527" i="8"/>
  <c r="AL526" i="8"/>
  <c r="AL525" i="8"/>
  <c r="AL524" i="8"/>
  <c r="AL523" i="8"/>
  <c r="AL522" i="8"/>
  <c r="AL521" i="8"/>
  <c r="AL520" i="8"/>
  <c r="AL519" i="8"/>
  <c r="AL518" i="8"/>
  <c r="AL517" i="8"/>
  <c r="AL516" i="8"/>
  <c r="AL515" i="8"/>
  <c r="AL514" i="8"/>
  <c r="AL513" i="8"/>
  <c r="AL512" i="8"/>
  <c r="AL511" i="8"/>
  <c r="AL510" i="8"/>
  <c r="AL509" i="8"/>
  <c r="AL508" i="8"/>
  <c r="AL507" i="8"/>
  <c r="AL506" i="8"/>
  <c r="AL505" i="8"/>
  <c r="AL504" i="8"/>
  <c r="AL503" i="8"/>
  <c r="AL502" i="8"/>
  <c r="AL501" i="8"/>
  <c r="AL500" i="8"/>
  <c r="AL499" i="8"/>
  <c r="AL498" i="8"/>
  <c r="AL497" i="8"/>
  <c r="AL496" i="8"/>
  <c r="AL495" i="8"/>
  <c r="AL494" i="8"/>
  <c r="AL493" i="8"/>
  <c r="AL492" i="8"/>
  <c r="AL491" i="8"/>
  <c r="AL490" i="8"/>
  <c r="AL489" i="8"/>
  <c r="AL488" i="8"/>
  <c r="AL487" i="8"/>
  <c r="AL486" i="8"/>
  <c r="AL485" i="8"/>
  <c r="AL484" i="8"/>
  <c r="AL483" i="8"/>
  <c r="AL482" i="8"/>
  <c r="AL481" i="8"/>
  <c r="AL480" i="8"/>
  <c r="AL479" i="8"/>
  <c r="AL478" i="8"/>
  <c r="AL477" i="8"/>
  <c r="AL476" i="8"/>
  <c r="AL475" i="8"/>
  <c r="AL474" i="8"/>
  <c r="AL473" i="8"/>
  <c r="AL472" i="8"/>
  <c r="AL471" i="8"/>
  <c r="AL470" i="8"/>
  <c r="AL469" i="8"/>
  <c r="AL468" i="8"/>
  <c r="AL467" i="8"/>
  <c r="AL466" i="8"/>
  <c r="AL464" i="8"/>
  <c r="AL463" i="8"/>
  <c r="AL462" i="8"/>
  <c r="AL461" i="8"/>
  <c r="AL460" i="8"/>
  <c r="AL459" i="8"/>
  <c r="AL458" i="8"/>
  <c r="AL457" i="8"/>
  <c r="AL456" i="8"/>
  <c r="AL455" i="8"/>
  <c r="AL454" i="8"/>
  <c r="AL453" i="8"/>
  <c r="AL452" i="8"/>
  <c r="AL451" i="8"/>
  <c r="AL450" i="8"/>
  <c r="AL449" i="8"/>
  <c r="AL448" i="8"/>
  <c r="AL447" i="8"/>
  <c r="AL446" i="8"/>
  <c r="AL445" i="8"/>
  <c r="AL444" i="8"/>
  <c r="AL443" i="8"/>
  <c r="AL442" i="8"/>
  <c r="AL441" i="8"/>
  <c r="AL440" i="8"/>
  <c r="AL439" i="8"/>
  <c r="AL438" i="8"/>
  <c r="AL437" i="8"/>
  <c r="AL436" i="8"/>
  <c r="AL435" i="8"/>
  <c r="AL434" i="8"/>
  <c r="AL433" i="8"/>
  <c r="AL432" i="8"/>
  <c r="AL431" i="8"/>
  <c r="AL430" i="8"/>
  <c r="AL429" i="8"/>
  <c r="AL428" i="8"/>
  <c r="AL427" i="8"/>
  <c r="AL426" i="8"/>
  <c r="AL425" i="8"/>
  <c r="AL424" i="8"/>
  <c r="AL423" i="8"/>
  <c r="AL422" i="8"/>
  <c r="AL421" i="8"/>
  <c r="AL420" i="8"/>
  <c r="AL419" i="8"/>
  <c r="AL418" i="8"/>
  <c r="AL417" i="8"/>
  <c r="AL416" i="8"/>
  <c r="AL415" i="8"/>
  <c r="AL414" i="8"/>
  <c r="AL413" i="8"/>
  <c r="AL412" i="8"/>
  <c r="AL411" i="8"/>
  <c r="AL410" i="8"/>
  <c r="AL409" i="8"/>
  <c r="AL408" i="8"/>
  <c r="AL407" i="8"/>
  <c r="AL406" i="8"/>
  <c r="AL405" i="8"/>
  <c r="AL404" i="8"/>
  <c r="AL403" i="8"/>
  <c r="AL402" i="8"/>
  <c r="AL401" i="8"/>
  <c r="AL400" i="8"/>
  <c r="AL399" i="8"/>
  <c r="AL398" i="8"/>
  <c r="AL397" i="8"/>
  <c r="AL396" i="8"/>
  <c r="AL395" i="8"/>
  <c r="AL394" i="8"/>
  <c r="AL393" i="8"/>
  <c r="AL392" i="8"/>
  <c r="AL391" i="8"/>
  <c r="AL390" i="8"/>
  <c r="AL389" i="8"/>
  <c r="AL388" i="8"/>
  <c r="AL387" i="8"/>
  <c r="AL386" i="8"/>
  <c r="AL385" i="8"/>
  <c r="AL384" i="8"/>
  <c r="AL383" i="8"/>
  <c r="AL382" i="8"/>
  <c r="AL381" i="8"/>
  <c r="AL380" i="8"/>
  <c r="AL379" i="8"/>
  <c r="AL378" i="8"/>
  <c r="AL377" i="8"/>
  <c r="AL376" i="8"/>
  <c r="AL375" i="8"/>
  <c r="AL374" i="8"/>
  <c r="AL373" i="8"/>
  <c r="AL372" i="8"/>
  <c r="AL371" i="8"/>
  <c r="AL370" i="8"/>
  <c r="AL369" i="8"/>
  <c r="AL368" i="8"/>
  <c r="AL367" i="8"/>
  <c r="AL366" i="8"/>
  <c r="AL365" i="8"/>
  <c r="AL364" i="8"/>
  <c r="AL363" i="8"/>
  <c r="AL362" i="8"/>
  <c r="AL361" i="8"/>
  <c r="AL360" i="8"/>
  <c r="AL359" i="8"/>
  <c r="AL358" i="8"/>
  <c r="AL357" i="8"/>
  <c r="AL356" i="8"/>
  <c r="AL355" i="8"/>
  <c r="AL354" i="8"/>
  <c r="AL353" i="8"/>
  <c r="AL352" i="8"/>
  <c r="AL351" i="8"/>
  <c r="AL350" i="8"/>
  <c r="AL349" i="8"/>
  <c r="AL348" i="8"/>
  <c r="AL347" i="8"/>
  <c r="AL346" i="8"/>
  <c r="AL344" i="8"/>
  <c r="AL343" i="8"/>
  <c r="AL342" i="8"/>
  <c r="AL341" i="8"/>
  <c r="AL338" i="8"/>
  <c r="AL337" i="8"/>
  <c r="AL336" i="8"/>
  <c r="AL335" i="8"/>
  <c r="AL334" i="8"/>
  <c r="AL333" i="8"/>
  <c r="AL332" i="8"/>
  <c r="AL331" i="8"/>
  <c r="AL330" i="8"/>
  <c r="AL329" i="8"/>
  <c r="AL328" i="8"/>
  <c r="AL327" i="8"/>
  <c r="AL326" i="8"/>
  <c r="AL325" i="8"/>
  <c r="AL324" i="8"/>
  <c r="AL323" i="8"/>
  <c r="AL322" i="8"/>
  <c r="AL321" i="8"/>
  <c r="AL320" i="8"/>
  <c r="AL319" i="8"/>
  <c r="AL318" i="8"/>
  <c r="AL317" i="8"/>
  <c r="AL316" i="8"/>
  <c r="AL315" i="8"/>
  <c r="AL314" i="8"/>
  <c r="AL313" i="8"/>
  <c r="AL312" i="8"/>
  <c r="AL311" i="8"/>
  <c r="AL310" i="8"/>
  <c r="AL309" i="8"/>
  <c r="AL308" i="8"/>
  <c r="AL307" i="8"/>
  <c r="AL306" i="8"/>
  <c r="AL305" i="8"/>
  <c r="AL304" i="8"/>
  <c r="AL303" i="8"/>
  <c r="AL302" i="8"/>
  <c r="AL301" i="8"/>
  <c r="AL299" i="8"/>
  <c r="AL298" i="8"/>
  <c r="AL297" i="8"/>
  <c r="AL296" i="8"/>
  <c r="AL295" i="8"/>
  <c r="AL294" i="8"/>
  <c r="AL293" i="8"/>
  <c r="AL292" i="8"/>
  <c r="AL291" i="8"/>
  <c r="AL290" i="8"/>
  <c r="AL289" i="8"/>
  <c r="AL288" i="8"/>
  <c r="AL287" i="8"/>
  <c r="AL286" i="8"/>
  <c r="AL285" i="8"/>
  <c r="AL284" i="8"/>
  <c r="AL283" i="8"/>
  <c r="AL282" i="8"/>
  <c r="AL281" i="8"/>
  <c r="AL280" i="8"/>
  <c r="AL279" i="8"/>
  <c r="AL278" i="8"/>
  <c r="AL277" i="8"/>
  <c r="AL276" i="8"/>
  <c r="AL275" i="8"/>
  <c r="AL274" i="8"/>
  <c r="AL273" i="8"/>
  <c r="AL272" i="8"/>
  <c r="AL271" i="8"/>
  <c r="AL270" i="8"/>
  <c r="AL269" i="8"/>
  <c r="AL268" i="8"/>
  <c r="AL267" i="8"/>
  <c r="AL266" i="8"/>
  <c r="AL265" i="8"/>
  <c r="AL264" i="8"/>
  <c r="AL263" i="8"/>
  <c r="AL262" i="8"/>
  <c r="AL261" i="8"/>
  <c r="AL260" i="8"/>
  <c r="AL259" i="8"/>
  <c r="AL258" i="8"/>
  <c r="AL257" i="8"/>
  <c r="AL256" i="8"/>
  <c r="AL255" i="8"/>
  <c r="AL254" i="8"/>
  <c r="AL253" i="8"/>
  <c r="AL252" i="8"/>
  <c r="AL251" i="8"/>
  <c r="AL250" i="8"/>
  <c r="AL249" i="8"/>
  <c r="AL248" i="8"/>
  <c r="AL247" i="8"/>
  <c r="AL246" i="8"/>
  <c r="AL245" i="8"/>
  <c r="AL244" i="8"/>
  <c r="AL243" i="8"/>
  <c r="AL242" i="8"/>
  <c r="AL241" i="8"/>
  <c r="AL240" i="8"/>
  <c r="AL238" i="8"/>
  <c r="AL235" i="8"/>
  <c r="AL234" i="8"/>
  <c r="AL233" i="8"/>
  <c r="AL232" i="8"/>
  <c r="AL231" i="8"/>
  <c r="AL230" i="8"/>
  <c r="AL229" i="8"/>
  <c r="AL226" i="8"/>
  <c r="AL220" i="8"/>
  <c r="AL219" i="8"/>
  <c r="AL218" i="8"/>
  <c r="AL217" i="8"/>
  <c r="AL215" i="8"/>
  <c r="AL211" i="8"/>
  <c r="AL210" i="8"/>
  <c r="AL204" i="8"/>
  <c r="AL202" i="8"/>
  <c r="AL199" i="8"/>
  <c r="AL195" i="8"/>
  <c r="AL194" i="8"/>
  <c r="AL189" i="8"/>
  <c r="AL188" i="8"/>
  <c r="AL184" i="8"/>
  <c r="AL183" i="8"/>
  <c r="AL182" i="8"/>
  <c r="AL181" i="8"/>
  <c r="AL180" i="8"/>
  <c r="AL179" i="8"/>
  <c r="AL178" i="8"/>
  <c r="AL177" i="8"/>
  <c r="AL176" i="8"/>
  <c r="AL174" i="8"/>
  <c r="AL170" i="8"/>
  <c r="AL165" i="8"/>
  <c r="AL162" i="8"/>
  <c r="AL161" i="8"/>
  <c r="AL160" i="8"/>
  <c r="AL158" i="8"/>
  <c r="AL156" i="8"/>
  <c r="AL152" i="8"/>
  <c r="AL145" i="8"/>
  <c r="AL143" i="8"/>
  <c r="AL142" i="8"/>
  <c r="AL141" i="8"/>
  <c r="AL140" i="8"/>
  <c r="AL134" i="8"/>
  <c r="AL133" i="8"/>
  <c r="AL132" i="8"/>
  <c r="AL131" i="8"/>
  <c r="AL130" i="8"/>
  <c r="AL125" i="8"/>
  <c r="AL124" i="8"/>
  <c r="AL121" i="8"/>
  <c r="AL120" i="8"/>
  <c r="AL119" i="8"/>
  <c r="AL117" i="8"/>
  <c r="AL115" i="8"/>
  <c r="AL114" i="8"/>
  <c r="AL112" i="8"/>
  <c r="AL109" i="8"/>
  <c r="AL108" i="8"/>
  <c r="AL106" i="8"/>
  <c r="AL105" i="8"/>
  <c r="AL104" i="8"/>
  <c r="AL103" i="8"/>
  <c r="AL102" i="8"/>
  <c r="AL101" i="8"/>
  <c r="AL99" i="8"/>
  <c r="AL98" i="8"/>
  <c r="AL90" i="8"/>
  <c r="AL89" i="8"/>
  <c r="AL81" i="8"/>
  <c r="AL80" i="8"/>
  <c r="AL79" i="8"/>
  <c r="AL76" i="8"/>
  <c r="AL75" i="8"/>
  <c r="AL74" i="8"/>
  <c r="AL73" i="8"/>
  <c r="AL71" i="8"/>
  <c r="AL69" i="8"/>
  <c r="AL67" i="8"/>
  <c r="AL66" i="8"/>
  <c r="AL65" i="8"/>
  <c r="AL64" i="8"/>
  <c r="AL63" i="8"/>
  <c r="AL62" i="8"/>
  <c r="AL61" i="8"/>
  <c r="AL60" i="8"/>
  <c r="AL59" i="8"/>
  <c r="AL58" i="8"/>
  <c r="AL57" i="8"/>
  <c r="AL56" i="8"/>
  <c r="AL50" i="8"/>
  <c r="AL49" i="8"/>
  <c r="AL46" i="8"/>
  <c r="AL45" i="8"/>
  <c r="AL44" i="8"/>
  <c r="AL43" i="8"/>
  <c r="AL40" i="8"/>
  <c r="AL35" i="8"/>
  <c r="AL30" i="8"/>
  <c r="A4" i="21" l="1"/>
  <c r="A6" i="21" l="1"/>
  <c r="A3" i="21"/>
  <c r="A2" i="21"/>
  <c r="A1" i="21"/>
  <c r="M11" i="20" l="1"/>
  <c r="J11" i="20"/>
  <c r="H11" i="20"/>
  <c r="A2" i="20"/>
  <c r="L11" i="20"/>
  <c r="K11" i="20"/>
  <c r="I11" i="20"/>
  <c r="A6" i="20"/>
  <c r="A4" i="20"/>
  <c r="A1" i="20"/>
  <c r="A6" i="19"/>
  <c r="A4" i="19"/>
  <c r="A2" i="19"/>
  <c r="A1" i="19"/>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C22" i="3" l="1"/>
  <c r="C24" i="3"/>
  <c r="C25" i="3"/>
  <c r="C38" i="3"/>
  <c r="C21" i="3"/>
  <c r="AH1" i="3" l="1"/>
  <c r="B204" i="9"/>
  <c r="B151" i="9"/>
  <c r="AL11" i="8" l="1"/>
  <c r="AL616" i="8" s="1"/>
  <c r="B607" i="9" l="1"/>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7" i="9"/>
  <c r="B16" i="9"/>
  <c r="B15" i="9"/>
  <c r="B14" i="9"/>
  <c r="B13" i="9"/>
  <c r="B12" i="9"/>
  <c r="B11" i="9"/>
  <c r="B10" i="9"/>
  <c r="B9" i="9"/>
  <c r="B8" i="9"/>
  <c r="B7" i="9"/>
  <c r="B6" i="9"/>
  <c r="B5" i="9"/>
  <c r="B4" i="9"/>
  <c r="B3" i="9"/>
  <c r="B2" i="9"/>
  <c r="F12" i="3" l="1"/>
  <c r="B154" i="9"/>
  <c r="B157" i="9"/>
  <c r="B156" i="9" l="1"/>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si tuviera varias Códigos de Operación</t>
        </r>
      </text>
    </comment>
  </commentList>
</comments>
</file>

<file path=xl/comments4.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OP.", si tuviera varios Códigos de Operación.</t>
        </r>
      </text>
    </comment>
  </commentList>
</comments>
</file>

<file path=xl/comments5.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6.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7.xml><?xml version="1.0" encoding="utf-8"?>
<comments xmlns="http://schemas.openxmlformats.org/spreadsheetml/2006/main">
  <authors>
    <author>Eusebio Wilson Callisaya Fernandez</author>
  </authors>
  <commentList>
    <comment ref="A9" authorId="0" shapeId="0">
      <text>
        <r>
          <rPr>
            <b/>
            <sz val="9"/>
            <color indexed="10"/>
            <rFont val="Tahoma"/>
            <family val="2"/>
          </rPr>
          <t>SEGUIR LOS PASOS EN ORDEN</t>
        </r>
        <r>
          <rPr>
            <b/>
            <sz val="9"/>
            <color indexed="81"/>
            <rFont val="Tahoma"/>
            <family val="2"/>
          </rPr>
          <t xml:space="preserve">
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<sst xmlns="http://schemas.openxmlformats.org/spreadsheetml/2006/main" count="39382" uniqueCount="16153">
  <si>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</si>
  <si>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</si>
  <si>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</si>
  <si>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</si>
  <si>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</si>
  <si>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</si>
  <si>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</si>
  <si>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</si>
  <si>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</si>
  <si>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</si>
  <si>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</si>
  <si>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</si>
  <si>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</si>
  <si>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</si>
  <si>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</si>
  <si>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</si>
  <si>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</si>
  <si>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</si>
  <si>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</si>
  <si>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</si>
  <si>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</si>
  <si>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</si>
  <si>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</si>
  <si>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</si>
  <si>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</si>
  <si>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</si>
  <si>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</si>
  <si>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</si>
  <si>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</si>
  <si>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</si>
  <si>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</si>
  <si>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</si>
  <si>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</si>
  <si>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</si>
  <si>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</si>
  <si>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</si>
  <si>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</si>
  <si>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</si>
  <si>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</si>
  <si>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</si>
  <si>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</si>
  <si>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</si>
  <si>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FECHA</t>
  </si>
  <si>
    <t>Nro. DOC.</t>
  </si>
  <si>
    <t>GLOSA</t>
  </si>
  <si>
    <t>DÉBITOS</t>
  </si>
  <si>
    <t>CRÉDITOS</t>
  </si>
  <si>
    <t>IMPORTE</t>
  </si>
  <si>
    <t>Estado Actual</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</si>
  <si>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</si>
  <si>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</si>
  <si>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</si>
  <si>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</si>
  <si>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</si>
  <si>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</si>
  <si>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</si>
  <si>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</si>
  <si>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</si>
  <si>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</si>
  <si>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</si>
  <si>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</si>
  <si>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</si>
  <si>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</si>
  <si>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</si>
  <si>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</si>
  <si>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</si>
  <si>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</si>
  <si>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</si>
  <si>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</si>
  <si>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</si>
  <si>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</si>
  <si>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</si>
  <si>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</si>
  <si>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</si>
  <si>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</si>
  <si>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</si>
  <si>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</si>
  <si>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</si>
  <si>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</si>
  <si>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</si>
  <si>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</si>
  <si>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</si>
  <si>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</si>
  <si>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</si>
  <si>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</si>
  <si>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</si>
  <si>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</si>
  <si>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</si>
  <si>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</si>
  <si>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</si>
  <si>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</si>
  <si>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</si>
  <si>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</si>
  <si>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</si>
  <si>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</si>
  <si>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</si>
  <si>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</si>
  <si>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</si>
  <si>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</si>
  <si>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</si>
  <si>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</si>
  <si>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</si>
  <si>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</si>
  <si>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</si>
  <si>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</si>
  <si>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</si>
  <si>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</si>
  <si>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</si>
  <si>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</si>
  <si>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</si>
  <si>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</si>
  <si>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</si>
  <si>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</si>
  <si>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</si>
  <si>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</si>
  <si>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</si>
  <si>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</si>
  <si>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</si>
  <si>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</si>
  <si>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</si>
  <si>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</si>
  <si>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</si>
  <si>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</si>
  <si>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</si>
  <si>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</si>
  <si>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</si>
  <si>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</si>
  <si>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</si>
  <si>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</si>
  <si>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</si>
  <si>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</si>
  <si>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</si>
  <si>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</si>
  <si>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</si>
  <si>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</si>
  <si>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</si>
  <si>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</si>
  <si>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</si>
  <si>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</si>
  <si>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</si>
  <si>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</si>
  <si>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</si>
  <si>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</si>
  <si>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</si>
  <si>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</si>
  <si>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</si>
  <si>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</si>
  <si>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</si>
  <si>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</si>
  <si>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</si>
  <si>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</si>
  <si>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</si>
  <si>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</si>
  <si>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</si>
  <si>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</si>
  <si>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</si>
  <si>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</si>
  <si>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</si>
  <si>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</si>
  <si>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</si>
  <si>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</si>
  <si>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</si>
  <si>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</si>
  <si>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</si>
  <si>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</si>
  <si>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</si>
  <si>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</si>
  <si>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</si>
  <si>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</si>
  <si>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</si>
  <si>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</si>
  <si>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</si>
  <si>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</si>
  <si>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</si>
  <si>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</si>
  <si>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</si>
  <si>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</si>
  <si>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</si>
  <si>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</si>
  <si>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</si>
  <si>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</si>
  <si>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</si>
  <si>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</si>
  <si>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</si>
  <si>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</si>
  <si>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</si>
  <si>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</si>
  <si>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</si>
  <si>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</si>
  <si>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</si>
  <si>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</si>
  <si>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</si>
  <si>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</si>
  <si>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</si>
  <si>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</si>
  <si>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</si>
  <si>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</si>
  <si>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</si>
  <si>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</si>
  <si>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</si>
  <si>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</si>
  <si>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</si>
  <si>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</si>
  <si>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</si>
  <si>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</si>
  <si>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</si>
  <si>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</si>
  <si>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</si>
  <si>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</si>
  <si>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</si>
  <si>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</si>
  <si>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</si>
  <si>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</si>
  <si>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</si>
  <si>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</si>
  <si>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</si>
  <si>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</si>
  <si>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</si>
  <si>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</si>
  <si>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</si>
  <si>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</si>
  <si>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</si>
  <si>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</si>
  <si>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</si>
  <si>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</si>
  <si>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</si>
  <si>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</si>
  <si>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</si>
  <si>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</si>
  <si>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</si>
  <si>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</si>
  <si>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</si>
  <si>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</si>
  <si>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</si>
  <si>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</si>
  <si>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</si>
  <si>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</si>
  <si>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</si>
  <si>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</si>
  <si>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</si>
  <si>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</si>
  <si>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</si>
  <si>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</si>
  <si>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</si>
  <si>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</si>
  <si>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</si>
  <si>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</si>
  <si>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</si>
  <si>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</si>
  <si>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</si>
  <si>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</si>
  <si>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</si>
  <si>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</si>
  <si>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</si>
  <si>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</si>
  <si>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</si>
  <si>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</si>
  <si>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</si>
  <si>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</si>
  <si>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</si>
  <si>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</si>
  <si>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</si>
  <si>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</si>
  <si>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</si>
  <si>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</si>
  <si>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</si>
  <si>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</si>
  <si>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</si>
  <si>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</si>
  <si>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</si>
  <si>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</si>
  <si>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</si>
  <si>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</si>
  <si>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</si>
  <si>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</si>
  <si>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</si>
  <si>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</si>
  <si>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</si>
  <si>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</si>
  <si>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</si>
  <si>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</si>
  <si>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</si>
  <si>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</si>
  <si>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</si>
  <si>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</si>
  <si>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</si>
  <si>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</si>
  <si>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</si>
  <si>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</si>
  <si>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</si>
  <si>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</si>
  <si>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</si>
  <si>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</si>
  <si>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</si>
  <si>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</si>
  <si>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</si>
  <si>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</si>
  <si>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</si>
  <si>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</si>
  <si>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</si>
  <si>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</si>
  <si>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</si>
  <si>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</si>
  <si>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</si>
  <si>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</si>
  <si>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</si>
  <si>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</si>
  <si>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</si>
  <si>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</si>
  <si>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</si>
  <si>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</si>
  <si>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</si>
  <si>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</si>
  <si>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</si>
  <si>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</si>
  <si>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</si>
  <si>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</si>
  <si>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</si>
  <si>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</si>
  <si>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</si>
  <si>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</si>
  <si>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</si>
  <si>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</si>
  <si>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</si>
  <si>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</si>
  <si>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</si>
  <si>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</si>
  <si>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</si>
  <si>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</si>
  <si>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</si>
  <si>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</si>
  <si>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</si>
  <si>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</si>
  <si>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</si>
  <si>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</si>
  <si>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</si>
  <si>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</si>
  <si>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</si>
  <si>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</si>
  <si>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</si>
  <si>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</si>
  <si>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</si>
  <si>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</si>
  <si>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</si>
  <si>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</si>
  <si>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</si>
  <si>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</si>
  <si>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</si>
  <si>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</si>
  <si>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</si>
  <si>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</si>
  <si>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</si>
  <si>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</si>
  <si>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</si>
  <si>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</si>
  <si>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</si>
  <si>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</si>
  <si>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</si>
  <si>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</si>
  <si>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</si>
  <si>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</si>
  <si>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</si>
  <si>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</si>
  <si>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</si>
  <si>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</si>
  <si>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</si>
  <si>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</si>
  <si>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</si>
  <si>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</si>
  <si>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</si>
  <si>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</si>
  <si>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</si>
  <si>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</si>
  <si>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</si>
  <si>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</si>
  <si>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</si>
  <si>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</si>
  <si>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</si>
  <si>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</si>
  <si>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</si>
  <si>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</si>
  <si>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</si>
  <si>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</si>
  <si>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</si>
  <si>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</si>
  <si>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</si>
  <si>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</si>
  <si>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</si>
  <si>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</si>
  <si>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</si>
  <si>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</si>
  <si>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</si>
  <si>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</si>
  <si>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</si>
  <si>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</si>
  <si>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</si>
  <si>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</si>
  <si>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</si>
  <si>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</si>
  <si>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</si>
  <si>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</si>
  <si>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</si>
  <si>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</si>
  <si>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</si>
  <si>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</si>
  <si>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</si>
  <si>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</si>
  <si>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</si>
  <si>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</si>
  <si>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</si>
  <si>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</si>
  <si>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</si>
  <si>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</si>
  <si>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</si>
  <si>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</si>
  <si>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</si>
  <si>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</si>
  <si>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</si>
  <si>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</si>
  <si>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</si>
  <si>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</si>
  <si>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</si>
  <si>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</si>
  <si>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</si>
  <si>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</si>
  <si>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</si>
  <si>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</si>
  <si>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</si>
  <si>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</si>
  <si>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</si>
  <si>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</si>
  <si>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</si>
  <si>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</si>
  <si>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</si>
  <si>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</si>
  <si>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</si>
  <si>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</si>
  <si>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</si>
  <si>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</si>
  <si>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</si>
  <si>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</si>
  <si>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</si>
  <si>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</si>
  <si>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</si>
  <si>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</si>
  <si>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</si>
  <si>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</si>
  <si>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</si>
  <si>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</si>
  <si>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</si>
  <si>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</si>
  <si>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</si>
  <si>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</si>
  <si>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</si>
  <si>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</si>
  <si>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</si>
  <si>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</si>
  <si>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</si>
  <si>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</si>
  <si>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</si>
  <si>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</si>
  <si>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</si>
  <si>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</si>
  <si>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</si>
  <si>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</si>
  <si>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</si>
  <si>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</si>
  <si>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</si>
  <si>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</si>
  <si>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</si>
  <si>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</si>
  <si>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</si>
  <si>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</si>
  <si>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</si>
  <si>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</si>
  <si>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</si>
  <si>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</si>
  <si>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</si>
  <si>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</si>
  <si>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</si>
  <si>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</si>
  <si>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</si>
  <si>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</si>
  <si>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</si>
  <si>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</si>
  <si>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</si>
  <si>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</si>
  <si>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</si>
  <si>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</si>
  <si>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</si>
  <si>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</si>
  <si>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</si>
  <si>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</si>
  <si>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</si>
  <si>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</si>
  <si>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</si>
  <si>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</si>
  <si>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</si>
  <si>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</si>
  <si>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</si>
  <si>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</si>
  <si>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</si>
  <si>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</si>
  <si>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</si>
  <si>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</si>
  <si>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</si>
  <si>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</si>
  <si>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</si>
  <si>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</si>
  <si>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</si>
  <si>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</si>
  <si>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</si>
  <si>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</si>
  <si>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</si>
  <si>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</si>
  <si>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</si>
  <si>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</si>
  <si>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</si>
  <si>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</si>
  <si>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</si>
  <si>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</si>
  <si>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</si>
  <si>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</si>
  <si>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</si>
  <si>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</si>
  <si>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</si>
  <si>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</si>
  <si>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</si>
  <si>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</si>
  <si>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</si>
  <si>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</si>
  <si>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</si>
  <si>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</si>
  <si>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</si>
  <si>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</si>
  <si>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</si>
  <si>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</si>
  <si>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</si>
  <si>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</si>
  <si>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</si>
  <si>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</si>
  <si>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</si>
  <si>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</si>
  <si>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</si>
  <si>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</si>
  <si>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</si>
  <si>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</si>
  <si>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</si>
  <si>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</si>
  <si>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</si>
  <si>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</si>
  <si>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</si>
  <si>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</si>
  <si>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</si>
  <si>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</si>
  <si>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</si>
  <si>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</si>
  <si>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</si>
  <si>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</si>
  <si>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</si>
  <si>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</si>
  <si>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</si>
  <si>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</si>
  <si>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</si>
  <si>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</si>
  <si>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</si>
  <si>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</si>
  <si>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</si>
  <si>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</si>
  <si>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</si>
  <si>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</si>
  <si>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</si>
  <si>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</si>
  <si>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</si>
  <si>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</si>
  <si>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</si>
  <si>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</si>
  <si>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</si>
  <si>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</si>
  <si>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</si>
  <si>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</si>
  <si>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</si>
  <si>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</si>
  <si>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</si>
  <si>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</si>
  <si>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</si>
  <si>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</si>
  <si>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</si>
  <si>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</si>
  <si>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</si>
  <si>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</si>
  <si>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</si>
  <si>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</si>
  <si>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</si>
  <si>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</si>
  <si>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</si>
  <si>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</si>
  <si>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</si>
  <si>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</si>
  <si>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</si>
  <si>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</si>
  <si>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</si>
  <si>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</si>
  <si>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</si>
  <si>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</si>
  <si>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</si>
  <si>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</si>
  <si>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</si>
  <si>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</si>
  <si>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</si>
  <si>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</si>
  <si>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</si>
  <si>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</si>
  <si>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</si>
  <si>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</si>
  <si>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</si>
  <si>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</si>
  <si>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</si>
  <si>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</si>
  <si>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</si>
  <si>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</si>
  <si>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</si>
  <si>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</si>
  <si>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</si>
  <si>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</si>
  <si>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</si>
  <si>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</si>
  <si>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</si>
  <si>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</si>
  <si>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</si>
  <si>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</si>
  <si>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</si>
  <si>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</si>
  <si>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</si>
  <si>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</si>
  <si>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</si>
  <si>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</si>
  <si>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</si>
  <si>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QUE AFECTAN A LA CUENTA UNICA DEL TESORO (CUT) EN DOLARES AMERICANOS No. 5970034001</t>
  </si>
  <si>
    <t>AREA DE CONCILIACION Y RECOLECCION DE DATOS</t>
  </si>
  <si>
    <t>Nro Doc</t>
  </si>
  <si>
    <t>Prev.</t>
  </si>
  <si>
    <t>CDT</t>
  </si>
  <si>
    <t>DA</t>
  </si>
  <si>
    <t>Nro. 
TRL</t>
  </si>
  <si>
    <t>Nro. 
LIBRETA</t>
  </si>
  <si>
    <t>CRÉDITO</t>
  </si>
  <si>
    <t>DÉBITO</t>
  </si>
  <si>
    <t>Sin  nombre</t>
  </si>
  <si>
    <t>NO IDENTIFICADO</t>
  </si>
  <si>
    <t>TRANSFERENCIAS ENTRE LIBRETAS - NO CONTABILIZABLES Y EXCEPCIONALES</t>
  </si>
  <si>
    <t>TOTAL</t>
  </si>
  <si>
    <t>TOTALES</t>
  </si>
  <si>
    <t>DETALLE DE OPERACIONES SIN REGULARIZACIÓN POR ENTIDADES</t>
  </si>
  <si>
    <t>(EXPRESADO EN BOLIVIANOS)</t>
  </si>
  <si>
    <t>CUT Bs</t>
  </si>
  <si>
    <t>CUT $US</t>
  </si>
  <si>
    <t>COD.</t>
  </si>
  <si>
    <t>RESP.</t>
  </si>
  <si>
    <t>TOTAL PENDIENTES</t>
  </si>
  <si>
    <t>TIPO OP.</t>
  </si>
  <si>
    <t>DEBITO USD</t>
  </si>
  <si>
    <t>CRÉDITO USD</t>
  </si>
  <si>
    <t>TOTAL USD</t>
  </si>
  <si>
    <t>DEBITO BS</t>
  </si>
  <si>
    <t>CREDITO BS</t>
  </si>
  <si>
    <t>TOTAL BS</t>
  </si>
  <si>
    <t>ESTADO ACTUAL</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</si>
  <si>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</si>
  <si>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</si>
  <si>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</si>
  <si>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</si>
  <si>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</si>
  <si>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</si>
  <si>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</si>
  <si>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</si>
  <si>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</si>
  <si>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</si>
  <si>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</si>
  <si>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</si>
  <si>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</si>
  <si>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</si>
  <si>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</si>
  <si>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</si>
  <si>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</si>
  <si>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</si>
  <si>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</si>
  <si>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</si>
  <si>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</si>
  <si>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</si>
  <si>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</si>
  <si>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</si>
  <si>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</si>
  <si>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</si>
  <si>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</si>
  <si>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</si>
  <si>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</si>
  <si>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</si>
  <si>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</si>
  <si>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</si>
  <si>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</si>
  <si>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</si>
  <si>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</si>
  <si>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</si>
  <si>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</si>
  <si>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</si>
  <si>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</si>
  <si>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</si>
  <si>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</si>
  <si>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</si>
  <si>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</si>
  <si>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</si>
  <si>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</si>
  <si>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</si>
  <si>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</si>
  <si>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</si>
  <si>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</si>
  <si>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</si>
  <si>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</si>
  <si>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</si>
  <si>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</si>
  <si>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</si>
  <si>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</si>
  <si>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</si>
  <si>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</si>
  <si>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</si>
  <si>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</si>
  <si>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</si>
  <si>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</si>
  <si>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</si>
  <si>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</si>
  <si>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</si>
  <si>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</si>
  <si>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</si>
  <si>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</si>
  <si>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</si>
  <si>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</si>
  <si>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</si>
  <si>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</si>
  <si>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</si>
  <si>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</si>
  <si>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</si>
  <si>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</si>
  <si>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</si>
  <si>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</si>
  <si>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</si>
  <si>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</si>
  <si>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</si>
  <si>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</si>
  <si>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</si>
  <si>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</si>
  <si>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</si>
  <si>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</si>
  <si>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</si>
  <si>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</si>
  <si>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</si>
  <si>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</si>
  <si>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</si>
  <si>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</si>
  <si>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</si>
  <si>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</si>
  <si>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</si>
  <si>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</si>
  <si>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</si>
  <si>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</si>
  <si>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</si>
  <si>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</si>
  <si>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</si>
  <si>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</si>
  <si>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</si>
  <si>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</si>
  <si>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</si>
  <si>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</si>
  <si>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</si>
  <si>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</si>
  <si>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</si>
  <si>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</si>
  <si>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</si>
  <si>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</si>
  <si>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</si>
  <si>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</si>
  <si>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</si>
  <si>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</si>
  <si>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</si>
  <si>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</si>
  <si>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</si>
  <si>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</si>
  <si>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</si>
  <si>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</si>
  <si>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</si>
  <si>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</si>
  <si>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</si>
  <si>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</si>
  <si>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</si>
  <si>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</si>
  <si>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</si>
  <si>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</si>
  <si>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</si>
  <si>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</si>
  <si>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</si>
  <si>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</si>
  <si>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</si>
  <si>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</si>
  <si>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</si>
  <si>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</si>
  <si>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</si>
  <si>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</si>
  <si>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</si>
  <si>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</si>
  <si>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</si>
  <si>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</si>
  <si>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</si>
  <si>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</si>
  <si>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</si>
  <si>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</si>
  <si>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</si>
  <si>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</si>
  <si>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</si>
  <si>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</si>
  <si>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</si>
  <si>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</si>
  <si>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</si>
  <si>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</si>
  <si>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</si>
  <si>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</si>
  <si>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</si>
  <si>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</si>
  <si>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</si>
  <si>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</si>
  <si>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</si>
  <si>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</si>
  <si>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</si>
  <si>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</si>
  <si>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</si>
  <si>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</si>
  <si>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</si>
  <si>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</si>
  <si>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</si>
  <si>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</si>
  <si>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</si>
  <si>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</si>
  <si>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</si>
  <si>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</si>
  <si>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</si>
  <si>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</si>
  <si>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</si>
  <si>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</si>
  <si>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</si>
  <si>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</si>
  <si>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</si>
  <si>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</si>
  <si>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</si>
  <si>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</si>
  <si>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</si>
  <si>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</si>
  <si>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</si>
  <si>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</si>
  <si>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</si>
  <si>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</si>
  <si>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</si>
  <si>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</si>
  <si>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</si>
  <si>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</si>
  <si>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</si>
  <si>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</si>
  <si>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</si>
  <si>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</si>
  <si>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</si>
  <si>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</si>
  <si>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</si>
  <si>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</si>
  <si>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</si>
  <si>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</si>
  <si>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</si>
  <si>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</si>
  <si>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</si>
  <si>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</si>
  <si>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</si>
  <si>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</si>
  <si>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</si>
  <si>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</si>
  <si>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</si>
  <si>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</si>
  <si>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</si>
  <si>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</si>
  <si>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</si>
  <si>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</si>
  <si>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</si>
  <si>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</si>
  <si>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</si>
  <si>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</si>
  <si>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</si>
  <si>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</si>
  <si>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</si>
  <si>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</si>
  <si>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</si>
  <si>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</si>
  <si>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</si>
  <si>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</si>
  <si>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</si>
  <si>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</si>
  <si>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</si>
  <si>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</si>
  <si>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</si>
  <si>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</si>
  <si>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</si>
  <si>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</si>
  <si>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</si>
  <si>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</si>
  <si>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</si>
  <si>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</si>
  <si>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</si>
  <si>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</si>
  <si>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</si>
  <si>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</si>
  <si>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</si>
  <si>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</si>
  <si>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</si>
  <si>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</si>
  <si>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</si>
  <si>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</si>
  <si>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</si>
  <si>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</si>
  <si>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</si>
  <si>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</si>
  <si>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</si>
  <si>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</si>
  <si>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</si>
  <si>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</si>
  <si>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</si>
  <si>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</si>
  <si>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</si>
  <si>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</si>
  <si>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</si>
  <si>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</si>
  <si>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</si>
  <si>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</si>
  <si>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</si>
  <si>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</si>
  <si>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</si>
  <si>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</si>
  <si>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</si>
  <si>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</si>
  <si>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</si>
  <si>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</si>
  <si>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</si>
  <si>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</si>
  <si>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</si>
  <si>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</si>
  <si>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</si>
  <si>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</si>
  <si>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</si>
  <si>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</si>
  <si>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</si>
  <si>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</si>
  <si>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</si>
  <si>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</si>
  <si>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</si>
  <si>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</si>
  <si>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</si>
  <si>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</si>
  <si>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</si>
  <si>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</si>
  <si>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</si>
  <si>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</si>
  <si>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</si>
  <si>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</si>
  <si>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</si>
  <si>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</si>
  <si>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</si>
  <si>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</si>
  <si>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</si>
  <si>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</si>
  <si>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</si>
  <si>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</si>
  <si>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</si>
  <si>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</si>
  <si>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</si>
  <si>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</si>
  <si>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</si>
  <si>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</si>
  <si>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</si>
  <si>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</si>
  <si>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</si>
  <si>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</si>
  <si>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</si>
  <si>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</si>
  <si>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</si>
  <si>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</si>
  <si>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</si>
  <si>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</si>
  <si>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</si>
  <si>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</si>
  <si>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</si>
  <si>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</si>
  <si>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</si>
  <si>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</si>
  <si>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</si>
  <si>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</si>
  <si>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</si>
  <si>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</si>
  <si>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</si>
  <si>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</si>
  <si>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</si>
  <si>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</si>
  <si>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</si>
  <si>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</si>
  <si>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</si>
  <si>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</si>
  <si>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</si>
  <si>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</si>
  <si>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</si>
  <si>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</si>
  <si>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</si>
  <si>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</si>
  <si>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</si>
  <si>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</si>
  <si>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</si>
  <si>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</si>
  <si>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</si>
  <si>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</si>
  <si>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</si>
  <si>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</si>
  <si>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</si>
  <si>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</si>
  <si>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</si>
  <si>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</si>
  <si>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</si>
  <si>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</si>
  <si>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</si>
  <si>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</si>
  <si>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</si>
  <si>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</si>
  <si>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</si>
  <si>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</si>
  <si>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</si>
  <si>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</si>
  <si>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</si>
  <si>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</si>
  <si>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</si>
  <si>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</si>
  <si>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</si>
  <si>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</si>
  <si>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</si>
  <si>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</si>
  <si>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</si>
  <si>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</si>
  <si>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</si>
  <si>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</si>
  <si>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</si>
  <si>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</si>
  <si>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</si>
  <si>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</si>
  <si>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</si>
  <si>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</si>
  <si>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</si>
  <si>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</si>
  <si>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</si>
  <si>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</si>
  <si>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</si>
  <si>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</si>
  <si>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</si>
  <si>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</si>
  <si>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</si>
  <si>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</si>
  <si>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</si>
  <si>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</si>
  <si>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</si>
  <si>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</si>
  <si>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</si>
  <si>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</si>
  <si>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</si>
  <si>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</si>
  <si>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</si>
  <si>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</si>
  <si>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</si>
  <si>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</si>
  <si>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</si>
  <si>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</si>
  <si>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</si>
  <si>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</si>
  <si>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</si>
  <si>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</si>
  <si>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</si>
  <si>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</si>
  <si>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</si>
  <si>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</si>
  <si>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</si>
  <si>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</si>
  <si>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</si>
  <si>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</si>
  <si>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</si>
  <si>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</si>
  <si>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</si>
  <si>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</si>
  <si>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</si>
  <si>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</si>
  <si>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</si>
  <si>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</si>
  <si>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</si>
  <si>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</si>
  <si>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</si>
  <si>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</si>
  <si>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</si>
  <si>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</si>
  <si>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</si>
  <si>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</si>
  <si>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</si>
  <si>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</si>
  <si>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</si>
  <si>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</si>
  <si>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</si>
  <si>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</si>
  <si>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</si>
  <si>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</si>
  <si>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</si>
  <si>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</si>
  <si>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</si>
  <si>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</si>
  <si>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</si>
  <si>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</si>
  <si>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</si>
  <si>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</si>
  <si>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</si>
  <si>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</si>
  <si>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</si>
  <si>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</si>
  <si>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</si>
  <si>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</si>
  <si>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</si>
  <si>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</si>
  <si>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</si>
  <si>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</si>
  <si>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</si>
  <si>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</si>
  <si>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</si>
  <si>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</si>
  <si>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</si>
  <si>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</si>
  <si>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</si>
  <si>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</si>
  <si>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</si>
  <si>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</si>
  <si>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</si>
  <si>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</si>
  <si>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</si>
  <si>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</si>
  <si>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</si>
  <si>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</si>
  <si>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</si>
  <si>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</si>
  <si>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</si>
  <si>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</si>
  <si>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</si>
  <si>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</si>
  <si>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</si>
  <si>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</si>
  <si>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</si>
  <si>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</si>
  <si>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</si>
  <si>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</si>
  <si>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</si>
  <si>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</si>
  <si>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</si>
  <si>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</si>
  <si>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</si>
  <si>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</si>
  <si>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</si>
  <si>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</si>
  <si>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</si>
  <si>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</si>
  <si>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</si>
  <si>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</si>
  <si>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</si>
  <si>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</si>
  <si>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</si>
  <si>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</si>
  <si>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</si>
  <si>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</si>
  <si>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</si>
  <si>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</si>
  <si>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</si>
  <si>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</si>
  <si>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</si>
  <si>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</si>
  <si>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</si>
  <si>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</si>
  <si>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</si>
  <si>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</si>
  <si>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</si>
  <si>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</si>
  <si>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</si>
  <si>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</si>
  <si>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</si>
  <si>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</si>
  <si>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</si>
  <si>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</si>
  <si>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</si>
  <si>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</si>
  <si>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</si>
  <si>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</si>
  <si>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</si>
  <si>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</si>
  <si>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</si>
  <si>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</si>
  <si>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</si>
  <si>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</si>
  <si>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</si>
  <si>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</si>
  <si>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</si>
  <si>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</si>
  <si>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</si>
  <si>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</si>
  <si>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</si>
  <si>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</si>
  <si>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</si>
  <si>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</si>
  <si>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</si>
  <si>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</si>
  <si>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</si>
  <si>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</si>
  <si>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</si>
  <si>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</si>
  <si>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</si>
  <si>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</si>
  <si>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</si>
  <si>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</si>
  <si>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</si>
  <si>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</si>
  <si>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</si>
  <si>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</si>
  <si>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</si>
  <si>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</si>
  <si>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</si>
  <si>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</si>
  <si>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</si>
  <si>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</si>
  <si>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</si>
  <si>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</si>
  <si>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</si>
  <si>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</si>
  <si>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</si>
  <si>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</si>
  <si>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</si>
  <si>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</si>
  <si>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</si>
  <si>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</si>
  <si>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</si>
  <si>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</si>
  <si>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</si>
  <si>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</si>
  <si>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</si>
  <si>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</si>
  <si>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</si>
  <si>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</si>
  <si>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</si>
  <si>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</si>
  <si>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</si>
  <si>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</si>
  <si>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</si>
  <si>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</si>
  <si>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</si>
  <si>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</si>
  <si>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</si>
  <si>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</si>
  <si>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</si>
  <si>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</si>
  <si>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</si>
  <si>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</si>
  <si>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</si>
  <si>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</si>
  <si>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</si>
  <si>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Nro.
Prev.</t>
  </si>
  <si>
    <t>TFD</t>
  </si>
  <si>
    <t>TRL Bs
Crédito</t>
  </si>
  <si>
    <t>TRL Bs
Débito</t>
  </si>
  <si>
    <t>TRL USD
Débito</t>
  </si>
  <si>
    <t>Fondo De Desarrollo Indigena</t>
  </si>
  <si>
    <t>COBRO POR COMISIONES ALADI Nro: 000001/2009</t>
  </si>
  <si>
    <t>COBRO DE UTILES DE ESCRITORIO Nro: 000001/2009</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</si>
  <si>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</si>
  <si>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</si>
  <si>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</si>
  <si>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</si>
  <si>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</si>
  <si>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</si>
  <si>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</si>
  <si>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</si>
  <si>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</si>
  <si>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</si>
  <si>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</si>
  <si>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</si>
  <si>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</si>
  <si>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</si>
  <si>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</si>
  <si>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</si>
  <si>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</si>
  <si>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</si>
  <si>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</si>
  <si>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</si>
  <si>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</si>
  <si>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</si>
  <si>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</si>
  <si>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</si>
  <si>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</si>
  <si>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</si>
  <si>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</si>
  <si>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GRACOS</t>
  </si>
  <si>
    <t>CONTABILIZACION ORDENES DE TRANSFERENCIA GRACOS</t>
  </si>
  <si>
    <t>COBRO COSTOS DE PAPELERIA SEGUN TRANSFERENCIA DEL EXTERIOR POR ORDEN DE HOGAS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</si>
  <si>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</si>
  <si>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CORPORACION PETROLERA S.A. LIB. 00513062001 YPFB-OPERACIONES PLANTA DE SEPARACION DE LIQUIDOS RIO GRANDE</t>
  </si>
  <si>
    <t>'TRANSFERENCIA DE FONDOS||S/G. NOTA CITE: MH/VTCP/DGT/UO/OB NO.1844/2008 DE F.21-10-2008 DEL MIN.DE HACIENDA S/G. DETALLE ADJUNTO. DEBITO DE LA LIBRETA NO.00990201001, REPOSICION UTILES DE ESCRITORIO.</t>
  </si>
  <si>
    <t>COBRO COSTOS DE PAPELERIA SEGUN TRANSFERENCIA DEL EXTERIOR POR ORDEN DE LIMA GAS S.A. (PERU) LIB. 00513062001 YPFB-OPERACIONES PLANTA DE SEPARACION DE LIQUIDOS RIO GRANDE</t>
  </si>
  <si>
    <t>00099021001 DEPOSITO DE EFECTIVO, DEPOSITANTE: SANDRA BEATRIZ DORIA MEDINA RIVERA, CONCEPTO: EXCESO DE HABERES ENERO 2016, CUENTA DE DEPOSITO: CUENTA UNICA DEL TESORO</t>
  </si>
  <si>
    <t>00526012001 DEPOSITO DE EFECTIVO, DEPOSITANTE: DAVID ALIAGA - BOLIVIA TV, CONCEPTO: DEVOLUCIÓN, CUENTA DE DEPOSITO: CUENTA UNICA DEL TESORO</t>
  </si>
  <si>
    <t>00526012001 DEPOSITO DE EFECTIVO, DEPOSITANTE: CELSO MAMANI - BOLIVIA TV, CONCEPTO: DEVOLUCIÓN, CUENTA DE DEPOSITO: CUENTA UNICA DEL TESORO</t>
  </si>
  <si>
    <t>00099021001 DEPOSITO DE EFECTIVO, DEPOSITANTE: BRAULIO QUISPE BARRERA, CONCEPTO: DEVOLUCION POR COBRO INDEBIDO, CUENTA DE DEPOSITO: CUENTA UNICA DEL TESORO</t>
  </si>
  <si>
    <t>00099021001 DEPOSITO DE EFECTIVO, DEPOSITANTE: AYDA ROSMINDA MEDRANO AVERANGA, CONCEPTO: DOBLE PERCEPCIÓN, CUENTA DE DEPOSITO: CUENTA UNICA DEL TESORO</t>
  </si>
  <si>
    <t>RESPUESTA A DEBITOS Nro:000001/2009, por operación de importación a través del CPCR-ALADI.</t>
  </si>
  <si>
    <t>01</t>
  </si>
  <si>
    <t>02</t>
  </si>
  <si>
    <t>00099021001</t>
  </si>
  <si>
    <t>Total $us</t>
  </si>
  <si>
    <t>Total Bs</t>
  </si>
  <si>
    <t>Conservatorio Plurinacional de Musica</t>
  </si>
  <si>
    <t xml:space="preserve">Servicio Geológico Minero </t>
  </si>
  <si>
    <t>Empresa Estatal de Transporte por Cable "Mi teleférico"</t>
  </si>
  <si>
    <t>Empresa Estatal "Boliviana de Turismo"</t>
  </si>
  <si>
    <t>Dirección General de Administración y Finanzas Territoriales</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</si>
  <si>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</si>
  <si>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</si>
  <si>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</si>
  <si>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</si>
  <si>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</si>
  <si>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</si>
  <si>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</si>
  <si>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</si>
  <si>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</si>
  <si>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</si>
  <si>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</si>
  <si>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</si>
  <si>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</si>
  <si>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</si>
  <si>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</si>
  <si>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GESTORA PÚBLICA DE LA SEGURIDAD SOCIAL DE LARGO PLAZO</t>
  </si>
  <si>
    <t>UCCF</t>
  </si>
  <si>
    <t>Area de Conciliaciones</t>
  </si>
  <si>
    <t>RETIRO TOTAL DE RECURSOS CAPTADOS EN LA FECHA</t>
  </si>
  <si>
    <t>00099021001 DEPOSITO DE EFECTIVO, DEPOSITANTE: LUCRECIA VELARDE VDA. DE FLORES, CONCEPTO: PARA DEPARTAMENTO DE SENASIR, CUENTA DE DEPOSITO: CUENTA UNICA DEL TESORO</t>
  </si>
  <si>
    <t>COBRO COSTOS DE PAPELERIA SEGUN TRANSFERENCIA DEL EXTERIOR POR ORDEN DE LIB. 00513012007 YPFB - RECURSOS NACIONALIZACIÓN</t>
  </si>
  <si>
    <t>COBRO COSTOS DE PAPELERIA SEGUN TRANSFERENCIA DEL EXTERIOR POR ORDEN DE GAS CORONA S.A.E.C.A. REF.: ANTICIPO SEGUN CONTRATO LIB. 00513062001 YPFB-OPERACIONES PLANTA DE SEPARACION DE LIQUIDOS RIO GRANDE</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</si>
  <si>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</si>
  <si>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</si>
  <si>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</si>
  <si>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</si>
  <si>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</si>
  <si>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</si>
  <si>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</si>
  <si>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De: 00099024113 Transferencia en cumplimiento al DS N0913 de 15/06/2011 y el Convenio Intergubernativo de Financiamiento UPRE-CIF-IG/320/2015, suscrito entre la UPRE y el GAM Potosi, Proyecto Construccion Bloque Aulas, Direcciones, Biblioteca y Cancha U.E. Don Bosco B, correspondiente al pago de la</t>
  </si>
  <si>
    <t>COBRO COSTOS DE PAPELERIA SEGUN TRANSFERENCIA DEL EXTERIOR POR ORDEN DE GAS TOTAL S.A. (PARAGUAY) REF.: A CUENTA S/CONTRATO NO.63 AJUSTE DE PRECIO POR GLP LIB. 00513062001 YPFB-OPERACIONES PLANTA DE SEPARACION DE LIQUIDOS RIO GRANDE</t>
  </si>
  <si>
    <t>00099021001 DEPOSITO DE EFECTIVO, DEPOSITANTE: VITALIANO MOLINA ERGUETA, CONCEPTO: DEVOLUCION COBRO INDEBIDO, CUENTA DE DEPOSITO: CUENTA UNICA DEL TESORO</t>
  </si>
  <si>
    <t>00526012001 DEPOSITO DE EFECTIVO, DEPOSITANTE: HERNAN SILVESTRE VILA, CONCEPTO: DEVOLUCION DE VIATICOS, CUENTA DE DEPOSITO: CUENTA UNICA DEL TESORO</t>
  </si>
  <si>
    <t>N° Cpbte 
BCB</t>
  </si>
  <si>
    <t>04</t>
  </si>
  <si>
    <t>10</t>
  </si>
  <si>
    <t>00574012002</t>
  </si>
  <si>
    <t>00046024204</t>
  </si>
  <si>
    <t>00290014101</t>
  </si>
  <si>
    <t>00287100001</t>
  </si>
  <si>
    <t>00660012002</t>
  </si>
  <si>
    <t>00292012001</t>
  </si>
  <si>
    <t>Empresa Pública Nacional Estratégica Cartones de Bolivia</t>
  </si>
  <si>
    <t>00574012003</t>
  </si>
  <si>
    <t>5.9.3</t>
  </si>
  <si>
    <t>5.9.4</t>
  </si>
  <si>
    <t>5.9.7</t>
  </si>
  <si>
    <t>5.9.8</t>
  </si>
  <si>
    <t>00526012001 DEPOSITO DE EFECTIVO, DEPOSITANTE: JUAN SEBASTIAN QUISPE VELARDE, CONCEPTO: DEVOLUCION DE FONDOS EN AVANCE, CUENTA DE DEPOSITO: CUENTA UNICA DEL TESORO</t>
  </si>
  <si>
    <t>||REGISTRO COBRO COMISION AVISO ENMIENDA CARTA DE CREDITO STANDBY BS220.- Y EMISION CBTE. CONTABLE BS50.- REF.: 40GA-G21704-4DGN (BCB:SB-R-2016-23) CGO. LIB. N°00513012007 YPFB RECURSOS DE NACIONALIZACION</t>
  </si>
  <si>
    <t>COBRO COSTOS DE PAPELERIA SEGUN TRANSFERENCIA DEL EXTERIOR POR ORDEN DE ENERGIA ARGENTINA S.A. LIB. 00513012007 YPFB - RECURSOS NACIONALIZACIÓN</t>
  </si>
  <si>
    <t>COBRO COSTOS DE PAPELERIA SEGUN TRANSFERENCIA DEL EXTERIOR POR ORDEN DE PETROLEOS PARAGUAYOS LIB. 00513062001 YPFB-OPERACIONES PLANTA DE SEPARACION DE LIQUIDOS RIO GRANDE</t>
  </si>
  <si>
    <t>A:00099021001 Transferencia que efectuamos a requerimiento de la Unidad de Administracion e Informacion Salarial segun notas CITE: MEFP/VTCP/DGPOT/UAIS/Nos.7615 y 0379/2016 y en virtud a los informes Tecnico No. INF.VPE/SG/DGAA/RH No.0024-216 y el Informe Legal No. 064/2016, de la Vicepresidencia de</t>
  </si>
  <si>
    <t>00290044101</t>
  </si>
  <si>
    <t>00099014102</t>
  </si>
  <si>
    <t>00287102001</t>
  </si>
  <si>
    <t>00222012001</t>
  </si>
  <si>
    <t xml:space="preserve">De: 00249014201 A:00046024204 TRANSFERENCIA DE RECURSOS A SOLICITUD DE CEASS S/G NOTA </t>
  </si>
  <si>
    <t>00086018007</t>
  </si>
  <si>
    <t xml:space="preserve">De: 00213014401 A:00086018007 TRANSFERENCIA DE RECURSOS A SOLICITUD DEL SERVICIO NACIONAL DE </t>
  </si>
  <si>
    <t>00213014401</t>
  </si>
  <si>
    <t xml:space="preserve">De: 00099014102 A:00222012001 TRANSFERENCIA DE RECURSOS A SOLICITUD DEL INSTITUTO NACIONAL DE INNOVACION </t>
  </si>
  <si>
    <t xml:space="preserve">De: 00099014102 A:00222012001 TRANSFERENCIA DE RECURSOS A SOLICITUD DEL INSTITUTO NACIONAL DE INNOVACIÓN </t>
  </si>
  <si>
    <t>00249014201</t>
  </si>
  <si>
    <t xml:space="preserve">De: 00099021001 A:00287100001 TRANSFERENCIA DE RECURSOS A SOLICITUD DEL FONDO NACIONAL DE INVERSION </t>
  </si>
  <si>
    <t xml:space="preserve">De: 00099014102 A:00287102001 TRANSFERENCIA A SOLICITUD DEL FONDO DE INVERSIÓN PRODUCTIVA Y SOCIAL S/G </t>
  </si>
  <si>
    <t xml:space="preserve">De: 00290014101 A:00099021001 DEVOLUCION DE RECURSOS A SOLICITUD DE IMPUESTOS NACIONALES S/G </t>
  </si>
  <si>
    <t xml:space="preserve">De: 00290044101 A:00099021001 TRANSFERENCIA DE RECURSOS A SOLICITUD DE IMPUESTOS NACIONALES S/G NOTA </t>
  </si>
  <si>
    <t>00290104101</t>
  </si>
  <si>
    <t xml:space="preserve">De: 00290104101 A:00099021001 TRANSFERENCIA DE RECURSOS A SOLICITUD DE IMPUESTOS NACIONALES S/G NOTA </t>
  </si>
  <si>
    <t xml:space="preserve">De: 00099014102 A:00292012001 TRANSFERENCIA DE RECURSOS A SOLICITUD DE VIAS BOLIVIA S/G NOTA </t>
  </si>
  <si>
    <t xml:space="preserve">De: 00099014102 A:00292012001 TRANSFERNCIA DE RECURSOS A SOLICITUD DE VIAS BOLIVIA S/G CITE </t>
  </si>
  <si>
    <t xml:space="preserve">De: 00099014102 A:00293014201 TRANSFERENCIA DE RECURSOS A SOLICITUD DE LA FUNDACION CULTURAL DEL BANCO </t>
  </si>
  <si>
    <t>00342012001</t>
  </si>
  <si>
    <t xml:space="preserve">De: 00099014102 A:00342012001 TRANSFERENCIA DE RECURSOS A SOLICITUD DE LA AGENCIA ESTATAL DE VIVIENDA S/G </t>
  </si>
  <si>
    <t>00572012001</t>
  </si>
  <si>
    <t xml:space="preserve">De: 00099014102 A:00572012001 TRANSFERENCIA DE RECURSOS A SOLICITUD DE EMAPA S/G NOTA EMAPA/GAF/UF </t>
  </si>
  <si>
    <t xml:space="preserve">De: 00099014102 A:00572012001 TRANSFERENCIA DE RECURSOS A SOLICITUD DE EMAPA S/G NOTA EMAPA/GAF/UF Nº </t>
  </si>
  <si>
    <t xml:space="preserve">De: 00099014102 A:00572012001 TRANSFERENCIA A SOLICITUD DE EMAPA S/G NOTA EMAPA/GAF/UF Nº134/16 Y </t>
  </si>
  <si>
    <t xml:space="preserve">De: 00099014102 A:00572012001 TRANSFERENCIA A SOLICITUD DE EMAPA S/G NOTA EMAPA/GAF/UF Nº085/16 Y </t>
  </si>
  <si>
    <t xml:space="preserve">De: 00099014102 A:00572012001 TRANSFERENCIA DE RECURSOS A SOLICITUD DELA EMPRESA DE APOYO A LA </t>
  </si>
  <si>
    <t xml:space="preserve">De: 00099014102 A:00574012003 TRANSFERENCIA POR DEVOLUCION DE APORTES PATRONALES DE PROVIVIENDA </t>
  </si>
  <si>
    <t xml:space="preserve">De: 00099014102 A:00574012002 TRANSFERENCIA DE RECURSOS A SOLICITUD DE SEDEM/GG/LB/2016-1804 Y </t>
  </si>
  <si>
    <t xml:space="preserve">De: 00099014102 A:00574012003 TRANSFERENCIA DE RECURSOS A SOLICITUD DE SEDEM/GG/LB/2016-1804 Y </t>
  </si>
  <si>
    <t>De: 00099014102 A:00660012002 TRANSFERENCIA DE RECURSOS A SOLICITUD DEL ÓRGANO JUDICIAL S/G NOTA Cie: Of.</t>
  </si>
  <si>
    <t xml:space="preserve">De: 00099014102 A:00660012002 TRANSFERENCIA DE RECURSOS A SOLICITUD DEL ÓRGANO JUDICIAL S/G NOTA </t>
  </si>
  <si>
    <t>De: 00099014102 A:00660012002 TRANSFERENCIA DE RECURSOS A SOLICITUD DEL ORGANO JUDICIAL S/G NOTA Of.UNID.</t>
  </si>
  <si>
    <t>De: 00099014102 A:00660012002 TRASFERENCIA DE RECURSOS A SOLICITUD DEL ORGANO JUDICIAL S/G NOTA Of.UNID.</t>
  </si>
  <si>
    <t xml:space="preserve">De: 00099014102 A:00660012002 TRANSFERENCIA DE RECURSOS A SOLICITUD DEL ORGANO JUDICIAL MEDIANTE NOTA Nº </t>
  </si>
  <si>
    <t>PAGO A CAF PRÉSTAMO CFA007894 VCTO. 03-ene-2017 POR CUENTA DE TGN , NTI. 008705 VALOR 03-ene-2017 CAPITAL USD 641.703,15 INTERESES USD 183.800,76 CTA. 5970 LIBRETA 00099021001 CUENTA UNICA DEL TESORO EN DOLARES AMERICANOS</t>
  </si>
  <si>
    <t>NO_CONCILIADO</t>
  </si>
  <si>
    <t>'TRANSFERENCIA'||RECIBIDA DEL EXTERIOR POR DESEMBOLSO DEL FIDA REF.: IFAD LN 2000000391, REPL SPA. EXP. 1 JAN TO 24 NOV 2016 LIBRETA N° 00047258001 PAR US MDRYT PROGRAMA ACCESOS ASAP FIDA S/G SWIFT 00211 DEL 06-01-2017</t>
  </si>
  <si>
    <t>'TRANSFERENCIA'||RECIBIDA DEL EXTERIOR POR DESEMBOLSO DEL FIDA REF.: IFAD LN 2000000391, REPL SPA. EXP. 1 JAN TO 24 NOV 2016 LIBRETA N° 00047258001 PAR US MDRYT PROGRAMA ACCESOS ASAP FIDA REF.: UTILES DE ESCRITORIO</t>
  </si>
  <si>
    <t>AJUSTE COMPLEMENTARIO POR REVALORIZACION SALDOS DE ACTIVOS DE RESERVA Y OBLIGACIONES MONEDA EXTRANJERA (DOLARES) Saldo MO = -402189887.67 ;Bs/Mo: 6.86000000000 ;Saldo Bs: -2759022629.39</t>
  </si>
  <si>
    <t>PAGO PRÉSTAMO BID 611-SF-BO VCTO. 16-01-2017 POR CUENTA DE TRANSREDES S.A. SEGÚN NOTA TSC-009/2017 DE FECHA 11-01-2017, VALOR 16-01-2017 CAPITAL USD 67.220,73 INTERESES USD 20.776,81 LIBRETA 00099021001 RECURSOS ORDINARIOS DOLARES AMERICANOS - 5970 (ALIVIO MDRI)</t>
  </si>
  <si>
    <t>DEBITO ADICIONAL POR PAGO SALDO PRÉSTAMO BID 611-SF-BO VCTO. 16-01-2017 POR CUENTA DE TRANSREDES S.A. SEGÚN NOTA TSC-009/2017 DE FECHA 11-01-2017, VALOR 16-01-2017 INTERESES USD 490,61 LIBRETA 00099021001 RECURSOS ORDINARIOS DOLARES AMERICANOS - 5970 (ALIVIO MDRI)</t>
  </si>
  <si>
    <t>||TRANSFERENCIA DE FONDOS SG. NOTA DEL MINISTERIO DE ECONOMIA Y FINANZAS PUBLCAS CITE: MEFP/VTCP/DGCP/UODP-59/2017 RECIBIDA EN LA FECHA REF: TRANSF. PAGO CUOTA PARTE DEL CREDITO IDA 3507/BO A CARGO DEL FNDR VCTO. 15-01-17 (TRAM-TSO-364) ABONO EN LA LIB. N°00099021001 TESORO GENERAL DE LA NACION RECURSOS ORDINARIOS ME</t>
  </si>
  <si>
    <t>||COMISIONES QUE COBRA EL NORDEA BANK AB-STOCKOLM POR EL PAGO DEL PTMO. BID 931-SF-BO VCTO. 9-12-2016 LIB.00099021001 TGN-RECURSOS ORDINARIOS-DOLARES AMERICANOS (5970)S/G LIQ.8652 DEL 2/12/2016 DEL MEFP</t>
  </si>
  <si>
    <t>TRANSFERENCIA RECIBIDA DEL EXTERIOR SEGÚN MENSAJES SWIFT Nos. 00738 - 00737 (REM.EXT.) DE FECHA 17-01-2017 POR DESEMBOLSO DE FONPLATA PRÉSTAMO BOL 23/2014 RFB-GAF-BOL-004-2017 DESEMB. N° 5 LIBRETA N° 00291014348 ABC-US-BOL23/2014 CONST CARR NAZACARA HITO IV SN ANDRES MACH</t>
  </si>
  <si>
    <t>AJUSTE COMPLEMENTARIO POR REVALORIZACION SALDOS DE ACTIVOS DE RESERVA Y OBLIGACIONES MONEDA EXTRANJERA (DOLARES) Saldo MO = -396645814.86 ;Bs/Mo: 6.86000000000 ;Saldo Bs: -2720990289.95</t>
  </si>
  <si>
    <t>00099021001 DEPOSITO DE EFECTIVO, DEPOSITANTE: MARIA ASUNCION EUGENIA ORRELLANA MEDRANO, CONCEPTO: DEVOLUCION REFRIGERIOS BERGAMO, CUENTA DE DEPOSITO: CUENTA UNICA DEL TESORO EN DOLARES AMERICANOS</t>
  </si>
  <si>
    <t>PAGO A BID PRÉSTAMO 2460/BL-BO VCTO. 19-ene-2017 POR CUENTA DE TGN , NTI. 008922 VALOR 19-ene-2017 INTERESES USD 1.821,11 CTA. 5970 CUENTA UNICA DEL TESORO DOLARES AMERICANOS LIB. 00099021001</t>
  </si>
  <si>
    <t>||COMPLEMENTO A NUESTRO COMPROBANTE CONTABLE G 0360520 DE LA FECHA, PAGO AL EXIMBANK CHINA PRÉSTAMO PCB (2015) 8 (350) POR CUENTA DEL TGN, COBRO DE COMISIONES DEL BANQUERO USD 20.- CORRESPONDIENTES AL VCTO. DEL 21/07/2016 Y 21/01/2017 SEGÚN MENSAJE DEL EXIMBANK CHINA RECIBIDO EL 15/08/2016 CTA. 5970 CUENTA UNICA DEL TESORO EN DÓLARES AMERICANOS LIB. 00099021001</t>
  </si>
  <si>
    <t>'TRANSFERENCIA'||DE FONDOS DEL EXTERIOR POR DESEMBOLSO DEL BID REF.: ATN-OC-13889-BO REQ. 0006, OPS0201702361A LIBRETA N°0015018001 MIN.GOB.USD APOYO AL FORTALECIMIENTO ONSC (REM.EXT) SWIFT N°00907 DE 24-01-2017</t>
  </si>
  <si>
    <t>'TRANSFERENCIA'||DE FONDOS DEL EXTERIOR POR DESEMBOLSO DEL BID REF.: ATN-OC-13889-BO REQ. 0006, OPS0201702361A LIBRETA N°0015018001 MIN.GOB.USD APOYO AL FORTALECIMIENTO ONSC REF: UTILES DE ESCRITORIO</t>
  </si>
  <si>
    <t>00099021001 DEP.DE CHEQ.AJENOS,RET.DE CAM.,CONCEPTO: FONDESIF - DEVOLUCION ASISTENCIA TECNICA 16TA CUOTA,DEP.: FUNDACION SARTAWI , PROCEDENCIA: BANCO UNION S.A., CHEQUE: 102, FECHA DE EMISION:25/01/2017</t>
  </si>
  <si>
    <t>AJUSTE COMPLEMENTARIO POR REVALORIZACION SALDOS DE ACTIVOS DE RESERVA Y OBLIGACIONES MONEDA EXTRANJERA (DOLARES) Saldo MO = -377388314.67 ;Bs/Mo: 6.86000000000 ;Saldo Bs: -2588883838.63</t>
  </si>
  <si>
    <t>'TRANSFERENCIA'||RECIBIDA DEL EXTERIOR POR DESMEBOLSO DEL BID, REF.: ATN-FM-15060-BO REQ. 0003 OPS0201703682A (REMESAS DEL EXTERIOR) LIBRETA N° 00086048002-US ACTUAL ESTRATEGIA DE BIODEVERSIDAD (REM.EXT) SWFT N° 01688 DE 08-02-2017</t>
  </si>
  <si>
    <t>PAGO PRÉSTAMO BID 939-SF-BO VCTO. 08-feb-2017 POR CUENTA DE BANCO DE DESARROLLO , VALOR 08-feb-2017 CAPITAL USD 651.382,87 INTERESES USD 183.490,35 LIBRETA 00099021001 RECURSOS ORDINARIOS DOLARES AMERICANOS (5970) . MDRI</t>
  </si>
  <si>
    <t>PAGO A CAF PRÉSTAMO CFA008296 VCTO. 08-feb-2017 POR CUENTA DE TGN , NTI. 008913 VALOR 08-feb-2017 CAPITAL USD 202.484,20 INTERESES USD 40.287,16 COMISIONES USD 39.543,99 CTA. 5970 CUENTA UNICA DEL TESORO DOLARES AMERICANOS LIB. 00099021001</t>
  </si>
  <si>
    <t>PAGO A CAF PRÉSTAMO CFA008239 VCTO. 08-feb-2017 POR CUENTA DE TGN , NTI. 008914 VALOR 08-feb-2017 INTERESES USD 356.062,34 COMISIONES USD 92.202,38 CTA. 5970 CUENTA UNICA DEL TESORO DOLARES AMERICANOS LIB. 00099021001</t>
  </si>
  <si>
    <t>'TRANSFERENCIA'||RECIBIDA DEL EXTERIOR POR DESMEBOLSO DEL BID, REF.: ATN-FM-15060-BO REQ. 0003 OPS0201703682A (REMESAS DEL EXTERIOR) LIBRETA N° 00086048002-US ACTUAL ESTRATEGIA DE BIODEVERSIDAD REF.: UTILES DE ESCRITORIO</t>
  </si>
  <si>
    <t>AJUSTE COMPLEMENTARIO POR REVALORIZACION SALDOS DE ACTIVOS DE RESERVA Y OBLIGACIONES MONEDA EXTRANJERA (DOLARES) Saldo MO = -374582044.11 ;Bs/Mo: 6.86000000000 ;Saldo Bs: -2569632822.60</t>
  </si>
  <si>
    <t>PAGO A FONPLATA PRÉSTAMO BOL 19/2011 VCTO. 09-feb-2017 POR CUENTA DE TGN , NTI. 008889 VALOR 09-feb-2017 CAPITAL USD 1.974.994,01 INTERESES USD 813.017,01 COMISIONES USD 18.259,54 CTA. 5970 CUENTA UNICA DEL TESORO DOLARES AMERICANOS LIB. 00099021001</t>
  </si>
  <si>
    <t>AJUSTE COMPLEMENTARIO POR REVALORIZACION SALDOS DE ACTIVOS DE RESERVA Y OBLIGACIONES MONEDA EXTRANJERA (DOLARES) Saldo MO = -373275130.72 ;Bs/Mo: 6.86000000000 ;Saldo Bs: -2560667396.73</t>
  </si>
  <si>
    <t>TRANSFERENCIA RECIBIDA DEL EXTERIOR SEGÚN MENSAJES SWIFT Nos. 01952-01950 (REM.EXT.) DE FECHA 13-02-2017 POR DESEMBOLSO DE FONPLATA PRÉSTAMO BOL 22/2014 GAF-BOL-012-2017 DESEMB. N° 6 LIBRETA N° 000291014349 ABC-US-BOL22/2014 PROY. PUENTE MARIPOSAS PUENTE CHIMORE</t>
  </si>
  <si>
    <t>TRANSFERENCIA RECIBIDA DEL EXTERIOR SEGÚN MENSAJES SWIFT Nos. 01953-01951 (REM.EXT.) DE FECHA 13-02-2017 POR DESEMBOLSO DE FONPLATA PRÉSTAMO BOL 21/2014 GAF-BOL 011-2017 DESEMB. N° 6 LIBRETA N° 00291014347 ABC-$US-BOL21/2014 DOBLE VIA MONTERO CRISTALMAYU PTE MARIPOS</t>
  </si>
  <si>
    <t>TRANSFERENCIA RECIBIDA DEL EXTERIOR SEGÚN MENSAJES SWIFT Nos. 02160-02154 (REM.EXT.) DE FECHA 15-02-2017 POR DESEMBOLSO DE IDA PRÉSTAMO 4923-BO 001 ABC022 AC52152 LIBRETA N° 00291014336 ABC-US AIF 4923 CARRET. NAC. E INFRAESTRUCTURA AEROPORTUARIA</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</si>
  <si>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 POR DIFERENCIAL CAMBIARIO</t>
  </si>
  <si>
    <t>AJUSTE COMPLEMENTARIO POR REVALORIZACION SALDOS DE ACTIVOS DE RESERVA Y OBLIGACIONES MONEDA EXTRANJERA (DOLARES) Saldo MO = -364453939.43 ;Bs/Mo: 6.86000000000 ;Saldo Bs: -2500154024.48</t>
  </si>
  <si>
    <t>PAGO A BID PRÉSTAMO 3599/BL-BO VCTO. 15-feb-2017 POR CUENTA DE TGN , NTI. 008888 VALOR 15-feb-2017 INTERESES USD 82,24 CTA. 5970 CUENTA UNICA DEL TESORO DOLARES AMERICANOS LIB. 00099021001</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</si>
  <si>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 POR DIFERENCIAL CAMBIARIO</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</si>
  <si>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 POR DIFERENCIAL CAMBIARIO</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</si>
  <si>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 POR DIFERENCIAL CAMBIARIO</t>
  </si>
  <si>
    <t>AJUSTE COMPLEMENTARIO POR REVALORIZACION SALDOS DE ACTIVOS DE RESERVA Y OBLIGACIONES MONEDA EXTRANJERA (DOLARES) Saldo MO = -363716621.27 ;Bs/Mo: 6.86000000000 ;Saldo Bs: -2495096021.89</t>
  </si>
  <si>
    <t>PAGO A CAF PRÉSTAMO CFA009277 VCTO. 17-feb-2017 POR CUENTA DE TGN , NTI. 009012 VALOR 17-feb-2017 COMISIONES USD 307.688,89 CTA. 5970 CUENTA UNICA DEL TESORO DOLARES AMERICANOS LIB. 00099021001</t>
  </si>
  <si>
    <t>AJUSTE COMPLEMENTARIO POR REVALORIZACION SALDOS DE ACTIVOS DE RESERVA Y OBLIGACIONES MONEDA EXTRANJERA (DOLARES) Saldo MO = -362764773.96 ;Bs/Mo: 6.86000000000 ;Saldo Bs: -2488566349.36</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</si>
  <si>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 POR DIFERENCIAL CAMBIARIO</t>
  </si>
  <si>
    <t>TRANSFERENCIA RECIBIDA DEL EXTERIOR SEGÚN MENSAJES SWIFT Nos. 02448-02430 (REM.EXT.) DE FECHA 21-02-2017 POR DESEMBOLSO DE CAF PRÉSTAMO CFA008237 PROG.INFRAEST.RURAL SANTA CRUZ SOLICITUD DESEM. 6 LIBRETA N° 00990307020 PAR-CAF 8237-USD-PROG.INFRAESTRUCTURA RURAL - GADSC</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</si>
  <si>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 POR DIFERENCIAL CAMBIARIO</t>
  </si>
  <si>
    <t>||TRANSFERENCIA POR COBRO DE COMISION QUE EFECTUA EL BANK OF TOKYO-MITSUBISHI UFJ. LTD POR PAGO DEL PRESTAMO BV-P5 VCTO. 20-02-2017, SEGUN SWIFT N° 02418 DEL 21-02-2017 LIBRETA N° 00099021001 RECURSOS ORDINARIOS DOLARES AMERICANOS 5970, REF.: COMISIONES BANCARIAS</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</si>
  <si>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 POR DIFERENCIAL CAMBIARIO</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</si>
  <si>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 POR DIFERENCIAL CAMBIARIO</t>
  </si>
  <si>
    <t>00099021001 DEP.DE CHEQ.AJENOS,RET.DE CAM.,CONCEPTO: FONDESIF-DEVOLUCION ASISTENCIA TECNICA 17MA CUOTA,DEP.: FUNDACION SARTAWI , PROCEDENCIA: BANCO UNION S.A., CHEQUE: 107, FECHA DE EMISION:22/02/2017</t>
  </si>
  <si>
    <t>||TRANSFERENCIA EFECTUADA POR EL TESORO GENERAL DE LA NACION PARA ABONO EN LA CUT M/E.</t>
  </si>
  <si>
    <t>||TRANSFERENCIA EFECTUADA POR EL TESORO GENERAL DE LA NACION PARA ABONO EN LA CUT M/E</t>
  </si>
  <si>
    <t>AJUSTE COMPLEMENTARIO POR REVALORIZACION SALDOS DE ACTIVOS DE RESERVA Y OBLIGACIONES MONEDA EXTRANJERA (DOLARES) Saldo MO = -448678371.99 ;Bs/Mo: 6.86000000000 ;Saldo Bs: -3077933631.84</t>
  </si>
  <si>
    <t>||TRANSFERENCIA DE EXTERIOR SEGUN SWIFT NO.2696 Y NO.2689 A F/DEL TESORO GENERAL DE LA NACION POR ORDEN DE UNITED NATIONS (NEW YORK) PARA ABNO A LA CUT EN MONEDA EXTRANJERA</t>
  </si>
  <si>
    <t>AJUSTE COMPLEMENTARIO POR REVALORIZACION SALDOS DE ACTIVOS DE RESERVA Y OBLIGACIONES MONEDA EXTRANJERA (DOLARES) Saldo MO = -448480351.03 ;Bs/Mo: 6.86000000000 ;Saldo Bs: -3076575208.06</t>
  </si>
  <si>
    <t>NTE</t>
  </si>
  <si>
    <t>De: 00291012001 TRANSFERENCIA A SOLICITUD DE LA ADMINISTRADORA BOLIVIANA DE CARRETERAS S/G NOTA ABC/GNAF/SAF/ATE/2017-0519 PAGO DEL CERTIFICADO 47 (DEVOLUCION DE RETENCIONES) CORRESPONDIENTE AL TRAMO VILLA TUNARI ISINUTA A LA EMPRESA BOLIVIANA DE CONSTRUCCION.</t>
  </si>
  <si>
    <t>AJUSTE COMPLEMENTARIO POR REVALORIZACION SALDOS DE ACTIVOS DE RESERVA Y OBLIGACIONES MONEDA EXTRANJERA (DOLARES) Saldo MO = -444561392.00 ;Bs/Mo: 6.86000000000 ;Saldo Bs: -3049691149.11</t>
  </si>
  <si>
    <t>TRANSFERENCIA RECIBIDA DEL EXTERIOR SEGÚN MENSAJES SWIFT Nos. 03071-03070 (REM.EXT.) DE FECHA 07-03-2017 POR DESEMBOLSO DE IDA PRÉSTAMO 5168-BO 001 GAMLP 02-2017 AC77270 LIBRETA N° 00099037014 PAR-IDA 5168 - USD - PROY. INFRAESTRUCTURA URBANA - GAMLP</t>
  </si>
  <si>
    <t>TRANSFERENCIA RECIBIDA DEL EXTERIOR SEGÚN MENSAJES SWIFT Nos. 03127-03125 (REM.EXT.) DE FECHA 07-03-2017 POR DESEMBOLSO DE CAF PRÉSTAMO CFA008239 CARRETERA PADILLA-EL SALTO SOLICITUD DE DESEMBOLSO NRO.13 LIBRETA N° 00291014341 ABC-USD-CAF 8239 CARRETERA PADILLA EL SALTO</t>
  </si>
  <si>
    <t>||SEGUN NOTA DEL MINISTERIO DE MEDIO AMBIENTE Y AGUA CITE: MMAYA/DGAA/CITE N° 129/2017 RECIBIDA EN LA FECHA REF: REGULARIZACION DEL COMPROBANTE CONTABLE N°0881334 SEGUN MENSAJES SWIFT NROS 03029 Y 03043 DE F. 06-03-17 ABONO EN LA LIBRETA N° 00086018017 MMAYA SUS ONUDI PLAN IMP. ESTOCOLMO COP'S</t>
  </si>
  <si>
    <t>TRANSFERENCIA RECIBIDA DEL EXTERIOR SEGÚN MENSAJES SWIFT Nos. 03410-03401 (REM.EXT.) DE FECHA 13-03-2017 POR DESEMBOLSO DE IDA PRÉSTAMO 5168-BO 001 12 GAMEA AC83006 LIBRETA N° 00099037013 IDA 5168 - USD - PROY. INFRAESTRCUTURA URBANA - GAMEA</t>
  </si>
  <si>
    <t>'TRANSFERENCIA'||RECIBIDA DEL EXTERIOR POR DESEMBOLSO DEL BID, REF: GRT-WS-12956-BO-2 REQ. 0020 OPS0201708938A (REM. EXT.) LIBRETA ° 00225028001 SENASBA US PROG. RURAL FECASALC (REM.EXT.) S/G SWIFT N° 03640 Y 03635</t>
  </si>
  <si>
    <t>PAGO A OPEP PRÉSTAMO 1287-P VCTO. 15-mar-2017 POR CUENTA DE TGN , NTI. 009003 VALOR 15-mar-2017 CAPITAL USD 498.180,00 INTERESES USD 250.364,91 CTA. 5970 CUENTA UNICA DEL TESORO DOLARES AMERICANOS LIB. 00099021001</t>
  </si>
  <si>
    <t>PAGO A BID PRÉSTAMO 3699/BL-BO VCTO. 15-mar-2017 POR CUENTA DE TGN , NTI. 009058 VALOR 15-mar-2017 INTERESES USD 12.255,89 COMISIONES USD 297.317,46 CTA. 5970 CUENTA UNICA DEL TESORO DOLARES AMERICANOS LIB. 00099021001</t>
  </si>
  <si>
    <t>PAGO A FONPLATA PRÉSTAMO BOL 25/2015 VCTO. 15-mar-2017 POR CUENTA DE TGN , NTI. 009101 VALOR 15-mar-2017 INTERESES USD 8.982,73 COMISIONES USD 14.365,75 CTA. 5970 CUENTA UNICA DEL TESORO DOLARES AMERICANOS LIB. 00099021001</t>
  </si>
  <si>
    <t>PAGO A IDA PRÉSTAMO 5454-BO VCTO. 15-mar-2017 POR CUENTA DE TGN , NTI. 009005 VALOR 15-mar-2017 INTERESES USD 3.934,62 CTA. 5970 CUENTA UNICA DEL TESORO DOLARES AMERICANOS LIB. 00099021001</t>
  </si>
  <si>
    <t>PAGO A BID PRÉSTAMO 3699/BL-BO VCTO. 15-mar-2017 POR CUENTA DE TGN , NTI. 009063 VALOR 15-mar-2017 INTERESES USD 252,66 CTA. 5970 CUENTA UNICA DEL TESORO DOLARES AMERICANOS LIB. 00099021001</t>
  </si>
  <si>
    <t>PAGO A FONPLATA PRÉSTAMO BOL 23/2014 VCTO. 15-mar-2017 POR CUENTA DE TGN , NTI. 009082 VALOR 15-mar-2017 INTERESES USD 154.308,22 COMISIONES USD 41.804,50 CTA. 5970 CUENTA UNICA DEL TESORO DOLARES AMERICANOS LIB. 00099021001</t>
  </si>
  <si>
    <t>PAGO A OPEP PRÉSTAMO 654-P VCTO. 15-mar-2017 POR CUENTA DE TGN , NTI. 009001 VALOR 15-mar-2017 CAPITAL USD 91.760,00 INTERESES USD 9.173,20 CTA. 5970 CUENTA UNICA DEL TESORO DOLARES AMERICANOS LIB. 00099021001</t>
  </si>
  <si>
    <t>AJUSTE COMPLEMENTARIO POR REVALORIZACION SALDOS DE ACTIVOS DE RESERVA Y OBLIGACIONES MONEDA EXTRANJERA (DOLARES) Saldo MO = -441230338.51 ;Bs/Mo: 6.86000000000 ;Saldo Bs: -3026840122.19</t>
  </si>
  <si>
    <t>PAGO A OPEP PRÉSTAMO 1527-P VCTO. 15-mar-2017 POR CUENTA DE TGN , NTI. 009002 VALOR 15-mar-2017 INTERESES USD 292.055,86 CTA. 5970 CUENTA UNICA DEL TESORO DOLARES AMERICANOS LIB. 00099021001</t>
  </si>
  <si>
    <t>AJUSTE COMPLEMENTARIO POR REVALORIZACION SALDOS DE ACTIVOS DE RESERVA Y OBLIGACIONES MONEDA EXTRANJERA (DOLARES) Saldo MO = -442698753.52 ;Bs/Mo: 6.86000000000 ;Saldo Bs: -3036913449.14</t>
  </si>
  <si>
    <t>TRANSFERENCIA RECIBIDA DEL EXTERIOR SEGÚN MENSAJES SWIFT Nos. 3693 - 3683 (REM.EXT.) DE FECHA 16-03-2017 POR DESEMBOLSO DE FONPLATA PRÉSTAMO BOL 23/2014 GAF-BOL- 018 -2017 DESEMB. N° 6 LIBRETA N° 00291014348 ABC-US-BOL23/2014 CONST CARR NAZACARA HITO IV SN ANDRES MACH</t>
  </si>
  <si>
    <t>PAGO A BID PRÉSTAMO 3540/BL-BO VCTO. 15-mar-2017 POR CUENTA DE TGN , NTI. 009109 VALOR 15-mar-2017 COMISIONES USD 353.627,15 CTA. 5970 CUENTA UNICA DEL TESORO DOLARES AMERICANOS LIB. 00099021001</t>
  </si>
  <si>
    <t>'TRANSFERENCIA'||DEL EXTERIOR SEGUN MENSAJE SWIFT N°03836 Y NOTA MEFP/VTCP/DGCP/UEPS-385/2017 DE LA FECHA POR LA EMISION DE BONOS SOBERANOS (REMEXT) LIBRETA N° 00099037011 TGN BONOS SOBERANOS</t>
  </si>
  <si>
    <t>PAGO A BID PRÉSTAMO 1075-SF-BO VCTO. 18-mar-2017 POR CUENTA DE TGN , NTI. 009113 VALOR 20-mar-2017 CAPITAL USD 42.027,62 INTERESES USD 20.391,90 CTA. 5970 CUENTA UNICA DEL TESORO DOLARES AMERICANOS LIB. 00099021001</t>
  </si>
  <si>
    <t>A:00291012001 Transferencia de recursos en virtud al Art 17 y 18 del Reglamento Especifico para la Administracion de Cuentas Corrientes Fiscales, Operaciones, Servicios Financieros y Sistema de Pagos del Tesoro (RM 153), y las notas CITE: ABC/GNAF/SAF/ATE/2017-0639 y 0648 de la Administradora Bolivi</t>
  </si>
  <si>
    <t>PAGO A EXIMBANK CHINA POPUL PRÉSTAMO GCL NO.(2007)13(184) VCTO. 21-mar-2017 SEGÚN NOTA MEFP/VTCP/DGCP/UODP-265/2017 DE FECHA 20-03-2017 DEL MEFP, NTI. 009036 VALOR 21-mar-2017 CAPITAL RMY 12.168.507,60 INTERESES RMY 2.814.374,30 CTA. 5970 CUENTA UNICA DEL TESORO DOLARES AMERICANOS</t>
  </si>
  <si>
    <t>AJUSTE COMPLEMENTARIO POR REVALORIZACION SALDOS DE ACTIVOS DE RESERVA Y OBLIGACIONES MONEDA EXTRANJERA (DOLARES) Saldo MO = -1420185292.79 ;Bs/Mo: 6.86000000000 ;Saldo Bs: -9742471108.55</t>
  </si>
  <si>
    <t>PAGO A BID PRÉSTAMO 2786/BL-BO VCTO. 22-mar-2017 POR CUENTA DE TGN , NTI. 009115 VALOR 22-mar-2017 INTERESES USD 5.431,03 CTA. 5970 CUENTA UNICA DEL TESORO DOLARES AMERICANOS LIB. 00099021001</t>
  </si>
  <si>
    <t>||COBRO COMISION DE PAGO DEL BANK OF TOKYO-MITSUBISHI UFJ LTD. REF.: PAGO PTMO.BID 964/SF-BO VCTO. 23-03-2017 POR CUENTA DEL MEFP COD.LIQ. 9093 LIBRETA N°00099021001 TGN-RECURSOS ORDINARIOS-DOLARES AMERICANOS (5970)</t>
  </si>
  <si>
    <t>TRANSFERENCIA RECIBIDA DEL EXTERIOR SEGÚN MENSAJES SWIFT Nos. 04106-04094 (REM.EXT.) DE FECHA 24-03-2017 POR DESEMBOLSO DE CAF PRÉSTAMO CFA007840 TUNEL INCAHUASI SOLICITUD DE DESEMBOLSO NRO. 9 LIBRETA N° 00291014338 ABC-USD CFA 7840 PROY. CONSTRUCCION DEL TUNEL DE INCAHUASI</t>
  </si>
  <si>
    <t>AJUSTE COMPLEMENTARIO POR REVALORIZACION SALDOS DE ACTIVOS DE RESERVA Y OBLIGACIONES MONEDA EXTRANJERA (DOLARES) Saldo MO = -1443945326.45 ;Bs/Mo: 6.86000000000 ;Saldo Bs: -9905464939.44</t>
  </si>
  <si>
    <t>TRANSFERENCIA RECIBIDA DEL EXTERIOR SEGÚN MENSAJES SWIFT Nos. 04107-04095 (REM.EXT.) DE FECHA 24-03-2017 POR DESEMBOLSO DE BID PRÉSTAMO 2786/BL-BO REQ 0020 OPS0201710452A LIBRETA N° 00291014335 ABC-USD BL-BO 2786 DOBLE VIA MONTERO YAPACANI</t>
  </si>
  <si>
    <t>PAGO A BID PRÉSTAMO 709-SF-BO VCTO. 24-03-2017 POR CUENTA DE YPFB TRANSPORTE SEGÚN NOTA TSC-068/2017 DE FECHA 13-03-2017 Y SWIFT N° 4073 DE FECHA 23/03/2017, VALOR 24-03-2017 CAPITAL USD 597.421,06 INTERESES USD 159.085,46 LIBRETA 00099021001 TGN-RECURSOS ORDINARIOS - DOLARES AMERICANOS (5970) ALIVIO MDRI</t>
  </si>
  <si>
    <t>TRANSFERENCIA RECIBIDA DEL EXTERIOR SEGÚN MENSAJES SWIFT Nos. 04108-04096 (REM.EXT.) DE FECHA 24-03-2017 POR DESEMBOLSO DE BID PRÉSTAMO 2786/BL-BO REQ 0020 OPS0201710452A LIBRETA N° 00291014335 ABC-USD BL-BO 2786 DOBLE VIA MONTERO YAPACANI</t>
  </si>
  <si>
    <t>TRANSFERENCIA RECIBIDA DEL EXTERIOR SEGÚN MENSAJES SWIFT Nos. 04104-04092 (REM.EXT.) DE FECHA 24-03-2017 POR DESEMBOLSO DE CAF PRÉSTAMO CFA008340 CONST.DOBLEVIA MONTERO-CRISTAL SOLICITUD DESEMBOLSO NRO 11 LIBRETA N° 00291014342 ABC-US-CAF 8340 PROY MONTERO TR II PTE YAPACANI PTE ICHILO</t>
  </si>
  <si>
    <t>TRANSFERENCIA RECIBIDA DEL EXTERIOR SEGÚN MENSAJES SWIFT Nos. 04172-04164 (REM.EXT.) DE FECHA 27-03-2017 POR DESEMBOLSO DE BID PRÉSTAMO 3540/BL-BO REQ 0001 OPS0201710810A LIBRETA N° 00291014362 USD-AB-BID 3540/BL-BO PROG.DE INFRAESTRUC.VIAL DE APOYO AL DESARROLLO Y GESTION RVF II</t>
  </si>
  <si>
    <t>00099021001 DEPOSITO DE EFECTIVO, DEPOSITANTE: SONIA JUANA LIMA VDA DE VERA, CONCEPTO: SENASIR, CUENTA DE DEPOSITO: CUENTA UNICA DEL TESORO EN DOLARES AMERICANOS</t>
  </si>
  <si>
    <t>TRANSFERENCIA RECIBIDA DEL EXTERIOR SEGÚN MENSAJES SWIFT Nos. 04171-04163 (REM.EXT.) DE FECHA 27-03-2017 POR DESEMBOLSO DE BID PRÉSTAMO 3540/BL-BO REQ 0001 OPS0201710810A LIBRETA N° 00291014362 USD-AB-BID 3540/BL-BO PROG.DE INFRAESTRUC.VIAL DE APOYO AL DESARROLLO Y GESTION RVF II</t>
  </si>
  <si>
    <t>PAGO A BID PRÉSTAMO 1039-SF-BO VCTO. 27-mar-2017 POR CUENTA DE TGN , NTI. 009094 VALOR 27-mar-2017 CAPITAL USD 263.572,48 INTERESES USD 120.072,57 CTA. 5970 CUENTA UNICA DEL TESORO DOLARES AMERICANOS LIB. 00099021001</t>
  </si>
  <si>
    <t>'TRANSFERENCIA'||DE FONDOS POR DESEMBOLSO DEL BID REF.: GRT-FM-12228-BO REQ. 0021 OPS0201708082A (REMESAS DEL EXTERIOR) LIB.00086068001 MMAYA US-VMA.BID CONSERV.USO SOST.TIERRA Y ECO.SIST. ANDIN.SWIFT 4301 DE 29-03-17</t>
  </si>
  <si>
    <t>'TRANSFERENCIA'||DE FONDOS POR DESEMBOLSO DEL BID REF.: GRT-FM-12228-BO REQ. 0021 OPS0201708082A (REMESAS DEL EXTERIOR) LIB.00086068001 MMAYA US-VMA.BID CONSERV.USO SOST.TIERRA Y ECO.SIST. ANDIN.REF:UTILES DE ESCRITORIO</t>
  </si>
  <si>
    <t>00099021001 DEP.DE CHEQ.AJENOS,RET.DE CAM.,CONCEPTO: DEPÓSITO A CUENTA,DEP.: FUNDACIÓN SARTAWI , PROCEDENCIA: BANCO UNION S.A., CHEQUE: 121, FECHA DE EMISION:29/03/2017</t>
  </si>
  <si>
    <t>||DEVOLUCION DE FONDOS EN DEMASIA SEGUN SOL. 4294-1980 MINISTERIO DE DEFENSA EN FECHA 28/03/2017 EN COMPLEMENTO A COMPROBANTE S 883631 DE LA FECHA REF.PAGO DE LA 5TA CUOTA CORRESP. AL 10% DEL CONTRATO NO.024/13 POR COMPRA DE SEIS HELICOPTEROS SUPER PUMA ABONO LIBRETA 00099021001 TGN-RECURSOS ORDINARIOS</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</si>
  <si>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 POR DIFERENCIAL CAMBIARIO</t>
  </si>
  <si>
    <t>J03181790002</t>
  </si>
  <si>
    <t>S08780150002</t>
  </si>
  <si>
    <t>||TRANSF. DE FONDOS DEL EXTERIOR SEG. SWIFT 01047 DEL 26/01/2017 POR ORDEN DE CONSULADO GENERAL DE BOLIVIA-MILAN-IT. A FAVOR DEL MINISTERIO DE RR.EE. REF.:DEVOL.SALDOS NO EJECUTADOS. LIBRETA 00099021001 TGN-RECURSOS ORDINARIOS</t>
  </si>
  <si>
    <t>G03746900002</t>
  </si>
  <si>
    <t>TRANSFERENCIA DEL EXTERIOR SEGUN SWIFT NO.1691 DE FECHA 08/02/2017 ORDENANTE: CONSULADO GENERAL DE BOLIVIA (LIMA PERU) REF.: DEVOLUCION DE SALDOS (GASTOS DE FUNCIONAMIENTO) LIB. 00099021001 TGN-RECURSOS ORDINARIOS (3987)</t>
  </si>
  <si>
    <t>G03746920002</t>
  </si>
  <si>
    <t>TRANSFERENCIA DEL EXTERIOR SEGUN SWIFT NO.1693 DE FECHA 08/02/2017 ORDENANTE: CONSULADO GENERAL DE BOLIVIA (LIMA PERU) REF.: DEVOLUCION SALDOS (PROG DOC CONSULADO MOVILES) LIB. 00099021001 TGN-RECURSOS ORDINARIOS (3987)</t>
  </si>
  <si>
    <t>G03779300002</t>
  </si>
  <si>
    <t>TRANSFERENCIA DEL EXTERIOR SEGUN SWIFT NO.1941 DE FECHA 13/02/2017 ORDENANTE: CONSULADO DE LA REP. DE BOLIVIA (VIEDMA AR) REF.: SALDOS GASTOS DE FUNCIONAMIENTO LIB. 00099021001 TGN-RECURSOS ORDINARIOS (3987)</t>
  </si>
  <si>
    <t>G03791800002</t>
  </si>
  <si>
    <t>TRANSFERENCIA DEL EXTERIOR SEGUN SWIFT NO.1966 DE FECHA 14/02/2017 ORDENANTE: CONSULADO DE BOLIVIA EN SEVILLA REF.: DEVOLUCION SALDOS NO EJECUTADOS DE GASTOS DE FUNCIONAMIENTO GESTION 2016 LIB. 00099021001 TGN-RECURSOS ORDINARIOS (3987)</t>
  </si>
  <si>
    <t>G03788820003</t>
  </si>
  <si>
    <t>TRANSFERENCIA DE FONDOS AL EXTERIOR A SOLICITUD DE TESORO GENERAL DE LA NACION SEGUN SOLICITUD 1670 REF: PAGO A LA ORGANIZACIÓN DE NACIONES UNIDAS PARA LA ALIMENTACIÓN Y AGRICULTURA (FAO), POR CONCEPTO DE MEMBRESÍA POR USD24.572,34, SEGÚN SOLICITUD VRE-DGRM-CS-34/2017. LIB. 00099021001 TGN-RECURSOS ORDINARIOS (3987)</t>
  </si>
  <si>
    <t>G03788810003</t>
  </si>
  <si>
    <t>TRANSFERENCIA DE FONDOS AL EXTERIOR A SOLICITUD DE TESORO GENERAL DE LA NACION SEGUN SOLICITUD 1669 REF: PAGO A LA SECRETARÍA GENERAL DE LA COMUNIDAD ANDINA (CAN), POR CONCEPTO DE MEMBRESÍA POR USD314.400,00, SEGÚN SOLICITUD VRE-DGRM-CS-27/2017. LIB. 00099021001 TGN-RECURSOS ORDINARIOS (3987)</t>
  </si>
  <si>
    <t>G03803980002</t>
  </si>
  <si>
    <t>TRANSFERENCIA DEL EXTERIOR SEGUN SWIFT 02180 DE FECHA 15/02/2017 ORDENANTE: EMBAJADA DE BOLIVIA LIMA-PERU REF.: DEV. DE SALDOS GASTOS DE FUNCIONAMIENTO LIB. 00099021001 TGN-RECURSOS ORDINARIOS (3987)</t>
  </si>
  <si>
    <t>G03803120002</t>
  </si>
  <si>
    <t>TRANSFERENCIA DEL EXTERIOR SEGUN EMBAJADA DE BOLIVIA, LIMA - PERU. REF.:DEVOL.SALDOS GASTOS DE FUNCIONAMIENTO DE FECHA 15/02/2017 ORDENANTE: LIB. 00099021001 TGN-RECURSOS ORDINARIOS (3987)</t>
  </si>
  <si>
    <t>G03801810002</t>
  </si>
  <si>
    <t>TRANSFERENCIA DEL EXTERIOR SEGUN SWIFT 02157 DE FECHA 15/02/2017 ORDENANTE: CONSULADO DE BOLIVIA EN MADRID REF.: DEVOLUCION SALDO GASTOS DE FUNCIONAMIENTO LIB. 00099021001 TGN-RECURSOS ORDINARIOS (3987)</t>
  </si>
  <si>
    <t>G03792920004</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</si>
  <si>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t>
  </si>
  <si>
    <t>G03797620003</t>
  </si>
  <si>
    <t>TRANSFERENCIA DE FONDOS AL EXTERIOR A SOLICITUD DE TESORO GENERAL DE LA NACION SEGUN SOLICITUD 1674 REF: PAGO AL COMITÉ INTERGUBERNAMENTAL COORDINADOR DE LOS PAÍSES DE LA CUENCA DEL PLATA (CIC), POR CONCEPTO DE MEMBRESÍA POR USD58.149,74, SEGÚN SOLICITUD VRE-DGRM-CS-20/2017. LIB. 00099021001 TGN-RECURSOS ORDINARIOS (3987)</t>
  </si>
  <si>
    <t>G03797660003</t>
  </si>
  <si>
    <t>TRANSFERENCIA DE FONDOS AL EXTERIOR A SOLICITUD DE TESORO GENERAL DE LA NACION SEGUN SOLICITUD 1673 REF: PAGO A LA ORGANIZACIÓN DE ESTADOS AMERICANOS (OEA), POR CONCEPTO DE MEMBRESÍA POR USD46.872,00, SEGÚN SOLICITUD VRE-DGRM-CS-2/2017. LIB. 00099021001 TGN-RECURSOS ORDINARIOS (3987)</t>
  </si>
  <si>
    <t>G03797680003</t>
  </si>
  <si>
    <t>TRANSFERENCIA DE FONDOS AL EXTERIOR A SOLICITUD DE TESORO GENERAL DE LA NACION SEGUN SOLICITUD 1672 REF: PAGO AL TRIBUNAL DE JUSTICIA DE LA COMUNIDAD ANDINA DE NACIONES (TJCAN), POR CONCEPTO DE MEMBRESÍA POR USD64.386,68, SEGÚN SOLICITUD VRE-DGRM-CS-28/2017. LIB. 00099021001 TGN-RECURSOS ORDINARIOS (3987)</t>
  </si>
  <si>
    <t>S08798260002</t>
  </si>
  <si>
    <t>||REGULARIZ. TRANSF. DE FONDOS DEL EXTERIOR SEGUN SWIFT 01811 DEL 10/02/2017 A F/V DEL MIN. RR.EE. POR ORDEN DE LA EMBAJADA DE BOLIVIA EN CARACAS LIB.00099021001 TGN-RECURSOS ORDINARIOS</t>
  </si>
  <si>
    <t>S08797690002</t>
  </si>
  <si>
    <t>||REGULARIZ. TRANSF. DE FONDOS DEL EXTERIOR SEG. SWIFT 02027 DEL 14/02/2017 A F/V DEL MIN.RR.EE. POR ORDEN DEL CONSULADO DEL ESTADO PLURINACIONAL DE BOLIVIA, CORDOBA-ARGENTINA LIBRETA 00099021001 TGN-RECURSOS ORDINARIOS</t>
  </si>
  <si>
    <t>G03814120002</t>
  </si>
  <si>
    <t>TRANSFERENCIA DEL EXTERIOR SEGUN SWIFT NO.2229 DE FECHA 16/02/2017 ORDENANTE: MISSION PERM.DE BOLIVIE (GENEVE) REF.: DEVOL.SALDOS GTOS DE FUNCIONAMIENTO LIB. 00099021001 TGN-RECURSOS ORDINARIOS (3987)</t>
  </si>
  <si>
    <t>G03812860002</t>
  </si>
  <si>
    <t>TRANSFERENCIA DEL EXTERIOR SEGUN SWIFT 02230 DE FECHA 16/02/2017 ORDENANTE: MISION PERMANENTE DE BOLIVIA EN GENEVE. REF.:DEVOL. SALDOS GASTOS DE MANTENIMIENTO LIB. 00099021001 TGN-RECURSOS ORDINARIOS (3987)</t>
  </si>
  <si>
    <t>G03805590004</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</si>
  <si>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t>
  </si>
  <si>
    <t>G03805580004</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</si>
  <si>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t>
  </si>
  <si>
    <t>G03805570004</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</si>
  <si>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t>
  </si>
  <si>
    <t>G03818880002</t>
  </si>
  <si>
    <t>TRANSFERENCIA DEL EXTERIOR SEGUN SWIFT 02268 DE FECHA 17/02/2017 ORDENANTE: CONSULADO DE BOLIVIA EN IQUIQUE. REF.:DEVOLUCION SALDOS GESTION 2016 LIB. 00099021001 TGN-RECURSOS ORDINARIOS (3987)</t>
  </si>
  <si>
    <t>G03822420002</t>
  </si>
  <si>
    <t>TRANSFERENCIA DEL EXTERIOR SEGUN SWIFT 02261-02259 DE FECHA 17/02/2017 ORDENANTE: CONSULADO DE BOLIVIA EN MADRID ES REF.: DEVOLUCION SALDO EMIPAS-MADRID LIB. 00010011102 MIN.RELACIONES EXTERIORES - GESTORIA CONSULAR LEY Nº 3108</t>
  </si>
  <si>
    <t>G03822460002</t>
  </si>
  <si>
    <t>TRANSFERENCIA DEL EXTERIOR SEGUN SWIFT 02270 DE FECHA 17/02/2017 ORDENANTE: CONSULADO DE BOLIVIA EN IQUIQUE CL REF.: DEVOLUCION DE SALDOS-GESTION 2016 LIB. 00099021001 TGN-RECURSOS ORDINARIOS (3987)</t>
  </si>
  <si>
    <t>S08801190002</t>
  </si>
  <si>
    <t>||TRANSFERENCIA DE FONDOS DEL EXTERIOR SEGUN SWIFT 02351 DE LA FECHA POR ORDEN DE LA EMBAJADA DE BOLIVIA EN QUITO-ECUADOR LIBRETA 00099021001 TGN-RECURSOS ORDINARIOS EQUIV. A USD 2,582,51</t>
  </si>
  <si>
    <t>S08801170002</t>
  </si>
  <si>
    <t>||TRANSFERENCIA DEL EXTERIOR SEGUN SWIFT NO.2181 DEL 15/02/2017 A F/DEL MIN.RR.EE. POR ORDEN DEL CONSULADO DE LA REP DE BOLIVIA  (VIEDMA) REF.: GASTOS DEL PROGRAMA (GASTOS DE FUNCIONAMIENTO) LIB.00099021001 TGN - RECURSOS ORDINARIOS</t>
  </si>
  <si>
    <t>G03828360004</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</si>
  <si>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t>
  </si>
  <si>
    <t>S08802460002</t>
  </si>
  <si>
    <t>||TRANSFERENCIA DEL EXTERIOR SEGUN SWIFT NO.2191 DEL 16/02/2017 A F/DEL MIN.RR.EE. POR ORDEN DEL CONSULADO DE BOLIVIA EN SALTA REF.: SALDOS NO EJECUTADOS GTOS DE FUNCIONAMIENTO GESTION 2016 LIB.00099021001 TGN - RECURSOS ORDINARIOS</t>
  </si>
  <si>
    <t>S08802150002</t>
  </si>
  <si>
    <t>||TRANSFERENCIA DE FONDOS DEL EXTERIOR SEGUN SWIFT NO.2265 DEL 17/02/2017 A F/MIN.RR.EE. POR ORDEN DEL CONSULADO DE BOLIVIA EN ROSARIO ARGENTINA REF.: GASTOS DE FUNCIONAMIENTO AL 31/12/2016 LIB.00099021001 TGN-RECURSOS ORDINARIOS</t>
  </si>
  <si>
    <t>S08801480002</t>
  </si>
  <si>
    <t>||REGULARIZ.TRANSF. DE FONDOS DEL EXTERIOR SEGUN SWIFT 02193 DEL 16/02/2017  A FV.DEL MIN.RR.EE. POR ORDEN DE VICECONSULADO DE BOLIVIA-LA PLATA-ARGENTINA LIB.00099021001 TGN-RECURSOS ORDINARIOS</t>
  </si>
  <si>
    <t>S08801440002</t>
  </si>
  <si>
    <t>||REGULARIZ. TRANSF.DE FONDOS DEL EXTERIOR SEG.SWIFT 02192 DEL 16/02/2017 A FV. DEL. MIN.RR.EE. POR ORDEN DE VICECONSULADO DE BOLIVIA-LA PLATA-ARGENTINA LIB.00099021001 TGN-RECURSOS ORDINARIOS</t>
  </si>
  <si>
    <t>S08801370002</t>
  </si>
  <si>
    <t>||TRANSFERENCIA DEL EXTERIOR SEGUN SWIFT NO.2352 DEL 20/02/2017 A F/MIN.RR.EE. POR ORDEN DE LA EMBAJADA DE BOLIVIA (ARGENTINA) REF.: GASTOS DE FUNCIONAMIENTO GESTION 2016 LIB. 00099021001 TGN-RECURSOS ORDINARIOS</t>
  </si>
  <si>
    <t>G03841030002</t>
  </si>
  <si>
    <t>TRANSFERENCIA DEL EXTERIOR SEGUN SWIFT NO.2394 DE FECHA 21/02/2017 ORDENANTE: EMBAJADA DEL ESTADO PLURINACIONAL (ESPAÑA) REF.: DEV SALDOS GTOS DE FUNCIONAMINETO) LIB. 00099021001 TGN-RECURSOS ORDINARIOS (3987)</t>
  </si>
  <si>
    <t>G03841010002</t>
  </si>
  <si>
    <t>TRANSFERENCIA DEL EXTERIOR SEGUN SWIFT NO.2396 DE FECHA 21/02/2017 ORDENANTE: CONSULADO DE BOLIVIA (CUZCO PERU) REF.: DEVOLUCION DE SALDOS GASTOS DE FUNCIONAMIENTO LIB. 00099021001 TGN-RECURSOS ORDINARIOS (3987)</t>
  </si>
  <si>
    <t>G03838010004</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</si>
  <si>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t>
  </si>
  <si>
    <t>G03848030002</t>
  </si>
  <si>
    <t>TRANSFERENCIA DEL EXTERIOR SEGUN SWIFT NO.2445 DE FECHA 21/02/2017 ORDENANTE: CONSULADO GENERAL DEL ESTADO (DORAL FL) LIB. 00099021001 TGN-RECURSOS ORDINARIOS (3987)</t>
  </si>
  <si>
    <t>G03847970002</t>
  </si>
  <si>
    <t>TRANSFERENCIA DEL EXTERIOR SEGUN SWIFT 02395 DE FECHA 21/02/2017 ORDENANTE: CONSULADO GENERAL DE BOLIVIA-BUENOS AIRES-AR. LIB. 00099021001 TGN-RECURSOS ORDINARIOS (3987)</t>
  </si>
  <si>
    <t>G03842220004</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</si>
  <si>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t>
  </si>
  <si>
    <t>G03843330003</t>
  </si>
  <si>
    <t>TRANSFERENCIA DE FONDOS AL EXTERIOR A SOLICITUD DE TESORO GENERAL DE LA NACION SEGUN SOLICITUD 1728 REF: PAGO AL FONDO FIDUCIARIO PARA LA ARMONÍA CON LA NATURALEZA (FFAN), POR CONCEPTO DE MEMBRESÍA POR USD20.000,00, SEGÚN SOLICITUD VRE-DGRM-CS-36/2017. LIB. 00099021001 TGN-RECURSOS ORDINARIOS (3987)</t>
  </si>
  <si>
    <t>G03844060003</t>
  </si>
  <si>
    <t>TRANSFERENCIA DE FONDOS AL EXTERIOR A SOLICITUD DE TESORO GENERAL DE LA NACION SEGUN SOLICITUD 1727 REF: PAGO A LA OFICINA DE LAS NACIONES UNIDAS CONTRA LA DROGA Y EL DELITO (UNODC), POR CONCEPTO DE MEMBRESÍA POR USD250.000,00, SEGÚN SOLICITUD VRE-DGRM-CS-50/2017. LIB. 00099021001 TGN-RECURSOS ORDINARIOS (3987)</t>
  </si>
  <si>
    <t>S08803010002</t>
  </si>
  <si>
    <t>||REGULARIZ. TRANSF. DE FONDOS DEL EXTERIOR SEGUN SWIFT 02400 DEL 21/02/2017 POR ORDEN DE LA EMBAJADA DE BOLIVIA EN DINAMARCA. LIB.00099021001 TGN-RECURSOS ORDINARIOS. REF.: DEVOL.SALDOS NO UTILIZADOS AL 31/12/2016</t>
  </si>
  <si>
    <t>S08803040002</t>
  </si>
  <si>
    <t>||TRANSF. DE FONDOS DEL EXTERIOR  SEGUN SWIFT NO.2241 DE 16/02/2017 A F/ MIN.RR.EE.  ORDENANTE CONSULADO GERAL DA BOLIVIA-BRASIL  REF:DEVOLUCION DE SALDOS NO EJECUTADOS DE GASTOS DE FUNCIONAMIENTO GESTION 2016. LIB.00099021001 TGN RECURSOS ORDINARIOS</t>
  </si>
  <si>
    <t>S08803760002</t>
  </si>
  <si>
    <t>||REGUARIZ.TRANSF. DE FONDOS DEL EXTERIOR SEGUN SWIFT 02398 DEL 21/02/2017 POR ORDEN DEL CONSULADO DEL ESTADO PLURINACIONAL DE BOLIVIA-COMODORO RIVADAVIA-ARGENTINA LIB.00099021001 TGN-RECURSOS ORDINARIOS</t>
  </si>
  <si>
    <t>S08804490002</t>
  </si>
  <si>
    <t>||REGULARIZ.TRANSF. DE FONDOS DEL EXTERIOR  SEGUN SWIFT 02440-02435 DEL 21/02/2017 POR ORDEN DEL CONSULADO GENERAL DE BOLIVIA-BUENOS AIRES. LIB.099021001 TGN-RECURSOS ORDINARIOS</t>
  </si>
  <si>
    <t>S08804550002</t>
  </si>
  <si>
    <t>||TRANSF. DE FONDOS DEL EXTERIOR  SEGUN SWIFT NO. 2271 DE 17/02/2017  A F/ MIN.RR.EE.  ORDENANTE EMBAJADA  DE BOLIVIA EN SEUL COREA REF:DEVOLUCION SALDOS NO EJECUTADOS GASTOS DE FUNCIONAMIENTO GESTION 2016 LIB.00099021001 TGN RECURSOS ORDINARIOS</t>
  </si>
  <si>
    <t>G03849540004</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</si>
  <si>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t>
  </si>
  <si>
    <t>G03852520002</t>
  </si>
  <si>
    <t>TRANSFERENCIA DEL EXTERIOR SEGUN MJE.SWIFT NO.2489 DE FECHA 22/02/2017 ORDENANTE: CONSULADO GENERAL DE BOLIVIA-WASHINGTON REF:GASTOS DE FUNCIONAMIENTO LIB. 00099021001 TGN-RECURSOS ORDINARIOS (3987)</t>
  </si>
  <si>
    <t>G03859380002</t>
  </si>
  <si>
    <t>TRANSFERENCIA DEL EXTERIOR SEGUN MJE.SWIFT NO.2539 DE FECHA 22/02/2017 ORDENANTE: CONSULADO GENERAL DE BOLIVIA-BARCELONA REF:DEVOL.DE SALDOS LIB. 00099021001 TGN-RECURSOS ORDINARIOS (3987)</t>
  </si>
  <si>
    <t>G03859420002</t>
  </si>
  <si>
    <t>TRANSFERENCIA DEL EXTERIOR SEGUN SWIFT 02535-02531 DE FECHA 22/02/2017 ORDENANTE: EMBAJADA DE BOLIVIA EN BRUSELAS. REF.:DEVOL.SALDOS GASTOS DE FUNCIONAMIENTO. LIB. 00099021001 TGN-RECURSOS ORDINARIOS (3987)</t>
  </si>
  <si>
    <t>G03859440002</t>
  </si>
  <si>
    <t>TRANSFERENCIA DEL EXTERIOR SEGUN SWIFT 02536-02532 DE FECHA 22/02/2017 ORDENANTE: CONSULADO GENERAL DE BOLIVIA EN BARCELONA. REF.:DEVOL.SALDOS GASTOS DE FUNC.2016 LIB. 00099021001 TGN-RECURSOS ORDINARIOS (3987)</t>
  </si>
  <si>
    <t>S08805110002</t>
  </si>
  <si>
    <t>||TRANSF. DE FONDOS DEL EXTERIOR  SEGUN SWIFT NO. 2540 DE 22/02/2017 A F/ MIN.RR.EE. ORDENANTE EMBASSY OF BOLIVIA EN INDIA REF:DEVOLUCION DE SALDOS GASTOS DE FUNCIONAMIENTO. LIB.00099021001 TGN RECURSOS ORDINARIOS</t>
  </si>
  <si>
    <t>S08805340002</t>
  </si>
  <si>
    <t>||TRANSF. DE FONDOS DEL EXTERIOR  SEGUN SWIFT NO. 2026 DE 14/02/2017 A F/ MIN.RR.EE. ORDENANTE EMBASSY OF BOLIVIA  LONDON REF:SALDOS ACUMULADOS DICIEMBRE 2016 GASTOS DE FUNCIONAMIENTO. LIB.00099021001 TGN RECURSOS ORDINARIOS</t>
  </si>
  <si>
    <t>S08805430002</t>
  </si>
  <si>
    <t>||REGULARIZ. TRANSF. DE FONDOS DEL EXTERIOR SEGUN SWIFT 02233 DEL 16/02/2017 POR ORDEN DEL CONSULADO GENERAL DE BOLIVIA-SAO PAULO-BR LIB.00099021001 TGN-RECURSOS ORDINARIOS</t>
  </si>
  <si>
    <t>G03868960002</t>
  </si>
  <si>
    <t>TRANSFERENCIA DEL EXTERIOR SEGUN MJE.SWIFT NO.2568 DE FECHA 23/02/2017 ORDENANTE: CONSULADO GENERAL DE BOLIVIA GINEBRA REF:DEVOLUCION SALDOS GASTOS DE FUNCIONAMIENTO AL 31.12.16 LIB. 00099021001 TGN-RECURSOS ORDINARIOS (3987)</t>
  </si>
  <si>
    <t>G03868980002</t>
  </si>
  <si>
    <t>TRANSFERENCIA DEL EXTERIOR SEGUN MJE.SWIFT NO.2604 DE FECHA 23/02/2017 ORDENANTE: CONSULADO GENL DE BOLIVIA HOUSTON REF:DEVOLUCION SALDOS GASTOS DE FUNC. LIB. 00099021001 TGN-RECURSOS ORDINARIOS (3987)</t>
  </si>
  <si>
    <t>G03875140002</t>
  </si>
  <si>
    <t>TRANSFERENCIA DEL EXTERIOR SEGUN MJE.SWIFT NO.2635 DE FECHA 24/02/2017 ORDENANTE: CONSULADO DE BOLIVIA EN TACNA REF:DEVOLUCION DE SALDOS GASTOS DE FUNCIONAMIENTO. LIB. 00099021001 TGN-RECURSOS ORDINARIOS (3987)</t>
  </si>
  <si>
    <t>G03878030002</t>
  </si>
  <si>
    <t>TRANSFERENCIA DEL EXTERIOR SEGUN SWIFT 02634 DE FECHA 24/02/2017 ORDENANTE: CONSULADO DE BOLIVIA EN TACNA PERU. REF.: DEVOLUCION SALDOS DE GASTOS DE MANTENIMIENTO LIB. 00099021001 TGN-RECURSOS ORDINARIOS (3987)</t>
  </si>
  <si>
    <t>G03875120002</t>
  </si>
  <si>
    <t>TRANSFERENCIA DEL EXTERIOR SEGUN MJE.SWIFT NO.2636 DE FECHA 24/02/2017 ORDENANTE: CONSULADO GENERAL DE BOLIVIA BUENOS AIRES ARGENTINA REF:DEVOLUCION DE SALDOS GASTOS DE FUNCIONAMIENTO LIB. 00099021001 TGN-RECURSOS ORDINARIOS (3987)</t>
  </si>
  <si>
    <t>S08807540002</t>
  </si>
  <si>
    <t>||REGULARIZ. TRANSF. DE FONDOS DEL EXTERIOR SEGUN SWIFT 02600 DEL 23/02/2017 POR ORDEN DEL CONSULADO GENERAL DE BOLIVIA EN SAO PAULO LIB.00099021001 TGN-RECURSOS ORDINARIOS</t>
  </si>
  <si>
    <t>S08807570001</t>
  </si>
  <si>
    <t>||RESPUESTA A DEBITO DEL BANQUERO SG SWIFT NO.2654 DE LA FECHA REF: COBRO COMISION EUR 10.- POR TRANSFERENCIA DE EUR 20.553.- FECHA VALOR 16/02/2017 SG SOL. DEL MEFP CONTRIBUCION MEMBRESIA  LIB.00099021001 TGN RECURSOS ORDINARIOS</t>
  </si>
  <si>
    <t>S08807570004</t>
  </si>
  <si>
    <t>||RESPUESTA A DEBITO DEL BANQUERO SG SWIFT NO.2654 DE LA FECHA REF: COBRO COMISION EUR 10.- POR TRANSFERENCIA DE EUR 20.553.- FECHA VALOR 16/02/2017 SG SOL. DEL MEFP CONTRIBUCION MEMBRESIA  CGO. LIB.00099021001 TGN RECURSOS ORDINARIOS (UTILES DE ESCRITORIO)</t>
  </si>
  <si>
    <t>S08807640001</t>
  </si>
  <si>
    <t>||RESPUESTA A DEBITO DEL BANQUERO SG SWIFT NO.2653 DE LA FECHA REF: COBRO COMISION EUR 7,00 POR TRANSFERENCIA DE EUR 2.615.- FECHA VALOR 16/02/2017 SG SOL. DEL MEFP CONTRIBUCION MEMBRESIA  LIB.00099021001 TGN RECURSOS ORDINARIOS</t>
  </si>
  <si>
    <t>S08807640004</t>
  </si>
  <si>
    <t>||RESPUESTA A DEBITO DEL BANQUERO SG SWIFT NO.2653 DE LA FECHA REF: COBRO COMISION EUR 7,00 POR TRANSFERENCIA DE EUR 2.615.- FECHA VALOR 16/02/2017 SG SOL. DEL MEFP CONTRIBUCION MEMBRESIA  CGO.LIB.00099021001 TGN RECURSOS ORDINARIOS (UTILES DE ESCRITORIO)</t>
  </si>
  <si>
    <t>G03894020002</t>
  </si>
  <si>
    <t>TRANSFERENCIA DEL EXTERIOR SEGUN SWIFT 02847-02844 DE FECHA 01/03/2017 ORDENANTE: CONSULADO DE BOLIVIA EN SS DE JUJUY. REF.: DEVOLUCION SALDOS GASTOS DE FUNCIONAMIENTO. LIB. 00099021001 TGN-RECURSOS ORDINARIOS (3987)</t>
  </si>
  <si>
    <t>G03894000002</t>
  </si>
  <si>
    <t>TRANSFERENCIA DEL EXTERIOR SEGUN SWIFT 02707 DE FECHA 01/03/2017 ORDENANTE: CONSULADO DE BOLIVIA EN VALENCIA. REF.: DEVOLUCION SALDOS DE GASTOS DE FUNCIONAMIENTO GESTION 2016. LIB. 00099021001 TGN-RECURSOS ORDINARIOS (3987)</t>
  </si>
  <si>
    <t>S08810620002</t>
  </si>
  <si>
    <t>||TRANSF. DE FONDOS DEL EXTERIOR  SEGUN SWIFT NO.2601 DE 23/02/2017  A F/ MIN.RR.EE.  ORDENANTE CONSULADO GERAL DA BOLIVIA -SAO PAULO BRASIL REF:GASTOS DE FUNCIONAMIENTO LIB.00099021001 TGN RECURSOS ORDINARIOS</t>
  </si>
  <si>
    <t>S08814150002</t>
  </si>
  <si>
    <t>||REGULARIZ. TRANSFERENCIA DE FONDOS DEL EXTERIOR SEGUN SWIFT 02714 DEL 1/03/2017 POR ORDEN DE LA EMBAJADA DE BOLIVIA EN MANAGUA, NICARAGUA LIBRETA 00099021001 TGN-RECURSOS ORDINARIOS</t>
  </si>
  <si>
    <t>S08814170002</t>
  </si>
  <si>
    <t>||TRANSF. DE FONDOS DEL EXTERIOR  SEGUN SWIFT NO. 2705 DE 1/03/2017 A F/ MIN.RR.EE. ORDENANTE VICECONSULADO DEL EST. PLURINACIONAL DE BOLIVIA EN PILAR-ARGENTINA REF:DEVOLUCION SALDOS NO EJECUTADOS DE GASTOS DE FUNCIONAMIENTO GESTION 2016 LIB.00099021001 TGN RECURSOS ORDINARIOS</t>
  </si>
  <si>
    <t>G03926430002</t>
  </si>
  <si>
    <t>TRANSFERENCIA DEL EXTERIOR SEGUN MJE.SWIFT NO.3074 DE FECHA 07/03/2017 ORDENANTE: EMBAJADA DEL ESTADO PLURINACIONAL DE BOLVIA REF:DEVOLUTION SALDOS GASTOS DE FUNCIONAMIENTO GESTION 2016 LIB. 00099021001 TGN-RECURSOS ORDINARIOS (3987)</t>
  </si>
  <si>
    <t>G03928900002</t>
  </si>
  <si>
    <t>TRANSFERENCIA DEL EXTERIOR SEGUN SWIFT NO.3072 DE FECHA 07/03/2017 ORDENANTE: AMBASSADE DEL EST.PLURINATIONALE (PARIS) LIB. 00099021001 TGN-RECURSOS ORDINARIOS (3987)</t>
  </si>
  <si>
    <t>S08814940002</t>
  </si>
  <si>
    <t>||REGULARIZ. TRANSFERENCIA DE FONDOS DEL EXTERIOR SEGUN SWIFT 02602 DEL 23/02/2017 POR CUENTA DEL CONSULADO DE BOLIVIA EN LA QUIACA ARGENTINA LIBRETA 00099021001 TGN-RECURSOS ORDINARIOS</t>
  </si>
  <si>
    <t>G03950630002</t>
  </si>
  <si>
    <t>TRANSFERENCIA DEL EXTERIOR SEGUN SWIFT 03280 DE FECHA 09/03/2017 ORDENANTE: CONSULADO DE BOLIVIA EN ILO-PERU. REF.:DEVOLUCION GASTOS DE FUNCIONAMIENTO LIB. 00099021001 TGN-RECURSOS ORDINARIOS (3987)</t>
  </si>
  <si>
    <t>G03961680002</t>
  </si>
  <si>
    <t>TRANSFERENCIA DEL EXTERIOR SEGUN MJE.SWIFT NO.3346 DE FECHA 10/03/2017 ORDENANTE: CONSULADO DEL ESTADO PLURINACIONAL DE BOLIVIA ILO-PERU REF:DEVOLUCION SALDOS GASTOS DE FUNCIONAMIENTO LIB. 00099021001 TGN-RECURSOS ORDINARIOS (3987)</t>
  </si>
  <si>
    <t>G03980350002</t>
  </si>
  <si>
    <t>TRANSFERENCIA DEL EXTERIOR SEGUN SWIFT 03406 DE FECHA 13/03/2017 ORDENANTE: CONSULADO GENERAL DE BOLIVIA EN MILAN. LIB. 00099021001 TGN-RECURSOS ORDINARIOS (3987)</t>
  </si>
  <si>
    <t>G03976110003</t>
  </si>
  <si>
    <t>TRANSFERENCIA DE FONDOS AL EXTERIOR A SOLICITUD DE TESORO GENERAL DE LA NACION SEGUN SOLICITUD 1843 REF: PAGO A LA UNIÓN DE NACIONES SUDAMERICANAS (UNASUR), POR CONCEPTO DE MEMBRESÍA POR USD123.852,19, SEGÚN SOLICITUD VRE-DGRM-CS-65/2017. LIB. 00099021001 TGN-RECURSOS ORDINARIOS (3987)</t>
  </si>
  <si>
    <t>G03987590002</t>
  </si>
  <si>
    <t>TRANSFERENCIA DEL EXTERIOR SEGUN SWIFT NO.3528 DE FECHA 14/03/2017 ORDENANTE: CONSULADO GENERAL DE BOLIVIA EN MILAN REF.: DEVOLUCION SALDOS NO EJECUTADOS GESTION 2016 GASTOS DE FUNCIONAMIENTO LIB. 00099021001 TGN-RECURSOS ORDINARIOS (3987)</t>
  </si>
  <si>
    <t>S08823300004</t>
  </si>
  <si>
    <t>||RESPUESTA DEBITO DEL BANQUERO S/G SWIFT NO.3703 DE LA FECHA REF.: COBRO COMISION DEL BANQUERO POR TRASF.EUR 21.012.- DEL 21/02/2017 SEGUN SOLIC.DEL TGN POR PAGO MEMBRESIA A LA  ORGANIZACION DE NACIONES UNIDAS LIB.00099021001 TGN-RECURSOS ORDINARIOS POR COBRO UTILES DE ESCRITORIO</t>
  </si>
  <si>
    <t>S08823300001</t>
  </si>
  <si>
    <t>||RESPUESTA DEBITO DEL BANQUERO S/G SWIFT NO.3703 DE LA FECHA REF.: COBRO COMISION DEL BANQUERO POR TRASF.EUR 21.012.- DEL 21/02/2017 SEGUN SOLIC.DEL TGN POR PAGO MEMBRESIA A LA  ORGANIZACION DE NACIONES UNIDAS LIB.00099021001 TGN-RECURSOS ORDINARIOS</t>
  </si>
  <si>
    <t>S08822480002</t>
  </si>
  <si>
    <t>||REGULARIZ. TRANSFERENCIA DE FONDOS DEL EXTERIOR SEGUN SWIFT 02704 DEL 1/03/2017 POR ORDEN DEL CONSULADO DE BOLIVIA EN SAO PAULO, BR. LIBRETA 00099021001 TGN- RECURSOS ORDINARIOS</t>
  </si>
  <si>
    <t>G04007890002</t>
  </si>
  <si>
    <t>TRANSFERENCIA DEL EXTERIOR SEGUN SWIFT 03665 DE FECHA 16/03/2017 ORDENANTE: CONSULADO GENERAL DE BOLIVIA EN BARCELONA ES.REF.:DEVOL.SALDOS GTOS.DE FINANC. LIB. 00099021001 TGN-RECURSOS ORDINARIOS (3987)</t>
  </si>
  <si>
    <t>S08825490002</t>
  </si>
  <si>
    <t>||TRANSF. DE FONDOS DEL EXTERIOR SEGUN SWIFT NOS.3815-3805 DE LA FECHA   A FAVOR DE CARTONBOL. LIBRETA 00576012002 CARTONBOL RECAUDADORA</t>
  </si>
  <si>
    <t>S08824870002</t>
  </si>
  <si>
    <t>||REGULARIZACION TRANSFERENCIA DE FONDOS DEL EXTERIOR SEGUN SWIFT 03801 DEL 17/03/2017 POR ORDEN DEL CONSULADO GENERAL DE BOLIVIA  EN SANTIAGO, CHILE. LIBRETA 00099021001 TGN-RECURSOS ORDINARIOS</t>
  </si>
  <si>
    <t>S08824780002</t>
  </si>
  <si>
    <t>||REGULARIZACION TRANSFERENCIA DE FONDOS DEL EXTERIOR SEGUN SWIFT 02697-02690 DEL 1/03/2017 POR ORDEN DE VICECONSULADO DE BOLIVIA EN SAN JUSTO-ARGENTINA LIBRETA 00099021001 TGN-RECURSOS ORDINARIOS</t>
  </si>
  <si>
    <t>S08827130004</t>
  </si>
  <si>
    <t>||RESPUESTA A DEBITO DEL BANQUERO SEG.SWIFT 03963 DE LA FECHA. REF.: COBRO COMISION POR TRANSF. DE EUR 5,866,16 VALOR 22/02/2017 SEG. SOLICITUD DEL TGN POR CONCEPTO DE PAGO MEMBRESIA  A IILA. LIB. 00099021001 TGN-RECURSOS ORDINARIOS. REF.: UTILES DE ESCRITORIO</t>
  </si>
  <si>
    <t>S08827130001</t>
  </si>
  <si>
    <t>||RESPUESTA A DEBITO DEL BANQUERO SEG.SWIFT 03963 DE LA FECHA. REF.: COBRO COMISION POR TRANSF. DE EUR 5,866,16 VALOR 22/02/2017 SEG. SOLICITUD DEL TGN POR CONCEPTO DE PAGO MEMBRESIA  A IILA. LIB. 00099021001 TGN-RECURSOS ORDINARIOS</t>
  </si>
  <si>
    <t>G04062280003</t>
  </si>
  <si>
    <t>TRANSFERENCIA DE FONDOS AL EXTERIOR A SOLICITUD DE TESORO GENERAL DE LA NACION SEGUN SOLICITUD 1944 REF: PAGO AL FORO DE PAÍSES EXPORTADORES DE GAS (FPEG), POR CONCEPTO DE MEMBRESÍA POR USD600.000,00, SEGÚN SOLICITUD VRE-DGRM-CS-73/2017. LIB. 00099021001 TGN-RECURSOS ORDINARIOS (3987)</t>
  </si>
  <si>
    <t>S08829940002</t>
  </si>
  <si>
    <t>||TRANSF. DE FONDOS DEL EXTERIOR  SEGUN SWIFT NO. 4017 DE FECHA  23/03/2017  A F/ MIN.RR.EE.ORDENANTE CONSULADO GENERAL DE BOLIVIA EN MILAN REF:DEVOLUCION SALDOS NO EJECUTADOS GESTION DE 2016 LIB.00099021001 TGN RECURSOS ORDINARIOS</t>
  </si>
  <si>
    <t>S08831540002</t>
  </si>
  <si>
    <t>||TRANSFERENCIA DE FONDOS DEL EXTERIOR SG/ SWIFT 04016 DEL 23/03/2017 A/F MIN.RR.EE. POR ORDEN DEL VICECONSULADO DE BOLIVIA LA PLATA -ARGENTINA LIBRETA 00099021001 TGN-RECURSOS ORDINARIOS</t>
  </si>
  <si>
    <t>S08832420002</t>
  </si>
  <si>
    <t>||REGULARIZ. TRANSFERENCIA DE FONDOS DEL EXTERIOR SEGUN SWIFT 04235 DEL 28/03/2017 POR ORDEN DEL CONSULADO DE BOLIVIA EN CALAMA. LIB.00099021001 TGN-RECURSOS ORDINARIOS</t>
  </si>
  <si>
    <t>G04128690004</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</si>
  <si>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t>
  </si>
  <si>
    <t>G04134590002</t>
  </si>
  <si>
    <t>TRANSFERENCIA DEL EXTERIOR SEGUN SWIFT 04493 DE FECHA 31/03/2017 ORDENANTE: MISION PERMANENTE DE BOLIVIA EN LA ONU.REF.:DEVOL.SALDOS GASTOS DE FUNCIONAMIENTO. LIB. 00099021001 TGN-RECURSOS ORDINARIOS (3987)</t>
  </si>
  <si>
    <t>O14837330002</t>
  </si>
  <si>
    <t>00010011101 DEPOSITO DE EFECTIVO, DEPOSITANTE: CESAR ADLID SILES BAZAN, CONCEPTO: DEVOLUCION SABSA - ISAE GESTION 2014, CUENTA DE DEPOSITO: CUENTA UNICA DEL TESORO</t>
  </si>
  <si>
    <t>O14837350002</t>
  </si>
  <si>
    <t>00010011102 DEPOSITO DE EFECTIVO, DEPOSITANTE: CESAR ADALID SILES BAZAN, CONCEPTO: DEVOLUCION SABSA - ISAE GESTION 2013, CUENTA DE DEPOSITO: CUENTA UNICA DEL TESORO</t>
  </si>
  <si>
    <t>O14799630002</t>
  </si>
  <si>
    <t>00015011108 DEPOSITO DE EFECTIVO, DEPOSITANTE: MERY CHALLCO ESCOBAR, CONCEPTO: DEP. POR CONSUMO EXECIVO DE LLAMADAS MOVILES,SEGUN DETALLE OCTUBRE Y NOVIEMBRE 2016, CUENTA DE DEPOSITO: CUENTA UNICA DEL TESORO</t>
  </si>
  <si>
    <t>O14801540002</t>
  </si>
  <si>
    <t>00015011108 DEPOSITO DE EFECTIVO, DEPOSITANTE: DENIS POMA GUTIERREZ, CONCEPTO: CONSUMO EXEDENTE DE TELEFONO, CUENTA DE DEPOSITO: CUENTA UNICA DEL TESORO</t>
  </si>
  <si>
    <t>O14806200002</t>
  </si>
  <si>
    <t>00015011108 DEPOSITO DE EFECTIVO, DEPOSITANTE: DENIS POMA GUTIERREZ, CONCEPTO: PAGO DE EXCEDENTE TELEFONICO, CUENTA DE DEPOSITO: CUENTA UNICA DEL TESORO</t>
  </si>
  <si>
    <t>B14833470002</t>
  </si>
  <si>
    <t>00099021001 DEP.DE CHEQ.AJENOS,RET.DE CAM.,CONCEPTO: TRASPASO AL COMANDO DE POTOSI POR SERVICIOS BASICOS T.G.N. REC. ORD.,DEP.: POLICIA BOLIVIANA DIR.NAL.ADMINISTRATIVA , PROCEDENCIA: BANCO UNION S.A., CHEQUE: 3099, FECHA DE EMISION:23/02/2017</t>
  </si>
  <si>
    <t>B14833480002</t>
  </si>
  <si>
    <t>00015021101 DEP.DE CHEQ.AJENOS,RET.DE CAM.,CONCEPTO: TRASPASO AL COMANDO DE POTOSI POR SERVICIOS BASICOS M.G. POL. NAL. RECAUDACIONES,DEP.: POLICIA BOLIVIANA DIR.NAL.ADMINISTRATIVA , PROCEDENCIA: BANCO UNION S.A., CHEQUE: 3100, FECHA DE EMISION:23/02/2017</t>
  </si>
  <si>
    <t>O14806940002</t>
  </si>
  <si>
    <t>00016011101 DEPOSITO DE EFECTIVO, DEPOSITANTE: LUCY MONASTERIOS QUISPE CI 4321669 LP, CONCEPTO: DEVOLUCION POR CONCEPTO DE CARGO DE CUENTA DOCUMENTADA, CUENTA DE DEPOSITO: CUENTA UNICA DEL TESORO</t>
  </si>
  <si>
    <t>O14808230002</t>
  </si>
  <si>
    <t>00016018008 DEPOSITO DE EFECTIVO, DEPOSITANTE: MIN DE EDUCACION EDWIN LAZARTE ANTURIANO, CONCEPTO: DEVOLUCION DE PASAJE TERRESTRE, CUENTA DE DEPOSITO: CUENTA UNICA DEL TESORO</t>
  </si>
  <si>
    <t>O14830010002</t>
  </si>
  <si>
    <t>00016071101 DEPOSITO DE EFECTIVO, DEPOSITANTE: LIZETH GUTIERREZ APARICIO, CONCEPTO: DEVOLUCION FONDOS EN AVANCE POR PASAJES, CUENTA DE DEPOSITO: CUENTA UNICA DEL TESORO</t>
  </si>
  <si>
    <t>S08837660004</t>
  </si>
  <si>
    <t>||VENTA DE DIVISAS S/G NOTAS STRIA.GRAL.Nº040/17,27/01/17 Y STRIA.GRAL.Nº107/17,24/03/17 Y AUT.VTA.DIV.EFECT.P/MEFP EL 31/03/17 REF.:EMIS.CARTA DE CREDITO I-2017-022,COMIS.EMISION L/C 0,15% S/USD469.600.-POR 200 DIAS,REEMB.GSTS.COM.BS220.-Y EMISION COMP.CONTABLE BS50.- LIB.0020051101 MINDEF-ARMADA BOLIVIANA VARIOS REF.:COMISIONES EMISION LC I-2017-022</t>
  </si>
  <si>
    <t>O14833260002</t>
  </si>
  <si>
    <t>00020031101 DEPOSITO DE EFECTIVO, DEPOSITANTE: JUAN CARLOS ARGANDOÑA PORCEL CI 1059746, CONCEPTO: REVERSION, CUENTA DE DEPOSITO: CUENTA UNICA DEL TESORO</t>
  </si>
  <si>
    <t>O14883230002</t>
  </si>
  <si>
    <t>00020031101 DEPOSITO DE EFECTIVO, DEPOSITANTE: DICOSE, CONCEPTO: RETENCIÓN DE ALIMENTACIÓN, CUENTA DE DEPOSITO: CUENTA UNICA DEL TESORO</t>
  </si>
  <si>
    <t>O14883240002</t>
  </si>
  <si>
    <t>O14883260002</t>
  </si>
  <si>
    <t>O14893120002</t>
  </si>
  <si>
    <t>00099021001 DEPOSITO DE EFECTIVO, DEPOSITANTE: DIRECCION FINANCIERA ADMINISTRATIVA DEL EJERCITO, CONCEPTO: RETENCION DEL AGUA DEL MES DE ENERO/17 DEL RA-5 "VERGARA", CUENTA DE DEPOSITO: CUENTA UNICA DEL TESORO</t>
  </si>
  <si>
    <t>O14893140002</t>
  </si>
  <si>
    <t>00099021001 DEPOSITO DE EFECTIVO, DEPOSITANTE: DIRECCION FINANCIERA ADMINISTRATIVA DEL EJERCITO, CONCEPTO: RETENCION DEL AGUA DEL MES DE FEBRERO/17 DEL RA-5 VERGARA, CUENTA DE DEPOSITO: CUENTA UNICA DEL TESORO</t>
  </si>
  <si>
    <t>S08770430002</t>
  </si>
  <si>
    <t>||TRANSFERENCIA DE FONDOS S/G FORMULARIO CITE: BUN0040/17 DE LA FECHA (HRE-TSO-360), DEVOLUCION DE RECURSOS NO EJECUTADOS AL CIERRE GESTION 2016 PROGRAMA BOLIVIA CAMBIA. A SOLICITUD GOB.AUT.MCPAL.ORURO, LIBRETA N°00990204115 BOLIVIA CAMBIA; BUN.</t>
  </si>
  <si>
    <t>G03682420005</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</si>
  <si>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t>
  </si>
  <si>
    <t>G03682420004</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</si>
  <si>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 POR DIFERENCIAL CAMBIARIO</t>
  </si>
  <si>
    <t>G03682410005</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</si>
  <si>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t>
  </si>
  <si>
    <t>G03682410004</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</si>
  <si>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 POR DIFERENCIAL CAMBIARIO</t>
  </si>
  <si>
    <t>G03682430005</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</si>
  <si>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t>
  </si>
  <si>
    <t>G03682430004</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</si>
  <si>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 POR DIFERENCIAL CAMBIARIO</t>
  </si>
  <si>
    <t>G03693890005</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</si>
  <si>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t>
  </si>
  <si>
    <t>G03693890004</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</si>
  <si>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 POR DIFERENCIAL CAMBIARIO</t>
  </si>
  <si>
    <t>G03693880005</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</si>
  <si>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t>
  </si>
  <si>
    <t>G03693880004</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</si>
  <si>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 POR DIFERENCIAL CAMBIARIO</t>
  </si>
  <si>
    <t>De: 00099024113 Transferencia en cumplimiento al DS N0913 de 15/06/2011 y el Convenio Intergubernativo de Financiamiento UPRE-CIF-IG/321/2015, suscrito entre la UPRE y el GAM de Potosi proyecto Construccion Bloque Aulas, Direcciones, Salon Multifuncional U.E. San Clemente A y B, correspondiente al p</t>
  </si>
  <si>
    <t>De: 00099024113 Transferencia en cumplimiento al DS N0913 de 15/06/2011 y el Convenio Intergubernativo de Financiamiento UPRE-CIF-IG/482/2016, suscrito entre la UPRE y el GAM Santa Rosa del Sara, Proyecto Construccion Modulo Educativo U.E. Rodolfo Rivero Vaca, correspondiente al pago de la planilla</t>
  </si>
  <si>
    <t>De: 00099024113 Transferencia en cumplimiento al DS N0913 de 15/06/2011 y el Convenio Intergubernativo de Financiamiento UPRE-CIF-IG/320/2015, suscrito entre la UPRE y el GAM de Potosi proyecto Construccion Bloque Aulas, Direcciones, Biblioteca y Cancha U.E. Don Bosco B, correspondiente al pago de l</t>
  </si>
  <si>
    <t>O14812860002</t>
  </si>
  <si>
    <t>00099021001 DEPOSITO DE EFECTIVO, DEPOSITANTE: COOPERATIVA VIDA NUEVA PCD LTDA., CONCEPTO: DEVOLUCION DE LA COOPERATIVA VIDA NUEVA PCD LTDA. A LA U.E.-FNSE DEL MINISTERIO DE PRESIDENCIA, CUENTA DE DEPOSITO: CUENTA UNICA DEL TESORO</t>
  </si>
  <si>
    <t>O14812870002</t>
  </si>
  <si>
    <t>G03710160004</t>
  </si>
  <si>
    <t>VENTA DE DIVISAS CON TRANSFERENCIA DE FONDOS A SOLICITUD DE MINISTERIO DE ECONOMIA Y FINANZAS PUBLICAS SEGUN SOLICITUD 1606 REF: TRANSFERENCIA AL B.C.B. CTA.4088069001 PARA PAGO A BLOOMBERG FINANCE L.P., MES DE ENERO/2017, POR SERVICIOS ESPECIALES DOS TERMINALES BLOOMBERG DE OPERACIONES DEUDA PUBLIC LIB. 00099021001 TGN-RECURSOS ORDINARIOS (3987)</t>
  </si>
  <si>
    <t>G03946720004</t>
  </si>
  <si>
    <t>VENTA DE DIVISAS CON TRANSFERENCIA DE FONDOS A SOLICITUD DE MINISTERIO DE ECONOMIA Y FINANZAS PUBLICAS SEGUN SOLICITUD 1826 REF: TRANSFERENCIA AL B.C.B. CTA.4088069001 PARA PAGO A BLOOMBERG FINANCE L.P., MES DE FEBRERO/2017, POR SERVICIOS ESPECIALES DOS TERMINALES BLOOMBERG DE OPERACIONES DEUDA PUBL LIB. 00099021001 TGN-RECURSOS ORDINARIOS (3987)</t>
  </si>
  <si>
    <t>G04031720004</t>
  </si>
  <si>
    <t>VENTA DE DIVISAS CON TRANSFERENCIA DE FONDOS A SOLICITUD DE MINISTERIO DE ECONOMIA Y FINANZAS PUBLICAS SEGUN SOLICITUD 1909 REF: TRANSFERENCIA AL B.C.B. CTA.4088069001 PARA PAGO A MERRILL LYNCH PIERCE FENNER &amp; SMITH INC.., POR SERVICIO DE ASESORIA FINANCIERA PARA LA ESTRUCTURACION DE LA EMISION SOBE LIB. 00099021001 TGN-RECURSOS ORDINARIOS (3987)</t>
  </si>
  <si>
    <t>G04031730004</t>
  </si>
  <si>
    <t>VENTA DE DIVISAS CON TRANSFERENCIA DE FONDOS A SOLICITUD DE MINISTERIO DE ECONOMIA Y FINANZAS PUBLICAS SEGUN SOLICITUD 1908 REF: TRANSFERENCIA AL B.C.B. CTA.4088069001 PARA PAGO A JPMORGAN CHASE BANK., POR SERVICIO DE ASESORIA FINANCIERA PARA LA ESTRUCTURACION DE LA EMISION SOBERANA EN EL MERCADO IN LIB. 00099021001 TGN-RECURSOS ORDINARIOS (3987)</t>
  </si>
  <si>
    <t>G04071850004</t>
  </si>
  <si>
    <t>VENTA DE DIVISAS CON TRANSFERENCIA DE FONDOS A SOLICITUD DE MINISTERIO DE ECONOMIA Y FINANZAS PUBLICAS SEGUN SOLICITUD 1948 REF: TRANSFERENCIA AL B.C.B. CTA.4088069001 PARA PAGO HONORARIO ANUAL A STANDARD &amp; POOR'S, POR ASIGNACION DE CALIFICACION EN ESCALA GLOBAL AL ESTADO PLURINACIONAL DE BOLIVIA, C LIB. 00099021001 TGN-RECURSOS ORDINARIOS (3987)</t>
  </si>
  <si>
    <t>G04071840004</t>
  </si>
  <si>
    <t>VENTA DE DIVISAS CON TRANSFERENCIA DE FONDOS A SOLICITUD DE MINISTERIO DE ECONOMIA Y FINANZAS PUBLICAS SEGUN SOLICITUD 1949 REF: TRANSFERENCIA AL B.C.B. CTA.4088069001 PARA PAGO A BLOOMBERG FINANCE L.P., MES DE MARZO/2017, POR SERVICIOS ESPECIALES DOS TERMINALES BLOOMBERG DE OPERACIONES DEUDA PUBLIC LIB. 00099021001 TGN-RECURSOS ORDINARIOS (3987)</t>
  </si>
  <si>
    <t>B14837720002</t>
  </si>
  <si>
    <t>00099021001 DEP.DE CHEQ.AJENOS,RET.DE CAM.,CONCEPTO: DEVOLUCIÓN BOLTUR PASAJE JAIME DURAN,DEP.: MINISTERIO DE ECONOMÍA Y FINANZAS PÚBLICAS , PROCEDENCIA: BANCO UNION S.A., CHEQUE: 6152, FECHA DE EMISION:06/03/2017</t>
  </si>
  <si>
    <t>O14858780002</t>
  </si>
  <si>
    <t>00035011105 DEPOSITO DE EFECTIVO, DEPOSITANTE: VALDEZ VALDEZ CARMEN ROSA, CONCEPTO: DEVOLUCION POR CONCEPTO DE PAGO DE MULTAS EN DEMASIA, CUENTA DE DEPOSITO: CUENTA UNICA DEL TESORO</t>
  </si>
  <si>
    <t>B14879390002</t>
  </si>
  <si>
    <t>00099021001 DEP.DE CHEQ.AJENOS,RET.DE CAM.,CONCEPTO: REEMBOLSO POR INCAPACIDAD DE CAJA CORDES A LA U.C.P.P.,DEP.: CAJA DE SALUD ""CORDES"" , PROCEDENCIA: BANCO UNION S.A., CHEQUE: 3739, FECHA DE EMISION:16/03/2017</t>
  </si>
  <si>
    <t>O14891210002</t>
  </si>
  <si>
    <t>00099031004 DEPOSITO DE EFECTIVO, DEPOSITANTE: MIN. DE ECONOMIA Y FINANZAS PUBLICAS UOTGN, CONCEPTO: ANULACION NOCRE, CUENTA DE DEPOSITO: CUENTA UNICA DEL TESORO</t>
  </si>
  <si>
    <t>J03186720002</t>
  </si>
  <si>
    <t>A:00041014201 Transferencia que efectuamos, a requerimiento de Zona Franca Cobija segun nota CITE: ZFC-DGE-UAF-ACPyT-28/2017, por concepto de Desembolso del 2% en favor del Ministerio de Desarrollo Productivo y Economia Plural, correspondiente al mes de diciembre de 2016, en cumplimiento al Decreto</t>
  </si>
  <si>
    <t>B14801390002</t>
  </si>
  <si>
    <t>00041021101 DEP.DE CHEQ.AJENOS,RET.DE CAM.,CONCEPTO: EJECUCION POLIZA DE GARANTIA N° SUZ-LP-02847-00-2016,DEP.: SENAPI , PROCEDENCIA: BANCO NACIONAL DE BOLIVIA S.A., CHEQUE: 310146, FECHA DE EMISION:09/02/2017</t>
  </si>
  <si>
    <t>O14811930002</t>
  </si>
  <si>
    <t>00041011101 DEPOSITO DE EFECTIVO, DEPOSITANTE: ALVARO R. CARRASCO PORTUGAL, CONCEPTO: DEVOLUCION DE MONTO EN DEMASIA, CUENTA DE DEPOSITO: CUENTA UNICA DEL TESORO</t>
  </si>
  <si>
    <t>O14815800002</t>
  </si>
  <si>
    <t>00041044201 DEPOSITO DE EFECTIVO, DEPOSITANTE: PRO BOLIVIA, CONCEPTO: DEPÓSITO LIBRETA, CUENTA DE DEPOSITO: CUENTA UNICA DEL TESORO</t>
  </si>
  <si>
    <t>O14821280002</t>
  </si>
  <si>
    <t>00041018002 DEPOSITO DE EFECTIVO, DEPOSITANTE: MDDYEP - PINELL VALCARCEL RICARDO, CONCEPTO: DEVOLUCION AL C31 - 2808 (2) PAGO EN DEMASIA, CUENTA DE DEPOSITO: CUENTA UNICA DEL TESORO</t>
  </si>
  <si>
    <t>O14821290002</t>
  </si>
  <si>
    <t>00041018002 DEPOSITO DE EFECTIVO, DEPOSITANTE: MDDPYEP - PINELL VALCARCEL RICARDO, CONCEPTO: DEVOLUCION AL C31 - 2808 (1) PAGO EN DEMASIA, CUENTA DE DEPOSITO: CUENTA UNICA DEL TESORO</t>
  </si>
  <si>
    <t>O14828390002</t>
  </si>
  <si>
    <t>00041044201 DEPOSITO DE EFECTIVO, DEPOSITANTE: MIN DES PROD ECO PLURAL PROBOLIVIA FONDO PROLECHE, CONCEPTO: SALDO DE ACTIVIDAD DE CAPACITACION CON GASTO DE REFRIGERIO, CUENTA DE DEPOSITO: CUENTA UNICA DEL TESORO</t>
  </si>
  <si>
    <t>O14833180002</t>
  </si>
  <si>
    <t>00041044201 DEPOSITO DE EFECTIVO, DEPOSITANTE: CARLOS NAVARRO ZUÑIGA, CONCEPTO: POR DEVOLUCION DE FONDOS EN AVANCE, CUENTA DE DEPOSITO: CUENTA UNICA DEL TESORO</t>
  </si>
  <si>
    <t>O14870180002</t>
  </si>
  <si>
    <t>00041021101 DEPOSITO DE EFECTIVO, DEPOSITANTE: SERGIO ANDRES YAÑEZ GUZMAN, CONCEPTO: PAGO DEUDA SENAPI, CUENTA DE DEPOSITO: CUENTA UNICA DEL TESORO</t>
  </si>
  <si>
    <t>O14870190002</t>
  </si>
  <si>
    <t>00041021101 DEPOSITO DE EFECTIVO, DEPOSITANTE: CARLOS MAURICIO GAMEZ OROZCO, CONCEPTO: PAGO DEUDA SERV NAL DE PROPIEDAD INTELECTUAL, CUENTA DE DEPOSITO: CUENTA UNICA DEL TESORO</t>
  </si>
  <si>
    <t>O14880400002</t>
  </si>
  <si>
    <t>00041021101 DEPOSITO DE EFECTIVO, DEPOSITANTE: SENAPI, CONCEPTO: DEVOLUCION DE FONDOS EN AVANCE POR CONCEPTO DE REFRIGERIOS, CUENTA DE DEPOSITO: CUENTA UNICA DEL TESORO</t>
  </si>
  <si>
    <t>O14889230002</t>
  </si>
  <si>
    <t>00041048002 DEPOSITO DE EFECTIVO, DEPOSITANTE: ELIZABETH MOLLINEDO GONZALES, CONCEPTO: DEP POR CONCEPTO DE DEVOLUCION DE FONDOS NO UTILIZADOS, CUENTA DE DEPOSITO: CUENTA UNICA DEL TESORO</t>
  </si>
  <si>
    <t>O14891520002</t>
  </si>
  <si>
    <t>00041021101 DEPOSITO DE EFECTIVO, DEPOSITANTE: JUAN GERSHON FINESTONE CONDO, CONCEPTO: INFORME DE AUDITORÍA COSTO BENEFICIO MDP Y EP/ICB/UAI N°01/16 SENAPI, CUENTA DE DEPOSITO: CUENTA UNICA DEL TESORO</t>
  </si>
  <si>
    <t>S08808520002</t>
  </si>
  <si>
    <t>'TRANSFERENCIA DE FONDOS DE DPTOS.DE ENCAJE LEGAL DEL SISTEMA FINANCIERO A DPTOS.CTES.DEL SECTOR PUBLICO S/G CITE' BUN/0139/17||DE LA FECHA (HRE-TSO-988). A SOLICITUD MEFP, REVERSIÓN ANTICIPADA PARA ABONO A LA LIBRETA N°00046021109; BUN.</t>
  </si>
  <si>
    <t>B14824630002</t>
  </si>
  <si>
    <t>00046024204 DEP.DE CHEQ.AJENOS,RET.DE CAM.,CONCEPTO: REVERSION DE FONDOS NO EJECUTADOS,DEP.: MINISTERIO DE SALUD , PROCEDENCIA: BANCO UNION S.A., CHEQUE: 1032, FECHA DE EMISION:03/03/2017</t>
  </si>
  <si>
    <t>B14824660002</t>
  </si>
  <si>
    <t>00046024204 DEP.DE CHEQ.AJENOS,RET.DE CAM.,CONCEPTO: REVERSION DE FONDOS NO EJECUTADOS,DEP.: MINISTERIO DE SALUD , PROCEDENCIA: BANCO UNION S.A., CHEQUE: 1030, FECHA DE EMISION:03/03/2017</t>
  </si>
  <si>
    <t>B14824680002</t>
  </si>
  <si>
    <t>00046024204 DEP.DE CHEQ.AJENOS,RET.DE CAM.,CONCEPTO: REVERSION DE FONDOS NO EJECUTADOS,DEP.: MINISTERIO DE SALUD , PROCEDENCIA: BANCO UNION S.A., CHEQUE: 1033, FECHA DE EMISION:03/03/2017</t>
  </si>
  <si>
    <t>B14824700002</t>
  </si>
  <si>
    <t>00046024204 DEP.DE CHEQ.AJENOS,RET.DE CAM.,CONCEPTO: REVERSION DE FONDOS NO EJECUTADOS,DEP.: MINISTERIO DE SALUD , PROCEDENCIA: BANCO UNION S.A., CHEQUE: 1034, FECHA DE EMISION:03/03/2017</t>
  </si>
  <si>
    <t>B14824730002</t>
  </si>
  <si>
    <t>00046024204 DEP.DE CHEQ.AJENOS,RET.DE CAM.,CONCEPTO: REVERSION DE FONDOS DE GESTIONES PASADAS,DEP.: MINISTERIO DE SALUD , PROCEDENCIA: BANCO UNION S.A., CHEQUE: 1035, FECHA DE EMISION:03/03/2017</t>
  </si>
  <si>
    <t>O14859420002</t>
  </si>
  <si>
    <t>00046057005 DEPOSITO DE EFECTIVO, DEPOSITANTE: ROSMERY AJPI CALLE MINISTERIO DE SALUD, CONCEPTO: DEVOLUCION DE HABERES MES DE OCTUBRE ,NOVIEMBRE, DICIEMBRE 2016 / JHESICA LIZONDO, CUENTA DE DEPOSITO: CUENTA UNICA DEL TESORO</t>
  </si>
  <si>
    <t>O14887200002</t>
  </si>
  <si>
    <t>00046024204 DEPOSITO DE EFECTIVO, DEPOSITANTE: MINISTERIO DE SALUD, CONCEPTO: DEVOLUCION DE FONDOS EN AVANCE, CUENTA DE DEPOSITO: CUENTA UNICA DEL TESORO</t>
  </si>
  <si>
    <t>B14800930002</t>
  </si>
  <si>
    <t>00047011104 DEP.DE CHEQ.AJENOS,RET.DE CAM.,CONCEPTO: POR NOTA DE CARGO N° 12/16, PROCESO COACTIVO FISCAL,DEP.: OMAR AMILCAR CAMACHO MOLINA , PROCEDENCIA: BANCO UNION S.A., CHEQUE: 8344, FECHA DE EMISION:10/02/2017</t>
  </si>
  <si>
    <t>O14809970002</t>
  </si>
  <si>
    <t>00047018022 DEPOSITO DE EFECTIVO, DEPOSITANTE: JUAN CARLOS FERNANDEZ PALACIOS, CONCEPTO: FONDOS EN AVANCE GASTOS DE REFRIGERIO EN CAPACITACIONES, CUENTA DE DEPOSITO: CUENTA UNICA DEL TESORO</t>
  </si>
  <si>
    <t>O14818080002</t>
  </si>
  <si>
    <t>00047261101 DEPOSITO DE EFECTIVO, DEPOSITANTE: BEATRIZ TARQUI PESAS, CONCEPTO: SALDOS NO EJECUTADOS EN LA FERIA DEL PESCADO PREVENTIVO 14, CUENTA DE DEPOSITO: CUENTA UNICA DEL TESORO</t>
  </si>
  <si>
    <t>O14808030002</t>
  </si>
  <si>
    <t>00099021001 DEPOSITO DE EFECTIVO, DEPOSITANTE: ROBERTO PEREZ MINISTERIO DE DEPORTES, CONCEPTO: DEV. SALDOS NO EJECUTADOS FONDOS EN AVANCE COPA ESTADO PLURINACIONAL, CUENTA DE DEPOSITO: CUENTA UNICA DEL TESORO</t>
  </si>
  <si>
    <t>O14808050002</t>
  </si>
  <si>
    <t>O14808080002</t>
  </si>
  <si>
    <t>O14808100002</t>
  </si>
  <si>
    <t>00099021001 DEPOSITO DE EFECTIVO, DEPOSITANTE: LUIS OROZCO MINISTERIO DE DEPORTES, CONCEPTO: DEV. SALDOS NO EJECUTADOS FONDOS EN AVANCE COPA ESTADO PLURINACIONAL, CUENTA DE DEPOSITO: CUENTA UNICA DEL TESORO</t>
  </si>
  <si>
    <t>O14808130002</t>
  </si>
  <si>
    <t>O14813070002</t>
  </si>
  <si>
    <t>00099021001 DEPOSITO DE EFECTIVO, DEPOSITANTE: DENIS SALINAS -MINISTERIO DE DEPORTES, CONCEPTO: DEV. SALDOS NO EJECUTADOS FONDOS EN AVANCE COPA ESTADO PLURINACIONAL, CUENTA DE DEPOSITO: CUENTA UNICA DEL TESORO</t>
  </si>
  <si>
    <t>O14813090002</t>
  </si>
  <si>
    <t>00099021001 DEPOSITO DE EFECTIVO, DEPOSITANTE: DENIS SALINAS - MINISTERIO DE DEPORTES, CONCEPTO: DEV. SALDO DE VIATICOS NO GASTADOS COPA ESTADO PLURINACIONAL DE BOLIVIA, CUENTA DE DEPOSITO: CUENTA UNICA DEL TESORO</t>
  </si>
  <si>
    <t>O14813550002</t>
  </si>
  <si>
    <t>00099021001 DEPOSITO DE EFECTIVO, DEPOSITANTE: LUIS OROZCO-MINISTERIO DE DEPORTES, CONCEPTO: DEVOLUCION DE SALDOS NO EJECUTADOS FONDOS EN AVANCE COPA EST PLURINACIONAL DE BOLIVIA, CUENTA DE DEPOSITO: CUENTA UNICA DEL TESORO</t>
  </si>
  <si>
    <t>O14813600002</t>
  </si>
  <si>
    <t>00099021001 DEPOSITO DE EFECTIVO, DEPOSITANTE: ROBERTO PEREZ-MINISTERIO DE DEPORTES, CONCEPTO: DEVOLUCION DE SALDOS NO EJECUTADOS FONDOS EN AVANCE COPA EST PLURINACIONAL DE BOLIVIA, CUENTA DE DEPOSITO: CUENTA UNICA DEL TESORO</t>
  </si>
  <si>
    <t>O14813610002</t>
  </si>
  <si>
    <t>O14821830002</t>
  </si>
  <si>
    <t>00099021001 DEPOSITO DE EFECTIVO, DEPOSITANTE: RUBEN FLORES MIN. DE DEPORTES, CONCEPTO: DEVOLUCION SALDOS NO EJECUTADOS FONDOS EN AVANCE COPA ESTADO PLURINACIONAL DE BOLIVIA, CUENTA DE DEPOSITO: CUENTA UNICA DEL TESORO</t>
  </si>
  <si>
    <t>O14821850002</t>
  </si>
  <si>
    <t>00099021001 DEPOSITO DE EFECTIVO, DEPOSITANTE: ROBERTO PEREZ MIN. DE DEPORTES, CONCEPTO: DEVOLUCION SALDOS NO EJECUTADOS FONDOS EN AVANCE COPA ESTADO PLURINACIONAL DE BOLIVIA, CUENTA DE DEPOSITO: CUENTA UNICA DEL TESORO</t>
  </si>
  <si>
    <t>O14883750002</t>
  </si>
  <si>
    <t>00099021001 DEPOSITO DE EFECTIVO, DEPOSITANTE: JORGE RIOJA R. - MINISTERIO DE DEPORTES, CONCEPTO: DEV SALDO FONDOS EN AVANCE DEL CAMPEONATO DE LA 2DA VERSIÓN DE LA COPA EST PLUR DE BOL 2016/2017, CUENTA DE DEPOSITO: CUENTA UNICA DEL TESORO</t>
  </si>
  <si>
    <t>O14889020002</t>
  </si>
  <si>
    <t>00099021001 DEPOSITO DE EFECTIVO, DEPOSITANTE: JORGE RIOJA RONDAN - MINISTERIO DE DEPORTES, CONCEPTO: DEV. SALDO FONDOS EN AVANCE DEL CAMPEONATO 2DA VERSIÓN COPA ESTADO PLURINACINAL DE BOLIVIA 2016-2017, CUENTA DE DEPOSITO: CUENTA UNICA DEL TESORO</t>
  </si>
  <si>
    <t>O14889030002</t>
  </si>
  <si>
    <t>00099021001 DEPOSITO DE EFECTIVO, DEPOSITANTE: JORGE RIOJA RONDAN - MINISTERIO DE DEPORTES, CONCEPTO: DEV. SALDO FONDOS EN AVANCE DEL CAMPEONATO 2DA VERSIÓN DE LA COPA ESTADO PLURI DE BOLIVIA 2016-2017, CUENTA DE DEPOSITO: CUENTA UNICA DEL TESORO</t>
  </si>
  <si>
    <t>O14889050002</t>
  </si>
  <si>
    <t>00099021001 DEPOSITO DE EFECTIVO, DEPOSITANTE: JORGE RIOJA RONDAN - MINISTERIO DE DEPORTES, CONCEPTO: DEV SALDO FONDOS EN AVANCE DEL CAMPEONATO 2DA VERSIÓN DE LA COPA ESTADO PLURI DE BOLIVIA 2016-2017, CUENTA DE DEPOSITO: CUENTA UNICA DEL TESORO</t>
  </si>
  <si>
    <t>G03778160004</t>
  </si>
  <si>
    <t>VENTA DE DIVISAS CON TRANSFERENCIA DE FONDOS A SOLICITUD DE MINISTERIO DE CULTURAS SEGUN SOLICITUD 1660 REF: TRANSFERENCIA A ESTUDIO SIGERMAN, MAKON Y ASOCIADOS S.R.L.POR PAGO DE SERVICIO DE CONSULTORÍA POR PRODUCTO EN EL EXTRANJERO "ESTRATEGIA PARA EL DESARROLLO DE LA OFERTA TURÍSTICA DE BOLIVIA", LIB. 00099021001 TGN-RECURSOS ORDINARIOS (3987)</t>
  </si>
  <si>
    <t>G03778180004</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</si>
  <si>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</si>
  <si>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G03778180005</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</si>
  <si>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t>
  </si>
  <si>
    <t>G03778190004</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</si>
  <si>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</si>
  <si>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G03778190005</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</si>
  <si>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t>
  </si>
  <si>
    <t>G04113600003</t>
  </si>
  <si>
    <t>TRANSFERENCIA DE FONDOS AL EXTERIOR A SOLICITUD DE MINISTERIO DE CULTURAS SEGUN SOLICITUD 1985 REF: ALQUILER ESPACIO PARA EL VMT EN EVENTO REALIZADO EN TOKIO JAPON EN UNIVERSIDAD NACIONES UNIDAS. LIB. 00052027001  BS - PROGRAMA NACIONAL DE TURISMO COMUNITARIO</t>
  </si>
  <si>
    <t>B14890540002</t>
  </si>
  <si>
    <t>00052014102 DEP.DE CHEQ.AJENOS,RET.DE CAM.,CONCEPTO: FONDO DE FOMENTO A LA EDUCACIÓN CÍVICA PATRIOTICA,DEP.: MINISTERIO DE CULTURAS Y TURISMO , PROCEDENCIA: BANCO UNION S.A., CHEQUE: 3351, FECHA DE EMISION:30/03/2017</t>
  </si>
  <si>
    <t>J03182050001</t>
  </si>
  <si>
    <t>De: 00070011102 A requerimiento del Ministerio de Trabajo, Empleo y Prevision Social , con nota CITE: MTEPS/DGAA N 615/2016, en la cual solicita la devolucion de depositos erroneos, de acuerdo a la nota interna de la Direccion General de Contabilidad Fiscal, CITE: MEFP/VPCF/DGCF/UCCF N 1048/2016, de</t>
  </si>
  <si>
    <t>J03182040001</t>
  </si>
  <si>
    <t>J03182010001</t>
  </si>
  <si>
    <t>De: 00070011102 A requerimiento del Ministerio de Trabajo, Empleo y Prevision Social , con nota CITE: MTEPS/DGAA N 635/2016, en la cual solicita la devolucion de depositos erroneos, de acuerdo a la nota interna de la Direccion General de Contabilidad Fiscal, CITE: MEFP/VPCF/DGCF/UCCF N 1063/2016, de</t>
  </si>
  <si>
    <t>J03182000001</t>
  </si>
  <si>
    <t>J03181770001</t>
  </si>
  <si>
    <t>De: 00070011102 Transferencia que efectuamos a requerimiento del Ministerio de Trabajo, Empleo y Prevision Social segun nota CITE: MTEPS/DGAA No.626/2016 y en virtud a la nota interna CITE: MEFP/VPCF/DGCF/UCCF No.1064/16 de la Direccion General de Contabilidad Fiscal de esta Cartera de Estado, de ac</t>
  </si>
  <si>
    <t>J03212030001</t>
  </si>
  <si>
    <t>De: 00249012001 Transferencia que efectuamos a requerimiento del Ministerio de Trabajo Empleo y Prevision Social, segun notas CITE: DMTEPS/Of.1836, 2426 y 2635/16 y DGAA/N063/17, en virtud al inf. Tecnico MTEPS/DGAA/UF/T-N038/15 y Inf. Legales MTEPS/DGAJ/GJ/N2504/16 del MTEPS e inf. MEFP/DGAJ/UAJ/N8</t>
  </si>
  <si>
    <t>O14812450002</t>
  </si>
  <si>
    <t>00070011102 DEPOSITO DE EFECTIVO, DEPOSITANTE: PAZ FERNANDEZ DIONICIO DAVID, CONCEPTO: DEVOLUCION PAGO EN DEMACIA, CUENTA DE DEPOSITO: CUENTA UNICA DEL TESORO</t>
  </si>
  <si>
    <t>O14817970002</t>
  </si>
  <si>
    <t>00070011102 DEPOSITO DE EFECTIVO, DEPOSITANTE: WILLIAM CRISTIAN BAPTISTA NOYA, CONCEPTO: DEVOLCUION POR RETENCION DE VIATICOS, CUENTA DE DEPOSITO: CUENTA UNICA DEL TESORO</t>
  </si>
  <si>
    <t>O14867870002</t>
  </si>
  <si>
    <t>00070014201 DEPOSITO DE EFECTIVO, DEPOSITANTE: GALO ILLATARCO, CONCEPTO: DEVOLUCIÓN DE VIÁTICOS, CUENTA DE DEPOSITO: CUENTA UNICA DEL TESORO</t>
  </si>
  <si>
    <t>O14872140002</t>
  </si>
  <si>
    <t>00070011102 DEPOSITO DE EFECTIVO, DEPOSITANTE: ELSA VIRGINIA TICONA CONDE, CONCEPTO: PAGO POR EXTRAVIO DE CREDENCIAL, CUENTA DE DEPOSITO: CUENTA UNICA DEL TESORO</t>
  </si>
  <si>
    <t>S08771280002</t>
  </si>
  <si>
    <t>'TRANSFERENCIA DE FONDOS DE DPTOS.DE ENCAJE LEGAL DEL SISTEMA FINANCIERO A DPTOS.CTES.DEL SECTOR PUBLICO S/G CITE' CA/FID/013/2017||DE LA FECHA (HRE-TSO-375). FIDEICOMISO: CONCLUSION PROYECTO CONSTRUCCIÓN PLANTA DE FUNDICION AUSMELT VINTO. A SOLIC. MIN.MINERIA Y METALURGIA,LIBR.00099021001;PAGO CUOTA 44 -REEMB.AMORTIZ.Y COSTO CAPITAL;BUN.</t>
  </si>
  <si>
    <t>S08823140002</t>
  </si>
  <si>
    <t>'TRANSFERENCIA DE FONDOS DE DPTOS.DE ENCAJE LEGAL DEL SISTEMA FINANCIERO A DPTOS.CTES.DEL SECTOR PUBLICO S/G CITE' CA/FID/105/2017||DE LA FECHA (HRE-TSO-1387). PAGO CUOTA 46°, REEMB. AMORTIZ. DE CAPITAL Y COSTO DE CAPITAL. FIDEICOMISO: CONCLUSION PROY.CONST.PLANTA DE FUNDICION AUSMELT VINTO. A SOLICITUD DEL MINISTERIO DE MINERIA Y METALURGIA; LIBRETA 00099021001; ; BUN.</t>
  </si>
  <si>
    <t>CTV</t>
  </si>
  <si>
    <t>Q07961160002</t>
  </si>
  <si>
    <t>NUMERO DE LIBRETA CUT: 00086031101 OPERACIÓN E18  TRANSFERENCIA DEL SISTEMA FINANCIERO POR CUENTA DE TERCEROS  A LA CUT REEMBOLSO DE GASTOS POR TRAMITE DE DESADUANIZACION DE 100 TABLETS DONADAS POR WCS BOLIVIA A FAVOR DE SERNAP</t>
  </si>
  <si>
    <t>S08800850002</t>
  </si>
  <si>
    <t>||TRANSFERENCIA DE FONDOS S/G. FORMULARIO, CITE' BUN0128/17 DE LA FECHA (HRE-TSO-930). DEVOLUCION DE SALDOS NO EJECUTADOS GESTION 2015 DEL PROY. CONSER ESTABLECIMIENTO DE ESPECIES FORESTALES EN LA MICROCUENTA DEL RIO ACASIO MUNICIPIO ACASIO. A SOLICITUD DEL G.A.M. DE ACASIO; LIBRETA 00086014407 MMAYA-BS-PLAN NAL.DE CUENTAS PROYECTOS; BUN.</t>
  </si>
  <si>
    <t>S08833700003</t>
  </si>
  <si>
    <t>||TRANSFERENCIA DE FONDOS S/G. MENSAJE SWIFT NRO. 04340 DE LA FECHA (SECTOR PUBLICO). DEBITO DE LA LIBRETA 00086018036 COBRO UTILES DE ESCRITORIO.</t>
  </si>
  <si>
    <t>B14801790002</t>
  </si>
  <si>
    <t>00099021001 DEP.DE CHEQ.AJENOS,RET.DE CAM.,CONCEPTO: REEMBOLSO POR INCAPACIDAD DE CAJA DE SALUD "CORDES" AL MINISTERIO DE MEDIO AMBIENTE Y AGUA,DEP.: CAJA DE SALUD "CORDES" , PROCEDENCIA: BANCO UNION S.A., CHEQUE: 3343, FECHA DE EMISION:21/02/2017</t>
  </si>
  <si>
    <t>O14807440002</t>
  </si>
  <si>
    <t>00086031101 DEPOSITO DE EFECTIVO, DEPOSITANTE: OSCAR EDWIN CAMACHO OLGUIN, CONCEPTO: DEVOLUCION SALDO FONDOS EN AVANCE, CUENTA DE DEPOSITO: CUENTA UNICA DEL TESORO</t>
  </si>
  <si>
    <t>O14825260002</t>
  </si>
  <si>
    <t>00086038007 DEPOSITO DE EFECTIVO, DEPOSITANTE: JORGE DAVID BILBOA PAZ - SERNAP, CONCEPTO: DEVOLUCION SUELDO / REMUNERACION, CUENTA DE DEPOSITO: CUENTA UNICA DEL TESORO</t>
  </si>
  <si>
    <t>O14834040002</t>
  </si>
  <si>
    <t>00086031101 DEPOSITO DE EFECTIVO, DEPOSITANTE: JOSE MAYTA CHOQUE, CONCEPTO: REVERSION SUELDO - MES ENERO, CUENTA DE DEPOSITO: CUENTA UNICA DEL TESORO</t>
  </si>
  <si>
    <t>B14843040002</t>
  </si>
  <si>
    <t>00086057003 DEP.DE CHEQ.AJENOS,RET.DE CAM.,CONCEPTO: REPOSICION DE FONDOS,DEP.: MMA Y A/UCP - PAAP , PROCEDENCIA: BANCO UNION S.A., CHEQUE: 88, FECHA DE EMISION:13/03/2017</t>
  </si>
  <si>
    <t>B14850770002</t>
  </si>
  <si>
    <t>00086018007 DEP.DE CHEQ.AJENOS,RET.DE CAM.,CONCEPTO: DEVOLUCIÓN DE FONDOS,DEP.: PROY CONSTRUCCIÓN DEFENSIVOS RIO CHIM - CALIF , PROCEDENCIA: BANCO UNION S.A., CHEQUE: 6120, FECHA DE EMISION:03/03/2017</t>
  </si>
  <si>
    <t>B14878930002</t>
  </si>
  <si>
    <t>00086031101 DEP.DE CHEQ.AJENOS,RET.DE CAM.,CONCEPTO: DEVOLUCION DE PASAJES AEREOS NO UTILIZADOS EMITIDO POR LA EMPRESA BOA,DEP.: LUCY ZELADA BLANCO , PROCEDENCIA: BANCO UNION S.A., CHEQUE: 7459, FECHA DE EMISION:20/03/2017</t>
  </si>
  <si>
    <t>B14887530002</t>
  </si>
  <si>
    <t>00099021001 DEP.DE CHEQ.AJENOS,RET.DE CAM.,CONCEPTO: POR REVERSION DE FONDOS NO UTILIZADOS,DEP.: TUNARI-SERNAP , PROCEDENCIA: BANCO UNION S.A., CHEQUE: 332, FECHA DE EMISION:09/03/2017</t>
  </si>
  <si>
    <t>B14891400002</t>
  </si>
  <si>
    <t>00086031101 DEP.DE CHEQ.AJENOS,RET.DE CAM.,CONCEPTO: DEVOLUCION DE PASAJES AEREOS NO UTILIZADOS EMITIDO POR LA EMPRESA BOA,DEP.: LUCY ZELADA B. , PROCEDENCIA: BANCO UNION S.A., CHEQUE: 7472, FECHA DE EMISION:22/03/2017</t>
  </si>
  <si>
    <t>O14891080002</t>
  </si>
  <si>
    <t>00086038003 DEPOSITO DE EFECTIVO, DEPOSITANTE: SERNAP, CONCEPTO: DEVOLUCIÓN FONDOS EN AVANCE, CUENTA DE DEPOSITO: CUENTA UNICA DEL TESORO</t>
  </si>
  <si>
    <t>B14874370002</t>
  </si>
  <si>
    <t>00099021001 DEP.DE CHEQ.AJENOS,RET.DE CAM.,CONCEPTO: MIN. COMUNICACIÓN - DEVOLUCIÓN INCAPACIDAD TEMPORAL - ENERO/2017,DEP.: CAJA PETROLERA DE SALUD , PROCEDENCIA: BANCO UNION S.A., CHEQUE: 10975, FECHA DE EMISION:24/03/2017</t>
  </si>
  <si>
    <t>J03212020001</t>
  </si>
  <si>
    <t>De: 00130012002 Transferencia que efectuamos a requerimiento del Ministerio de Trabajo Empleo y Prevision Social, segun notas CITE: DMTEPS/Of.1836, 2426 y 2635/16 y DGAA/N063/17, en virtud al inf. Tecnico MTEPS/DGAA/UF/T-N038/15 y Inf. Legales MTEPS/DGAJ/GJ/N2504/16 del MTEPS e inf. MEFP/DGAJ/UAJ/N8</t>
  </si>
  <si>
    <t>B14824130002</t>
  </si>
  <si>
    <t>00130012002 DEP.DE CHEQ.AJENOS,RET.DE CAM.,CONCEPTO: PAGO INCAPACIDAD TEMPORAL DEL PERSONAL FOFIM CORRESPONDIENTE MES NOVIEMBRE 2016,DEP.: CAJA DE SALUD DE CAMINOS Y R.A. , PROCEDENCIA: BANCO UNION S.A., CHEQUE: 7115, FECHA DE EMISION:08/03/2017</t>
  </si>
  <si>
    <t>B14828440002</t>
  </si>
  <si>
    <t>00130012001 DEP.DE CHEQ.AJENOS,RET.DE CAM.,CONCEPTO: PAGO DE INTERESES ORDINARIO CUOTA 85,DEP.: COMERMIN , PROCEDENCIA: BANCO MERCANTIL SANTA CRUZ SA., CHEQUE: 7271, FECHA DE EMISION:08/03/2017</t>
  </si>
  <si>
    <t>O14829060002</t>
  </si>
  <si>
    <t>00130012001 DEPOSITO DE EFECTIVO, DEPOSITANTE: COOP. MINERA 16 DE JULIO LTDA, CONCEPTO: PAGO CUOTA 26; 3RA AMPLIACION COOP. MINERA 16 DE JULIO LTDA, CUENTA DE DEPOSITO: CUENTA UNICA DEL TESORO</t>
  </si>
  <si>
    <t>O14863330002</t>
  </si>
  <si>
    <t>00130012001 DEPOSITO DE EFECTIVO, DEPOSITANTE: COOP. MINERA 16 DE JULIO LTDA., CONCEPTO: PAGO CUOTA 27; 3RA AMPLIACIÓN COOP. MINERA 16 DE JULIO LTDA., CUENTA DE DEPOSITO: CUENTA UNICA DEL TESORO</t>
  </si>
  <si>
    <t>S08763140001</t>
  </si>
  <si>
    <t>'COBRO DE UTILES DE ESCRITORIO POR´||BS50.-REF.:DEVOLUCION FONDOS LC BCB-IMP-2014-021 P/C PAPELBOL A/F SHENZHEN VICSTAR IMP AND EXP CO LTD.,S/G NOTA SEDEM/GAF/UF/2016-0254,30/12/16. LIB.00132012003 SEDEM-ADM.Y OPERACIONES PAPELBOL REF.:COMIS.COMP.CONT.DEVOL.FDOS.LC BCB-IMP-2014-021</t>
  </si>
  <si>
    <t>S08762960002</t>
  </si>
  <si>
    <t>||DEVOLUCION DE FONDOS POR SALDO NO UTILIZADO CARTA DE CREDITO BCB-IMP-2014-021 P/C PAPELBOL A/F SHENZHEN VICSTAR IMP AND EXP CO LTD.,S/G NOTA SEDEM/GAF/UF/2016-0254,30/12/16. LIB.00132012003 SEDEM-ADMINISTRACION Y OPERACIONES PAPELBOL REF.:DEVOL.SALDO LC BCB-IMP-2014-021</t>
  </si>
  <si>
    <t>S08769790002</t>
  </si>
  <si>
    <t>||TRANSFERENCIA DE FONDOS A LA EMPRESA SEDEM - PLANTA DE ENVASES DE VIDRIO CHUQUISACA - MUNICIPIO ZUDAÑEZ - LIBRETA N° 00132019202 POR CONCEPTO DE SEGUNDO DESEMBOLSO SEGÚN NOTA CITE: BDP/GOP/CART/0108/2017 DE 11/01/17 LIBRETA N° 00132019202 - EMPRESA SEDEM - PLANTA DE ENVASES DE VIDRIO CHUQUISACA - MUNICIPIO ZUDAÑEZ</t>
  </si>
  <si>
    <t>S08837120001</t>
  </si>
  <si>
    <t>||TRANSFERENCIA DE FONDOS EN ATENCIÓN A NOTA DEL MINISTERIO DE ECONOMÍA Y FINANZAS PÚBLICAS CITE: MEFP/VTCP/DGCP/UF-199/2017 RECIBIDA EN FECHA 29/03/17 REF: DÉBITO AUTOMÁTICO AL SERVICIO DE DESARROLLO DE LAS EMPRESAS PÚBLICAS PRODUCTIVAS SEDEM - PROMIEL (TRAM-TSO-1526) DE LA LIBRETA N° 00132062002 SEDEM - VENTAS PROMIEL M/N</t>
  </si>
  <si>
    <t>S08837200001</t>
  </si>
  <si>
    <t>COBRO DE||ÚTILES DE ESCRITORIO POR LA ELABORACIÓN DEL COMPROBANTE CONTABLE N° 0883712 DE LA FECHA DE LA LIBRETA N° 00132062002 SEDEM - VENTAS PROMIEL, COSTO ÚTILES DE ESCRITORIO</t>
  </si>
  <si>
    <t>O14812240002</t>
  </si>
  <si>
    <t>00132052001 DEPOSITO DE EFECTIVO, DEPOSITANTE: SEMILLAS / SEDEM, CONCEPTO: DEVOLUCION DE SALDO NO UTILIZADO, CUENTA DE DEPOSITO: CUENTA UNICA DEL TESORO</t>
  </si>
  <si>
    <t>O14860770002</t>
  </si>
  <si>
    <t>00132062001 DEPOSITO DE EFECTIVO, DEPOSITANTE: JUAN CARLOS GUZMAN MEDINA, CONCEPTO: DEVOLUCIÓN SALDOS DE FONDOS EN AVANCE, CUENTA DE DEPOSITO: CUENTA UNICA DEL TESORO</t>
  </si>
  <si>
    <t>S08776450002</t>
  </si>
  <si>
    <t>'TRANSFERENCIA DE FONDOS DE DPTOS.DE ENCAJE LEGAL DEL SISTEMA FINANCIERO A DPTOS.CTES.DEL SECTOR PUBLICO S/G CITE' BUN061/17||DE LA FECHA (HRE-TSO-469). PAGO DUPLICADO AL BENEFICIARIO POMA HUANCA CLAUDINA. A SOLICITUD DEL BCB, LIBRETA N°00134019201 PRESTAMO RECURSOS ESPECIFICOS-COVIPOL</t>
  </si>
  <si>
    <t>B14810920002</t>
  </si>
  <si>
    <t>00099021001 DEP.DE CHEQ.AJENOS,RET.DE CAM.,CONCEPTO: DEVOLUCION DE RECURSOS,DEP.: AGENCIA NACIONAL DE HIDROCARBUROS , PROCEDENCIA: BANCO UNION S.A., CHEQUE: 4258, FECHA DE EMISION:03/03/2017</t>
  </si>
  <si>
    <t>B14838140002</t>
  </si>
  <si>
    <t>00099021001 DEP.DE CHEQ.AJENOS,RET.DE CAM.,CONCEPTO: DEVOLUCIÓN DE RECURSOS,DEP.: AGENCIA NACIONAL DE HIDROCARBUROS , PROCEDENCIA: BANCO UNION S.A., CHEQUE: 4262, FECHA DE EMISION:09/03/2017</t>
  </si>
  <si>
    <t>B14842860002</t>
  </si>
  <si>
    <t>00099021001 DEP.DE CHEQ.AJENOS,RET.DE CAM.,CONCEPTO: DEVOLUCIÓN DE RECURSOS,DEP.: AGENCIA NACIONAL DE HIDROCARBUROS , PROCEDENCIA: BANCO UNION S.A., CHEQUE: 4267, FECHA DE EMISION:13/03/2017</t>
  </si>
  <si>
    <t>B14850870002</t>
  </si>
  <si>
    <t>00099021001 DEP.DE CHEQ.AJENOS,RET.DE CAM.,CONCEPTO: DEVOLUCION DE RECURSOS,DEP.: AGENCIA NACIONAL DE HIDROCARBUROS , PROCEDENCIA: BANCO UNION S.A., CHEQUE: 4278, FECHA DE EMISION:15/03/2017</t>
  </si>
  <si>
    <t>B14863610002</t>
  </si>
  <si>
    <t>00099021001 DEP.DE CHEQ.AJENOS,RET.DE CAM.,CONCEPTO: DEVOLUCION DE RECURSOS,DEP.: AGENCIA NACIONAL DE HIDROCARBUROS , PROCEDENCIA: BANCO UNION S.A., CHEQUE: 4285, FECHA DE EMISION:20/03/2017</t>
  </si>
  <si>
    <t>B14891830002</t>
  </si>
  <si>
    <t>00099021001 DEP.DE CHEQ.AJENOS,RET.DE CAM.,CONCEPTO: DEVOLUCION DE RECURSOS,DEP.: AGENCIA NACIONAL DE HIDROCARBUROS , PROCEDENCIA: BANCO UNION S.A., CHEQUE: 4290, FECHA DE EMISION:24/03/2017</t>
  </si>
  <si>
    <t>B14814590002</t>
  </si>
  <si>
    <t>00099021001 DEP.DE CHEQ.AJENOS,RET.DE CAM.,CONCEPTO: DEVOLUCION DE FONDOS TGN,DEP.: ASFI , PROCEDENCIA: BANCO UNION S.A., CHEQUE: 2535, FECHA DE EMISION:16/02/2017</t>
  </si>
  <si>
    <t>S08763100002</t>
  </si>
  <si>
    <t>'TRANSFERENCIA DE FONDOS DE DPTOS.DE ENCAJE LEGAL DEL SISTEMA FINANCIERO A DPTOS.CTES.DEL SECTOR PUBLICO S/G CITE' BUN/0004/17||DE LA FECHA (HRE-TSO-39). A SOLIC.DEL MEFP,LIBR.00212082001 REVERS.FDOS.POR ERROR EN MONTO DE TRANSF.ELECTR.DE F.30-12-16; BUN</t>
  </si>
  <si>
    <t>S08803560003</t>
  </si>
  <si>
    <t>'TRANSFERENCIA DE FONDOS||A SOL. DEL MIN,DE ECO Y FIN.PUBL. MEFP/VTCP/DGPOT/UPCFTGN/TR-N°354/2017 DE LA FECHA HRE TSO 951 REPOSICION DE BOLETAS DE PAGO SOLICITADOS POR EL INRA, POR DEPOSITOS ERRÓNEOS, CONSIGNADOS EN EL COMPROBANTE DE PAGO N°18675. DEBITO DE LA LIBRETA 00099021001 COBRO UTILES DE ESCRITORIO.</t>
  </si>
  <si>
    <t>O14842990002</t>
  </si>
  <si>
    <t>00212082004 DEPOSITO DE EFECTIVO, DEPOSITANTE: ROGER HERLAN CHURA PILLCO INRA, CONCEPTO: DEVOLUCION DE GASTOS OPERATIVOS C-31 Nº 51, CUENTA DE DEPOSITO: CUENTA UNICA DEL TESORO</t>
  </si>
  <si>
    <t>O14864500002</t>
  </si>
  <si>
    <t>00212082004 DEPOSITO DE EFECTIVO, DEPOSITANTE: INRA-LA PAZ JUAN EDGAR CONDORI GUTIERREZ, CONCEPTO: DEVOLUCION DE GASTOS OPERATIVOS, CUENTA DE DEPOSITO: CUENTA UNICA DEL TESORO</t>
  </si>
  <si>
    <t>B14886340002</t>
  </si>
  <si>
    <t>00212022005 DEP.DE CHEQ.AJENOS,RET.DE CAM.,CONCEPTO: APORTES VOLUNTARIOS INRA - SANTA CRUZ,DEP.: INRA - SANTA CRUZ , PROCEDENCIA: BANCO UNION S.A., CHEQUE: 1620, FECHA DE EMISION:27/03/2017</t>
  </si>
  <si>
    <t>O14808300002</t>
  </si>
  <si>
    <t>00222012001 DEPOSITO DE EFECTIVO, DEPOSITANTE: SABINO APAZA QUISPE, CONCEPTO: DEVOLUCION DE SALARIO, CUENTA DE DEPOSITO: CUENTA UNICA DEL TESORO</t>
  </si>
  <si>
    <t>O14813200002</t>
  </si>
  <si>
    <t>00223012001 DEPOSITO DE EFECTIVO, DEPOSITANTE: JAVIER IVAN SELAYA GONZALES, CONCEPTO: DEVOLUCION DE VIATICOS AL C-31 09/2017, CUENTA DE DEPOSITO: CUENTA UNICA DEL TESORO</t>
  </si>
  <si>
    <t>G04113610004</t>
  </si>
  <si>
    <t>VENTA DE DIVISAS CON TRANSFERENCIA DE FONDOS A SOLICITUD DE INSUMOS BOLIVIA SEGUN SOLICITUD 1991 REF: REGISTRO DE PAGO A LA UNIÓN ISRAELITA DEL PERÚ, POR CERTIFICACIÓN KOSHER ANUAL DE LA PLANTA PROCESADORA DE PALMITO EN CONSERVA "SAN ISIDRO" (SHINAHOTA). SEGÚN COMUNICACIÓN INTERNA INBOL GPYGC N°127/ LIB. 00224012002 INSUMOS BOL.ADMIN.CENTRAL. FUNCION. EXP PALMITO CULT.A VENEZ</t>
  </si>
  <si>
    <t>S08822250003</t>
  </si>
  <si>
    <t>'TRANSFERENCIA'||RECIBIDA DEL EXTERIOR POR DESEMBOLSO DEL BID, REF: GRT-WS-12956-BO-2 REQ. 0020 OPS0201708938A (REM. EXT.) LIBRETA ° 002250104401 SENASBA FUNCIONAMIENTO-RECURSOS UNION EUROPEA, REF: UTILES DE ESCRITORIO</t>
  </si>
  <si>
    <t>J03182130002</t>
  </si>
  <si>
    <t>A:00249012001 A requerimiento de la Unidad de Administracion e Informacion Salarial (UAIS), con nota interna CITE: MEFP/VTCP/DGPOT/UAIS/N 7760/2016, en la cual solicita la reversion definitiva de las boletas de consignadas en el Comprobante de Pago N 18674.</t>
  </si>
  <si>
    <t>S08777560004</t>
  </si>
  <si>
    <t>||VENTA DE DIVISAS S/G NOTAS CEASS/DIR/NO732/2016 Y CEASS/DIR NO27/2017 Y ASIGNACION EFECTUADA POR EL MEFP DE 20-01-17 REF.EMISION CARTA DE CREDITO I-2017-005 COMISION EMISION 0.15% S/USD 103.200.- POR 95 DIAS REEMB GTOS COMUNICACION BS220.- Y EMISION CBTE CONTABLE BS50.- CGO.LIB.0249012001 LBP-CEASS REF. COBRO EMISION LC I-2017-005</t>
  </si>
  <si>
    <t>S08819260001</t>
  </si>
  <si>
    <t>||AMPLIACION DE VALIDEZ 0,15% S/USD19.742,34.-POR 90 DIAS,COMISION ENMIENDA LC BS220.-REEMBS.GSTS.COMUNICACION BS220.-Y EMISION COMP.CONTABLE BS50.-,S/G NOTA CEASS/DIR/Nº083/2017,07/03/2017 REF.:BCB-IMP-2014-033 P/C CEASS A/F NEURONIC S.A. LIB.00249012001 LBP-CEASS REF.:COMIS.AMPL.VALIDEZ Y ENMIENDA LC BCB-IMP-2014-033</t>
  </si>
  <si>
    <t>S08829450001</t>
  </si>
  <si>
    <t>COBRO POR´||COMISION EMISION CBTE. CONTABLE BS 50.- REEMBOLSO GASTOS DE COMUNICACION BS 220.- ENMIENDA BS 220.- COMISION AMPLIACION DE VALIDEZ 0.15% S/USD 103.200.- POR 30 DIAS REFERENCIA CARTA DE CREDITO I-2017-005. CGO.LIB.N°0249012001 LBP-CEASS REF.:COBRO ENMIENDA LC I-2017-005.</t>
  </si>
  <si>
    <t>J03215890002</t>
  </si>
  <si>
    <t>A:00249012001 A requerimiento de la Unidad de Administracion e Informacion Salarial (UAIS), con nota interna CITE: MEFP/VTCP/DGPOT/UAIS/N 1846/2017, en la cual solicita la reversion definitiva de las boletas consignadas en el Comprobante de Pago N 18685.</t>
  </si>
  <si>
    <t>B14828420002</t>
  </si>
  <si>
    <t>00130012001 DEP.DE CHEQ.AJENOS,RET.DE CAM.,CONCEPTO: PAGO CAPITAL CUOTA 85,DEP.: COMERMIN , PROCEDENCIA: BANCO MERCANTIL SANTA CRUZ SA., CHEQUE: 7270, FECHA DE EMISION:08/03/2017</t>
  </si>
  <si>
    <t>O14877180002</t>
  </si>
  <si>
    <t>00266022001 DEPOSITO DE EFECTIVO, DEPOSITANTE: MARGRITA VELASCO NINA, CONCEPTO: DEVOLUCION REFRIGERIO NOVIEMBRE DIRECCIONES DISTRITALES LA PAZ,EL ALTO Y PROVINCIAS, CUENTA DE DEPOSITO: CUENTA UNICA DEL TESORO</t>
  </si>
  <si>
    <t>B14828970002</t>
  </si>
  <si>
    <t>00283062001 DEP.DE CHEQ.AJENOS,RET.DE CAM.,CONCEPTO: DEVOLUCION,DEP.: ADUANA NACIONAL DE BOLIVIA , PROCEDENCIA: BANCO UNION S.A., CHEQUE: 2453, FECHA DE EMISION:06/03/2017</t>
  </si>
  <si>
    <t>G03609170003</t>
  </si>
  <si>
    <t>TRANSFERENCIA RECIBIDA DEL EXTERIOR SEGÚN MENSAJES SWIFT Nos. 00883-00878 (REM.EXT.) DE FECHA 20-01-2016 POR DESEMBOLSO DE CAF PRÉSTAMO CFA009344 PROG.MAS INV.P/RIEGO FASE IV/SOLICITUD DESEMBOLSO FONDO ROTATORI LIBRETA N° 00287102001 FPS-RECURSOS PROPIOS REF.: UTILES DE ESCRITORIO</t>
  </si>
  <si>
    <t>G03970780003</t>
  </si>
  <si>
    <t>TRANSFERENCIA RECIBIDA DEL EXTERIOR SEGÚN MENSAJES SWIFT Nos. 03396-03394 (REM.EXT.) DE FECHA 10-03-2017 POR DESEMBOLSO DE CAF PRÉSTAMO CFA008785 PROGRAMA MI RIEGO LIBRETA N° 00287102001 FPS-RECURSOS PROPIOS REF.: UTILES DE ESCRITORIO</t>
  </si>
  <si>
    <t>S08822890003</t>
  </si>
  <si>
    <t>TRANSFERENCIA DE FONDOS S/G CITE N°||JGCB/TRL/74/2017 DEL FPS RECIBIDA EN LA FECHA  (TRAM-TSO-1380) REF: PROGRAMACION DE PAGOS DE INVERSION Y FORTALECIMIENTO CONVENIO PLAN VIDA KFW. DE LA LIBRETA N° 00287102001 CUT FPS-RECURSOS PROPIOS COSTO UTILES DE ESCRITORIO</t>
  </si>
  <si>
    <t>S08822890002</t>
  </si>
  <si>
    <t>TRANSFERENCIA DE FONDOS S/G CITE N°||JGCB/TRL/74/2017 DEL FPS RECIBIDA EN LA FECHA  (TRAM-TSO-1380) REF: PROGRAMACION DE PAGOS DE INVERSION Y FORTALECIMIENTO CONVENIO PLAN VIDA KFW. ABONO EN LA LIBRETA N° 00287104416 FPS - BS - PLAN VIDA KFW</t>
  </si>
  <si>
    <t>J03210250001</t>
  </si>
  <si>
    <t>De: 00287102001 TRL 71 - TRANSFERENCIA RECURSOS POR DEVOLUCION DE REVERSION DEL PAGO SERV. CONSUMO TELEFONICO DE FEBRERO 2016  OF. DPTAL. PANDO - FUENTE 41 ORGANISMO 111 TGN.</t>
  </si>
  <si>
    <t>J03210220001</t>
  </si>
  <si>
    <t>De: 00287024101 TRL/046/2017. TRANSFERENCIA DE RECURSOS POR DEVOLUCION DE SALDOS NO EJECUTADOS, CIERRE DE CONVENIO MEJORAMIENTO VIAL URBANO EN EL ALTO DE ACUERDO A NOTA GF/JGCO/064/2017. FUENTE 41 ORGANISMO 111 TGN.</t>
  </si>
  <si>
    <t>G04046870003</t>
  </si>
  <si>
    <t>TRANSFERENCIA RECIBIDA DEL EXTERIOR SEGÚN MENSAJES SWIFT Nos. 03915-03913 (REM.EXT.) DE FECHA 21-03-2017 POR DESEMBOLSO DE CAF PRÉSTAMO CFA009344 PROG.MAS INV.P/ RIEGO FASE IV SOLIC. DESEMB. FONDO ROTATORIO 4 LIBRETA N° 00287102001 FPS-RECURSOS PROPIOS REF.: UTILES DE ESCRITORIO</t>
  </si>
  <si>
    <t>B14850930002</t>
  </si>
  <si>
    <t>00287102001 DEP.DE CHEQ.AJENOS,RET.DE CAM.,CONCEPTO: REEMBOLSO POR INCAPACIDAD DE LA CAJA DE SALUD CORDES A LA FPS,DEP.: CAJA DE SALUD CORDES , PROCEDENCIA: BANCO UNION S.A., CHEQUE: 3663, FECHA DE EMISION:16/03/2017</t>
  </si>
  <si>
    <t>B14855210002</t>
  </si>
  <si>
    <t>00287102001 DEP.DE CHEQ.AJENOS,RET.DE CAM.,CONCEPTO: REVERSION DEL FONDO EN AVANCE DE GASOLINA C-31 N° 3 BENI,DEP.: FPS - OFICINA CENTRAL , PROCEDENCIA: BANCO UNION S.A., CHEQUE: 281, FECHA DE EMISION:15/03/2017</t>
  </si>
  <si>
    <t>O14822220002</t>
  </si>
  <si>
    <t>00290064101 DEPOSITO DE EFECTIVO, DEPOSITANTE: LIDIA NELLY VALENCIA, CONCEPTO: PAGO DE SERVICIO BASICO DE AGUA, CUENTA DE DEPOSITO: CUENTA UNICA DEL TESORO</t>
  </si>
  <si>
    <t>O14822250002</t>
  </si>
  <si>
    <t>00290064101 DEPOSITO DE EFECTIVO, DEPOSITANTE: LIDIA NELLY VALENCIA, CONCEPTO: PAGO DE SERVICIOS BASICOS POR CONSUMO DE LUZ, CUENTA DE DEPOSITO: CUENTA UNICA DEL TESORO</t>
  </si>
  <si>
    <t>B14838510002</t>
  </si>
  <si>
    <t>00290012001 DEP.DE CHEQ.AJENOS,RET.DE CAM.,CONCEPTO: DEVOLUCIÓN DE PASAJES ABORDO-TARIFA ROJAS C-31 N°31, SIP,DEP.: SERVICIO DE IMPUESTOS NACIONALES , PROCEDENCIA: BANCO UNION S.A., CHEQUE: 4209, FECHA DE EMISION:08/03/2017</t>
  </si>
  <si>
    <t>B14838520002</t>
  </si>
  <si>
    <t>00290012001 DEP.DE CHEQ.AJENOS,RET.DE CAM.,CONCEPTO: DEVOLUCIÓN DE TALLER DE CUERDAS Y GESTIÓN DE CALIDAD/2016 C-31 N°32, SIP,DEP.: SERVICIO DE IMPUESTOS NACIONALES , PROCEDENCIA: BANCO UNION S.A., CHEQUE: 4210, FECHA DE EMISION:08/03/2017</t>
  </si>
  <si>
    <t>O14883270002</t>
  </si>
  <si>
    <t>00290012001 DEPOSITO DE EFECTIVO, DEPOSITANTE: MOISES BALBOA MAMANI, CONCEPTO: FACTURA SABSA, CUENTA DE DEPOSITO: CUENTA UNICA DEL TESORO</t>
  </si>
  <si>
    <t>G03579180003</t>
  </si>
  <si>
    <t>TRANSFERENCIA RECIBIDA DEL EXTERIOR SEGÚN MENSAJES SWIFT Nos. 00738 - 00737 (REM.EXT.) DE FECHA 17-01-2017 POR DESEMBOLSO DE FONPLATA PRÉSTAMO BOL 23/2014 RFB-GAF-BOL-004-2017 DESEMB. N° 5 LIBRETA N° 00291012002 ABC-RECURSOS PROPIOS REF.: UTILES DE ESCRITORIO</t>
  </si>
  <si>
    <t>G03781500003</t>
  </si>
  <si>
    <t>TRANSFERENCIA RECIBIDA DEL EXTERIOR SEGÚN MENSAJES SWIFT Nos. 01953-01951  (REM.EXT.) DE FECHA 13-02-2017 POR DESEMBOLSO DE FONPLATA PRÉSTAMO BOL 21/2014 GAF-BOL 011-2017 DESEMB. N° 6 LIBRETA N° 00291012002 ABC-RECURSOS PROPIOS REF.: UTILES DE ESCRITORIO</t>
  </si>
  <si>
    <t>G03781490003</t>
  </si>
  <si>
    <t>TRANSFERENCIA RECIBIDA DEL EXTERIOR SEGÚN MENSAJES SWIFT Nos. 01952-01950 (REM.EXT.) DE FECHA 13-02-2017 POR DESEMBOLSO DE FONPLATA PRÉSTAMO BOL 22/2014 GAF-BOL-012-2017 DESEMB. N° 6 LIBRETA N° 00291012002 ABC-RECURSOS PROPIOS REF.: UTILES DE ESCRITORIO</t>
  </si>
  <si>
    <t>G03788850003</t>
  </si>
  <si>
    <t>TRANSFERENCIA DE FONDOS AL EXTERIOR A SOLICITUD DE ADMINISTRADORA BOLIVIANA DE CARRETERAS SEGUN SOLICITUD 1665 REF: REFERENCIA 21316/ASM/DEMANDADA  TRANSFERENCIA A LA CAMARA DE COMERCIO INTERNACIONAL POR ARBITRAJE POR REFERENCIA 21316/ASM  TRADECO INFRAESTRUCTURA S A  C/ABC  SEGUN SOLICITUD DE LA GE LIB. 00291012002 ABC-RECURSOS PROPIOS</t>
  </si>
  <si>
    <t>G03801780003</t>
  </si>
  <si>
    <t>TRANSFERENCIA RECIBIDA DEL EXTERIOR SEGÚN MENSAJES SWIFT Nos. 02160-02154 (REM.EXT.) DE FECHA 15-02-2017 POR DESEMBOLSO DE IDA PRÉSTAMO 4923-BO 001 ABC022 AC52152 LIBRETA N° 00291012002 ABC-RECURSOS PROPIOS REF.: UTILES DE ESCRITORIO</t>
  </si>
  <si>
    <t>Q08054090002</t>
  </si>
  <si>
    <t>NUMERO DE LIBRETA CUT: 00291012009 OPERACIÓN E18  TRANSFERENCIA DEL SISTEMA FINANCIERO POR CUENTA DE TERCEROS  A LA CUT TRANSFERENCIA S-G INTS. NOTA ABC-GN:-JU-SAJ-AAJ-2017-0007 A SOLICITUD  DE ADM BOLIVIANA DE CARRETERAS</t>
  </si>
  <si>
    <t>Q08054100002</t>
  </si>
  <si>
    <t>G03919970004</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</si>
  <si>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 POR DIFERENCIAL CAMBIARIO</t>
  </si>
  <si>
    <t>G03919970005</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</si>
  <si>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t>
  </si>
  <si>
    <t>G03936710003</t>
  </si>
  <si>
    <t>TRANSFERENCIA RECIBIDA DEL EXTERIOR SEGÚN MENSAJES SWIFT Nos. 03127-03125 (REM.EXT.) DE FECHA 07-03-2017 POR DESEMBOLSO DE CAF PRÉSTAMO CFA008239 CARRETERA PADILLA-EL SALTO SOLICITUD DE DESEMBOLSO NRO.13 LIBRETA N° 00291012002 ABC-RECURSOS PROPIOS REF.: UTILES DE ESCRITORIO</t>
  </si>
  <si>
    <t>G04009110003</t>
  </si>
  <si>
    <t>TRANSFERENCIA RECIBIDA DEL EXTERIOR SEGÚN MENSAJES SWIFT Nos. 3693 - 3683 (REM.EXT.) DE FECHA 16-03-2017 POR DESEMBOLSO DE FONPLATA PRÉSTAMO BOL 23/2014 GAF-BOL- 018 -2017 DESEMB. N° 6 LIBRETA N° 00291012002 ABC-RECURSOS PROPIOS REF.: UTILES DE ESCRITORIO</t>
  </si>
  <si>
    <t>S08826600001</t>
  </si>
  <si>
    <t>||COBRO QUE EFECTUA EL BANK OF TOKYO-MITSUBISHI POR LA EMISION DE LA  AUT. IRREVOCABLE DE PAGO YC-JICA-001/2017 REF.: "PROYECTO SOBRE MEDIDAS PREVENTIVAS DE DESASTRES EN LA RED VIAL FUNDAMENTAL 7 LIBRETA N° 00291012002 ABC-RECURSOS PROPIOS</t>
  </si>
  <si>
    <t>S08826600004</t>
  </si>
  <si>
    <t>||COBRO QUE EFECTUA EL BANK OF TOKYO-MITSUBISHI POR LA EMISION DE LA  AUT. IRREVOCABLE DE PAGO YC-JICA-001/2017 REF.: "PROYECTO SOBRE MEDIDAS PREVENTIVAS DE DESASTRES EN LA RED VIAL FUNDAMENTAL 7 LIBRETA N° 00291012002 ABC-RECURSOS PROPIOS REF.: SWIFT Y UTILES DE ESCRITORIO</t>
  </si>
  <si>
    <t>Q08170310002</t>
  </si>
  <si>
    <t>NUMERO DE LIBRETA CUT: 00291012009 OPERACIÓN E18  TRANSFERENCIA DEL SISTEMA FINANCIERO POR CUENTA DE TERCEROS  A LA CUT PARA ABONO A LA CUENTA  3987069001  PARA POSTERIOR ABONO EN LA LIBRETA NUMERO  00291012009 A SOLICITUD DE  IIA LTDA</t>
  </si>
  <si>
    <t>Q08168210002</t>
  </si>
  <si>
    <t>NUMERO DE LIBRETA CUT: 00291012009 OPERACIÓN E18  TRANSFERENCIA DEL SISTEMA FINANCIERO POR CUENTA DE TERCEROS  A LA CUT REC. CIR-033 PAGO TOTAL EJECUCION POLIZA CIR -1952-FOX- AFIANZADO MATERSA A SOLICITUD DE  COMPAÑÍA DE SEGUROS Y REASEGUROS FORTALEZA S</t>
  </si>
  <si>
    <t>G04076660003</t>
  </si>
  <si>
    <t>TRANSFERENCIA RECIBIDA DEL EXTERIOR SEGÚN MENSAJES SWIFT Nos. 04104-04092 (REM.EXT.) DE FECHA 24-03-2017 POR DESEMBOLSO DE CAF PRÉSTAMO CFA008340 CONST.DOBLEVIA MONTERO-CRISTAL SOLICITUD DESEMBOLSO NRO 11 LIBRETA N° 00291012002 ABC-RECURSOS PROPIOS REF.: UTILES DE ESCRITORIO</t>
  </si>
  <si>
    <t>G04071930003</t>
  </si>
  <si>
    <t>TRANSFERENCIA RECIBIDA DEL EXTERIOR SEGÚN MENSAJES SWIFT Nos. 04108-04096 (REM.EXT.) DE FECHA 24-03-2017 POR DESEMBOLSO DE BID PRÉSTAMO 2786/BL-BO REQ 0020 OPS0201710452A LIBRETA N° 00291012002 ABC-RECURSOS PROPIOS REF.: UTILES DE ESCRITORIO</t>
  </si>
  <si>
    <t>G04071900003</t>
  </si>
  <si>
    <t>TRANSFERENCIA RECIBIDA DEL EXTERIOR SEGÚN MENSAJES SWIFT Nos. 04107-04095 (REM.EXT.) DE FECHA 24-03-2017 POR DESEMBOLSO DE BID PRÉSTAMO 2786/BL-BO REQ 0020 OPS0201710452A LIBRETA N° 00291012002 ABC-RECURSOS PROPIOS REF.: UTILES DE ESCRITORIO</t>
  </si>
  <si>
    <t>G04071890003</t>
  </si>
  <si>
    <t>TRANSFERENCIA RECIBIDA DEL EXTERIOR SEGÚN MENSAJES SWIFT Nos. 04106-04094 (REM.EXT.) DE FECHA 24-03-2017 POR DESEMBOLSO DE CAF PRÉSTAMO CFA007840 TUNEL INCAHUASI SOLICITUD DE DESEMBOLSO NRO. 9 LIBRETA N° 00291012002 ABC-RECURSOS PROPIOS REF.: UTILES DE ESCRITORIO</t>
  </si>
  <si>
    <t>G04090820003</t>
  </si>
  <si>
    <t>TRANSFERENCIA RECIBIDA DEL EXTERIOR SEGÚN MENSAJES SWIFT Nos. 04172-04164 (REM.EXT.) DE FECHA 27-03-2017 POR DESEMBOLSO DE BID PRÉSTAMO 3540/BL-BO REQ 0001 OPS0201710810A LIBRETA N° 00291012002 ABC-RECURSOS PROPIOS REF.: UTILES DE ESCRITORIO</t>
  </si>
  <si>
    <t>G04090840003</t>
  </si>
  <si>
    <t>TRANSFERENCIA RECIBIDA DEL EXTERIOR SEGÚN MENSAJES SWIFT Nos. 04171-04163 (REM.EXT.) DE FECHA 27-03-2017 POR DESEMBOLSO DE BID PRÉSTAMO 3540/BL-BO REQ 0001 OPS0201710810A LIBRETA N° 00291012002 ABC-RECURSOS PROPIOS REF.: UTILES DE ESCRITORIO</t>
  </si>
  <si>
    <t>O14806330002</t>
  </si>
  <si>
    <t>00291012002 DEPOSITO DE EFECTIVO, DEPOSITANTE: JUAN PABLO COLQUE AYALA, CONCEPTO: RENOVACION CREDENCIALES 2017, CUENTA DE DEPOSITO: CUENTA UNICA DEL TESORO</t>
  </si>
  <si>
    <t>O14821490002</t>
  </si>
  <si>
    <t>00291012002 DEPOSITO DE EFECTIVO, DEPOSITANTE: GUSTAVO AREVALO ARROYO, CONCEPTO: EXCESO RESPECTO DEL MONTO MENSUAL DE LLAMADAS POR USO DE TELEFONIA FIJA, CUENTA DE DEPOSITO: CUENTA UNICA DEL TESORO</t>
  </si>
  <si>
    <t>O14830540002</t>
  </si>
  <si>
    <t>00291012002 DEPOSITO DE EFECTIVO, DEPOSITANTE: GUSTAVO AREVALO ARROYO, CONCEPTO: EXCESO RESPECTO DEL MONTO MENSUAL DE LLAMADAS POR USO DE TELEFONIA CELULAR, CUENTA DE DEPOSITO: CUENTA UNICA DEL TESORO</t>
  </si>
  <si>
    <t>B14846050002</t>
  </si>
  <si>
    <t>00291012001 DEP.DE CHEQ.AJENOS,RET.DE CAM.,CONCEPTO: DEVOLUCION DE SALDO,DEP.: ABC REGIONAL TARIJA , PROCEDENCIA: BANCO UNION S.A., CHEQUE: 1912, FECHA DE EMISION:13/03/2017</t>
  </si>
  <si>
    <t>O14846360002</t>
  </si>
  <si>
    <t>00291012002 DEPOSITO DE EFECTIVO, DEPOSITANTE: MARIA PEÑARANDA TAPIA, CONCEPTO: EXCESO DE LLAMADAS TELEFONICAS, CUENTA DE DEPOSITO: CUENTA UNICA DEL TESORO</t>
  </si>
  <si>
    <t>B14875400002</t>
  </si>
  <si>
    <t>00291012009 DEP.DE CHEQ.AJENOS,RET.DE CAM.,CONCEPTO: MULTA TRAMO III CENTRAL CITAMA NAZACARA,DEP.: REECO , PROCEDENCIA: BANCO NACIONAL DE BOLIVIA S.A., CHEQUE: 68328, FECHA DE EMISION:24/03/2017</t>
  </si>
  <si>
    <t>O14875590002</t>
  </si>
  <si>
    <t>00291012002 DEPOSITO DE EFECTIVO, DEPOSITANTE: JAIME ARRIETA TELLEZ, CONCEPTO: PAGO EXCESO SERVICIOS TELEFÓNICOS, CUENTA DE DEPOSITO: CUENTA UNICA DEL TESORO</t>
  </si>
  <si>
    <t>J03182170002</t>
  </si>
  <si>
    <t>A:00292012001 A requerimiento de la Unidad de Administracion e Informacion Salarial (UAIS), con nota interna CITE: MEFP/VTCP/DGPOT/UAIS/N 7760/2016, en la cual solicita la reversion definitiva de las boletas de consignadas en el Comprobante de Pago N 18674.</t>
  </si>
  <si>
    <t>J03212010001</t>
  </si>
  <si>
    <t>De: 00299014101 Transferencia que efectuamos a requerimiento del Ministerio de Trabajo Empleo y Prevision Social, segun notas CITE:DMTEPS/Of.1836,2426 y 2635/16 y DGAA/N063/17, en virtud al inf. Tecnico MTEPS/DGAA/UF/T-N038/15 y Inf. Legales MTEPS/DGAJ/ GJ/N2504/16 del MTEPS e inf. MEFP/DGAJ/UAJ/N86</t>
  </si>
  <si>
    <t>J03212050001</t>
  </si>
  <si>
    <t>De: 00300014201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</si>
  <si>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J03212060001</t>
  </si>
  <si>
    <t>De: 00301014201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</si>
  <si>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J03212070001</t>
  </si>
  <si>
    <t>De: 00302014201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</si>
  <si>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J03212080001</t>
  </si>
  <si>
    <t>De: 00303014201 Transferencia que efectuamos a requerimiento del Ministerio de Trabajo Empleo y Prevision Social, segun notas CITE: DMTEPS/Of.1836, 2426 y 2635/16 y DGAA/N063/17, en virtud al inf. Tecnico MTEPS/DGAA/UF/T-N038/15 y Inf. Legales MTEPS/DGAJ/GJ/N2504/16 del MTEPS e inf. MEFP/DGAJ/UAJ/N8</t>
  </si>
  <si>
    <t>G03586430004</t>
  </si>
  <si>
    <t>VENTA DE DIVISAS CON TRANSFERENCIA DE FONDOS A SOLICITUD DE AUTORIDAD DE REG.Y FISCALIZ.DE TELECOMUNICACIONES Y TRANSP. SEGUN SOLICITUD 1522 REF: TRANSFERENCIA DE FONDOS A LA ASOCIACIÓN LATINOAMERICANA DE FERROCARRILES - ALAF CORRESPONDIENTE A CUOTAS DEL SEGUNDO SEMESTRE 2015 Y CUOTAS DEL PRIMER Y S LIB. 00099021001 TGN-RECURSOS ORDINARIOS (3987)</t>
  </si>
  <si>
    <t>G04019870004</t>
  </si>
  <si>
    <t>VENTA DE DIVISAS CON TRANSFERENCIA DE FONDOS A SOLICITUD DE AUTORIDAD DE REG.Y FISCALIZ.DE TELECOMUNICACIONES Y TRANSP.  REF: TRANSFERENCIA DE FONDOS A LA UNION POSTAL DE LAS AMERICAS ESPAÑA Y PORTUGAL -UPAEP CORREP.AL PLAN DE AMOTIZ.ANUAL DE LA DEUDA POR CONCEPTO DE CUOTAS CONTRIBUTIVAS PARA GASTOS LIB. 00099021001 TGN-RECURSOS ORDINARIOS</t>
  </si>
  <si>
    <t>G04128680005</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</si>
  <si>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t>
  </si>
  <si>
    <t>G04128680004</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</si>
  <si>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 POR DIFERENCIAL CAMBIARIO</t>
  </si>
  <si>
    <t>G03648590004</t>
  </si>
  <si>
    <t>VENTA DE DIVISAS CON TRANSFERENCIA DE FONDOS A SOLICITUD DE AUTORIDAD DE FISCALIZACION Y CONTROL DE PENSIONES Y SEGUROS SEGUN SOLICITUD 1556 REF: PAGO DE CUOTAS DE MEMBRESIA A LA ASOCIACION DE SEGUROS DE AMERICA LATINA - ASSAL DE LAS GESTIONES 2010 AL 2016 APROBADO EN FECHA 12/12/2016, SEGUN HR N° 5 LIB. 00099021001 TGN-RECURSOS ORDINARIOS (3987)</t>
  </si>
  <si>
    <t>G03928930004</t>
  </si>
  <si>
    <t>VENTA DE DIVISAS CON TRANSFERENCIA DE FONDOS A SOLICITUD DE AUTORIDAD DE FISCALIZACION Y CONTROL DE PENSIONES Y SEGUROS SEGUN SOLICITUD 1804 REF: PAGO DE A LA EMPRESA THE BRATTLE BROUP POR LA CONTRATCION DE UN ESPECIALISTA PROFESIONAL INTERNACIONAL SEA ESTA PERSONA NATURAL O JURIDICA PARA EFECTOS DE LIB. 00099021001 TGN-RECURSOS ORDINARIOS (3987)</t>
  </si>
  <si>
    <t>J03212090001</t>
  </si>
  <si>
    <t>De: 00315012001 Transferencia que efectuamos a requerimiento del Ministerio de Trabajo Empleo y Prevision Social, segun notas CITE: DMTEPS/Of.1836, 2426 y 2635/16 y DGAA/N063/17, en virtud al inf. Tecnico MTEPS/DGAA/UF/T-N038/15 y Inf. Legales MTEPS/DGAJ/GJ/N2504/16 del MTEPS e inf. MEFP/DGAJ/UAJ/N8</t>
  </si>
  <si>
    <t>J03194630002</t>
  </si>
  <si>
    <t>A:00340012003 A requerimiento de la Unidad de Administracion e Informacion Salarial (UAIS), con nota interna CITE: MEFP/VTCP/DGPOT/UAIS/N 560/2017, en la cual solicita la reversion definitiva de las boletas consignadas en el Comprobante de Pago N 18678.</t>
  </si>
  <si>
    <t>O14834920002</t>
  </si>
  <si>
    <t>00340012003 DEPOSITO DE EFECTIVO, DEPOSITANTE: INGRID MURQUITE CONDORI, CONCEPTO: DEVOLUCION AGUINALDO 2016, CUENTA DE DEPOSITO: CUENTA UNICA DEL TESORO</t>
  </si>
  <si>
    <t>O14843530002</t>
  </si>
  <si>
    <t>00340012003 DEPOSITO DE EFECTIVO, DEPOSITANTE: SEGIP-OF NACIONAL, CONCEPTO: RECUPERACION FONDOS EN CUSTODIA GESTION 2015 POR ERROR EN EL IMPORTE DEP. ERRONEOS EXTRANJERIA, CUENTA DE DEPOSITO: CUENTA UNICA DEL TESORO</t>
  </si>
  <si>
    <t>B14828570002</t>
  </si>
  <si>
    <t>00342012001 DEP.DE CHEQ.AJENOS,RET.DE CAM.,CONCEPTO: DEVOLUCIÓN FONDOS EN AVANCE,DEP.: A.E.V. REGIONAL POTOSI , PROCEDENCIA: BANCO UNION S.A., CHEQUE: 544, FECHA DE EMISION:07/03/2017</t>
  </si>
  <si>
    <t>O14831560002</t>
  </si>
  <si>
    <t>00344012001 DEPOSITO DE EFECTIVO, DEPOSITANTE: IPELC, CONCEPTO: SALDO NO EJECUTADO DEL ILC QUECHUA DEL INFORME N°31, CUENTA DE DEPOSITO: CUENTA UNICA DEL TESORO</t>
  </si>
  <si>
    <t>O14831570002</t>
  </si>
  <si>
    <t>00344014601 DEPOSITO DE EFECTIVO, DEPOSITANTE: IPELC, CONCEPTO: DEVOLUCIÓN DEL MONTO DE COMBUSTIBLE NO UTILIZADO CEPY, CUENTA DE DEPOSITO: CUENTA UNICA DEL TESORO</t>
  </si>
  <si>
    <t>O14831600002</t>
  </si>
  <si>
    <t>00344018001 DEPOSITO DE EFECTIVO, DEPOSITANTE: IPELC, CONCEPTO: SALDO NO EJECUTADO CONSOLIDACIÓN DE NUCLEOS REFERENCIALES EN OCHO DISTRITOS EDUCATIVOS, CUENTA DE DEPOSITO: CUENTA UNICA DEL TESORO</t>
  </si>
  <si>
    <t>O14831610002</t>
  </si>
  <si>
    <t>00344018001 DEPOSITO DE EFECTIVO, DEPOSITANTE: IPELC, CONCEPTO: SALDO NO EJECUTADO CONSOLIDACIÓN MESCP EN NUCLEOS REFERENCIALES SEPT A NOV, CUENTA DE DEPOSITO: CUENTA UNICA DEL TESORO</t>
  </si>
  <si>
    <t>O14831620002</t>
  </si>
  <si>
    <t>00344018001 DEPOSITO DE EFECTIVO, DEPOSITANTE: IPELC, CONCEPTO: SALDO NO EJECUTADO PAGO PASAJES Y VIÁTICOS ILC MESCP E IPELC ENCUENTRO PLURINACIONAL, CUENTA DE DEPOSITO: CUENTA UNICA DEL TESORO</t>
  </si>
  <si>
    <t>O14831630002</t>
  </si>
  <si>
    <t>00344018001 DEPOSITO DE EFECTIVO, DEPOSITANTE: IPELC, CONCEPTO: SALDO NO EJECUTADO CONSOLIDACIÓN MESCP Y PSP EN SIETE NUCLEOS REFERENCIALES, CUENTA DE DEPOSITO: CUENTA UNICA DEL TESORO</t>
  </si>
  <si>
    <t>O14860900002</t>
  </si>
  <si>
    <t>00344018001 DEPOSITO DE EFECTIVO, DEPOSITANTE: IPELC, CONCEPTO: SALDO NO EJECUTADO SEGUIMIENTO PROCESOS PEDAGOGICOS EN NUCLEOS REFERENCIALES, CUENTA DE DEPOSITO: CUENTA UNICA DEL TESORO</t>
  </si>
  <si>
    <t>O14860920002</t>
  </si>
  <si>
    <t>00344012001 DEPOSITO DE EFECTIVO, DEPOSITANTE: IPELC, CONCEPTO: DEVOLUCION ILC KABINEÑOS POR PAGO DE PASAJES A LOS CAPITANES, CUENTA DE DEPOSITO: CUENTA UNICA DEL TESORO</t>
  </si>
  <si>
    <t>B14883250002</t>
  </si>
  <si>
    <t>00099021001 DEP.DE CHEQ.AJENOS,RET.DE CAM.,CONCEPTO: DEP. POR BAJA TEMPORARIA,DEP.: UNIDAD DE INVESTIGACIONES FINANCIERAS , PROCEDENCIA: BANCO UNION S.A., CHEQUE: 21729, FECHA DE EMISION:14/03/2017</t>
  </si>
  <si>
    <t>J03204820002</t>
  </si>
  <si>
    <t>A:00373024101 TRANSFERENCIA S/G NOTA MEFP/VTCP/DGPOT/UPCFTGN/INF/N430/2017 EN VIRTUD DEL ART. 8 D.S. N 2842 MEDIANTE NOTA MEFP/VTCP/DGPOT/UPCFTGN/N0559/2016 SE COMUNICA AL FDI QUE LAS TRANSFERENCIAS SE EFECTUARAN DE FORMA MENSUAL CONFORME A RECAUDACION EN EFECTIVO DEL 5% DEL IDH.</t>
  </si>
  <si>
    <t>S08833510002</t>
  </si>
  <si>
    <t>'TRANSFERENCIA DE FONDOS DE DPTOS.DE ENCAJE LEGAL DEL SISTEMA FINANCIERO A DPTOS.CTES.DEL SECTOR PUBLICO S/G CITE' BUN/0208/17||DE LA FECHA (HRE-TSO-1529). A SOLICITUD DEL MEFP; REVERSION ANTICIPADA PARA ABONO A LA LIBRETA N°00373024101; BUN.</t>
  </si>
  <si>
    <t>O14890750002</t>
  </si>
  <si>
    <t>00373024101 DEPOSITO DE EFECTIVO, DEPOSITANTE: FONDO DE DESARROLLO INDIGENA, CONCEPTO: POR CONCEPTO DE REVERSION DE CHEQUE, CUENTA DE DEPOSITO: CUENTA UNICA DEL TESORO</t>
  </si>
  <si>
    <t>O14812360002</t>
  </si>
  <si>
    <t>00378012002 DEPOSITO DE EFECTIVO, DEPOSITANTE: ROLANDO D. MARQUEZ TINTAYA -SENATEX, CONCEPTO: DEVOLUCION POR RETENCIONES IVA DEL MES DE FEBRERO DE 2017 AL C31-67, CUENTA DE DEPOSITO: CUENTA UNICA DEL TESORO</t>
  </si>
  <si>
    <t>O14866400002</t>
  </si>
  <si>
    <t>00378012002 DEPOSITO DE EFECTIVO, DEPOSITANTE: SENATEX, CONCEPTO: RETENCIONES IMPOSITIVAS C31 - 113, CUENTA DE DEPOSITO: CUENTA UNICA DEL TESORO</t>
  </si>
  <si>
    <t>B14834070002</t>
  </si>
  <si>
    <t>00099021001 DEP.DE CHEQ.AJENOS,RET.DE CAM.,CONCEPTO: PAGO POR SUBSIDIO DE ENFERMEDAD Y MATERNIDAD CORRESPONDIENTE AL MES DE DICIEMBRE 2016,DEP.: CAJA DE SALUD DE LA BANCA PRIVADA , PROCEDENCIA: BANCO NACIONAL DE BOLIVIA S.A., CHEQUE: 6347011, FECHA DE EMISION:16</t>
  </si>
  <si>
    <t>B14834090002</t>
  </si>
  <si>
    <t>00099021001 DEP.DE CHEQ.AJENOS,RET.DE CAM.,CONCEPTO: REMBOLSO DE SUBSIDIO DE ENFERMEDAD CORRESPONDIENTE AL MES DE DICIEMBRE 2016,DEP.: CAJA DE SALUD DE LA BANCA PRIVADA , PROCEDENCIA: BANCO NACIONAL DE BOLIVIA S.A., CHEQUE: 6347098, FECHA DE EMISION:23/02/2017</t>
  </si>
  <si>
    <t>B14859360002</t>
  </si>
  <si>
    <t>00099021001 DEP.DE CHEQ.AJENOS,RET.DE CAM.,CONCEPTO: PAGO POR DESCUENTOS MONTOS EXCEDENTES POR DOBLE PERCEPCIÓN DE RECURSOS PÚBLICOS,DEP.: CAJA NACIONAL DE SALUD , PROCEDENCIA: BANCO UNION S.A., CHEQUE: 29142, FECHA DE EMISION:21/03/2017</t>
  </si>
  <si>
    <t>B14850920002</t>
  </si>
  <si>
    <t>00099021001 DEP.DE CHEQ.AJENOS,RET.DE CAM.,CONCEPTO: REEMBOLSO POR INCAPACIDAD DE LA CAJA DE SALUD CORDES A LA HTT,DEP.: CAJA DE SALUD CORDES , PROCEDENCIA: BANCO UNION S.A., CHEQUE: 3664, FECHA DE EMISION:16/03/2017</t>
  </si>
  <si>
    <t>S08762010002</t>
  </si>
  <si>
    <t>||TRANSFERENCIA DE FONDOS S/G. FORMULARIO, CITE' BUN0014/17 DE LA FECHA (HRE-TSO-17). PAGO PLANILLA DE SUPERVISION NRO. 13. A SOLIC. GAD PANDO; LIBRETA 05120104501 AASANA, CONST.TERMINAL PASAJEROS ARPTO. COBIJA FNDR; BUN.</t>
  </si>
  <si>
    <t>S08801250002</t>
  </si>
  <si>
    <t>'TRANSFERENCIA DE FONDOS||A SOL. DEL MIN,DE ECO Y FIN.PUBL. MEFP/VTCP/DGAFT/UOIET/TES/N°808/17 DE LA FECHA HRE TSO 934 PAGO DE CAPITAL EN MORA . RECUPERACIONES POR LA DEUDA EMERGENTE DEL D.S. N°24641 (04/06/1997) - AASANA. ABONO A LA LIBRETA 00099021001 TGN - RECURSOS ORDINARIOS.</t>
  </si>
  <si>
    <t>S08825750002</t>
  </si>
  <si>
    <t>'TRANSFERENCIA DE FONDOS||S/G.NOTA CITE: MEFP/VTCP/DGAFT/UOIET/TES/N°1179 /17 DE LA FECHA DEL MIN.DE ECO.Y FINAN. PUB.(HRE-TSO-2017-1422),RECUPERACIONES POR LA DEUDA EMERGENTE DEL D.S. N°24641 (4/JUNIO/1997)-ADMINISTRACION DE AEROPUERTOS Y SERVICIOS AUXILIARES  A LA NAVEGACION AEREA. ABONO A LA LIBRETA N° 00099021001 TGN-RECURSOS ORDINARIOS,PAGO CAPITAL EN MORA POR AASANA.</t>
  </si>
  <si>
    <t>O14801650002</t>
  </si>
  <si>
    <t>00512032001 DEPOSITO DE EFECTIVO, DEPOSITANTE: JUAN CANAZA HUAYTA, CONCEPTO: DEVOLUCION DE SALARIO, CUENTA DE DEPOSITO: CUENTA UNICA DEL TESORO</t>
  </si>
  <si>
    <t>S08762550001</t>
  </si>
  <si>
    <t>||COBRO EMISION BOLETA DE GARANTIA Nº001/2017 P/O Y.P.F.B. A/F ADUANA NACIONAL. LIB.00513012004 LBP-YPFB-UNICOMERCIAL REF.:COMISIONES EMISION BOLETA DE GARANTIA Nº001/2017</t>
  </si>
  <si>
    <t>G03475850001</t>
  </si>
  <si>
    <t>G03472150004</t>
  </si>
  <si>
    <t>VENTA DE DIVISAS CON TRANSFERENCIA DE FONDOS A SOLICITUD DE YACIMIENTOS PETROLIFEROS FISCALES BOLIVIANOS SEGUN SOLICITUD 1470 REF: PAGO ANTICIPADO A PETROPERU PROVISION DIESEL OIL MES DICIEMBRE 2016 LIB. 00513012004 LBP-YPFB-UNICOMERCIAL (4030005415/1-2188907)</t>
  </si>
  <si>
    <t>G03472140004</t>
  </si>
  <si>
    <t>VENTA DE DIVISAS CON TRANSFERENCIA DE FONDOS A SOLICITUD DE YACIMIENTOS PETROLIFEROS FISCALES BOLIVIANOS SEGUN SOLICITUD 1467 REF: PAGO ANTICIPADO A TRAFIGURA PTE LTD POR SUMINISTRO DE INSUMOS Y ADITIVOS Y DIESEL OIL MES DICIEMBRE 2016 LIB. 00513012004 LBP-YPFB-UNICOMERCIAL (4030005415/1-2188907)</t>
  </si>
  <si>
    <t>G03472130004</t>
  </si>
  <si>
    <t>VENTA DE DIVISAS CON TRANSFERENCIA DE FONDOS A SOLICITUD DE YACIMIENTOS PETROLIFEROS FISCALES BOLIVIANOS SEGUN SOLICITUD 1469 REF: PAGO ANTICIPADO A TRAFIGURA PTE LTD POR SUMINISTRO DE INSUMOS Y ADITIVOS Y DIESEL OIL MES DICIEMBRE 2016 LIB. 00513012004 LBP-YPFB-UNICOMERCIAL (4030005415/1-2188907)</t>
  </si>
  <si>
    <t>G03472120004</t>
  </si>
  <si>
    <t>VENTA DE DIVISAS CON TRANSFERENCIA DE FONDOS A SOLICITUD DE YACIMIENTOS PETROLIFEROS FISCALES BOLIVIANOS SEGUN SOLICITUD 1468 REF: PAGO A LA COMPAÑÍA DE PETRÓLEOS DE CHILE COPEC SA POR EL SUMINISTRO DE GASOLINA POR LAS CARGAS DEL 01 AL 07 DE DICIEMBRE DE 2016 LIB. 00513012004 LBP-YPFB-UNICOMERCIAL (4030005415/1-2188907)</t>
  </si>
  <si>
    <t>G03472100004</t>
  </si>
  <si>
    <t>VENTA DE DIVISAS CON TRANSFERENCIA DE FONDOS A SOLICITUD DE YACIMIENTOS PETROLIFEROS FISCALES BOLIVIANOS SEGUN SOLICITUD 1439 REF: PAGO ANTICIPO 20% SANDER GEOPHYSICS LIMITED; POR SERVICIO DE ?CONSULTORÍA POR PRODUCTO PARA LA ADQUISICIÓN INTEGRAL AEROGRAVIMÉTRICA ? AEROMAGNETOMÉTRICA EN LA SUBCUENCA LIB. 00513022001 YPFB - "OPERACIONES"</t>
  </si>
  <si>
    <t>G03472080004</t>
  </si>
  <si>
    <t>VENTA DE DIVISAS CON TRANSFERENCIA DE FONDOS A SOLICITUD DE YACIMIENTOS PETROLIFEROS FISCALES BOLIVIANOS SEGUN SOLICITUD 1447 REF: D.T.P. LABORATORIOS S.R.L.- 1ER. PAGO POR ?ADQUISICIÓN GEOQUIMICA DE SUPERFICIE EN LA SUBCUENCA ROBORÉ? SEGÚN CONTRATO ULG-SCZ-205/2016. LIB. 00513022001 YPFB - "OPERACIONES"</t>
  </si>
  <si>
    <t>G03472030001</t>
  </si>
  <si>
    <t>G03472050001</t>
  </si>
  <si>
    <t>COBRO COSTOS DE PAPELERIA SEGUN TRANSFERENCIA DEL EXTERIOR POR ORDEN DE HOGAS S.A. (LIMA PERU) REF.: EXPORTACION GLP Y OTROS LIB. 00513062001 YPFB-OPERACIONES PLANTA DE SEPARACION DE LIQUIDOS RIO GRANDE</t>
  </si>
  <si>
    <t>J03182120001</t>
  </si>
  <si>
    <t>De: 00513012002 Transferencia que se efectua a requerimiento de Yacimientos Petroliferos Fiscales Bolivianos (YPFB), con nota CITE: DFC 4362 URT-3166/2016 y en virtud a la nota interna CITE: MEFP/VPCF/DGCF/UCCF N 1054/2016, por concepto de deposito erroneo.</t>
  </si>
  <si>
    <t>J03182110001</t>
  </si>
  <si>
    <t>De: 00513012004 Transferencia que se efectua a requerimiento de Yacimientos Petroliferos Fiscales Bolivianos (YPFB), con nota CITE: DFC 4361 URT-3165/2016 y en virtud a la nota interna CITE: MEFP/VPCF/DGCF/UCCF N 1056/2016, por concepto de deposito en demasia.</t>
  </si>
  <si>
    <t>J03182100001</t>
  </si>
  <si>
    <t>De: 00513012004 Transferencia que se efectua a requerimiento de Yacimientos Petroliferos Fiscales Bolivianos (YPFB), con nota CITE: DFC 4358 URT-3162/2016 y en virtud a la nota interna CITE: MEFP/VPCF/DGCF/UCCF N 1053/2016, por concepto de deposito en demasia.</t>
  </si>
  <si>
    <t>J03182090001</t>
  </si>
  <si>
    <t>De: 00513012004 Transferencia que se efectua a requerimiento de Yacimientos Petroliferos Fiscales Bolivianos (YPFB), con nota CITE: DFC 4357 URT-3161/2016 y en virtud a la nota interna CITE: MEFP/VPCF/DGCF/UCCF N 1055/2016, por concepto de deposito en demasia.</t>
  </si>
  <si>
    <t>J03182080001</t>
  </si>
  <si>
    <t>De: 00513012004 Transferencia que se efectua a requerimiento de Yacimientos Petroliferos Fiscales Bolivianos (YPFB), con nota CITE: DFC 4360 URT-3164/2016 y en virtud a la nota interna CITE: MEFP/VPCF/DGCF/UCCF N 1057/2016, por concepto de deposito en demasia.</t>
  </si>
  <si>
    <t>J03182070001</t>
  </si>
  <si>
    <t>De: 00513012004 Transferencia que se efectua a requerimiento de Yacimientos Petroliferos Fiscales Bolivianos (YPFB), con nota CITE: DFC 4359 URT-3163/2016 y en virtud a la nota interna CITE: MEFP/VPCF/DGCF/UCCF N 1058/2016, por concepto de deposito en demasia.</t>
  </si>
  <si>
    <t>S08763870002</t>
  </si>
  <si>
    <t>||DEVOLUCION DE PAGO COMISIONES NOTIFICACION DE EMISION DE CARTA DE CREDITO STANDBY BS220 Y EMISION DE CBTE. CONTABLE BS50 DE ACUERDO A SWIFT 00164 DE LA FECHA ADJUNTO REF.: 40GA-G43351-4DGN LIB. 00513012007 YPFB- RECURSOS DE NACIONALIZACION REF.: COMISIONES AVISO LCSB 40GA-G43351-4DGN</t>
  </si>
  <si>
    <t>J03181990001</t>
  </si>
  <si>
    <t>De: 00513012004 Transferencia que efectuamos a requerimiento de Yacimientos Petroliferos Fiscales Bolivianos mediante nota CITE: YPFB/DFC-4293 URT-3117/2016 para la devolucion del deposito en demasia a la EE.SS.RIOJA  en virtud a la nota CITE: MEFP/VPCF/DGCF/UCCF No 1059/2016</t>
  </si>
  <si>
    <t>J03181980001</t>
  </si>
  <si>
    <t>De: 00513012004 Transferencia que efectuamos a requerimiento de Yacimientos Petroliferos Fiscales Bolivianos mediante nota CITE: YPFB/DFC-4292 URT-3116/2016 para la devolucion del deposito en demasia a la EE.SS. EL OASIS  en virtud a la nota CITE: MEFP/VPCF/DGCF/UCCF No 1059/2016</t>
  </si>
  <si>
    <t>J03181970001</t>
  </si>
  <si>
    <t>De: 00513012004 Transferencia que efectuamos a requerimiento de Yacimientos Petroliferos Fiscales Bolivianos mediante nota CITE: YPFB/DFC-4294 URT-3118/2016 para la devolucion de recursos a la Distribuidora LUBRIGAS  en virtud a la nota CITE: MEFP/VPCF/DGCF/UCCF No 1059/2016</t>
  </si>
  <si>
    <t>J03181960001</t>
  </si>
  <si>
    <t>De: 00513012004 Transferencia que efectuamos a requerimiento de Yacimientos Petroliferos Fiscales Bolivianos mediante nota CITE: YPFB/DFC-4295 URT-3119/2016 para la devolucion del deposito en demasia a la distribuidora ROGAS en virtud a la nota CITE: MEFP/VPCF/DGCF/UCCF No 1059/2016</t>
  </si>
  <si>
    <t>J03181810001</t>
  </si>
  <si>
    <t>De: 00513012004 Transferencia que efectuamos a requerimiento de Yacimientos Petroliferos Fiscales Bolivianos mediante nota CITE: YPFB/DFC-4296 URT-3120/2016 para la devolucion del deposito en demasia a la EE.SS. MIZQUE  en virtud a la nota CITE: MEFP/VPCF/DGCF/UCCF No 1059/2016</t>
  </si>
  <si>
    <t>G03498070001</t>
  </si>
  <si>
    <t>COBRO COSTOS DE PAPELERIA SEGUN TRANSFERENCIA DEL EXTERIOR POR ORDEN DE BG BOLIVIA CORPORATION. REF.:39064SZ005VR LIB. 00513012007 YPFB - RECURSOS NACIONALIZACIÓN</t>
  </si>
  <si>
    <t>G03507920001</t>
  </si>
  <si>
    <t>COBRO COSTOS DE PAPELERIA SEGUN TRANSFERENCIA DEL EXTERIOR POR ORDEN DE REPSOL EYP BOLIVIA SA LIB. 00513012007 YPFB - RECURSOS NACIONALIZACIÓN</t>
  </si>
  <si>
    <t>G03507900001</t>
  </si>
  <si>
    <t>COBRO COSTOS DE PAPELERIA SEGUN TRANSFERENCIA DEL EXTERIOR POR ORDEN DE GAS TOTAL S.A. REF:CONTRATO N 63 LIB. 00513062001 YPFB-OPERACIONES PLANTA DE SEPARACION DE LIQUIDOS RIO GRANDE</t>
  </si>
  <si>
    <t>S08764530001</t>
  </si>
  <si>
    <t>||REGISTRO COBRO COMISION AVISO ENMIENDA CARTA DE CREDITO STANDBY BS220.-Y EMISION COMP.CONTABLE BS50.-REF.:40GA-G43424-4DGN (BCB:SB-R-2016-71) A/F Y.P.F.B.,S/G SWIFT 256 ADJ.DE LA FECHA. LIB.00513012007 YPFB - RECURSOS NACIONALIZACIÓN REF.:COMIS.AVISO ENMIENDA SBLC 40GA-G43424-4DGN</t>
  </si>
  <si>
    <t>G03506710001</t>
  </si>
  <si>
    <t>COBRO COSTOS DE PAPELERIA SEGUN TRANSFERENCIA DEL EXTERIOR POR ORDEN DE BG BOLIVIA CORPORATION LIB. 00513012007 YPFB - RECURSOS NACIONALIZACIÓN</t>
  </si>
  <si>
    <t>G03506690001</t>
  </si>
  <si>
    <t>COBRO COSTOS DE PAPELERIA SEGUN TRANSFERENCIA DEL EXTERIOR POR ORDEN DE TOTAL E,P BOLIVIE (SUCURSAL BOLIVIA) REF.: GAS NATURAL JULIO/16 LIB. 00513012007 YPFB - RECURSOS NACIONALIZACIÓN</t>
  </si>
  <si>
    <t>S08765020001</t>
  </si>
  <si>
    <t>||COMISION TRANSFERENCIA FDOS.AL EXTERIOR 0,10% S/USD1.456.000.-,REEMB.GSTS.COMUNICACION BS220.-Y EMISION COMP.CONTABLE BS50.-REF.:PAGO 1 LC I-2016-032 P/C Y.P.F.B. A/F KOSAN CRISPLANT A/S,EN COMPL.A COMP.876501,09/01/17. LIB.00513012004 LBP-YPFB-UNICOMERCIAL REF.:COMISIONES PAGO 1 LC I-2016-032</t>
  </si>
  <si>
    <t>S08764840001</t>
  </si>
  <si>
    <t>||REGISTRO COBRO COMISION NOTIF. ENMIENDA CARTA DE CREDITO STANDBY 40GA-G43418-4DGN LIB. 00513012007 YPFB - RECURSOS DE NACIONALIZACION REF: COM. AVISO ENMIENDA SBLC 40GA-G43418-4DGN</t>
  </si>
  <si>
    <t>G03511020001</t>
  </si>
  <si>
    <t>COBRO COSTOS DE PAPELERIA SEGUN TRANSFERENCIA DEL EXTERIOR POR ORDEN DE PETROBRAS BOLIVIA S.A. REF:PAGO MULTAS Y GASTOS BLOQUE XX TARIJA ENARSA 07/16 LIB. 00513012007 YPFB - RECURSOS NACIONALIZACIÓN</t>
  </si>
  <si>
    <t>G03511900001</t>
  </si>
  <si>
    <t>COBRO COSTOS DE PAPELERIA SEGUN TRANSFERENCIA DEL EXTERIOR POR ORDEN DE PETROBRAS BOLIVIA S.A. REF.: PAGO ITF MAS COMISIONES TITULAR BLOQUE XX TARIJA OESTE FALLAS EN SUMINISTRO AL GSA ENARSA 07/16 LIB. 00513012007 YPFB - RECURSOS NACIONALIZACIÓN</t>
  </si>
  <si>
    <t>G03517580001</t>
  </si>
  <si>
    <t>COBRO COSTOS DE PAPELERIA SEGUN TRANSFERENCIA DEL EXTERIOR POR ORDEN DE PAE E Y P BOLIVIA LIMITED SUCURSAL BOLIVIA REF.: ATS OF 17/01/09 LIB. 00513012007 YPFB - RECURSOS NACIONALIZACIÓN</t>
  </si>
  <si>
    <t>G03517600001</t>
  </si>
  <si>
    <t>COBRO COSTOS DE PAPELERIA SEGUN TRANSFERENCIA DEL EXTERIOR POR ORDEN DE PAE E Y P BOLIVIA LIMITED  REF:MULTA ENARSA JULIO 2016 LIB. 00513012007 YPFB - RECURSOS NACIONALIZACIÓN</t>
  </si>
  <si>
    <t>G03519690001</t>
  </si>
  <si>
    <t>COBRO COSTOS DE PAPELERIA SEGUN TRANSFERENCIA DEL EXTERIOR POR ORDEN DE PETROLEO BRASILEIRO S.A. PETROBRAS LIB. 00513012007 YPFB - RECURSOS NACIONALIZACIÓN</t>
  </si>
  <si>
    <t>G03520690001</t>
  </si>
  <si>
    <t>S08768090001</t>
  </si>
  <si>
    <t>||COBRO DE COMISIONES BCB POR ADMINISTRACIÓN DEL FIDEICOMISO DEL 01/10/2016 AL 31/12/2016 SG. CONT.CONST.FIDEICOMISO SANO N°402/2014 DEL 18/12/2014 Y NOTA YPFB/GAFC 062 - DFC 072 - URT 070/2017 DEL 09/01/2017 EQUIV. USD 5.772,85 LIBRETA 00513012007 YPFB-RECURSOS NACIONALIZACIÓN</t>
  </si>
  <si>
    <t>G03521850001</t>
  </si>
  <si>
    <t>COBRO COSTOS DE PAPELERIA SEGUN TRANSFERENCIA DEL EXTERIOR POR ORDEN DE COPAPE PROD.DE PETROLEO LTDA.BRAZIL-SAO PAULO LIB. 00513062001 YPFB-OPERACIONES PLANTA DE SEPARACION DE LIQUIDOS RIO GRANDE</t>
  </si>
  <si>
    <t>G03521380001</t>
  </si>
  <si>
    <t>S08768460001</t>
  </si>
  <si>
    <t>||REGISTRO COBRO COMISION AVISO ENMIENDA CARTA DE CREDITO STANDBY BS220.-Y EMISION COMP.CONTABLE BS50.-REF.:40GA-G43424-4DGN (BCB:SB-R-2016-71) A/F Y.P.F.B.,S/G SWIFT 416 ADJ.DE LA FECHA. LIB.00513012007 YPFB - RECURSOS NACIONALIZACIÓN REF.:COMISIONES AVISO ENMIENDA SBLC 40GA-G43424-4DGN</t>
  </si>
  <si>
    <t>S08768330001</t>
  </si>
  <si>
    <t>||REGISTRO COBRO COMISION AVISO CARTA DE CREDITO STANDBY BS220.-Y EMISION COMP.CONTABLE BS50.-REF.:31133010014008 (BCB:SB-R-2017-02) A/F Y.P.F.B.,EN COMPL.A COMP.876832,11/01/17. LIB.00513012007 YPFB - RECURSOS NACIONALIZACIÓN REF.:COMISIONES AVISO SBLC 31133010014008</t>
  </si>
  <si>
    <t>S08769120001</t>
  </si>
  <si>
    <t>||REGISTRO COBRO COMISION AVISO EMISION BS220.- Y EMISION DE CBTE. CONTABLE BS50.- REF.: SGAX 311-117203 (BCB: SB-R-2017-04) A FAVOR DE YPFB CGO. LIB. N°00513012007 YPFB RECURSOS DE NACIONALIZACION</t>
  </si>
  <si>
    <t>S08769090001</t>
  </si>
  <si>
    <t>||COMISION TRANSFERENCIA FDOS.AL EXTERIOR 0,10% S/USD2.329.600.-,REEMB.GSTS.COMUNICACION BS220.-Y EMISION COMP.CONTABLE BS50.-REF.:PAGO 2 LC I-2016-032 P/C Y.P.F.B. A/F KOSAN CRISPLANT A/S,EN COMPL.A COMP.876908,12/01/17. LIB.00513012004 LBP-YPFB-UNICOMERCIAL REF.:COMISIONES PAGO 2 LC I-2016-032</t>
  </si>
  <si>
    <t>S08768900001</t>
  </si>
  <si>
    <t>||REGISTRO COBRO COMISION NOTIFICACION ENMIENDA CARTA DE CREDITO STANDBY 40GA-G43418-4DGN LIB. 00513012007 YPFB - RECURSOS DE NACIONALIZACION REF.: COM. AVISO ENMIENDA SBLC 40GA-G43418 4DGN</t>
  </si>
  <si>
    <t>G03546640001</t>
  </si>
  <si>
    <t>G03544750001</t>
  </si>
  <si>
    <t>COBRO COSTOS DE PAPELERIA SEGUN TRANSFERENCIA DEL EXTERIOR POR ORDEN DE ENERGIA ARGENTINA SA LIB. 00513012007 YPFB - RECURSOS NACIONALIZACIÓN</t>
  </si>
  <si>
    <t>G03543560004</t>
  </si>
  <si>
    <t>VENTA DE DIVISAS CON TRANSFERENCIA DE FONDOS A SOLICITUD DE YACIMIENTOS PETROLIFEROS FISCALES BOLIVIANOS SEGUN SOLICITUD 1509 REF: PAGO A PETRÓLEO BRASILEIRO SA POR SUMINISTRO DE GASOLINA PARA ENERO 2017 LIB. 00513012004 LBP-YPFB-UNICOMERCIAL (4030005415/1-2188907)</t>
  </si>
  <si>
    <t>S08770300001</t>
  </si>
  <si>
    <t>||REGISTRO COBRO COMISION AVISO CARTA DE CREDITO STANDBY BS220.-Y EMISION COMP.CONTABLE BS50.-REF.:SGAX 311-117239 (BCB:SB-R-2017-05) A/F Y.P.F.B.,EN COMPL.A COMP.877029,13/01/17. LIB.00513012007 YPFB - RECURSOS NACIONALIZACIÓN REF.:COMISION AVISO SBLC SGAX 311-117239</t>
  </si>
  <si>
    <t>G03556590001</t>
  </si>
  <si>
    <t>COBRO COSTOS DE PAPELERIA SEGUN TRANSFERENCIA DEL EXTERIOR POR ORDEN DE ENERGIA ARGENTINA SOCIEDAD ANONIMA LIB. 00513012007 YPFB - RECURSOS NACIONALIZACIÓN</t>
  </si>
  <si>
    <t>G03556610001</t>
  </si>
  <si>
    <t>S08770980001</t>
  </si>
  <si>
    <t>||REGISTRO COBRO COMISION AVISO CARTA DE CREDITO STANDBY BS220.-Y EMISION COMP.CONTABLE BS50.-REF.:31133010014106 (BCB:SB-R-2017-06) A/F Y.P.F.B.,EN COMPL.A COMP.877097,16/01/17. LIB.00513012007 YPFB - RECURSOS NACIONALIZACIÓN REF.:COMISIONES AVISO SBLC 31133010014106</t>
  </si>
  <si>
    <t>S08771560001</t>
  </si>
  <si>
    <t>||REGISTRO COBRO COMISION AVISO ENMIENDA CARTA DE CREDITO STANDBY BS220.-Y EMISION COMP.CONTABLE BS50.-REF.:31133010014106 (BCB:SB-R-2017-06) A/F Y.P.F.B.,S/G SWIFT 689 DE 16/01/17. LIB.00513012007 YPFB - RECURSOS NACIONALIZACIÓN REF.:COMISIONES AVISO ENMIENDA SBLC 31133010014106</t>
  </si>
  <si>
    <t>S08772150001</t>
  </si>
  <si>
    <t>'COBRO POR´||COMISION TRANSFERENCIA DE FONDOS AL EXTERIOR 0,10% S/USD 624.400.- REEMB. GASTOS DE COMUNICACION BS220.- Y EMISION DE CBTE. CONTABLE BS50.- REF. PAGO N°1 LC I-2016-004 YPFB AFAVOR DE MAGHREB MANAGEMENT INTERNATIONAL MM EN COMPLEMENTO A CBTE. S-0877214 ADJ. LIB. 00513072001 YPFB-OPERACIONES GNRGD REF.: COMISIONES PAGO N°1 I-2016-004</t>
  </si>
  <si>
    <t>S08772530001</t>
  </si>
  <si>
    <t>||REGISTRO COBRO COMISION NOTIFICACION ENMIENDA  BS220.- Y EMISION CBTE. CONTABLE BS50.- CARTA DE CREDITO STANDBY40GA-G43418 - 4DGN (BCB: SB-R-2016-070) LIB. 00513012007 YPFB - RECURSOS DE NACIONALIZACION REF.: COM. AVISO ENMIENDA  SBLC 40GA-G43418-4DGN</t>
  </si>
  <si>
    <t>G03589160001</t>
  </si>
  <si>
    <t>COBRO COSTOS DE PAPELERIA SEGUN TRANSFERENCIA DEL EXTERIOR POR ORDEN DE LIMA GAS S.A.CALLAO-PERU LIB. 00513062001 YPFB-OPERACIONES PLANTA DE SEPARACION DE LIQUIDOS RIO GRANDE</t>
  </si>
  <si>
    <t>G03603880003</t>
  </si>
  <si>
    <t>PROVISION DE FONDOS A SOLICITUD DE YACIMIENTOS PETROLIFEROS FISCALES BOLIVIANOS SEGUN SOLICITUD YPFB-0003-2017 REF: PAGO POR EL SERVICIO INTERRUMPIBLE DE TRANSPORTE DE GAS NATURAL PARA EL MERCADO INTERNO Y EXTERNO A LA EMPRESA GAS TRANSBOLIVIANO LTDA POR EL MES DE DICIEMBRE/2016. LIB. 00513012007 YPFB - RECURSOS NACIONALIZACIÓN</t>
  </si>
  <si>
    <t>G03603910003</t>
  </si>
  <si>
    <t>PROVISION DE FONDOS A SOLICITUD DE YACIMIENTOS PETROLIFEROS FISCALES BOLIVIANOS SEGUN SOLICITUD YPFB-0002-2017 REF: PAGO POR EL SERVICIO DE TRANSPORTE DE GAS ANTURAL PARA EL MERCADO INTERNO Y EXTERNO A LA EMPRESA GASORIENTE BOLIVIANO LTDA POR EL MES DE DICIEMBRE/2016. LIB. 00513012007 YPFB - RECURSOS NACIONALIZACIÓN</t>
  </si>
  <si>
    <t>S08776870001</t>
  </si>
  <si>
    <t>S08776350001</t>
  </si>
  <si>
    <t>'COBRO DE UTILES DE ESCRITORIO POR´||COMPLEMENTO AL COMPROBANTE S-877634 DE LA FECHA REF.: TRANSF. DE FDOS. DEL EXTERIOR A FAVOR DE Y.P.F.B. LIBRETA 00513062001 YPFB-OPERACIONES PLANTA DE SEPARACION DE LIQUIDOS RIO GRANDE</t>
  </si>
  <si>
    <t>G03618620001</t>
  </si>
  <si>
    <t>COBRO COSTOS DE PAPELERIA SEGUN TRANSFERENCIA DEL EXTERIOR POR ORDEN DE CORPORACION PETROLERA S.A.(ASUNCION PARAGUAY) LIB. 00513062001 YPFB-OPERACIONES PLANTA DE SEPARACION DE LIQUIDOS RIO GRANDE</t>
  </si>
  <si>
    <t>G03638940003</t>
  </si>
  <si>
    <t>PROVISION DE FONDOS A SOLICITUD DE YACIMIENTOS PETROLIFEROS FISCALES BOLIVIANOS SEGUN SOLICITUD YPFB-0011-2017 REF: PAGO REGALIAS AL TGN OCTUBRE 2016 LIB. 00099021001 TGN YPFB PARTICIPACION 6% PRODUCCIÓN BRUTA DE HIDROCARBUROS BOCA DE POZO</t>
  </si>
  <si>
    <t>G03637570003</t>
  </si>
  <si>
    <t>PROVISION DE FONDOS A SOLICITUD DE YACIMIENTOS PETROLIFEROS FISCALES BOLIVIANOS SEGUN SOLICITUD YPFB-0004-2017 REF: PAGO IDH OCTUBRE 2016 LIB. 00513012007 YPFB - RECURSOS NACIONALIZACIÓN</t>
  </si>
  <si>
    <t>J03187750001</t>
  </si>
  <si>
    <t>De: 00513012004 A requerimiento de Yacimientos Petroliferos Fiscales Bolivianos (YPFB), con nota CITE: YPFB/DFC-4583 URT-3282/2016, en la cual solicita la devolucion de depositos erroneos, de acuerdo a la nota interna de la Direccion General de Contabilidad Fiscal, CITE: MEFP/VPCF/DGCF/UCCF N 053/20</t>
  </si>
  <si>
    <t>J03187760001</t>
  </si>
  <si>
    <t>De: 00513012002 A requerimiento de Yacimientos Petroliferos Fiscales Bolivianos (YPFB), con nota CITE: YPFB/DFC-4479 URT-3232/2016, en la cual solicita la devolucion de depositos erroneos, segun nota interna de la Direccion General de Contabilidad Fiscal, CITE: MEFP/VPCF/DGCF/UCCF N 058/2017, de acu</t>
  </si>
  <si>
    <t>J03187770001</t>
  </si>
  <si>
    <t>De: 00513012004 A requerimiento del Ministerio de Yacimientos Petroliferos Fiscales Bolivianos (YPFB), con nota CITE: YPFB/DFC-4480 URT-3232/2016, en la cual solicita la devolucion de depositos erroneos, de acuerdo a la nota interna de la Direccion General de Contabilidad Fiscal, CITE: MEFP/VPCF/DGC</t>
  </si>
  <si>
    <t>J03187780001</t>
  </si>
  <si>
    <t>De: 00513012004 A requerimiento de Yacimientos Petroliferos Fiscales Bolivianos (YPFB), con nota CITE: YPFB/DFC-4483 y 4481 URT-3236 y 3234/2016 , en la cual solicita la devolucion de depositos erroneos, de segun nota interna de la Direccion General de Contabilidad Fiscal, CITE: MEFP/VPCF/DGCF/UCCF</t>
  </si>
  <si>
    <t>J03187790001</t>
  </si>
  <si>
    <t>De: 00513012004 A requerimiento de Yacimientos Petroliferos Fiscales Bolivianos (YPFB), con nota CITE: YPFB/DFC-4482 URT-3235/2016, en la cual solicita la devolucion de depositos erroneos, de acuerdo a la nota interna de la Direccion General de Contabilidad Fiscal, CITE: MEFP/VPCF/DGCF/UCCF N 058/20</t>
  </si>
  <si>
    <t>J03187800001</t>
  </si>
  <si>
    <t>De: 00513012004 A requerimiento de Yacimientos Petroliferos Fiscales Bolivianos (YPFB), con nota CITE: YPFB/DFC-4557 URT-3253/2016, en la cual solicita la devolucion de depositos en demasia, de acuerdo a la nota interna de la Direccion General de Contabilidad Fiscal, CITE: MEFP/VPCF/DGCF/UCCF N 059/</t>
  </si>
  <si>
    <t>J03187880001</t>
  </si>
  <si>
    <t>De: 00513012004 A requerimiento de Yacimientos Petroliferos Fiscales Bolivianos (YPFB), con nota CITE: YPFB/DFC-4556 y URT-3252/2016, en la cual solicita la devolucion de depositos erroneos, de acuerdo a la nota interna de la Direccion General de Contabilidad Fiscal, CITE: MEFP/VPCF/DGCF/UCCF N 059/</t>
  </si>
  <si>
    <t>G03648580004</t>
  </si>
  <si>
    <t>VENTA DE DIVISAS CON TRANSFERENCIA DE FONDOS A SOLICITUD DE YACIMIENTOS PETROLIFEROS FISCALES BOLIVIANOS SEGUN SOLICITUD 1554 REF: PAGO ANTICIPADO A VITOL SA POR SUMINISTRO DE DIESEL OIL MES ENERO 2017 PRIMER EMBARQUE LIB. 00513012004 LBP-YPFB-UNICOMERCIAL (4030005415/1-2188907)</t>
  </si>
  <si>
    <t>G03652960001</t>
  </si>
  <si>
    <t>COBRO COSTOS DE PAPELERIA SEGUN TRANSFERENCIA DEL EXTERIOR POR ORDEN DE PETROBRAS PARAGUAY GAS SRL. LIB. 00513062001 YPFB-OPERACIONES PLANTA DE SEPARACION DE LIQUIDOS RIO GRANDE</t>
  </si>
  <si>
    <t>G03652980001</t>
  </si>
  <si>
    <t>COBRO COSTOS DE PAPELERIA SEGUN TRANSFERENCIA DEL EXTERIOR POR ORDEN DE TRAFIGURA PTE.LTD. LIB. 00513012007 YPFB - RECURSOS NACIONALIZACIÓN</t>
  </si>
  <si>
    <t>G03660580003</t>
  </si>
  <si>
    <t>PROVISION DE FONDOS A SOLICITUD DE YACIMIENTOS PETROLIFEROS FISCALES BOLIVIANOS SEGUN SOLICITUD YPFB-0017-2017 REF: PAGO SERVICIO DE TRANSPORTE DE GAS NATURAL MI Y ME FIRME A LA EMPRESA YPFB TRANSPORTE SA DICIEMBRE 2016 LIB. 00513012007 YPFB - RECURSOS NACIONALIZACIÓN</t>
  </si>
  <si>
    <t>G03660530003</t>
  </si>
  <si>
    <t>PROVISION DE FONDOS A SOLICITUD DE YACIMIENTOS PETROLIFEROS FISCALES BOLIVIANOS SEGUN SOLICITUD YPFB-0019-2017 REF: PAGO SERVICIO FIRME DE TRANSPORTE DE GAS NATURAL A YPFB TRANSIERRA SA POR EL MES DE DICIEMBRE 2016 LIB. 00513012007 YPFB - RECURSOS NACIONALIZACIÓN</t>
  </si>
  <si>
    <t>G03660480003</t>
  </si>
  <si>
    <t>PROVISION DE FONDOS A SOLICITUD DE YACIMIENTOS PETROLIFEROS FISCALES BOLIVIANOS SEGUN SOLICITUD YPFB-0020-2017 REF: PAGO SERVICIO DE TRNASPORTE DE GAS NATURAL DUCTO MENOR LINEA 12 A YPFB TRANSPORTE SA DICIEMBRE 2016 LIB. 00513012007 YPFB - RECURSOS NACIONALIZACIÓN</t>
  </si>
  <si>
    <t>G03660630003</t>
  </si>
  <si>
    <t>PROVISION DE FONDOS A SOLICITUD DE YACIMIENTOS PETROLIFEROS FISCALES BOLIVIANOS SEGUN SOLICITUD YPFB-0021-2017 REF: PAGO SERVICIO INTERRUMPIBLE DE TRANSPORTE DE GAS NATURAL PARA EL MERCADO INTERNO DUCTO MENOR CARRASCO BULO BULO A YPFB CHACO DICIEMBRE 2016 LIB. 00513012007 YPFB - RECURSOS NACIONALIZACIÓN</t>
  </si>
  <si>
    <t>G03662060004</t>
  </si>
  <si>
    <t>VENTA DE DIVISAS CON TRANSFERENCIA DE FONDOS A SOLICITUD DE YACIMIENTOS PETROLIFEROS FISCALES BOLIVIANOS SEGUN SOLICITUD 1568 REF: PAGO ANTICIPADO A VITOL SA POR SUMINISTRO DE INSUMOS Y ADITIVOS Y DIESEL OIL CORRESPONDIENTE AL MES DE ENERO 2017 LIB. 00513012004 LBP-YPFB-UNICOMERCIAL (4030005415/1-2188907)</t>
  </si>
  <si>
    <t>G03665140004</t>
  </si>
  <si>
    <t>VENTA DE DIVISAS CON TRANSFERENCIA DE FONDOS A SOLICITUD DE YACIMIENTOS PETROLIFEROS FISCALES BOLIVIANOS SEGUN SOLICITUD 1567 REF: PAGO A PETRÓLEO BRASILEIRO SA SUMINISTRO DE GASOLINA PARA ENERO 2017 LIB. 00513012004 LBP-YPFB-UNICOMERCIAL (4030005415/1-2188907)</t>
  </si>
  <si>
    <t>G03673510004</t>
  </si>
  <si>
    <t>VENTA DE DIVISAS CON TRANSFERENCIA DE FONDOS A SOLICITUD DE YACIMIENTOS PETROLIFEROS FISCALES BOLIVIANOS SEGUN SOLICITUD 1575 REF: PAGO A LA EMPRESA SENERINI TRANSPORTES LTDA POR SERVICIO DE TRANSPORTE DE COMBUSTIBLES LÍQUIDOS PARA EL MES DE ENERO DE 2017 LIB. 00513012004 LBP-YPFB-UNICOMERCIAL (4030005415/1-2188907)</t>
  </si>
  <si>
    <t>G03678930001</t>
  </si>
  <si>
    <t>COBRO COSTOS DE PAPELERIA SEGUN TRANSFERENCIA DEL EXTERIOR POR ORDEN DE PETROBRAS PARAGUAY GAS SRL. ASUNCION-PARAGUAY LIB. 00513062001 YPFB-OPERACIONES PLANTA DE SEPARACION DE LIQUIDOS RIO GRANDE</t>
  </si>
  <si>
    <t>G03698160004</t>
  </si>
  <si>
    <t>VENTA DE DIVISAS CON TRANSFERENCIA DE FONDOS A SOLICITUD DE YACIMIENTOS PETROLIFEROS FISCALES BOLIVIANOS SEGUN SOLICITUD 1596 REF: PAGO A LA EMPRESA PETROPERU S.A. POR SUMINISTRO DE DIESEL PARA EL MES DE ENERO DE 2017 LIB. 00513012004 LBP-YPFB-UNICOMERCIAL (4030005415/1-2188907)</t>
  </si>
  <si>
    <t>G03698140004</t>
  </si>
  <si>
    <t>VENTA DE DIVISAS CON TRANSFERENCIA DE FONDOS A SOLICITUD DE YACIMIENTOS PETROLIFEROS FISCALES BOLIVIANOS SEGUN SOLICITUD 1592 REF: PAGO ANTICIPADO A TRAFIGURA SA POR SUMINISTRO DE INSUMOS Y ADITIVOS Y DIESEL OIL CORRESPONDIENTE AL MES DE ENERO 2017 LIB. 00513012004 LBP-YPFB-UNICOMERCIAL (4030005415/1-2188907)</t>
  </si>
  <si>
    <t>G03702180001</t>
  </si>
  <si>
    <t>S08788150001</t>
  </si>
  <si>
    <t>||REGISTRO COBRO COMISION AVISO CARTA DE CREDITO STANDBY BS220.-Y EMISION COMP.CONTABLE BS50.-REF.:40GA-G21704-4DGN (BCB:SB-R-2016-23) A/F Y.P.F.B.,S/G SWIFT 1534 ADJ.DE LA FECHA. LIB.00513012007 YPFB - RECURSOS NACIONALIZACIÓN REF.:COMISION AVISO SBLC 40GA-G21704-4DGN</t>
  </si>
  <si>
    <t>S08787730002</t>
  </si>
  <si>
    <t>||TRANSFERENCIA DE FONDOS DEL EXTERIOR REF.:COMISION AVISO CARTA DE CREDITO STANDBY BS220.-Y EMISION COMP.CONTABLE BS50.-REF.:31134020172157 (BCB:SB-R-2016-67) A/F Y.P.F.B.,S/G SWIFT 1516 ADJ.DE LA FECHA. LIB.00513012007 YPFB-RECURSOS NACIONALIZACIÓN REF.:COMISIONES AVISO SBLC 31134020172157</t>
  </si>
  <si>
    <t>G03707020003</t>
  </si>
  <si>
    <t>PROVISION DE FONDOS A SOLICITUD DE YACIMIENTOS PETROLIFEROS FISCALES BOLIVIANOS SEGUN SOLICITUD YPFB-0023-2017 REF: PAGO SERVICIO DE TRANSPORTE DE GAS NATURAL MERCADO INTERNO INTERRUMPIBLE A YPFB TRANSPORTE SA DICIEMBRE 2016 LIB. 00513012007 YPFB - RECURSOS NACIONALIZACIÓN</t>
  </si>
  <si>
    <t>G03711270001</t>
  </si>
  <si>
    <t>COBRO COSTOS DE PAPELERIA SEGUN TRANSFERENCIA DEL EXTERIOR POR ORDEN DE TRAFIGURA PTE LIMITED REF.: SB LC PA16SOL06531 OPE 2313 LIB. 00513012007 YPFB - RECURSOS NACIONALIZACIÓN</t>
  </si>
  <si>
    <t>S08788240001</t>
  </si>
  <si>
    <t>'COBRO DE UTILES DE ESCRITORIO POR´||COMPLEMENTO AL COMPROBANTE S-0878823 DE LA FECHA. REF.: TRANSF. DE FONDOS DEL EXTERIOR A FAVOR DE YPFB. LIBRETA 00513062001 YPFB-OPERACIONES PLANTA DE SEPARACION DE LIQUIDOS RIO GRANDE.</t>
  </si>
  <si>
    <t>G03725770001</t>
  </si>
  <si>
    <t>COBRO COSTOS DE PAPELERIA SEGUN TRANSFERENCIA DEL EXTERIOR POR ORDEN DE PETROBRAS PARAGUAY GAS SRL REEF.: OPE 0/321353 LIB. 00513062001 YPFB-OPERACIONES PLANTA DE SEPARACION DE LIQUIDOS RIO GRANDE</t>
  </si>
  <si>
    <t>G03735120001</t>
  </si>
  <si>
    <t>COBRO COSTOS DE PAPELERIA SEGUN TRANSFERENCIA DEL EXTERIOR POR ORDEN DE CORPORACION PETROLERA S.A.ASUNCION PARAGUAY.REF.:PAGO DEPRE FACTURA NRO.11/2017 LIB. 00513062001 YPFB-OPERACIONES PLANTA DE SEPARACION DE LIQUIDOS RIO GRANDE</t>
  </si>
  <si>
    <t>S08792930001</t>
  </si>
  <si>
    <t>'COBRO DE UTILES DE ESCRITORIO POR´||COMPLEMENTO AL COMPROBANTE NO. S-0879287 DE LA FECHA LIBRETA 00513012007 YPFB - RECURSOS NACIONALIZACION</t>
  </si>
  <si>
    <t>S08793010001</t>
  </si>
  <si>
    <t>'COBRO DE UTILES DE ESCRITORIO POR´||COMPLEMENTO AL COMPROBANTE NO.S-0879298 DE LA FECHA LIBRETA NO.00513012007 YPFB-RECURSOS NACIONALIZACION</t>
  </si>
  <si>
    <t>S08793060001</t>
  </si>
  <si>
    <t>'COBRO DE UTILES DE ESCRITORIO POR´||COMPLEMENTO AL COMPROBANTE NO.S-0879303 DE LA FECHA. LIBRETA NO.00513012007 YPFB-RECURSOS NACIONALIZACION</t>
  </si>
  <si>
    <t>G03741430004</t>
  </si>
  <si>
    <t>VENTA DE DIVISAS CON TRANSFERENCIA DE FONDOS A SOLICITUD DE YACIMIENTOS PETROLIFEROS FISCALES BOLIVIANOS SEGUN SOLICITUD 1615 REF: D.T.P. LABORATORIOS S.R.L.,  SEGUNDO PAGO POR ADQUISICIÓN GEOQUIMICA DE SUPERFICIE EN EL ALTIPLANO NORTE SEGÚN CONTRATO ULG-SCZ-203/2016. LIB. 00513022001 YPFB - "OPERACIONES"</t>
  </si>
  <si>
    <t>G03742690004</t>
  </si>
  <si>
    <t>VENTA DE DIVISAS CON TRANSFERENCIA DE FONDOS A SOLICITUD DE YACIMIENTOS PETROLIFEROS FISCALES BOLIVIANOS SEGUN SOLICITUD 1623 REF: PAGO D.T.P. LABORATORIOS S.R.L.- POR ADQUISICIÓN GEOQUIMICA DE SUPERFICIE EN LA SUBCUENCA ROBORÉ SEGÚN CONTRATO ULG-SCZ-205/2016. LIB. 00513022001 YPFB - "OPERACIONES"</t>
  </si>
  <si>
    <t>G03746950001</t>
  </si>
  <si>
    <t>COBRO COSTOS DE PAPELERIA SEGUN TRANSFERENCIA DEL EXTERIOR POR ORDEN DE PETROBRAS PARAGUAY GAS SRL. REF.: OPE 0/321720 LIB. 00513062001 YPFB-OPERACIONES PLANTA DE SEPARACION DE LIQUIDOS RIO GRANDE</t>
  </si>
  <si>
    <t>G03747020004</t>
  </si>
  <si>
    <t>VENTA DE DIVISAS  A SOLICITUD DE YACIMIENTOS PETROLIFEROS FISCALES BOLIVIANOS SEGUN SOLICITUD 1626  REF: PAGO PLANILLA 6 SAMSUNG ENGINEERING CO.LTD. POR REALIZACIÓN PAQUETE DE DISEÑO DE PROCESO (PDP), FRONT END ENGINEERING DESINGN (FEED), INGENIERÍA DE DETALLE, PROCURA, CONSTRUCCIÓN, PUESTA EN MARCH LIB. 00513052001 YPFB_GERENCIA NACIONAL DE PLANTAS DE SEPARACIÓN</t>
  </si>
  <si>
    <t>G03747790004</t>
  </si>
  <si>
    <t>VENTA DE DIVISAS  A SOLICITUD DE YACIMIENTOS PETROLIFEROS FISCALES BOLIVIANOS SEGUN SOLICITUD 1628  REF: PAGO PLANILLA 48 EMPRESA SAMSUNG ENGINEERING CO.LTD. POR REALIZACIÓN DE PDP, FEED, INGENIERÍA DE DETALLE, PROCURA, CONSTRUCCIÓN, PUESTA EN MARCHA DE LA PLANTA DE AMONIACO Y UREA DE CARRASCO; CONT LIB. 00513052001 YPFB_GERENCIA NACIONAL DE PLANTAS DE SEPARACIÓN</t>
  </si>
  <si>
    <t>G03747820004</t>
  </si>
  <si>
    <t>VENTA DE DIVISAS  A SOLICITUD DE YACIMIENTOS PETROLIFEROS FISCALES BOLIVIANOS SEGUN SOLICITUD 1630  REF: PAGO PLANILLA 49  EMPRESA SAMSUNG ENGINEERING CO.LTD. POR REALIZACIÓN DE PDP, FEED, INGENIERÍA DE DETALLE, PROCURA, CONSTRUCCIÓN, PUESTA EN MARCHA DE LA PLANTA DE AMONIACO Y UREA DE CARRASCO; CON LIB. 00513052001 YPFB_GERENCIA NACIONAL DE PLANTAS DE SEPARACIÓN</t>
  </si>
  <si>
    <t>G03747860004</t>
  </si>
  <si>
    <t>VENTA DE DIVISAS  A SOLICITUD DE YACIMIENTOS PETROLIFEROS FISCALES BOLIVIANOS SEGUN SOLICITUD 1633  REF: PAGO EMPRESA SAMSUNG ENGINEERING CO.LTD. POR REALIZACIÓN DE ?PDP, FEED, INGENIERÍA DE DETALLE, PROCURA, CONSTRUCCIÓN, PUESTA EN MARCHA DE LA PLANTA DE AMONIACO Y UREA DE CARRASCO?; CONTRATO DLG-0 LIB. 00513052001 YPFB_GERENCIA NACIONAL DE PLANTAS DE SEPARACIÓN</t>
  </si>
  <si>
    <t>G03738370004</t>
  </si>
  <si>
    <t>VENTA DE DIVISAS  A SOLICITUD DE YACIMIENTOS PETROLIFEROS FISCALES BOLIVIANOS SEGUN SOLICITUD 1618  REF: PAGO PLANILLA 6 TERCERA ADENDA  EMPRESA SAMSUNG ENGINEERING CO.LTD. POR REALIZACIÓN DE PDP, FEED, INGENIERÍA DE DETALLE, PROCURA, CONSTRUCCIÓN, PUESTA EN MARCHA DE LA PLANTA DE AMONIACO Y UREA DE LIB. 00513052001 YPFB_GERENCIA NACIONAL DE PLANTAS DE SEPARACIÓN</t>
  </si>
  <si>
    <t>G03756530001</t>
  </si>
  <si>
    <t>COBRO COSTOS DE PAPELERIA SEGUN TRANSFERENCIA DEL EXTERIOR POR ORDEN DE BG BOLIVIA CORPORATION REF.: 08944TY0074L LIB. 00513012007 YPFB - RECURSOS NACIONALIZACIÓN</t>
  </si>
  <si>
    <t>G03755410004</t>
  </si>
  <si>
    <t>VENTA DE DIVISAS CON TRANSFERENCIA DE FONDOS A SOLICITUD DE YACIMIENTOS PETROLIFEROS FISCALES BOLIVIANOS SEGUN SOLICITUD 1639 REF: PAGO ANTICIPADO A EMPRESA VITOL S.A. SUMINISTRO DIESEL OIL E INSUMO Y ADITIVOS DICIEMBRE 2016 LIB. 00513012004 LBP-YPFB-UNICOMERCIAL (4030005415/1-2188907)</t>
  </si>
  <si>
    <t>G03762460001</t>
  </si>
  <si>
    <t>COBRO COSTOS DE PAPELERIA SEGUN TRANSFERENCIA DEL EXTERIOR POR ORDEN DE PETROLEO BRASILEIRO SA PETROBRAS REF.: EXB-GAS-211 LIB. 00513012007 YPFB - RECURSOS NACIONALIZACIÓN</t>
  </si>
  <si>
    <t>G03762430001</t>
  </si>
  <si>
    <t>COBRO COSTOS DE PAPELERIA SEGUN TRANSFERENCIA DEL EXTERIOR POR ORDEN DE PETROLEO BRASILEIRO SA PETROBRAS REF.: INVOICE GC-T-190/16 LIB. 00513012007 YPFB - RECURSOS NACIONALIZACIÓN</t>
  </si>
  <si>
    <t>G03765500001</t>
  </si>
  <si>
    <t>COBRO COSTOS DE PAPELERIA SEGUN TRANSFERENCIA DEL EXTERIOR POR ORDEN DE TOTAL E, P BOLIVIE (SUCURSAL BOLIVIA) LIB. 00513012007 YPFB - RECURSOS NACIONALIZACIÓN</t>
  </si>
  <si>
    <t>G03767260001</t>
  </si>
  <si>
    <t>COBRO COSTOS DE PAPELERIA SEGUN TRANSFERENCIA DEL EXTERIOR POR ORDEN DE CORPORACION PARAGUAYA DISTRIBUIDORA DE DERIVADOS DE PETROLEO S.A. REF.: PAGO A PROVEEDORES COMPRA 900 TON GLP LIB. 00513062001 YPFB-OPERACIONES PLANTA DE SEPARACION DE LIQUIDOS RIO GRANDE</t>
  </si>
  <si>
    <t>G03780650001</t>
  </si>
  <si>
    <t>COBRO COSTOS DE PAPELERIA SEGUN TRANSFERENCIA DEL EXTERIOR POR ORDEN DE GAS TOTAL S.A. (PARAGUAY)REF.: CONTRATO N 63 AJUSTE DE PRECIO POR GLP LIB. 00513062001 YPFB-OPERACIONES PLANTA DE SEPARACION DE LIQUIDOS RIO GRANDE</t>
  </si>
  <si>
    <t>G03780610001</t>
  </si>
  <si>
    <t>COBRO COSTOS DE PAPELERIA SEGUN TRANSFERENCIA DEL EXTERIOR POR ORDEN DE GAS CORONA S.A.E.C.A. REF.: PAGO PARCIAL PRE-FACTURA NO.17/2017 LIB. 00513062001 YPFB-OPERACIONES PLANTA DE SEPARACION DE LIQUIDOS RIO GRANDE</t>
  </si>
  <si>
    <t>G03773290001</t>
  </si>
  <si>
    <t>G03773310001</t>
  </si>
  <si>
    <t>COBRO COSTOS DE PAPELERIA SEGUN TRANSFERENCIA DEL EXTERIOR POR ORDEN DE PETROBRAS BOLIVIA S.A. REF.:PAGO MULTAS Y GASTOS DEL TITULAR POR FALLAS EN SUMINISTRO AGO.2016 LIB. 00513012007 YPFB - RECURSOS NACIONALIZACIÓN</t>
  </si>
  <si>
    <t>G03778150004</t>
  </si>
  <si>
    <t>VENTA DE DIVISAS CON TRANSFERENCIA DE FONDOS A SOLICITUD DE YACIMIENTOS PETROLIFEROS FISCALES BOLIVIANOS SEGUN SOLICITUD 1659 REF: PAGO A SGS CHILE LIMITADA POR EL SERVICIO DE INSPECCION DE CALIDAD DE PRODUCTO EN BUQUE EN EL PERIODO DE ENERO, MARZO, MAYO, JUNIO, JULIO Y AGOSTO DE 2016 LIB. 00513012004 LBP-YPFB-UNICOMERCIAL (4030005415/1-2188907)</t>
  </si>
  <si>
    <t>G03778170004</t>
  </si>
  <si>
    <t>VENTA DE DIVISAS CON TRANSFERENCIA DE FONDOS A SOLICITUD DE YACIMIENTOS PETROLIFEROS FISCALES BOLIVIANOS SEGUN SOLICITUD 1663 REF: PAGO A CAMIN CARGO CONTROL ARGENTINA S.A. POR SERVICIO DE INSPECCIÓN CORRESPONDIENTE A LOS MESES DE MAYO, JUNIO Y JULIO DE 2016 LIB. 00513012004 LBP-YPFB-UNICOMERCIAL (4030005415/1-2188907)</t>
  </si>
  <si>
    <t>G03792690001</t>
  </si>
  <si>
    <t>COBRO COSTOS DE PAPELERIA SEGUN TRANSFERENCIA DEL EXTERIOR POR ORDEN DE EPE EMPRESA PRODUCTORA DE ENERGIA. REF.: INV.EXB-EPET-001 LIB. 00513012007 YPFB - RECURSOS NACIONALIZACIÓN</t>
  </si>
  <si>
    <t>G03792660001</t>
  </si>
  <si>
    <t>COBRO COSTOS DE PAPELERIA SEGUN TRANSFERENCIA DEL EXTERIOR POR ORDEN DE EPE EMPRESA PRODUCTORA DE ENERGIA. REF.: INV.EXB-EPE-001 LIB. 00513012007 YPFB - RECURSOS NACIONALIZACIÓN</t>
  </si>
  <si>
    <t>G03791830001</t>
  </si>
  <si>
    <t>COBRO COSTOS DE PAPELERIA SEGUN TRANSFERENCIA DEL EXTERIOR POR ORDEN DE EPE EMPRESA PRODUTORA DE ENERGIA/BR REF.: INV.EXB-EPE-001 LIB. 00513012007 YPFB - RECURSOS NACIONALIZACIÓN</t>
  </si>
  <si>
    <t>G03788860004</t>
  </si>
  <si>
    <t>VENTA DE DIVISAS CON TRANSFERENCIA DE FONDOS A SOLICITUD DE YACIMIENTOS PETROLIFEROS FISCALES BOLIVIANOS SEGUN SOLICITUD 1664 REF: PAGO A COMPAÑÍA DE PETRÓLEOS DE CHI8LE COPEC S.A. POR SUMINISTRO DE GASOLINA FACTURAS FINALES CARGAS DEL 2016 LIB. 00513012004 LBP-YPFB-UNICOMERCIAL (4030005415/1-2188907)</t>
  </si>
  <si>
    <t>G03797640004</t>
  </si>
  <si>
    <t>VENTA DE DIVISAS CON TRANSFERENCIA DE FONDOS A SOLICITUD DE YACIMIENTOS PETROLIFEROS FISCALES BOLIVIANOS SEGUN SOLICITUD 1681 REF: PAGO A LA EMPRESA JAGUAR EXPLORATION, INC. FACTURA 16-081, CORRESPONDIENTE AL SEPTIMO PAGO POR EL SERVICIO APOYO TECNICO DE EXPLORACION SISMICA 2D CUENCA MADRE DE DIOS, LIB. 00513042001 YPFB - OPERACIONES  G N E E</t>
  </si>
  <si>
    <t>G03814260001</t>
  </si>
  <si>
    <t>COBRO COSTOS DE PAPELERIA SEGUN TRANSFERENCIA DEL EXTERIOR POR ORDEN DE ENERGIA ARGENTINA SA ENARSA LIB. 00513012007 YPFB - RECURSOS NACIONALIZACIÓN</t>
  </si>
  <si>
    <t>S08797860001</t>
  </si>
  <si>
    <t>||REGISTRO COBRO COMISION AVISO EMISION BS 220.-, EMISION CBTE. CONTABLE BS 50.- CARTA DE CREDITO STANDBY SGAX 311-117751 (BCB: SB-R-2017-09) A/F YPFB. CGO. LIB. N° 00513012007 YPFB-RECURSOS DE NACIONALIZACION REF.: COMISION AVISO SB-R-2017-09|</t>
  </si>
  <si>
    <t>G03814230001</t>
  </si>
  <si>
    <t>COBRO COSTOS DE PAPELERIA SEGUN TRANSFERENCIA DEL EXTERIOR POR ORDEN DE VICTORIA JUAN GAS S.A.C. REF.: FACT. COMERCIALES 106 119 Y NOTA DE DEBITO 5. LIB. 00513062001 YPFB-OPERACIONES PLANTA DE SEPARACION DE LIQUIDOS RIO GRANDE</t>
  </si>
  <si>
    <t>S08800010002</t>
  </si>
  <si>
    <t>||TRANSFERENCIA DE FONDOS DEL EXTERIOR REF.:PAGO COMISIONES SBLC 21.9016286.6,S/G SWIFT 2306 ADJ.DE LA FECHA. LIB.00513012007 YPFB - RECURSOS NACIONALIZACIÓN REF.:COMISIONES SBLC 21.9016286.6</t>
  </si>
  <si>
    <t>G03815790004</t>
  </si>
  <si>
    <t>VENTA DE DIVISAS CON TRANSFERENCIA DE FONDOS A SOLICITUD DE YACIMIENTOS PETROLIFEROS FISCALES BOLIVIANOS SEGUN SOLICITUD 1698 REF: CAMC.- CANCELACIÓN DEL 20 POR CIENTO DEL VALOR TOTAL POR LA ADQUISICIÓN DE EQUIPOS DE PERFORACIÓN 1000HP, DE ACUERDO AL CONTRATO FIRMADO NO 2009AM420-016-YD201, SEGÚN NO LIB. 00513032001 YPFB - ACTIVIDADES VPACF</t>
  </si>
  <si>
    <t>G03815760003</t>
  </si>
  <si>
    <t>PROVISION DE FONDOS A SOLICITUD DE YACIMIENTOS PETROLIFEROS FISCALES BOLIVIANOS SEGUN SOLICITUD YPFB-0034-2017 REF: PAGO DE RETRIBUCION AL TITULAR DEL MES DE OCTUBRE/2016 LIB. 00513012007 YPFB - RECURSOS NACIONALIZACIÓN</t>
  </si>
  <si>
    <t>G03815750004</t>
  </si>
  <si>
    <t>VENTA DE DIVISAS CON TRANSFERENCIA DE FONDOS A SOLICITUD DE YACIMIENTOS PETROLIFEROS FISCALES BOLIVIANOS SEGUN SOLICITUD 1696 REF: BUREAU VERITAS ARGENTINA S.A.-PAGO DE 120.334,71 SUS CON MULTAS POR RETRASO EN LA INSPECCIÓN DEL EQUIPO 1000HP, CON RETENC. DEL 12.5 POR CIENTO IUE-BE Y RETENC. DEL 7 PO LIB. 00513032001 YPFB - ACTIVIDADES VPACF</t>
  </si>
  <si>
    <t>G03815720003</t>
  </si>
  <si>
    <t>PROVISION DE FONDOS A SOLICITUD DE YACIMIENTOS PETROLIFEROS FISCALES BOLIVIANOS SEGUN SOLICITUD YPFB-0033-2017 REF: PAGO DE RETRIBUCION AL TITULAR DEL MES DE OCTUBRE/2016 LIB. 00513012007 YPFB - RECURSOS NACIONALIZACIÓN</t>
  </si>
  <si>
    <t>G03815710005</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</si>
  <si>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t>
  </si>
  <si>
    <t>G03815710004</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</si>
  <si>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 POR DIFERENCIAL CAMBIARIO</t>
  </si>
  <si>
    <t>G03826490001</t>
  </si>
  <si>
    <t>G03826470001</t>
  </si>
  <si>
    <t>COBRO COSTOS DE PAPELERIA SEGUN TRANSFERENCIA DEL EXTERIOR POR ORDEN DE ENERGIA ARGENTINA S.A.REF.: FULLPAY B06-PAGO DIFERIDO IMPO LIB. 00513012007 YPFB - RECURSOS NACIONALIZACIÓN</t>
  </si>
  <si>
    <t>G03820400004</t>
  </si>
  <si>
    <t>VENTA DE DIVISAS CON TRANSFERENCIA DE FONDOS A SOLICITUD DE YACIMIENTOS PETROLIFEROS FISCALES BOLIVIANOS SEGUN SOLICITUD 1707 REF: PAGO A LA EMPRESASENERINI TRANSPORTES LTDA POR SERVICIO DE TRANSPORTE DE COMBUSTIBLES LÍQUIDOS PARA EL MES DE ENERO DE 2017 LIB. 00513012004 LBP-YPFB-UNICOMERCIAL (4030005415/1-2188907)</t>
  </si>
  <si>
    <t>G03848910001</t>
  </si>
  <si>
    <t>COBRO COSTOS DE PAPELERIA SEGUN TRANSFERENCIA DEL EXTERIOR POR ORDEN DE GAS CORONA S.A.E.C.A.REF.:PAGO PARCIAL PRE-FACTURA N./17/2017 LIB. 00513062001 YPFB-OPERACIONES PLANTA DE SEPARACION DE LIQUIDOS RIO GRANDE</t>
  </si>
  <si>
    <t>G03848120001</t>
  </si>
  <si>
    <t>COBRO COSTOS DE PAPELERIA SEGUN TRANSFERENCIA DEL EXTERIOR POR ORDEN DE GAS TOTAL S.A. (PARAGUAY) REF.: AJUSTE DE PRECIO S/CONTRATO N 63 LIB. 00513062001 YPFB-OPERACIONES PLANTA DE SEPARACION DE LIQUIDOS RIO GRANDE</t>
  </si>
  <si>
    <t>G03848100001</t>
  </si>
  <si>
    <t>G03848080001</t>
  </si>
  <si>
    <t>S08802920001</t>
  </si>
  <si>
    <t>||REGISTRO COBRO COMISION AVISO ENMIENDA CARTA DE CREDITO STANDBY BS220.- Y EMISION CBTE. CONTABLE BS50.- REF.: SGAX311-117203 (BCB:SB-R-2017-04) A FAVOR DE YPFB SEGUN SWIFT 02340 DE LA FECHA LIB. 00513012007 YPFB - RECURSOS DE NACIONALIZACION REF.: COM. AVISO ENMIENDA SBLC SGAX311-117203</t>
  </si>
  <si>
    <t>G03838400004</t>
  </si>
  <si>
    <t>VENTA DE DIVISAS CON TRANSFERENCIA DE FONDOS A SOLICITUD DE YACIMIENTOS PETROLIFEROS FISCALES BOLIVIANOS SEGUN SOLICITUD 1720 REF: PAGO A LA EMPRESA TRANSPORTADORA TORNADO LTDA  POR SERVICIO DE TRANSPORTE DE COMBUSTIBLES LÍQUIDOS PARA EL MES DE ENERO Y FENRERO DE 2017 LIB. 00513012004 LBP-YPFB-UNICOMERCIAL (4030005415/1-2188907)</t>
  </si>
  <si>
    <t>G03838390004</t>
  </si>
  <si>
    <t>VENTA DE DIVISAS CON TRANSFERENCIA DE FONDOS A SOLICITUD DE YACIMIENTOS PETROLIFEROS FISCALES BOLIVIANOS SEGUN SOLICITUD 1719 REF: PAGO CERTIFICADO NUMERO 5 A EMPRESA UOP ? HONEYWELL COMPANY,  POR LICENCIAMIENTO Y PAQUETE DE DISENO DE PROCESOS PARA EL PROCESO DE DESHIDROGENACION DE PROPANO. LIB. 00513052001 YPFB_GERENCIA NACIONAL DE PLANTAS DE SEPARACIÓN</t>
  </si>
  <si>
    <t>G03838380004</t>
  </si>
  <si>
    <t>VENTA DE DIVISAS CON TRANSFERENCIA DE FONDOS A SOLICITUD DE YACIMIENTOS PETROLIFEROS FISCALES BOLIVIANOS SEGUN SOLICITUD 1718 REF: PAGO A LA EMPRESA DE TRANSPORTES BORGO LTDA. POR SERVICIO DE TRANSPORTE DE COMBUSTIBLES LÍQUIDOS PARA LOS MESES MESES DE ENERO Y FEBRERO DE 2017 LIB. 00513012004 LBP-YPFB-UNICOMERCIAL (4030005415/1-2188907)</t>
  </si>
  <si>
    <t>G03844050004</t>
  </si>
  <si>
    <t>VENTA DE DIVISAS CON TRANSFERENCIA DE FONDOS A SOLICITUD DE YACIMIENTOS PETROLIFEROS FISCALES BOLIVIANOS SEGUN SOLICITUD 1725 REF: PAGO A LA EMPRESA SANDER GEOPHYSICS LIMITED POR SERVICIO DE CONSULTORIA POR PRODUCTO PARA LA ADQUISICION INTEGRAL AEROGRAVIMETRICA ? AEROMAGNETOMETRICA EN LA SUBCUENCA R LIB. 00513022001 YPFB - "OPERACIONES"</t>
  </si>
  <si>
    <t>S08804310001</t>
  </si>
  <si>
    <t>||REGISTRO COBRO COMISION AVISO ENMIENDA CARTA DE CREDITO STANDBY BS220.-Y EMISION COMP.CONTABLE BS50.-REF.:M193132 (BCB:SB-R-2015-90) A/F Y.P.F.B.,S/G SWIFT NO.2525 ADJ.DE LA FECHA. LIB.00513012007 YPFB - RECURSOS NACIONALIZACIÓN REF.:COMISIONES ENMIENDA 3 SBLC M193132</t>
  </si>
  <si>
    <t>G03853850004</t>
  </si>
  <si>
    <t>VENTA DE DIVISAS CON TRANSFERENCIA DE FONDOS A SOLICITUD DE YACIMIENTOS PETROLIFEROS FISCALES BOLIVIANOS SEGUN SOLICITUD 1732 REF: 6TO. PAGO A LA JAGUAR EXPLORATION, INC., FACTURA 16-077, CORRESPONDIENTE A LA EJECUCIÓN DE SERVICIOS DE APOYO TÉCNICO DE EXPLORACIÓN SÍSMICA 2D CUENCA MADRE DE DIOS ZONA LIB. 00513042001 YPFB - OPERACIONES  G N E E</t>
  </si>
  <si>
    <t>G03859490001</t>
  </si>
  <si>
    <t>COBRO COSTOS DE PAPELERIA SEGUN TRANSFERENCIA DEL EXTERIOR POR ORDEN DE GAS CORONA S.A.E.C.A. REF.:PAGO PRE-FACTURA N 17/2017 LIB. 00513062001 YPFB-OPERACIONES PLANTA DE SEPARACION DE LIQUIDOS RIO GRANDE</t>
  </si>
  <si>
    <t>S08806340001</t>
  </si>
  <si>
    <t>||REGISTRO COBRO COMISION AVISO CARTA DE CREDITO STANDBY BS220.-Y EMISION COMP.CONTABLE BS50.-REF.:GC2009517000067 (BCB:SB-R-2017-013) A/F Y.P.F.B.,EN COMPL.A COMP.880632 ADJ.DE LA FECHA. LIB.00513012007 YPFB - RECURSOS NACIONALIZACIÓN REF.:COMISIONES AVISO SBLC GC2009517000067</t>
  </si>
  <si>
    <t>G03862080003</t>
  </si>
  <si>
    <t>PROVISION DE FONDOS A SOLICITUD DE YACIMIENTOS PETROLIFEROS FISCALES BOLIVIANOS SEGUN SOLICITUD YPFB-0056-2017 REF: PAGO SERVICIO INTERRUMPIBLE DE TRANSPORTE DE GN A MI EMPRESA GAS TRANSBOLIVIANO ENERO 2017 LIB. 00513012007 YPFB - RECURSOS NACIONALIZACIÓN</t>
  </si>
  <si>
    <t>G03862050003</t>
  </si>
  <si>
    <t>PROVISION DE FONDOS A SOLICITUD DE YACIMIENTOS PETROLIFEROS FISCALES BOLIVIANOS SEGUN SOLICITUD YPFB-0054-2017 REF: PAGO TRANSPORTE DE GAS NATURAL MI A GASORIENTE BOLIVIANO LTDA ENERO 2017 LIB. 00513012007 YPFB - RECURSOS NACIONALIZACIÓN</t>
  </si>
  <si>
    <t>G03861990003</t>
  </si>
  <si>
    <t>PROVISION DE FONDOS A SOLICITUD DE YACIMIENTOS PETROLIFEROS FISCALES BOLIVIANOS SEGUN SOLICITUD YPFB-0050-2017 REF: PAGO REGALIAS TGN NOVIEMBRE 2016 LIB. 00099021001 TGN YPFB PARTICIPACION 6% PRODUCCIÓN BRUTA DE HIDROCARBUROS BOCA DE POZO</t>
  </si>
  <si>
    <t>G03861820003</t>
  </si>
  <si>
    <t>PROVISION DE FONDOS A SOLICITUD DE YACIMIENTOS PETROLIFEROS FISCALES BOLIVIANOS SEGUN SOLICITUD YPFB-0043-2017 REF: PAGO IDH NOVIEMBRE 2016 LIB. 00513012007 YPFB - RECURSOS NACIONALIZACIÓN</t>
  </si>
  <si>
    <t>G03862230001</t>
  </si>
  <si>
    <t>COBRO COSTOS DE PAPELERIA SEGUN TRANSFERENCIA DEL EXTERIOR POR ORDEN DE COPAPE PROD DE PETROLEO LTDA REF:INV NR 3 LIB. 00513062001 YPFB-OPERACIONES PLANTA DE SEPARACION DE LIQUIDOS RIO GRANDE</t>
  </si>
  <si>
    <t>G03864850001</t>
  </si>
  <si>
    <t>COBRO COSTOS DE PAPELERIA SEGUN TRANSFERENCIA DEL EXTERIOR POR ORDEN DE COPAPE PROD DE PETROLEO LTDA.- SAO PAULO BR REF.:INV 28/2017 LIB. 00513062001 YPFB-OPERACIONES PLANTA DE SEPARACION DE LIQUIDOS RIO GRANDE</t>
  </si>
  <si>
    <t>G03867740004</t>
  </si>
  <si>
    <t>VENTA DE DIVISAS CON TRANSFERENCIA DE FONDOS A SOLICITUD DE YACIMIENTOS PETROLIFEROS FISCALES BOLIVIANOS SEGUN SOLICITUD 1741 REF: PRIMER PAGO POR ADQUISICION GEOQUIMICA DE SUPERFICIE EN EL ALTIPLANO NORTE A DTP LABORATORIOS SRL LIB. 00513022001 YPFB - "OPERACIONES"</t>
  </si>
  <si>
    <t>G03867750004</t>
  </si>
  <si>
    <t>VENTA DE DIVISAS CON TRANSFERENCIA DE FONDOS A SOLICITUD DE YACIMIENTOS PETROLIFEROS FISCALES BOLIVIANOS SEGUN SOLICITUD 1740 REF: PAGO POR SERVICIO DE INFORMACION ESPECIALIZADA DE PRECIOS DE UREA - ARGUS MEDIA INC. LIB. 00513022001 YPFB - "OPERACIONES"</t>
  </si>
  <si>
    <t>G03877760004</t>
  </si>
  <si>
    <t>VENTA DE DIVISAS CON TRANSFERENCIA DE FONDOS A SOLICITUD DE YACIMIENTOS PETROLIFEROS FISCALES BOLIVIANOS SEGUN SOLICITUD 1758 REF: PAGO A VITOL SA POR POR DIFERENCIA DE FACTURA PROFORMA Y FACTURA COMERCIAL DE SUMINISTRO DE DIESEL LIB. 00513012004 LBP-YPFB-UNICOMERCIAL (4030005415/1-2188907)</t>
  </si>
  <si>
    <t>G03877770004</t>
  </si>
  <si>
    <t>VENTA DE DIVISAS CON TRANSFERENCIA DE FONDOS A SOLICITUD DE YACIMIENTOS PETROLIFEROS FISCALES BOLIVIANOS SEGUN SOLICITUD 1759 REF: PAGO A SGS CHILE LIMITADA POR SERVICIO DE INSPECCIÓN EN EL PERÍODO DE SEPTIEMBRE Y OCTUBRE DE 2016 LIB. 00513012004 LBP-YPFB-UNICOMERCIAL (4030005415/1-2188907)</t>
  </si>
  <si>
    <t>G03877780004</t>
  </si>
  <si>
    <t>VENTA DE DIVISAS CON TRANSFERENCIA DE FONDOS A SOLICITUD DE YACIMIENTOS PETROLIFEROS FISCALES BOLIVIANOS SEGUN SOLICITUD 1761 REF: PAGO A NOBLE AMÉRICAS CORP POR EL SUMINISTRO DE DIÉSEL OÍL MEDIANTE BUQUE BW LIONESS CUARTO EMBARQUE LOTE 3 EN EL PERÍODO 20 A 24 DE DICIEMBRE DE 2016 LIB. 00513012004 LBP-YPFB-UNICOMERCIAL (4030005415/1-2188907)</t>
  </si>
  <si>
    <t>G03877790004</t>
  </si>
  <si>
    <t>VENTA DE DIVISAS CON TRANSFERENCIA DE FONDOS A SOLICITUD DE YACIMIENTOS PETROLIFEROS FISCALES BOLIVIANOS SEGUN SOLICITUD 1762 REF: PAGO A NOBLE AMÉRICAS CORP POR EL SUMINISTRO DE DIÉSEL OÍL MEDIANTE BUQUE BW LIONESS CUARTO EMBARQUE LOTE 3 EN EL PERÍODO 20 A 24 DE DICIEMBRE DE 2016 LIB. 00513012004 LBP-YPFB-UNICOMERCIAL (4030005415/1-2188907)</t>
  </si>
  <si>
    <t>G03877800004</t>
  </si>
  <si>
    <t>VENTA DE DIVISAS CON TRANSFERENCIA DE FONDOS A SOLICITUD DE YACIMIENTOS PETROLIFEROS FISCALES BOLIVIANOS SEGUN SOLICITUD 1763 REF: PAGO A COMPAÑÍA DE PETRÓLEOS DE CHILE  S.A. POR SUMINISTRO DE GASOLINA FACTURAS FINALES CARGAS DEL 01 AL 18 DE ENERO DE 2017 LIB. 00513012004 LBP-YPFB-UNICOMERCIAL (4030005415/1-2188907)</t>
  </si>
  <si>
    <t>G03877810004</t>
  </si>
  <si>
    <t>VENTA DE DIVISAS CON TRANSFERENCIA DE FONDOS A SOLICITUD DE YACIMIENTOS PETROLIFEROS FISCALES BOLIVIANOS SEGUN SOLICITUD 1764 REF: PAGO A COMPAÑIA DE PETROLEOS DE CHILE COPEC S.A. POR SUMINISTRO DE GASOLINA ESPECIAL PERIODO 21 1 17 AL 31 1 17 LIB. 00513012004 LBP-YPFB-UNICOMERCIAL (4030005415/1-2188907)</t>
  </si>
  <si>
    <t>S08809820001</t>
  </si>
  <si>
    <t>'COBRO DE UTILES DE ESCRITORIO POR´||COMPLEMENTO AL COMPROBANTE G-0880981 DE LA FECHA LIBRETA NO.00513012007 YPFB-RECURSOS NACIONALIZACION</t>
  </si>
  <si>
    <t>G03888530004</t>
  </si>
  <si>
    <t>VENTA DE DIVISAS CON TRANSFERENCIA DE FONDOS A SOLICITUD DE YACIMIENTOS PETROLIFEROS FISCALES BOLIVIANOS SEGUN SOLICITUD 1770 REF: PAGO INSPECTORATE SERVICE PERU SAC POR SERVICIO DE INSPECCION CORRESPONDIENTE AL MES DE NOVIEMBRE Y DICIEMBRE 2016 LIB. 00513012004 LBP-YPFB-UNICOMERCIAL (4030005415/1-2188907)</t>
  </si>
  <si>
    <t>G03891480004</t>
  </si>
  <si>
    <t>VENTA DE DIVISAS CON TRANSFERENCIA DE FONDOS A SOLICITUD DE YACIMIENTOS PETROLIFEROS FISCALES BOLIVIANOS SEGUN SOLICITUD 1772 REF: PAGO A EMPRESA PETROPERU POR SUMINISTRO DE GASOLINA CARGAS DEL 14 AL 28 DE ENERO DE 2017 LIB. 00513012004 LBP-YPFB-UNICOMERCIAL (4030005415/1-2188907)</t>
  </si>
  <si>
    <t>G03893880001</t>
  </si>
  <si>
    <t>S08811020004</t>
  </si>
  <si>
    <t>||VENTA DE DIVISAS S/G NOTA YPFB/PRS/GAFC 0521 DFC 0632 URT 0373/2017 Y  AUT.VTA.DIVISAS EFECT.P/MEFP DE 24/02/17 REF.:EMISION CARTA DE CREDITO I-2017-013,COMISION EMISION L/C 0,15% S/USD4.200.000.-POR 335 DIAS,REEMB.GSTS.COMUNICACION BS220.-Y EMISION COMP.CONTABLE BS50.- LIB.00513012004 LBP-YPFB-UNICOMERCIAL REF.:COMISIONES EMISION LC I-2017-013.</t>
  </si>
  <si>
    <t>S08810850001</t>
  </si>
  <si>
    <t>||REGISTRO COBRO COMISION AVISO CARTA DE CREDITO STANDBY BS220.-Y EMISION COMP.CONTABLE BS50.-REF.:40GA-G50799-4DGN (BCB:SB-R-2017-14) A/F Y.P.F.B.,EN COMPL.A COMP.881084,02/03/17. LIB.00513012007 YPFB - RECURSOS NACIONALIZACIÓN REF.:COMISIONES AVISO SBLC 40GA-G50799-4DGN.</t>
  </si>
  <si>
    <t>G03897710003</t>
  </si>
  <si>
    <t>PROVISION DE FONDOS A SOLICITUD DE YACIMIENTOS PETROLIFEROS FISCALES BOLIVIANOS SEGUN SOLICITUD YPFB-0059-2017 REF: PAGO SERVICIO INTERRUMPIBLE Y FIRME DE TRANSPORTE  DE GN A YPFB TRANSIERRA DEL MES DE ENERO 2017 LIB. 00513012007 YPFB - RECURSOS NACIONALIZACIÓN</t>
  </si>
  <si>
    <t>G03897660003</t>
  </si>
  <si>
    <t>PROVISION DE FONDOS A SOLICITUD DE YACIMIENTOS PETROLIFEROS FISCALES BOLIVIANOS SEGUN SOLICITUD YPFB-0064-2017 REF: PAGO SERVICIO DE TRANSPORTE DE GN DUCTO MENOR YPFB TRANSPORTE ENERO 2017 LIB. 00513012007 YPFB - RECURSOS NACIONALIZACIÓN</t>
  </si>
  <si>
    <t>G03897560003</t>
  </si>
  <si>
    <t>PROVISION DE FONDOS A SOLICITUD DE YACIMIENTOS PETROLIFEROS FISCALES BOLIVIANOS SEGUN SOLICITUD YPFB-0063-2017 REF: PAGO SERVICIO DE TRANSPORTE DE GN ME Y MI A YPFB TRANSPORTE ENERO 2017 LIB. 00513012007 YPFB - RECURSOS NACIONALIZACIÓN</t>
  </si>
  <si>
    <t>G03900100004</t>
  </si>
  <si>
    <t>VENTA DE DIVISAS CON TRANSFERENCIA DE FONDOS A SOLICITUD DE YACIMIENTOS PETROLIFEROS FISCALES BOLIVIANOS SEGUN SOLICITUD 1779 REF: PAGO A SGS CHILE POR SERVICIO DE ANALISIS DE MUESTRAS DE RECON CRUDE OIL EN TERMINAL ARICA CHILE LIB. 00513012004 LBP-YPFB-UNICOMERCIAL (4030005415/1-2188907)</t>
  </si>
  <si>
    <t>G03905620001</t>
  </si>
  <si>
    <t>G03915240004</t>
  </si>
  <si>
    <t>VENTA DE DIVISAS CON TRANSFERENCIA DE FONDOS A SOLICITUD DE YACIMIENTOS PETROLIFEROS FISCALES BOLIVIANOS SEGUN SOLICITUD 1783 REF: PAGO A PETROPERU POR SUMINISTRO DE GASOLINA CARGAS 30 DE ENERO AL 09 DE FEBRERO 2017 LIB. 00513012004 LBP-YPFB-UNICOMERCIAL (4030005415/1-2188907)</t>
  </si>
  <si>
    <t>G03915230004</t>
  </si>
  <si>
    <t>VENTA DE DIVISAS CON TRANSFERENCIA DE FONDOS A SOLICITUD DE YACIMIENTOS PETROLIFEROS FISCALES BOLIVIANOS SEGUN SOLICITUD 1781 REF: PAGO A PETRÓLEO BRASILEIRO S.A. POR SUMINISTRO DE GASOLINA PARA FEBRERO 2017 LIB. 00513012004 LBP-YPFB-UNICOMERCIAL (4030005415/1-2188907)</t>
  </si>
  <si>
    <t>G03915220004</t>
  </si>
  <si>
    <t>VENTA DE DIVISAS CON TRANSFERENCIA DE FONDOS A SOLICITUD DE YACIMIENTOS PETROLIFEROS FISCALES BOLIVIANOS SEGUN SOLICITUD 1782 REF: PAGO A PETRÓLEO BRASILEIRO S.A. POR SUMINISTRO DE GASOLINA PARA FEBRERO 2017 LIB. 00513012004 LBP-YPFB-UNICOMERCIAL (4030005415/1-2188907)</t>
  </si>
  <si>
    <t>G03917960001</t>
  </si>
  <si>
    <t>COBRO COSTOS DE PAPELERIA SEGUN TRANSFERENCIA DEL EXTERIOR POR ORDEN DE CORPORACION PETROLERA S.A. ASUNCION PARAGUAY LIB. 00513062001 YPFB-OPERACIONES PLANTA DE SEPARACION DE LIQUIDOS RIO GRANDE</t>
  </si>
  <si>
    <t>S08813080001</t>
  </si>
  <si>
    <t>||REGISTRO COBRO COMISION AVISO CARTA DE CREDITO STANDBY BS220.-Y EMISION COMP.CONTABLE BS50.-REF.:ILC-9589 PUMA (BCB:SB-R-2017-15) A/F Y.P.F.B.,EN COMPL.A COMP.881306,06/03/17. LIB.00513012007 YPFB - RECURSOS NACIONALIZACIÓN REF.:COMISIONES AVISO SBLC ILC-9589 PUMA</t>
  </si>
  <si>
    <t>G03920260004</t>
  </si>
  <si>
    <t>VENTA DE DIVISAS CON TRANSFERENCIA DE FONDOS A SOLICITUD DE YACIMIENTOS PETROLIFEROS FISCALES BOLIVIANOS SEGUN SOLICITUD 1800 REF: PAGO A EMPRESA DTP LABORATORIOS SRL,  POR ADQUISICION GEOQUIMICA DE SUPERFICIE EN EL ALTIPLANO NORTE SEGUN CONTRATO ULG-SCZ-203-2016. LIB. 00513022001 YPFB - "OPERACIONES"</t>
  </si>
  <si>
    <t>G03924670001</t>
  </si>
  <si>
    <t>COBRO COSTOS DE PAPELERIA SEGUN TRANSFERENCIA DEL EXTERIOR POR ORDEN DE PETROLEOS PARAGUAYOS REF:PAGO DE FACTURA NRO 7 LIB. 00513062001 YPFB-OPERACIONES PLANTA DE SEPARACION DE LIQUIDOS RIO GRANDE</t>
  </si>
  <si>
    <t>S08813870004</t>
  </si>
  <si>
    <t>||VENTA DE DIVISAS S/G NOTA YPFB/PSR/GAFC 0520 DFC 0631 URT 0372/2017 Y AUT. VTA DE DIVISAS MEFP DE 07-03-17 REF. EMISION CARTA DE CREDITO I-2017-015, COMISION EMISION LC 0,15% S/USD 825.795.- POR 125 DIAS, REEMB. GASTOS DE COMUNICACION BS220.- Y EMISION CBTE. CTBLE BS50. LIB. 00513072001 YPFB OPERACIONES GNRGD</t>
  </si>
  <si>
    <t>S08814250001</t>
  </si>
  <si>
    <t>||COBRO NOTIFICACION ENMIENDA CARTA DE CREDITO STANDBY BS220.- Y EMISION DE CBTE. CONTABLE BS50.- REF.: 311340020138533 (BCB:SB-R-2016-06) CGO. LIB. N°00513012007 YPFB RECURSOS DE NACIONALIZACION</t>
  </si>
  <si>
    <t>G03934420001</t>
  </si>
  <si>
    <t>COBRO COSTOS DE PAPELERIA SEGUN TRANSFERENCIA DEL EXTERIOR POR ORDEN DE CORPORACION PARAGUAYA DISTRIBUIDORA DE DERIVADOS DE PETROLEO S.A. REF.: PAGO A PROVEEDORES FACT.32 Y 33 POR CONCILIACION ENERO 2017 LIB. 00513062001 YPFB-OPERACIONES PLANTA DE SEPARACION DE LIQUIDOS RIO GRANDE</t>
  </si>
  <si>
    <t>G03935800001</t>
  </si>
  <si>
    <t>COBRO COSTOS DE PAPELERIA SEGUN TRANSFERENCIA DEL EXTERIOR POR ORDEN DE LLAMA GAS S.A. REF:FACTURAS NOS. 9 Y 10 LIB. 00513062001 YPFB-OPERACIONES PLANTA DE SEPARACION DE LIQUIDOS RIO GRANDE</t>
  </si>
  <si>
    <t>S08814670001</t>
  </si>
  <si>
    <t>'COBRO DE UTILES DE ESCRITORIO POR´||BS 50.- REEMBOLSO GASTOS DE COMUNICACION BS 220.- POR CINCO MENSAJES SWIFT (BS 1.100.-) DE ACUERDO A NOTA ADJUNTA. CGO.LIB.N°00513012007 YPFB RECURSOS DE NACIONALIZACION REF.:CGOS MSJ SWIFT STANDBY</t>
  </si>
  <si>
    <t>S08814480001</t>
  </si>
  <si>
    <t>'COBRO DE UTILES DE ESCRITORIO POR´||COMPLEMENTO AL COMPROBANTE S-881446 DE LA FECHA REF:TRANSF. DE FONDOS DEL EXTERIOR A FAVOR DE Y.P.F.B. LIBRETA 00513062001 YPFB OPERACIONES PLANTA DE SEPARACION DE LIQUIDOS</t>
  </si>
  <si>
    <t>G03948220001</t>
  </si>
  <si>
    <t>COBRO COSTOS DE PAPELERIA SEGUN TRANSFERENCIA DEL EXTERIOR POR ORDEN DE HERCO COMBUSTIBLES S.A. LIMA PERU LIB. 00513062001 YPFB-OPERACIONES PLANTA DE SEPARACION DE LIQUIDOS RIO GRANDE</t>
  </si>
  <si>
    <t>G03948160001</t>
  </si>
  <si>
    <t>G03946710004</t>
  </si>
  <si>
    <t>VENTA DE DIVISAS CON TRANSFERENCIA DE FONDOS A SOLICITUD DE YACIMIENTOS PETROLIFEROS FISCALES BOLIVIANOS SEGUN SOLICITUD 1822 REF: PAGO A SGS CHILE POR SERVICIO DE INSPECCION DE CALIDAD NOVIEMBRE 2016 LIB. 00513012004 LBP-YPFB-UNICOMERCIAL (4030005415/1-2188907)</t>
  </si>
  <si>
    <t>G03939090003</t>
  </si>
  <si>
    <t>PROVISION DE FONDOS A SOLICITUD DE YACIMIENTOS PETROLIFEROS FISCALES BOLIVIANOS SEGUN SOLICITUD YPFB-0065-2017 REF: PAGO DEL SERVICIO INTERRUMPIBLE DE TRANSPORTE DE GAS NATURAL PARA EL MI DUCTO MENOR CARRASCO BULO BULO A YPFB CHACO SA ENERO 2017 LIB. 00513012007 YPFB - RECURSOS NACIONALIZACIÓN</t>
  </si>
  <si>
    <t>G03946670004</t>
  </si>
  <si>
    <t>VENTA DE DIVISAS CON TRANSFERENCIA DE FONDOS A SOLICITUD DE YACIMIENTOS PETROLIFEROS FISCALES BOLIVIANOS SEGUN SOLICITUD 1814 REF: PAGO ANTICIPADO A VITOL SA POR SUMINISTRO DE DIESEL OIL SEGUNDO EMBARQUE FEBRERO 2017 LIB. 00513012004 LBP-YPFB-UNICOMERCIAL (4030005415/1-2188907)</t>
  </si>
  <si>
    <t>G03961670001</t>
  </si>
  <si>
    <t>COBRO COSTOS DE PAPELERIA SEGUN TRANSFERENCIA DEL EXTERIOR POR ORDEN DE GAS CORONA S.A.E.C.A.ASUNCION - PARAGUAY LIB. 00513062001 YPFB-OPERACIONES PLANTA DE SEPARACION DE LIQUIDOS RIO GRANDE</t>
  </si>
  <si>
    <t>G03967690004</t>
  </si>
  <si>
    <t>VENTA DE DIVISAS CON TRANSFERENCIA DE FONDOS A SOLICITUD DE YACIMIENTOS PETROLIFEROS FISCALES BOLIVIANOS SEGUN SOLICITUD 1838 REF: PAGO A SGS CHILE POR SERVICIOS DE INSPECCION DE CALIDAD Y CANTIDAD CORRESPONDIENTE AL MES DE DICIEMBRE 2016 LIB. 00513012004 LBP-YPFB-UNICOMERCIAL (4030005415/1-2188907)</t>
  </si>
  <si>
    <t>S08820270002</t>
  </si>
  <si>
    <t>||REGISTRO REPOSICION COBRO COMISION CARTA DE CREDITO 40GA-G50799-4DGN (BCB.: SB-R-2017-014 A/F YPFB  EN COMPLEMENTO A CBTE. S-0882023 Y S-0882026. LIB.N°00513012007 YPFB - RECURSOS NACIONALIZACION REF.: DEVOLUCION COM SB-R-2017-14</t>
  </si>
  <si>
    <t>G03983380001</t>
  </si>
  <si>
    <t>COBRO COSTOS DE PAPELERIA SEGUN TRANSFERENCIA DEL EXTERIOR POR ORDEN DE PETROLEO BRASILEIRO SA PETROBRAS LIB. 00513012007 YPFB - RECURSOS NACIONALIZACIÓN</t>
  </si>
  <si>
    <t>G03983400001</t>
  </si>
  <si>
    <t>COBRO COSTOS DE PAPELERIA SEGUN TRANSFERENCIA DEL EXTERIOR POR ORDEN DE PETROLEO BRASILEIRO S.A.RIODE JANEIRO BRASIL.REF.:INV/EXB GAS 212/16 LIB. 00513012007 YPFB - RECURSOS NACIONALIZACIÓN</t>
  </si>
  <si>
    <t>G03976010001</t>
  </si>
  <si>
    <t>COBRO COSTOS DE PAPELERIA SEGUN TRANSFERENCIA DEL EXTERIOR POR ORDEN DE EPE EMPRESA PRODUCTORA DE ENERGIA LIB. 00513012007 YPFB - RECURSOS NACIONALIZACIÓN</t>
  </si>
  <si>
    <t>G03976040001</t>
  </si>
  <si>
    <t>PAGO A PDVSA PRÉSTAMO SA137065 VCTO. 13-mar-2017 POR CUENTA DE YPFB , NTI. 009100 VALOR 13-mar-2017 CAPITAL USD 16.899,71 INTERESES USD 4.055,93 CTA. 00513012004 LBP-YPFB-UNICOMERCIAL (4030005415/1-2188907)</t>
  </si>
  <si>
    <t>G03976040004</t>
  </si>
  <si>
    <t>PAGO A PDVSA PRÉSTAMO SA137065 VCTO. 13-mar-2017 POR CUENTA DE YPFB , NTI. 009100 VALOR 13-mar-2017 CAPITAL USD 16.899,71 INTERESES USD 4.055,93 CTA. 00513012004 LBP-YPFB-UNICOMERCIAL (4030005415/1-2188907) REF.: COMISIONES BANCARIAS</t>
  </si>
  <si>
    <t>G03976120004</t>
  </si>
  <si>
    <t>VENTA DE DIVISAS CON TRANSFERENCIA DE FONDOS A SOLICITUD DE YACIMIENTOS PETROLIFEROS FISCALES BOLIVIANOS SEGUN SOLICITUD 1844 REF: PETROLEO BRASILEIRO SA -  PAGO CARTA FACTURA, POR CONCEPTO DE CARGOS EN EL MARCO DE LOS CONTRATOS DE COMPRA-VENTA  DE GAS NATURAL. LIB. 00513022001 YPFB - "OPERACIONES"</t>
  </si>
  <si>
    <t>S08820960001</t>
  </si>
  <si>
    <t>'COBRO POR´||COMISION TRANSFERENCIA DE FONDOS AL EXTERIOR 0,10% S/USD320.400.- REEMBOLSO GASTOS DE COMUNICACION BS220.- EMISION CBTE. CONTABLE BS50.- REF.: PAGO N°1 LC-I-2015-018 P/C YPFB A FAVOR DE CUÑADO S.A. EN COMPLEMENTO A  CBTE. ADJUNTO DE LA FECHA LIB. 05132202002 YPFB - OPERACIONES GNRGD REF.: COMISIONES DE PAGO N°1 LC I-2015-018</t>
  </si>
  <si>
    <t>S08820650001</t>
  </si>
  <si>
    <t>'COBRO DE UTILES DE ESCRITORIO POR´||COMPLEMENTO A COMPROBANTE S-882063 DE LA FECHA  REF:TRANSF. DE FONDOS DEL EXTERIOR A FAVOR DE Y.P.F.B. LIBRETA 00513062001 YPFB OPERACIONES PLANTA DE SEPARACION DE LIQUIDOS</t>
  </si>
  <si>
    <t>G03994510001</t>
  </si>
  <si>
    <t>COBRO COSTOS DE PAPELERIA SEGUN TRANSFERENCIA DEL EXTERIOR POR ORDEN DE LIMA GAS S.A. (PERU) REF.: EXPORTACION DE GLP Y OTROS LIB. 00513062001 YPFB-OPERACIONES PLANTA DE SEPARACION DE LIQUIDOS RIO GRANDE</t>
  </si>
  <si>
    <t>G03987510004</t>
  </si>
  <si>
    <t>VENTA DE DIVISAS  A SOLICITUD DE YACIMIENTOS PETROLIFEROS FISCALES BOLIVIANOS SEGUN SOLICITUD 1845  REF: PAGO A  EMPRESA BUREAU VERITAS ARGENTINA SA, CERTIFICADO NUMERO 1,  POR FISCALIZACION (SUPERVISION) DE LA CONSTRUCCION Y PUESTA EN MARCHA DE ESTACIONES SATELITALES DE REGASIFICACION DEL PROYECTO LIB. 00513052001 YPFB_GERENCIA NACIONAL DE PLANTAS DE SEPARACIÓN</t>
  </si>
  <si>
    <t>G03998820004</t>
  </si>
  <si>
    <t>VENTA DE DIVISAS CON TRANSFERENCIA DE FONDOS A SOLICITUD DE YACIMIENTOS PETROLIFEROS FISCALES BOLIVIANOS SEGUN SOLICITUD 1855 REF: PAGO A GEOSERVE SAC, MES DE ENERO, SERVICIO DE APOYO TECNICO ADQUISICION INTEGRAL MAGNETOTELURICA SUBANDINO SUR. LIB. 00513022001 YPFB - "OPERACIONES"</t>
  </si>
  <si>
    <t>G04003160001</t>
  </si>
  <si>
    <t>COBRO COSTOS DE PAPELERIA SEGUN TRANSFERENCIA DEL EXTERIOR POR ORDEN DE GAS CORONA S.A.E.C.A.(ASUNCION PARAGUAY) REF.: ANTICIPO SEGUN CONTRATO YPFB DLG LIB. 00513062001 YPFB-OPERACIONES PLANTA DE SEPARACION DE LIQUIDOS RIO GRANDE</t>
  </si>
  <si>
    <t>G04009150001</t>
  </si>
  <si>
    <t>COBRO COSTOS DE PAPELERIA SEGUN TRANSFERENCIA DEL EXTERIOR POR ORDEN DE BG BOLIVIA CORPORTATION LIB. 00513012007 YPFB - RECURSOS NACIONALIZACIÓN</t>
  </si>
  <si>
    <t>G04009130001</t>
  </si>
  <si>
    <t>COBRO COSTOS DE PAPELERIA SEGUN TRANSFERENCIA DEL EXTERIOR POR ORDEN DE GAS CORONA S.A.E.C.A.ASUNCION-PARAGUAY REF.:ANTICIPO SEGUN CONTRATO YPFB LIB. 00513062001 YPFB-OPERACIONES PLANTA DE SEPARACION DE LIQUIDOS RIO GRANDE</t>
  </si>
  <si>
    <t>G04008300004</t>
  </si>
  <si>
    <t>VENTA DE DIVISAS  A SOLICITUD DE YACIMIENTOS PETROLIFEROS FISCALES BOLIVIANOS SEGUN SOLICITUD 1884  REF: PAGO EMPRESA BUREAU VERITAS ARGENTINA SA, CERTIFICADO NUMERO 3,  POR SERVICIO DE FISCALIZACION DEL PRECOMISIONADO, COMISIONADO, ARRANQUE Y PRUEBA DE DESEMPENO DE LAS PLANTAS DE AMONIACO Y UREA DE LIB. 00513052001 YPFB_GERENCIA NACIONAL DE PLANTAS DE SEPARACIÓN</t>
  </si>
  <si>
    <t>G04008410004</t>
  </si>
  <si>
    <t>VENTA DE DIVISAS CON TRANSFERENCIA DE FONDOS A SOLICITUD DE YACIMIENTOS PETROLIFEROS FISCALES BOLIVIANOS SEGUN SOLICITUD 1878 REF: PAGO ANTICIPADO A TRAFIGURA POR SUMINISTRO DE DIESEL Y GASOLINA CORRESPONDIENTE AL MES DE MARZO/2017 LIB. 00513012004 LBP-YPFB-UNICOMERCIAL (4030005415/1-2188907)</t>
  </si>
  <si>
    <t>S08825720001</t>
  </si>
  <si>
    <t>'COBRO DE UTILES DE ESCRITORIO POR´||COMPLEMENTO A COMP. S-882571 DE LA FECHA LIB. 00513012007 YPFB - RECURSOS NACIONALIZACION POR COBRO UTILES DE ESCRITORIO</t>
  </si>
  <si>
    <t>S08825690001</t>
  </si>
  <si>
    <t>'COBRO DE UTILES DE ESCRITORIO POR´||COMPLEMENTO A COMP. S-882568 DE LA FECHA LIB.00513012007 YPFB-RECURSOS NACIONALIZACION POR COBRO UTILES DE ESCRITORIO</t>
  </si>
  <si>
    <t>S08825650001</t>
  </si>
  <si>
    <t>'COBRO DE UTILES DE ESCRITORIO POR´||COMPLEMENTO AL COMPROBANTE S-0882564 DE LA FECHA. LIBRETA 00513012007 YPFB-RECURSOS NACIONALIZACION</t>
  </si>
  <si>
    <t>S08824970001</t>
  </si>
  <si>
    <t>'COBRO DE UTILES DE ESCRITORIO POR´||COMPLEMENTO AL COMPROBANTE S-0882495 DE LA FECHA LIBRETA 0513012007 YPFB-RECURSOS NACIONALIZACION</t>
  </si>
  <si>
    <t>G04024880001</t>
  </si>
  <si>
    <t>G04028480004</t>
  </si>
  <si>
    <t>VENTA DE DIVISAS CON TRANSFERENCIA DE FONDOS A SOLICITUD DE YACIMIENTOS PETROLIFEROS FISCALES BOLIVIANOS SEGUN SOLICITUD 1897 REF: PAGO A IHS GLOBAL INC, EVENTO DE CAPACITACION  LAPPC 2016 THE 6TH ANNUAL LATIN AMERICAN PETROCHEMICALS AND POLYMERS CONFERENCE. LIB. 00513022001 YPFB - "OPERACIONES"</t>
  </si>
  <si>
    <t>S08826150001</t>
  </si>
  <si>
    <t>||REGISTRO COBRO COMISION AVISO ENMIENDA BS220.- Y EMISION DE CBTE. CONTABLE BS50.- REF.: M193401 (BCB: SB-R-2016-057) A FAVOR DE YPFB CGO. LIB. N°00513012007 YPFB RECURSOS DE NACIONALIZACION  REF.:PAGO COM. LCSB M193401</t>
  </si>
  <si>
    <t>G04038620001</t>
  </si>
  <si>
    <t>COBRO COSTOS DE PAPELERIA SEGUN TRANSFERENCIA DEL EXTERIOR POR ORDEN DE GAS TOTAL S.A. REF.: CONTRATO N 63 AJUSTE DE PRECIO POR GLP LIB. 00513062001 YPFB-OPERACIONES PLANTA DE SEPARACION DE LIQUIDOS RIO GRANDE</t>
  </si>
  <si>
    <t>G04039950004</t>
  </si>
  <si>
    <t>VENTA DE DIVISAS CON TRANSFERENCIA DE FONDOS A SOLICITUD DE YACIMIENTOS PETROLIFEROS FISCALES BOLIVIANOS SEGUN SOLICITUD 1914 REF: PAGO A LA EMPRESA PETROPERU POR SUMINISTRO DE GASOLINA DEL 10 AL 21 DE FEBRERO DE 2017 LIB. 00513012004 LBP-YPFB-UNICOMERCIAL (4030005415/1-2188907)</t>
  </si>
  <si>
    <t>G04040000004</t>
  </si>
  <si>
    <t>VENTA DE DIVISAS CON TRANSFERENCIA DE FONDOS A SOLICITUD DE YACIMIENTOS PETROLIFEROS FISCALES BOLIVIANOS SEGUN SOLICITUD 1918 REF: PAGO A JAGUAR EXPLORATION INC, FACTURA 16-083, CORRESPONDIENTE AL 1ER. PAGO POR EL APOYO TECNICO PARA LA ADQUISICIÓN SÍSMICA 2D EN EL ALTIPLANO NORTE, SEGUN CONTRATO  UL LIB. 00513042001 YPFB - OPERACIONES  G N E E</t>
  </si>
  <si>
    <t>G04040010004</t>
  </si>
  <si>
    <t>VENTA DE DIVISAS CON TRANSFERENCIA DE FONDOS A SOLICITUD DE YACIMIENTOS PETROLIFEROS FISCALES BOLIVIANOS SEGUN SOLICITUD 1916 REF: PAGO A JAGUAR EXPLORATION, FACTURA 16-089, CORRESPONDIENTE AL OCTAVO PAGO POR EL APOYO TECNICO DE EXPLORACION SISMICA 2D CUENCA MADRE DE DIOS ZONA SUROESTE, AREA NUEVA E LIB. 00513042001 YPFB - OPERACIONES  G N E E</t>
  </si>
  <si>
    <t>G04042910001</t>
  </si>
  <si>
    <t>PAGO A EXIMBANK CHINA POPUL PRÉSTAMO 2004 8 118 VCTO. 21-mar-2017 POR CUENTA DE YPFB , NTI. 008993 VALOR 21-mar-2017 CAPITAL RMY 6.620.579,87 INTERESES RMY 1.198.393,86 CTA. 00513012002 LBP-YPFB-VENTA GAS NAT.UNRC LP CP (2011349951300)</t>
  </si>
  <si>
    <t>G04042910004</t>
  </si>
  <si>
    <t>PAGO A EXIMBANK CHINA POPUL PRÉSTAMO 2004 8 118 VCTO. 21-mar-2017 POR CUENTA DE YPFB , NTI. 008993 VALOR 21-mar-2017 CAPITAL RMY 6.620.579,87 INTERESES RMY 1.198.393,86 CTA. 00513012002 LBP-YPFB-VENTA GAS NAT.UNRC LP CP (2011349951300) REF.: COMISIONES BANCARIAS</t>
  </si>
  <si>
    <t>G04042940001</t>
  </si>
  <si>
    <t>PAGO A EXIMBANK CHINA POPUL PRÉSTAMO GCL (2011) 17 (367) VCTO. 21-mar-2017 POR CUENTA DE YPFB , NTI. 009040 VALOR 21-mar-2017 CAPITAL RMY 12.447.146,49 INTERESES RMY 3.880.121,07 CTA. 00513012007 YPFB-RECURSOS NACIONALIZACION</t>
  </si>
  <si>
    <t>G04042940004</t>
  </si>
  <si>
    <t>PAGO A EXIMBANK CHINA POPUL PRÉSTAMO GCL (2011) 17 (367) VCTO. 21-mar-2017 POR CUENTA DE YPFB , NTI. 009040 VALOR 21-mar-2017 CAPITAL RMY 12.447.146,49 INTERESES RMY 3.880.121,07 CTA. 00513012007 YPFB-RECURSOS NACIONALIZACION REF.: COMISIONES BANCARIAS</t>
  </si>
  <si>
    <t>G04043580001</t>
  </si>
  <si>
    <t>COBRO COSTOS DE PAPELERIA SEGUN TRANSFERENCIA DEL EXTERIOR POR ORDEN DE ENERGIA ARGENTINA S.A. REF.: B06-PAGO DIFERIDO LIB. 00513012007 YPFB - RECURSOS NACIONALIZACIÓN</t>
  </si>
  <si>
    <t>G04043600001</t>
  </si>
  <si>
    <t>G04046130001</t>
  </si>
  <si>
    <t>COBRO COSTOS DE PAPELERIA SEGUN TRANSFERENCIA DEL EXTERIOR POR ORDEN DE LLAMA GAS S.A. LIMA-PERU.REF.:PAGO FT 17 Y 18 LIB. 00513062001 YPFB-OPERACIONES PLANTA DE SEPARACION DE LIQUIDOS RIO GRANDE</t>
  </si>
  <si>
    <t>G04046150001</t>
  </si>
  <si>
    <t>COBRO COSTOS DE PAPELERIA SEGUN TRANSFERENCIA DEL EXTERIOR POR ORDEN DE PUMA ENERGY PARAGUAY S.A. REF.: OPE 0/327546 LIB. 00513062001 YPFB-OPERACIONES PLANTA DE SEPARACION DE LIQUIDOS RIO GRANDE</t>
  </si>
  <si>
    <t>G04047490003</t>
  </si>
  <si>
    <t>PROVISION DE FONDOS A SOLICITUD DE YACIMIENTOS PETROLIFEROS FISCALES BOLIVIANOS SEGUN SOLICITUD YPFB-0066-2017 REF: PAGO POR EL SERVICIO DE TRANSPORTE DE GAS NATURAL PARA EL MI A LA EMPRESA GASORIENTE BOLIVIANO LTDA DE FEBRERO 2017 LIB. 00513012007 YPFB - RECURSOS NACIONALIZACIÓN</t>
  </si>
  <si>
    <t>G04056930001</t>
  </si>
  <si>
    <t>COBRO COSTOS DE PAPELERIA SEGUN TRANSFERENCIA DEL EXTERIOR POR ORDEN DE YPFB ANDINA S.A. REF.: GAS NATURAL LIB. 00513012007 YPFB - RECURSOS NACIONALIZACIÓN</t>
  </si>
  <si>
    <t>G04056960001</t>
  </si>
  <si>
    <t>COBRO COSTOS DE PAPELERIA SEGUN TRANSFERENCIA DEL EXTERIOR POR ORDEN DE ENERGIS ARGENTINA S.A. REF.: B06 - PAGO DIFERIDO LIB. 00513012007 YPFB - RECURSOS NACIONALIZACIÓN</t>
  </si>
  <si>
    <t>G04056990001</t>
  </si>
  <si>
    <t>COBRO COSTOS DE PAPELERIA SEGUN TRANSFERENCIA DEL EXTERIOR POR ORDEN DE TECPETROL DE BOLIVIA S.A. LIB. 00513012007 YPFB - RECURSOS NACIONALIZACIÓN</t>
  </si>
  <si>
    <t>G04057050001</t>
  </si>
  <si>
    <t>COBRO COSTOS DE PAPELERIA SEGUN TRANSFERENCIA DEL EXTERIOR POR ORDEN DE ENERGIA ARGENTINA S.A. REF.: B06 - PAGO DIFERIDO LIB. 00513012007 YPFB - RECURSOS NACIONALIZACIÓN</t>
  </si>
  <si>
    <t>S08827970001</t>
  </si>
  <si>
    <t>'COBRO DE UTILES DE ESCRITORIO POR´||COMPLEMENTO COMP. S-882793 DE LA FECHA REF.:. TRANSF. DE FDOS. DEL EXTERIOR A FAVOR DE Y.P.F.B. LIBRETA 00513062001 YPFB-OPERACIONES PLANTA DE SEPARACION DE LIQUIDOS RIO GRANDE</t>
  </si>
  <si>
    <t>G04068240001</t>
  </si>
  <si>
    <t>G04059990001</t>
  </si>
  <si>
    <t>COBRO COSTOS DE PAPELERIA SEGUN TRANSFERENCIA DEL EXTERIOR POR ORDEN DE HERCO COMBUSTIBLES S.A.LIMA-PERU LIB. 00513062001 YPFB-OPERACIONES PLANTA DE SEPARACION DE LIQUIDOS RIO GRANDE</t>
  </si>
  <si>
    <t>G04060010001</t>
  </si>
  <si>
    <t>COBRO COSTOS DE PAPELERIA SEGUN TRANSFERENCIA DEL EXTERIOR POR ORDEN DE PETROBRAS BOLIVIA S.A. REF:PAGO MULTAS Y GASTOS LIB. 00513012007 YPFB - RECURSOS NACIONALIZACIÓN</t>
  </si>
  <si>
    <t>G04061050001</t>
  </si>
  <si>
    <t>COBRO COSTOS DE PAPELERIA SEGUN TRANSFERENCIA DEL EXTERIOR POR ORDEN DE PETROBRAS BOLIVIA S.A. REF.: PAGO COSTOS DE TRANSACCION DEL TIT.BLOQ.XX TARIJA O FALLAS EN SUMINISTRO.GAS SEP/2016 LIB. 00513012007 YPFB - RECURSOS NACIONALIZACIÓN</t>
  </si>
  <si>
    <t>G04065760001</t>
  </si>
  <si>
    <t>COBRO COSTOS DE PAPELERIA SEGUN TRANSFERENCIA DEL EXTERIOR POR ORDEN DE TOTAL TREASURY S A S U LIB. 00513012007 YPFB - RECURSOS NACIONALIZACIÓN</t>
  </si>
  <si>
    <t>G04065780001</t>
  </si>
  <si>
    <t>COBRO COSTOS DE PAPELERIA SEGUN TRANSFERENCIA DEL EXTERIOR POR ORDEN DE COPAPE PROD DE PETROLEO LTDA REF.: INV. 78/2017 LIB. 00513062001 YPFB-OPERACIONES PLANTA DE SEPARACION DE LIQUIDOS RIO GRANDE</t>
  </si>
  <si>
    <t>G04068210001</t>
  </si>
  <si>
    <t>COBRO COSTOS DE PAPELERIA SEGUN TRANSFERENCIA DEL EXTERIOR POR ORDEN DE CORPORACION PETROLERA S.A. (ASUNCION PARAGUAY) REF.: PAGO FACTURA NRO.61 LIB. 00513062001 YPFB-OPERACIONES PLANTA DE SEPARACION DE LIQUIDOS RIO GRANDE</t>
  </si>
  <si>
    <t>G04070520003</t>
  </si>
  <si>
    <t>PROVISION DE FONDOS A SOLICITUD DE YACIMIENTOS PETROLIFEROS FISCALES BOLIVIANOS SEGUN SOLICITUD YPFB-0069-2017 REF: PAGO POR SERVICIO INTERRUMPIBLE DE TRANSPORTE DE GAS NATURAL PARA EL MERCADO INTERNO A LA EMPRESA GAS TRANSBOLIVIANO SA MES DE FEBRERO 2017 LIB. 00513012007 YPFB - RECURSOS NACIONALIZACIÓN</t>
  </si>
  <si>
    <t>G04070600001</t>
  </si>
  <si>
    <t>COBRO COSTOS DE PAPELERIA SEGUN TRANSFERENCIA DEL EXTERIOR POR ORDEN DE PETROLEOS PARAGUAYOS (PETROBRAS)REF.FACTURS NO.21 LIB. 00513062001 YPFB-OPERACIONES PLANTA DE SEPARACION DE LIQUIDOS RIO GRANDE</t>
  </si>
  <si>
    <t>S08830030001</t>
  </si>
  <si>
    <t>'COBRO DE UTILES DE ESCRITORIO POR´||TRANSF. DE FONDOS DEL EXTERIOR EN COMPLEMENTO A COMPROBANTE S-882998 DE LA FECHA. LIBRETA 00513062001 YPFB OPERACIONES PLANTA DE SEPARACION DE LIQUIDOS</t>
  </si>
  <si>
    <t>S08830190001</t>
  </si>
  <si>
    <t>'COBRO DE UTILES DE ESCRITORIO POR´||COMPLEMENTO AL COMPROBANTE S-0883014 DE LA FECHA LIBRETA NO.00513062001 YPFB-OPERACIONES PLANTA DE SEPARACION DE LIQUIDOS RIO GRANDE</t>
  </si>
  <si>
    <t>G04083280001</t>
  </si>
  <si>
    <t>COBRO COSTOS DE PAPELERIA SEGUN TRANSFERENCIA DEL EXTERIOR POR ORDEN DE GP EXPLORACION Y PRODUCCION S.L. REF.: PENALIDADES POR FALTANTES DE SUMINISTRO 2016-CONTRATO YPFB-ENARSA LIB. 00513012007 YPFB - RECURSOS NACIONALIZACIÓN</t>
  </si>
  <si>
    <t>G04083350004</t>
  </si>
  <si>
    <t>VENTA DE DIVISAS CON TRANSFERENCIA DE FONDOS A SOLICITUD DE YACIMIENTOS PETROLIFEROS FISCALES BOLIVIANOS SEGUN SOLICITUD 1951 REF: OCTAVO PAGO A  BEICIP FRANLAB,   POR SERVICIO DE CONSULTORIA EN ASESORAMIENTO TECNICO ECONOMICO EN EXPLORACION. LIB. 00513022001 YPFB - "OPERACIONES"</t>
  </si>
  <si>
    <t>G04083590004</t>
  </si>
  <si>
    <t>VENTA DE DIVISAS CON TRANSFERENCIA DE FONDOS A SOLICITUD DE YACIMIENTOS PETROLIFEROS FISCALES BOLIVIANOS SEGUN SOLICITUD 1959 REF: PAGO A EMPRESA NACIONAL DE ENERGÍA ENEX S.A POR SUMINISTRO DE GASOLINA FACTURAS FINALES - CARGAS DEL 21 DE DICIEMBRE DE 2016 AL 25 DE NENERO DE 2017 LIB. 00513012004 LBP-YPFB-UNICOMERCIAL (4030005415/1-2188907)</t>
  </si>
  <si>
    <t>G04083570004</t>
  </si>
  <si>
    <t>VENTA DE DIVISAS CON TRANSFERENCIA DE FONDOS A SOLICITUD DE YACIMIENTOS PETROLIFEROS FISCALES BOLIVIANOS SEGUN SOLICITUD 1960 REF: PAGO A INTERTEK CALEB BRETT CHILE S.A. POR SERVICIO DE INSPECCIÓN DE CALIDAD-CANTIDAD Y ANÁLISIS CRUDO RECONSTITUIDO PUERTO ARICA MES MAYO 2015 LIB. 00513012007 YPFB - RECURSOS NACIONALIZACIÓN</t>
  </si>
  <si>
    <t>G04083550004</t>
  </si>
  <si>
    <t>VENTA DE DIVISAS CON TRANSFERENCIA DE FONDOS A SOLICITUD DE YACIMIENTOS PETROLIFEROS FISCALES BOLIVIANOS SEGUN SOLICITUD 1962 REF: PAGO A EMPRESA NACIONAL DE ENERGÍA ENEX S.A. POR SUMINISTRO DE GASOLINA FACTURAS FINALES - CARGAS DEL 21 DE DICIEMBRE DE 2016 AL 25 DE ENERO DE 2017 LIB. 00513012004 LBP-YPFB-UNICOMERCIAL (4030005415/1-2188907)</t>
  </si>
  <si>
    <t>G04083540004</t>
  </si>
  <si>
    <t>VENTA DE DIVISAS CON TRANSFERENCIA DE FONDOS A SOLICITUD DE YACIMIENTOS PETROLIFEROS FISCALES BOLIVIANOS SEGUN SOLICITUD 1961 REF: PAGO A PETROPERU POR SUMINISTRO DE GASOLINA DEL 23 AL 28 DE FEBRERO DE 2017 LIB. 00513012004 LBP-YPFB-UNICOMERCIAL (4030005415/1-2188907)</t>
  </si>
  <si>
    <t>S08831990001</t>
  </si>
  <si>
    <t>'COBRO POR´||AMPLIACION DE VALIDEZ 0,15% S/USD 290.280.- POR 31 DIAS, SEGUN NOTA YPFB/GCIL:353DPO:299/2017 REF.: I-2016-036 POR CUENTA DE YPFB A FAVOR DE DELTA COMPRESION SRL CGO. LIB N°00513012004 LBP - YPFB UNICOMERCIAL REF. COM. ENMIENDA LC I-2016-036</t>
  </si>
  <si>
    <t>G04106250003</t>
  </si>
  <si>
    <t>PROVISION DE FONDOS A SOLICITUD DE YACIMIENTOS PETROLIFEROS FISCALES BOLIVIANOS SEGUN SOLICITUD YPFB-0080-2017 REF: PAGO RETRIBUCION AL TITULAR NOVIEMBRE 2016 A PLUSPETROL LIB. 00513012007 YPFB - RECURSOS NACIONALIZACIÓN</t>
  </si>
  <si>
    <t>G04106220003</t>
  </si>
  <si>
    <t>PROVISION DE FONDOS A SOLICITUD DE YACIMIENTOS PETROLIFEROS FISCALES BOLIVIANOS SEGUN SOLICITUD YPFB-0079-2017 REF: PAGO RETRIBUCION AL TITULAR NOVIEMBRE 2016  A PLUSPETROL LIB. 00513012007 YPFB - RECURSOS NACIONALIZACIÓN</t>
  </si>
  <si>
    <t>G04106190003</t>
  </si>
  <si>
    <t>PROVISION DE FONDOS A SOLICITUD DE YACIMIENTOS PETROLIFEROS FISCALES BOLIVIANOS SEGUN SOLICITUD YPFB-0078-2017 REF: PAGO RETRIBUCION AL TITULAR NOVIEMBRE 2016 A BG BOLIVIA LIB. 00513012007 YPFB - RECURSOS NACIONALIZACIÓN</t>
  </si>
  <si>
    <t>G04114940001</t>
  </si>
  <si>
    <t>COBRO COSTOS DE PAPELERIA SEGUN TRANSFERENCIA DEL EXTERIOR POR ORDEN DE HERCO COMUSTIBLES S.A., LIMA-PERU LIB. 00513062001 YPFB-OPERACIONES PLANTA DE SEPARACION DE LIQUIDOS RIO GRANDE</t>
  </si>
  <si>
    <t>S08834060001</t>
  </si>
  <si>
    <t>||REGISTRO COBRO COMISION AVISO ENMIENDA CARTA DE CREDITO STANDBY BS220.- Y EMISION DE CBTE. CONTABLE BS50.- REF.: 40GA-G21704-4DGN (BCB:SB-R-2016-23) A/F YPFB LIB. 00513012007 YPFB - RECURSOS DE NACIONALIZACION RE. COM. AVISO ENMIENDA SBLC 40GA-G21704-4DGN</t>
  </si>
  <si>
    <t>G04126970001</t>
  </si>
  <si>
    <t>COBRO COSTOS DE PAPELERIA SEGUN TRANSFERENCIA DEL EXTERIOR POR ORDEN DE LIMA GAS S.A., CALLAO PERU LIB. 00513062001 YPFB-OPERACIONES PLANTA DE SEPARACION DE LIQUIDOS RIO GRANDE</t>
  </si>
  <si>
    <t>G04120880004</t>
  </si>
  <si>
    <t>VENTA DE DIVISAS CON TRANSFERENCIA DE FONDOS A SOLICITUD DE YACIMIENTOS PETROLIFEROS FISCALES BOLIVIANOS SEGUN SOLICITUD 1999 REF: PAGO A PETROPERU POR SUMINISTRO DE DIESEL OIL POR EL PERIODO DE MARZO 2017 LIB. 00513012004 LBP-YPFB-UNICOMERCIAL (4030005415/1-2188907)</t>
  </si>
  <si>
    <t>G04118870003</t>
  </si>
  <si>
    <t>PROVISION DE FONDOS A SOLICITUD DE YACIMIENTOS PETROLIFEROS FISCALES BOLIVIANOS SEGUN SOLICITUD YPFB-0092-2017 REF: PAGO SERVICIO FIRME E INTERRUMPIBLE DE TRANSPORTE DE GN A YPFB TRANSIERRA FEBRERO 2017 LIB. 00513012007 YPFB - RECURSOS NACIONALIZACIÓN</t>
  </si>
  <si>
    <t>G04118820003</t>
  </si>
  <si>
    <t>PROVISION DE FONDOS A SOLICITUD DE YACIMIENTOS PETROLIFEROS FISCALES BOLIVIANOS SEGUN SOLICITUD YPFB-0090-2017 REF: PAGO SERVICIO DE TRNASPORTE GN MI Y ME A YPFB TRANSPORTE FEBRERO 2017 LIB. 00513012007 YPFB - RECURSOS NACIONALIZACIÓN</t>
  </si>
  <si>
    <t>G04117530003</t>
  </si>
  <si>
    <t>PROVISION DE FONDOS A SOLICITUD DE YACIMIENTOS PETROLIFEROS FISCALES BOLIVIANOS SEGUN SOLICITUD YPFB-0100-2017 REF: PAGO REGALIAS DICIEMBRE 2016 A TGN LIB. 00099021001 TGN YPFB PARTICIPACION 6% PRODUCCIÓN BRUTA DE HIDROCARBUROS BOCA DE POZO</t>
  </si>
  <si>
    <t>G04117320003</t>
  </si>
  <si>
    <t>PROVISION DE FONDOS A SOLICITUD DE YACIMIENTOS PETROLIFEROS FISCALES BOLIVIANOS SEGUN SOLICITUD YPFB-0093-2017 REF: PAGO IDH DICIEMBRE 2016 LIB. 00513012007 YPFB - RECURSOS NACIONALIZACIÓN</t>
  </si>
  <si>
    <t>G04131200001</t>
  </si>
  <si>
    <t>COBRO COSTOS DE PAPELERIA SEGUN TRANSFERENCIA DEL EXTERIOR POR ORDEN DE VITOL SA REF:INV P1715513 Y INV 3 LIB. 00513012007 YPFB - RECURSOS NACIONALIZACIÓN</t>
  </si>
  <si>
    <t>G04134420001</t>
  </si>
  <si>
    <t>COBRO COSTOS DE PAPELERIA SEGUN TRANSFERENCIA DEL EXTERIOR POR ORDEN DE LLAMA GAS S.A.- LIMA PERU LIB. 00513062001 YPFB-OPERACIONES PLANTA DE SEPARACION DE LIQUIDOS RIO GRANDE</t>
  </si>
  <si>
    <t>G04137960001</t>
  </si>
  <si>
    <t>COBRO COSTOS DE PAPELERIA SEGUN TRANSFERENCIA DEL EXTERIOR POR ORDEN DE PERUANA DE COMBUSTIBLE S.A.LIMA,PERU. REF.:FACT 36 LIB. 00513062001 YPFB-OPERACIONES PLANTA DE SEPARACION DE LIQUIDOS RIO GRANDE</t>
  </si>
  <si>
    <t>G04137980001</t>
  </si>
  <si>
    <t>COBRO COSTOS DE PAPELERIA SEGUN TRANSFERENCIA DEL EXTERIOR POR ORDEN DE VICTORIA JUAN GAS S.A.C. REF.: PAGO FACTURA COMERCIAL NO.78 LIB. 00513062001 YPFB-OPERACIONES PLANTA DE SEPARACION DE LIQUIDOS RIO GRANDE</t>
  </si>
  <si>
    <t>O14805330002</t>
  </si>
  <si>
    <t>00513012004 DEPOSITO DE EFECTIVO, DEPOSITANTE: ISAAC J. THOMPSON MEAVE, CONCEPTO: DEVOLUCION DE SALDO DE FONDO EN AVANCE GASTOS VARIOS, CUENTA DE DEPOSITO: CUENTA UNICA DEL TESORO</t>
  </si>
  <si>
    <t>B14855270002</t>
  </si>
  <si>
    <t>00513152001 DEP.DE CHEQ.AJENOS,RET.DE CAM.,CONCEPTO: REVERSION DE SALDOS NO EJECUTADOS,DEP.: YPFB , PROCEDENCIA: BANCO UNION S.A., CHEQUE: 129, FECHA DE EMISION:16/03/2017</t>
  </si>
  <si>
    <t>J03194650002</t>
  </si>
  <si>
    <t>A:00526012001 A requerimiento de la Unidad de Administracion e Informacion Salarial (UAIS), con nota interna CITE: MEFP/VTCP/DGPOT/UAIS/N 560/2017, en la cual solicita la reversion definitiva de las boletas consignadas en el Comprobante de Pago N 18678.</t>
  </si>
  <si>
    <t>O14819500002</t>
  </si>
  <si>
    <t>00526012001 DEPOSITO DE EFECTIVO, DEPOSITANTE: BTV CARLOS FLORES MENACHO, CONCEPTO: DEVOLUCION POR CONCEPTO DE VIATICOS, CUENTA DE DEPOSITO: CUENTA UNICA DEL TESORO</t>
  </si>
  <si>
    <t>O14819510002</t>
  </si>
  <si>
    <t>B14823590002</t>
  </si>
  <si>
    <t>00526012001 DEP.DE CHEQ.AJENOS,RET.DE CAM.,CONCEPTO: SALDOS DE LA GESTION 2015,DEP.: BOLIVIA TV. , PROCEDENCIA: BANCO UNION S.A., CHEQUE: 15763, FECHA DE EMISION:07/03/2017</t>
  </si>
  <si>
    <t>B14824450002</t>
  </si>
  <si>
    <t>00526012001 DEP.DE CHEQ.AJENOS,RET.DE CAM.,CONCEPTO: DESCUENTO POR FONDOS EN AVANCE,DEP.: BOLIVIA TV , PROCEDENCIA: BANCO UNION S.A., CHEQUE: 15770, FECHA DE EMISION:09/03/2017</t>
  </si>
  <si>
    <t>B14824470002</t>
  </si>
  <si>
    <t>00526012001 DEP.DE CHEQ.AJENOS,RET.DE CAM.,CONCEPTO: DESCUENTO POR VIATICOS,DEP.: BOLIVIA TV , PROCEDENCIA: BANCO UNION S.A., CHEQUE: 15771, FECHA DE EMISION:09/03/2017</t>
  </si>
  <si>
    <t>B14827680002</t>
  </si>
  <si>
    <t>00526012001 DEP.DE CHEQ.AJENOS,RET.DE CAM.,CONCEPTO: DESCUENTOS POR FONDOS EN AVANCE NO DESCARGADOS,DEP.: BOLIVIA TV. , PROCEDENCIA: BANCO UNION S.A., CHEQUE: 15774, FECHA DE EMISION:09/03/2017</t>
  </si>
  <si>
    <t>B14827700002</t>
  </si>
  <si>
    <t>00526012001 DEP.DE CHEQ.AJENOS,RET.DE CAM.,CONCEPTO: DESCUENTOS POR VIATICOS NO DESCARGADOS,DEP.: BOLIVIA TV. , PROCEDENCIA: BANCO UNION S.A., CHEQUE: 15773, FECHA DE EMISION:09/03/2017</t>
  </si>
  <si>
    <t>O14827910002</t>
  </si>
  <si>
    <t>00526012001 DEPOSITO DE EFECTIVO, DEPOSITANTE: BOLIVIA TV - OSBALDO PARRADO MAMANI, CONCEPTO: DEVOLUCION DE PASAJES, CUENTA DE DEPOSITO: CUENTA UNICA DEL TESORO</t>
  </si>
  <si>
    <t>O14829090002</t>
  </si>
  <si>
    <t>00526012001 DEPOSITO DE EFECTIVO, DEPOSITANTE: BOLIVIA TV TATIANA ALEJANDRA ALBARRACIN MURILLO, CONCEPTO: DEVOLUCION PASAJES, CUENTA DE DEPOSITO: CUENTA UNICA DEL TESORO</t>
  </si>
  <si>
    <t>O14856350002</t>
  </si>
  <si>
    <t>00526012001 DEPOSITO DE EFECTIVO, DEPOSITANTE: BOLIVIA TV. FREDDY ESPRELLA ROJAS, CONCEPTO: DEVOLUCION DE PASAJES, CUENTA DE DEPOSITO: CUENTA UNICA DEL TESORO</t>
  </si>
  <si>
    <t>O14861110002</t>
  </si>
  <si>
    <t>00526012001 DEPOSITO DE EFECTIVO, DEPOSITANTE: BOLIVIA TV. SOFIA CHAMBI RODRIGUEZ, CONCEPTO: DEVOLUCION DE PASAJES, CUENTA DE DEPOSITO: CUENTA UNICA DEL TESORO</t>
  </si>
  <si>
    <t>O14861120002</t>
  </si>
  <si>
    <t>00526012001 DEPOSITO DE EFECTIVO, DEPOSITANTE: BOLIVIA TV. JESUS HENRY VILLCA MADENI, CONCEPTO: DEVOLUCION DE PASAJES, CUENTA DE DEPOSITO: CUENTA UNICA DEL TESORO</t>
  </si>
  <si>
    <t>O14864690002</t>
  </si>
  <si>
    <t>00526012001 DEPOSITO DE EFECTIVO, DEPOSITANTE: RAMIRO COAQUIRA RIVAS - BOLIVIA TV, CONCEPTO: DEVOLUCIÓN DE VIÁTICO, RAMIRO COAQUIRA, CUENTA DE DEPOSITO: CUENTA UNICA DEL TESORO</t>
  </si>
  <si>
    <t>O14864770002</t>
  </si>
  <si>
    <t>00526012001 DEPOSITO DE EFECTIVO, DEPOSITANTE: YACIR JOSÉ CERDANO PACO, CONCEPTO: DEVOLUCIÓN VIÁTICOS, CUENTA DE DEPOSITO: CUENTA UNICA DEL TESORO</t>
  </si>
  <si>
    <t>O14871860002</t>
  </si>
  <si>
    <t>00526012001 DEPOSITO DE EFECTIVO, DEPOSITANTE: GLORIA AJPI - BOLIVIA TV, CONCEPTO: DEVOLUCIÓN, CUENTA DE DEPOSITO: CUENTA UNICA DEL TESORO</t>
  </si>
  <si>
    <t>O14871870002</t>
  </si>
  <si>
    <t>O14871890002</t>
  </si>
  <si>
    <t>O14883720002</t>
  </si>
  <si>
    <t>00526012001 DEPOSITO DE EFECTIVO, DEPOSITANTE: BOLIVIA TV HEBER MICHEL OÑA CI. 6638615 PT., CONCEPTO: DEVOLUCION POR CONCEPTO DE PASAJES, CUENTA DE DEPOSITO: CUENTA UNICA DEL TESORO</t>
  </si>
  <si>
    <t>S08825360001</t>
  </si>
  <si>
    <t>COBRO DE||COSTO UTILES DE ESCRITORIO POR LA EMISION DEL COMPROBANTE CONTABLE N° 0882532 DE LA FECHA. DE LA LIBRETA N° 00574012001 LACTEOSBOL (4010681126) EN MONEDA NACIONAL COSTO UTILES DE ESCRITORIO</t>
  </si>
  <si>
    <t>O14846470002</t>
  </si>
  <si>
    <t>00574012002 DEPOSITO DE EFECTIVO, DEPOSITANTE: LACTEOSBOL - DIONICIO ARCANI RAMOS, CONCEPTO: DEVOLUCION DE FONDOS, CUENTA DE DEPOSITO: CUENTA UNICA DEL TESORO</t>
  </si>
  <si>
    <t>O14847590002</t>
  </si>
  <si>
    <t>00574012002 DEPOSITO DE EFECTIVO, DEPOSITANTE: LACTEOSBOL - JOSE ANTONIO BORDA AGUILERA, CONCEPTO: DEVOLUCION DE FONDOS EN AVANCE, CUENTA DE DEPOSITO: CUENTA UNICA DEL TESORO</t>
  </si>
  <si>
    <t>O14854720002</t>
  </si>
  <si>
    <t>00574012002 DEPOSITO DE EFECTIVO, DEPOSITANTE: LACTEOSBOL, CONCEPTO: NO EJECUSION TOTAL DEL FONDO PARA LA COMPRA DE INSUMOS, CUENTA DE DEPOSITO: CUENTA UNICA DEL TESORO</t>
  </si>
  <si>
    <t>O14856140002</t>
  </si>
  <si>
    <t>00574012002 DEPOSITO DE EFECTIVO, DEPOSITANTE: JOSÉ ANTONIO BORDA - LACTEOSBOL, CONCEPTO: DEVOLUCIÓN POR FONDOS EN AVANCE, CUENTA DE DEPOSITO: CUENTA UNICA DEL TESORO</t>
  </si>
  <si>
    <t>B14869680002</t>
  </si>
  <si>
    <t>00574012002 DEP.DE CHEQ.AJENOS,RET.DE CAM.,CONCEPTO: DEP. EFECTUA A LA CUT POR CUENTAS POR COBRAR A FUNCIONARIOS:ARCANI DIONICIO, CUTILLI QUISPE LIZETH,DEP.: LACTEOSBOL , PROCEDENCIA: BANCO UNION S.A., CHEQUE: 4481, FECHA DE EMISION:20/03/2017</t>
  </si>
  <si>
    <t>O14878610002</t>
  </si>
  <si>
    <t>00574012002 DEPOSITO DE EFECTIVO, DEPOSITANTE: ALEJANDRA OBLITAS QUESADA, CONCEPTO: DEVOLUCION DE FONDOS NO UTILIZADOS, CUENTA DE DEPOSITO: CUENTA UNICA DEL TESORO</t>
  </si>
  <si>
    <t>O14887630002</t>
  </si>
  <si>
    <t>00574012002 DEPOSITO DE EFECTIVO, DEPOSITANTE: DIONICIO ARCANI RAMOS - LACTEOSBOL, CONCEPTO: FONDOS NO UTILIZADOS, CUENTA DE DEPOSITO: CUENTA UNICA DEL TESORO</t>
  </si>
  <si>
    <t>O14887640002</t>
  </si>
  <si>
    <t>O14887650002</t>
  </si>
  <si>
    <t>O14887670002</t>
  </si>
  <si>
    <t>O14887680002</t>
  </si>
  <si>
    <t>O14887690002</t>
  </si>
  <si>
    <t>B14890490002</t>
  </si>
  <si>
    <t>00574012002 DEP.DE CHEQ.AJENOS,RET.DE CAM.,CONCEPTO: LACT. RACAUDADOS .- DEVOLUCION DE FONDOS ASIGNADOS,DEP.: LACTEOSBOL , PROCEDENCIA: BANCO UNION S.A., CHEQUE: 4483, FECHA DE EMISION:30/03/2017</t>
  </si>
  <si>
    <t>B14890500002</t>
  </si>
  <si>
    <t>00574012003 DEP.DE CHEQ.AJENOS,RET.DE CAM.,CONCEPTO: LAC. SUBSIDIOS - DEVOLUCION DE FONDOS ASIGNADOS,DEP.: LACTEOSBOL , PROCEDENCIA: BANCO UNION S.A., CHEQUE: 4484, FECHA DE EMISION:30/03/2017</t>
  </si>
  <si>
    <t>B14890510002</t>
  </si>
  <si>
    <t>00574012002 DEP.DE CHEQ.AJENOS,RET.DE CAM.,CONCEPTO: LAC. RECAUDACION DE FONDOS ASIGNADOS,DEP.: LACTEOSBOL , PROCEDENCIA: BANCO UNION S.A., CHEQUE: 4486, FECHA DE EMISION:30/03/2017</t>
  </si>
  <si>
    <t>B14890530002</t>
  </si>
  <si>
    <t>00574012002 DEP.DE CHEQ.AJENOS,RET.DE CAM.,CONCEPTO: LAC. RECAUDACIONES - DEVOLUCION DE FONDOS ASIGNADOS,DEP.: LACTEOSBOL , PROCEDENCIA: BANCO UNION S.A., CHEQUE: 4487, FECHA DE EMISION:30/03/2017</t>
  </si>
  <si>
    <t>S08794920001</t>
  </si>
  <si>
    <t>||COMISION TRANSFERENCIA FDOS AL EXTERIOR 0.10% S/USD 56.861,24 REEMBOLSO GTOS. COMUNICACION BS200.- EMISION CBTE. CONTABLE BS50.- REF.:PAGO 2 LC I-2016-028 P/C CARTONBOL A/F INTERNATIONAL PAPER EN COMPLEMENTO A CBTE S-0879488 ADJ. CGO. LIB. N°00576012001 CARTONBOL REF.: COMISIONES PAGO N°2 LC I-2016-028</t>
  </si>
  <si>
    <t>S08812070004</t>
  </si>
  <si>
    <t>||PAGO COBRANZA DOCUMENTARIA DS HTO717933INTCARTONBOL A/F AMERICAN PAPER EXPORT INC. S/G PROVISION DE FONDOS DEL MEFP CODIGO 003967 1791 DE FECHA 03-03-17, COM. TRANSF. FDOS. AL EXT. 0,10% S/USD78.420,55, REEMB. GASTOS DE COMUNICACION BS220.- Y EMISION DE CBTE. CONT. BS50 N° DE LIBRETA 00576012001 CARTONBOL</t>
  </si>
  <si>
    <t>S08813040004</t>
  </si>
  <si>
    <t>||PAGO COBRANZA DOCUMENTARIA DH HTO717934INT CARTONBOL A/F AMERICAN PAPER EXPORT INC.S/G NOTA SEDEM/GG/CB/2017-0052 Y AUT.VTA.DIV.MEFP DE 06/03/17.COMIS.TRANSF.FDOS.AL EXT.0,10% S/USD16.197,89.-;REEMB.GSTS.COMUNICACION BS220.-Y EMISION COMP.CONTABLE BS50.- LIB.00576012001 CARTONBOL REF.:PAGO CD DS HTO717934INT</t>
  </si>
  <si>
    <t>S08819740004</t>
  </si>
  <si>
    <t>||PAGO COBRANZA DOCUMENTARIA DS HTO718011INT AUTORIZADO POR CARTONBOL SEGUN NOTA SEDEM/GG/CB/2017-0070 Y ASIGNACION DE DIVISAS DEL MEFP N° 003989 1798 COM.TRANSF.PAGO 0.10% S/USD 32.131.-, REEM.GTOS.COMUNICACION BS 220.- EMISION CBTE. CONTABLE BS 50.-. CGO.LIB.N°00576012001 CARTONBOL REF.: PAGO COBRANZA DOCUMENTARIA DS HTO718011INT</t>
  </si>
  <si>
    <t>S08825510001</t>
  </si>
  <si>
    <t>'COBRO DE UTILES DE ESCRITORIO POR´||COMPLEMENTO A COMPROBANTE S-882549 DE LA FECHA REF.TRANSF. DE FONDOS A FAVOR DE CARTONBOL CGO.LIBRETA 00576012002 CARTONBOL RECAUDADORA  (UTILES DE ESCRITORIO)</t>
  </si>
  <si>
    <t>G04120970004</t>
  </si>
  <si>
    <t>VENTA DE DIVISAS CON TRANSFERENCIA DE FONDOS A SOLICITUD DE EMPRESA PUBLICA PRODUCTIVA CARTONES DE BOLIVIA-CARTONBOL SEGUN SOLICITUD 1997 REF: TRANSFERENCIA DE RECURSOS AL BCB A FAVOR DE LA EMPRESA TROSUAR POR COMPRA DE TROQUEL ROTATIVO PARA CAJA IMPUESTOS NACIONALES, SEGUN HOJA DE SEGUIMIENTO I/201 LIB. 00576012001 CARTONBOL</t>
  </si>
  <si>
    <t>B14837820002</t>
  </si>
  <si>
    <t>00580012001 DEP.DE CHEQ.AJENOS,RET.DE CAM.,CONCEPTO: RETENCIONES EFECTUADAS,DEP.: DEPOSITOS ADUANEROS BOLIVIANOS D.A.B. , PROCEDENCIA: BANCO UNION S.A., CHEQUE: 6521, FECHA DE EMISION:06/03/2017</t>
  </si>
  <si>
    <t>O14859430002</t>
  </si>
  <si>
    <t>00580012001 DEPOSITO DE EFECTIVO, DEPOSITANTE: CLAUDIA SAILER TUDELA, CONCEPTO: DEVOLUCION RETROACTIVO 2014, CUENTA DE DEPOSITO: CUENTA UNICA DEL TESORO</t>
  </si>
  <si>
    <t>O14864120002</t>
  </si>
  <si>
    <t>00580012001 DEPOSITO DE EFECTIVO, DEPOSITANTE: CLAUDIA ELIZABET SAILER TUDELA, CONCEPTO: DEV. DE AGUINALDO GESTION 2014, CUENTA DE DEPOSITO: CUENTA UNICA DEL TESORO</t>
  </si>
  <si>
    <t>S08792150002</t>
  </si>
  <si>
    <t>'TRANSFERENCIA DE FONDOS DE DPTOS.DE ENCAJE LEGAL DEL SISTEMA FINANCIERO A DPTOS.CTES.DEL SECTOR PUBLICO S/G CITE' BUN/0102/17||DE LA FECHA (HRE-TSO-819). A SOLICITUD DEL MEFP, REVERSION ANTICIPADA ABONO A LA LIBRETA N°00582012002; BUN.</t>
  </si>
  <si>
    <t>J03215900002</t>
  </si>
  <si>
    <t>A:00582012002 A requerimiento de la Unidad de Administracion e Informacion Salarial (UAIS), con nota interna CITE: MEFP/VTCP/DGPOT/UAIS/N 1820/2017, en la cual solicita la reversion definitiva de las boletas consignadas en el Comprobante de Pago N 18685.</t>
  </si>
  <si>
    <t>S08782780001</t>
  </si>
  <si>
    <t>||AMPLIACION DE VALIDEZ 0,15% S/USD26.944,91.-POR 44 DIAS,REEMBS.GSTS.COMUNICACION BS220.-Y EMISION COMP.CONTABLE BS50.-,S/G NOTA EASBA-NE-GG-Nº051/2017,25/01/17 REF.:LC I-2016-020 P/C EASBA A/F BRN INTERNACIONAL INDUSTRIA E COMERCIO. LIB.00586019203 GASTO CORRIENTE EASBA-SANO Nº 400 REF.:COMISION AMPL.VALIDEZ LC I-2016-020</t>
  </si>
  <si>
    <t>S08782760001</t>
  </si>
  <si>
    <t>||AMPLIACION DE VALIDEZ 0,15% S/USD137.936,70.-POR 44 DIAS,REEMBS.GSTS.COMUNICACION BS220.-Y EMISION COMP.CONTABLE BS50.-,S/G NOTA EASBA-NE-GG-Nº051/2017,25/01/17 REF.:LC I-2016-011 P/C EASBA A/F BRN INTERNACIONAL INDUSTRIA E COMERCIO. LIB.00586019203 GASTO CORRIENTE EASBA-SANO Nº 400 REF.:COMISION AMPL.VALIDEZ LC I-2016-011</t>
  </si>
  <si>
    <t>S08791530001</t>
  </si>
  <si>
    <t>||COMISION TRANSFERENCIA FDOS.AL EXTERIOR 0,10% S/USD137.936,70.-,REEMB.GSTS.COMUNICACION BS220.-Y EMISION COMP.CONTABLE BS50.-REF.:PAGO 7 LC I-2016-011 P/C EASBA A/F BRN INTERNACIONAL INDUSTRIA E COMERCIO LTDA.,EN COMPL.A COMP.879152,07/02/17. LIB.00586019203 GASTO CORRIENTE EASBA-SANO Nº 400 REF.:COMISIONES PAGO 7 LC I-2016-011</t>
  </si>
  <si>
    <t>S08820190001</t>
  </si>
  <si>
    <t>||AMPLIACION DE VALIDEZ 0,15% S/USD26.944,91.-POR 31 DIAS,REEMBS.GSTS.COMUNICACION BS220.-Y EMISION COMP.CONTABLE BS50.-,S/G NOTA EASBA-NE-GG-Nº154/2017,09/03/17 REF.:I-2016-020 P/C EASBA A/F BRN INTERNACIONAL INDUSTRIA E COMERCIO. LIB.00586019203 GASTO CORRIENTE EASBA - SANO Nº 400 REF.:COMISIONES AMPL.VALIDEZ LC I-2016-020</t>
  </si>
  <si>
    <t>O14846040002</t>
  </si>
  <si>
    <t>00586019203 DEPOSITO DE EFECTIVO, DEPOSITANTE: EMPRESA AZUCARERA SAN BUENAVENTURA EASBA, CONCEPTO: DEVOLUCION DE EXCEDENTE EN LLAMADAS TELEFONICAS (1139/2016), CUENTA DE DEPOSITO: CUENTA UNICA DEL TESORO</t>
  </si>
  <si>
    <t>G03755400004</t>
  </si>
  <si>
    <t>VENTA DE DIVISAS CON TRANSFERENCIA DE FONDOS A SOLICITUD DE EMPRESA PUBLICA QUIPUS SEGUN SOLICITUD 1637 REF: SOLICITUD DE PAGO PROCESO DE CONTRATACION QUIPUS-CEE N° 01/2016 CONTRATO 058.16 TERCER PAGO A LA EMPRESA TATWAH S.A. LIB. 00590012001 EMPRESA PÚBLICA QUIPUS - RECURSOS ESPECÍFICOS</t>
  </si>
  <si>
    <t>G03946730004</t>
  </si>
  <si>
    <t>VENTA DE DIVISAS CON TRANSFERENCIA DE FONDOS A SOLICITUD DE EMPRESA PUBLICA QUIPUS SEGUN SOLICITUD 1827 REF: CUARTO PAGO A LA EMPRESA TATWAH S.A. CONTRATO POR USD. 2.198.400.00 T/C 6.96 POR LA ADQUISICION DE TAG RFID, SEGUN INFORME QUIPUS/GP/INF/NRO. 0074/2016. (TOTAL USD 325.248.00 - MULTA USD 4.89 LIB. 00590012001 EMPRESA PÚBLICA QUIPUS - RECURSOS ESPECÍFICOS</t>
  </si>
  <si>
    <t>O14846680002</t>
  </si>
  <si>
    <t>00590012001 DEPOSITO DE EFECTIVO, DEPOSITANTE: NATALI TERCEROS DELGADILLO, CONCEPTO: DEVOLUCIÓN DE FONDOS EN AVANCE, CUENTA DE DEPOSITO: CUENTA UNICA DEL TESORO</t>
  </si>
  <si>
    <t>B14871100002</t>
  </si>
  <si>
    <t>00590012001 DEP.DE CHEQ.AJENOS,RET.DE CAM.,CONCEPTO: VENTA DE EQUIPOS,DEP.: MINISTERIO DE GOBIERNO , PROCEDENCIA: BANCO UNION S.A., CHEQUE: 258, FECHA DE EMISION:24/03/2017</t>
  </si>
  <si>
    <t>B14871110002</t>
  </si>
  <si>
    <t>00590012001 DEP.DE CHEQ.AJENOS,RET.DE CAM.,CONCEPTO: VENTA DE EQUIPOS,DEP.: MINISTERIO DE DEFENSA , PROCEDENCIA: BANCO UNION S.A., CHEQUE: 256, FECHA DE EMISION:24/03/2017</t>
  </si>
  <si>
    <t>B14871120002</t>
  </si>
  <si>
    <t>00590012001 DEP.DE CHEQ.AJENOS,RET.DE CAM.,CONCEPTO: VENTA DE EQUIPOS,DEP.: AGETIC , PROCEDENCIA: BANCO UNION S.A., CHEQUE: 259, FECHA DE EMISION:24/03/2017</t>
  </si>
  <si>
    <t>O14889080002</t>
  </si>
  <si>
    <t>00590012001 DEPOSITO DE EFECTIVO, DEPOSITANTE: ERNESTO REVILLA ZAMBRANA, CONCEPTO: VENTA DE RESIDUOS SOLIDOS, CUENTA DE DEPOSITO: CUENTA UNICA DEL TESORO</t>
  </si>
  <si>
    <t>B14891340002</t>
  </si>
  <si>
    <t>00590012001 DEP.DE CHEQ.AJENOS,RET.DE CAM.,CONCEPTO: PAGO INCAPACIDAD TEMPORAL DEL PERSONAL QUIPUS CORRESPONDIENTE MES FEBRERO 2017,DEP.: CAJA DE SALUD DE CAMINOS Y R.A. , PROCEDENCIA: BANCO UNION S.A., CHEQUE: 7498, FECHA DE EMISION:27/03/2017</t>
  </si>
  <si>
    <t>O14893020002</t>
  </si>
  <si>
    <t>00590012001 DEPOSITO DE EFECTIVO, DEPOSITANTE: CARLOS EDUARDO HUMEREZ BOCANGEL, CONCEPTO: DEVOLUCIÓN DE FONDOS EN AVANCE, CUENTA DE DEPOSITO: CUENTA UNICA DEL TESORO</t>
  </si>
  <si>
    <t>S08812520001</t>
  </si>
  <si>
    <t>COBRO DE||COSTO UTILES DE ESCRITORIO POR LA EMISION DEL COMPROBANTE CONTABLE N° 0881248 DE LA FECHA, (REF. VENC. EN FECHA 05.03.17 DEL CREDITO AL MEFP - TELEFERICO CONTRATO SANO N° 156/14) DE LA LIBRETA N° 00099021001 RECURSOS ORDINARIOS MN COSTO UTILES DE ESCRITORIO</t>
  </si>
  <si>
    <t>S08812620001</t>
  </si>
  <si>
    <t>COBRO DE||COSTO UTILES DE ESCRITORIO POR LA EMISION DEL COMPROBANTE CONTABLE N° 0881258 DE LA FECHA, (REF. VENC. EN FECHA 05.03.17 DEL CREDITO AL MEFP - TELEFERICO CONTRATO SANO N° 156/14) DE LA LIBRETA N° 00099021001 RECURSOS ORDINARIOS MN POR COSTO UTILES DE ESCRITORIO</t>
  </si>
  <si>
    <t>S08812760001</t>
  </si>
  <si>
    <t>COBRO DE||COSTO UTILES DE ESCRITORIO POR LA EMISION DEL COMPROBANTE CONTABLE N° 0881275 DE LA FECHA, (REF. VENC. EN FECHA 05.03.17 DEL CREDITO AL MEFP - TELEFERICO CONTRATO SANO N° 156/14) DE LA LIBRETA N° 00099021001 RECURSOS ORDINARIOS MN POR COSTO UTILES DE ESCRITORIO</t>
  </si>
  <si>
    <t>O14812050002</t>
  </si>
  <si>
    <t>00591012001 DEPOSITO DE EFECTIVO, DEPOSITANTE: ROSA SILVANA VIDAURRE PRADO, CONCEPTO: DEVOLUCION DE HABERES, CUENTA DE DEPOSITO: CUENTA UNICA DEL TESORO</t>
  </si>
  <si>
    <t>O14812110002</t>
  </si>
  <si>
    <t>00591012001 DEPOSITO DE EFECTIVO, DEPOSITANTE: ANDREA LIBERTAD OSAKI MALDONADO, CONCEPTO: DEVOLUCION, CUENTA DE DEPOSITO: CUENTA UNICA DEL TESORO</t>
  </si>
  <si>
    <t>O14874470002</t>
  </si>
  <si>
    <t>00591012001 DEPOSITO DE EFECTIVO, DEPOSITANTE: SERVICIOS COPABOL S.A., CONCEPTO: CONSUMO DE AGUA, CUENTA DE DEPOSITO: CUENTA UNICA DEL TESORO</t>
  </si>
  <si>
    <t>O14874480002</t>
  </si>
  <si>
    <t>O14892580002</t>
  </si>
  <si>
    <t>00591012001 DEPOSITO DE EFECTIVO, DEPOSITANTE: KETAL S.A., CONCEPTO: PAGO POR SERVICIO DE AGUA, CUENTA DE DEPOSITO: CUENTA UNICA DEL TESORO</t>
  </si>
  <si>
    <t>S08781070002</t>
  </si>
  <si>
    <t>||RETIRO DE LA BOLETA DE GARANTIA N° 006/2016 POR VENCIMIENTO Y DEVOLUCION DE LOS FONDOS DE ACUERDO A NOTAS BOLTUR/GE/N°056/2017 Y BOLTUR/GE/N°061/2017 ADJUNTAS. LIBRETA N° 00592012001 BOLTUR-BOLETAJE Y VENTA DE PAQUETES TURISTICOS REF: DEV BG N° 006/2016</t>
  </si>
  <si>
    <t>S08781100001</t>
  </si>
  <si>
    <t>'COBRO DE UTILES DE ESCRITORIO POR´||BS 50.- EN COMPLEMENTO AL COMPROBANTE S-0878107 ADJUNTO DE LA FECHA. LIBRETA N°00592012001 BOLTUR-BOLETAJE Y VENTA DE PAQUETES TURISTICOS REF.:BG 006/2016.</t>
  </si>
  <si>
    <t>O14824190002</t>
  </si>
  <si>
    <t>00592012001 DEPOSITO DE EFECTIVO, DEPOSITANTE: BOLTUR, CONCEPTO: DEP. DINERO SOBRANTE COMPRA DE REPUESTOS VEHICULO, CUENTA DE DEPOSITO: CUENTA UNICA DEL TESORO</t>
  </si>
  <si>
    <t>O14799620002</t>
  </si>
  <si>
    <t>00099021001 DEPOSITO DE EFECTIVO, DEPOSITANTE: TRIBUNAL CONSTITUCIONAL PLURINACIONAL, CONCEPTO: DEVOLUCION DE PASAJES NO UTILIZADOS GESTION 2015, CUENTA DE DEPOSITO: CUENTA UNICA DEL TESORO</t>
  </si>
  <si>
    <t>G04112460004</t>
  </si>
  <si>
    <t>VENTA DE DIVISAS CON TRANSFERENCIA DE FONDOS A SOLICITUD DE CONTRALORIA GENERAL DEL ESTADO  REF: PAGO CUOTA ANUAL POR MEMBRESIA GESTION 2017 A OLACEF SEGUN COM INTERNA N SCG CI 0192 2017 AVISO DE COBRANZA HR SGF 582 LIB. 00680012001 CONTRALORÍA GENERAL DEL ESTADO - INGRESOS</t>
  </si>
  <si>
    <t>G04115740004</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</si>
  <si>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 POR DIFERENCIAL CAMBIARIO</t>
  </si>
  <si>
    <t>G04115740005</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</si>
  <si>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t>
  </si>
  <si>
    <t>G04115750004</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</si>
  <si>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 POR DIFERENCIAL CAMBIARIO</t>
  </si>
  <si>
    <t>G04115750005</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</si>
  <si>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t>
  </si>
  <si>
    <t>B14805360002</t>
  </si>
  <si>
    <t>00680012001 DEP.DE CHEQ.AJENOS,RET.DE CAM.,CONCEPTO: PAGO ALQUILER ATM CONTRALORIA MARZO 2017,DEP.: BANCO UNION S.A. , PROCEDENCIA: BANCO UNION S.A., CHEQUE: 146599, FECHA DE EMISION:02/03/2017</t>
  </si>
  <si>
    <t>O14810190002</t>
  </si>
  <si>
    <t>00682018001 DEPOSITO DE EFECTIVO, DEPOSITANTE: TOMAS IBAÑEZ AMARU, CONCEPTO: PAGOS EN FONDOS EN AVANCE, CUENTA DE DEPOSITO: CUENTA UNICA DEL TESORO</t>
  </si>
  <si>
    <t>J03197970002</t>
  </si>
  <si>
    <t>A:00099021001 El concepto de la mencionada operacion corresponde a la transferencia de capital por el mes de Enero de 2017 del Fideicomiso Programa de Reconversion Productiva y Comercial TGN 9.</t>
  </si>
  <si>
    <t>J03203040002</t>
  </si>
  <si>
    <t>A:00099021001 El concepto de la mencionada operacion corresponde a la transferencia de capital por el mes de Enero/2017, de Cooperativa Sudamerica al TGN.</t>
  </si>
  <si>
    <t>J03210230002</t>
  </si>
  <si>
    <t>A:00099021001 El concepto de la mencionada operacion corresponde a la transferencia de capital por el mes de Febrero de 2017 del Fideicomiso Programa de Reconversion Productiva y Comercial TGN 9.</t>
  </si>
  <si>
    <t>S08763620002</t>
  </si>
  <si>
    <t>||TRANSFERENCIA DE FONDOS S/G. NOTA DE CITE:BUN0021/17 DE LA FECHA (HRE-TSO-47).RECURSOS NO EJECUTADOS POR CIERRE DE LA PRESENTE GESTION. A SOL.GAM-PORTACHUELO,LIBRETA N°00099018024 PAR-VIPFE-RECON-PROGR.NON PROJECT GRANT AID 2005; BUN.</t>
  </si>
  <si>
    <t>S08777820002</t>
  </si>
  <si>
    <t>||TRANSFERENCIA DE FONDOS S/G. NOTA CITE:BUN064/17 DE LA FECHA (HRE-TSO-479),DEVOLUCIÓN  RECURSOS NO EJECUTADOS "PROGRAMA DE DESARROLLO DE UN MODELO DE ATENCION INTEGRAL DEL NIÑO EN RIESGO NUTRICIONAL, ESTRATEGIA MOCHILA NUTRICIONAL". A SOLIC.G.A.M.SANTIVAÑEZ,LIBR.N°00099018035"PAR-VIPFE RECON-SEG.CONT.DESENDEUDAMIENTO DESARROLLO;BUN</t>
  </si>
  <si>
    <t>S08762070002</t>
  </si>
  <si>
    <t>'TRANSFERENCIA DE FONDOS DE DPTOS.DE ENCAJE LEGAL DEL SISTEMA FINANCIERO A DPTOS.CTES.DEL SECTOR PUBLICO S/G CITE' BUN/0003/17||DE LA FECHA (HRE-TSO-12). A SOLIC.MEFP, REVER.DE FONDOS P/ERROR EN MONTO DE TRANSF.ELEC. F.30/12/16 LIBRETA N°00099021001;BUN.</t>
  </si>
  <si>
    <t>J03182160002</t>
  </si>
  <si>
    <t>A:00099021001 A requerimiento de la Unidad de Administracion e Informacion Salarial (UAIS), con nota interna CITE: MEFP/VTCP/DGPOT/UAIS/N 7760/2016, en la cual solicita la reversion definitiva de las boletas de consignadas en el Comprobante de Pago N 18674.</t>
  </si>
  <si>
    <t>J03182150002</t>
  </si>
  <si>
    <t>A:00099021001 A requerimiento de la Unidad de Administracion e Informacion Salarial (UAIS), con nota interna CITE: MEFP/VTCP/DGPOT/UAIS/N 7760/2016, en la cual solicita la reversion definitiva de las boletas  consignadas en el Comprobante de Pago N 18674.</t>
  </si>
  <si>
    <t>Q07868790002</t>
  </si>
  <si>
    <t>NUMERO DE LIBRETA CUT: Cuenta Unica del Tesoro OPERACIÓN E18  TRANSFERENCIA DEL SISTEMA FINANCIERO POR CUENTA DE TERCEROS  A LA CUT Devolucion de pagos CC no cobrados por afiliados Civiles y Militares correspondiente al periodo Junio 2016</t>
  </si>
  <si>
    <t>S08764660002</t>
  </si>
  <si>
    <t>||TRANSFERENCIA A LA CUENTA UNICA DEL TESORO IMPORTE RETENIDO A WALTER ABRAHAM PEREZ ALANDIA POR REMUNERACIÓN MÁXIMA CORRESPONDIENTE AL MES DE DICIEMBRE/2016 - LIBRETA N° 00990201001, SEGÚN COMUNICACIÓN INTERNA BCB-DIR-CI-2017-3 Y "ROC" N° 12/2017 DEL DCR. TRANSFERENCIA POR REMUNERACIÓN MÁXIMA WALTER ALANDIA - DICIEMBRE/2016 LIBRETA N° 00990201001</t>
  </si>
  <si>
    <t>S08768100003</t>
  </si>
  <si>
    <t>'TRANSFERENCIA DE FONDOS||S/G. NOTA CITE: MEFP/VTCP/DGPOT/UPCFTGN/TR-N°0064/2017 DE LA FECHA, DEL MIN.DE ECONOMIA Y FINANZAS PUBLICAS.(HRE-TSO-314). DEBITO DE LA LIBRETA N°00099021001, REPOSICION UTILES DE ESCRITORIO.</t>
  </si>
  <si>
    <t>S08768620001</t>
  </si>
  <si>
    <t>COBRO DE UTILES DE ESCRITORIO POR´||COM PLEMENTO AL COMPROBANTE NO.S-0876605 DE LA FECHA LIBRETA 00099021001 TGN-RECURSOS ORDIANRIOS. REF.: UTILES DE ESCRITORIO</t>
  </si>
  <si>
    <t>Q07893950002</t>
  </si>
  <si>
    <t>NUMERO DE LIBRETA CUT: 00990201001 OPERACIÓN E18  TRANSFERENCIA DEL SISTEMA FINANCIERO POR CUENTA DE TERCEROS  A LA CUT REGULARIZACION DE DESCARGO A OBSERVACION SALARIAL DICIEMBRE 2016</t>
  </si>
  <si>
    <t>Q07891410002</t>
  </si>
  <si>
    <t>NUMERO DE LIBRETA CUT: 00990201001 OPERACIÓN E18  TRANSFERENCIA DEL SISTEMA FINANCIERO POR CUENTA DE TERCEROS  A LA CUT DEVOLUCION DE EXCEDENTES DE HABERES DICIEMBRE 2016 A SOLICITUD MARIO GARCIA SAINZ</t>
  </si>
  <si>
    <t>Q07898330002</t>
  </si>
  <si>
    <t>NUMERO DE LIBRETA CUT: 00990201001 OPERACIÓN E18  TRANSFERENCIA DEL SISTEMA FINANCIERO POR CUENTA DE TERCEROS  A LA CUT DEVOLUCIÓN DE EXCEDENTE DE SALARIO OCTUBRE 2016</t>
  </si>
  <si>
    <t>S08771140002</t>
  </si>
  <si>
    <t>'TRANSFERENCIA DE FONDOS DE DPTOS.DE ENCAJE LEGAL DEL SISTEMA FINANCIERO A DPTOS.CTES.DEL SECTOR PUBLICO S/G CITE' BUN/0045/17||DE LA FECHA (HRE-TSO-370). A SOLIC.DEL MEFP,LIBR.00099021001 REVERS.FDOS.POR ERROR EN MONTO DE TRANSF.ELECTR.DE F.12-01-17; BUN</t>
  </si>
  <si>
    <t>Q07907030002</t>
  </si>
  <si>
    <t>NUMERO DE LIBRETA CUT: 00099021001 OPERACIÓN E18  TRANSFERENCIA DEL SISTEMA FINANCIERO POR CUENTA DE TERCEROS  A LA CUT TRANSFERENCIA PAGO ADELANTADO PRA -RP DICIEMBRE 2016</t>
  </si>
  <si>
    <t>Q07907020002</t>
  </si>
  <si>
    <t>NUMERO DE LIBRETA CUT: 00099021001 OPERACIÓN E18  TRANSFERENCIA DEL SISTEMA FINANCIERO POR CUENTA DE TERCEROS  A LA CUT TRANSFERENCIA PAGO INDEBIDO  -RP DICIEMBRE 2016</t>
  </si>
  <si>
    <t>Q07906980002</t>
  </si>
  <si>
    <t>NUMERO DE LIBRETA CUT: 00099021001 OPERACIÓN E18  TRANSFERENCIA DEL SISTEMA FINANCIERO POR CUENTA DE TERCEROS  A LA CUT TRANSFERENCIA DESCUENTO COBRO INDEBIDO R 026-99-RP DICIEMBRE 2016</t>
  </si>
  <si>
    <t>Q07916300002</t>
  </si>
  <si>
    <t>NUMERO DE LIBRETA CUT: Cuenta Unica del Tesoro OPERACIÓN E18  TRANSFERENCIA DEL SISTEMA FINANCIERO POR CUENTA DE TERCEROS  A LA CUT Devolucion de pagos CC no cobrados por afiliados Civiles y Militares correspondiente al periodo Julio 2016</t>
  </si>
  <si>
    <t>Q07916290002</t>
  </si>
  <si>
    <t>NUMERO DE LIBRETA CUT: Cuenta Unica del Tesoro OPERACIÓN E18  TRANSFERENCIA DEL SISTEMA FINANCIERO POR CUENTA DE TERCEROS  A LA CUT Devolucion pagos en exceso Gno. Autonomo Dept. de Tarija</t>
  </si>
  <si>
    <t>Q07916260002</t>
  </si>
  <si>
    <t>NUMERO DE LIBRETA CUT: Cuenta Unica del Tesoro OPERACIÓN E18  TRANSFERENCIA DEL SISTEMA FINANCIERO POR CUENTA DE TERCEROS  A LA CUT Masa Hereditaria caso Angel David Leaño Berrios</t>
  </si>
  <si>
    <t>S08774670003</t>
  </si>
  <si>
    <t>'TRANSFERENCIA DE FONDOS||S/G. NOTA CITE: MEFP/VTCP/DGPOT/UPCFTGN/TR-N°0124/2017 DE LA FECHA, DEL MIN.DE ECONOMIA Y FINANZAS PUBLICAS.(HRE-TSO-438). DEBITO DE LA LIBRETA N°00099021001, REPOSICION UTILES DE ESCRITORIO.</t>
  </si>
  <si>
    <t>S08775720003</t>
  </si>
  <si>
    <t>'TRANSFERENCIA DE FONDOS||S/G. NOTA CITE: MEFP/VTCP/DGPOT/UPCFTGN/TR-NO.0149/17 DE LA FECHA, DEL MIN.ECO.Y FINANC.PUB.(HRE-TSO-455). DEBITO DE LA LIBRETA N° 00099021001, REPOSICION UTILES DE ESCRITORIO.</t>
  </si>
  <si>
    <t>S08776850003</t>
  </si>
  <si>
    <t>'TRANSFERENCIA DE FONDOS||A SOL. DEL MIN,DE ECO Y FIN.PUBL. MEFP/VTCP/DGPOT/UPCFTGN/TR-N°0157/2017 DE LA FECHA HRE TSO 473 REPOSICION DE BOLETAS DE PAGO SOLICITADA POR VARIAS ENTIDADES CONSIGNADAS EN EL COMPROBANTE DE PAGO NRO. 18677. DEBITO DE LA LIBRETA 00099021001 COBRO UTILES DE ESCRITORIO.</t>
  </si>
  <si>
    <t>S08781200004</t>
  </si>
  <si>
    <t>Q07955080002</t>
  </si>
  <si>
    <t>NUMERO DE LIBRETA CUT: 00990201001 OPERACIÓN E18  TRANSFERENCIA DEL SISTEMA FINANCIERO POR CUENTA DE TERCEROS  A LA CUT DEVOLUCION DE SALARIOS</t>
  </si>
  <si>
    <t>Q07954910002</t>
  </si>
  <si>
    <t>NUMERO DE LIBRETA CUT: 00990201001 OPERACIÓN E18  TRANSFERENCIA DEL SISTEMA FINANCIERO POR CUENTA DE TERCEROS  A LA CUT DEVOLUCION EXCEDENTE UNIVERSIDAD SAN SIMON</t>
  </si>
  <si>
    <t>Q07962010002</t>
  </si>
  <si>
    <t>NUMERO DE LIBRETA CUT: Cuenta Unica del Tesoro OPERACIÓN E18  TRANSFERENCIA DEL SISTEMA FINANCIERO POR CUENTA DE TERCEROS  A LA CUT Pago pension en demasia CUA 20667012 del asegurado Alberto Vargas Lira</t>
  </si>
  <si>
    <t>Q07962020002</t>
  </si>
  <si>
    <t>NUMERO DE LIBRETA CUT: Cuenta Unica del Tesoro OPERACIÓN E18  TRANSFERENCIA DEL SISTEMA FINANCIERO POR CUENTA DE TERCEROS  A LA CUT Pago pension en demsaia CUA 10642833 del asegurado Mario Lea Plaza Torri</t>
  </si>
  <si>
    <t>Q07962030002</t>
  </si>
  <si>
    <t>NUMERO DE LIBRETA CUT: Cuenta Unica del Tesoro OPERACIÓN E18  TRANSFERENCIA DEL SISTEMA FINANCIERO POR CUENTA DE TERCEROS  A LA CUT Pago pension en demsaia CUA 100314121 del asegurado Raul Roca Salazar</t>
  </si>
  <si>
    <t>S08786570003</t>
  </si>
  <si>
    <t>'TRANSFERENCIA DE FONDOS||S/G. NOTA CITE: MEFP/VTCP/DGPOT/UPCFTGN/TR-N°222/2017 DE LA FECHA, DEL MIN.DE ECONOMIA Y FINANZAS PUBLICAS.(HRE-TSO-552). DEBITO DE LA LIBRETA N°00099021001, REPOSICION UTILES DE ESCRITORIO.</t>
  </si>
  <si>
    <t>S08787380002</t>
  </si>
  <si>
    <t>'TRANSFERENCIA DE FONDOS DE DPTOS.DE ENCAJE LEGAL DEL SISTEMA FINANCIERO A DPTOS.CTES.DEL SECTOR PUBLICO S/G CITE' BUN/0093/17||DE LA FECHA (HRE-TSO-561).DEVOLUCION CORRESPONDIENTE AL SALDO REMANENTE DE LA RENTA SOLIDARIA GESTION 2016. A SOLICITUD BANCO UNION S.A., PARA ABONO A LA LIBRETA N°00099021001.</t>
  </si>
  <si>
    <t>Q07991930002</t>
  </si>
  <si>
    <t>NUMERO DE LIBRETA CUT: 00990201001 OPERACIÓN E18  TRANSFERENCIA DEL SISTEMA FINANCIERO POR CUENTA DE TERCEROS  A LA CUT DEVOLUCION DE EXCEDENTES UMSS A SOL. DE OTERO FERRUFINO NANCY</t>
  </si>
  <si>
    <t>Q08002150002</t>
  </si>
  <si>
    <t>NUMERO DE LIBRETA CUT: CUENTA UNICA DEL TESORO OPERACIÓN E18  TRANSFERENCIA DEL SISTEMA FINANCIERO POR CUENTA DE TERCEROS  A LA CUT Devolucion pagos en exceso Poder Legislativo</t>
  </si>
  <si>
    <t>Q08002170002</t>
  </si>
  <si>
    <t>NUMERO DE LIBRETA CUT: 00099021001 OPERACIÓN E18  TRANSFERENCIA DEL SISTEMA FINANCIERO POR CUENTA DE TERCEROS  A LA CUT DESCUENTO COBRO INDEBIDO R 026-99-RP</t>
  </si>
  <si>
    <t>Q08002270002</t>
  </si>
  <si>
    <t>NUMERO DE LIBRETA CUT: 00099021001 OPERACIÓN E18  TRANSFERENCIA DEL SISTEMA FINANCIERO POR CUENTA DE TERCEROS  A LA CUT PAGO INDEBIDO -RP ENERO 2017</t>
  </si>
  <si>
    <t>Q08002280002</t>
  </si>
  <si>
    <t>NUMERO DE LIBRETA CUT: 00099021001 OPERACIÓN E18  TRANSFERENCIA DEL SISTEMA FINANCIERO POR CUENTA DE TERCEROS  A LA CUT PAGO ADELANTADO PRA -RP ENERO 2017</t>
  </si>
  <si>
    <t>J03194640002</t>
  </si>
  <si>
    <t>A:00099021001 A requerimiento de la Unidad de Administracion e Informacion Salarial (UAIS), con nota interna CITE: MEFP/VTCP/DGPOT/UAIS/N 560/2017, en la cual solicita la reversion definitiva de las boletas consignadas en el Comprobante de Pago N 18678.</t>
  </si>
  <si>
    <t>S08794940002</t>
  </si>
  <si>
    <t>||REGISTRO POR LA DEVOLUCION DEL SALDO NO UTILIZADO DE LA CARTA DE CREDITO I-2016-028 DE ACUERDO A NOTA SEDEM/GG/CB/2017-0068 ADJUNTA DE LA FECHA. LIBRETA 00576012002 CARTONBOL RECAUDADORA REF.: DEP SALDO NO UTILIZADO LC I-2016-028.</t>
  </si>
  <si>
    <t>S08794260002</t>
  </si>
  <si>
    <t>||TRANSFERENCIA A LA CUENTA UNICA DEL TESORO IMPORTE RETENIDO A WALTER ABRAHAM PEREZ ALANDIA POR REMUNERACIÓN MÁXIMA CORRESPONDIENTE AL MES DE ENERO/2017 - LIBRETA N° 00990201001. TRANSFERENCIA POR REMUNERACIÓN MÁXIMA WALTER ALANDIA - ENERO/2017 LIBRETA N° 00990201001</t>
  </si>
  <si>
    <t>Q08007810002</t>
  </si>
  <si>
    <t>NUMERO DE LIBRETA CUT: Cuenta Unica del Tesoro OPERACIÓN E18  TRANSFERENCIA DEL SISTEMA FINANCIERO POR CUENTA DE TERCEROS  A LA CUT Pago pension por riesgos profesional Enero 2017</t>
  </si>
  <si>
    <t>Q08013960002</t>
  </si>
  <si>
    <t>NUMERO DE LIBRETA CUT: Cuenta Unica del Tesoro OPERACIÓN E18  TRANSFERENCIA DEL SISTEMA FINANCIERO POR CUENTA DE TERCEROS  A LA CUT Pago pension en demasia CUA 6252060 del asegurado German Coro Donaire</t>
  </si>
  <si>
    <t>Q08008690002</t>
  </si>
  <si>
    <t>NUMERO DE LIBRETA CUT: Cuenta Unica del Tesoro OPERACIÓN E18  TRANSFERENCIA DEL SISTEMA FINANCIERO POR CUENTA DE TERCEROS  A LA CUT Devolucion de pagos CC no cobrados por afiliados Civiles correspondientes al periodo Agosto 2016</t>
  </si>
  <si>
    <t>G03784530001</t>
  </si>
  <si>
    <t>COBRO COSTOS DE PAPELERIA SEGUN TRANSFERENCIA DEL EXTERIOR POR ORDEN DE MISSION OF BOLIVIA TO THE OAS.REF.: DEVOLUCION SALDOS GASTOS DE FUNCIONAMIENTO LIB. 00099021001 TGN-RECURSOS ORDINARIOS (3987)</t>
  </si>
  <si>
    <t>G03784520002</t>
  </si>
  <si>
    <t>TRANSFERENCIA DEL EXTERIOR SEGUN SWIFT 01964 DE FECHA 14/02/2017 ORDENANTE: MISSION OF BOLIVIA TO THE OAS.REF.: DEVOLUCION SALDOS GASTOS DE FUNCIONAMIENTO LIB. 00099021001 TGN-RECURSOS ORDINARIOS (3987)</t>
  </si>
  <si>
    <t>G03794470001</t>
  </si>
  <si>
    <t>COBRO COSTOS DE PAPELERIA SEGUN TRANSFERENCIA DEL EXTERIOR POR ORDEN DE DELEGACION BOLIVIA ANTE LA UNESCO REF.: DEVOLUCION SALDOS GASTOS DE FUNCIONAMIENTO LIB. 00099021001 TGN-RECURSOS ORDINARIOS (3987)</t>
  </si>
  <si>
    <t>G03794460002</t>
  </si>
  <si>
    <t>TRANSFERENCIA DEL EXTERIOR SEGUN SWIFT NO.2113 DE FECHA 15/02/2017 ORDENANTE: DELEGACION BOLIVIA ANTE LA UNESCO REF.: DEVOLUCION SALDOS GASTOS DE FUNCIONAMIENTO LIB. 00099021001 TGN-RECURSOS ORDINARIOS (3987)</t>
  </si>
  <si>
    <t>S08798140002</t>
  </si>
  <si>
    <t>'TRANSFERENCIA DE FONDOS DE DPTOS.DE ENCAJE LEGAL DEL SISTEMA FINANCIERO A DPTOS.CTES.DEL SECTOR PUBLICO S/G CITE' BUN/0121/17||DE LA FECHA (HRE-TSO-905). A SOLIC. MEFP; REVERSION POR ERROR EN MONTO DE TRANSF.ELECT. DE F. 10/02/17; LIBR.00099021001; BUN.</t>
  </si>
  <si>
    <t>S08799540002</t>
  </si>
  <si>
    <t>||MULTA POR INCUMPLIMIENTO A LA GUIA DE PROCEDIMIENTOS OPERATIVOS DE CANCELACION DE PAGOS A FUNCIONARIOS PUBLICOS Y BENEFICIARIOS DE RENTA DE ACUERDO A NOTA MEFP/VTCP/DGPOT/UAIS/N° 396/2017 RECIBIDA EN F.16/02/17 REF: POR DEVOL.BOLETA DE PAGO A LA BENEF. ANA SOLANO CLAROS DE CONFORMIDAD AL INCISO M, PUNTO 1; LIBRETA 00099021001.</t>
  </si>
  <si>
    <t>Q08035000002</t>
  </si>
  <si>
    <t>NUMERO DE LIBRETA CUT: Cuenta Unica del Tesoro OPERACIÓN E18  TRANSFERENCIA DEL SISTEMA FINANCIERO POR CUENTA DE TERCEROS  A LA CUT Devolucion pagos en exceso Gno. Autonomo Dept. de Potosi</t>
  </si>
  <si>
    <t>G03822440002</t>
  </si>
  <si>
    <t>TRANSFERENCIA DEL EXTERIOR SEGUN SWIFT 02267 DE FECHA 17/02/2017 ORDENANTE: EMBAJADA DE BOLIVIA MONTEVIDEO UY REF.: DEVOLUCION SALDOS GASTOS DE FUNCIONAMIENTO LIB. 00099021001 TGN-RECURSOS ORDINARIOS (3987)</t>
  </si>
  <si>
    <t>G03822450001</t>
  </si>
  <si>
    <t>COBRO COSTOS DE PAPELERIA SEGUN TRANSFERENCIA DEL EXTERIOR POR ORDEN DE EMBAJADA DE BOLIVIA MONTEVIDEO UY REF.: DEVOLUCION SALDOS GASTOS DE FUNCIONAMIENTO LIB. 00099021001 TGN-RECURSOS ORDINARIOS (3987)</t>
  </si>
  <si>
    <t>G03824420002</t>
  </si>
  <si>
    <t>TRANSFERENCIA DEL EXTERIOR SEGUN SWIFT NO.2305 DE FECHA 17/02/2017 ORDENANTE: CONSULATE GENERAL OF BOLIVIA (LOS ANGELES) REF.: DEVOLUCION SALDOS GASTOS FUNCIONAMIENTO LIB. 00099021001 TGN-RECURSOS ORDINARIOS (3987)</t>
  </si>
  <si>
    <t>G03824430001</t>
  </si>
  <si>
    <t>COBRO COSTOS DE PAPELERIA SEGUN TRANSFERENCIA DEL EXTERIOR POR ORDEN DE CONSULATE GENERAL OF BOLIVIA (LOS ANGELES) REF.: DEVOLUCION SALDOS GASTOS FUNCIONAMIENTO LIB. 00099021001 TGN-RECURSOS ORDINARIOS (3987)</t>
  </si>
  <si>
    <t>G03836930001</t>
  </si>
  <si>
    <t>COBRO COSTOS DE PAPELERIA SEGUN TRANSFERENCIA DEL EXTERIOR POR ORDEN DE EMBASSY OF THE PLURINATIONAL STATE OF BOLIVIA (RUSSIA) REF.: DEVOLUCION DE GASTOS DE FUNCIONAMIENTO LIB. 00099021001 TGN-RECURSOS ORDINARIOS (3987)</t>
  </si>
  <si>
    <t>G03836920002</t>
  </si>
  <si>
    <t>TRANSFERENCIA DEL EXTERIOR SEGUN SWIFT NO.2353 DE FECHA 20/02/2017 ORDENANTE: EMBASSY OF THE PLURINATIONAL STATE OF BOLIVIA (RUSSIA) REF.: DEVOLUCION DE GASTOS DE FUNCIONAMIENTO LIB. 00099021001 TGN-RECURSOS ORDINARIOS (3987)</t>
  </si>
  <si>
    <t>G03831520001</t>
  </si>
  <si>
    <t>COBRO COSTOS DE PAPELERIA SEGUN TRANSFERENCIA DEL EXTERIOR POR ORDEN DE EMBAJADA DE BOLIVIA,BOGOTA-COLOMBIA.REF.:DEVOLUCION SALDOS DE EJECUTADOS GESTION 2016 LIB. 00099021001 TGN-RECURSOS ORDINARIOS (3987)</t>
  </si>
  <si>
    <t>G03831510002</t>
  </si>
  <si>
    <t>TRANSFERENCIA DEL EXTERIOR SEGUN SWIFT 02347-02346 DE FECHA 20/02/2017 ORDENANTE: EMBAJADA DE BOLIVIA,BOGOTA-COLOMBIA.REF.:DEVOLUCION SALDOS DE EJECUTADOS GESTION 2016 LIB. 00099021001 TGN-RECURSOS ORDINARIOS (3987)</t>
  </si>
  <si>
    <t>G03848940001</t>
  </si>
  <si>
    <t>COBRO COSTOS DE PAPELERIA SEGUN TRANSFERENCIA DEL EXTERIOR POR ORDEN DE EMBAJADA DE BOLIVIA-OTAWA-CANADA. REF.:DEVOLUCION SALDOS GASTOS FUNCIONAMIENTO LIB. 00099021001 TGN-RECURSOS ORDINARIOS (3987)</t>
  </si>
  <si>
    <t>G03848930002</t>
  </si>
  <si>
    <t>TRANSFERENCIA DEL EXTERIOR SEGUN SWIFT 02470 DE FECHA 21/02/2017 ORDENANTE: EMBAJADA DE BOLIVIA-OTAWA-CANADA. REF.:DEVOLUCION SALDOS GASTOS FUNCIONAMIENTO LIB. 00099021001 TGN-RECURSOS ORDINARIOS (3987)</t>
  </si>
  <si>
    <t>G03841050002</t>
  </si>
  <si>
    <t>TRANSFERENCIA DEL EXTERIOR SEGUN SWIFT NO.2399 DE FECHA 21/02/2017 ORDENANTE: BOTSCHAFT DES PLURINATIONALEN STAATES BOLIVIEN (BERLIN) REF.: DEVOLUCION SALDOS PROGRAMA ALEMANIA LIB. 00099021001 TGN-RECURSOS ORDINARIOS (3987)</t>
  </si>
  <si>
    <t>G03848060001</t>
  </si>
  <si>
    <t>COBRO COSTOS DE PAPELERIA SEGUN TRANSFERENCIA DEL EXTERIOR POR ORDEN DE EMBAJADA DEL ESTA PLURINACIONAL (MEXICO) REF.: DEVOLUCION DE SALDOS NO EJECUTADOS GASTOS DE FUNCIONAMIENTO GESTION 2016 LIB. 00099021001 TGN-RECURSOS ORDINARIOS (3987)</t>
  </si>
  <si>
    <t>G03848050002</t>
  </si>
  <si>
    <t>TRANSFERENCIA DEL EXTERIOR SEGUN SWIFT NO.2402 DE FECHA 21/02/2017 ORDENANTE: EMBAJADA DEL ESTA PLURINACIONAL (MEXICO) REF.: DEVOLUCION DE SALDOS NO EJECUTADOS GASTOS DE FUNCIONAMIENTO GESTION 2016 LIB. 00099021001 TGN-RECURSOS ORDINARIOS (3987)</t>
  </si>
  <si>
    <t>G03848000001</t>
  </si>
  <si>
    <t>COBRO COSTOS DE PAPELERIA SEGUN TRANSFERENCIA DEL EXTERIOR POR ORDEN DE EMBAJADA DE BOLIVIA-OTAWA-CANADA. REF.:DEVOLUCION SALDOS LIB. 00099021001 TGN-RECURSOS ORDINARIOS (3987)</t>
  </si>
  <si>
    <t>G03847990002</t>
  </si>
  <si>
    <t>TRANSFERENCIA DEL EXTERIOR SEGUN SWIFT 02403 DE FECHA 21/02/2017 ORDENANTE: EMBAJADA DE BOLIVIA-OTAWA-CANADA. REF.:DEVOLUCION SALDOS LIB. 00099021001 TGN-RECURSOS ORDINARIOS (3987)</t>
  </si>
  <si>
    <t>G03841060001</t>
  </si>
  <si>
    <t>COBRO COSTOS DE PAPELERIA SEGUN TRANSFERENCIA DEL EXTERIOR POR ORDEN DE BOTSCHAFT DES PLURINATIONALEN STAATES BOLIVIEN (BERLIN) REF.: DEVOLUCION SALDOS PROGRAMA ALEMANIA LIB. 00099021001 TGN-RECURSOS ORDINARIOS (3987)</t>
  </si>
  <si>
    <t>G03871750002</t>
  </si>
  <si>
    <t>TRANSFERENCIA DEL EXTERIOR SEGUN SWIFT 02616-02615 DE FECHA 23/02/2017 ORDENANTE: EMBAJADA DE LA REPUBLICA DE BOLIVIA-BRASILEA-BRASIL. REF.:DEVOLUCION SALDO GASTOS DE FUNCIONAMIENTO LIB. 00099021001 TGN-RECURSOS ORDINARIOS (3987)</t>
  </si>
  <si>
    <t>G03871760001</t>
  </si>
  <si>
    <t>COBRO COSTOS DE PAPELERIA SEGUN TRANSFERENCIA DEL EXTERIOR POR ORDEN DE EMBAJADA DE LA REPUBLICA DE BOLIVIA-BRASILEA-BRASIL. REF.:DEVOLUCION SALDO GASTOS DE FUNCIONAMIENTO LIB. 00099021001 TGN-RECURSOS ORDINARIOS (3987)</t>
  </si>
  <si>
    <t>G03862240002</t>
  </si>
  <si>
    <t>TRANSFERENCIA DEL EXTERIOR SEGUN MJE.SWIFT NO.2563 DE FECHA 23/02/2017 ORDENANTE: BOTSCHAFT DES PLURINATIONALEN STAATES BOLIVIEN REF:DEVOLUCION DE SALDOS GASTOS DE FUNCIONAMIENTO LIB. 00099021001 TGN-RECURSOS ORDINARIOS (3987)</t>
  </si>
  <si>
    <t>G03862250001</t>
  </si>
  <si>
    <t>COBRO COSTOS DE PAPELERIA SEGUN TRANSFERENCIA DEL EXTERIOR POR ORDEN DE BOTSCHAFT DES PLURINATIONALEN STAATES BOLIVIEN REF:DEVOLUCION DE SALDOS GASTOS DE FUNCIONAMIENTO LIB. 00099021001 TGN-RECURSOS ORDINARIOS (3987)</t>
  </si>
  <si>
    <t>G03864820002</t>
  </si>
  <si>
    <t>TRANSFERENCIA DEL EXTERIOR SEGUN SWIFT 02565 DE FECHA 23/02/2017 ORDENANTE: EMBAJADA DE BOLIVIA,SAN JOSE,COSTA RICA.REF.: DEVOLUCION SALDOS GASTOS DE FUNCIONAMIENTO LIB. 00099021001 TGN-RECURSOS ORDINARIOS (3987)</t>
  </si>
  <si>
    <t>G03864830001</t>
  </si>
  <si>
    <t>COBRO COSTOS DE PAPELERIA SEGUN TRANSFERENCIA DEL EXTERIOR POR ORDEN DE EMBAJADA DE BOLIVIA,SAN JOSE,COSTA RICA.REF.: DEVOLUCION SALDOS GASTOS DE FUNCIONAMIENTO LIB. 00099021001 TGN-RECURSOS ORDINARIOS (3987)</t>
  </si>
  <si>
    <t>G03868900002</t>
  </si>
  <si>
    <t>TRANSFERENCIA DEL EXTERIOR SEGUN SWIFT 02564 DE FECHA 23/02/2017 ORDENANTE: EMBAJADA DE BOLIVIA-SAN JOSE-COSTA RICA. REF.:DEVOLUCION SALDOS PROGRAMA DE DOCUMENTACION LIB. 00099021001 TGN-RECURSOS ORDINARIOS (3987)</t>
  </si>
  <si>
    <t>G03868910001</t>
  </si>
  <si>
    <t>COBRO COSTOS DE PAPELERIA SEGUN TRANSFERENCIA DEL EXTERIOR POR ORDEN DE EMBAJADA DE BOLIVIA-SAN JOSE-COSTA RICA. REF.:DEVOLUCION SALDOS PROGRAMA DE DOCUMENTACION LIB. 00099021001 TGN-RECURSOS ORDINARIOS (3987)</t>
  </si>
  <si>
    <t>S08808720004</t>
  </si>
  <si>
    <t>G03893960002</t>
  </si>
  <si>
    <t>TRANSFERENCIA DEL EXTERIOR SEGUN MJE.SWIFT NOS.2701-2694 DE FECHA 01/03/2017 ORDENANTE: PERMANENT MSSN OF BOLIVIA TO THE UN STATE OF BOLIVIA TO THE UNITED REF:DEVOLUCION DE SALDOS GASTOS DE FUNCIONAMIENTO LIB. 00099021001 TGN-RECURSOS ORDINARIOS (3987)</t>
  </si>
  <si>
    <t>G03893970001</t>
  </si>
  <si>
    <t>COBRO COSTOS DE PAPELERIA SEGUN TRANSFERENCIA DEL EXTERIOR POR ORDEN DE PERMANENT MSSN OF BOLIVIA TO THE UN STATE OF BOLIVIA TO THE UNITED REF:DEVOLUCION DE SALDOS GASTOS DE FUNCIONAMIENTO LIB. 00099021001 TGN-RECURSOS ORDINARIOS (3987)</t>
  </si>
  <si>
    <t>S08811050003</t>
  </si>
  <si>
    <t>'TRANSFERENCIA DE FONDOS||A SOL. DEL MIN,DE ECO Y FIN.PUBL. MEFP/VTCP/DGPOT/UPCFTGN/TR-N°399/2017 DE LA FECHA HRE TSO 1032 REPOSICIÓN DE BOLETAS DE PAGO SOLICITADAS POR VARIAS ENTIDADES CONSIGNADAS EN EL COMPROBANTE DE PAGO N° 18680. DEBITO DE LA LIBRETA 00099021001 COBRO UTILES DE ESCRITORIO.</t>
  </si>
  <si>
    <t>S08812000003</t>
  </si>
  <si>
    <t>'TRANSFERENCIA DE FONDOS||A SOL. DEL MIN,DE ECO Y FIN.PUBL. MEFP/VTCP/DGPOT/UPCFTGN/TR-N°421/2017 DE LA FECHA HRE TSO 1045 REPOSICION DE BOLETAS DE PAGO SOLICITADAS POR VARIAS ENTIDADES CONSIGNADAS EN EL COMPROBANTE DE PAGO N° 18681. DEBITO DE LA LIBRETA 00099021001 COBRO UTILES DE ESCRITORIO.</t>
  </si>
  <si>
    <t>Q08084710002</t>
  </si>
  <si>
    <t>NUMERO DE LIBRETA CUT: Cuenta Unica del Tesoro OPERACIÓN E18  TRANSFERENCIA DEL SISTEMA FINANCIERO POR CUENTA DE TERCEROS  A LA CUT Devolucion de aportes en exceso TGN</t>
  </si>
  <si>
    <t>Q08092510002</t>
  </si>
  <si>
    <t>Q08102270002</t>
  </si>
  <si>
    <t>NUMERO DE LIBRETA CUT: 00990201001 OPERACIÓN E18  TRANSFERENCIA DEL SISTEMA FINANCIERO POR CUENTA DE TERCEROS  A LA CUT DEVOLUCION DE EXCEDENTE DE SALARIO MES DICIEMBRE DE 2016</t>
  </si>
  <si>
    <t>Q08102260002</t>
  </si>
  <si>
    <t>NUMERO DE LIBRETA CUT: 00990201001 OPERACIÓN E18  TRANSFERENCIA DEL SISTEMA FINANCIERO POR CUENTA DE TERCEROS  A LA CUT DEVOLUCION DE EXCEDENTE DE SALARIO MES OCTUBRE DE 2016</t>
  </si>
  <si>
    <t>Q08109340002</t>
  </si>
  <si>
    <t>NUMERO DE LIBRETA CUT: 00099021001 OPERACIÓN E18  TRANSFERENCIA DEL SISTEMA FINANCIERO POR CUENTA DE TERCEROS  A LA CUT DESCUENTO COBRO INDEBIDO R026-99-RP PERIODO FEB 2017</t>
  </si>
  <si>
    <t>Q08109410002</t>
  </si>
  <si>
    <t>NUMERO DE LIBRETA CUT: 00099021001 OPERACIÓN E18  TRANSFERENCIA DEL SISTEMA FINANCIERO POR CUENTA DE TERCEROS  A LA CUT PAGO INDEBIDO -RP FEBRERO 2017</t>
  </si>
  <si>
    <t>S08815980002</t>
  </si>
  <si>
    <t>'TRANSFERENCIA DE FONDOS DE DPTOS.DE ENCAJE LEGAL DEL SISTEMA FINANCIERO A DPTOS.CTES.DEL SECTOR PUBLICO S/G CITE' BUN/0171/17||DE LA FECHA (HRE-TSO-1096). A SOLIC.MEFP, REVERS.FONDOS P/ERROR EN MONTO DE TRANS.ELEC.DE F.08-03-2017,LIBRETA 00099021001;BUN.</t>
  </si>
  <si>
    <t>S08816020002</t>
  </si>
  <si>
    <t>'TRANSFERENCIA DE FONDOS DE DPTOS.DE ENCAJE LEGAL DEL SISTEMA FINANCIERO A DPTOS.CTES.DEL SECTOR PUBLICO S/G CITE' BUN/0169/17||DE LA FECHA (HRE-TSO-1097). A SOLIC.MEFP; REVERSION POR ERROR EN MONTO DE LA TRANSF.ELECT. DE F.08/03/2017; LIB.00099021001; BUN</t>
  </si>
  <si>
    <t>Q08109310002</t>
  </si>
  <si>
    <t>NUMERO DE LIBRETA CUT: 00099021001 OPERACIÓN E18  TRANSFERENCIA DEL SISTEMA FINANCIERO POR CUENTA DE TERCEROS  A LA CUT PAGO ADELANTADO PRA-RP FEBRERO 2017</t>
  </si>
  <si>
    <t>S08816900002</t>
  </si>
  <si>
    <t>||TRANSFERENCIA A LA CUENTA UNICA DEL TESORO IMPORTE RETENIDO A WALTER ABRAHAM PEREZ ALANDIA POR REMUNERACIÓN MÁXIMA CORRESPONDIENTE AL MES DE FEBRERO/2017 - LIBRETA N° 00990201001, SEGÚN DOCUMENTOS ADJUNTOS Y "ROC" N° 189/2017 DEL DCR. TRANSFERENCIA POR REMUNERACIÓN MÁXIMA WALTER ALANDIA - FEBRERO/2017 LIBRETA N° 00990201001</t>
  </si>
  <si>
    <t>Q08121660002</t>
  </si>
  <si>
    <t>NUMERO DE LIBRETA CUT: Cuenta Unica del Tesoro OPERACIÓN E18  TRANSFERENCIA DEL SISTEMA FINANCIERO POR CUENTA DE TERCEROS  A LA CUT Devolucion de pagos CC no cobrados por afiliados Civiles y Militares correspondientes al periodo Septiembre 2016</t>
  </si>
  <si>
    <t>Q08121700002</t>
  </si>
  <si>
    <t>NUMERO DE LIBRETA CUT: Cuenta Unica del Tesoro OPERACIÓN E18  TRANSFERENCIA DEL SISTEMA FINANCIERO POR CUENTA DE TERCEROS  A LA CUT Pago pension por Riesgos Profesionales</t>
  </si>
  <si>
    <t>S08823520003</t>
  </si>
  <si>
    <t>'TRANSFERENCIA DE FONDOS||EN ATENCION A NOTA DEL MIN. DE ECONOMIA Y FINANZAS PUBLICAS MEFP/VTCP/DGPOT/UPCFTGN/TR-N°476/2017 DE LA FECHA (HRE-TSO-1390). DEBITO DE LA LIBRETA NO.00099021001, REPOSICION UTILES DE ESCRITORIO.</t>
  </si>
  <si>
    <t>Q08138390002</t>
  </si>
  <si>
    <t>NUMERO DE LIBRETA CUT: Cuenta Unica del Tesoro OPERACIÓN E18  TRANSFERENCIA DEL SISTEMA FINANCIERO POR CUENTA DE TERCEROS  A LA CUT Devolucion de Aportes en exceso Gobierno Autonomo Departamental de Potosi</t>
  </si>
  <si>
    <t>G04046160002</t>
  </si>
  <si>
    <t>TRANSFERENCIA DEL EXTERIOR SEGUN SWIFT NOS.3938-3937 DE FECHA 21/03/2017 ORDENANTE: EMBASSY OF THE PLURINATIONALSTATE OF BOLIVIA-WASHINGTON REF:DEVOLUCION SALDOS GASTOS DE FUNCIONAMIENTO 2016 LIB. 00099021001 TGN-RECURSOS ORDINARIOS (3987)</t>
  </si>
  <si>
    <t>G04046170001</t>
  </si>
  <si>
    <t>COBRO COSTOS DE PAPELERIA SEGUN TRANSFERENCIA DEL EXTERIOR POR ORDEN DE EMBASSY OF THE PLURINATIONALSTATE OF BOLIVIA-WASHINGTON REF:DEVOLUCION SALDOS GASTOS DE FUNCIONAMIENTO 2016 LIB. 00099021001 TGN-RECURSOS ORDINARIOS (3987)</t>
  </si>
  <si>
    <t>J03212590002</t>
  </si>
  <si>
    <t>A:00099021001 A requerimiento de la Unidad de Administracion e Informacion Salarial (UAIS), con nota interna CITE: MEFP/VTCP/DGPOT/UAIS/N 1636/2017, en la cual solicita la reposicion de Boletas de Pago consignadas en el Comprobante de Pago N 18683.</t>
  </si>
  <si>
    <t>Q08177490002</t>
  </si>
  <si>
    <t>NUMERO DE LIBRETA CUT: Cuenta Unica del Tesoro OPERACIÓN E18  TRANSFERENCIA DEL SISTEMA FINANCIERO POR CUENTA DE TERCEROS  A LA CUT Devolucion de pagos CC no cobrados por afiliados Civiles y Militares correspondiente al periodo Octubre 2016</t>
  </si>
  <si>
    <t>S08830720003</t>
  </si>
  <si>
    <t>'TRANSFERENCIA DE FONDOS||A SOL. DEL MIN,DE ECO Y FIN.PUBL. MEFP/VTCP/DGPOT/UPCFTGN/TR-N°559/2017 DE LA FECHA HRE TSO 1507 REPOSICION DE BOLETAS DE PAGO CORRESP. AL SENASIR Y VARIAS ENTIDADES DETALLADAS EN LOS COMPROBANTES DE PAGOS NROS. 71483, 71482, 71481 Y 71480. DEBITO DE LA LIBRETA 00099021001 COBRO UTILES DE ESCRITORIO.</t>
  </si>
  <si>
    <t>S08830800003</t>
  </si>
  <si>
    <t>'TRANSFERENCIA DE FONDOS||EN ATENCION A NOTA DEL MIN. DE ECONOMIA Y FINANZAS PUBLICAS MEFP/VTCP/DGPOT/UPCFTGN/TR-N°560/2017 DE LA FECHA (HRE-TSO-1508) DEBITO DE LA LIBRETA  N° 00099021001, REPOSICIÓN ÚTILES DE ESCRITORIO</t>
  </si>
  <si>
    <t>E00457380001</t>
  </si>
  <si>
    <t>S08835950002</t>
  </si>
  <si>
    <t>||TRANSFERENCIA DE FONDOS S/G. FORMULARIO, CITE' BUN0217/17 DE LA FECHA (HRE-TSO-1553). DEVOLUCION DE SUELDOS PAGADOS EN DEMASIA MES NOVIEMBRE 2016, FUNCIONARIA :MORALES JURADO LISANDRA. EN CUMPLIMIENTO AL D.S. N°1134 EN SU ART.21. A SOLICITUD DEL UAJMS; LIBRETA 00099021001; BUN.</t>
  </si>
  <si>
    <t>S08837830004</t>
  </si>
  <si>
    <t>J03215880002</t>
  </si>
  <si>
    <t>A:00099021001 A requerimiento de la Unidad de Administracion e Informacion Salarial (UAIS), con nota interna CITE: MEFP/VTCP/DGPOT/UAIS/N 1846/2017, en la cual solicita la reversion definitiva de las boletas consignadas en el Comprobante de Pago N 18685.</t>
  </si>
  <si>
    <t>O14797120002</t>
  </si>
  <si>
    <t>O14801080002</t>
  </si>
  <si>
    <t>O14801210002</t>
  </si>
  <si>
    <t>00099021001 DEPOSITO DE EFECTIVO, DEPOSITANTE: SENASIR-IRMA MENESES VDA. DE ALDUNATE, CONCEPTO: DEVOLUCION A SENASIR, CUENTA DE DEPOSITO: CUENTA UNICA DEL TESORO</t>
  </si>
  <si>
    <t>O14801250002</t>
  </si>
  <si>
    <t>00099021001 DEPOSITO DE EFECTIVO, DEPOSITANTE: UMSA-ESTEBAN TICONA ALEJO, CONCEPTO: DEVOLUCION FEBRERO 2017, CUENTA DE DEPOSITO: CUENTA UNICA DEL TESORO</t>
  </si>
  <si>
    <t>O14801310002</t>
  </si>
  <si>
    <t>00099021001 DEPOSITO DE EFECTIVO, DEPOSITANTE: PAOLA ANDREA GARCIA PANDO, CONCEPTO: DEVOLUCION SALARIO - DIC 2016, CUENTA DE DEPOSITO: CUENTA UNICA DEL TESORO</t>
  </si>
  <si>
    <t>O14801870002</t>
  </si>
  <si>
    <t>00099021001 DEPOSITO DE EFECTIVO, DEPOSITANTE: RAIMUNDO ANGEL FERRUFINO EDUARDO, CONCEPTO: DEVOLUCION, CUENTA DE DEPOSITO: CUENTA UNICA DEL TESORO</t>
  </si>
  <si>
    <t>O14801910002</t>
  </si>
  <si>
    <t>00099021001 DEPOSITO DE EFECTIVO, DEPOSITANTE: MARTIN YAHUASI MAMANI, CONCEPTO: ACUERDO PLAN DE PAGOS SENASIR, CUENTA DE DEPOSITO: CUENTA UNICA DEL TESORO</t>
  </si>
  <si>
    <t>O14802040002</t>
  </si>
  <si>
    <t>00099021001 DEPOSITO DE EFECTIVO, DEPOSITANTE: PATRICIA HANDAL ACHA-SENASIR, CONCEPTO: DOBLE PERCEPCION, CUENTA DE DEPOSITO: CUENTA UNICA DEL TESORO</t>
  </si>
  <si>
    <t>O14802350002</t>
  </si>
  <si>
    <t>00099021001 DEPOSITO DE EFECTIVO, DEPOSITANTE: VICENTE WALDO AGUIRRE TARQUINO, CONCEPTO: DEVOLUCION FEBRERO 2017, CUENTA DE DEPOSITO: CUENTA UNICA DEL TESORO</t>
  </si>
  <si>
    <t>O14802500002</t>
  </si>
  <si>
    <t>00099021001 DEPOSITO DE EFECTIVO, DEPOSITANTE: ROBERTO MARTIN ZELAYA SANCHEZ, CONCEPTO: REVERSION AL PREVENTIVO N° 86, CUENTA DE DEPOSITO: CUENTA UNICA DEL TESORO</t>
  </si>
  <si>
    <t>O14803770002</t>
  </si>
  <si>
    <t>00099021001 DEPOSITO DE EFECTIVO, DEPOSITANTE: IRIS GUTIERREZ-MINISTERIO DE DEPORTES, CONCEPTO: DEV. SALDOS NO EJECUTADOS FONDOS EN AVANCE COPA ESTADO PLURINACIONAL, CUENTA DE DEPOSITO: CUENTA UNICA DEL TESORO</t>
  </si>
  <si>
    <t>O14805310002</t>
  </si>
  <si>
    <t>00099021001 DEPOSITO DE EFECTIVO, DEPOSITANTE: AIDA M. VDA DE ROSSO, CONCEPTO: CONVENIO DE PAGO 009.16, CUENTA DE DEPOSITO: CUENTA UNICA DEL TESORO</t>
  </si>
  <si>
    <t>O14805320002</t>
  </si>
  <si>
    <t>00099021001 DEPOSITO DE EFECTIVO, DEPOSITANTE: DELMA PILAR TERRAZAS TROCHE, CONCEPTO: DOBLE PERCEPCION, CUENTA DE DEPOSITO: CUENTA UNICA DEL TESORO</t>
  </si>
  <si>
    <t>O14805950002</t>
  </si>
  <si>
    <t>00099021001 DEPOSITO DE EFECTIVO, DEPOSITANTE: FELIPA AYALA DE NINAHUANCA, CONCEPTO: COBRO INDEVIDO, CUENTA DE DEPOSITO: CUENTA UNICA DEL TESORO</t>
  </si>
  <si>
    <t>O14806210002</t>
  </si>
  <si>
    <t>00099021001 DEPOSITO DE EFECTIVO, DEPOSITANTE: OSCAR NIGOEVIC HEREDIA, CONCEPTO: DEVOLUCION DEMASIA HABERES POR MAXIMA REMUNERACION SECTOR PUBLICO, CUENTA DE DEPOSITO: CUENTA UNICA DEL TESORO</t>
  </si>
  <si>
    <t>O14806670002</t>
  </si>
  <si>
    <t>00099021001 DEPOSITO DE EFECTIVO, DEPOSITANTE: LUIS RAMIRO VILLARROEL LOZADA MIN. DE DEPORTES, CONCEPTO: DEVOLUCION DE FONDOS EN AVANCE NO UTILIZADOS COPA ESTADO PLURINACIONAL DE BOLIVIA, CUENTA DE DEPOSITO: CUENTA UNICA DEL TESORO</t>
  </si>
  <si>
    <t>O14806750002</t>
  </si>
  <si>
    <t>00099021001 DEPOSITO DE EFECTIVO, DEPOSITANTE: JULIA RAMIREZ HERRERA, CONCEPTO: DOBLE PERCEPCION, CUENTA DE DEPOSITO: CUENTA UNICA DEL TESORO</t>
  </si>
  <si>
    <t>O14808120002</t>
  </si>
  <si>
    <t>00099021001 DEPOSITO DE EFECTIVO, DEPOSITANTE: LUIS OROZCO, CONCEPTO: DEV. SALDOS NO EJECUTADOS FONDOS EN AVANCE COPA ESTADO PLURINACIONAL, CUENTA DE DEPOSITO: CUENTA UNICA DEL TESORO</t>
  </si>
  <si>
    <t>B14810410002</t>
  </si>
  <si>
    <t>00099021001 DEP.DE CHEQ.AJENOS,RET.DE CAM.,CONCEPTO: ANULACION DE CHEQUE Nº 17828 DEV SALDO PAGO POR PASANTIA SEPTIEMBRE 2016,DEP.: SENASIR , PROCEDENCIA: BANCO UNION S.A., CHEQUE: 18065, FECHA DE EMISION:23/02/2017</t>
  </si>
  <si>
    <t>O14809980002</t>
  </si>
  <si>
    <t>00099021001 DEPOSITO DE EFECTIVO, DEPOSITANTE: JUAN CARLOS FERNANDEZ PALACIOS, CONCEPTO: FONDOS EN AVANCE COMPRA DE COMBUSTIBLE, CUENTA DE DEPOSITO: CUENTA UNICA DEL TESORO</t>
  </si>
  <si>
    <t>O14810060002</t>
  </si>
  <si>
    <t>00099021001 DEPOSITO DE EFECTIVO, DEPOSITANTE: CARLOS RAMIREZ DIAZ, CONCEPTO: DEVOLUCION DE VIATICOS, CUENTA DE DEPOSITO: CUENTA UNICA DEL TESORO</t>
  </si>
  <si>
    <t>O14810660002</t>
  </si>
  <si>
    <t>00099021001 DEPOSITO DE EFECTIVO, DEPOSITANTE: ARMANDO ALEJANDRO MONTESINOS NUÑEZ, CONCEPTO: DEVOLUCION, CUENTA DE DEPOSITO: CUENTA UNICA DEL TESORO</t>
  </si>
  <si>
    <t>O14810890002</t>
  </si>
  <si>
    <t>00099021001 DEPOSITO DE EFECTIVO, DEPOSITANTE: CARPIO JIMENEZ MARIO CHRISTIAN, CONCEPTO: DEVOLUCION DE VIATICOS, CUENTA DE DEPOSITO: CUENTA UNICA DEL TESORO</t>
  </si>
  <si>
    <t>O14810910002</t>
  </si>
  <si>
    <t>00099021001 DEPOSITO DE EFECTIVO, DEPOSITANTE: GIOVANNY BALTAZAR MAYGUA CHAVEZ, CONCEPTO: DEVOLUCION DE VIATICOS, CUENTA DE DEPOSITO: CUENTA UNICA DEL TESORO</t>
  </si>
  <si>
    <t>O14810950002</t>
  </si>
  <si>
    <t>00099021001 DEPOSITO DE EFECTIVO, DEPOSITANTE: JOSE QUISPE GUTIERREZ, CONCEPTO: DEVOLUCION DE VIATICOS, CUENTA DE DEPOSITO: CUENTA UNICA DEL TESORO</t>
  </si>
  <si>
    <t>O14810970002</t>
  </si>
  <si>
    <t>00099021001 DEPOSITO DE EFECTIVO, DEPOSITANTE: CURMI ROCHA REYNAGA, CONCEPTO: DEVOLUCION DE VIATICOS, CUENTA DE DEPOSITO: CUENTA UNICA DEL TESORO</t>
  </si>
  <si>
    <t>O14811000002</t>
  </si>
  <si>
    <t>00099021001 DEPOSITO DE EFECTIVO, DEPOSITANTE: LUIS BRETON BALDELOMAR, CONCEPTO: DEVOLUCION DE VIATICOS, CUENTA DE DEPOSITO: CUENTA UNICA DEL TESORO</t>
  </si>
  <si>
    <t>O14811020002</t>
  </si>
  <si>
    <t>00099021001 DEPOSITO DE EFECTIVO, DEPOSITANTE: VIZMAR GRAGEDA IRIARTE, CONCEPTO: DEVOLUCION DE VIATICOS, CUENTA DE DEPOSITO: CUENTA UNICA DEL TESORO</t>
  </si>
  <si>
    <t>O14811040002</t>
  </si>
  <si>
    <t>00099021001 DEPOSITO DE EFECTIVO, DEPOSITANTE: EDWIN LOPEZ CONDORI, CONCEPTO: DEVOLUCION DE VIATICOS, CUENTA DE DEPOSITO: CUENTA UNICA DEL TESORO</t>
  </si>
  <si>
    <t>O14811210002</t>
  </si>
  <si>
    <t>00099021001 DEPOSITO DE EFECTIVO, DEPOSITANTE: JESUS SALAZAR P, CONCEPTO: DEPÓSITO DUODECIMA DE AGUINALDO, CUENTA DE DEPOSITO: CUENTA UNICA DEL TESORO</t>
  </si>
  <si>
    <t>O14811230002</t>
  </si>
  <si>
    <t>00099021001 DEPOSITO DE EFECTIVO, DEPOSITANTE: MARCO ANTONIO CABRERA CARRILLO, CONCEPTO: DEVOLUCION DE SUELDO DEL MES DE FEBRERO DE 2017, CUENTA DE DEPOSITO: CUENTA UNICA DEL TESORO</t>
  </si>
  <si>
    <t>O14811600002</t>
  </si>
  <si>
    <t>00099021001 DEPOSITO DE EFECTIVO, DEPOSITANTE: SENASIR, CONCEPTO: COMPROMISO DE DEVOLUCION DE DEUDA, CUENTA DE DEPOSITO: CUENTA UNICA DEL TESORO</t>
  </si>
  <si>
    <t>O14811810002</t>
  </si>
  <si>
    <t>00099021001 DEPOSITO DE EFECTIVO, DEPOSITANTE: MARTIN RAUL SILVESTRE RAMON DIAZ ROMERO HERNANDEZ, CONCEPTO: DEVOLUCION POR DUODECIMAS DE AGUINALDO - SENASIR, CUENTA DE DEPOSITO: CUENTA UNICA DEL TESORO</t>
  </si>
  <si>
    <t>O14811840002</t>
  </si>
  <si>
    <t>00099021001 DEPOSITO DE EFECTIVO, DEPOSITANTE: REMIGIA CHAMBI DE CALLIZAYA, CONCEPTO: COBRO INDEBIDO POR NUEVAS NUPCIAS, CUENTA DE DEPOSITO: CUENTA UNICA DEL TESORO</t>
  </si>
  <si>
    <t>O14812320002</t>
  </si>
  <si>
    <t>00099021001 DEPOSITO DE EFECTIVO, DEPOSITANTE: GROBER MENDOZA SILLERICO, CONCEPTO: VIATICO, CUENTA DE DEPOSITO: CUENTA UNICA DEL TESORO</t>
  </si>
  <si>
    <t>O14812330002</t>
  </si>
  <si>
    <t>00099021001 DEPOSITO DE EFECTIVO, DEPOSITANTE: FELIPA QUISPE VDA DE SALCEDO CI. 2540497L.P, CONCEPTO: COBROS INDEVIDOS - DEVOLUCION, CUENTA DE DEPOSITO: CUENTA UNICA DEL TESORO</t>
  </si>
  <si>
    <t>O14812380002</t>
  </si>
  <si>
    <t>00099021001 DEPOSITO DE EFECTIVO, DEPOSITANTE: DIEGO CRUZ BARRA, CONCEPTO: DEVOLUCION DE PASAJES, CUENTA DE DEPOSITO: CUENTA UNICA DEL TESORO</t>
  </si>
  <si>
    <t>O14812680002</t>
  </si>
  <si>
    <t>00099021001 DEPOSITO DE EFECTIVO, DEPOSITANTE: ALBERTO SOLIZ VALDEZ CI. 2257270LP., CONCEPTO: DOBLE PERCEPCION, CUENTA DE DEPOSITO: CUENTA UNICA DEL TESORO</t>
  </si>
  <si>
    <t>O14812850002</t>
  </si>
  <si>
    <t>00099021001 DEPOSITO DE EFECTIVO, DEPOSITANTE: GROVER MARCO LOA SEGURA, CONCEPTO: DEVOLUCION PASAJES, CUENTA DE DEPOSITO: CUENTA UNICA DEL TESORO</t>
  </si>
  <si>
    <t>O14814830002</t>
  </si>
  <si>
    <t>00099021001 DEPOSITO DE EFECTIVO, DEPOSITANTE: JUAN CARLOS FERNANDEZ PALACIOS, CONCEPTO: ALIMENTACION Y OTROS SIMILARES - SANTA CRUZ MONTEAGUDO, CUENTA DE DEPOSITO: CUENTA UNICA DEL TESORO</t>
  </si>
  <si>
    <t>O14815030002</t>
  </si>
  <si>
    <t>00099021001 DEPOSITO DE EFECTIVO, DEPOSITANTE: CESAR JACINTO GUZMAN PEÑARRIETA, CONCEPTO: REVERSION POR CONCEPTO DE VIATICOS ORURO - CURAHUARA - ORURO - GESTION 2016, CUENTA DE DEPOSITO: CUENTA UNICA DEL TESORO</t>
  </si>
  <si>
    <t>O14815250002</t>
  </si>
  <si>
    <t>00099021001 DEPOSITO DE EFECTIVO, DEPOSITANTE: MAMANI CAIHUARA SANTIAGO CI. 1331090, CONCEPTO: DEVOLUCION DE SALARIO EXCEDENTE AL DEL PRESIDENTE DICIEMBRE 2016, CUENTA DE DEPOSITO: CUENTA UNICA DEL TESORO</t>
  </si>
  <si>
    <t>O14815290002</t>
  </si>
  <si>
    <t>00099021001 DEPOSITO DE EFECTIVO, DEPOSITANTE: OPORTO GAMBOA MARCO RAUL CI. 1317561, CONCEPTO: DEVOLUCION DE SALARIO EXCEDENTE AL DEL PRESIDENTE DICIEMBRE 2016, CUENTA DE DEPOSITO: CUENTA UNICA DEL TESORO</t>
  </si>
  <si>
    <t>O14815310002</t>
  </si>
  <si>
    <t>00099021001 DEPOSITO DE EFECTIVO, DEPOSITANTE: BARRIOS VILLA ALFONSO CI. 1253043, CONCEPTO: DEVOLUCION DE SALARIO EXCEDENTE AL DEL PRESIDENTE FEBRERO 2017, CUENTA DE DEPOSITO: CUENTA UNICA DEL TESORO</t>
  </si>
  <si>
    <t>O14815330002</t>
  </si>
  <si>
    <t>00099021001 DEPOSITO DE EFECTIVO, DEPOSITANTE: GUERRA AROZAMEN ANTONIO CI. 1255809, CONCEPTO: DEVOLUCION DE SALARIO EXCEDENTE AL DEL PRESIDENTE FEBRERO 2017, CUENTA DE DEPOSITO: CUENTA UNICA DEL TESORO</t>
  </si>
  <si>
    <t>O14815340002</t>
  </si>
  <si>
    <t>00099021001 DEPOSITO DE EFECTIVO, DEPOSITANTE: GOYTIA MORALES JOSE CI. 1271669, CONCEPTO: DEVOLUCION DE SALARIO EXCEDENTE AL DEL PRESIDENTE FEBRERO 2017, CUENTA DE DEPOSITO: CUENTA UNICA DEL TESORO</t>
  </si>
  <si>
    <t>O14815360002</t>
  </si>
  <si>
    <t>00099021001 DEPOSITO DE EFECTIVO, DEPOSITANTE: FUERTES CALLA PINO BERNARDINO CI. 1283979, CONCEPTO: DEVOLUCION DE SALARIO EXCEDENTE AL DEL PRESIDENTE FEBRERO 2017, CUENTA DE DEPOSITO: CUENTA UNICA DEL TESORO</t>
  </si>
  <si>
    <t>O14815380002</t>
  </si>
  <si>
    <t>00099021001 DEPOSITO DE EFECTIVO, DEPOSITANTE: CALLE ARACENA JOSE MANUEL CI. 1284098, CONCEPTO: DEVOLUCION DE SALARIO EXCEDENTE AL DEL PRESIDENTE FEBRERO 2017, CUENTA DE DEPOSITO: CUENTA UNICA DEL TESORO</t>
  </si>
  <si>
    <t>O14815400002</t>
  </si>
  <si>
    <t>00099021001 DEPOSITO DE EFECTIVO, DEPOSITANTE: TIRADO ENCINAS JOSE CI. 1328741, CONCEPTO: DEVOLUCION DE SALARIO EXCEDENTE AL DEL PRESIDENTE FEBRERO 2017, CUENTA DE DEPOSITO: CUENTA UNICA DEL TESORO</t>
  </si>
  <si>
    <t>O14815410002</t>
  </si>
  <si>
    <t>00099021001 DEPOSITO DE EFECTIVO, DEPOSITANTE: CAMARGO BARRIONUEVO HERNAN CI. 1394844, CONCEPTO: DEVOLUCION DE SALARIO EXCEDENTE AL DEL PRESIDENTE FEBRERO 2017, CUENTA DE DEPOSITO: CUENTA UNICA DEL TESORO</t>
  </si>
  <si>
    <t>O14815440002</t>
  </si>
  <si>
    <t>00099021001 DEPOSITO DE EFECTIVO, DEPOSITANTE: AGUIRRE HAUG ROSA CI. 1616147, CONCEPTO: DEVOLUCION DE SALARIO EXCEDENTE AL DEL PRESIDENTE FEBRERO 2017, CUENTA DE DEPOSITO: CUENTA UNICA DEL TESORO</t>
  </si>
  <si>
    <t>O14815480002</t>
  </si>
  <si>
    <t>00099021001 DEPOSITO DE EFECTIVO, DEPOSITANTE: JORGE QUINTANILLA MONTALVO, CONCEPTO: REVERSION DE PASAJES, CUENTA DE DEPOSITO: CUENTA UNICA DEL TESORO</t>
  </si>
  <si>
    <t>O14815490002</t>
  </si>
  <si>
    <t>00099021001 DEPOSITO DE EFECTIVO, DEPOSITANTE: MORA FERAUDI RUBEN CI. 2216655, CONCEPTO: DEVOLUCION DE SALARIO EXCEDENTE AL DEL PRESIDENTE FEBRERO 2017, CUENTA DE DEPOSITO: CUENTA UNICA DEL TESORO</t>
  </si>
  <si>
    <t>O14815510002</t>
  </si>
  <si>
    <t>00099021001 DEPOSITO DE EFECTIVO, DEPOSITANTE: SECKO GONZALES HUGO CI. 3682597, CONCEPTO: DEVOLUCION DE SALARIO EXCEDENTE AL DEL PRESIDENTE FEBRERO 2017, CUENTA DE DEPOSITO: CUENTA UNICA DEL TESORO</t>
  </si>
  <si>
    <t>O14815520002</t>
  </si>
  <si>
    <t>00099021001 DEPOSITO DE EFECTIVO, DEPOSITANTE: BRACAMONTE ALANIZ HUMBERTO CI. 5567062, CONCEPTO: DEVOLUCION DE SALARIO EXCEDENTE AL DEL PRESIDENTE FEBRERO 2017, CUENTA DE DEPOSITO: CUENTA UNICA DEL TESORO</t>
  </si>
  <si>
    <t>O14815560002</t>
  </si>
  <si>
    <t>00099021001 DEPOSITO DE EFECTIVO, DEPOSITANTE: BALDIVIESO SAENZ RENE CI. 1328213, CONCEPTO: DEVOLUCION DE SALARIO EXCEDENTE AL DEL PRESIDENTE FEBRERO 2017, CUENTA DE DEPOSITO: CUENTA UNICA DEL TESORO</t>
  </si>
  <si>
    <t>O14816080002</t>
  </si>
  <si>
    <t>00099021001 DEPOSITO DE EFECTIVO, DEPOSITANTE: DEPARTAMENTO SATINADORES, CONCEPTO: REVERSION MONTO NO EJECUTADOS, CUENTA DE DEPOSITO: CUENTA UNICA DEL TESORO</t>
  </si>
  <si>
    <t>O14816110002</t>
  </si>
  <si>
    <t>00099021001 DEPOSITO DE EFECTIVO, DEPOSITANTE: LAUREANA QUISPE VDA DE CANAVIRI, CONCEPTO: COBRO INDEVIDO, CUENTA DE DEPOSITO: CUENTA UNICA DEL TESORO</t>
  </si>
  <si>
    <t>O14816340002</t>
  </si>
  <si>
    <t>00099021001 DEPOSITO DE EFECTIVO, DEPOSITANTE: MIRIAM FLORES CUELLAR, CONCEPTO: DOBLE PERCEPCION, CUENTA DE DEPOSITO: CUENTA UNICA DEL TESORO</t>
  </si>
  <si>
    <t>O14816560002</t>
  </si>
  <si>
    <t>00099021001 DEPOSITO DE EFECTIVO, DEPOSITANTE: JOSE LINARES RAMIREZ, CONCEPTO: DOBLE PERCEPCION, CUENTA DE DEPOSITO: CUENTA UNICA DEL TESORO</t>
  </si>
  <si>
    <t>O14816580002</t>
  </si>
  <si>
    <t>O14816670002</t>
  </si>
  <si>
    <t>00099021001 DEPOSITO DE EFECTIVO, DEPOSITANTE: OPORTO GAMBOA MARCO RAUL CI. 1317561, CONCEPTO: DEVOLUCION DE SALARIO EXEDENTE AL PRESIDENTE . SEPTIEMBRE A NOVIEMBRE 2016, CUENTA DE DEPOSITO: CUENTA UNICA DEL TESORO</t>
  </si>
  <si>
    <t>O14816720002</t>
  </si>
  <si>
    <t>00099021001 DEPOSITO DE EFECTIVO, DEPOSITANTE: MAMANI CAIHUARA SANTIAGO CI. 1331090, CONCEPTO: DEVOLUCION DE SALARIO EXEDENTE AL PRESIDENTE . SEPTIEMBRE A NOVIEMBRE 2016, CUENTA DE DEPOSITO: CUENTA UNICA DEL TESORO</t>
  </si>
  <si>
    <t>O14816770002</t>
  </si>
  <si>
    <t>00099021001 DEPOSITO DE EFECTIVO, DEPOSITANTE: GIOVANA OTTMINA DORIGO VARGAS, CONCEPTO: DOBLE PERCEPCION, CUENTA DE DEPOSITO: CUENTA UNICA DEL TESORO</t>
  </si>
  <si>
    <t>O14817380002</t>
  </si>
  <si>
    <t>00099021001 DEPOSITO DE EFECTIVO, DEPOSITANTE: CLAUDIO CACHI LEIVA 9187647, CONCEPTO: ACT. DPTO. SAT. PASAJES OR-LP-OR, CUENTA DE DEPOSITO: CUENTA UNICA DEL TESORO</t>
  </si>
  <si>
    <t>O14819720002</t>
  </si>
  <si>
    <t>00099021001 DEPOSITO DE EFECTIVO, DEPOSITANTE: YOLANDA LILIANA GONZALES RIOS, CONCEPTO: DEVOLUCION DE HABERES ENERO, CUENTA DE DEPOSITO: CUENTA UNICA DEL TESORO</t>
  </si>
  <si>
    <t>O14819730002</t>
  </si>
  <si>
    <t>00099021001 DEPOSITO DE EFECTIVO, DEPOSITANTE: YOLANDA LILIANA GONZALES RIOS, CONCEPTO: DEVOLUCION DE HABERES FEBRERO, CUENTA DE DEPOSITO: CUENTA UNICA DEL TESORO</t>
  </si>
  <si>
    <t>O14820290002</t>
  </si>
  <si>
    <t>00099021001 DEPOSITO DE EFECTIVO, DEPOSITANTE: EMILIO VILLA PANIAGUA, CONCEPTO: DEVOLUCION POR CONCEPTO DE VIATICOS, CUENTA DE DEPOSITO: CUENTA UNICA DEL TESORO</t>
  </si>
  <si>
    <t>O14820960002</t>
  </si>
  <si>
    <t>00099021001 DEPOSITO DE EFECTIVO, DEPOSITANTE: JOSE LUIS ZEGARRA MALDONADO, CONCEPTO: REVERSION SALARIAL (MES MARZO/17 1 DIA: 01-03-17), CUENTA DE DEPOSITO: CUENTA UNICA DEL TESORO</t>
  </si>
  <si>
    <t>O14821470002</t>
  </si>
  <si>
    <t>00099021001 DEPOSITO DE EFECTIVO, DEPOSITANTE: MATILDE FLORES DE PAREDES, CONCEPTO: COBRO INDEBIDO - GASTOS JUDICIALES, CUENTA DE DEPOSITO: CUENTA UNICA DEL TESORO</t>
  </si>
  <si>
    <t>O14824390002</t>
  </si>
  <si>
    <t>00099021001 DEPOSITO DE EFECTIVO, DEPOSITANTE: HERVIN MIGUEL DURAN CONDORI, CONCEPTO: DEVOLUCION PAGO DE HABERES FEBRERO 2017, CUENTA DE DEPOSITO: CUENTA UNICA DEL TESORO</t>
  </si>
  <si>
    <t>O14824770002</t>
  </si>
  <si>
    <t>O14825310002</t>
  </si>
  <si>
    <t>00099021001 DEPOSITO DE EFECTIVO, DEPOSITANTE: WILSON OSCAR MACHACA ALEJO CI. 6072735 LP., CONCEPTO: CARGO DE CUENTA SIGEP SIN DESCARGO GESTION 2016, CUENTA DE DEPOSITO: CUENTA UNICA DEL TESORO</t>
  </si>
  <si>
    <t>O14825430002</t>
  </si>
  <si>
    <t>00099021001 DEPOSITO DE EFECTIVO, DEPOSITANTE: ELISEO HIDALGO CHAVEZ, CONCEPTO: REVERSION DE PASAJES NO EJECUTADOS, CUENTA DE DEPOSITO: CUENTA UNICA DEL TESORO</t>
  </si>
  <si>
    <t>O14825470002</t>
  </si>
  <si>
    <t>00099021001 DEPOSITO DE EFECTIVO, DEPOSITANTE: IRENE BALLADARES VELASQUEZ, CONCEPTO: DEVOLUCIÓN AL SENASIR COACTIVO SOCIAL, CUENTA DE DEPOSITO: CUENTA UNICA DEL TESORO</t>
  </si>
  <si>
    <t>O14826040002</t>
  </si>
  <si>
    <t>00099021001 DEPOSITO DE EFECTIVO, DEPOSITANTE: RUBEN AYZACAYO BERRIOS, CONCEPTO: REVERSION HABERES DICIEMBRE 2016, CUENTA DE DEPOSITO: CUENTA UNICA DEL TESORO</t>
  </si>
  <si>
    <t>B14828600002</t>
  </si>
  <si>
    <t>00099021001 DEP.DE CHEQ.AJENOS,RET.DE CAM.,CONCEPTO: DEVOLUCION COBRO INDEVIDO SR. CASSAL MAIRE ALBERTO REGIONAL TARIJA,DEP.: SENASIR , PROCEDENCIA: BANCO UNION S.A., CHEQUE: 7397, FECHA DE EMISION:08/03/2017</t>
  </si>
  <si>
    <t>O14828510002</t>
  </si>
  <si>
    <t>00099021001 DEPOSITO DE EFECTIVO, DEPOSITANTE: IGNACIA LOLA AQUINO DE CHOQUE, CONCEPTO: DUODECIMAS DE AGUINALDO DE LA SRA ANTONIA CALDERON VDA DE AQUINO, CUENTA DE DEPOSITO: CUENTA UNICA DEL TESORO</t>
  </si>
  <si>
    <t>O14828520002</t>
  </si>
  <si>
    <t>00099021001 DEPOSITO DE EFECTIVO, DEPOSITANTE: FLORINDA SULLA CANI RAMOS, CONCEPTO: REVERSIÓN PARCIAL DE SUELDO, CUENTA DE DEPOSITO: CUENTA UNICA DEL TESORO</t>
  </si>
  <si>
    <t>O14828580002</t>
  </si>
  <si>
    <t>00099021001 DEPOSITO DE EFECTIVO, DEPOSITANTE: PAULO CESAR VELASQUEZ CAMACHO, CONCEPTO: REVERSION PASAJES Y VIATICOS EJERCITO, CUENTA DE DEPOSITO: CUENTA UNICA DEL TESORO</t>
  </si>
  <si>
    <t>O14829030002</t>
  </si>
  <si>
    <t>00099021001 DEPOSITO DE EFECTIVO, DEPOSITANTE: SEDES LA PAZ - FELICIANO VARAS GUTIERREZ, CONCEPTO: HABERES OCTUBRE 2016, CUENTA DE DEPOSITO: CUENTA UNICA DEL TESORO</t>
  </si>
  <si>
    <t>O14829570002</t>
  </si>
  <si>
    <t>00099021001 DEPOSITO DE EFECTIVO, DEPOSITANTE: HUGO PABLO KANTUTA COLQUE, CONCEPTO: DEPÓSITO POR CONCEPTO DE COBRO INDEBIDO, CUENTA DE DEPOSITO: CUENTA UNICA DEL TESORO</t>
  </si>
  <si>
    <t>O14829690002</t>
  </si>
  <si>
    <t>00099021001 DEPOSITO DE EFECTIVO, DEPOSITANTE: CRISTHIAN VICENTE POMA MARTINEZ, CONCEPTO: DEP. DE REVERSION, CUENTA DE DEPOSITO: CUENTA UNICA DEL TESORO</t>
  </si>
  <si>
    <t>O14830510002</t>
  </si>
  <si>
    <t>00099021001 DEPOSITO DE EFECTIVO, DEPOSITANTE: SANDRA BEATRIZ DORIA MEDINA RIVERA, CONCEPTO: EXCESO DE HABERES: FEBRERO, MARZO, ABRIL 2016, CUENTA DE DEPOSITO: CUENTA UNICA DEL TESORO</t>
  </si>
  <si>
    <t>O14830690002</t>
  </si>
  <si>
    <t>00099021001 DEPOSITO DE EFECTIVO, DEPOSITANTE: ALBERTO ROMAN AYMAYA, CONCEPTO: DEVOLUCION DE SALDO SERVICIO DE REFRIGERIO MES ENERO, CUENTA DE DEPOSITO: CUENTA UNICA DEL TESORO</t>
  </si>
  <si>
    <t>O14834140002</t>
  </si>
  <si>
    <t>00099021001 DEPOSITO DE EFECTIVO, DEPOSITANTE: REMEDIOS BLANCA ARUQUIPA QUISPE, CONCEPTO: DEVOLUCION POR TOPE SALARIAL POR MES DE FEBRERO,MARZO,ABRIL Y MAYO DE 2016, CUENTA DE DEPOSITO: CUENTA UNICA DEL TESORO</t>
  </si>
  <si>
    <t>O14834190002</t>
  </si>
  <si>
    <t>00099021001 DEPOSITO DE EFECTIVO, DEPOSITANTE: EDGAR GEMIO ZABALA, CONCEPTO: DEVOLUCION DE FONDOS EN AVANCE COPA DE FUTBOL ESTADO PLURINACIONAL DE BOLIVIA SUB 18, CUENTA DE DEPOSITO: CUENTA UNICA DEL TESORO</t>
  </si>
  <si>
    <t>O14834200002</t>
  </si>
  <si>
    <t>O14834220002</t>
  </si>
  <si>
    <t>O14834510002</t>
  </si>
  <si>
    <t>00099021001 DEPOSITO DE EFECTIVO, DEPOSITANTE: RICARDO QUELCA QUISPE CI. 393399 LP, CONCEPTO: DOBLE PERCEPCION, CUENTA DE DEPOSITO: CUENTA UNICA DEL TESORO</t>
  </si>
  <si>
    <t>O14834590002</t>
  </si>
  <si>
    <t>00099021001 DEPOSITO DE EFECTIVO, DEPOSITANTE: EDGAR ALVARADO VILLARROEL, CONCEPTO: DEVOLUCION DE PASAJES VIAJE AL EXTERIOR, CUENTA DE DEPOSITO: CUENTA UNICA DEL TESORO</t>
  </si>
  <si>
    <t>O14834810002</t>
  </si>
  <si>
    <t>00099021001 DEPOSITO DE EFECTIVO, DEPOSITANTE: JAIME RAUL IZQUIERDO PACHECO, CONCEPTO: ARREGLO DE REVERSION DE BOLETA, CUENTA DE DEPOSITO: CUENTA UNICA DEL TESORO</t>
  </si>
  <si>
    <t>O14834820002</t>
  </si>
  <si>
    <t>O14834830002</t>
  </si>
  <si>
    <t>O14834840002</t>
  </si>
  <si>
    <t>O14834910002</t>
  </si>
  <si>
    <t>00099021001 DEPOSITO DE EFECTIVO, DEPOSITANTE: EDILBERTO PEREDO CARTAGENA, CONCEPTO: DEVOLUCION AGUINALDO 2016, CUENTA DE DEPOSITO: CUENTA UNICA DEL TESORO</t>
  </si>
  <si>
    <t>O14834940002</t>
  </si>
  <si>
    <t>00099021001 DEPOSITO DE EFECTIVO, DEPOSITANTE: EJTO. DE BOLIVIA - HERBERT FLORES CHAVEZ, CONCEPTO: DEVOLUCION POR CONCEPTO DE PASAJES DEL SR. SGTO. 1RA. INF. HERBERT FLORES CHAVEZ, CUENTA DE DEPOSITO: CUENTA UNICA DEL TESORO</t>
  </si>
  <si>
    <t>O14835000002</t>
  </si>
  <si>
    <t>00099021001 DEPOSITO DE EFECTIVO, DEPOSITANTE: EJTO DE BOLIVIA BROMAK GONZALO KIPPEZ RODRIGUEZ, CONCEPTO: DEVOLUCION POR CONCEPTO DE PASAJES DEL SR. CAP. INF. BROMAK GONZALO KIPPEZ RODRIGUEZ, CUENTA DE DEPOSITO: CUENTA UNICA DEL TESORO</t>
  </si>
  <si>
    <t>O14835010002</t>
  </si>
  <si>
    <t>00099021001 DEPOSITO DE EFECTIVO, DEPOSITANTE: CAP INF JOSE LUIS GUIZADA VEIZAGA, CONCEPTO: DEVOLUCION POR CONCEPTO DE PASAJES, CUENTA DE DEPOSITO: CUENTA UNICA DEL TESORO</t>
  </si>
  <si>
    <t>O14835060002</t>
  </si>
  <si>
    <t>00099021001 DEPOSITO DE EFECTIVO, DEPOSITANTE: TCNL. DEM. RUBEN ANGEL MARTINEZ DELBOY, CONCEPTO: REVERSION DE PASAJES / LP - SUCRE - LP, CUENTA DE DEPOSITO: CUENTA UNICA DEL TESORO</t>
  </si>
  <si>
    <t>O14835080002</t>
  </si>
  <si>
    <t>00099021001 DEPOSITO DE EFECTIVO, DEPOSITANTE: SOF. MY. DEPSS ANTONIO EDWIN TORDOYA REVOLLO, CONCEPTO: REVERSION DE PASAJES / CAMIRI - SCZ - CB - LP - SCZ - CAMIRI, CUENTA DE DEPOSITO: CUENTA UNICA DEL TESORO</t>
  </si>
  <si>
    <t>O14835100002</t>
  </si>
  <si>
    <t>00099021001 DEPOSITO DE EFECTIVO, DEPOSITANTE: SOF.1RO DEPSS WILSON ALARCON AVENDAÑO, CONCEPTO: REVERSION DE VIATICOS MAR / 16, CUENTA DE DEPOSITO: CUENTA UNICA DEL TESORO</t>
  </si>
  <si>
    <t>O14835110002</t>
  </si>
  <si>
    <t>00099021001 DEPOSITO DE EFECTIVO, DEPOSITANTE: SGTO.1RO INF. BAGNER VICTOR NINA QUISPE, CONCEPTO: REVERSION DE SERVICIOS VIATICOS SCZ-LP-SCZ, CUENTA DE DEPOSITO: CUENTA UNICA DEL TESORO</t>
  </si>
  <si>
    <t>O14835120002</t>
  </si>
  <si>
    <t>00099021001 DEPOSITO DE EFECTIVO, DEPOSITANTE: SGTO.1RO.INF. BAGNER VICTOR NINA QUISPE, CONCEPTO: REVERSION DE SERVICIOS VIATICOS SCZ-CAMIRI-EL MARTILLO - IBIBOBO, CUENTA DE DEPOSITO: CUENTA UNICA DEL TESORO</t>
  </si>
  <si>
    <t>O14835130002</t>
  </si>
  <si>
    <t>00099021001 DEPOSITO DE EFECTIVO, DEPOSITANTE: SGTO.1RO MB. WILLY OSCAR BAUTISTA MAMANI, CONCEPTO: REVERSION DE SERV. P // VIATICOS MAR / 16 SCZ- CHARAGUA - SCZ, CUENTA DE DEPOSITO: CUENTA UNICA DEL TESORO</t>
  </si>
  <si>
    <t>O14835150002</t>
  </si>
  <si>
    <t>00099021001 DEPOSITO DE EFECTIVO, DEPOSITANTE: SGTO.1RO.MB. WILLY OSCAR BAUTISTA MAMANI, CONCEPTO: REVERSION DE SERV.P/ VIATICOS MAR/16 SCZ-S.I. VELASCO - SCZ, CUENTA DE DEPOSITO: CUENTA UNICA DEL TESORO</t>
  </si>
  <si>
    <t>O14837190002</t>
  </si>
  <si>
    <t>00099021001 DEPOSITO DE EFECTIVO, DEPOSITANTE: LUIS ALBERTO RIOJA LOVERA CI. 6998375 LP., CONCEPTO: DEVOLUCION DE VIATICOS, CUENTA DE DEPOSITO: CUENTA UNICA DEL TESORO</t>
  </si>
  <si>
    <t>O14837340002</t>
  </si>
  <si>
    <t>00099021001 DEPOSITO DE EFECTIVO, DEPOSITANTE: CESAR ADLID SILES BAZAN, CONCEPTO: DEVOLUCION SABSA - ISAE GESTION 2014, CUENTA DE DEPOSITO: CUENTA UNICA DEL TESORO</t>
  </si>
  <si>
    <t>O14837370002</t>
  </si>
  <si>
    <t>00099021001 DEPOSITO DE EFECTIVO, DEPOSITANTE: CESAR ADALID SILES BAZAN, CONCEPTO: DEVOLUCION SABSA - ISAE GESTION 2013, CUENTA DE DEPOSITO: CUENTA UNICA DEL TESORO</t>
  </si>
  <si>
    <t>O14839230002</t>
  </si>
  <si>
    <t>00099021001 DEPOSITO DE EFECTIVO, DEPOSITANTE: INTERCLEAN S.R.L., CONCEPTO: DEVOLUCION PAGO EN DEMASIA, CUENTA DE DEPOSITO: CUENTA UNICA DEL TESORO</t>
  </si>
  <si>
    <t>O14839260002</t>
  </si>
  <si>
    <t>00099021001 DEPOSITO DE EFECTIVO, DEPOSITANTE: MY. EFRAIN E. ACUÑA RODRIGUEZ, CONCEPTO: REVERSIÓN RC-IVA VIÁTICOS POR CAMBIO DE DESTINO, CUENTA DE DEPOSITO: CUENTA UNICA DEL TESORO</t>
  </si>
  <si>
    <t>O14839670002</t>
  </si>
  <si>
    <t>00099021001 DEPOSITO DE EFECTIVO, DEPOSITANTE: CECILIA FLORES DE CEÑI, CONCEPTO: DEP. POR COBRO INDEBIDO, CUENTA DE DEPOSITO: CUENTA UNICA DEL TESORO</t>
  </si>
  <si>
    <t>O14841520002</t>
  </si>
  <si>
    <t>00099021001 DEPOSITO DE EFECTIVO, DEPOSITANTE: JOSE POMA QUISPE - POLICIA BOLIVIANA, CONCEPTO: DEVOLUCION DE HABERES DE LAS GESTIONES 2007 AL 2008, CUENTA DE DEPOSITO: CUENTA UNICA DEL TESORO</t>
  </si>
  <si>
    <t>O14841590002</t>
  </si>
  <si>
    <t>00099021001 DEPOSITO DE EFECTIVO, DEPOSITANTE: SOCRATES JESUS POMA BALBOA, CONCEPTO: REVERSIÓN VIÁTICOS, CUENTA DE DEPOSITO: CUENTA UNICA DEL TESORO</t>
  </si>
  <si>
    <t>O14841760002</t>
  </si>
  <si>
    <t>00099021001 DEPOSITO DE EFECTIVO, DEPOSITANTE: RC - 6 " CASTRILLO ", CONCEPTO: REVERSION POR SERVICIO DE TELEFONIA, CUENTA DE DEPOSITO: CUENTA UNICA DEL TESORO</t>
  </si>
  <si>
    <t>O14842240002</t>
  </si>
  <si>
    <t>00099021001 DEPOSITO DE EFECTIVO, DEPOSITANTE: ARNETH GUEVARA FLORES, CONCEPTO: DEVOLUCION DE COMISIONES, CUENTA DE DEPOSITO: CUENTA UNICA DEL TESORO</t>
  </si>
  <si>
    <t>O14842730002</t>
  </si>
  <si>
    <t>00099021001 DEPOSITO DE EFECTIVO, DEPOSITANTE: DIEGO GUZMAN SANTOS, CONCEPTO: SALDO NO EJECUTADO DE TELEFONIA DEL MES DE ENERO DEL CENTRO GENERAL DE MANTENIMIENTO BELICO 3 SANTA, CUENTA DE DEPOSITO: CUENTA UNICA DEL TESORO</t>
  </si>
  <si>
    <t>O14843100002</t>
  </si>
  <si>
    <t>00099021001 DEPOSITO DE EFECTIVO, DEPOSITANTE: MANUEL QUISPE MAMANI, CONCEPTO: DEVOLUCION DE FONDOS EN AVANCE, CUENTA DE DEPOSITO: CUENTA UNICA DEL TESORO</t>
  </si>
  <si>
    <t>O14843170002</t>
  </si>
  <si>
    <t>00099021001 DEPOSITO DE EFECTIVO, DEPOSITANTE: RI - 27 " ANTOFAGASTA ", CONCEPTO: REVERSION DEL 13% DE VIATICOS CAMBIO DE DESTINO, CUENTA DE DEPOSITO: CUENTA UNICA DEL TESORO</t>
  </si>
  <si>
    <t>O14843250002</t>
  </si>
  <si>
    <t>00099021001 DEPOSITO DE EFECTIVO, DEPOSITANTE: RA - 7 " TUMUSLA ", CONCEPTO: ENERGIA ELECTRICA NOVIEMBRE 2016, CUENTA DE DEPOSITO: CUENTA UNICA DEL TESORO</t>
  </si>
  <si>
    <t>B14846460002</t>
  </si>
  <si>
    <t>00099021001 DEP.DE CHEQ.AJENOS,RET.DE CAM.,CONCEPTO: REVERSION FRACCION CC TGN CONCILIACION NOV-AGUINALDO,DEP.: SEGUROS PROVIDA S.A. , PROCEDENCIA: BANCO NACIONAL DE BOLIVIA S.A., CHEQUE: 2312749, FECHA DE EMISION:14/03/2017</t>
  </si>
  <si>
    <t>B14846480002</t>
  </si>
  <si>
    <t>00099021001 DEP.DE CHEQ.AJENOS,RET.DE CAM.,CONCEPTO: REVERSION FRACCION CC TGN CONCILIACION NOV-AGUINALDO,DEP.: SEGUROS PROVIDA S.A. , PROCEDENCIA: BANCO NACIONAL DE BOLIVIA S.A., CHEQUE: 4350237, FECHA DE EMISION:14/03/2017</t>
  </si>
  <si>
    <t>B14846540002</t>
  </si>
  <si>
    <t>00099021001 DEP.DE CHEQ.AJENOS,RET.DE CAM.,CONCEPTO: DEV. DE DEP. EFECTUAFOS A LA CTA. DE ACREEDORES POR CONCEPTO DE COBROS INDEBIDOS,DEP.: SENASIR , PROCEDENCIA: BANCO UNION S.A., CHEQUE: 7398, FECHA DE EMISION:09/03/2017</t>
  </si>
  <si>
    <t>O14845610002</t>
  </si>
  <si>
    <t>00099021001 DEPOSITO DE EFECTIVO, DEPOSITANTE: PAOLA TERESA TORREZ PACASI - SAGITARIO S.R.L., CONCEPTO: REVERSIÓN AL PREVENTIVO N°1962 POR DEVOLUCIÓN DE IMPRESIÓN DE LIBROS CIS, CUENTA DE DEPOSITO: CUENTA UNICA DEL TESORO</t>
  </si>
  <si>
    <t>O14846240002</t>
  </si>
  <si>
    <t>00099021001 DEPOSITO DE EFECTIVO, DEPOSITANTE: MAGALY ASUNCION LADINO CRUZ C.I. 2559686, CONCEPTO: DEV. DE HABERES PERCIBIDOS INDEBIDAMENTE EN CALIDAD DE DOCENTE EGRESADA CON QUINTA CATEGORIA, CUENTA DE DEPOSITO: CUENTA UNICA DEL TESORO</t>
  </si>
  <si>
    <t>O14846950002</t>
  </si>
  <si>
    <t>00099021001 DEPOSITO DE EFECTIVO, DEPOSITANTE: WALTER CAZAS QUISPE, CONCEPTO: REVERSIÓN VIÁTICOS LP - CBBA, CUENTA DE DEPOSITO: CUENTA UNICA DEL TESORO</t>
  </si>
  <si>
    <t>O14847360002</t>
  </si>
  <si>
    <t>00099021001 DEPOSITO DE EFECTIVO, DEPOSITANTE: JOSE LUIS GUIZADA VEIZAGA, CONCEPTO: REVERSION VIATICOS CBBA - LP - CBBA, CUENTA DE DEPOSITO: CUENTA UNICA DEL TESORO</t>
  </si>
  <si>
    <t>O14847790002</t>
  </si>
  <si>
    <t>00099021001 DEPOSITO DE EFECTIVO, DEPOSITANTE: ERNESTO MURILLO ESTRADA, CONCEPTO: DOBLE PERCEPCIÓN, CUENTA DE DEPOSITO: CUENTA UNICA DEL TESORO</t>
  </si>
  <si>
    <t>O14848010002</t>
  </si>
  <si>
    <t>00099021001 DEPOSITO DE EFECTIVO, DEPOSITANTE: D.A.F., CONCEPTO: DEVOLUCION DE VIATICOS, CUENTA DE DEPOSITO: CUENTA UNICA DEL TESORO</t>
  </si>
  <si>
    <t>O14848340002</t>
  </si>
  <si>
    <t>00099021001 DEPOSITO DE EFECTIVO, DEPOSITANTE: LINE HOUSE SERVICES SRL, CONCEPTO: DEVOLUCION DE MULTAS, CUENTA DE DEPOSITO: CUENTA UNICA DEL TESORO</t>
  </si>
  <si>
    <t>O14848360002</t>
  </si>
  <si>
    <t>O14848370002</t>
  </si>
  <si>
    <t>O14848380002</t>
  </si>
  <si>
    <t>O14848390002</t>
  </si>
  <si>
    <t>O14848410002</t>
  </si>
  <si>
    <t>00290012001 DEPOSITO DE EFECTIVO, DEPOSITANTE: LINE HOUSE SERVICES SRL, CONCEPTO: DEVOLUCION DE MULTAS, CUENTA DE DEPOSITO: CUENTA UNICA DEL TESORO</t>
  </si>
  <si>
    <t>O14850300002</t>
  </si>
  <si>
    <t>00099021001 DEPOSITO DE EFECTIVO, DEPOSITANTE: FILOMENA MAYTA VDA.DE RAMOS, CONCEPTO: DEVOLUCION A SENASIR, CUENTA DE DEPOSITO: CUENTA UNICA DEL TESORO</t>
  </si>
  <si>
    <t>O14850740002</t>
  </si>
  <si>
    <t>00099021001 DEPOSITO DE EFECTIVO, DEPOSITANTE: SENASIR - LUIS VICTOR RIVEROS ANDRADE, CONCEPTO: DOBLE PERCEPCIÓN, CUENTA DE DEPOSITO: CUENTA UNICA DEL TESORO</t>
  </si>
  <si>
    <t>O14851060002</t>
  </si>
  <si>
    <t>00099021001 DEPOSITO DE EFECTIVO, DEPOSITANTE: ADALID MAMANI MAMANI, CONCEPTO: REVERSIÓN - COBRO INDEBIDO, CUENTA DE DEPOSITO: CUENTA UNICA DEL TESORO</t>
  </si>
  <si>
    <t>O14851390002</t>
  </si>
  <si>
    <t>00099021001 DEPOSITO DE EFECTIVO, DEPOSITANTE: MARISOL MORENO CHAVEZ, CONCEPTO: DEVOLUCIÓN DUODECIMAS DE AGUINALDO DE MARISOL MORENO CHAVEZ, CUENTA DE DEPOSITO: CUENTA UNICA DEL TESORO</t>
  </si>
  <si>
    <t>O14851990002</t>
  </si>
  <si>
    <t>00099021001 DEPOSITO DE EFECTIVO, DEPOSITANTE: VICTOR LUIS MERCADO GARNICA, CONCEPTO: PAGO AGUINALDO DE NAVIDAD 2016, CUENTA DE DEPOSITO: CUENTA UNICA DEL TESORO</t>
  </si>
  <si>
    <t>O14854650002</t>
  </si>
  <si>
    <t>00099021001 DEPOSITO DE EFECTIVO, DEPOSITANTE: PEDRO FLORES CRUZ, CONCEPTO: REVERSION, CUENTA DE DEPOSITO: CUENTA UNICA DEL TESORO</t>
  </si>
  <si>
    <t>O14854660002</t>
  </si>
  <si>
    <t>00099021001 DEPOSITO DE EFECTIVO, DEPOSITANTE: BERNARDINO BASILIO VILLAFUERTE VELASQUEZ, CONCEPTO: DOBLE PERCEPCION, CUENTA DE DEPOSITO: CUENTA UNICA DEL TESORO</t>
  </si>
  <si>
    <t>O14854830002</t>
  </si>
  <si>
    <t>00099021001 DEPOSITO DE EFECTIVO, DEPOSITANTE: POLICIA BOLIVIANA, CONCEPTO: REVERSION HABERES OCTUBRE 2011 DE LUIS QUIROGA CUTIPA, CUENTA DE DEPOSITO: CUENTA UNICA DEL TESORO</t>
  </si>
  <si>
    <t>O14854860002</t>
  </si>
  <si>
    <t>00099021001 DEPOSITO DE EFECTIVO, DEPOSITANTE: POLICIA BOLIVIANA, CONCEPTO: REVERSION HABERES SEPTIEMBRE 2011 DE LUIS QUIROGA CUTIPA, CUENTA DE DEPOSITO: CUENTA UNICA DEL TESORO</t>
  </si>
  <si>
    <t>O14854890002</t>
  </si>
  <si>
    <t>00099021001 DEPOSITO DE EFECTIVO, DEPOSITANTE: POLICIA BOLIVIANA, CONCEPTO: REVERSION HABERES AGODTO 2011 DE LUIS QUIROGA CUTIPA, CUENTA DE DEPOSITO: CUENTA UNICA DEL TESORO</t>
  </si>
  <si>
    <t>O14854910002</t>
  </si>
  <si>
    <t>00099021001 DEPOSITO DE EFECTIVO, DEPOSITANTE: POLICIA BOLIVIANA, CONCEPTO: REVERSION HABERES JULIO 2011 DE LUIS QUIROGA CUTIPA, CUENTA DE DEPOSITO: CUENTA UNICA DEL TESORO</t>
  </si>
  <si>
    <t>O14854930002</t>
  </si>
  <si>
    <t>00099021001 DEPOSITO DE EFECTIVO, DEPOSITANTE: POLICIA BOLIVIANA, CONCEPTO: REVERSION HABERES JUNIO 2011 DE LUIS QUIROGA CUTIPA, CUENTA DE DEPOSITO: CUENTA UNICA DEL TESORO</t>
  </si>
  <si>
    <t>O14854950002</t>
  </si>
  <si>
    <t>00099021001 DEPOSITO DE EFECTIVO, DEPOSITANTE: POLICIA BOLIVIANA, CONCEPTO: REVERSION HABERES MAYO 2011 DE LUIS QUIROGA CUTIPA, CUENTA DE DEPOSITO: CUENTA UNICA DEL TESORO</t>
  </si>
  <si>
    <t>O14855580002</t>
  </si>
  <si>
    <t>00099021001 DEPOSITO DE EFECTIVO, DEPOSITANTE: 2IES ING. ESTRUCTURAL E ING. TELECOMUNICACIONES, CONCEPTO: DEVOLUCION DE FONDOS POR MULTAS, CUENTA DE DEPOSITO: CUENTA UNICA DEL TESORO</t>
  </si>
  <si>
    <t>O14855600002</t>
  </si>
  <si>
    <t>00099021001 DEPOSITO DE EFECTIVO, DEPOSITANTE: BRIGIDA CHOQUE VARGAS CI. 2179018 LP, CONCEPTO: COBRO INDEBIDO POR PAGO DEL PRA, CUENTA DE DEPOSITO: CUENTA UNICA DEL TESORO</t>
  </si>
  <si>
    <t>O14856040002</t>
  </si>
  <si>
    <t>00099021001 DEPOSITO DE EFECTIVO, DEPOSITANTE: REYNALDO MAMANI CASTILLO, CONCEPTO: REVERSION DE PASAJES, CUENTA DE DEPOSITO: CUENTA UNICA DEL TESORO</t>
  </si>
  <si>
    <t>O14856430002</t>
  </si>
  <si>
    <t>00099021001 DEPOSITO DE EFECTIVO, DEPOSITANTE: ENCUADERNACIONES A Y M, CONCEPTO: DEVOLUCION PAGO EN DEMASIA, CUENTA DE DEPOSITO: CUENTA UNICA DEL TESORO</t>
  </si>
  <si>
    <t>O14857280002</t>
  </si>
  <si>
    <t>00099021001 DEPOSITO DE EFECTIVO, DEPOSITANTE: EFRAIN SANCHEZ MARCA, CONCEPTO: DEVOLUCION GASTOS DE INSTALACION, CUENTA DE DEPOSITO: CUENTA UNICA DEL TESORO</t>
  </si>
  <si>
    <t>O14859720002</t>
  </si>
  <si>
    <t>00099021001 DEPOSITO DE EFECTIVO, DEPOSITANTE: SGTO 2DO RICHARD E. MENDOZA LIMACHI, CONCEPTO: REVERSIÓN HABERES ENERO 2016, CUENTA DE DEPOSITO: CUENTA UNICA DEL TESORO</t>
  </si>
  <si>
    <t>O14859730002</t>
  </si>
  <si>
    <t>00099021001 DEPOSITO DE EFECTIVO, DEPOSITANTE: SGTO 2DO RICHARD E. MENDOZA LIMACHI, CONCEPTO: REVERSIÓN HABERES FEBRERO 2016, CUENTA DE DEPOSITO: CUENTA UNICA DEL TESORO</t>
  </si>
  <si>
    <t>O14859750002</t>
  </si>
  <si>
    <t>00099021001 DEPOSITO DE EFECTIVO, DEPOSITANTE: SGTO 2DO RICHARD E. MENDOZA LIMACHI, CONCEPTO: REVERSIÓN HABERES MARZO 2016, CUENTA DE DEPOSITO: CUENTA UNICA DEL TESORO</t>
  </si>
  <si>
    <t>O14859760002</t>
  </si>
  <si>
    <t>00099021001 DEPOSITO DE EFECTIVO, DEPOSITANTE: SGTO 2DO RICHARD E. MENDOZA LIMACHI, CONCEPTO: REVERSIÓN HABERES ABRIL 2016, CUENTA DE DEPOSITO: CUENTA UNICA DEL TESORO</t>
  </si>
  <si>
    <t>O14859780002</t>
  </si>
  <si>
    <t>00099021001 DEPOSITO DE EFECTIVO, DEPOSITANTE: SGTO 2DO RICHARD E. MENDOZA LIMACHI, CONCEPTO: REVERSIÓN HABERES MAYO 2016, CUENTA DE DEPOSITO: CUENTA UNICA DEL TESORO</t>
  </si>
  <si>
    <t>O14859790002</t>
  </si>
  <si>
    <t>00099021001 DEPOSITO DE EFECTIVO, DEPOSITANTE: SGTO 2DO RICHARD E. MENDOZA LIMACHI, CONCEPTO: REVERSIÓN HABERES JUNIO 2016, CUENTA DE DEPOSITO: CUENTA UNICA DEL TESORO</t>
  </si>
  <si>
    <t>O14859820002</t>
  </si>
  <si>
    <t>00099021001 DEPOSITO DE EFECTIVO, DEPOSITANTE: SGTO 2DO RICHARD E. MENDOZA LIMACHI, CONCEPTO: REVERSIÓN HABERES JULIO 2016, CUENTA DE DEPOSITO: CUENTA UNICA DEL TESORO</t>
  </si>
  <si>
    <t>O14859830002</t>
  </si>
  <si>
    <t>00099021001 DEPOSITO DE EFECTIVO, DEPOSITANTE: SGTO 2DO RICHARD E. MENDOZA LIMACHI, CONCEPTO: REVERSIÓN HABERES SEPTIEMBRE 2016, CUENTA DE DEPOSITO: CUENTA UNICA DEL TESORO</t>
  </si>
  <si>
    <t>O14859840002</t>
  </si>
  <si>
    <t>00099021001 DEPOSITO DE EFECTIVO, DEPOSITANTE: SGTO 2DO RICHARD E. MENDOZA LIMACHI, CONCEPTO: REVERSIÓN HABERES AGOSTO 2016, CUENTA DE DEPOSITO: CUENTA UNICA DEL TESORO</t>
  </si>
  <si>
    <t>O14859850002</t>
  </si>
  <si>
    <t>00099021001 DEPOSITO DE EFECTIVO, DEPOSITANTE: SGTO 2DO RICHARD E. MENDOZA LIMACHI, CONCEPTO: REVERSIÓN HABERES OCTUBRE 2016, CUENTA DE DEPOSITO: CUENTA UNICA DEL TESORO</t>
  </si>
  <si>
    <t>O14859860002</t>
  </si>
  <si>
    <t>00099021001 DEPOSITO DE EFECTIVO, DEPOSITANTE: SGTO 2DO RICHARD E. MENDOZA LIMACHI, CONCEPTO: REVERSIÓN REINTEGRO 2016, CUENTA DE DEPOSITO: CUENTA UNICA DEL TESORO</t>
  </si>
  <si>
    <t>O14860210002</t>
  </si>
  <si>
    <t>00099021001 DEPOSITO DE EFECTIVO, DEPOSITANTE: FELIX CALLISAYA HUANCHI, CONCEPTO: DEVOLUCION POR DOBLE PERCEPCION, CUENTA DE DEPOSITO: CUENTA UNICA DEL TESORO</t>
  </si>
  <si>
    <t>O14860320002</t>
  </si>
  <si>
    <t>00099021001 DEPOSITO DE EFECTIVO, DEPOSITANTE: NAIDA IRMA PEÑAFIEL, CONCEPTO: PREVENTIVO 3113, CUENTA DE DEPOSITO: CUENTA UNICA DEL TESORO</t>
  </si>
  <si>
    <t>O14860340002</t>
  </si>
  <si>
    <t>00099021001 DEPOSITO DE EFECTIVO, DEPOSITANTE: NAIDA IRMA PEÑAFIEL, CONCEPTO: PREVENTIVO 3112, CUENTA DE DEPOSITO: CUENTA UNICA DEL TESORO</t>
  </si>
  <si>
    <t>O14860690002</t>
  </si>
  <si>
    <t>00099021001 DEPOSITO DE EFECTIVO, DEPOSITANTE: CLAUDINA CALLISAYA ALIAGA, CONCEPTO: DEP UNA DUODESIMA DE AGUINALDO, CUENTA DE DEPOSITO: CUENTA UNICA DEL TESORO</t>
  </si>
  <si>
    <t>O14862440002</t>
  </si>
  <si>
    <t>00099021001 DEPOSITO DE EFECTIVO, DEPOSITANTE: ADRIANA ZURITA ROCA, CONCEPTO: ABONO EN DEMASIA POR OMISION DEL DESCUENTO POR MULTA, CUENTA DE DEPOSITO: CUENTA UNICA DEL TESORO</t>
  </si>
  <si>
    <t>O14863670002</t>
  </si>
  <si>
    <t>00099021001 DEPOSITO DE EFECTIVO, DEPOSITANTE: MARIO APAZA MAMANI, CONCEPTO: MONTO A REVERTIR A LA C.U.T. HABERES OCTUBRE, NOVIEMBRE, DICIEMBRE GESTIÓN 2016, CUENTA DE DEPOSITO: CUENTA UNICA DEL TESORO</t>
  </si>
  <si>
    <t>O14864410002</t>
  </si>
  <si>
    <t>00099021001 DEPOSITO DE EFECTIVO, DEPOSITANTE: MABEL ELENA CERRUTO ASCARRUNZ, CONCEPTO: DOBLE PERCEPCION, CUENTA DE DEPOSITO: CUENTA UNICA DEL TESORO</t>
  </si>
  <si>
    <t>O14866540002</t>
  </si>
  <si>
    <t>00099021001 DEPOSITO DE EFECTIVO, DEPOSITANTE: JULIETA HERRERA CRUZ, CONCEPTO: DOBLE PERCEPCIÓN, CUENTA DE DEPOSITO: CUENTA UNICA DEL TESORO</t>
  </si>
  <si>
    <t>O14866660002</t>
  </si>
  <si>
    <t>00099021001 DEPOSITO DE EFECTIVO, DEPOSITANTE: SIXTO MAMANI QUISPE, CONCEPTO: DOBLE PERCEPCIÓN, CUENTA DE DEPOSITO: CUENTA UNICA DEL TESORO</t>
  </si>
  <si>
    <t>O14866980002</t>
  </si>
  <si>
    <t>00099021001 DEPOSITO DE EFECTIVO, DEPOSITANTE: CLEMENTE CACERES GUARACHI, CONCEPTO: DOBLE PERCEPCION, CUENTA DE DEPOSITO: CUENTA UNICA DEL TESORO</t>
  </si>
  <si>
    <t>O14867360002</t>
  </si>
  <si>
    <t>00099021001 DEPOSITO DE EFECTIVO, DEPOSITANTE: JUAN CARLOS CONDORI CHOQUE, CONCEPTO: DEVOLUCION, CUENTA DE DEPOSITO: CUENTA UNICA DEL TESORO</t>
  </si>
  <si>
    <t>O14867370002</t>
  </si>
  <si>
    <t>O14867380002</t>
  </si>
  <si>
    <t>O14867460002</t>
  </si>
  <si>
    <t>00099021001 DEPOSITO DE EFECTIVO, DEPOSITANTE: BPE-III REV. SERV.BAS AGUA NOV. 2016, CONCEPTO: DEUDA DE PAGO POR CONCEPTO DE AGUA 11 / 2016, CUENTA DE DEPOSITO: CUENTA UNICA DEL TESORO</t>
  </si>
  <si>
    <t>00099021001 DEPOSITO DE EFECTIVO, DEPOSITANTE: CARLOS ERIX RUCK ARZABE, CONCEPTO: DEVOLUCION DE VIATICOS, CUENTA DE DEPOSITO: CUENTA UNICA DEL TESORO</t>
  </si>
  <si>
    <t>O14868080002</t>
  </si>
  <si>
    <t>00099021001 DEPOSITO DE EFECTIVO, DEPOSITANTE: AMANDA QUISPE CAHUAYA, CONCEPTO: DEVOLUCIÓN, CUENTA DE DEPOSITO: CUENTA UNICA DEL TESORO</t>
  </si>
  <si>
    <t>O14870320002</t>
  </si>
  <si>
    <t>00099021001 DEPOSITO DE EFECTIVO, DEPOSITANTE: PAOLA SUSANA GONZALES GARCIA, CONCEPTO: DEVOLUCIÓN DE VIÁTICOS, CUENTA DE DEPOSITO: CUENTA UNICA DEL TESORO</t>
  </si>
  <si>
    <t>O14870370002</t>
  </si>
  <si>
    <t>00099021001 DEPOSITO DE EFECTIVO, DEPOSITANTE: RI - 14 FLORIDA, CONCEPTO: RETENCIÓN RC-IVA 13% POR LA PARTIDA VIÁTICOS DEL SEÑOR MY. DEM. RIMY CAMACHO GARCÍA, CUENTA DE DEPOSITO: CUENTA UNICA DEL TESORO</t>
  </si>
  <si>
    <t>O14870380002</t>
  </si>
  <si>
    <t>00099021001 DEPOSITO DE EFECTIVO, DEPOSITANTE: RI - 14 FLORIDA, CONCEPTO: RETENCIÓN IVA 13% POR LA PARTIDA VIÁTICOS DEL SR. SOF. 2DO DEPSS WILLIAM RAFAEL HERBAS OMONTE, CUENTA DE DEPOSITO: CUENTA UNICA DEL TESORO</t>
  </si>
  <si>
    <t>O14871380002</t>
  </si>
  <si>
    <t>00099021001 DEPOSITO DE EFECTIVO, DEPOSITANTE: VICTORIA TORREZ CUMARA, CONCEPTO: DEVOLUCIÓN POR PAGO EN DEMASÍA - AGUINALDO DE NAVIDAD DE LA GESTIÓN 2016, CUENTA DE DEPOSITO: CUENTA UNICA DEL TESORO</t>
  </si>
  <si>
    <t>O14871970002</t>
  </si>
  <si>
    <t>00099021001 DEPOSITO DE EFECTIVO, DEPOSITANTE: ALBERTO MORALES MERCADO, CONCEPTO: DOBLE PERCEPCION, CUENTA DE DEPOSITO: CUENTA UNICA DEL TESORO</t>
  </si>
  <si>
    <t>O14872150002</t>
  </si>
  <si>
    <t>00099021001 DEPOSITO DE EFECTIVO, DEPOSITANTE: EDUARDO LUNARIO SANCHEZ, CONCEPTO: DEVOLUCION DE DOBLE PERCEPCION, CUENTA DE DEPOSITO: CUENTA UNICA DEL TESORO</t>
  </si>
  <si>
    <t>O14872360002</t>
  </si>
  <si>
    <t>O14873070002</t>
  </si>
  <si>
    <t>00099021001 DEPOSITO DE EFECTIVO, DEPOSITANTE: ROSARIO RUIZ CUELLAR, CONCEPTO: POR DOBLE PERCEPCIÓN, CUENTA DE DEPOSITO: CUENTA UNICA DEL TESORO</t>
  </si>
  <si>
    <t>O14874170002</t>
  </si>
  <si>
    <t>00099021001 DEPOSITO DE EFECTIVO, DEPOSITANTE: ALEJANDRO VARGAS QUISBERT, CONCEPTO: DOBLE PERCEPCION, CUENTA DE DEPOSITO: CUENTA UNICA DEL TESORO</t>
  </si>
  <si>
    <t>O14874720002</t>
  </si>
  <si>
    <t>00099021001 DEPOSITO DE EFECTIVO, DEPOSITANTE: MARIO APAZA MAMANI, CONCEPTO: MONTO A REVERTIR A LA CUT HABERES OCTUBRE,NOVIEMBRE,DICIEMBRE GESTION 2016, CUENTA DE DEPOSITO: CUENTA UNICA DEL TESORO</t>
  </si>
  <si>
    <t>O14875290002</t>
  </si>
  <si>
    <t>00099021001 DEPOSITO DE EFECTIVO, DEPOSITANTE: OLGA QUISPE MAMANI, CONCEPTO: DEVOLUCION POR COBRO INDEBIDO, CUENTA DE DEPOSITO: CUENTA UNICA DEL TESORO</t>
  </si>
  <si>
    <t>O14875390002</t>
  </si>
  <si>
    <t>00099021001 DEPOSITO DE EFECTIVO, DEPOSITANTE: NELLY FIDENCIA HEREDIA SANDOVAL DE PONCE, CONCEPTO: DEVOLUCIÓN DOBLE PERCEPCIÓN, CUENTA DE DEPOSITO: CUENTA UNICA DEL TESORO</t>
  </si>
  <si>
    <t>O14876080002</t>
  </si>
  <si>
    <t>00099021001 DEPOSITO DE EFECTIVO, DEPOSITANTE: RI-13 "GRAL MONTES", CONCEPTO: SATINADORES CURSO DE ACTUALIZACION PARACAIDISMO PARA ANIVERSARIO DEL EJERCITO, CUENTA DE DEPOSITO: CUENTA UNICA DEL TESORO</t>
  </si>
  <si>
    <t>O14876090002</t>
  </si>
  <si>
    <t>00099021001 DEPOSITO DE EFECTIVO, DEPOSITANTE: RI-13 "GRAL MONTES", CONCEPTO: REVERSION AGUA POTABLE DIC/16, CUENTA DE DEPOSITO: CUENTA UNICA DEL TESORO</t>
  </si>
  <si>
    <t>O14876320002</t>
  </si>
  <si>
    <t>00099021001 DEPOSITO DE EFECTIVO, DEPOSITANTE: FERNANDEZ CORDERO VICTOR C.I. 1334601, CONCEPTO: DEVOLUCION DE SALARIO EXCEDENTE AL PRESIDENTE DEL MES DE MAYO A JULIO 2016, CUENTA DE DEPOSITO: CUENTA UNICA DEL TESORO</t>
  </si>
  <si>
    <t>O14876910002</t>
  </si>
  <si>
    <t>00099021001 DEPOSITO DE EFECTIVO, DEPOSITANTE: KATTY S. CARRILLO FUENTES, CONCEPTO: DUODECIMAS DE AGUINALDO, CUENTA DE DEPOSITO: CUENTA UNICA DEL TESORO</t>
  </si>
  <si>
    <t>O14879440002</t>
  </si>
  <si>
    <t>00099021001 DEPOSITO DE EFECTIVO, DEPOSITANTE: MIGUEL ANGEL VELASCO TERAN, CONCEPTO: DEVOLUCION DEL TOTAL DEL MONTO COBRADO, CUENTA DE DEPOSITO: CUENTA UNICA DEL TESORO</t>
  </si>
  <si>
    <t>O14880230002</t>
  </si>
  <si>
    <t>00099021001 DEPOSITO DE EFECTIVO, DEPOSITANTE: JUAN CARLOS VILLEGAS SARAVIA, CONCEPTO: DEVOLUCION POR CONCEPTO DE VIATICOS, CUENTA DE DEPOSITO: CUENTA UNICA DEL TESORO</t>
  </si>
  <si>
    <t>O14880260002</t>
  </si>
  <si>
    <t>00099021001 DEPOSITO DE EFECTIVO, DEPOSITANTE: GERARDO APAZA MAMANI, CONCEPTO: DOBLE PERCEPCION, CUENTA DE DEPOSITO: CUENTA UNICA DEL TESORO</t>
  </si>
  <si>
    <t>O14882820002</t>
  </si>
  <si>
    <t>00099021001 DEPOSITO DE EFECTIVO, DEPOSITANTE: NICOLAS CATARI APAZA, CONCEPTO: DEVOLUCION, CUENTA DE DEPOSITO: CUENTA UNICA DEL TESORO</t>
  </si>
  <si>
    <t>O14882900002</t>
  </si>
  <si>
    <t>00099021001 DEPOSITO DE EFECTIVO, DEPOSITANTE: PAULINO QUISPE MAMANI, CONCEPTO: DOBLE PERCEPCION, CUENTA DE DEPOSITO: CUENTA UNICA DEL TESORO</t>
  </si>
  <si>
    <t>O14883190002</t>
  </si>
  <si>
    <t>00099021001 DEPOSITO DE EFECTIVO, DEPOSITANTE: RICHAR SARMIENTO MAYTA, CONCEPTO: DEVOLUCION DESEMBOLSO POR SEGURO DE VIAJERO, CUENTA DE DEPOSITO: CUENTA UNICA DEL TESORO</t>
  </si>
  <si>
    <t>O14883430002</t>
  </si>
  <si>
    <t>00099021001 DEPOSITO DE EFECTIVO, DEPOSITANTE: MARIA SOLEDAD FLORES R., CONCEPTO: DEVOLUCION POR CONCEPTO REEMBOLSO DE VIATICOS DE GILVIO JANAYO, CUENTA DE DEPOSITO: CUENTA UNICA DEL TESORO</t>
  </si>
  <si>
    <t>O14883660002</t>
  </si>
  <si>
    <t>00099021001 DEPOSITO DE EFECTIVO, DEPOSITANTE: LEONEL LEONIDAS YAPARI NINA, CONCEPTO: DEVOLUCION POR DOBLE PERCEPCION, CUENTA DE DEPOSITO: CUENTA UNICA DEL TESORO</t>
  </si>
  <si>
    <t>O14883670002</t>
  </si>
  <si>
    <t>00099021001 DEPOSITO DE EFECTIVO, DEPOSITANTE: JHOZET ALEJANDRO SANGALLI QUISBERT, CONCEPTO: REVERSIÓN EN LA PARTIDA DE VIÁTICOS POR CAMBIO DE DESTINO SEGUN O.G.D. - 2017, CUENTA DE DEPOSITO: CUENTA UNICA DEL TESORO</t>
  </si>
  <si>
    <t>O14883790002</t>
  </si>
  <si>
    <t>00099021001 DEPOSITO DE EFECTIVO, DEPOSITANTE: HUMBERTO CALDERON ANCASI C.I 2178426 LP, CONCEPTO: DEVOLUCION DE DEUDA, CUENTA DE DEPOSITO: CUENTA UNICA DEL TESORO</t>
  </si>
  <si>
    <t>O14883800002</t>
  </si>
  <si>
    <t>00099021001 DEPOSITO DE EFECTIVO, DEPOSITANTE: LUISA RODRIGUEZ MEJIA, CONCEPTO: DEVOLUCIÓN COBRO INDEBIDO, MEDIANTE CONVENIO DE PAGO CON SENASIR, CUENTA DE DEPOSITO: CUENTA UNICA DEL TESORO</t>
  </si>
  <si>
    <t>O14883960002</t>
  </si>
  <si>
    <t>00099021001 DEPOSITO DE EFECTIVO, DEPOSITANTE: LUIS RAMIRO ROLQUE LASTRA 2208732 LP, CONCEPTO: DEVOLUCION DE DEUDA DOBLE PERCEPCION, CUENTA DE DEPOSITO: CUENTA UNICA DEL TESORO</t>
  </si>
  <si>
    <t>O14884400002</t>
  </si>
  <si>
    <t>00099021001 DEPOSITO DE EFECTIVO, DEPOSITANTE: ANGEL CLAUDIO CONDORI AJATA, CONCEPTO: DEVOLUCION DE MONTO ABONADO EN DEMASIA, CUENTA DE DEPOSITO: CUENTA UNICA DEL TESORO</t>
  </si>
  <si>
    <t>O14884410002</t>
  </si>
  <si>
    <t>00099021001 DEPOSITO DE EFECTIVO, DEPOSITANTE: DIEGO OSVALDO VELASQUEZ SULLCANI, CONCEPTO: REVERSION PARCIAL, CUENTA DE DEPOSITO: CUENTA UNICA DEL TESORO</t>
  </si>
  <si>
    <t>O14884470002</t>
  </si>
  <si>
    <t>00099021001 DEPOSITO DE EFECTIVO, DEPOSITANTE: CECILIA ZEGARRA LAURA, CONCEPTO: DEVOLUCION DE PAGO EN EXCESO BONO ANTIGUEDAD MES ABRIL 2014, CUENTA DE DEPOSITO: CUENTA UNICA DEL TESORO</t>
  </si>
  <si>
    <t>O14884490002</t>
  </si>
  <si>
    <t>00099021001 DEPOSITO DE EFECTIVO, DEPOSITANTE: CECILIA ZEGARRA LAURA, CONCEPTO: DEVOLUCION DE PAGO EN EXCESO BONO ANTIGUEDAD MES MARZO 2015, CUENTA DE DEPOSITO: CUENTA UNICA DEL TESORO</t>
  </si>
  <si>
    <t>O14884510002</t>
  </si>
  <si>
    <t>00099021001 DEPOSITO DE EFECTIVO, DEPOSITANTE: CECILIA ZEGARRA LAURA, CONCEPTO: DEVOLUCION DE PAGO EN EXCESO BONO ANTIGUEDAD MES FEBRERO 2014, CUENTA DE DEPOSITO: CUENTA UNICA DEL TESORO</t>
  </si>
  <si>
    <t>O14884530002</t>
  </si>
  <si>
    <t>00099021001 DEPOSITO DE EFECTIVO, DEPOSITANTE: CECILIA ZEGARRA LAURA, CONCEPTO: DEVOLUCION DE PAGO EN EXCESO BONO ANTIGUEDAD MES ENERO 2014, CUENTA DE DEPOSITO: CUENTA UNICA DEL TESORO</t>
  </si>
  <si>
    <t>O14884560002</t>
  </si>
  <si>
    <t>00099021001 DEPOSITO DE EFECTIVO, DEPOSITANTE: CECILIA ZEGARRA LAURA, CONCEPTO: DEVOLUCION DE PAGO EN EXCESO BONO ANTIGUEDAD MES DICIEMBRE 2013, CUENTA DE DEPOSITO: CUENTA UNICA DEL TESORO</t>
  </si>
  <si>
    <t>O14884570002</t>
  </si>
  <si>
    <t>00099021001 DEPOSITO DE EFECTIVO, DEPOSITANTE: CECILIA ZEGARRA LAURA, CONCEPTO: DEVOLUCION DE PAGO EN EXCESO BONO ANTIGUEDAD MES NOVIEMBRE 2013, CUENTA DE DEPOSITO: CUENTA UNICA DEL TESORO</t>
  </si>
  <si>
    <t>O14887150002</t>
  </si>
  <si>
    <t>00099021001 DEPOSITO DE EFECTIVO, DEPOSITANTE: IRMA MENESES VDA DE ALDUNATE, CONCEPTO: DEVOLUCIÓN A SENASIR, CUENTA DE DEPOSITO: CUENTA UNICA DEL TESORO</t>
  </si>
  <si>
    <t>O14887460002</t>
  </si>
  <si>
    <t>00099021001 DEPOSITO DE EFECTIVO, DEPOSITANTE: JUAN CARLOS ARGANDOÑA PORCEL, CONCEPTO: REVERSION, CUENTA DE DEPOSITO: CUENTA UNICA DEL TESORO</t>
  </si>
  <si>
    <t>O14887470002</t>
  </si>
  <si>
    <t>00099021001 DEPOSITO DE EFECTIVO, DEPOSITANTE: EDWIN ROMAN MEJIA CHOQUE, CONCEPTO: DEVOLUCION DE VIATICOS, CUENTA DE DEPOSITO: CUENTA UNICA DEL TESORO</t>
  </si>
  <si>
    <t>O14887800002</t>
  </si>
  <si>
    <t>00099021001 DEPOSITO DE EFECTIVO, DEPOSITANTE: ROSARIO PEÑALOZA, CONCEPTO: SANCIÓN DE LLAMADAS NO JUSTIFICADAS, CUENTA DE DEPOSITO: CUENTA UNICA DEL TESORO</t>
  </si>
  <si>
    <t>O14887840002</t>
  </si>
  <si>
    <t>00099021001 DEPOSITO DE EFECTIVO, DEPOSITANTE: MIJHAEL ALEJANDRO MONTERO ROCHA, CONCEPTO: DEVOLUCION PASAJES, CUENTA DE DEPOSITO: CUENTA UNICA DEL TESORO</t>
  </si>
  <si>
    <t>B14891710002</t>
  </si>
  <si>
    <t>00099021001 DEP.DE CHEQ.AJENOS,RET.DE CAM.,CONCEPTO: DEVOLUCION COBROS INDEBIDOS GRUPO 10 COMPROBANTE N° 82,DEP.: SENASIR , PROCEDENCIA: BANCO UNION S.A., CHEQUE: 7440, FECHA DE EMISION:30/03/2017</t>
  </si>
  <si>
    <t>O14890920002</t>
  </si>
  <si>
    <t>00099021001 DEPOSITO DE EFECTIVO, DEPOSITANTE: ERICK VLADIMIR MENDOZA LLAMPA, CONCEPTO: VIATICOS, CUENTA DE DEPOSITO: CUENTA UNICA DEL TESORO</t>
  </si>
  <si>
    <t>O14890970002</t>
  </si>
  <si>
    <t>00099021001 DEPOSITO DE EFECTIVO, DEPOSITANTE: WILDER MONTAÑO ARISPE, CONCEPTO: VIATICOS, CUENTA DE DEPOSITO: CUENTA UNICA DEL TESORO</t>
  </si>
  <si>
    <t>O14891350002</t>
  </si>
  <si>
    <t>00099021001 DEPOSITO DE EFECTIVO, DEPOSITANTE: BONIFACIA ELENA CANQUI QUISPE, CONCEPTO: DOBLE PERCEPCION, CUENTA DE DEPOSITO: CUENTA UNICA DEL TESORO</t>
  </si>
  <si>
    <t>O14891500002</t>
  </si>
  <si>
    <t>00099021001 DEPOSITO DE EFECTIVO, DEPOSITANTE: TTE INF JESUS ZEBALLOS BERBEJO, CONCEPTO: REVERSION DE VIATICOS (SIGMA), CUENTA DE DEPOSITO: CUENTA UNICA DEL TESORO</t>
  </si>
  <si>
    <t>O14891870002</t>
  </si>
  <si>
    <t>00099021001 DEPOSITO DE EFECTIVO, DEPOSITANTE: INGRYD SANJINEZ MOGRO, CONCEPTO: DEP POR EXCEDENTE EN LLAMADAS TELEFONICAS SEGUN DS N° 27327, CUENTA DE DEPOSITO: CUENTA UNICA DEL TESORO</t>
  </si>
  <si>
    <t>O14892030002</t>
  </si>
  <si>
    <t>00099021001 DEPOSITO DE EFECTIVO, DEPOSITANTE: JUAN PABLO RODRIGUEZ CRESPO, CONCEPTO: POR PERDIDA DE CREDENCIAL, CUENTA DE DEPOSITO: CUENTA UNICA DEL TESORO</t>
  </si>
  <si>
    <t>O14892060002</t>
  </si>
  <si>
    <t>00099021001 DEPOSITO DE EFECTIVO, DEPOSITANTE: CARLOS ANDRES ALIAGA TELLEZ, CONCEPTO: POR PERDIDA DE CREDENCIAL, CUENTA DE DEPOSITO: CUENTA UNICA DEL TESORO</t>
  </si>
  <si>
    <t>O14892070002</t>
  </si>
  <si>
    <t>00099021001 DEPOSITO DE EFECTIVO, DEPOSITANTE: MARCELA ANA MARIA CALVO OMISTE, CONCEPTO: POR PERDIDA DE CREDENCIAL, CUENTA DE DEPOSITO: CUENTA UNICA DEL TESORO</t>
  </si>
  <si>
    <t>O14892440002</t>
  </si>
  <si>
    <t>00099021001 DEPOSITO DE EFECTIVO, DEPOSITANTE: TTE ING TITO IVAN AMPUERO CALANI, CONCEPTO: DEVOLUCION DE VIATICOS, CUENTA DE DEPOSITO: CUENTA UNICA DEL TESORO</t>
  </si>
  <si>
    <t>O14892600002</t>
  </si>
  <si>
    <t>O14892920002</t>
  </si>
  <si>
    <t>00099021001 DEPOSITO DE EFECTIVO, DEPOSITANTE: MIRIAM MAMANI VALENCIA, CONCEPTO: DEVOLUCION POR PERDIDAS DE CREDENCIALES, CUENTA DE DEPOSITO: CUENTA UNICA DEL TESORO</t>
  </si>
  <si>
    <t>O14893180002</t>
  </si>
  <si>
    <t>00099021001 DEPOSITO DE EFECTIVO, DEPOSITANTE: CLEMENTE MACHACA LAURA, CONCEPTO: DOBLE PERCEPCIÓN, CUENTA DE DEPOSITO: CUENTA UNICA DEL TESORO</t>
  </si>
  <si>
    <t>O14893230002</t>
  </si>
  <si>
    <t>00099021001 DEPOSITO DE EFECTIVO, DEPOSITANTE: LIDIA CANAVIRI OLIVAREZ, CONCEPTO: COBRO INDEBIDO DE CATEGORÍA, CUENTA DE DEPOSITO: CUENTA UNICA DEL TESORO</t>
  </si>
  <si>
    <t>G03478800003</t>
  </si>
  <si>
    <t>PAGO A CAF PRÉSTAMO CFA007894 VCTO. 03-ene-2017 POR CUENTA DE TGN , NTI. 008705 VALOR 03-ene-2017 CAPITAL USD 641.703,15 INTERESES USD 183.800,76 CTA. 3987 LIBRETA 00099021001 CUENTA UNICA DEL TESORO REF.: COMISIONES BANCARIAS</t>
  </si>
  <si>
    <t>G03488650003</t>
  </si>
  <si>
    <t>PAGO PRÉSTAMO VAR.ACRE.BILAT. VARIOS CLUB DE PARIS VCTO. 04-ene-2017 POR CUENTA DE TGN , NTI. 008798 VALOR 04-ene-2017 CAPITAL UFV 40.248.270,62 INTERESES UFV 5.013.789,66 CTA. 3987-LIB.00099021001 RECURSOS ORDINARIOS - CUENTA UNICA DEL TESORO REF.: COMISIONES BANCARIAS</t>
  </si>
  <si>
    <t>G03488650001</t>
  </si>
  <si>
    <t>PAGO PRÉSTAMO VAR.ACRE.BILAT. VARIOS CLUB DE PARIS VCTO. 04-ene-2017 POR CUENTA DE TGN , NTI. 008798 VALOR 04-ene-2017 CAPITAL UFV 40.248.270,62 INTERESES UFV 5.013.789,66 CTA. 3987-LIB.00099021001 RECURSOS ORDINARIOS - CUENTA UNICA DEL TESORO</t>
  </si>
  <si>
    <t>S08763760003</t>
  </si>
  <si>
    <t>'TRANSFERENCIA DE FONDOS||A SOL. DEL MIN,DE ECO Y FIN.PUBL. MEFP/VTCP/DGCP/UODP-11/2017 DE LA FECHA HRE TSO 51. A FAVOR DEL GOBIERNO AUTONOMO MUNICIPAL DE EL ALTO. DEBITO DE LA LIBRETA 00099021001 COBRO UTILES DE ESCRITORIO.</t>
  </si>
  <si>
    <t>S08763760001</t>
  </si>
  <si>
    <t>'TRANSFERENCIA DE FONDOS||A SOL. DEL MIN,DE ECO Y FIN.PUBL. MEFP/VTCP/DGCP/UODP-11/2017 DE LA FECHA HRE TSO 51. A FAVOR DEL GOBIERNO AUTONOMO MUNICIPAL DE EL ALTO. DEBITO DE LA LIBRETA 00099037011 IDA 5168 -  BS - PROY. INFRAESTRUCTURA URBANA - GAMEA.</t>
  </si>
  <si>
    <t>S08770880001</t>
  </si>
  <si>
    <t>||UTILES DE ESCRITORIO POR PAGO DE COMISION QUE COBRA EL NORDEA BANK AB-STOCKOLM POR PAGO PTMO. BID 931/SF-BO POR CUENTA DEL TGN LIB.00099021001 TGN-RECURSOS ORDINARIOS (3987)</t>
  </si>
  <si>
    <t>S08774170001</t>
  </si>
  <si>
    <t>||COBRO DE COMISIONES BANCARIAS POR TRANSF.FDOS. ALIVIO OTORGADO POR LA REPUBLICA DE FRANCIA  A BOLIVIA DE ACUERDO AL CONTRATO DE DESENDEUDAMIENTO Y DESARROLLO (3C2D) DEL 23-12-2014 REF.:  DEVOLUCION DEL PAGO EFECTUADO A NATIXIS POR DEUDA EXT. DE 30-12-2016 651-OB1 LIB. N° 00099021001 RECURSOS ORDINARIOS-3987 REF.: COMISIONES BANCARIAS</t>
  </si>
  <si>
    <t>G03594400003</t>
  </si>
  <si>
    <t>PAGO A BID PRÉSTAMO 2460/BL-BO VCTO. 19-ene-2017 POR CUENTA DE TGN , NTI. 008922 VALOR 19-ene-2017  INTERESES USD 1.821,11 CTA. 3987 CUENTA UNICA DEL TESORO-3987 LIB. 00099021001 REF.: COMISIONES BANCARIAS</t>
  </si>
  <si>
    <t>S08775450002</t>
  </si>
  <si>
    <t>'TRANSFERENCIA DE FONDOS DE DPTOS.DE ENCAJE LEGAL DEL SISTEMA FINANCIERO A DPTOS.CTES.DEL SECTOR PUBLICO S/G CITE' BUN.CA/P.CORP/054/17||DE LA FECHA (HRE-TSO-445). A SOLIC.BDP SAM-FIDEICOMISO N°39-FIPOREBO,LIBR.N°00099021001 TGN RECURSOS ORDINARIOS,DEVOL.FDOS;BUN.</t>
  </si>
  <si>
    <t>S08776840002</t>
  </si>
  <si>
    <t>'TRANSFERENCIA DE FONDOS DE DPTOS.DE ENCAJE LEGAL DEL SISTEMA FINANCIERO A DPTOS.CTES.DEL SECTOR PUBLICO S/G CITE' BUN.CA/P.CORP/058/17||DE LA FECHA (HRE-TSO-474). A SOLIC.BDP SAM-FIDEICOMISO N°39-FIPOREBO,LIBR.N°00099021001 TGN RECURSOS ORDINARIOS,DEVOL.FDOS;BUN.</t>
  </si>
  <si>
    <t>S08776380001</t>
  </si>
  <si>
    <t>||TRANSFERENCIA DE FONDOS SEGUN NOTA DEL MINISTERIO DE ECONOMIA Y FINANZAS PUBLICAS, CITE: MEFP VTCP DGCP UODP-111/17, RECIBIDA EN LA FECHA REF:  PAGO VENCIMIENTO CLAVE PIZARRA TGNU1G04 (TRAM-TSO-463) EQUIV. A UFV. 2.500.000.00 T/C UFV. 2,17778 DE LA LIBRETA 00099021001 TGN RECURSOS ORDINARIOS MONEDA NACIONAL</t>
  </si>
  <si>
    <t>Q07944350002</t>
  </si>
  <si>
    <t>NÚMERO DE LIBRETA CUT: 99031009.00 OPERACIÓN T01 TRANSFERENCIA DE FONDOS A LA CUT - TESORO DIRECTO DE BANCO UNION S.A. A CUENTA UNICA DEL TESORO CON NUMERO DE SOLICITUD = 1536655 Y NUMERO CORRELATIVO = 91320026012017784 TRANSFERENCIA POR OPERACIONES DE VE</t>
  </si>
  <si>
    <t>G03691080002</t>
  </si>
  <si>
    <t>PAGO PRÉSTAMO IDA 2134-BO VCTO. 01-feb-2017 POR CUENTA DE BANCO DE DESARROLLO , VALOR 01-feb-2017 CAPITAL BS 524.823,23 INTERESES BS 141.702,29 LIBRETA 00099021001 RECURSOS ORDINARIOS (3987) - MDRI</t>
  </si>
  <si>
    <t>G03747750003</t>
  </si>
  <si>
    <t>PAGO PRÉSTAMO BID 914-SF-BO-1 VCTO. 08-02-2017 POR CUENTA DE FNDR SEGÚN NOTA COD.LIQ.009015 DE FECHA 07-02-2017, VALOR 08-02-2017 CAPITAL USD 7.678,50 INTERESES USD 16.931,98 LIBRETA 00099021001 RECURSOS ORDINARIOS 3987 - ALIVIO MDRI</t>
  </si>
  <si>
    <t>G03747870003</t>
  </si>
  <si>
    <t>PAGO A CAF PRÉSTAMO CFA008239 VCTO. 08-feb-2017 POR CUENTA DE TGN , NTI. 008914 VALOR 08-feb-2017  INTERESES USD 356.062,34 COMISIONES USD 92.202,38 CTA. 3987 CUENTA UNICA DEL TESORO-3987 LIB. 00099021001 REF.: COMISIONES BANCARIAS</t>
  </si>
  <si>
    <t>G03747890002</t>
  </si>
  <si>
    <t>PAGO PRÉSTAMO BID 939-SF-BO VCTO. 08-feb-2017 POR CUENTA DE BANCO DE DESARROLLO , VALOR 08-feb-2017 CAPITAL BS 3.423.057,33 INTERESES BS 964.253,12 LIBRETA 00099021001 RECURSOS ORDINARIOS (3987) . MDRI</t>
  </si>
  <si>
    <t>G03741300003</t>
  </si>
  <si>
    <t>PAGO A CAF PRÉSTAMO CFA008296 VCTO. 08-feb-2017 POR CUENTA DE TGN , NTI. 008913 VALOR 08-feb-2017 CAPITAL USD 202.484,20 INTERESES USD 40.287,16 COMISIONES USD 39.543,99 CTA. 3987 CUENTA UNICA DEL TESORO-3987 LIB. 00099021001 REF.: COMISIONES BANCARIAS</t>
  </si>
  <si>
    <t>J03195040002</t>
  </si>
  <si>
    <t>A:00099021001 Pago de capital e interes corriente a favor del TGN, adeudados por el GAD Santa Cruz, correspondiente al Convenio Subsidiario Prestamo CAF 2324  Pavimentacion Ruta No.4 (KM.80) Santa Rosa del Sara.</t>
  </si>
  <si>
    <t>G03748390003</t>
  </si>
  <si>
    <t>PAGO A FONPLATA PRÉSTAMO BOL 19/2011 VCTO. 09-feb-2017 POR CUENTA DE TGN , NTI. 008889 VALOR 09-feb-2017 CAPITAL USD 1.974.994,01 INTERESES USD 813.017,01 COMISIONES USD 18.259,54 CTA. 3987 CUENTA UNICA DEL TESORO-3987 LIB. 00099021001 REF.: COMISIONES BANCARIAS</t>
  </si>
  <si>
    <t>S08794710002</t>
  </si>
  <si>
    <t>||DIFERENCIAL POR PAGO PRESTAMO 96/003/00 VCTO. 10-02-2017 POR CUENTA DE GAD COCHABAMBA, VALOR 10-02-2017 INTERESES UFV 7,019,37 LIBRETA N° 00099031002 RECUP. DIFERENCIALES CAPITAL E INTERESES-CRED. EXT.</t>
  </si>
  <si>
    <t>G03761270003</t>
  </si>
  <si>
    <t>PAGO A CDP s.p.a. PRÉSTAMO 96/003/00 VCTO. 10-feb-2017 POR CUENTA DE GOB.AUT.DEPT.CBBA , VALOR 10-feb-2017 CAPITAL EUR 413.449,71 INTERESES EUR 4.134,50 LIB. 00099031002 RECUP.DIFERENCIALES CAPITAL E INTERES-CRED.EXT.</t>
  </si>
  <si>
    <t>G03793270003</t>
  </si>
  <si>
    <t>PAGO A BID PRÉSTAMO 3599/BL-BO VCTO. 15-feb-2017 POR CUENTA DE TGN , NTI. 008888 VALOR 15-feb-2017  INTERESES USD 82,24 CTA. 3987 CUENTA UNICA DEL TESORO-3987 LIB. 00099021001 REF.: COMISIONES BANCARIAS</t>
  </si>
  <si>
    <t>G03817670003</t>
  </si>
  <si>
    <t>PAGO A CAF PRÉSTAMO CFA009277 VCTO. 17-feb-2017 POR CUENTA DE TGN , NTI. 009012 VALOR 17-feb-2017   COMISIONES USD 307.688,89 CTA. 3987 CUENTA UNICA DEL TESORO-3987 LIB. 00099021001 REF.: COMISIONES BANCARIAS</t>
  </si>
  <si>
    <t>S08801150001</t>
  </si>
  <si>
    <t>COBRO DE||COSTO DE ÚTILES DE ESCRITORIO POR LA EMISIÓN DEL COMPROBANTE CONTABLE N° 880114 DE LA FECHA. REF: COBRO DE INTERESES CON VENCIMIENTO EN LA FECHA POR EL CREDITO DE EMERGENCIA AL TGN (CONTRATO SANO N° 43/08) DE LA LIBRETA N° 00099021001 TGN RECURSOS ORDINARIOS MN POR COSTO ÚTILES ESCRITORIO</t>
  </si>
  <si>
    <t>S08801130001</t>
  </si>
  <si>
    <t>COBRO DE||COSTO DE ÚTILES DE ESCRITORIO POR LA EMISIÓN DEL COMPROBANTE CONTABLE N° 880112 DE LA FECHA. REF: COBRO DE INTERESES CON VENCIMIENTO EN LA FECHA POR EL CREDITO DE EMERGENCIA AL TGN (CONTRATO SANO N° 43/08) DE LA LIBRETA N° 00099021001 TGN RECURSOS ORDINARIOS MN POR COSTO ÚTILES ESCRITORIO</t>
  </si>
  <si>
    <t>S08801110001</t>
  </si>
  <si>
    <t>COBRO DE||COSTO DE ÚTILES DE ESCRITORIO POR LA EMISIÓN DEL COMPROBANTE CONTABLE N° 880110 DE LA FECHA. REF: COBRO DE INTERESES CON VENCIMIENTO EN LA FECHA POR EL CREDITO DE EMERGENCIA AL TGN (CONTRATO SANO N° 43/08) DE LA LIBRETA N° 00099021001 TGN RECURSOS ORDINARIOS MN POR COSTO ÚTILES ESCRITORIO</t>
  </si>
  <si>
    <t>S08801090001</t>
  </si>
  <si>
    <t>COBRO DE||COSTO DE ÚTILES DE ESCRITORIO POR LA EMISIÓN DEL COMPROBANTE CONTABLE N° 880107 DE LA FECHA. REF: COBRO DE INTERESES CON VENCIMIENTO EN LA FECHA POR EL CREDITO DE EMERGENCIA AL TGN (CONTRATO SANO N° 43/08) DE LA LIBRETA N° 00099021001 TGN RECURSOS ORDINARIOS MN POR COSTO ÚTILES ESCRITORIO</t>
  </si>
  <si>
    <t>S08801050001</t>
  </si>
  <si>
    <t>COBRO DE||COSTO DE ÚTILES DE ESCRITORIO POR LA EMISIÓN DEL COMPROBANTE CONTABLE N° 880104 DE LA FECHA. REF: COBRO DE INTERESES CON VENCIMIENTO EN LA FECHA POR EL CREDITO DE EMERGENCIA AL TGN (CONTRATO SANO N° 43/08) DE LA LIBRETA N° 00099021001 TGN RECURSOS ORDINARIOS MN POR COSTO ÚTILES ESCRITORIO</t>
  </si>
  <si>
    <t>S08801030001</t>
  </si>
  <si>
    <t>COBRO DE||COSTO DE ÚTILES DE ESCRITORIO POR LA EMISIÓN DEL COMPROBANTE CONTABLE N° 880101 DE LA FECHA. REF: COBRO DE INTERESES CON VENCIMIENTO EN LA FECHA POR EL CREDITO DE EMERGENCIA AL TGN (CONTRATO SANO N° 43/08) DE LA LIBRETA N° 00099021001 TGN RECURSOS ORDINARIOS MN POR COSTO ÚTILES ESCRITORIO</t>
  </si>
  <si>
    <t>S08800550001</t>
  </si>
  <si>
    <t>COBRO DE||COSTO DE ÚTILES DE ESCRITORIO POR LA EMISIÓN DEL COMPROBANTE CONTABLE N° 880053 DE LA FECHA. REF: COBRO DE INTERESES CON VENCIMIENTO EN LA FECHA  POR EL CRÉDITO DE EMERGENCIA  AL TGN (CONTRATO SANO N° 043/08) DE LA LIBRETA N° 00099021001 TGN RECURSOS ORDINARIOS MN POR COSTO ÚTILES ESCRITORIO</t>
  </si>
  <si>
    <t>S08800510001</t>
  </si>
  <si>
    <t>COBRO DE||COSTO DE ÚTILES DE ESCRITORIO POR LA EMISIÓN DEL COMPROBANTE CONTABLE N° 880049 DE LA FECHA. REF: COBRO DE INTERESES CON VENCIMIENTO EN LA FECHA POR EL CRÉDITO DE EMERGENCIA  AL TGN (CONTRATO SANO N° 043/08) DE LA LIBRETA N° 00099021001 TGN RECURSOS ORDINARIOS MN POR COSTO ÚTILES ESCRITORIO</t>
  </si>
  <si>
    <t>S08800470001</t>
  </si>
  <si>
    <t>COBRO DE||COSTO DE ÚTILES DE ESCRITORIO POR LA EMISIÓN DEL COMPROBANTE CONTABLE N° 880046 DE LA FECHA. REF: COBRO DE INTERESES CON VENCIMIENTO EN LA FECHA POR EL CRÉDITO DE EMERGENCIA  AL TGN (CONTRATO SANO N° 043/08) DE LA LIBRETA N° 00099021001 TGN RECURSOS ORDINARIOS MN POR COSTO ÚTILES ESCRITORIO</t>
  </si>
  <si>
    <t>S08800450001</t>
  </si>
  <si>
    <t>COBRO DE||COSTO DE ÚTILES DE ESCRITORIO POR LA EMISIÓN DEL COMPROBANTE CONTABLE N° 880044 DE LA FECHA. REF: COBRO DE INTERESES CON VENCIMIENTO EN LA FECHA POR EL CRÉDITO DE EMERGENCIA  AL TGN (CONTRATO SANO N° 043/08) DE LA LIBRETA N° 00099021001 TGN RECURSOS ORDINARIOS MN POR COSTO ÚTILES ESCRITORIO</t>
  </si>
  <si>
    <t>S08800430001</t>
  </si>
  <si>
    <t>COBRO DE||COSTO DE ÚTILES DE ESCRITORIO POR LA EMISIÓN DEL COMPROBANTE CONTABLE N° 880041 DE LA FECHA. REF: COBRO DE INTERESES CON VENCIMIENTO EN LA FECHA POR EL CRÉDITO DE EMERGENCIA  AL TGN (CONTRATO SANO N° 043/08) DE LA LIBRETA N° 00099021001 TGN RECURSOS ORDINARIOS MN POR COSTO ÚTILES ESCRITORIO</t>
  </si>
  <si>
    <t>S08800380001</t>
  </si>
  <si>
    <t>COBRO DE||COSTO DE ÚTILES DE ESCRITORIO POR LA EMISIÓN DEL COMPROBANTE CONTABLE N° 880035 DE LA FECHA. REF: COBRO DE INTERESES CON VENCIMIENTO EN LA FECHA POR EL CRÉDITO DE EMERGENCIA  AL TGN (CONTRATO SANO N° 043/08) DE LA LIBRETA N° 00099021001 TGN RECURSOS ORDINARIOS MN POR COSTO ÚTILES ESCRITORIO</t>
  </si>
  <si>
    <t>Q08102610002</t>
  </si>
  <si>
    <t>NÚMERO DE LIBRETA CUT: 99031009.00 OPERACIÓN T01 TRANSFERENCIA DE FONDOS A LA CUT - TESORO DIRECTO DE BANCO UNION S.A. A CUENTA UNICA DEL TESORO CON NUMERO DE SOLICITUD = 1635411 Y NUMERO CORRELATIVO = 91320008032017501 TRANSFERENCIA POR OPERACIONES DE VE</t>
  </si>
  <si>
    <t>S08815460002</t>
  </si>
  <si>
    <t>||TRANSFERENCIA DE FONDOS SEGÚN NOTA DEL FONDESIF, SITE:FSFADM004/17 RECIBIDA EN LA FECHA, REF: TRANSFERENCIA AL TGN LA AMORTIZACIÓN DE CAPITAL DE COOP. PAULO VI BS 8.262,29 DEL PRPC TGN 9° (TRAM-TSO-1088) ABONO EN LA LIBRETA N° 00099021001 TGN - RECURSOS ORDINARIOS</t>
  </si>
  <si>
    <t>Q08108420002</t>
  </si>
  <si>
    <t>NÚMERO DE LIBRETA CUT: 99031009.00 OPERACIÓN T01 TRANSFERENCIA DE FONDOS A LA CUT - TESORO DIRECTO DE BANCO UNION S.A. A CUENTA UNICA DEL TESORO CON NUMERO DE SOLICITUD = 1638846 Y NUMERO CORRELATIVO = 91320009032017559 TRANSFERENCIA POR OPERACIONES DE VE</t>
  </si>
  <si>
    <t>G03961760001</t>
  </si>
  <si>
    <t>COMISIONES BANCARIAS POR PAGO A FIEM - ICO ESPAÑA POR EL PRESTAMO ICO 01020036.0 HOSPITAL SAN JUAN DE VCTO. 10-09-2016. LIBRETA N° 00099021001  TGN-RECURSOS ORDINARIOS (3987)</t>
  </si>
  <si>
    <t>S08821370003</t>
  </si>
  <si>
    <t>'TRANSFERENCIA DE FONDOS||S/G. NOTA CITE: MEFP/VTCP/DGCP/UODP-243/17 DE LA FECHA, DEL MIN.ECO.FINAN.PUB.(HRE-TSO-1363),A FAVOR DEL GOB.AUT.DPTAL.SANTA CRUZ. DEBITO DE LA LIBRETA N°00099021001, REPOSICION UTILES DE ESCRITORIO.</t>
  </si>
  <si>
    <t>S08821370001</t>
  </si>
  <si>
    <t>'TRANSFERENCIA DE FONDOS||S/G. NOTA CITE: MEFP/VTCP/DGCP/UODP-243/17 DE LA FECHA, DEL MIN.ECO.FINAN.PUB.(HRE-TSO-1363),A FAVOR DEL GOB.AUT.DPTAL.SANTA CRUZ. DEBITO DE LA LIBRETA N°00099037013 PAR-CAF 8237BS-PROG.INFRESTRUCTURA RURAL-GADSC</t>
  </si>
  <si>
    <t>S08821320003</t>
  </si>
  <si>
    <t>'TRANSFERENCIA DE FONDOS||A SOL. DEL MIN,DE ECO Y FIN.PUBL. MEFP/VTCP/DGCP/UODP-246/2017 DE LA FECHA HRE TSO 1362 A FAVOR DEL GOBIERNO AUTONOMO MUNICIPAL DE LA PAZ. DEBITO DE LA LIBRETA 00099021001 COBRO UTILES DE ESCRITORIO.</t>
  </si>
  <si>
    <t>S08821320001</t>
  </si>
  <si>
    <t>'TRANSFERENCIA DE FONDOS||A SOL. DEL MIN,DE ECO Y FIN.PUBL. MEFP/VTCP/DGCP/UODP-246/2017 DE LA FECHA HRE TSO 1362 A FAVOR DEL GOBIERNO AUTONOMO MUNICIPAL DE LA PAZ. DEBITO DE LA LIBRETA 00099037012 PAR-IDA 5168-BS-PROY.INFRAESTRUCTURA URBANA - GAMLP.</t>
  </si>
  <si>
    <t>Q08126170002</t>
  </si>
  <si>
    <t>NÚMERO DE LIBRETA CUT: 99031009.00 OPERACIÓN T01 TRANSFERENCIA DE FONDOS A LA CUT - TESORO DIRECTO DE BANCO UNION S.A. A CUENTA UNICA DEL TESORO CON NUMERO DE SOLICITUD = 1650551 Y NUMERO CORRELATIVO = 91320014032017735 TRANSFERENCIA POR OPERACIONES DE VE</t>
  </si>
  <si>
    <t>Q08131520002</t>
  </si>
  <si>
    <t>NÚMERO DE LIBRETA CUT: 99031009.00 OPERACIÓN T01 TRANSFERENCIA DE FONDOS A LA CUT - TESORO DIRECTO DE BANCO UNION S.A. A CUENTA UNICA DEL TESORO CON NUMERO DE SOLICITUD = 1653847 Y NUMERO CORRELATIVO = 91320015032017807 TRANSFERENCIA POR OPERACIONES DE VE</t>
  </si>
  <si>
    <t>G04004810002</t>
  </si>
  <si>
    <t>PAGO PRÉSTAMO IDA 2013-BO VCTO. 15-mar-2017 POR CUENTA DE COMIBOL , VALOR 15-mar-2017 CAPITAL USD 181.893,77 INTERESES USD 17.052,54 LIB. 00099021001 -  RECURSOS ORDINARIOS (3987) - MDRI</t>
  </si>
  <si>
    <t>G04006100003</t>
  </si>
  <si>
    <t>PAGO A BID PRÉSTAMO 3699/BL-BO VCTO. 15-mar-2017 POR CUENTA DE TGN , NTI. 009058 VALOR 15-mar-2017  INTERESES USD 12.255,89 COMISIONES USD 297.317,46 CTA. 3987 CUENTA UNICA DEL TESORO-3987 LIB. 00099021001 REF.: COMISIONES BANCARIAS</t>
  </si>
  <si>
    <t>G04000270003</t>
  </si>
  <si>
    <t>PAGO A OPEP PRÉSTAMO 654-P VCTO. 15-mar-2017 POR CUENTA DE TGN , NTI. 009001 VALOR 15-mar-2017 CAPITAL USD 91.760,00 INTERESES USD 9.173,20 CTA. 3987 CUENTA UNICA DEL TESORO-3987 LIB. 00099021001 REF.: COMISIONES BANCARIAS</t>
  </si>
  <si>
    <t>G04000280003</t>
  </si>
  <si>
    <t>PAGO A OPEP PRÉSTAMO 1287-P VCTO. 15-mar-2017 POR CUENTA DE TGN , NTI. 009003 VALOR 15-mar-2017 CAPITAL USD 498.180,00 INTERESES USD 250.364,91 CTA. 3987 CUENTA UNICA DEL TESORO-3987 LIB. 00099021001 REF.: COMISIONES BANCARIAS</t>
  </si>
  <si>
    <t>G04000290003</t>
  </si>
  <si>
    <t>PAGO A OPEP PRÉSTAMO 1527-P VCTO. 15-mar-2017 POR CUENTA DE TGN , NTI. 009002 VALOR 15-mar-2017  INTERESES USD 292.055,86 CTA. 3987 CUENTA UNICA DEL TESORO-3987 LIB. 00099021001 REF.: COMISIONES BANCARIAS</t>
  </si>
  <si>
    <t>G04003120003</t>
  </si>
  <si>
    <t>PAGO A FONPLATA PRÉSTAMO BOL 23/2014 VCTO. 15-mar-2017 POR CUENTA DE TGN , NTI. 009082 VALOR 15-mar-2017  INTERESES USD 154.308,22 COMISIONES USD 41.804,50 CTA. 3987 CUENTA UNICA DEL TESORO-3987 LIB. 00099021001 REF.: COMISIONES BANCARIAS</t>
  </si>
  <si>
    <t>G04000320003</t>
  </si>
  <si>
    <t>PAGO A BID PRÉSTAMO 3699/BL-BO VCTO. 15-mar-2017 POR CUENTA DE TGN , NTI. 009063 VALOR 15-mar-2017  INTERESES USD 252,66 CTA. 3987 CUENTA UNICA DEL TESORO-3987 LIB. 00099021001 REF.: COMISIONES BANCARIAS</t>
  </si>
  <si>
    <t>G04000310003</t>
  </si>
  <si>
    <t>PAGO A IDA PRÉSTAMO 5454-BO VCTO. 15-mar-2017 POR CUENTA DE TGN , NTI. 009005 VALOR 15-mar-2017  INTERESES USD 3.934,62 CTA. 3987 CUENTA UNICA DEL TESORO-3987 LIB. 00099021001 REF.: COMISIONES BANCARIAS</t>
  </si>
  <si>
    <t>G04000300003</t>
  </si>
  <si>
    <t>PAGO A FONPLATA PRÉSTAMO BOL 25/2015 VCTO. 15-mar-2017 POR CUENTA DE TGN , NTI. 009101 VALOR 15-mar-2017  INTERESES USD 8.982,73 COMISIONES USD 14.365,75 CTA. 3987 CUENTA UNICA DEL TESORO-3987 LIB. 00099021001 REF.: COMISIONES BANCARIAS</t>
  </si>
  <si>
    <t>S08823540003</t>
  </si>
  <si>
    <t>'TRANSFERENCIA DE FONDOS||EN ATENCION A NOTA DEL MIN. DE ECONOMIA Y FINANZAS PUBLICAS. MEFP/VTCP/DGCP/UODP- 260/2017 DE LA FECHA(HRE-TSO-1392). PAGO BTS EXTRABURSATIL -VENCIMIENTO 17 DE MARZO  DE 2017  D.S. N°1121 DE 11/01/2012. DEBITO DE LA LIBRETA N° 00099021001, REPOSICIÓN ÚTILES DE ESCRITORIO.</t>
  </si>
  <si>
    <t>S08823540001</t>
  </si>
  <si>
    <t>'TRANSFERENCIA DE FONDOS||EN ATENCION A NOTA DEL MIN. DE ECONOMIA Y FINANZAS PUBLICAS. MEFP/VTCP/DGCP/UODP- 260/2017 DE LA FECHA(HRE-TSO-1392). PAGO BTS EXTRABURSATIL -VENCIMIENTO 17 DE MARZO  DE 2017  D.S. N°1121 DE 11/01/2012. DEBITO DE LIBRETA  N° 00099021001 "TGN-RECURSOS ORDINARIOS-MONEDA NACIONAL".</t>
  </si>
  <si>
    <t>Q08138190002</t>
  </si>
  <si>
    <t>NÚMERO DE LIBRETA CUT: 99031009.00 OPERACIÓN T01 TRANSFERENCIA DE FONDOS A LA CUT - TESORO DIRECTO DE BANCO UNION S.A. A CUENTA UNICA DEL TESORO CON NUMERO DE SOLICITUD = 1656286 Y NUMERO CORRELATIVO = 91320016032017860 TRANSFERENCIA POR OPERACIONES DE VE</t>
  </si>
  <si>
    <t>G04009050003</t>
  </si>
  <si>
    <t>PAGO A BID PRÉSTAMO 3540/BL-BO VCTO. 15-mar-2017 POR CUENTA DE TGN , NTI. 009109 VALOR 15-mar-2017   COMISIONES USD 353.627,15 CTA. 3987 CUENTA UNICA DEL TESORO-3987 LIB. 00099021001 REF.: COMISIONES BANCARIAS</t>
  </si>
  <si>
    <t>S08823970002</t>
  </si>
  <si>
    <t>||TRANSF. DE FONDOS SEGUN CITE: FSFADM009/17 DEL FONDO DE DESARROLLO DEL SISTEMA FINANCIERO Y DE APOYO AL SECTOR PRODUCTIVO FONDESIF, RECIB. EN LA FECHA REF:TRANSF.AL TGN LA  AMORTIZACION DE CAPITAL DE COOP. BUEN SAMARITANO BS.617,45 Y PAULO VI BS.9.091,79 DEL PRPC TGN N°9 (TRAM-TSO-1400) ABONO EN LA LIBRETA N°00099021001 TGN-RECURSOS ORDINARIOS</t>
  </si>
  <si>
    <t>Q08143000002</t>
  </si>
  <si>
    <t>NÚMERO DE LIBRETA CUT: 99031009.00 OPERACIÓN T01 TRANSFERENCIA DE FONDOS A LA CUT - TESORO DIRECTO DE BANCO UNION S.A. A CUENTA UNICA DEL TESORO CON NUMERO DE SOLICITUD = 1659436 Y NUMERO CORRELATIVO = 91320017032017923 TRANSFERENCIA POR OPERACIONES DE VE</t>
  </si>
  <si>
    <t>S08825320001</t>
  </si>
  <si>
    <t>||TRANSFERENCIA DE FONDOS EN ATENCION A NOTA DEL MINISTERIO DE ECONOMIA Y FINANZAS PUBLICAS CITE: MEFP/VTCP/DGCP/UF-171/2017 RECIBIDA EN LA FECHA  (TRAM-TSO-1414) REF: DEBITO AUTOMATICO A LA EMPRESA PUBLICA PRODUCTIVA LACTEOS-LACTEOSBOL. DE LA LIBRETA N° 00574012001 LACTEOSBOL (4010681126) EN MONEDA NACIONAL</t>
  </si>
  <si>
    <t>S08825100003</t>
  </si>
  <si>
    <t>'TRANSFERENCIA'||DEL EXTERIOR SEGUN MENSAJE SWIFT N°03836 Y NOTA MEFP/VTCP/DGCP/UEPS-385/2017 DE LA FECHA POR LA EMISION DE BONOS SOBERANOS (REMEXT) LIB. 00099021001 RECURSOS ORDINARIOS (3987) REF.: UTILES DE ESCRITORIO</t>
  </si>
  <si>
    <t>Q08150670002</t>
  </si>
  <si>
    <t>NÚMERO DE LIBRETA CUT: 990301013.00 OPERACIÓN T01 TRANSFERENCIA DE FONDOS A LA CUT - TESORO DIRECTO DE BANCO UNION S.A. A CUENTA UNICA DEL TESORO CON NUMERO DE SOLICITUD = 1663774 Y NUMERO CORRELATIVO = 91320020032017990 TGN RECURSOS ORDINARIOS POR CUENTA</t>
  </si>
  <si>
    <t>G04034260003</t>
  </si>
  <si>
    <t>DIFERENCIAL POR PAGO PRÉSTAMO 1075-SF-BO VCTO. 18-03-2017 POR CUENTA DE FNDR SEGÚN NOTA COD. LIQ.009129 DE FECHA 13-03-2017, VALOR 20-03-2017 CAPITAL USD 41.847,32 INTERESES USD 20.304,43 LIBRETA N° 00099031002 TGN-RECUP.DIFERENCIALES CAPITAL E INTERESES - CRED. EXT.</t>
  </si>
  <si>
    <t>G04034210004</t>
  </si>
  <si>
    <t>PAGO A BID PRÉSTAMO 1075-SF-BO VCTO. 18-mar-2017 POR CUENTA DE TGN , NTI. 009113 VALOR 20-mar-2017 CAPITAL USD 42.027,62 INTERESES USD 20.391,90 CTA. 3987 CUENTA UNICA DEL TESORO-3987 LIB. 00099021001 REF.: COMISIONES BANCARIAS</t>
  </si>
  <si>
    <t>Q08155560002</t>
  </si>
  <si>
    <t>NÚMERO DE LIBRETA CUT: 99031009.00 OPERACIÓN T01 TRANSFERENCIA DE FONDOS A LA CUT - TESORO DIRECTO DE BANCO UNION S.A. A CUENTA UNICA DEL TESORO CON NUMERO DE SOLICITUD = 1667083 Y NUMERO CORRELATIVO = 91320021032017037 TRANSFERENCIA OPERACIONES DE VENTA</t>
  </si>
  <si>
    <t>S08826620003</t>
  </si>
  <si>
    <t>||PAGO A BID PRÉSTAMO 1075-SF-BO VCTO. 18-03-2017 POR CUENTA DEL FNDR SEGÚN COD.LIQ.009129 DE FECHA 13-03-2017, VALOR 21-03-2017 CAPITAL USD 1.077,74 INTERESES USD 522,92 LIBRETA N° 00099021001 RECURSOS ORDINARIOS (3987) - ALIVIO MDRI</t>
  </si>
  <si>
    <t>G04042990003</t>
  </si>
  <si>
    <t>PAGO A EXIMBANK CHINA POPUL PRÉSTAMO GCL NO.(2007)13(184) VCTO. 21-mar-2017 SEGÚN NOTA MEFP/VTCP/DGCP/UODP-265/2017 DE FECHA 20-03-2017 DEL MEFP, NTI. 009036 VALOR 21-mar-2017 CAPITAL RMY 12.168.507,60 INTERESES RMY 2.814.374,30 CTA. 3987 CUENTA UNICA DEL TESORO-3987 REF.: COMISIONES BANCARIAS</t>
  </si>
  <si>
    <t>Q08161150002</t>
  </si>
  <si>
    <t>NÚMERO DE LIBRETA CUT: 99031009.00 OPERACIÓN T01 TRANSFERENCIA DE FONDOS A LA CUT - TESORO DIRECTO DE BANCO UNION S.A. A CUENTA UNICA DEL TESORO CON NUMERO DE SOLICITUD = 1670757 Y NUMERO CORRELATIVO = 91320022032017083 TRANSFERENCIA POR OPERACIONES DE VE</t>
  </si>
  <si>
    <t>G04050060003</t>
  </si>
  <si>
    <t>PAGO A BID PRÉSTAMO 2786/BL-BO VCTO. 22-mar-2017 POR CUENTA DE TGN , NTI. 009115 VALOR 22-mar-2017  INTERESES USD 5.431,03 CTA. 3987 CUENTA UNICA DEL TESORO-3987 LIB. 00099021001 REF.: COMISIONES BANCARIAS</t>
  </si>
  <si>
    <t>S08827420001</t>
  </si>
  <si>
    <t>||EN COMPLEMENTO A NUESTRO COMPROBANTE G-0406580 DE LA FECHA  POR COBRO DE GASTOS DE COMUNICACIÓN POR PAGO DEL PRESTAMO BID 964-SF-BO VCTO. 23-03-2017 SEGUN COD.LIQ.9093, VALOR 23-03-2017 LIB. 00099021001 TGN-RECURSOS ORDINARIOS (3987)</t>
  </si>
  <si>
    <t>Q08165830002</t>
  </si>
  <si>
    <t>NÚMERO DE LIBRETA CUT: 99031009.00 OPERACIÓN T01 TRANSFERENCIA DE FONDOS A LA CUT - TESORO DIRECTO DE BANCO UNION S.A. A CUENTA UNICA DEL TESORO CON NUMERO DE SOLICITUD = 1673655 Y NUMERO CORRELATIVO = 91320023032017130 TRANSFERENCIA POR OPERACIONES DE VE</t>
  </si>
  <si>
    <t>E00457340001</t>
  </si>
  <si>
    <t>E00457370001</t>
  </si>
  <si>
    <t>G04089110002</t>
  </si>
  <si>
    <t>DIFERENCIAL POR PAGO PRÉSTAMO 1116-SF-BO VCTO. 25-03-2017 POR CUENTA DE GOB.AUT.DEPT.TARIJA SEGÚN NOTA COD. LIQ.009117 DE FECHA 23-03-2017, VALOR 27-03-2017 CAPITAL USD 7.531,84 INTERESES USD 3.953,20 LIBRETA N°.00099021001 RECURSOS ORDINARIOS (3987) - ALIVIO MDRI</t>
  </si>
  <si>
    <t>G04083510004</t>
  </si>
  <si>
    <t>PAGO A BID PRÉSTAMO 1039-SF-BO VCTO. 27-mar-2017 POR CUENTA DE TGN , NTI. 009094 VALOR 27-mar-2017 CAPITAL USD 263.572,48 INTERESES USD 120.072,57 CTA. 3987 CUENTA UNICA DEL TESORO-3987 LIB. 00099021001 REF.: COMISIONES BANCARIAS</t>
  </si>
  <si>
    <t>Q08192230002</t>
  </si>
  <si>
    <t>NÚMERO DE LIBRETA CUT: 99031009.00 OPERACIÓN T01 TRANSFERENCIA DE FONDOS A LA CUT - TESORO DIRECTO DE BANCO UNION S.A. A CUENTA UNICA DEL TESORO CON NUMERO DE SOLICITUD = 1691062 Y NUMERO CORRELATIVO = 91320030032017404 TRANSFERENCIA POR OPERACIONES DE VE</t>
  </si>
  <si>
    <t>G04131110003</t>
  </si>
  <si>
    <t>PAGO A NATIXIS FRANCIA PRÉSTAMO 931-OA1 VCTO. 31-mar-2017 POR CUENTA DE GMSCZ , VALOR 31-mar-2017 CAPITAL EUR 8.801,00 INTERESES EUR 2.685,23 LIB. 00099031002 RECUP.DIFERENCIALES CAPITAL E INTERES-CRED.EXT.</t>
  </si>
  <si>
    <t>G04131130003</t>
  </si>
  <si>
    <t>PAGO A NATIXIS FRANCIA PRÉSTAMO 931-OB1 VCTO. 31-mar-2017 POR CUENTA DE SEMAPA , VALOR 31-mar-2017 CAPITAL EUR 32.274,00 INTERESES EUR 3.058,49 LIB. 00099031002 RECUP.DIFERENCIALES CAPITAL E INTERES-CRED.EXT.</t>
  </si>
  <si>
    <t>O14855620002</t>
  </si>
  <si>
    <t>00099031004 DEPOSITO DE EFECTIVO, DEPOSITANTE: MINISTERIO DE ECONOMÍA, CONCEPTO: NOCRE, CUENTA DE DEPOSITO: CUENTA UNICA DEL TESORO</t>
  </si>
  <si>
    <t>J03181500002</t>
  </si>
  <si>
    <t>A:00099021001 Pago de capital e interes corriente a favor del TGN, adeudados por el GAD Santa Cruz, correspondiente al Convenio Subsidiario CAF 2324 del Proyecto de Sistema de Electrificacion San Antonio del Lomerio Fases I y II (Sistema).</t>
  </si>
  <si>
    <t>J03181830002</t>
  </si>
  <si>
    <t>A:00099021001 Pago de capital e interes corriente a favor del TGN, adeudados por el GAD Santa Cruz, correspondientes a los Convenios Subsidiarios CAF 2324 de Proyectos de Sistema de Electrificacion San Andres  Villa Victoria, Itacua-Charagua, San Antonio de Lomerio.</t>
  </si>
  <si>
    <t>S08769460003</t>
  </si>
  <si>
    <t>'TRANSFERENCIA DE FONDOS||A SOLICITUD DEL MIN,DE ECO Y FIN.PUBL., S/G NOTA CITE: MEFP/VTCP/DGAFT/UOIET/TES/N°0334/17 DE LA FECHA (HRE-TSO-344), APORTES MENSUALES A LA FEDERACION DE ASOCIACIONES MUNICIPALES DE BOLIVIA - LEY NO.540 DE F.25-06-2014. DEBITO DE LA LIBRETA 00099021001 COBRO UTILES DE ESCRITORIO.</t>
  </si>
  <si>
    <t>J03184040002</t>
  </si>
  <si>
    <t>A:00099021001 Pago de capital e interes corriente a favor del TGN, adeudados por el GAD Potosi, correspondiente a los Convenios Subsidiarios CAF 2324 de los Proyectos de Electrificacion Rural Canton Coroma, Khara Khara-Janina-Rodeo- Antora Pintantora, San Ayllu Sicoya, San Miguel Salo Almona, Tacoba</t>
  </si>
  <si>
    <t>J03184350002</t>
  </si>
  <si>
    <t>A:00099021001 Pago de capital e interes corriente a favor del TGN, adeudados por el GAD La Paz, correspondiente al Convenio de Reprogramacion del Credito CAF N2760.</t>
  </si>
  <si>
    <t>Q07916280002</t>
  </si>
  <si>
    <t>S08774900002</t>
  </si>
  <si>
    <t>'TRANSFERENCIA DE FONDOS||S/G.NOTA CITE:MEFP/VTCP/DGAFT/UOIET/TES/N°0409/17 DE LA FECHA,DEL MIN.ECO.Y FINANC.PUB.(HRE-TSO-439).RECUPERACIONES POR LA DEUDA EMERGENTE DEL DECRETO SUPREMO N°24641 (4/JUNIO/1997)-ADMINISTRACION DE AEROPUERTOS Y SERVICIOS AUXILIARES A LA NAVEGACION AEREA. ABONO A LA  LIBRETA N°00099021001 TGN-RECURSOS ORDINARIOS, PAGO CAPITAL EN MORA.</t>
  </si>
  <si>
    <t>J03187210002</t>
  </si>
  <si>
    <t>A:00099021001 Pago de capital e interes corriente a favor del TGN, adeudado por el GAD Oruro, correspondiente al Convenio Subsidiario CAF 2324 de los Proyectos de Electrificacion Poopo Paneles Solares.</t>
  </si>
  <si>
    <t>S08808700002</t>
  </si>
  <si>
    <t>||TRANSFERENCIA DE FONDOS S/G FORMULARIO CITE: BUN0138/17 DE LA FECHA (HRE-TSO-989). A SOLIC.GOB.AUT.DPTAL.POTOSI, LIBRETA N°00099021001 DEVOLUCION IMPORTE ASUMIDO POR TGN; BUN.</t>
  </si>
  <si>
    <t>J03200980002</t>
  </si>
  <si>
    <t>A:00099021001 Pago de capital e interes corriente a favor del TGN, adeudado por el GAD Santa Cruz, correspondiente al Convenio Subsidiario CAF 2324 del Proyecto Sistema de Electrificacion El Carmen Rivero Torrez.</t>
  </si>
  <si>
    <t>S08813000002</t>
  </si>
  <si>
    <t>||TRANSFERENCIA DE FONDOS S/G. FORMULARIO, CITE' BUN0158/17 DE LA FECHA (HRE-TSO-1058). DEVOLUCION RECURSOS PROY. CONST. COSECHA DE AGUA CON ATAJOS CABILDO COPANA AYLLU PANACACHI Y COMUNIDAD PAMPA CHURO. A SOLICITUD DEL G.A.M. CHAYANTA; LIBRETA 00099021001 RECURSOS ORDINARIOS; BUN.</t>
  </si>
  <si>
    <t>S08825600002</t>
  </si>
  <si>
    <t>||TRANSFERENCIA DE FONDOS S/G. FORMULARIO  CITE:BUN/CF130/17  DE LA FECHA (HRE-TSO-2017- 1417), DEVOLUCION SALDOS NO EJECUTADOS PROYECTO MANEJO INTEGRAL DE LA SUBCUENCA DEL RIO CHARAZANI. A SOLIC.GOB.AUT.DPTAL. DE LA PAZ, LIBRETA 0099021001 RECURSOS ORDINARIOS-MMAYA; BUN.</t>
  </si>
  <si>
    <t>J03211670002</t>
  </si>
  <si>
    <t>A:00099021001 Pago de capital e interes corriente a favor del TGN, adeudado por el GAD Santa Cruz, correspondiente al Convenio Subsidiario CAF 2324 del Proyecto Preinversion Estudio Mejoramiento del Sistema de Riego Choreti Itanambicua.</t>
  </si>
  <si>
    <t>J03213920002</t>
  </si>
  <si>
    <t>A:00099021001 Pago de capital e interes corriente a favor del TGN, adeudado por el GAD Chuquisaca, correspondientes a Convenios Subsidiarios CAF 2324 de los Proyectos de Preinversion Riego Cachimayu y Tomina.</t>
  </si>
  <si>
    <t>Q07888310002</t>
  </si>
  <si>
    <t>NUMERO DE LIBRETA CUT: 00099021001 OPERACIÓN E18  TRANSFERENCIA DEL SISTEMA FINANCIERO POR CUENTA DE TERCEROS  A LA CUT DEVOLUCION AL TGN A SOLICITUD DE AFP FUTURO DE BOLIVIA</t>
  </si>
  <si>
    <t>Q07893100002</t>
  </si>
  <si>
    <t>NUMERO DE LIBRETA CUT: Cuenta Unica del Tesoro OPERACIÓN E18  TRANSFERENCIA DEL SISTEMA FINANCIERO POR CUENTA DE TERCEROS  A LA CUT Pago Pension por Riesgos Profesionales correspondiente a Diciembre 2016</t>
  </si>
  <si>
    <t>B14806290002</t>
  </si>
  <si>
    <t>00099021001 DEP.DE CHEQ.AJENOS,RET.DE CAM.,CONCEPTO: DEVOLUCION DE CC NO COBRADA NOV. Y AGUINALDO 2016,DEP.: LA VITALICIA SEGUROS Y REASEGUROS DE VIDA SA , PROCEDENCIA: BANCO BISA S.A., CHEQUE: 32888, FECHA DE EMISION:03/03/2017</t>
  </si>
  <si>
    <t>B14829250002</t>
  </si>
  <si>
    <t>00099021001 DEP.DE CHEQ.AJENOS,RET.DE CAM.,CONCEPTO: DEVOLUCIÓN DE CC NO COBRADA NOVIEMBRE Y AGUINALDO 2016,DEP.: LA VITALICIA SEGUROS Y REASEGUROS DE VIDA S.A. , PROCEDENCIA: BANCO BISA S.A., CHEQUE: 32899, FECHA DE EMISION:10/03/2017</t>
  </si>
  <si>
    <t>B14833890002</t>
  </si>
  <si>
    <t>00099021001 DEP.DE CHEQ.AJENOS,RET.DE CAM.,CONCEPTO: FRACCION COMPLEMENTARIA MENSUAL,DEP.: FUTURO DE BOLIVIA S.A. AFP , PROCEDENCIA: BANCO DE CREDITO DE BOLIVIA S.A., CHEQUE: 48136, FECHA DE EMISION:13/03/2017</t>
  </si>
  <si>
    <t>B14833910002</t>
  </si>
  <si>
    <t>00099021001 DEP.DE CHEQ.AJENOS,RET.DE CAM.,CONCEPTO: COMPENSACION MENSUAL DE COTIZACION,DEP.: FUTURO DE BOLIVIA S.A. AFP , PROCEDENCIA: BANCO DE CREDITO DE BOLIVIA S.A., CHEQUE: 48135, FECHA DE EMISION:13/03/2017</t>
  </si>
  <si>
    <t>B14845900002</t>
  </si>
  <si>
    <t>00099021001 DEP.DE CHEQ.AJENOS,RET.DE CAM.,CONCEPTO: DEVOLUCION DE COTIZACION EXCESO EMPLEADOR,DEP.: FUTURO DE BOLIVIA S.A. AFP , PROCEDENCIA: BANCO DE CREDITO DE BOLIVIA S.A., CHEQUE: 48197, FECHA DE EMISION:14/03/2017</t>
  </si>
  <si>
    <t>B14845970002</t>
  </si>
  <si>
    <t>00099021001 DEP.DE CHEQ.AJENOS,RET.DE CAM.,CONCEPTO: DEVOLUCION DE COTIZACION EXCESO EMP,DEP.: FUTURO DE BOLIVIA S.A. AFP , PROCEDENCIA: BANCO DE CREDITO DE BOLIVIA S.A., CHEQUE: 48199, FECHA DE EMISION:14/03/2017</t>
  </si>
  <si>
    <t>T03652030001</t>
  </si>
  <si>
    <t>T03652010001</t>
  </si>
  <si>
    <t>T03651990001</t>
  </si>
  <si>
    <t>T03651970001</t>
  </si>
  <si>
    <t>T03651950001</t>
  </si>
  <si>
    <t>T03651930001</t>
  </si>
  <si>
    <t>T03651910001</t>
  </si>
  <si>
    <t>T03651890001</t>
  </si>
  <si>
    <t>T03651870001</t>
  </si>
  <si>
    <t>T03651850001</t>
  </si>
  <si>
    <t>T03651830001</t>
  </si>
  <si>
    <t>T03651810001</t>
  </si>
  <si>
    <t>T03651790001</t>
  </si>
  <si>
    <t>T03651770001</t>
  </si>
  <si>
    <t>T03651750001</t>
  </si>
  <si>
    <t>T03652050001</t>
  </si>
  <si>
    <t>T03652070001</t>
  </si>
  <si>
    <t>T03652090001</t>
  </si>
  <si>
    <t>T03652110001</t>
  </si>
  <si>
    <t>T03652130001</t>
  </si>
  <si>
    <t>T03652150001</t>
  </si>
  <si>
    <t>T03652170001</t>
  </si>
  <si>
    <t>T03652190001</t>
  </si>
  <si>
    <t>T03652210001</t>
  </si>
  <si>
    <t>T03652230001</t>
  </si>
  <si>
    <t>T03652250001</t>
  </si>
  <si>
    <t>T03652270001</t>
  </si>
  <si>
    <t>T03652290001</t>
  </si>
  <si>
    <t>T03652310001</t>
  </si>
  <si>
    <t>T03652340001</t>
  </si>
  <si>
    <t>T03651470001</t>
  </si>
  <si>
    <t>T03651490001</t>
  </si>
  <si>
    <t>T03651510001</t>
  </si>
  <si>
    <t>T03651530001</t>
  </si>
  <si>
    <t>T03651550001</t>
  </si>
  <si>
    <t>T03651570001</t>
  </si>
  <si>
    <t>T03651590001</t>
  </si>
  <si>
    <t>T03651610001</t>
  </si>
  <si>
    <t>T03651630001</t>
  </si>
  <si>
    <t>T03651650001</t>
  </si>
  <si>
    <t>T03651670001</t>
  </si>
  <si>
    <t>T03651690001</t>
  </si>
  <si>
    <t>T03651710001</t>
  </si>
  <si>
    <t>T03651730001</t>
  </si>
  <si>
    <t>T03652980001</t>
  </si>
  <si>
    <t>T03653000001</t>
  </si>
  <si>
    <t>T03653020001</t>
  </si>
  <si>
    <t>T03653040001</t>
  </si>
  <si>
    <t>T03653060001</t>
  </si>
  <si>
    <t>T03653080001</t>
  </si>
  <si>
    <t>T03653100001</t>
  </si>
  <si>
    <t>T03653120001</t>
  </si>
  <si>
    <t>T03653140001</t>
  </si>
  <si>
    <t>T03653160001</t>
  </si>
  <si>
    <t>T03653180001</t>
  </si>
  <si>
    <t>T03653200001</t>
  </si>
  <si>
    <t>T03653220001</t>
  </si>
  <si>
    <t>T03653240001</t>
  </si>
  <si>
    <t>T03653260001</t>
  </si>
  <si>
    <t>T03653280001</t>
  </si>
  <si>
    <t>T03653300001</t>
  </si>
  <si>
    <t>T03653320001</t>
  </si>
  <si>
    <t>T03653340001</t>
  </si>
  <si>
    <t>T03653360001</t>
  </si>
  <si>
    <t>T03653380001</t>
  </si>
  <si>
    <t>T03653400001</t>
  </si>
  <si>
    <t>T03653420001</t>
  </si>
  <si>
    <t>T03653440001</t>
  </si>
  <si>
    <t>T03653460001</t>
  </si>
  <si>
    <t>T03653480001</t>
  </si>
  <si>
    <t>T03653500001</t>
  </si>
  <si>
    <t>T03653520001</t>
  </si>
  <si>
    <t>T03653540001</t>
  </si>
  <si>
    <t>T03653560001</t>
  </si>
  <si>
    <t>T03652360001</t>
  </si>
  <si>
    <t>T03652380001</t>
  </si>
  <si>
    <t>T03652400001</t>
  </si>
  <si>
    <t>T03652420001</t>
  </si>
  <si>
    <t>T03652440001</t>
  </si>
  <si>
    <t>T03652460001</t>
  </si>
  <si>
    <t>T03652480001</t>
  </si>
  <si>
    <t>T03652500001</t>
  </si>
  <si>
    <t>T03652520001</t>
  </si>
  <si>
    <t>T03652540001</t>
  </si>
  <si>
    <t>T03652560001</t>
  </si>
  <si>
    <t>T03652580001</t>
  </si>
  <si>
    <t>T03652600001</t>
  </si>
  <si>
    <t>T03652620001</t>
  </si>
  <si>
    <t>T03652640001</t>
  </si>
  <si>
    <t>T03652660001</t>
  </si>
  <si>
    <t>T03652680001</t>
  </si>
  <si>
    <t>T03652700001</t>
  </si>
  <si>
    <t>T03652720001</t>
  </si>
  <si>
    <t>T03652740001</t>
  </si>
  <si>
    <t>T03652760001</t>
  </si>
  <si>
    <t>T03652780001</t>
  </si>
  <si>
    <t>T03652800001</t>
  </si>
  <si>
    <t>T03652820001</t>
  </si>
  <si>
    <t>T03652840001</t>
  </si>
  <si>
    <t>T03652860001</t>
  </si>
  <si>
    <t>T03652880001</t>
  </si>
  <si>
    <t>T03652900001</t>
  </si>
  <si>
    <t>T03652920001</t>
  </si>
  <si>
    <t>T03652940001</t>
  </si>
  <si>
    <t>T03652960001</t>
  </si>
  <si>
    <t>T03662990001</t>
  </si>
  <si>
    <t>T03662970001</t>
  </si>
  <si>
    <t>T03662950001</t>
  </si>
  <si>
    <t>T03662930001</t>
  </si>
  <si>
    <t>T03662910001</t>
  </si>
  <si>
    <t>T03662890001</t>
  </si>
  <si>
    <t>T03662870001</t>
  </si>
  <si>
    <t>T03662850001</t>
  </si>
  <si>
    <t>T03662830001</t>
  </si>
  <si>
    <t>T03662810001</t>
  </si>
  <si>
    <t>T03662780001</t>
  </si>
  <si>
    <t>T03662760001</t>
  </si>
  <si>
    <t>T03662740001</t>
  </si>
  <si>
    <t>T03663010001</t>
  </si>
  <si>
    <t>T03663030001</t>
  </si>
  <si>
    <t>T03663050001</t>
  </si>
  <si>
    <t>T03663070001</t>
  </si>
  <si>
    <t>T03663090001</t>
  </si>
  <si>
    <t>T03663110001</t>
  </si>
  <si>
    <t>T03663130001</t>
  </si>
  <si>
    <t>T03663150001</t>
  </si>
  <si>
    <t>T03663170001</t>
  </si>
  <si>
    <t>T03663190001</t>
  </si>
  <si>
    <t>T03663210001</t>
  </si>
  <si>
    <t>T03663230001</t>
  </si>
  <si>
    <t>T03663250001</t>
  </si>
  <si>
    <t>T03662220001</t>
  </si>
  <si>
    <t>T03662240001</t>
  </si>
  <si>
    <t>T03662260001</t>
  </si>
  <si>
    <t>T03662280001</t>
  </si>
  <si>
    <t>T03662300001</t>
  </si>
  <si>
    <t>T03662320001</t>
  </si>
  <si>
    <t>T03662340001</t>
  </si>
  <si>
    <t>T03662360001</t>
  </si>
  <si>
    <t>T03662380001</t>
  </si>
  <si>
    <t>T03662400001</t>
  </si>
  <si>
    <t>T03662420001</t>
  </si>
  <si>
    <t>T03662440001</t>
  </si>
  <si>
    <t>T03662460001</t>
  </si>
  <si>
    <t>T03662480001</t>
  </si>
  <si>
    <t>T03662500001</t>
  </si>
  <si>
    <t>T03662520001</t>
  </si>
  <si>
    <t>T03662540001</t>
  </si>
  <si>
    <t>T03662560001</t>
  </si>
  <si>
    <t>T03662580001</t>
  </si>
  <si>
    <t>T03662600001</t>
  </si>
  <si>
    <t>T03662620001</t>
  </si>
  <si>
    <t>T03662640001</t>
  </si>
  <si>
    <t>T03662660001</t>
  </si>
  <si>
    <t>T03662680001</t>
  </si>
  <si>
    <t>T03662700001</t>
  </si>
  <si>
    <t>T03662720001</t>
  </si>
  <si>
    <t>T03663810001</t>
  </si>
  <si>
    <t>T03663830001</t>
  </si>
  <si>
    <t>T03663850001</t>
  </si>
  <si>
    <t>T03663870001</t>
  </si>
  <si>
    <t>T03663890001</t>
  </si>
  <si>
    <t>T03663910001</t>
  </si>
  <si>
    <t>T03663930001</t>
  </si>
  <si>
    <t>T03663950001</t>
  </si>
  <si>
    <t>T03663970001</t>
  </si>
  <si>
    <t>T03663990001</t>
  </si>
  <si>
    <t>T03664010001</t>
  </si>
  <si>
    <t>T03664030001</t>
  </si>
  <si>
    <t>T03664050001</t>
  </si>
  <si>
    <t>T03664070001</t>
  </si>
  <si>
    <t>T03664090001</t>
  </si>
  <si>
    <t>T03664110001</t>
  </si>
  <si>
    <t>T03664130001</t>
  </si>
  <si>
    <t>T03664150001</t>
  </si>
  <si>
    <t>T03664170001</t>
  </si>
  <si>
    <t>T03664190001</t>
  </si>
  <si>
    <t>T03664210001</t>
  </si>
  <si>
    <t>T03664230001</t>
  </si>
  <si>
    <t>T03664250001</t>
  </si>
  <si>
    <t>T03664270001</t>
  </si>
  <si>
    <t>T03664290001</t>
  </si>
  <si>
    <t>T03664310001</t>
  </si>
  <si>
    <t>T03663270001</t>
  </si>
  <si>
    <t>T03663290001</t>
  </si>
  <si>
    <t>T03663310001</t>
  </si>
  <si>
    <t>T03663330001</t>
  </si>
  <si>
    <t>T03663350001</t>
  </si>
  <si>
    <t>T03663370001</t>
  </si>
  <si>
    <t>T03663390001</t>
  </si>
  <si>
    <t>T03663410001</t>
  </si>
  <si>
    <t>T03663430001</t>
  </si>
  <si>
    <t>T03663450001</t>
  </si>
  <si>
    <t>T03663470001</t>
  </si>
  <si>
    <t>T03663490001</t>
  </si>
  <si>
    <t>T03663510001</t>
  </si>
  <si>
    <t>T03663530001</t>
  </si>
  <si>
    <t>T03663550001</t>
  </si>
  <si>
    <t>T03663570001</t>
  </si>
  <si>
    <t>T03663590001</t>
  </si>
  <si>
    <t>T03663610001</t>
  </si>
  <si>
    <t>T03663630001</t>
  </si>
  <si>
    <t>T03663650001</t>
  </si>
  <si>
    <t>T03663670001</t>
  </si>
  <si>
    <t>T03663690001</t>
  </si>
  <si>
    <t>T03663710001</t>
  </si>
  <si>
    <t>T03663730001</t>
  </si>
  <si>
    <t>T03663750001</t>
  </si>
  <si>
    <t>T03663770001</t>
  </si>
  <si>
    <t>T03663790001</t>
  </si>
  <si>
    <t>T03674360001</t>
  </si>
  <si>
    <t>T03674340001</t>
  </si>
  <si>
    <t>T03674320001</t>
  </si>
  <si>
    <t>T03674300001</t>
  </si>
  <si>
    <t>T03674280001</t>
  </si>
  <si>
    <t>T03674260001</t>
  </si>
  <si>
    <t>T03674240001</t>
  </si>
  <si>
    <t>T03674220001</t>
  </si>
  <si>
    <t>T03674200001</t>
  </si>
  <si>
    <t>T03674180001</t>
  </si>
  <si>
    <t>T03674160001</t>
  </si>
  <si>
    <t>T03674140001</t>
  </si>
  <si>
    <t>T03674120001</t>
  </si>
  <si>
    <t>T03674100001</t>
  </si>
  <si>
    <t>T03674080001</t>
  </si>
  <si>
    <t>T03674060001</t>
  </si>
  <si>
    <t>T03674380001</t>
  </si>
  <si>
    <t>T03674400001</t>
  </si>
  <si>
    <t>T03674420001</t>
  </si>
  <si>
    <t>T03674440001</t>
  </si>
  <si>
    <t>T03674460001</t>
  </si>
  <si>
    <t>T03674480001</t>
  </si>
  <si>
    <t>T03674500001</t>
  </si>
  <si>
    <t>T03674520001</t>
  </si>
  <si>
    <t>T03674540001</t>
  </si>
  <si>
    <t>T03674560001</t>
  </si>
  <si>
    <t>T03674580001</t>
  </si>
  <si>
    <t>T03674600001</t>
  </si>
  <si>
    <t>T03674620001</t>
  </si>
  <si>
    <t>T03674640001</t>
  </si>
  <si>
    <t>T03674650001</t>
  </si>
  <si>
    <t>T03674670001</t>
  </si>
  <si>
    <t>T03674040001</t>
  </si>
  <si>
    <t>T03674020001</t>
  </si>
  <si>
    <t>T03674000001</t>
  </si>
  <si>
    <t>T03673980001</t>
  </si>
  <si>
    <t>T03673960001</t>
  </si>
  <si>
    <t>T03673940001</t>
  </si>
  <si>
    <t>T03673920001</t>
  </si>
  <si>
    <t>T03675350001</t>
  </si>
  <si>
    <t>T03675370001</t>
  </si>
  <si>
    <t>T03675390001</t>
  </si>
  <si>
    <t>T03675410001</t>
  </si>
  <si>
    <t>T03675430001</t>
  </si>
  <si>
    <t>T03675450001</t>
  </si>
  <si>
    <t>T03675470001</t>
  </si>
  <si>
    <t>T03675490001</t>
  </si>
  <si>
    <t>T03675510001</t>
  </si>
  <si>
    <t>T03675530001</t>
  </si>
  <si>
    <t>T03675550001</t>
  </si>
  <si>
    <t>T03675570001</t>
  </si>
  <si>
    <t>T03675590001</t>
  </si>
  <si>
    <t>T03675610001</t>
  </si>
  <si>
    <t>T03675630001</t>
  </si>
  <si>
    <t>T03675650001</t>
  </si>
  <si>
    <t>T03675990001</t>
  </si>
  <si>
    <t>T03675970001</t>
  </si>
  <si>
    <t>T03675950001</t>
  </si>
  <si>
    <t>T03675930001</t>
  </si>
  <si>
    <t>T03675910001</t>
  </si>
  <si>
    <t>T03675890001</t>
  </si>
  <si>
    <t>T03675870001</t>
  </si>
  <si>
    <t>T03675850001</t>
  </si>
  <si>
    <t>T03675830001</t>
  </si>
  <si>
    <t>T03675810001</t>
  </si>
  <si>
    <t>T03675790001</t>
  </si>
  <si>
    <t>T03675770001</t>
  </si>
  <si>
    <t>T03675750001</t>
  </si>
  <si>
    <t>T03675730001</t>
  </si>
  <si>
    <t>T03675710001</t>
  </si>
  <si>
    <t>T03675690001</t>
  </si>
  <si>
    <t>T03675670001</t>
  </si>
  <si>
    <t>T03674690001</t>
  </si>
  <si>
    <t>T03674710001</t>
  </si>
  <si>
    <t>T03674730001</t>
  </si>
  <si>
    <t>T03674750001</t>
  </si>
  <si>
    <t>T03674770001</t>
  </si>
  <si>
    <t>T03674790001</t>
  </si>
  <si>
    <t>T03674810001</t>
  </si>
  <si>
    <t>T03674830001</t>
  </si>
  <si>
    <t>T03674850001</t>
  </si>
  <si>
    <t>T03674870001</t>
  </si>
  <si>
    <t>T03674890001</t>
  </si>
  <si>
    <t>T03674910001</t>
  </si>
  <si>
    <t>T03674930001</t>
  </si>
  <si>
    <t>T03674950001</t>
  </si>
  <si>
    <t>T03674970001</t>
  </si>
  <si>
    <t>T03674990001</t>
  </si>
  <si>
    <t>T03675330001</t>
  </si>
  <si>
    <t>T03675310001</t>
  </si>
  <si>
    <t>T03675290001</t>
  </si>
  <si>
    <t>T03675270001</t>
  </si>
  <si>
    <t>T03675250001</t>
  </si>
  <si>
    <t>T03675230001</t>
  </si>
  <si>
    <t>T03675210001</t>
  </si>
  <si>
    <t>T03675190001</t>
  </si>
  <si>
    <t>T03675170001</t>
  </si>
  <si>
    <t>T03675150001</t>
  </si>
  <si>
    <t>T03675130001</t>
  </si>
  <si>
    <t>T03675110001</t>
  </si>
  <si>
    <t>T03675090001</t>
  </si>
  <si>
    <t>T03675070001</t>
  </si>
  <si>
    <t>T03675050001</t>
  </si>
  <si>
    <t>T03675030001</t>
  </si>
  <si>
    <t>T03675010001</t>
  </si>
  <si>
    <t>B14797740002</t>
  </si>
  <si>
    <t>00099021001 DEP.DE CHEQ.AJENOS,RET.DE CAM.,CONCEPTO: GARECA TORRICO NESTOR VLADIMIR,DEP.: BANCO UNION SA , PROCEDENCIA: BANCO UNION S.A., CHEQUE: 148203, FECHA DE EMISION:01/03/2017</t>
  </si>
  <si>
    <t>B14810400002</t>
  </si>
  <si>
    <t>00099021001 DEP.DE CHEQ.AJENOS,RET.DE CAM.,CONCEPTO: BENITEZ PANTOJA FLORIA,DEP.: BANCO UNION S.A. , PROCEDENCIA: BANCO UNION S.A., CHEQUE: 148205, FECHA DE EMISION:06/03/2017</t>
  </si>
  <si>
    <t>B14824080002</t>
  </si>
  <si>
    <t>00099021001 DEP.DE CHEQ.AJENOS,RET.DE CAM.,CONCEPTO: CAROL ASTRID CHAVEZ CARREÑO,DEP.: BANCO UNION S.A. , PROCEDENCIA: BANCO UNION S.A., CHEQUE: 148206, FECHA DE EMISION:09/03/2017</t>
  </si>
  <si>
    <t>B14827760002</t>
  </si>
  <si>
    <t>00099021001 DEP.DE CHEQ.AJENOS,RET.DE CAM.,CONCEPTO: PAGO DE SINIESTRO POR INCUMPLIMIENTO DE CONTRATO,DEP.: CIA DE SEGUROS Y REASEGUROS FORTALEZA S.A. , PROCEDENCIA: BANCO BISA S.A., CHEQUE: 8933, FECHA DE EMISION:08/03/2017</t>
  </si>
  <si>
    <t>B14837770002</t>
  </si>
  <si>
    <t>00099021001 DEP.DE CHEQ.AJENOS,RET.DE CAM.,CONCEPTO: ALVARO MAURICIO CARRASCO VACA,DEP.: BANCO UNION S.A. , PROCEDENCIA: BANCO UNION S.A., CHEQUE: 148210, FECHA DE EMISION:14/03/2017</t>
  </si>
  <si>
    <t>B14837780002</t>
  </si>
  <si>
    <t>00099021001 DEP.DE CHEQ.AJENOS,RET.DE CAM.,CONCEPTO: CALVI LOBATON CARMEN CELIDA,DEP.: BANCO UNION S.A. , PROCEDENCIA: BANCO UNION S.A., CHEQUE: 148209, FECHA DE EMISION:14/03/2017</t>
  </si>
  <si>
    <t>B14837790002</t>
  </si>
  <si>
    <t>00099021001 DEP.DE CHEQ.AJENOS,RET.DE CAM.,CONCEPTO: JUAN PABLO MARTINEZ PASTOR,DEP.: BANCO UNION S.A. , PROCEDENCIA: BANCO UNION S.A., CHEQUE: 148208, FECHA DE EMISION:14/03/2017</t>
  </si>
  <si>
    <t>B14850400002</t>
  </si>
  <si>
    <t>00099021001 DEP.DE CHEQ.AJENOS,RET.DE CAM.,CONCEPTO: OROPEZA DOMINGUEZ MARIA RENE,DEP.: BANCO UNIÓN S.A. , PROCEDENCIA: BANCO UNION S.A., CHEQUE: 148213, FECHA DE EMISION:17/03/2017</t>
  </si>
  <si>
    <t>B14850410002</t>
  </si>
  <si>
    <t>00099021001 DEP.DE CHEQ.AJENOS,RET.DE CAM.,CONCEPTO: GUERRERO MENACHO JORGE OTTO GERMAN,DEP.: BANCO UNIÓN S.A. , PROCEDENCIA: BANCO UNION S.A., CHEQUE: 148212, FECHA DE EMISION:17/03/2017</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</si>
  <si>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</si>
  <si>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</si>
  <si>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</si>
  <si>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</si>
  <si>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B14613920002</t>
  </si>
  <si>
    <t>00099021001 DEP.DE CHEQ.AJENOS,RET.DE CAM.,CONCEPTO: CLAUDIA CAROLA PATTY COSSIO,DEP.: BANCO UNION S.A. , PROCEDENCIA: BANCO UNION S.A., CHEQUE: 145883, FECHA DE EMISION:03/01/2017</t>
  </si>
  <si>
    <t>B14613930002</t>
  </si>
  <si>
    <t>00099021001 DEP.DE CHEQ.AJENOS,RET.DE CAM.,CONCEPTO: DEVOLUCION,DEP.: MINISTERIO DE EDUCACION , PROCEDENCIA: BANCO UNION S.A., CHEQUE: 20553, FECHA DE EMISION:30/12/2016</t>
  </si>
  <si>
    <t>O14614060002</t>
  </si>
  <si>
    <t>00099021001 DEPOSITO DE EFECTIVO, DEPOSITANTE: THELMA CHANA DURAN, CONCEPTO: DEPÓSITO UNA DUODECIMA DE AGUINALDO DERECHO HABIENTE, CUENTA DE DEPOSITO: CUENTA UNICA DEL TESORO</t>
  </si>
  <si>
    <t>O14614090002</t>
  </si>
  <si>
    <t>00099021001 DEPOSITO DE EFECTIVO, DEPOSITANTE: THELMA CHANA DURAN, CONCEPTO: DEPÓSITO UNA DUODECIMA DE AGUINALDO TITULAR, CUENTA DE DEPOSITO: CUENTA UNICA DEL TESORO</t>
  </si>
  <si>
    <t>O14614190002</t>
  </si>
  <si>
    <t>00099021001 DEPOSITO DE EFECTIVO, DEPOSITANTE: RAMIRO PEPE PATZI HUARAYO, CONCEPTO: REVERSION POR PASAJES Y VIATICOS, CUENTA DE DEPOSITO: CUENTA UNICA DEL TESORO</t>
  </si>
  <si>
    <t>O14615100002</t>
  </si>
  <si>
    <t>00099021001 DEPOSITO DE EFECTIVO, DEPOSITANTE: RAIMUNDO ANGEL FERRUFINO EDUARDO, CONCEPTO: DEVOLUCION (SENASIR), CUENTA DE DEPOSITO: CUENTA UNICA DEL TESORO</t>
  </si>
  <si>
    <t>O14615310002</t>
  </si>
  <si>
    <t>00099021001 DEPOSITO DE EFECTIVO, DEPOSITANTE: MANUELA NANCY MARQUEZ LECOÑA, CONCEPTO: DEVOLUCIÓN UNA DUODECIMA DE AGUINALDO, CUENTA DE DEPOSITO: CUENTA UNICA DEL TESORO</t>
  </si>
  <si>
    <t>O14615500002</t>
  </si>
  <si>
    <t>00046024204 DEPOSITO DE EFECTIVO, DEPOSITANTE: JOSE QUISPE TACCO, CONCEPTO: DEVOLUCION "JORNADA NACIONAL DE VACUNACION SARAMPION RUBIOLA 2015" PREVENTIVO N°08250, CUENTA DE DEPOSITO: CUENTA UNICA DEL TESORO</t>
  </si>
  <si>
    <t>O14615770002</t>
  </si>
  <si>
    <t>00099021001 DEPOSITO DE EFECTIVO, DEPOSITANTE: IVAN PATRICIO INCHAUSTE RIOJA, CONCEPTO: DEVOLUCION POR CONCEPTO DE PASAJES AEREOS, CUENTA DE DEPOSITO: CUENTA UNICA DEL TESORO</t>
  </si>
  <si>
    <t>O14615830002</t>
  </si>
  <si>
    <t>00099021001 DEPOSITO DE EFECTIVO, DEPOSITANTE: DAMIAN CHOQUE ALARO, CONCEPTO: DUODECIMAS DE AGUINALDO, CUENTA DE DEPOSITO: CUENTA UNICA DEL TESORO</t>
  </si>
  <si>
    <t>B14618920002</t>
  </si>
  <si>
    <t>00099021001 DEP.DE CHEQ.AJENOS,RET.DE CAM.,CONCEPTO: LOPEZ ROJAS CRISOLOGO,DEP.: BANCO UNION S.A. , PROCEDENCIA: BANCO UNION S.A., CHEQUE: 145884, FECHA DE EMISION:04/01/2017</t>
  </si>
  <si>
    <t>B14619290002</t>
  </si>
  <si>
    <t>00591012001 DEP.DE CHEQ.AJENOS,RET.DE CAM.,CONCEPTO: RECAUDACION,DEP.: EMP ESTATAL DE TRANS POR CABLE MI TELEFERICO , PROCEDENCIA: BANCO UNION S.A., CHEQUE: 1017, FECHA DE EMISION:22/12/2016</t>
  </si>
  <si>
    <t>B14619310002</t>
  </si>
  <si>
    <t>00591012001 DEP.DE CHEQ.AJENOS,RET.DE CAM.,CONCEPTO: RECAUDACION,DEP.: EMP ESTATAL DE TRANS POR CABLE MI TELEFERICO , PROCEDENCIA: BANCO UNION S.A., CHEQUE: 1019, FECHA DE EMISION:22/12/2016</t>
  </si>
  <si>
    <t>B14619340002</t>
  </si>
  <si>
    <t>00591012001 DEP.DE CHEQ.AJENOS,RET.DE CAM.,CONCEPTO: RECAUDACION,DEP.: EMP ESTATAL DE TRANS POR CABLE MI TELEFERICO , PROCEDENCIA: BANCO UNION S.A., CHEQUE: 1016, FECHA DE EMISION:22/12/2016</t>
  </si>
  <si>
    <t>B14619450002</t>
  </si>
  <si>
    <t>00099021001 DEP.DE CHEQ.AJENOS,RET.DE CAM.,CONCEPTO: REMBOLSO DE SUBSIDIO DE ENFERMEDAD, CORRESPONDIENTE AL MES DE SEPTIEMBRE 2016,DEP.: CAJA DE SALUD DE LA BANCA PRIVADA , PROCEDENCIA: BANCO NACIONAL DE BOLIVIA S.A., CHEQUE: 6346001, FECHA DE EMISION:03/01/2017</t>
  </si>
  <si>
    <t>O14617940002</t>
  </si>
  <si>
    <t>00099021001 DEPOSITO DE EFECTIVO, DEPOSITANTE: MARTIN YAHUASI MAMANI, CONCEPTO: CONVENIO DE PAGO SENASIR, CUENTA DE DEPOSITO: CUENTA UNICA DEL TESORO</t>
  </si>
  <si>
    <t>O14618000002</t>
  </si>
  <si>
    <t>00099021001 DEPOSITO DE EFECTIVO, DEPOSITANTE: REMIGIA CHAMBI DE CALLISAYA, CONCEPTO: COBRO INDEBIDO POR NUEVAS NUPCIAS, CUENTA DE DEPOSITO: CUENTA UNICA DEL TESORO</t>
  </si>
  <si>
    <t>O14618150002</t>
  </si>
  <si>
    <t>00099021001 DEPOSITO DE EFECTIVO, DEPOSITANTE: LUIS HUANCA ULURI, CONCEPTO: DOBLE PERCEPCION, CUENTA DE DEPOSITO: CUENTA UNICA DEL TESORO</t>
  </si>
  <si>
    <t>O14618180002</t>
  </si>
  <si>
    <t>00099021001 DEPOSITO DE EFECTIVO, DEPOSITANTE: MARIA LOURDES FIGUEREDO RADA, CONCEPTO: DOBLE PERCEPCION, CUENTA DE DEPOSITO: CUENTA UNICA DEL TESORO</t>
  </si>
  <si>
    <t>O14618420002</t>
  </si>
  <si>
    <t>O14618450002</t>
  </si>
  <si>
    <t>00099021001 DEPOSITO DE EFECTIVO, DEPOSITANTE: VITALIANO MOLINA ERGUETA, CONCEPTO: DEVOLUCIÓN POR COBRO INDEBIDO, CUENTA DE DEPOSITO: CUENTA UNICA DEL TESORO</t>
  </si>
  <si>
    <t>O14618500002</t>
  </si>
  <si>
    <t>00099021001 DEPOSITO DE EFECTIVO, DEPOSITANTE: HILDA MERY GUTIERREZ MARTINEZ-SENASIR, CONCEPTO: DEVOLUCION DOBLE PERCEPCION, CUENTA DE DEPOSITO: CUENTA UNICA DEL TESORO</t>
  </si>
  <si>
    <t>O14619320002</t>
  </si>
  <si>
    <t>00099021001 DEPOSITO DE EFECTIVO, DEPOSITANTE: ANGELA LAURA YANARICO - SEDES LA PAZ, CONCEPTO: DOBLE PERCEPCIÓN, CUENTA DE DEPOSITO: CUENTA UNICA DEL TESORO</t>
  </si>
  <si>
    <t>O14619350002</t>
  </si>
  <si>
    <t>O14619370002</t>
  </si>
  <si>
    <t>O14619410002</t>
  </si>
  <si>
    <t>00099021001 DEPOSITO DE EFECTIVO, DEPOSITANTE: RENE EDILBERTO ROCHA PEREZ, CONCEPTO: DEVOLUCION AGUINALDO 2016 INCOS GUAYARAMERIN, CUENTA DE DEPOSITO: CUENTA UNICA DEL TESORO</t>
  </si>
  <si>
    <t>O14620360002</t>
  </si>
  <si>
    <t>00099021001 DEPOSITO DE EFECTIVO, DEPOSITANTE: ROGER HURTADO LAZO, CONCEPTO: REVERSION DE PASAJES, CUENTA DE DEPOSITO: CUENTA UNICA DEL TESORO</t>
  </si>
  <si>
    <t>O14620530002</t>
  </si>
  <si>
    <t>00099021001 DEPOSITO DE EFECTIVO, DEPOSITANTE: JOSE LEDEZMA TORDOYA, CONCEPTO: REVERSION, CUENTA DE DEPOSITO: CUENTA UNICA DEL TESORO</t>
  </si>
  <si>
    <t>O14620840002</t>
  </si>
  <si>
    <t>00099021001 DEPOSITO DE EFECTIVO, DEPOSITANTE: ROMEL MONRROY ESTRADA, CONCEPTO: DEVOLUCION DE 5 DIAS TRABAJADOS, CUENTA DE DEPOSITO: CUENTA UNICA DEL TESORO</t>
  </si>
  <si>
    <t>O14620910002</t>
  </si>
  <si>
    <t>00099021001 DEPOSITO DE EFECTIVO, DEPOSITANTE: CLAUDIA BERMUDEZ ARANCIBIA, CONCEPTO: DEVOLUCION DE SALDO NO EJECUTADO C-31 Nº 2532 / 2016, CUENTA DE DEPOSITO: CUENTA UNICA DEL TESORO</t>
  </si>
  <si>
    <t>O14621090002</t>
  </si>
  <si>
    <t>00099021001 DEPOSITO DE EFECTIVO, DEPOSITANTE: OSMAN GUARDIA, CONCEPTO: PREVENTIVO 2039, CUENTA DE DEPOSITO: CUENTA UNICA DEL TESORO</t>
  </si>
  <si>
    <t>O14621120002</t>
  </si>
  <si>
    <t>00099021001 DEPOSITO DE EFECTIVO, DEPOSITANTE: OSMAN GUARDIA, CONCEPTO: PREVENTIVO 2038, CUENTA DE DEPOSITO: CUENTA UNICA DEL TESORO</t>
  </si>
  <si>
    <t>O14621140002</t>
  </si>
  <si>
    <t>00099021001 DEPOSITO DE EFECTIVO, DEPOSITANTE: BEATRIZ CARDENAS, CONCEPTO: PREVENTIVO 2986, CUENTA DE DEPOSITO: CUENTA UNICA DEL TESORO</t>
  </si>
  <si>
    <t>O14621160002</t>
  </si>
  <si>
    <t>00099021001 DEPOSITO DE EFECTIVO, DEPOSITANTE: BEATRIZ CARDENAS, CONCEPTO: PREVENTIVO 2985, CUENTA DE DEPOSITO: CUENTA UNICA DEL TESORO</t>
  </si>
  <si>
    <t>O14621170002</t>
  </si>
  <si>
    <t>00099021001 DEPOSITO DE EFECTIVO, DEPOSITANTE: BEATRIZ CARDENAS, CONCEPTO: PREVENTIVO 2987, CUENTA DE DEPOSITO: CUENTA UNICA DEL TESORO</t>
  </si>
  <si>
    <t>O14621180002</t>
  </si>
  <si>
    <t>00312014401 DEPOSITO DE EFECTIVO, DEPOSITANTE: DANIEL SILES, CONCEPTO: DINAMARCA PREVENTIVO 2656, CUENTA DE DEPOSITO: CUENTA UNICA DEL TESORO</t>
  </si>
  <si>
    <t>O14621200002</t>
  </si>
  <si>
    <t>00312014401 DEPOSITO DE EFECTIVO, DEPOSITANTE: KATERINE ARIAS, CONCEPTO: DINAMARCA PREVENTIVO 2697, CUENTA DE DEPOSITO: CUENTA UNICA DEL TESORO</t>
  </si>
  <si>
    <t>O14621210002</t>
  </si>
  <si>
    <t>00312014401 DEPOSITO DE EFECTIVO, DEPOSITANTE: KATERINE ARIAS, CONCEPTO: DINAMARCA PREVENTIVO 2696, CUENTA DE DEPOSITO: CUENTA UNICA DEL TESORO</t>
  </si>
  <si>
    <t>O14621240002</t>
  </si>
  <si>
    <t>00312014401 DEPOSITO DE EFECTIVO, DEPOSITANTE: KATERINE ARIAS, CONCEPTO: DINAMARCA PREVENTIVO 2695, CUENTA DE DEPOSITO: CUENTA UNICA DEL TESORO</t>
  </si>
  <si>
    <t>O14621270002</t>
  </si>
  <si>
    <t>00312014401 DEPOSITO DE EFECTIVO, DEPOSITANTE: JUAN CARLOS MESCHWITZ, CONCEPTO: DINAMARCA PREVENTIVO 2824, CUENTA DE DEPOSITO: CUENTA UNICA DEL TESORO</t>
  </si>
  <si>
    <t>O14621310002</t>
  </si>
  <si>
    <t>00312014401 DEPOSITO DE EFECTIVO, DEPOSITANTE: JUAN CARLOS MESCHWITZ, CONCEPTO: DINAMARCA PREVENTIVO 2825, CUENTA DE DEPOSITO: CUENTA UNICA DEL TESORO</t>
  </si>
  <si>
    <t>O14621330002</t>
  </si>
  <si>
    <t>00312014401 DEPOSITO DE EFECTIVO, DEPOSITANTE: MAIRA VIRVEZ, CONCEPTO: DINAMARCA PREVENTIVO 2391, CUENTA DE DEPOSITO: CUENTA UNICA DEL TESORO</t>
  </si>
  <si>
    <t>O14621340002</t>
  </si>
  <si>
    <t>00312014401 DEPOSITO DE EFECTIVO, DEPOSITANTE: MAIRA VIRUEZ, CONCEPTO: DINAMARCA PREVENTIVO 2389, CUENTA DE DEPOSITO: CUENTA UNICA DEL TESORO</t>
  </si>
  <si>
    <t>O14621360002</t>
  </si>
  <si>
    <t>00312014401 DEPOSITO DE EFECTIVO, DEPOSITANTE: IVAN COLQUE, CONCEPTO: DINAMARCA PREVENTIVO 3207, CUENTA DE DEPOSITO: CUENTA UNICA DEL TESORO</t>
  </si>
  <si>
    <t>O14621380002</t>
  </si>
  <si>
    <t>00099021001 DEPOSITO DE EFECTIVO, DEPOSITANTE: JUAN CARLOS MESCHIWTZ, CONCEPTO: PREVENTIVO 2298, CUENTA DE DEPOSITO: CUENTA UNICA DEL TESORO</t>
  </si>
  <si>
    <t>O14621400002</t>
  </si>
  <si>
    <t>00526012001 DEPOSITO DE EFECTIVO, DEPOSITANTE: JUVENAL ARNALDO ACARAPI MAGUEÑO, CONCEPTO: DEVOLUCION FONDOS EN AVANCE BOLIVIA TV, CUENTA DE DEPOSITO: CUENTA UNICA DEL TESORO</t>
  </si>
  <si>
    <t>B14625020002</t>
  </si>
  <si>
    <t>00222018010 DEP.DE CHEQ.AJENOS,RET.DE CAM.,CONCEPTO: REEVRSION C31-1918,DEP.: INIAF-CHACO , PROCEDENCIA: BANCO UNION S.A., CHEQUE: 3582, FECHA DE EMISION:13/12/2016</t>
  </si>
  <si>
    <t>CONCILIADO_PARCIAL</t>
  </si>
  <si>
    <t>B14625460002</t>
  </si>
  <si>
    <t>00099021001 DEP.DE CHEQ.AJENOS,RET.DE CAM.,CONCEPTO: DEVOLUCION DE CC NO COBRADA SEPTIEMBRE 2016,DEP.: LA VITALICIA SEGUROS Y REASEGUROS DE VIDA S.A. , PROCEDENCIA: BANCO BISA S.A., CHEQUE: 32676, FECHA DE EMISION:05/01/2017</t>
  </si>
  <si>
    <t>O14623310002</t>
  </si>
  <si>
    <t>00099021001 DEPOSITO DE EFECTIVO, DEPOSITANTE: AIDA LUZ MORALES VDA DE ROSSO, CONCEPTO: CONVENIO DE PAGO 00916, CUENTA DE DEPOSITO: CUENTA UNICA DEL TESORO</t>
  </si>
  <si>
    <t>O14623490002</t>
  </si>
  <si>
    <t>00099021001 DEPOSITO DE EFECTIVO, DEPOSITANTE: JULIO ALANOCA COARETI, CONCEPTO: DEVOLUCION DOBLE PERCEPCION, CUENTA DE DEPOSITO: CUENTA UNICA DEL TESORO</t>
  </si>
  <si>
    <t>O14623950002</t>
  </si>
  <si>
    <t>00099021001 DEPOSITO DE EFECTIVO, DEPOSITANTE: GONZALES RIOS YOLANDA LILIANA, CONCEPTO: DEVOLUCION DE HABERES, CUENTA DE DEPOSITO: CUENTA UNICA DEL TESORO</t>
  </si>
  <si>
    <t>O14624800002</t>
  </si>
  <si>
    <t>O14625030002</t>
  </si>
  <si>
    <t>00099021001 DEPOSITO DE EFECTIVO, DEPOSITANTE: ROSARIO POMA-MIN EDUCACION, CONCEPTO: DEVOLUCION, CUENTA DE DEPOSITO: CUENTA UNICA DEL TESORO</t>
  </si>
  <si>
    <t>O14625500002</t>
  </si>
  <si>
    <t>00099021001 DEPOSITO DE EFECTIVO, DEPOSITANTE: FELIPA AYALA DE NINAHUANCA, CONCEPTO: DEP. POR COBRO INDEBIDO, CUENTA DE DEPOSITO: CUENTA UNICA DEL TESORO</t>
  </si>
  <si>
    <t>O14626030002</t>
  </si>
  <si>
    <t>00047161101 DEPOSITO DE EFECTIVO, DEPOSITANTE: VICENTE MANCACHI M., CONCEPTO: DEVOLUCION PAGO REFRIGERIO MES JUNIO/2016 AL SR ESCOBAR CHOQUE WILFREDO, CUENTA DE DEPOSITO: CUENTA UNICA DEL TESORO</t>
  </si>
  <si>
    <t>O14626230002</t>
  </si>
  <si>
    <t>00099021001 DEPOSITO DE EFECTIVO, DEPOSITANTE: RENE AGUILAR SANSUSTE, CONCEPTO: DEVOLUCIÓN TASA DE AEROPUERTO, CUENTA DE DEPOSITO: CUENTA UNICA DEL TESORO</t>
  </si>
  <si>
    <t>O14626270002</t>
  </si>
  <si>
    <t>00130012001 DEPOSITO DE EFECTIVO, DEPOSITANTE: COOP. MINERA 16 DE JULIO LTDA., CONCEPTO: PAGO CUOTA 25; 3RA AMPLIACION COOP. MINERA 16 DE JULIO LTDA, CUENTA DE DEPOSITO: CUENTA UNICA DEL TESORO</t>
  </si>
  <si>
    <t>O14626530002</t>
  </si>
  <si>
    <t>00099021001 DEPOSITO DE EFECTIVO, DEPOSITANTE: MIN . PRESIDENCIA - OMAR R. CARY ROMANO, CONCEPTO: DEVOLUCION VIATICOS AL EXTERIOR Y GASTOS DE REPRESENTACION, CUENTA DE DEPOSITO: CUENTA UNICA DEL TESORO</t>
  </si>
  <si>
    <t>O14626580002</t>
  </si>
  <si>
    <t>00099021001 DEPOSITO DE EFECTIVO, DEPOSITANTE: ABDON RANULFO VASQUEZ ESPINOZA, CONCEPTO: DEVOLUCION DE FONDOS, CUENTA DE DEPOSITO: CUENTA UNICA DEL TESORO</t>
  </si>
  <si>
    <t>O14626620002</t>
  </si>
  <si>
    <t>00025018007 DEPOSITO DE EFECTIVO, DEPOSITANTE: MINISTERIO DE LA PRESIDENCIA, CONCEPTO: MIN. PRESIDENCIA DAKAR 2017, CUENTA DE DEPOSITO: CUENTA UNICA DEL TESORO</t>
  </si>
  <si>
    <t>O14626760002</t>
  </si>
  <si>
    <t>00015011101 DEPOSITO DE EFECTIVO, DEPOSITANTE: MIN.DE EDUCACION GERMAN SOLIZ DELGADILLO, CONCEPTO: DEVOLUCION DE PASAJES, CUENTA DE DEPOSITO: CUENTA UNICA DEL TESORO</t>
  </si>
  <si>
    <t>O14626770002</t>
  </si>
  <si>
    <t>00526012001 DEPOSITO DE EFECTIVO, DEPOSITANTE: WILLIAMS CORDERO ALBA, CONCEPTO: DEVOLUCION DE FONDOS EN AVANCE, CUENTA DE DEPOSITO: CUENTA UNICA DEL TESORO</t>
  </si>
  <si>
    <t>O14626870002</t>
  </si>
  <si>
    <t>00099021001 DEPOSITO DE EFECTIVO, DEPOSITANTE: COOPERATIVA VIDA NUEVA PCD LTDA., CONCEPTO: DEVOLUCION DE LA COOPERATIVA VIDA NUEVA PCD LTDA. A LA UE-FNSE DEL MINISTERIO DE PRESIDENCIA, CUENTA DE DEPOSITO: CUENTA UNICA DEL TESORO</t>
  </si>
  <si>
    <t>O14627650002</t>
  </si>
  <si>
    <t>00312014401 DEPOSITO DE EFECTIVO, DEPOSITANTE: MAIRA VIRUEZ, CONCEPTO: DINAMARCA PREVENTIVO 2128, CUENTA DE DEPOSITO: CUENTA UNICA DEL TESORO</t>
  </si>
  <si>
    <t>B14629620002</t>
  </si>
  <si>
    <t>00099021001 DEP.DE CHEQ.AJENOS,RET.DE CAM.,CONCEPTO: EDUARDO SOTO BUTRON,DEP.: BANCO UNION S.A. , PROCEDENCIA: BANCO UNION S.A., CHEQUE: 145892, FECHA DE EMISION:06/01/2017</t>
  </si>
  <si>
    <t>B14629630002</t>
  </si>
  <si>
    <t>00099021001 DEP.DE CHEQ.AJENOS,RET.DE CAM.,CONCEPTO: PAZ BALLIVIAN SERGIO ANTONIO,DEP.: BANCO UNION S.A. , PROCEDENCIA: BANCO UNION S.A., CHEQUE: 145893, FECHA DE EMISION:06/01/2017</t>
  </si>
  <si>
    <t>B14629650002</t>
  </si>
  <si>
    <t>00099021001 DEP.DE CHEQ.AJENOS,RET.DE CAM.,CONCEPTO: SEVILLA PAZ SOLDAN RICARDO MARIANO,DEP.: BANCO UNION S.A. , PROCEDENCIA: BANCO UNION S.A., CHEQUE: 145896, FECHA DE EMISION:06/01/2017</t>
  </si>
  <si>
    <t>B14629680002</t>
  </si>
  <si>
    <t>00099021001 DEP.DE CHEQ.AJENOS,RET.DE CAM.,CONCEPTO: GONZALES FLORES CARLOS EDUARDO,DEP.: BANCO UNION S.A. , PROCEDENCIA: BANCO UNION S.A., CHEQUE: 145895, FECHA DE EMISION:06/01/2017</t>
  </si>
  <si>
    <t>B14629700002</t>
  </si>
  <si>
    <t>00099021001 DEP.DE CHEQ.AJENOS,RET.DE CAM.,CONCEPTO: MIRANDA CRUZ GERSON JESUS,DEP.: BANCO UNION S.A. , PROCEDENCIA: BANCO UNION S.A., CHEQUE: 145891, FECHA DE EMISION:06/01/2017</t>
  </si>
  <si>
    <t>B14629750002</t>
  </si>
  <si>
    <t>00099021001 DEP.DE CHEQ.AJENOS,RET.DE CAM.,CONCEPTO: ALARCON CHUMACERO KATTY EVELING,DEP.: BANCO UNION S.A. , PROCEDENCIA: BANCO UNION S.A., CHEQUE: 145890, FECHA DE EMISION:06/01/2017</t>
  </si>
  <si>
    <t>B14629760002</t>
  </si>
  <si>
    <t>00099021001 DEP.DE CHEQ.AJENOS,RET.DE CAM.,CONCEPTO: SALAZAR RAMIREZ DAVID,DEP.: BANCO UNION S.A. , PROCEDENCIA: BANCO UNION S.A., CHEQUE: 145889, FECHA DE EMISION:06/01/2017</t>
  </si>
  <si>
    <t>B14629860002</t>
  </si>
  <si>
    <t>00680012001 DEP.DE CHEQ.AJENOS,RET.DE CAM.,CONCEPTO: PAGO ALQUILER ATM CONTRALORIA ENERO 2017,DEP.: BANCO UNION S.A , PROCEDENCIA: BANCO UNION S.A., CHEQUE: 142677, FECHA DE EMISION:05/01/2017</t>
  </si>
  <si>
    <t>O14629490002</t>
  </si>
  <si>
    <t>00099021001 DEPOSITO DE EFECTIVO, DEPOSITANTE: TEDDY ALMANZA PEREZ, CONCEPTO: DEVOLUCION POR CONCEPTO DE PASAJES DE PERIODISTAS (ABI) MES DE NOVIEMBRE, CUENTA DE DEPOSITO: CUENTA UNICA DEL TESORO</t>
  </si>
  <si>
    <t>O14630490002</t>
  </si>
  <si>
    <t>00099021001 DEPOSITO DE EFECTIVO, DEPOSITANTE: SAMUEL DURAN CORONEL, CONCEPTO: PAGO DE REPARTO ANTICIPADO PRH, CUENTA DE DEPOSITO: CUENTA UNICA DEL TESORO</t>
  </si>
  <si>
    <t>O14630610002</t>
  </si>
  <si>
    <t>00099021001 DEPOSITO DE EFECTIVO, DEPOSITANTE: JUAN CARLOS MESCHIWTZ, CONCEPTO: PREVENTIVO 3154, CUENTA DE DEPOSITO: CUENTA UNICA DEL TESORO</t>
  </si>
  <si>
    <t>O14630630002</t>
  </si>
  <si>
    <t>00099021001 DEPOSITO DE EFECTIVO, DEPOSITANTE: ROLY IGNACIO ALVAREZ, CONCEPTO: PREVENTIVO 2833, CUENTA DE DEPOSITO: CUENTA UNICA DEL TESORO</t>
  </si>
  <si>
    <t>O14630660002</t>
  </si>
  <si>
    <t>00099021001 DEPOSITO DE EFECTIVO, DEPOSITANTE: ERWIN CRUZ, CONCEPTO: PREVENTIVO 3134, CUENTA DE DEPOSITO: CUENTA UNICA DEL TESORO</t>
  </si>
  <si>
    <t>O14630690002</t>
  </si>
  <si>
    <t>00312014401 DEPOSITO DE EFECTIVO, DEPOSITANTE: MARIO IVANOE CLAVIJO, CONCEPTO: DINAMARCA PREVENTIVO 3092, CUENTA DE DEPOSITO: CUENTA UNICA DEL TESORO</t>
  </si>
  <si>
    <t>O14630700002</t>
  </si>
  <si>
    <t>00099021001 DEPOSITO DE EFECTIVO, DEPOSITANTE: YAMIL FARMAN, CONCEPTO: PREVENTIVO 1965, CUENTA DE DEPOSITO: CUENTA UNICA DEL TESORO</t>
  </si>
  <si>
    <t>O14630900002</t>
  </si>
  <si>
    <t>00099021001 DEPOSITO DE EFECTIVO, DEPOSITANTE: EDGAR QUINTANILLA MORODIAS, CONCEPTO: DOBLE PERCEPCION, CUENTA DE DEPOSITO: CUENTA UNICA DEL TESORO</t>
  </si>
  <si>
    <t>O14631220002</t>
  </si>
  <si>
    <t>00099021001 DEPOSITO DE EFECTIVO, DEPOSITANTE: LUCRECIA VELARDE VDA DE FLORES, CONCEPTO: PARA DEPARTAMENTO DE SANSIR, CUENTA DE DEPOSITO: CUENTA UNICA DEL TESORO</t>
  </si>
  <si>
    <t>O14631250002</t>
  </si>
  <si>
    <t>00099021001 DEPOSITO DE EFECTIVO, DEPOSITANTE: REGIMIENTO CABALLERIA 3 AROMA, CONCEPTO: REVERSION CONCEPTO LUZ DIC/2016, CUENTA DE DEPOSITO: CUENTA UNICA DEL TESORO</t>
  </si>
  <si>
    <t>O14631290002</t>
  </si>
  <si>
    <t>00099021001 DEPOSITO DE EFECTIVO, DEPOSITANTE: REGIMIENTO CABALLERIA 3 AROMA, CONCEPTO: REVERSION CONCEPTO LUZ NOV/2016, CUENTA DE DEPOSITO: CUENTA UNICA DEL TESORO</t>
  </si>
  <si>
    <t>O14631360002</t>
  </si>
  <si>
    <t>00099021001 DEPOSITO DE EFECTIVO, DEPOSITANTE: COLEGIO MILITAR DEL EJERCITO, CONCEPTO: REVERSION POR CONSUMO DE AGUA CORRESPONDIENTE AL MES DE DIC/16 DEL COLEGIO MILITAR DEL EJERCITO, CUENTA DE DEPOSITO: CUENTA UNICA DEL TESORO</t>
  </si>
  <si>
    <t>O14631380002</t>
  </si>
  <si>
    <t>O14632180002</t>
  </si>
  <si>
    <t>00099021001 DEPOSITO DE EFECTIVO, DEPOSITANTE: JUAN CARLOS MESCHWITZ, CONCEPTO: PREVENTIVO 800, CUENTA DE DEPOSITO: CUENTA UNICA DEL TESORO</t>
  </si>
  <si>
    <t>O14632620002</t>
  </si>
  <si>
    <t>00099021001 DEPOSITO DE EFECTIVO, DEPOSITANTE: MERY GONZALES ORTUÑO, CONCEPTO: DEVOLUCIÓN POR CONCEPTO DE PERCEPCIÓN INDEBIDA POR CATEGORIA, CUENTA DE DEPOSITO: CUENTA UNICA DEL TESORO</t>
  </si>
  <si>
    <t>B14634740002</t>
  </si>
  <si>
    <t>00099021001 DEP.DE CHEQ.AJENOS,RET.DE CAM.,CONCEPTO: PERALTA CABALLERO JOSE MAURICIO ENRIQUE,DEP.: BANCO UNION SA , PROCEDENCIA: BANCO UNION S.A., CHEQUE: 145899, FECHA DE EMISION:09/01/2017</t>
  </si>
  <si>
    <t>B14634750002</t>
  </si>
  <si>
    <t>00099021001 DEP.DE CHEQ.AJENOS,RET.DE CAM.,CONCEPTO: CHAMBI PEREZ JORGE FORTUNATO,DEP.: BANCO UNION SA , PROCEDENCIA: BANCO UNION S.A., CHEQUE: 145898, FECHA DE EMISION:09/01/2017</t>
  </si>
  <si>
    <t>B14634760002</t>
  </si>
  <si>
    <t>00099021001 DEP.DE CHEQ.AJENOS,RET.DE CAM.,CONCEPTO: OMONTE ROSEMARY MAITA GARCIA DE,DEP.: BANCO UNION SA , PROCEDENCIA: BANCO UNION S.A., CHEQUE: 145897, FECHA DE EMISION:09/01/2017</t>
  </si>
  <si>
    <t>B14635040002</t>
  </si>
  <si>
    <t>00099021001 DEP.DE CHEQ.AJENOS,RET.DE CAM.,CONCEPTO: POR REVERSION DE FONFOS NO UTILIZADOS,DEP.: TUNARI - SERNAP , PROCEDENCIA: BANCO UNION S.A., CHEQUE: 330, FECHA DE EMISION:30/12/2016</t>
  </si>
  <si>
    <t>O14635180002</t>
  </si>
  <si>
    <t>00099021001 DEPOSITO DE EFECTIVO, DEPOSITANTE: PRESCILA CALLISAYA, CONCEPTO: DEVOLUCION DE EFECTIVO POR INFORME DE AUDITORIA CANCILLERIA, CUENTA DE DEPOSITO: CUENTA UNICA DEL TESORO</t>
  </si>
  <si>
    <t>O14635250002</t>
  </si>
  <si>
    <t>00099021001 DEPOSITO DE EFECTIVO, DEPOSITANTE: SERNAP, CONCEPTO: POR REVERSION DE FONFOS NO UTILIZADOS, CUENTA DE DEPOSITO: CUENTA UNICA DEL TESORO</t>
  </si>
  <si>
    <t>O14635290002</t>
  </si>
  <si>
    <t>00099021001 DEPOSITO DE EFECTIVO, DEPOSITANTE: MARCO ANTONIO ARDILES ALVAREZ, CONCEPTO: DEPÓSITO DUODECIMA DE AGUINALDO PAGADO LUEGO DE FALLECIMIENTO BERTHA INES ALVAREZ ESPADA, CUENTA DE DEPOSITO: CUENTA UNICA DEL TESORO</t>
  </si>
  <si>
    <t>O14635300002</t>
  </si>
  <si>
    <t>O14635350002</t>
  </si>
  <si>
    <t>00312014401 DEPOSITO DE EFECTIVO, DEPOSITANTE: VANESA IBIS SORETA, CONCEPTO: PREVENTIVO 2610, CUENTA DE DEPOSITO: CUENTA UNICA DEL TESORO</t>
  </si>
  <si>
    <t>O14635410002</t>
  </si>
  <si>
    <t>00312014401 DEPOSITO DE EFECTIVO, DEPOSITANTE: VICTOR HUGO VELARDE, CONCEPTO: PREVENTIVO 1555, CUENTA DE DEPOSITO: CUENTA UNICA DEL TESORO</t>
  </si>
  <si>
    <t>O14635430002</t>
  </si>
  <si>
    <t>00312014401 DEPOSITO DE EFECTIVO, DEPOSITANTE: VICTOR HUGO VELARDE, CONCEPTO: PREVENTIVO 1556, CUENTA DE DEPOSITO: CUENTA UNICA DEL TESORO</t>
  </si>
  <si>
    <t>O14635450002</t>
  </si>
  <si>
    <t>00099021001 DEPOSITO DE EFECTIVO, DEPOSITANTE: MARITA RUIZ, CONCEPTO: PREVENTIVO 1372, CUENTA DE DEPOSITO: CUENTA UNICA DEL TESORO</t>
  </si>
  <si>
    <t>O14635460002</t>
  </si>
  <si>
    <t>00312014401 DEPOSITO DE EFECTIVO, DEPOSITANTE: BISMAR ZAMBRANA SIBAUTE, CONCEPTO: PREVENTIVO 992, CUENTA DE DEPOSITO: CUENTA UNICA DEL TESORO</t>
  </si>
  <si>
    <t>O14635470002</t>
  </si>
  <si>
    <t>00312014401 DEPOSITO DE EFECTIVO, DEPOSITANTE: BISMAR ZAMBRANA SIBAUTE, CONCEPTO: PREVENTIVO 991, CUENTA DE DEPOSITO: CUENTA UNICA DEL TESORO</t>
  </si>
  <si>
    <t>O14635480002</t>
  </si>
  <si>
    <t>00099021001 DEPOSITO DE EFECTIVO, DEPOSITANTE: LUIS RAMIRO VILLARROEL LOZADA, CONCEPTO: DEVOLUCION POR CONCEPTO DE UN DIA DE VIATICOS, CUENTA DE DEPOSITO: CUENTA UNICA DEL TESORO</t>
  </si>
  <si>
    <t>O14635570002</t>
  </si>
  <si>
    <t>00099021001 DEPOSITO DE EFECTIVO, DEPOSITANTE: LUIS RAMIRO VILLARROEL LOZADA, CONCEPTO: DEVOLUCION DE FONDOS EN AVANCE NO UTILIZADOS, CUENTA DE DEPOSITO: CUENTA UNICA DEL TESORO</t>
  </si>
  <si>
    <t>O14635580002</t>
  </si>
  <si>
    <t>00099021001 DEPOSITO DE EFECTIVO, DEPOSITANTE: RONALD JAVIER DEHEZA GUTIERREZ, CONCEPTO: DOBLE PERCEPCION, CUENTA DE DEPOSITO: CUENTA UNICA DEL TESORO</t>
  </si>
  <si>
    <t>O14635590002</t>
  </si>
  <si>
    <t>00099021001 DEPOSITO DE EFECTIVO, DEPOSITANTE: MIGUEL A. PEDREGAL PARDO, CONCEPTO: DOBLE PERCEPCION, CUENTA DE DEPOSITO: CUENTA UNICA DEL TESORO</t>
  </si>
  <si>
    <t>O14636010002</t>
  </si>
  <si>
    <t>00099021001 DEPOSITO DE EFECTIVO, DEPOSITANTE: LUIS AMERICO GONZALES OMONTE, CONCEPTO: DEVOLUCION DE PASAJE AEREO, CUENTA DE DEPOSITO: CUENTA UNICA DEL TESORO</t>
  </si>
  <si>
    <t>O14636050002</t>
  </si>
  <si>
    <t>00099021001 DEPOSITO DE EFECTIVO, DEPOSITANTE: ANA LARA NAVARRO - MINISTERIO DE EDUCACIÓN, CONCEPTO: DEVOLUCIÓN CARGO A CUENTA 6TA OCEPB DELEGACIÓN POTOSÍ, CUENTA DE DEPOSITO: CUENTA UNICA DEL TESORO</t>
  </si>
  <si>
    <t>O14636140002</t>
  </si>
  <si>
    <t>00099021001 DEPOSITO DE EFECTIVO, DEPOSITANTE: ANGELICA JAUREGUI GUTIERREZ VDA DE SALAS, CONCEPTO: COBRO INDEBIDO, CUENTA DE DEPOSITO: CUENTA UNICA DEL TESORO</t>
  </si>
  <si>
    <t>O14636260002</t>
  </si>
  <si>
    <t>00099021001 DEPOSITO DE EFECTIVO, DEPOSITANTE: FELIPA QUISPE VDA. DE SALCEDO CI 2540497 LP, CONCEPTO: COBROS INDEVIDOS - DEVOLUCION, CUENTA DE DEPOSITO: CUENTA UNICA DEL TESORO</t>
  </si>
  <si>
    <t>O14636360002</t>
  </si>
  <si>
    <t>00590012001 DEPOSITO DE EFECTIVO, DEPOSITANTE: SISTEMAS DE TELECOMUNICACIONES LPZ, CONCEPTO: DEVOLUCION DE RETENCIONES DE CONTRATO 53,15, CUENTA DE DEPOSITO: CUENTA UNICA DEL TESORO</t>
  </si>
  <si>
    <t>O14636700002</t>
  </si>
  <si>
    <t>00099021001 DEPOSITO DE EFECTIVO, DEPOSITANTE: JAIME MACHACA CHUQUIMIA, CONCEPTO: DEP UNA DUODECIMA DE AGUINALDO, CUENTA DE DEPOSITO: CUENTA UNICA DEL TESORO</t>
  </si>
  <si>
    <t>O14636850002</t>
  </si>
  <si>
    <t>00590012001 DEPOSITO DE EFECTIVO, DEPOSITANTE: EMPRESA PUBLICA QUIPUS, CONCEPTO: INGRESO POR MATERIAL RECICLADO, CUENTA DE DEPOSITO: CUENTA UNICA DEL TESORO</t>
  </si>
  <si>
    <t>B14640310002</t>
  </si>
  <si>
    <t>00099021001 DEP.DE CHEQ.AJENOS,RET.DE CAM.,CONCEPTO: JIMENEZ DE SANCHEZ MARITZA,DEP.: BANCO UNION S.A. , PROCEDENCIA: BANCO UNION S.A., CHEQUE: 145900, FECHA DE EMISION:10/01/2017</t>
  </si>
  <si>
    <t>B14640350002</t>
  </si>
  <si>
    <t>00099021001 DEP.DE CHEQ.AJENOS,RET.DE CAM.,CONCEPTO: JIMENEZ DE SANCHEZ MARITZA,DEP.: BANCO UNION S.A. , PROCEDENCIA: BANCO UNION S.A., CHEQUE: 145901, FECHA DE EMISION:10/01/2017</t>
  </si>
  <si>
    <t>B14640380002</t>
  </si>
  <si>
    <t>00099021001 DEP.DE CHEQ.AJENOS,RET.DE CAM.,CONCEPTO: PACHECO MOLINA ROLANDO,DEP.: BANCO UNION S.A. , PROCEDENCIA: BANCO UNION S.A., CHEQUE: 145902, FECHA DE EMISION:10/01/2017</t>
  </si>
  <si>
    <t>B14640390002</t>
  </si>
  <si>
    <t>00099021001 DEP.DE CHEQ.AJENOS,RET.DE CAM.,CONCEPTO: DURAN CRESPO JORGE LEONARDO,DEP.: BANCO UNION S.A. , PROCEDENCIA: BANCO UNION S.A., CHEQUE: 145903, FECHA DE EMISION:10/01/2017</t>
  </si>
  <si>
    <t>B14640400002</t>
  </si>
  <si>
    <t>00099021001 DEP.DE CHEQ.AJENOS,RET.DE CAM.,CONCEPTO: MELEAN CAMACHO LUIS GONZALO,DEP.: BANCO UNION S.A. , PROCEDENCIA: BANCO UNION S.A., CHEQUE: 145904, FECHA DE EMISION:10/01/2017</t>
  </si>
  <si>
    <t>B14640430002</t>
  </si>
  <si>
    <t>00099021001 DEP.DE CHEQ.AJENOS,RET.DE CAM.,CONCEPTO: CARDOZO URIBE AIDEE LOURDES,DEP.: BANCO UNION S.A. , PROCEDENCIA: BANCO UNION S.A., CHEQUE: 145905, FECHA DE EMISION:10/01/2017</t>
  </si>
  <si>
    <t>O14639480002</t>
  </si>
  <si>
    <t>00099021001 DEPOSITO DE EFECTIVO, DEPOSITANTE: PEDRO CACHI CHOQUE, CONCEPTO: DUODECIMAS DE AGUINALDO, CUENTA DE DEPOSITO: CUENTA UNICA DEL TESORO</t>
  </si>
  <si>
    <t>O14640070002</t>
  </si>
  <si>
    <t>00099021001 DEPOSITO DE EFECTIVO, DEPOSITANTE: MIRIAM MENDOZA ALEJANDRO CI 5542729, CONCEPTO: DEVOLUCION DE SALARIO, CUENTA DE DEPOSITO: CUENTA UNICA DEL TESORO</t>
  </si>
  <si>
    <t>O14640460002</t>
  </si>
  <si>
    <t>00099021001 DEPOSITO DE EFECTIVO, DEPOSITANTE: RAFAILIA GUTIERREZ MAYTA DE COLQUE, CONCEPTO: DOBLE PERCEPCION, CUENTA DE DEPOSITO: CUENTA UNICA DEL TESORO</t>
  </si>
  <si>
    <t>O14640590002</t>
  </si>
  <si>
    <t>00099021001 DEPOSITO DE EFECTIVO, DEPOSITANTE: CENTRO GENERAL DE MANTENIMIENTO, CONCEPTO: SERVICIOS BASICOS TELEFONIA, CUENTA DE DEPOSITO: CUENTA UNICA DEL TESORO</t>
  </si>
  <si>
    <t>O14640630002</t>
  </si>
  <si>
    <t>00099021001 DEPOSITO DE EFECTIVO, DEPOSITANTE: CENTRO GENERAL DE MANTENIMIENTO, CONCEPTO: SERVICIOS BASICOS ENERGIA ELECTRICA (REVERSION), CUENTA DE DEPOSITO: CUENTA UNICA DEL TESORO</t>
  </si>
  <si>
    <t>O14640660002</t>
  </si>
  <si>
    <t>00099021001 DEPOSITO DE EFECTIVO, DEPOSITANTE: CENTRO GENERAL DE MANTENIMIENTO, CONCEPTO: SERVICIOS BASICOS AGUA (REVERSION), CUENTA DE DEPOSITO: CUENTA UNICA DEL TESORO</t>
  </si>
  <si>
    <t>O14641120002</t>
  </si>
  <si>
    <t>00051018010 DEPOSITO DE EFECTIVO, DEPOSITANTE: PABLO GARCIA RIVERA, CONCEPTO: DEVOLUCION POR CONCEPTO DE PASAJE AEREO, CUENTA DE DEPOSITO: CUENTA UNICA DEL TESORO</t>
  </si>
  <si>
    <t>O14641220002</t>
  </si>
  <si>
    <t>00086031101 DEPOSITO DE EFECTIVO, DEPOSITANTE: SERNAP COTA PATA, CONCEPTO: POR CONCEPTO DE INGRESOS POR SERVICIOS HIGIENICOS, MES NOVIEMBRE, CUENTA DE DEPOSITO: CUENTA UNICA DEL TESORO</t>
  </si>
  <si>
    <t>O14641690002</t>
  </si>
  <si>
    <t>00099021001 DEPOSITO DE EFECTIVO, DEPOSITANTE: CECILIA HUANCA HUALLPA CI. 2686888 L.P., CONCEPTO: DEVOLUCION SALARIO MES DE ENERO 2016, CUENTA DE DEPOSITO: CUENTA UNICA DEL TESORO</t>
  </si>
  <si>
    <t>O14641700002</t>
  </si>
  <si>
    <t>00099021001 DEPOSITO DE EFECTIVO, DEPOSITANTE: CECILIA HUANCA HUALLPA CI. 2686888 L.P., CONCEPTO: DEVOLUCION DE SALARIO MES DE FEBRERO 2016, CUENTA DE DEPOSITO: CUENTA UNICA DEL TESORO</t>
  </si>
  <si>
    <t>O14641710002</t>
  </si>
  <si>
    <t>00099021001 DEPOSITO DE EFECTIVO, DEPOSITANTE: CECILIA HUANCA HUALLPA CI. 2686888 L.P., CONCEPTO: DEVOLUCION SALARIO MES DE MARZO 2016, CUENTA DE DEPOSITO: CUENTA UNICA DEL TESORO</t>
  </si>
  <si>
    <t>O14641720002</t>
  </si>
  <si>
    <t>00099021001 DEPOSITO DE EFECTIVO, DEPOSITANTE: CECILIA HUANCA HUALLPA CI. 2686888 L.P., CONCEPTO: DEVOLUCION SALARIO MES DE ABRIL 2016, CUENTA DE DEPOSITO: CUENTA UNICA DEL TESORO</t>
  </si>
  <si>
    <t>O14641740002</t>
  </si>
  <si>
    <t>00099021001 DEPOSITO DE EFECTIVO, DEPOSITANTE: CECILIA HUANCA HUALLPA CI. 2686888 L.P., CONCEPTO: DEVOLUCION SALARIO MES DE MAYO 2016, CUENTA DE DEPOSITO: CUENTA UNICA DEL TESORO</t>
  </si>
  <si>
    <t>O14641750002</t>
  </si>
  <si>
    <t>00099021001 DEPOSITO DE EFECTIVO, DEPOSITANTE: CECILIA HUANCA HUALLPA CI. 2686888 L.P., CONCEPTO: DEVOLUCION SALARIO MES DE JUNIO 2016, CUENTA DE DEPOSITO: CUENTA UNICA DEL TESORO</t>
  </si>
  <si>
    <t>O14641980002</t>
  </si>
  <si>
    <t>00099021001 DEPOSITO DE EFECTIVO, DEPOSITANTE: RENE CALLE TINTAYA, CONCEPTO: DEVOLUCION POR CONCEPTO DE DOS DUODECIMAS DE AGUINALDO, CUENTA DE DEPOSITO: CUENTA UNICA DEL TESORO</t>
  </si>
  <si>
    <t>O14642090002</t>
  </si>
  <si>
    <t>00099021001 DEPOSITO DE EFECTIVO, DEPOSITANTE: MARILIN LOURDES VILLA OLIVERA DE VERA, CONCEPTO: DOBLE PERCEPCION, CUENTA DE DEPOSITO: CUENTA UNICA DEL TESORO</t>
  </si>
  <si>
    <t>O14642100002</t>
  </si>
  <si>
    <t>00099021001 DEPOSITO DE EFECTIVO, DEPOSITANTE: MIN DE EDUCACION-GERMAN SOLIZ DELGADILLO, CONCEPTO: DEVOLUCION DE PASAJES, CUENTA DE DEPOSITO: CUENTA UNICA DEL TESORO</t>
  </si>
  <si>
    <t>O14642470002</t>
  </si>
  <si>
    <t>00099021001 DEPOSITO DE EFECTIVO, DEPOSITANTE: PEDRO CRESPO ALVIZURI-MINISTERIO DE EDUCACION, CONCEPTO: DEVOLUCION POR EXCEDENTE DE HABERES MES DE DICIEMBRE-2016, CUENTA DE DEPOSITO: CUENTA UNICA DEL TESORO</t>
  </si>
  <si>
    <t>O14642480002</t>
  </si>
  <si>
    <t>00574012002 DEPOSITO DE EFECTIVO, DEPOSITANTE: EMILIO GUILLERMO LOPEZ FERNANDEZ, CONCEPTO: DEVOLUCION POR CONCEPTO DE UN DIA DE VIATICOS, CUENTA DE DEPOSITO: CUENTA UNICA DEL TESORO</t>
  </si>
  <si>
    <t>O14642640002</t>
  </si>
  <si>
    <t>00099021001 DEPOSITO DE EFECTIVO, DEPOSITANTE: JUSTINIANO ARAPI ROQUE, CONCEPTO: DOBLE PERCEPCION, CUENTA DE DEPOSITO: CUENTA UNICA DEL TESORO</t>
  </si>
  <si>
    <t>O14643380002</t>
  </si>
  <si>
    <t>00099021001 DEPOSITO DE EFECTIVO, DEPOSITANTE: CARLOS EDUARDO MORALES LANDIVAR-SENASIR, CONCEPTO: PAGO P.R.A., CUENTA DE DEPOSITO: CUENTA UNICA DEL TESORO</t>
  </si>
  <si>
    <t>B14645260002</t>
  </si>
  <si>
    <t>00099021001 DEP.DE CHEQ.AJENOS,RET.DE CAM.,CONCEPTO: DEVOLUCION DE PROCESOS,DEP.: MINISTERIO DE EDUCACION , PROCEDENCIA: BANCO UNION S.A., CHEQUE: 19391, FECHA DE EMISION:30/12/2016</t>
  </si>
  <si>
    <t>B14645460002</t>
  </si>
  <si>
    <t>00099021001 DEP.DE CHEQ.AJENOS,RET.DE CAM.,CONCEPTO: ROMERO FERNANDEZ CARLOS EDGAR,DEP.: BANCO UNION S.A. , PROCEDENCIA: BANCO UNION S.A., CHEQUE: 145910, FECHA DE EMISION:11/01/2017</t>
  </si>
  <si>
    <t>B14645530002</t>
  </si>
  <si>
    <t>00099021001 DEP.DE CHEQ.AJENOS,RET.DE CAM.,CONCEPTO: NAVA ROMANO VICTOR RENE,DEP.: BANCO UNION S.A. , PROCEDENCIA: BANCO UNION S.A., CHEQUE: 145906, FECHA DE EMISION:11/01/2017</t>
  </si>
  <si>
    <t>B14645640002</t>
  </si>
  <si>
    <t>00099021001 DEP.DE CHEQ.AJENOS,RET.DE CAM.,CONCEPTO: CRESPO POLO CARLOS RENAN,DEP.: BANCO UNION S.A. , PROCEDENCIA: BANCO UNION S.A., CHEQUE: 145908, FECHA DE EMISION:11/01/2017</t>
  </si>
  <si>
    <t>B14645680002</t>
  </si>
  <si>
    <t>00099021001 DEP.DE CHEQ.AJENOS,RET.DE CAM.,CONCEPTO: CRESPO POLO CARLOS RENAN,DEP.: BANCO UNION S.A. , PROCEDENCIA: BANCO UNION S.A., CHEQUE: 145907, FECHA DE EMISION:11/01/2017</t>
  </si>
  <si>
    <t>B14645700002</t>
  </si>
  <si>
    <t>00099021001 DEP.DE CHEQ.AJENOS,RET.DE CAM.,CONCEPTO: ORTEGA REYES EDSON PABEL,DEP.: BANCO UNION S.A. , PROCEDENCIA: BANCO UNION S.A., CHEQUE: 145909, FECHA DE EMISION:11/01/2017</t>
  </si>
  <si>
    <t>B14645750002</t>
  </si>
  <si>
    <t>00099021001 DEP.DE CHEQ.AJENOS,RET.DE CAM.,CONCEPTO: MIN COMUNICACION-DEVOLUCION INCAPACIDAD TEMPORAL-OCTUBRE /2016,DEP.: CAJA PETROLERA DE SALUD , PROCEDENCIA: BANCO UNION S.A., CHEQUE: 10571, FECHA DE EMISION:11/01/2017</t>
  </si>
  <si>
    <t>B14645800002</t>
  </si>
  <si>
    <t>00099021001 DEP.DE CHEQ.AJENOS,RET.DE CAM.,CONCEPTO: COMPENSACIÓN MENSUAL DE COTIZACIONES,DEP.: FUTURO DE BOLIVIA S.A. AFP , PROCEDENCIA: BANCO DE CREDITO DE BOLIVIA S.A., CHEQUE: 47363, FECHA DE EMISION:11/01/2017</t>
  </si>
  <si>
    <t>B14645830002</t>
  </si>
  <si>
    <t>00099021001 DEP.DE CHEQ.AJENOS,RET.DE CAM.,CONCEPTO: FRACCIÓN COMPLEMENTARIA MENSUAL,DEP.: FUTURO DE BOLIVIA S.A. AFP , PROCEDENCIA: BANCO DE CREDITO DE BOLIVIA S.A., CHEQUE: 47358, FECHA DE EMISION:11/01/2017</t>
  </si>
  <si>
    <t>B14646400002</t>
  </si>
  <si>
    <t>00099021001 DEP.DE CHEQ.AJENOS,RET.DE CAM.,CONCEPTO: PAGO DE SUBSIDIO DE ENFERMEDAD Y MATERNIDAD CORRESPONDIENTE AL MES DE OCTUBRE 2016,DEP.: CAJA DE SALUD DE LA BANCA PRIVADA , PROCEDENCIA: BANCO NACIONAL DE BOLIVIA S.A., CHEQUE: 6346170, FECHA DE EMISION:15/12</t>
  </si>
  <si>
    <t>O14644880002</t>
  </si>
  <si>
    <t>00099021001 DEPOSITO DE EFECTIVO, DEPOSITANTE: CARMELA AGRAMONT CHUQUIMIA CI. 2716928 L.P., CONCEPTO: REVERSION HABERES OCTUBRE 2007, CUENTA DE DEPOSITO: CUENTA UNICA DEL TESORO</t>
  </si>
  <si>
    <t>O14644890002</t>
  </si>
  <si>
    <t>00099021001 DEPOSITO DE EFECTIVO, DEPOSITANTE: CARMELA AGRAMONT CHUQUIMIA CI. 2716928 L.P., CONCEPTO: REVERSION HABERES NOVIEMBRE 2007, CUENTA DE DEPOSITO: CUENTA UNICA DEL TESORO</t>
  </si>
  <si>
    <t>O14644900002</t>
  </si>
  <si>
    <t>00099021001 DEPOSITO DE EFECTIVO, DEPOSITANTE: CARMELA AGRAMONT CHUQUIMIA CI. 2716928 L.P., CONCEPTO: REVERSION HABERES DICIEMBRE 2007, CUENTA DE DEPOSITO: CUENTA UNICA DEL TESORO</t>
  </si>
  <si>
    <t>O14644910002</t>
  </si>
  <si>
    <t>00099021001 DEPOSITO DE EFECTIVO, DEPOSITANTE: CARMELA AGRAMONT CHUQUIMIA CI. 2716928 L.P., CONCEPTO: REVERSION HABERES ENERO 2008, CUENTA DE DEPOSITO: CUENTA UNICA DEL TESORO</t>
  </si>
  <si>
    <t>O14644930002</t>
  </si>
  <si>
    <t>00099021001 DEPOSITO DE EFECTIVO, DEPOSITANTE: CARMELA AGRAMONT CHUQUIMIA CI. 2716928 L.P., CONCEPTO: REVERSION HABERES FEBRERO 2008, CUENTA DE DEPOSITO: CUENTA UNICA DEL TESORO</t>
  </si>
  <si>
    <t>O14645400002</t>
  </si>
  <si>
    <t>00099021001 DEPOSITO DE EFECTIVO, DEPOSITANTE: DESIDERIO CALLA GUERRERO CI 4936959 LP, CONCEPTO: REHABILITACION DE PAGO CCM POR DOBLE PERCEPCION, CUENTA DE DEPOSITO: CUENTA UNICA DEL TESORO</t>
  </si>
  <si>
    <t>O14645490002</t>
  </si>
  <si>
    <t>00099021001 DEPOSITO DE EFECTIVO, DEPOSITANTE: JUAN CARLOS MALDONADO QUEVEDO, CONCEPTO: DEP. DOS DUODECIMAS DE AGUINALDO DERECHO HAMBIENTE, CUENTA DE DEPOSITO: CUENTA UNICA DEL TESORO</t>
  </si>
  <si>
    <t>O14645510002</t>
  </si>
  <si>
    <t>00099021001 DEPOSITO DE EFECTIVO, DEPOSITANTE: JUAN CARLOS MALDONADO QUEVEDO, CONCEPTO: DEP. DOS DUODECIMAS DE AGUINALDO TITULAR, CUENTA DE DEPOSITO: CUENTA UNICA DEL TESORO</t>
  </si>
  <si>
    <t>O14645730002</t>
  </si>
  <si>
    <t>00099021001 DEPOSITO DE EFECTIVO, DEPOSITANTE: FRANKLIN USIN VARGAS, CONCEPTO: DEVOLUCION DE GASTOS DE FUNCIONAMIENTO OBSERVADOS, CUENTA DE DEPOSITO: CUENTA UNICA DEL TESORO</t>
  </si>
  <si>
    <t>O14645790002</t>
  </si>
  <si>
    <t>00099021001 DEPOSITO DE EFECTIVO, DEPOSITANTE: MARIOBO TACANA HORTENSIA, CONCEPTO: DEVOLUCION 15 DIAS DE AGUINALDO GESTION 2016 AGUINALDO 327840 / 365 *15 DIAS = 134,70, CUENTA DE DEPOSITO: CUENTA UNICA DEL TESORO</t>
  </si>
  <si>
    <t>O14646130002</t>
  </si>
  <si>
    <t>00099021001 DEPOSITO DE EFECTIVO, DEPOSITANTE: FERNANDO BLANCO CASTILLO, CONCEPTO: DEVOLUCION DE HABERES DEL MES OCTUBRE 2016, CUENTA DE DEPOSITO: CUENTA UNICA DEL TESORO</t>
  </si>
  <si>
    <t>O14646420002</t>
  </si>
  <si>
    <t>00099021001 DEPOSITO DE EFECTIVO, DEPOSITANTE: IRIS GUTIERREZ MIN DE DEPORTES, CONCEPTO: DEV DE SALDOS NO EJECUTADOS COPA ESTADO PLURINACIONAL GESTION 2016, CUENTA DE DEPOSITO: CUENTA UNICA DEL TESORO</t>
  </si>
  <si>
    <t>O14646640002</t>
  </si>
  <si>
    <t>00099021001 DEPOSITO DE EFECTIVO, DEPOSITANTE: VICTORIA CANDIDA CHOQUE MAMANI CI: 4261813 LP, CONCEPTO: DEPOSITAR DOS DUODECIMAS DE AGUINALDO, CUENTA DE DEPOSITO: CUENTA UNICA DEL TESORO</t>
  </si>
  <si>
    <t>O14646700002</t>
  </si>
  <si>
    <t>00099021001 DEPOSITO DE EFECTIVO, DEPOSITANTE: LUIS NESTOR NAVARRO TUFIÑO, CONCEPTO: DEVOLUCIÓN EXCEDENTE SALARIAL DEL MES DE JUNIO 2016, CUENTA DE DEPOSITO: CUENTA UNICA DEL TESORO</t>
  </si>
  <si>
    <t>O14648220002</t>
  </si>
  <si>
    <t>00099021001 DEPOSITO DE EFECTIVO, DEPOSITANTE: COLEGIO MILITAR DE EJERCITO, CONCEPTO: REVERSION POR SERVICIO DE TELEFONIA CORRESPONDIENTE AL MES DE DIC/16, CUENTA DE DEPOSITO: CUENTA UNICA DEL TESORO</t>
  </si>
  <si>
    <t>O14649480002</t>
  </si>
  <si>
    <t>00099021001 DEPOSITO DE EFECTIVO, DEPOSITANTE: CARMIÑA LLORENTI BARRIENTOS, CONCEPTO: DEV.AGUINALDO GESTION 2016, S/G PGE-RR.HH.Nº 01/17, CUENTA DE DEPOSITO: CUENTA UNICA DEL TESORO</t>
  </si>
  <si>
    <t>O14649550002</t>
  </si>
  <si>
    <t>00099021001 DEPOSITO DE EFECTIVO, DEPOSITANTE: MARIA GREGORIA POZO, CONCEPTO: DEPOSITAR UNA DUODECIMA DE AGUINALDO, CUENTA DE DEPOSITO: CUENTA UNICA DEL TESORO</t>
  </si>
  <si>
    <t>O14650380002</t>
  </si>
  <si>
    <t>00046021109 DEPOSITO DE EFECTIVO, DEPOSITANTE: OCTAVIO LARREA LOPEZ, CONCEPTO: DESCARGO PENDIENTE COMO EX FUNCIONARIO DEL EX FID, CUENTA DE DEPOSITO: CUENTA UNICA DEL TESORO</t>
  </si>
  <si>
    <t>O14650760002</t>
  </si>
  <si>
    <t>00099021001 DEPOSITO DE EFECTIVO, DEPOSITANTE: LILIAN ALVAREZ BASCOPE, CONCEPTO: DEVOLUCION POR PAGO EN DEMASIA, CUENTA DE DEPOSITO: CUENTA UNICA DEL TESORO</t>
  </si>
  <si>
    <t>O14650810002</t>
  </si>
  <si>
    <t>00099021001 DEPOSITO DE EFECTIVO, DEPOSITANTE: ISABEL CARMEN DEL GRANADO LOZA, CONCEPTO: DEVOLUCION DE SALDO, CUENTA DE DEPOSITO: CUENTA UNICA DEL TESORO</t>
  </si>
  <si>
    <t>O14650960002</t>
  </si>
  <si>
    <t>00526012001 DEPOSITO DE EFECTIVO, DEPOSITANTE: CESAR GOMEZ CONDORI - BOLIVIA TV, CONCEPTO: DEVOLUCION DE FONDOS EN AVANCE, CUENTA DE DEPOSITO: CUENTA UNICA DEL TESORO</t>
  </si>
  <si>
    <t>O14651090002</t>
  </si>
  <si>
    <t>00046021109 DEPOSITO DE EFECTIVO, DEPOSITANTE: GONZALO GROVER MONTECINOS, CONCEPTO: DEVOLUCION POR CONCEPTO DE FONDOS EN AVANCE, CUENTA DE DEPOSITO: CUENTA UNICA DEL TESORO</t>
  </si>
  <si>
    <t>O14651100002</t>
  </si>
  <si>
    <t>00099021001 DEPOSITO DE EFECTIVO, DEPOSITANTE: REYNALDO QUISBERTH RONDON CI 4254305 LP, CONCEPTO: REVERSION DE HABERES DEL MES DE ABRIL DEL AÑO 2016, CUENTA DE DEPOSITO: CUENTA UNICA DEL TESORO</t>
  </si>
  <si>
    <t>O14651110002</t>
  </si>
  <si>
    <t>00099021001 DEPOSITO DE EFECTIVO, DEPOSITANTE: REYNALDO QUISBERTH RONDON CI 4254305 LP, CONCEPTO: REVERSION BONO DE SEGURIDAD CIUDADANA ME S DE ABRIL DEL 2016, CUENTA DE DEPOSITO: CUENTA UNICA DEL TESORO</t>
  </si>
  <si>
    <t>O14651160002</t>
  </si>
  <si>
    <t>00099021001 DEPOSITO DE EFECTIVO, DEPOSITANTE: REYNALDO QUISBERTH RONDON CI 4254305 LP, CONCEPTO: REVERSION DE HABERES DEL MES DE MAYO DEL AÑO 2016, CUENTA DE DEPOSITO: CUENTA UNICA DEL TESORO</t>
  </si>
  <si>
    <t>O14651200002</t>
  </si>
  <si>
    <t>00099021001 DEPOSITO DE EFECTIVO, DEPOSITANTE: REYNALDO QUISBERTH RONDON CI 4254305 LP, CONCEPTO: REVERSION BONO DE SEGURIDAD CIUDADANA DEL MES DE MAYO 2016, CUENTA DE DEPOSITO: CUENTA UNICA DEL TESORO</t>
  </si>
  <si>
    <t>O14651220002</t>
  </si>
  <si>
    <t>00312014401 DEPOSITO DE EFECTIVO, DEPOSITANTE: MAIRA VIRUEZ, CONCEPTO: DINAMARCA PREVENTIVO 3552, CUENTA DE DEPOSITO: CUENTA UNICA DEL TESORO</t>
  </si>
  <si>
    <t>O14651260002</t>
  </si>
  <si>
    <t>00099021001 DEPOSITO DE EFECTIVO, DEPOSITANTE: REYNALDO QUISBERTH RONDON CI 4254305 LP, CONCEPTO: REVRSION DE HABERES DEL MES DE JUNIO DEL AÑO 2016, CUENTA DE DEPOSITO: CUENTA UNICA DEL TESORO</t>
  </si>
  <si>
    <t>O14651290002</t>
  </si>
  <si>
    <t>00099021001 DEPOSITO DE EFECTIVO, DEPOSITANTE: REYNALDO QUISBERTH RONDON CI 4254305 LP, CONCEPTO: REVRSION BONO DE SEGURIDAD CIUDADANA DEL MES DE JUNIO 2016, CUENTA DE DEPOSITO: CUENTA UNICA DEL TESORO</t>
  </si>
  <si>
    <t>O14652030002</t>
  </si>
  <si>
    <t>00099021001 DEPOSITO DE EFECTIVO, DEPOSITANTE: JEANETTE OLMOS SOTO, CONCEPTO: DEVOLUCION POR DOBLE PERCEPCION, CUENTA DE DEPOSITO: CUENTA UNICA DEL TESORO</t>
  </si>
  <si>
    <t>O14652330002</t>
  </si>
  <si>
    <t>00099021001 DEPOSITO DE EFECTIVO, DEPOSITANTE: RAMIRO FERNANDO PINILLA LIZARRAGA CI 3474215 LP, CONCEPTO: DS 2242 REGULARIZACION ENERO 2016 A AGOSTO 2016 MEFP/VTCP/DGPOT/UAIS-CPI/N°030/2016, CUENTA DE DEPOSITO: CUENTA UNICA DEL TESORO</t>
  </si>
  <si>
    <t>O14652360002</t>
  </si>
  <si>
    <t>00099021001 DEPOSITO DE EFECTIVO, DEPOSITANTE: JAVIER VALDIVIA, CONCEPTO: DEVOLUCIÓN DE HABER DE NOVIEMBRE 2016, CUENTA DE DEPOSITO: CUENTA UNICA DEL TESORO</t>
  </si>
  <si>
    <t>O14652400002</t>
  </si>
  <si>
    <t>00099021001 DEPOSITO DE EFECTIVO, DEPOSITANTE: JAVIER VALDIVIA, CONCEPTO: DEVOLUCIÓN DE HABER DE DICIEMBRE 2016, CUENTA DE DEPOSITO: CUENTA UNICA DEL TESORO</t>
  </si>
  <si>
    <t>O14652860002</t>
  </si>
  <si>
    <t>00047011104 DEPOSITO DE EFECTIVO, DEPOSITANTE: ROBERT EMETERIO VARGAS FUENTES, CONCEPTO: CASO FELCC49/2015 SAN JOSE DE CHIQUITOS, CUENTA DE DEPOSITO: CUENTA UNICA DEL TESORO</t>
  </si>
  <si>
    <t>B14655260002</t>
  </si>
  <si>
    <t>00099021001 DEP.DE CHEQ.AJENOS,RET.DE CAM.,CONCEPTO: DELGADO KORIYAMA MIGUEL ANGEL,DEP.: BANCO UNION S.A. , PROCEDENCIA: BANCO UNION S.A., CHEQUE: 145914, FECHA DE EMISION:12/01/2017</t>
  </si>
  <si>
    <t>B14655300002</t>
  </si>
  <si>
    <t>00086034201 DEP.DE CHEQ.AJENOS,RET.DE CAM.,CONCEPTO: POR REVERSION DE FONDOS NO UTILIZADOS,DEP.: AGUARAGUE - SERNAP , PROCEDENCIA: BANCO UNION S.A., CHEQUE: 905, FECHA DE EMISION:16/12/2016</t>
  </si>
  <si>
    <t>B14655400002</t>
  </si>
  <si>
    <t>00099021001 DEP.DE CHEQ.AJENOS,RET.DE CAM.,CONCEPTO: LUIS ARTURO LAVADENZ CUENTAS,DEP.: BANCO UNION S.A. , PROCEDENCIA: BANCO UNION S.A., CHEQUE: 145912, FECHA DE EMISION:12/01/2017</t>
  </si>
  <si>
    <t>B14655440002</t>
  </si>
  <si>
    <t>00099021001 DEP.DE CHEQ.AJENOS,RET.DE CAM.,CONCEPTO: SERRUDO MORALES ALCIDES RENE,DEP.: BANCO UNION S.A. , PROCEDENCIA: BANCO UNION S.A., CHEQUE: 145911, FECHA DE EMISION:12/01/2017</t>
  </si>
  <si>
    <t>B14655470002</t>
  </si>
  <si>
    <t>00099021001 DEP.DE CHEQ.AJENOS,RET.DE CAM.,CONCEPTO: REVERSION FRACCION ELENA DEL ROSARIO ESPINOZA VERA,DEP.: SEGUROS PROVIDA S.A. , PROCEDENCIA: BANCO NACIONAL DE BOLIVIA S.A., CHEQUE: 4350224, FECHA DE EMISION:12/01/2017</t>
  </si>
  <si>
    <t>B14655510002</t>
  </si>
  <si>
    <t>00099021001 DEP.DE CHEQ.AJENOS,RET.DE CAM.,CONCEPTO: REVERSION FRACCION JUAN HUGO BADANI GUTIERREZ,DEP.: SEGUROS PROVIDA S.A. , PROCEDENCIA: BANCO NACIONAL DE BOLIVIA S.A., CHEQUE: 2312748, FECHA DE EMISION:12/01/2017</t>
  </si>
  <si>
    <t>B14656310002</t>
  </si>
  <si>
    <t>00099021001 DEP.DE CHEQ.AJENOS,RET.DE CAM.,CONCEPTO: DEVOLUCION,DEP.: MINISTERIO DE AUTONOMIAS , PROCEDENCIA: BANCO UNION S.A., CHEQUE: 155, FECHA DE EMISION:13/01/2017</t>
  </si>
  <si>
    <t>B14656340002</t>
  </si>
  <si>
    <t>00526012001 DEP.DE CHEQ.AJENOS,RET.DE CAM.,CONCEPTO: REVERSION DE VIATICOS,DEP.: BOLIVIA TV , PROCEDENCIA: BANCO UNION S.A., CHEQUE: 15711, FECHA DE EMISION:13/01/2017</t>
  </si>
  <si>
    <t>B14656360002</t>
  </si>
  <si>
    <t>00526012001 DEP.DE CHEQ.AJENOS,RET.DE CAM.,CONCEPTO: DEVOLUCION SALDOS FONDO OPERATIVO CBBA,DEP.: BOLIVIA TV , PROCEDENCIA: BANCO UNION S.A., CHEQUE: 15710, FECHA DE EMISION:13/01/2017</t>
  </si>
  <si>
    <t>O14654160002</t>
  </si>
  <si>
    <t>00099021001 DEPOSITO DE EFECTIVO, DEPOSITANTE: MACEDONIO MANUEL GIRONDA MAMANI " SEGIP ", CONCEPTO: PAGO EN EXCEDENTE DE AGUINALDO 2016, CUENTA DE DEPOSITO: CUENTA UNICA DEL TESORO</t>
  </si>
  <si>
    <t>O14654170002</t>
  </si>
  <si>
    <t>00099021001 DEPOSITO DE EFECTIVO, DEPOSITANTE: JUAN MARCELO ANDIA, CONCEPTO: PREVENTIVO 3000, CUENTA DE DEPOSITO: CUENTA UNICA DEL TESORO</t>
  </si>
  <si>
    <t>O14654180002</t>
  </si>
  <si>
    <t>00099021001 DEPOSITO DE EFECTIVO, DEPOSITANTE: JUAN MARCELO ANDIA, CONCEPTO: PREV. 2065, CUENTA DE DEPOSITO: CUENTA UNICA DEL TESORO</t>
  </si>
  <si>
    <t>O14654190002</t>
  </si>
  <si>
    <t>00099021001 DEPOSITO DE EFECTIVO, DEPOSITANTE: JUAN MARCELO ANDIA, CONCEPTO: PREV. 2064, CUENTA DE DEPOSITO: CUENTA UNICA DEL TESORO</t>
  </si>
  <si>
    <t>O14654200002</t>
  </si>
  <si>
    <t>00099021001 DEPOSITO DE EFECTIVO, DEPOSITANTE: GERARDO VEIZAGA, CONCEPTO: PREVENTIVO 3176, CUENTA DE DEPOSITO: CUENTA UNICA DEL TESORO</t>
  </si>
  <si>
    <t>O14654210002</t>
  </si>
  <si>
    <t>00312014401 DEPOSITO DE EFECTIVO, DEPOSITANTE: JAIME RIVERA, CONCEPTO: PREVENTIVO 3087, CUENTA DE DEPOSITO: CUENTA UNICA DEL TESORO</t>
  </si>
  <si>
    <t>O14654220002</t>
  </si>
  <si>
    <t>00312014401 DEPOSITO DE EFECTIVO, DEPOSITANTE: JAIME RIVERO, CONCEPTO: PREVENTIVO 3086, CUENTA DE DEPOSITO: CUENTA UNICA DEL TESORO</t>
  </si>
  <si>
    <t>O14654230002</t>
  </si>
  <si>
    <t>00099021001 DEPOSITO DE EFECTIVO, DEPOSITANTE: JEANGLER ARELY PEREZ, CONCEPTO: PREVENTIVO Nº 3241, CUENTA DE DEPOSITO: CUENTA UNICA DEL TESORO</t>
  </si>
  <si>
    <t>O14654240002</t>
  </si>
  <si>
    <t>00099021001 DEPOSITO DE EFECTIVO, DEPOSITANTE: JUAN COLQUE, CONCEPTO: PREVENTIVO 3224, CUENTA DE DEPOSITO: CUENTA UNICA DEL TESORO</t>
  </si>
  <si>
    <t>O14654250002</t>
  </si>
  <si>
    <t>00099021001 DEPOSITO DE EFECTIVO, DEPOSITANTE: IVAN COLQUE, CONCEPTO: PREVENTIVO 3222, CUENTA DE DEPOSITO: CUENTA UNICA DEL TESORO</t>
  </si>
  <si>
    <t>O14654260002</t>
  </si>
  <si>
    <t>00312014401 DEPOSITO DE EFECTIVO, DEPOSITANTE: DANIEL SILES, CONCEPTO: PREVENTIVO 2826, CUENTA DE DEPOSITO: CUENTA UNICA DEL TESORO</t>
  </si>
  <si>
    <t>O14654910002</t>
  </si>
  <si>
    <t>00099021001 DEPOSITO DE EFECTIVO, DEPOSITANTE: IRIS OLIMPIA AJATA GUERRERO, CONCEPTO: DEVOL GASTOS EN REFRIGERIOS EN LA ACTIVIDAD DE CIERRE AULA EXPORTADORA CONFORME NOTA UAE N° 041/2016, CUENTA DE DEPOSITO: CUENTA UNICA DEL TESORO</t>
  </si>
  <si>
    <t>O14655160002</t>
  </si>
  <si>
    <t>00117012001 DEPOSITO DE EFECTIVO, DEPOSITANTE: GUSTAVO VARGAS VILLEGAS, CONCEPTO: DEVOLUCIÓN DE PASAJES Y VIÁTICOS, CUENTA DE DEPOSITO: CUENTA UNICA DEL TESORO</t>
  </si>
  <si>
    <t>O14656030002</t>
  </si>
  <si>
    <t>00099021001 DEPOSITO DE EFECTIVO, DEPOSITANTE: PEDRO R. SALGADO RIVAS, CONCEPTO: DEVOLUCION DE UN DIA DE HABER ( SALDO), CUENTA DE DEPOSITO: CUENTA UNICA DEL TESORO</t>
  </si>
  <si>
    <t>O14656190002</t>
  </si>
  <si>
    <t>00099021001 DEPOSITO DE EFECTIVO, DEPOSITANTE: MINISTERIO DE COMUNICACION, CONCEPTO: DEVOLUCION POR ERROR EN PARTIDA, CUENTA DE DEPOSITO: CUENTA UNICA DEL TESORO</t>
  </si>
  <si>
    <t>O14656740002</t>
  </si>
  <si>
    <t>00099021001 DEPOSITO DE EFECTIVO, DEPOSITANTE: ESCUELA MILITAR DE MUSICA DEL EJERCITO, CONCEPTO: REVERSION SALDO NO EJECUTADO SERVICIOS BASICOS (ENERGIA ELECTRICA) MES DICIEMBRE/16, CUENTA DE DEPOSITO: CUENTA UNICA DEL TESORO</t>
  </si>
  <si>
    <t>O14656770002</t>
  </si>
  <si>
    <t>00099021001 DEPOSITO DE EFECTIVO, DEPOSITANTE: ESCUELA MILITAR DE MUSICA DEL EJERCITO, CONCEPTO: REVERSION SALDO NO EJECUTADO SERVICIOS BASICOS (AGUA POTABLE) MES DICIEMBRE/16, CUENTA DE DEPOSITO: CUENTA UNICA DEL TESORO</t>
  </si>
  <si>
    <t>O14657050002</t>
  </si>
  <si>
    <t>00099021001 DEPOSITO DE EFECTIVO, DEPOSITANTE: EJERCITO DE BOLIVIA - EMTE, CONCEPTO: REVERSION POR CONCEPTO DE ENERGIA ELECTRICA CORRESPONDIENTE AL MES DIC/16, CUENTA DE DEPOSITO: CUENTA UNICA DEL TESORO</t>
  </si>
  <si>
    <t>O14657740002</t>
  </si>
  <si>
    <t>00134012001 DEPOSITO DE EFECTIVO, DEPOSITANTE: GROBBER G. TICONA SANDALIO, CONCEPTO: RESTITUCION A LA CUT DEL PAGO DUP. EN FECHA 07/06/16 A LA CUENTA DEL BENEF. SR. ANDRE RADA FERNANDO, CUENTA DE DEPOSITO: CUENTA UNICA DEL TESORO</t>
  </si>
  <si>
    <t>O14657970002</t>
  </si>
  <si>
    <t>00099021001 DEPOSITO DE EFECTIVO, DEPOSITANTE: CARLOS LUIS CHAMBILLA CHURA, CONCEPTO: DEVOLUCION POR CONCEPTO DE PERCEPCION INDEVIDA, CUENTA DE DEPOSITO: CUENTA UNICA DEL TESORO</t>
  </si>
  <si>
    <t>O14658020002</t>
  </si>
  <si>
    <t>00099021001 DEPOSITO DE EFECTIVO, DEPOSITANTE: GROBBER G. TICONA SANDALIO, CONCEPTO: RESTITUCION A LA CUT DEL PAGO DUP FECHA 02-06-16 A LA CTA DEL BENEFICIARIO SR. LAYME APAZA RODOLFO, CUENTA DE DEPOSITO: CUENTA UNICA DEL TESORO</t>
  </si>
  <si>
    <t>O14658040002</t>
  </si>
  <si>
    <t>00099021001 DEPOSITO DE EFECTIVO, DEPOSITANTE: GROBBER G. TICONA SANDALIO, CONCEPTO: RESTITUCION A LA CUT DEL PAGO DUP FECHA 07-06-16 EN LA CTA DEL BENEFICIARIO SR. CERVANTES BECERRA C., CUENTA DE DEPOSITO: CUENTA UNICA DEL TESORO</t>
  </si>
  <si>
    <t>O14658110002</t>
  </si>
  <si>
    <t>00099021001 DEPOSITO DE EFECTIVO, DEPOSITANTE: GROBBER G. TICONA SANDALIO, CONCEPTO: RESTITUCION A LA CUT DEL PAGO DUP FECHA 02-06-16 EN LA CTA DEL BENEFICIARIO SR. LIZARRAGA DIEGO C., CUENTA DE DEPOSITO: CUENTA UNICA DEL TESORO</t>
  </si>
  <si>
    <t>O14658120002</t>
  </si>
  <si>
    <t>00076014201 DEPOSITO DE EFECTIVO, DEPOSITANTE: GROBBER G. TICONA SANDALIO, CONCEPTO: RESTITUCION A LA CUT DEL PAGO DUP FECHA 07-06-16 A LA CTA DEL BENEFICIARIO SR. QUISPE MAMANI ISMAEL, CUENTA DE DEPOSITO: CUENTA UNICA DEL TESORO</t>
  </si>
  <si>
    <t>O14658230002</t>
  </si>
  <si>
    <t>00099021001 DEPOSITO DE EFECTIVO, DEPOSITANTE: KATHERINE EDITH GONZALES CAPIONA, CONCEPTO: POR REGULARIZACION OPE. REALIZADA CON NOTA MEFP/VTCP/DGAFT/UOIRT/TES/#0334/17, RESPECTO A COMISION, CUENTA DE DEPOSITO: CUENTA UNICA DEL TESORO</t>
  </si>
  <si>
    <t>O14659330002</t>
  </si>
  <si>
    <t>00099021001 DEPOSITO DE EFECTIVO, DEPOSITANTE: JEANNETH BARRERA, CONCEPTO: PREVENTIVO 3168, CUENTA DE DEPOSITO: CUENTA UNICA DEL TESORO</t>
  </si>
  <si>
    <t>O14659350002</t>
  </si>
  <si>
    <t>00099021001 DEPOSITO DE EFECTIVO, DEPOSITANTE: JEANNETH BARRERA, CONCEPTO: PREVENTIVO 3169, CUENTA DE DEPOSITO: CUENTA UNICA DEL TESORO</t>
  </si>
  <si>
    <t>B14661340002</t>
  </si>
  <si>
    <t>00099021001 DEP.DE CHEQ.AJENOS,RET.DE CAM.,CONCEPTO: VARGAS RIVAS HUMBERTO,DEP.: BANCO UNION S.A. , PROCEDENCIA: BANCO UNION S.A., CHEQUE: 145916, FECHA DE EMISION:16/01/2017</t>
  </si>
  <si>
    <t>B14661370002</t>
  </si>
  <si>
    <t>00099021001 DEP.DE CHEQ.AJENOS,RET.DE CAM.,CONCEPTO: VILLAVICENCIO LAZCANO ALVARO CARLOS,DEP.: BANCO UNION S.A. , PROCEDENCIA: BANCO UNION S.A., CHEQUE: 145917, FECHA DE EMISION:16/01/2017</t>
  </si>
  <si>
    <t>B14661390002</t>
  </si>
  <si>
    <t>00099021001 DEP.DE CHEQ.AJENOS,RET.DE CAM.,CONCEPTO: PEÑALOZA VALENZUELA JUAN JOSE,DEP.: BANCO UNION S.A. , PROCEDENCIA: BANCO UNION S.A., CHEQUE: 145918, FECHA DE EMISION:16/01/2017</t>
  </si>
  <si>
    <t>B14662130002</t>
  </si>
  <si>
    <t>00590012001 DEP.DE CHEQ.AJENOS,RET.DE CAM.,CONCEPTO: PAGO INCAPACIDAD TEMPORAL DEL PERSONAL QUIPUS CORRESPONDIENTE MES NOVIEMBRE 2016,DEP.: CAJA DE SALUD DE CAMINOS Y R.A. , PROCEDENCIA: BANCO UNION S.A., CHEQUE: 7249, FECHA DE EMISION:11/01/2017</t>
  </si>
  <si>
    <t>B14662140002</t>
  </si>
  <si>
    <t>00373024101 DEP.DE CHEQ.AJENOS,RET.DE CAM.,CONCEPTO: FOND DESARROLLO INDIGENA-DEVOL INCAPACIDAD TEMP.- OCTUBRE/2016,DEP.: CAJA PETROLERA DE SALUD , PROCEDENCIA: BANCO UNION S.A., CHEQUE: 10574, FECHA DE EMISION:16/01/2017</t>
  </si>
  <si>
    <t>O14660670002</t>
  </si>
  <si>
    <t>00099021001 DEPOSITO DE EFECTIVO, DEPOSITANTE: ROCIO ERIKA SALAZAR TICONA, CONCEPTO: REVERSION DE PASJE, CUENTA DE DEPOSITO: CUENTA UNICA DEL TESORO</t>
  </si>
  <si>
    <t>O14662010002</t>
  </si>
  <si>
    <t>00526012001 DEPOSITO DE EFECTIVO, DEPOSITANTE: CESAR GOMEZ CONDORI - BOLIVIA TV, CONCEPTO: DEVOLUCION DE FONDO EN AVANCE, CUENTA DE DEPOSITO: CUENTA UNICA DEL TESORO</t>
  </si>
  <si>
    <t>O14663440002</t>
  </si>
  <si>
    <t>00099021001 DEPOSITO DE EFECTIVO, DEPOSITANTE: RAIMUNDO YLDON MONTAÑO GARCIA, CONCEPTO: DEVOLUCION DE RECURSOS DE AGUINALDO, CUENTA DE DEPOSITO: CUENTA UNICA DEL TESORO</t>
  </si>
  <si>
    <t>O14663490002</t>
  </si>
  <si>
    <t>00099021001 DEPOSITO DE EFECTIVO, DEPOSITANTE: RAIMUNDO YLDON MONTAÑO GARCIA, CONCEPTO: DEVOLUCION DE RECURSOS POR UN DIA DE SUELDO, CUENTA DE DEPOSITO: CUENTA UNICA DEL TESORO</t>
  </si>
  <si>
    <t>O14666990002</t>
  </si>
  <si>
    <t>O14667000002</t>
  </si>
  <si>
    <t>00526012001 DEPOSITO DE EFECTIVO, DEPOSITANTE: WILDER RAMIRO CHAVEZ, CONCEPTO: DEVOLUCION DE VIATICOS - GUAQUI, CUENTA DE DEPOSITO: CUENTA UNICA DEL TESORO</t>
  </si>
  <si>
    <t>O14667280002</t>
  </si>
  <si>
    <t>00582012002 DEPOSITO DE EFECTIVO, DEPOSITANTE: MAX GINO NERY ESPINOZA, CONCEPTO: DESCUENTO DEL 7%, CUENTA DE DEPOSITO: CUENTA UNICA DEL TESORO</t>
  </si>
  <si>
    <t>O14667520002</t>
  </si>
  <si>
    <t>00582012003 DEPOSITO DE EFECTIVO, DEPOSITANTE: SISTEMAS DE SANITIZACION Y LIMPIEZA SRL, CONCEPTO: DEVOLUCION DE GARANTIA DE CUMPLIMIENTO, CUENTA DE DEPOSITO: CUENTA UNICA DEL TESORO</t>
  </si>
  <si>
    <t>O14667670002</t>
  </si>
  <si>
    <t>00099021001 DEPOSITO DE EFECTIVO, DEPOSITANTE: JOSE GILMAR CHAMBI ESCOBAR, CONCEPTO: REVERSION DE FONDOS NO EJECUTADOS, CUENTA DE DEPOSITO: CUENTA UNICA DEL TESORO</t>
  </si>
  <si>
    <t>O14667690002</t>
  </si>
  <si>
    <t>00099021001 DEPOSITO DE EFECTIVO, DEPOSITANTE: JOSE GILMAR CHAMBI ESCOBAR, CONCEPTO: REVERSION FONDOS NO EJECUTADOS, CUENTA DE DEPOSITO: CUENTA UNICA DEL TESORO</t>
  </si>
  <si>
    <t>O14667790002</t>
  </si>
  <si>
    <t>00526012001 DEPOSITO DE EFECTIVO, DEPOSITANTE: JOSE ANTONIO TORRICO ALARCON, CONCEPTO: DEVOLUCION DE FONDOS EN AVANCE DE ACUERDO A PREVENTIVO N° 388, CUENTA DE DEPOSITO: CUENTA UNICA DEL TESORO</t>
  </si>
  <si>
    <t>O14668020002</t>
  </si>
  <si>
    <t>00513072001 DEPOSITO DE EFECTIVO, DEPOSITANTE: SERGIO DANIEL ALBA GARRON, CONCEPTO: DEVOLUCION POR PAGO DUPLICADO POR SERVICIO COURIER, CUENTA DE DEPOSITO: CUENTA UNICA DEL TESORO</t>
  </si>
  <si>
    <t>O14668350002</t>
  </si>
  <si>
    <t>O14668400002</t>
  </si>
  <si>
    <t>00099021001 DEPOSITO DE EFECTIVO, DEPOSITANTE: CARLA FABIOLA GUTIERREZ RODRIGUEZ, CONCEPTO: PREV. 3320, CUENTA DE DEPOSITO: CUENTA UNICA DEL TESORO</t>
  </si>
  <si>
    <t>O14668430002</t>
  </si>
  <si>
    <t>00312014401 DEPOSITO DE EFECTIVO, DEPOSITANTE: PAUL JONATHAN PEREYRA SILVA, CONCEPTO: PREVENTIVO 3180, CUENTA DE DEPOSITO: CUENTA UNICA DEL TESORO</t>
  </si>
  <si>
    <t>O14668450002</t>
  </si>
  <si>
    <t>00099021001 DEPOSITO DE EFECTIVO, DEPOSITANTE: MINISTERIO DE EDUCACION, CONCEPTO: DEVOLUCION PASAJES, CUENTA DE DEPOSITO: CUENTA UNICA DEL TESORO</t>
  </si>
  <si>
    <t>O14668470002</t>
  </si>
  <si>
    <t>00526012001 DEPOSITO DE EFECTIVO, DEPOSITANTE: FERNANDO QUISPE LIMACHI - BOLIVIA TV, CONCEPTO: DEVOLUCION DE VIATICOS, CUENTA DE DEPOSITO: CUENTA UNICA DEL TESORO</t>
  </si>
  <si>
    <t>O14668730002</t>
  </si>
  <si>
    <t>00526012001 DEPOSITO DE EFECTIVO, DEPOSITANTE: BOLIVIA TV - DAVID OSCAR LAURA MAMANI, CONCEPTO: DEVOLUCION DE FONDOS EN AVANCE, CUENTA DE DEPOSITO: CUENTA UNICA DEL TESORO</t>
  </si>
  <si>
    <t>O14668770002</t>
  </si>
  <si>
    <t>00526012001 DEPOSITO DE EFECTIVO, DEPOSITANTE: JUAN CARLOS VARGAS ESCALANTE, CONCEPTO: DEVOLUCION DE VIATICOS NO UTILIZADOS BOLIVIA TV, CUENTA DE DEPOSITO: CUENTA UNICA DEL TESORO</t>
  </si>
  <si>
    <t>O14668780002</t>
  </si>
  <si>
    <t>00526012001 DEPOSITO DE EFECTIVO, DEPOSITANTE: ERICK SALAS CHOQUE, CONCEPTO: DEVOLUCION DE VIATICOS NO UTILIZADOS BOLIVIA TV, CUENTA DE DEPOSITO: CUENTA UNICA DEL TESORO</t>
  </si>
  <si>
    <t>O14669570002</t>
  </si>
  <si>
    <t>00099021001 DEPOSITO DE EFECTIVO, DEPOSITANTE: OSCAR JALLAZA PACA, CONCEPTO: DEVOLUCION SALDO SERVICIOS TELEFONICOS MES DIC/16 DEL REIM-23 MAX TOLEDO, CUENTA DE DEPOSITO: CUENTA UNICA DEL TESORO</t>
  </si>
  <si>
    <t>O14669580002</t>
  </si>
  <si>
    <t>00526012001 DEPOSITO DE EFECTIVO, DEPOSITANTE: BOLIVIA TV RODRIGO GUIBARRA PARRADO, CONCEPTO: DEVOLUCION DE FONDOS EN AVANCE, CUENTA DE DEPOSITO: CUENTA UNICA DEL TESORO</t>
  </si>
  <si>
    <t>O14669610002</t>
  </si>
  <si>
    <t>00099021001 DEPOSITO DE EFECTIVO, DEPOSITANTE: OSCAR JALLAZA PACA, CONCEPTO: DEVOLUCION SALDO SERVICIOS DE ENERGIA ELECTRICA MES DIC/16 DEL REIM-23 MAX TOLEDO, CUENTA DE DEPOSITO: CUENTA UNICA DEL TESORO</t>
  </si>
  <si>
    <t>O14669810002</t>
  </si>
  <si>
    <t>00046024205 DEPOSITO DE EFECTIVO, DEPOSITANTE: YHENNY JIMENA APAZA KAPQUIQUE, CONCEPTO: REVERSION, CUENTA DE DEPOSITO: CUENTA UNICA DEL TESORO</t>
  </si>
  <si>
    <t>B14671610002</t>
  </si>
  <si>
    <t>00099021001 DEP.DE CHEQ.AJENOS,RET.DE CAM.,CONCEPTO: PEREYRA TORRICO JORGE ALBERTO,DEP.: BANCO UNION S.A. , PROCEDENCIA: BANCO UNION S.A., CHEQUE: 145925, FECHA DE EMISION:18/01/2017</t>
  </si>
  <si>
    <t>B14671630002</t>
  </si>
  <si>
    <t>00099021001 DEP.DE CHEQ.AJENOS,RET.DE CAM.,CONCEPTO: ANTONIO JOSE PARDO NOVAK,DEP.: BANCO UNION S.A. , PROCEDENCIA: BANCO UNION S.A., CHEQUE: 145926, FECHA DE EMISION:18/01/2017</t>
  </si>
  <si>
    <t>B14671640002</t>
  </si>
  <si>
    <t>00099021001 DEP.DE CHEQ.AJENOS,RET.DE CAM.,CONCEPTO: GONZALES JEMIO FREDDY,DEP.: BANCO UNION S.A. , PROCEDENCIA: BANCO UNION S.A., CHEQUE: 145920, FECHA DE EMISION:18/01/2017</t>
  </si>
  <si>
    <t>B14671650002</t>
  </si>
  <si>
    <t>00099021001 DEP.DE CHEQ.AJENOS,RET.DE CAM.,CONCEPTO: GRILO SALVATIERRA MARIA ESTELA,DEP.: BANCO UNION S.A. , PROCEDENCIA: BANCO UNION S.A., CHEQUE: 145921, FECHA DE EMISION:18/01/2017</t>
  </si>
  <si>
    <t>B14671680002</t>
  </si>
  <si>
    <t>00099021001 DEP.DE CHEQ.AJENOS,RET.DE CAM.,CONCEPTO: CARMEN ROSA TERAN ALVAREZ,DEP.: BANCO UNION S.A. , PROCEDENCIA: BANCO UNION S.A., CHEQUE: 145922, FECHA DE EMISION:18/01/2017</t>
  </si>
  <si>
    <t>B14671740002</t>
  </si>
  <si>
    <t>00099021001 DEP.DE CHEQ.AJENOS,RET.DE CAM.,CONCEPTO: BURGOS BURGOA RENE,DEP.: BANCO UNION S.A. , PROCEDENCIA: BANCO UNION S.A., CHEQUE: 145923, FECHA DE EMISION:18/01/2017</t>
  </si>
  <si>
    <t>B14671760002</t>
  </si>
  <si>
    <t>00099021001 DEP.DE CHEQ.AJENOS,RET.DE CAM.,CONCEPTO: PEREIRA FUENTES ROMMEL,DEP.: BANCO UNION S.A. , PROCEDENCIA: BANCO UNION S.A., CHEQUE: 145924, FECHA DE EMISION:18/01/2017</t>
  </si>
  <si>
    <t>B14671840002</t>
  </si>
  <si>
    <t>00291084101 DEP.DE CHEQ.AJENOS,RET.DE CAM.,CONCEPTO: DEVOLUCION DE SALDO,DEP.: ABC REGIONAL SANTA CRUZ , PROCEDENCIA: BANCO UNION S.A., CHEQUE: 3966, FECHA DE EMISION:28/12/2016</t>
  </si>
  <si>
    <t>B14672050002</t>
  </si>
  <si>
    <t>00682018001 DEP.DE CHEQ.AJENOS,RET.DE CAM.,CONCEPTO: DEVOLUCION DE FONDOS JAIME MAURICIO QUIROGA CARVAJAL,DEP.: DEFENSORIA DEL PUEBLO , PROCEDENCIA: BANCO UNION S.A., CHEQUE: 613, FECHA DE EMISION:13/01/2017</t>
  </si>
  <si>
    <t>B14672610002</t>
  </si>
  <si>
    <t>00373024101 DEP.DE CHEQ.AJENOS,RET.DE CAM.,CONCEPTO: FONDO DESARROLLO INDIGENA - DEVOL. INCAPACIDAD TEMP. NOVIEMBRE /2016,DEP.: CAJA PETROLERA DE SALUD , PROCEDENCIA: BANCO UNION S.A., CHEQUE: 10635, FECHA DE EMISION:18/01/2017</t>
  </si>
  <si>
    <t>O14671050002</t>
  </si>
  <si>
    <t>00133012001 DEPOSITO DE EFECTIVO, DEPOSITANTE: LOTERIA NACIONAL DE B Y S, CONCEPTO: PAGO EN DEMASIA REFRIGERIO AL SR. NARCISO ULURI DIC. - 2012, CUENTA DE DEPOSITO: CUENTA UNICA DEL TESORO</t>
  </si>
  <si>
    <t>O14671370002</t>
  </si>
  <si>
    <t>00526012001 DEPOSITO DE EFECTIVO, DEPOSITANTE: WILLIAMS HENRY CORDERO ALBA, CONCEPTO: DEVOLUCION DE VIATICOS - BOLIVIA TV, CUENTA DE DEPOSITO: CUENTA UNICA DEL TESORO</t>
  </si>
  <si>
    <t>O14671770002</t>
  </si>
  <si>
    <t>00099021001 DEPOSITO DE EFECTIVO, DEPOSITANTE: TEOFILA ALVARADO ALVARADO DE NOGALES, CONCEPTO: DEVOLUCION DE RENTA, CUENTA DE DEPOSITO: CUENTA UNICA DEL TESORO</t>
  </si>
  <si>
    <t>O14671780002</t>
  </si>
  <si>
    <t>00099021001 DEPOSITO DE EFECTIVO, DEPOSITANTE: CRILLON TOURS S.A., CONCEPTO: DEVOLUCION, CUENTA DE DEPOSITO: CUENTA UNICA DEL TESORO</t>
  </si>
  <si>
    <t>O14672350002</t>
  </si>
  <si>
    <t>00223012001 DEPOSITO DE EFECTIVO, DEPOSITANTE: EDGAR HERVAS MORALES, CONCEPTO: DEVOLUCION DE FONDOS EN AVANCE, CUENTA DE DEPOSITO: CUENTA UNICA DEL TESORO</t>
  </si>
  <si>
    <t>O14672390002</t>
  </si>
  <si>
    <t>00223012001 DEPOSITO DE EFECTIVO, DEPOSITANTE: EDGAR HERVAS MORALES, CONCEPTO: DEVOLUCION DE VIATICOS AL C-31 9, CUENTA DE DEPOSITO: CUENTA UNICA DEL TESORO</t>
  </si>
  <si>
    <t>O14672420002</t>
  </si>
  <si>
    <t>00223012001 DEPOSITO DE EFECTIVO, DEPOSITANTE: EDGAR HERVAS MORALES, CONCEPTO: DEVOLUCION FONDOS EN AVANCE C31 # 11, CUENTA DE DEPOSITO: CUENTA UNICA DEL TESORO</t>
  </si>
  <si>
    <t>O14672520002</t>
  </si>
  <si>
    <t>00344012001 DEPOSITO DE EFECTIVO, DEPOSITANTE: ESTEBAN QUISPE ALANOCA, CONCEPTO: DEVOLUCION, RECURSOS ESPECIFICOS - IPELC, CUENTA DE DEPOSITO: CUENTA UNICA DEL TESORO</t>
  </si>
  <si>
    <t>O14672560002</t>
  </si>
  <si>
    <t>O14673420002</t>
  </si>
  <si>
    <t>00099021001 DEPOSITO DE EFECTIVO, DEPOSITANTE: FLORENCIA LARICO APAZA, CONCEPTO: DEVOLUCION DE PAGO DE HABER DE MES MAYO 2016 DEL SEÑOR PEDRO TICONA VERGARA CON C I 3312195 LP, CUENTA DE DEPOSITO: CUENTA UNICA DEL TESORO</t>
  </si>
  <si>
    <t>O14673510002</t>
  </si>
  <si>
    <t>00099021001 DEPOSITO DE EFECTIVO, DEPOSITANTE: HERNAN CHOQUEHUANCA ORTIZ, CONCEPTO: DEVOLUCION PAGO UNICO SEGUN D.S. 822, CUENTA DE DEPOSITO: CUENTA UNICA DEL TESORO</t>
  </si>
  <si>
    <t>O14673760002</t>
  </si>
  <si>
    <t>00099021001 DEPOSITO DE EFECTIVO, DEPOSITANTE: FILOMENA MAYTA VDA. DE RAMOS, CONCEPTO: DEVOLUCION A SENASIR, CUENTA DE DEPOSITO: CUENTA UNICA DEL TESORO</t>
  </si>
  <si>
    <t>O14673830002</t>
  </si>
  <si>
    <t>00099021001 DEPOSITO DE EFECTIVO, DEPOSITANTE: MAX IGNACIO GALARZA, CONCEPTO: DEVOLUCION POR CONCEPTO HABER MES ABRIL DEL AÑO DOS MIL DIEZ Y SEIS (2016), CUENTA DE DEPOSITO: CUENTA UNICA DEL TESORO</t>
  </si>
  <si>
    <t>O14673980002</t>
  </si>
  <si>
    <t>00223012001 DEPOSITO DE EFECTIVO, DEPOSITANTE: JOAQUIN COIMBRA ARIAS, CONCEPTO: DEVOLUCION DE VIATICOS C-31 N° 9, CUENTA DE DEPOSITO: CUENTA UNICA DEL TESORO</t>
  </si>
  <si>
    <t>O14674100002</t>
  </si>
  <si>
    <t>00526012001 DEPOSITO DE EFECTIVO, DEPOSITANTE: BOLIVIA TV - ANTENOR LUIS CERRUTO MEDINA, CONCEPTO: DEVOLUCION DE FONDOS, CUENTA DE DEPOSITO: CUENTA UNICA DEL TESORO</t>
  </si>
  <si>
    <t>O14674710002</t>
  </si>
  <si>
    <t>00099021001 DEPOSITO DE EFECTIVO, DEPOSITANTE: JESUS RUBEN TORDOYA IBAÑEZ, CONCEPTO: DEVOLUCION REFRIGERIO, CUENTA DE DEPOSITO: CUENTA UNICA DEL TESORO</t>
  </si>
  <si>
    <t>B14676190002</t>
  </si>
  <si>
    <t>00130012001 DEP.DE CHEQ.AJENOS,RET.DE CAM.,CONCEPTO: PAGO DE INTERES ORDINARIO CUOTA 83,DEP.: COMERMIN , PROCEDENCIA: BANCO MERCANTIL SANTA CRUZ SA., CHEQUE: 7140, FECHA DE EMISION:22/12/2016</t>
  </si>
  <si>
    <t>B14676230002</t>
  </si>
  <si>
    <t>00130012001 DEP.DE CHEQ.AJENOS,RET.DE CAM.,CONCEPTO: PAGO DE CAPITAL CUOTA 83,DEP.: COMERMIN , PROCEDENCIA: BANCO MERCANTIL SANTA CRUZ SA., CHEQUE: 7139, FECHA DE EMISION:22/12/2016</t>
  </si>
  <si>
    <t>B14676940002</t>
  </si>
  <si>
    <t>00099021001 DEP.DE CHEQ.AJENOS,RET.DE CAM.,CONCEPTO: THANIA KARINA SALVATIERRA AMAYA DE BERDECIO,DEP.: BANCO UNION S.A. , PROCEDENCIA: BANCO UNION S.A., CHEQUE: 145927, FECHA DE EMISION:19/01/2017</t>
  </si>
  <si>
    <t>B14676990002</t>
  </si>
  <si>
    <t>00099021001 DEP.DE CHEQ.AJENOS,RET.DE CAM.,CONCEPTO: SOLIZ PANOZO MILENKA ELIZABETH,DEP.: BANCO UNION S.A. , PROCEDENCIA: BANCO UNION S.A., CHEQUE: 145928, FECHA DE EMISION:19/01/2017</t>
  </si>
  <si>
    <t>B14677010002</t>
  </si>
  <si>
    <t>00099021001 DEP.DE CHEQ.AJENOS,RET.DE CAM.,CONCEPTO: ANA MARIA CAREAGA GARNICA,DEP.: BANCO UNION S.A. , PROCEDENCIA: BANCO UNION S.A., CHEQUE: 145929, FECHA DE EMISION:19/01/2017</t>
  </si>
  <si>
    <t>B14677030002</t>
  </si>
  <si>
    <t>00099021001 DEP.DE CHEQ.AJENOS,RET.DE CAM.,CONCEPTO: VALLEJOS FLORES JAIME,DEP.: BANCO UNION S.A. , PROCEDENCIA: BANCO UNION S.A., CHEQUE: 145930, FECHA DE EMISION:19/01/2017</t>
  </si>
  <si>
    <t>B14677410002</t>
  </si>
  <si>
    <t>00582012001 DEP.DE CHEQ.AJENOS,RET.DE CAM.,CONCEPTO: CUENTA POR COBRAR EVANA NOSSA LEITE,DEP.: EMPRESA BOLIVIANA DE ALMENDRA Y DERIVADOS , PROCEDENCIA: BANCO UNION S.A., CHEQUE: 4601, FECHA DE EMISION:28/12/2016</t>
  </si>
  <si>
    <t>B14677440002</t>
  </si>
  <si>
    <t>00582012001 DEP.DE CHEQ.AJENOS,RET.DE CAM.,CONCEPTO: BOLETA DE GARANTIA BANCO DE LA COMUNIDAD,DEP.: EMPRESA BOLIVIANA DE ALMENDRA Y DERIVADOS , PROCEDENCIA: BANCO UNION S.A., CHEQUE: 4599, FECHA DE EMISION:27/12/2016</t>
  </si>
  <si>
    <t>B14677590002</t>
  </si>
  <si>
    <t>00099021001 DEP.DE CHEQ.AJENOS,RET.DE CAM.,CONCEPTO: DEVOLUCION DE SUBSIDIO,DEP.: EMPRESA BOLIVIANA DE ALMENDRA Y DERIVADOS , PROCEDENCIA: BANCO UNION S.A., CHEQUE: 4398, FECHA DE EMISION:28/12/2016</t>
  </si>
  <si>
    <t>B14677610002</t>
  </si>
  <si>
    <t>00582012001 DEP.DE CHEQ.AJENOS,RET.DE CAM.,CONCEPTO: FLETES DE CARGUIO Y DESCARGUIO P/2269,DEP.: EMPRESA BOLIVIANA DE ALMENDRA Y DERIVADOS , PROCEDENCIA: BANCO UNION S.A., CHEQUE: 4598, FECHA DE EMISION:27/12/2016</t>
  </si>
  <si>
    <t>B14677620002</t>
  </si>
  <si>
    <t>00291012002 DEP.DE CHEQ.AJENOS,RET.DE CAM.,CONCEPTO: REPOSICION DE SEÑAL HORIZONTAL INF. AFECTADA CARRETERA LP-OR. CAMION VOLVO PLACA 542-RKH BISA SEGURO,DEP.: BISA SEGUROS Y REASEGUROS S.A.</t>
  </si>
  <si>
    <t>B14677660002</t>
  </si>
  <si>
    <t>00590012001 DEP.DE CHEQ.AJENOS,RET.DE CAM.,CONCEPTO: PAGO INCAPACIDAD TEMPORAL DEL PERSONAL QUIPUS CORRESPONDIENTE MESES ENERO A JULIO 2016,DEP.: CAJA DE SALUD DE CAMINOS Y R.A. , PROCEDENCIA: BANCO UNION S.A., CHEQUE: 7255, FECHA DE EMISION:12/01/2017</t>
  </si>
  <si>
    <t>O14675980002</t>
  </si>
  <si>
    <t>00099021001 DEPOSITO DE EFECTIVO, DEPOSITANTE: JOSE ANTONIO VERDUGUEZ TORRICO, CONCEPTO: DEP. POR DUODECIMAS DE AGUINALDO, CUENTA DE DEPOSITO: CUENTA UNICA DEL TESORO</t>
  </si>
  <si>
    <t>O14676630002</t>
  </si>
  <si>
    <t>00099021001 DEPOSITO DE EFECTIVO, DEPOSITANTE: GREGORIO ALCON PACASI - MINISTERIO DE EDUCACION, CONCEPTO: DEVOLUCION DE PASAJES, CUENTA DE DEPOSITO: CUENTA UNICA DEL TESORO</t>
  </si>
  <si>
    <t>O14676770002</t>
  </si>
  <si>
    <t>00222012001 DEPOSITO DE EFECTIVO, DEPOSITANTE: SABINO APAZA QUISPE, CONCEPTO: DEVOLUCION POR CONCEPTO DE SALARIO, CUENTA DE DEPOSITO: CUENTA UNICA DEL TESORO</t>
  </si>
  <si>
    <t>O14676830002</t>
  </si>
  <si>
    <t>00015011108 DEPOSITO DE EFECTIVO, DEPOSITANTE: JOIS SARELLY VILLAVICENCIO ARANCIBIA, CONCEPTO: DEVOLUCION POR CONCEPTO DE VIATICOS, CUENTA DE DEPOSITO: CUENTA UNICA DEL TESORO</t>
  </si>
  <si>
    <t>O14676880002</t>
  </si>
  <si>
    <t>00099021001 DEPOSITO DE EFECTIVO, DEPOSITANTE: MIN DE EDUCACION- ANA LARA NAVARRO, CONCEPTO: DEVOLUCION CARGO A CUENTA DELEGACION POTOSI EN LA 6TA OCEPB, CUENTA DE DEPOSITO: CUENTA UNICA DEL TESORO</t>
  </si>
  <si>
    <t>O14677090002</t>
  </si>
  <si>
    <t>00099021001 DEPOSITO DE EFECTIVO, DEPOSITANTE: GUIDO MARTIN APAZA QUISPE, CONCEPTO: DEVOLUCION POR CONCEPTO DE TELEFONIA, CUENTA DE DEPOSITO: CUENTA UNICA DEL TESORO</t>
  </si>
  <si>
    <t>O14677100002</t>
  </si>
  <si>
    <t>00099021001 DEPOSITO DE EFECTIVO, DEPOSITANTE: GUIDO MARTIN APAZA QUISPE, CONCEPTO: DEVOLUCION POR CONCEPTO DE ENERGIA ELECTRICA, CUENTA DE DEPOSITO: CUENTA UNICA DEL TESORO</t>
  </si>
  <si>
    <t>O14677260002</t>
  </si>
  <si>
    <t>00030018011 DEPOSITO DE EFECTIVO, DEPOSITANTE: MARCELO AUGUSTO ALVAREZ ASCARRUNZ, CONCEPTO: DEVOLUCION POR COBRO DE MULTAS, CUENTA DE DEPOSITO: CUENTA UNICA DEL TESORO</t>
  </si>
  <si>
    <t>O14677290002</t>
  </si>
  <si>
    <t>O14677550002</t>
  </si>
  <si>
    <t>00099021001 DEPOSITO DE EFECTIVO, DEPOSITANTE: MILKA MOLLO MAMANI, CONCEPTO: COBRO INDEBIDO, CUENTA DE DEPOSITO: CUENTA UNICA DEL TESORO</t>
  </si>
  <si>
    <t>O14678600002</t>
  </si>
  <si>
    <t>00099021001 DEPOSITO DE EFECTIVO, DEPOSITANTE: EJERCITO DE BOLIVIA, CONCEPTO: FONDOS NO EJECUTADOS, CUENTA DE DEPOSITO: CUENTA UNICA DEL TESORO</t>
  </si>
  <si>
    <t>O14678720002</t>
  </si>
  <si>
    <t>00046021109 DEPOSITO DE EFECTIVO, DEPOSITANTE: FELIX SEVERO MAYTA TOLA, CONCEPTO: DEVOLUCION DE RECURSOS AL COMPROBANTE Nº 1315 / 2007, CUENTA DE DEPOSITO: CUENTA UNICA DEL TESORO</t>
  </si>
  <si>
    <t>O14678820002</t>
  </si>
  <si>
    <t>00099021001 DEPOSITO DE EFECTIVO, DEPOSITANTE: RI-20 PADILLA, CONCEPTO: SERVICIOS BASICOS DIC/16, CUENTA DE DEPOSITO: CUENTA UNICA DEL TESORO</t>
  </si>
  <si>
    <t>O14679180002</t>
  </si>
  <si>
    <t>00099021001 DEPOSITO DE EFECTIVO, DEPOSITANTE: YERKO ROMULO GARAFULICH ROMERO, CONCEPTO: DEP POR DEVOLUCION DE ALQUILER, CUENTA DE DEPOSITO: CUENTA UNICA DEL TESORO</t>
  </si>
  <si>
    <t>O14679190002</t>
  </si>
  <si>
    <t>00592012001 DEPOSITO DE EFECTIVO, DEPOSITANTE: EMPRESA ESTATAL BOLIVIANA DE TURISMO, CONCEPTO: DEVOLUCION FONDO DE AVANCE, CUENTA DE DEPOSITO: CUENTA UNICA DEL TESORO</t>
  </si>
  <si>
    <t>B14680800002</t>
  </si>
  <si>
    <t>00526012001 DEP.DE CHEQ.AJENOS,RET.DE CAM.,CONCEPTO: REVERSION REFRIGERIOS REG. STC. NOV / 2016,DEP.: BOLIVIA TV. , PROCEDENCIA: BANCO UNION S.A., CHEQUE: 15727, FECHA DE EMISION:18/01/2017</t>
  </si>
  <si>
    <t>B14681360002</t>
  </si>
  <si>
    <t>00099021001 DEP.DE CHEQ.AJENOS,RET.DE CAM.,CONCEPTO: DEV. POR OMISION DE MARCADO BIOMETRICO POR LA SRA. CINTHIA PATRICIA ALARCON MENDOZA COF. REPARTO,DEP.: SENASIR , PROCEDENCIA: BANCO UNION S.A., CHEQUE: 329, FECHA DE EMISION:13/01/2017</t>
  </si>
  <si>
    <t>B14681750002</t>
  </si>
  <si>
    <t>00099021001 DEP.DE CHEQ.AJENOS,RET.DE CAM.,CONCEPTO: DEVOLUCION DE PASAJES AEREOS,DEP.: MINISTERIO DE EDUCACION , PROCEDENCIA: BANCO UNION S.A., CHEQUE: 20599, FECHA DE EMISION:17/01/2017</t>
  </si>
  <si>
    <t>O14680850002</t>
  </si>
  <si>
    <t>00099021001 DEPOSITO DE EFECTIVO, DEPOSITANTE: REPM - 3 GRAL E. ARZE, CONCEPTO: TELEFONIA DICIEMBRE 2016, CUENTA DE DEPOSITO: CUENTA UNICA DEL TESORO</t>
  </si>
  <si>
    <t>O14681050002</t>
  </si>
  <si>
    <t>00099021001 DEPOSITO DE EFECTIVO, DEPOSITANTE: ALAN EDGAR PINTO LANDAETA, CONCEPTO: DOBLE PERCEPCION, CUENTA DE DEPOSITO: CUENTA UNICA DEL TESORO</t>
  </si>
  <si>
    <t>O14681470002</t>
  </si>
  <si>
    <t>00222018010 DEPOSITO DE EFECTIVO, DEPOSITANTE: BENI, CONCEPTO: REPOSICION DE FONDOS C-31/2998, CUENTA DE DEPOSITO: CUENTA UNICA DEL TESORO</t>
  </si>
  <si>
    <t>O14681480002</t>
  </si>
  <si>
    <t>00099021001 DEPOSITO DE EFECTIVO, DEPOSITANTE: OSACAR JALLAZA PACA, CONCEPTO: REVERSION SALDO SERVICIOS DE ENERGIA ELECTRICA MES DIC/16 DE LA DIV-MEC-1, CUENTA DE DEPOSITO: CUENTA UNICA DEL TESORO</t>
  </si>
  <si>
    <t>O14681790002</t>
  </si>
  <si>
    <t>00099021001 DEPOSITO DE EFECTIVO, DEPOSITANTE: CARMELA AGRAMONT CHUQUIMIA - C.I.2716928 L.P., CONCEPTO: REVERSION DE AGUINALDO GESTION 2008, CUENTA DE DEPOSITO: CUENTA UNICA DEL TESORO</t>
  </si>
  <si>
    <t>O14681820002</t>
  </si>
  <si>
    <t>00099021001 DEPOSITO DE EFECTIVO, DEPOSITANTE: CARMELA AGRAMONT CHUQUIMIA - C.I.2716928 L.P., CONCEPTO: REVERSION DE AGUINALDO GESTION 2007 (DUODECIMAS), CUENTA DE DEPOSITO: CUENTA UNICA DEL TESORO</t>
  </si>
  <si>
    <t>O14682000002</t>
  </si>
  <si>
    <t>00526012001 DEPOSITO DE EFECTIVO, DEPOSITANTE: BOLIVIA TV, CONCEPTO: DEVOLUCION FONDO EN AVANCE, CUENTA DE DEPOSITO: CUENTA UNICA DEL TESORO</t>
  </si>
  <si>
    <t>O14682440002</t>
  </si>
  <si>
    <t>00041021101 DEPOSITO DE EFECTIVO, DEPOSITANTE: GOLIATH TECHNOLOGIES, CONCEPTO: MONTO A DEP. CORRESPONDIENTE A LA MULTA POR 1 DIA DE RETRAZO: LIQUIDO PAGABLE, CUENTA DE DEPOSITO: CUENTA UNICA DEL TESORO</t>
  </si>
  <si>
    <t>O14682460002</t>
  </si>
  <si>
    <t>00041021101 DEPOSITO DE EFECTIVO, DEPOSITANTE: GOLIATH TECHNOLOGIES, CONCEPTO: MONTO A DEP. CORRESP. A LA MULTA POR 1 DIA DE RETRAZO: POR RETENCION DEL 7% POR CUMPL.COTRATO, CUENTA DE DEPOSITO: CUENTA UNICA DEL TESORO</t>
  </si>
  <si>
    <t>O14683350002</t>
  </si>
  <si>
    <t>00099021001 DEPOSITO DE EFECTIVO, DEPOSITANTE: ALVARO RODRIGO PINILLA ROMERO, CONCEPTO: DEVOLUCION DE TASA AEROPUERTUARIA (SABSA) C-31/3422 GESTION 2016, CUENTA DE DEPOSITO: CUENTA UNICA DEL TESORO</t>
  </si>
  <si>
    <t>O14684000002</t>
  </si>
  <si>
    <t>00099021001 DEPOSITO DE EFECTIVO, DEPOSITANTE: LUISA HUANCA COLQUE, CONCEPTO: DEVOLUCION DE HABERES MES DE DICIEMBRE 2016, CUENTA DE DEPOSITO: CUENTA UNICA DEL TESORO</t>
  </si>
  <si>
    <t>O14684100002</t>
  </si>
  <si>
    <t>00594012001 DEPOSITO DE EFECTIVO, DEPOSITANTE: ASP - B RODRIGO MONTAÑO, CONCEPTO: DEVOLUCION DE FONDOS, CUENTA DE DEPOSITO: CUENTA UNICA DEL TESORO</t>
  </si>
  <si>
    <t>O14684120002</t>
  </si>
  <si>
    <t>00594012001 DEPOSITO DE EFECTIVO, DEPOSITANTE: ASP - B ILSE RICO OROZCO, CONCEPTO: DEVOLUCION DE FONDOS, CUENTA DE DEPOSITO: CUENTA UNICA DEL TESORO</t>
  </si>
  <si>
    <t>O14684530002</t>
  </si>
  <si>
    <t>00099021001 DEPOSITO DE EFECTIVO, DEPOSITANTE: ELENA CALLES MELEAN, CONCEPTO: PREVENTIVO 3151, CUENTA DE DEPOSITO: CUENTA UNICA DEL TESORO</t>
  </si>
  <si>
    <t>O14684560002</t>
  </si>
  <si>
    <t>00099021001 DEPOSITO DE EFECTIVO, DEPOSITANTE: ELENA CALLES MELEAN, CONCEPTO: PREVENTIVO 3152, CUENTA DE DEPOSITO: CUENTA UNICA DEL TESORO</t>
  </si>
  <si>
    <t>O14684590002</t>
  </si>
  <si>
    <t>00312014401 DEPOSITO DE EFECTIVO, DEPOSITANTE: ALAN JIMMY URGEL IBAÑEZ, CONCEPTO: DINAMARCA PREVENTIVO 2028, CUENTA DE DEPOSITO: CUENTA UNICA DEL TESORO</t>
  </si>
  <si>
    <t>O14684630002</t>
  </si>
  <si>
    <t>00312014401 DEPOSITO DE EFECTIVO, DEPOSITANTE: MIGUEL FRANCISCO HINOJOSA, CONCEPTO: DINAMARCA PREVENTIVO 3100, CUENTA DE DEPOSITO: CUENTA UNICA DEL TESORO</t>
  </si>
  <si>
    <t>O14684660002</t>
  </si>
  <si>
    <t>00312014401 DEPOSITO DE EFECTIVO, DEPOSITANTE: MIGUEL FRANCISCO DIAZ HINOJOSA, CONCEPTO: DINAMARCA PREVENTIVO 3102, CUENTA DE DEPOSITO: CUENTA UNICA DEL TESORO</t>
  </si>
  <si>
    <t>O14684690002</t>
  </si>
  <si>
    <t>00312014401 DEPOSITO DE EFECTIVO, DEPOSITANTE: MIGUEL FRANCISCO DIAZ HINOJOSA, CONCEPTO: DINAMARCA PREVENTIVO 3104, CUENTA DE DEPOSITO: CUENTA UNICA DEL TESORO</t>
  </si>
  <si>
    <t>O14684720002</t>
  </si>
  <si>
    <t>00223012001 DEPOSITO DE EFECTIVO, DEPOSITANTE: JORGE MAURICIO MARIN PEÑALOZA, CONCEPTO: DEVOLUCION DE VIATICOS AC-31 N° 9, CUENTA DE DEPOSITO: CUENTA UNICA DEL TESORO</t>
  </si>
  <si>
    <t>O14684740002</t>
  </si>
  <si>
    <t>00312014401 DEPOSITO DE EFECTIVO, DEPOSITANTE: RAMON ALFREDO ALVARADO SAGREDO, CONCEPTO: DINAMARCA PREVENTIVO 2776, CUENTA DE DEPOSITO: CUENTA UNICA DEL TESORO</t>
  </si>
  <si>
    <t>O14684760002</t>
  </si>
  <si>
    <t>00099021001 DEPOSITO DE EFECTIVO, DEPOSITANTE: MARCELA CARBALLO, CONCEPTO: PREVENTIVO 2204, CUENTA DE DEPOSITO: CUENTA UNICA DEL TESORO</t>
  </si>
  <si>
    <t>O14684770002</t>
  </si>
  <si>
    <t>00312014401 DEPOSITO DE EFECTIVO, DEPOSITANTE: MARCELA ELIANA CARBALLO, CONCEPTO: DINAMARCA PREVENTIVO 3074, CUENTA DE DEPOSITO: CUENTA UNICA DEL TESORO</t>
  </si>
  <si>
    <t>O14684780002</t>
  </si>
  <si>
    <t>00312014401 DEPOSITO DE EFECTIVO, DEPOSITANTE: MARCELA ELIANA CARBALLO, CONCEPTO: DINAMARCA PREVENTIVO 3073, CUENTA DE DEPOSITO: CUENTA UNICA DEL TESORO</t>
  </si>
  <si>
    <t>O14684840002</t>
  </si>
  <si>
    <t>00312014401 DEPOSITO DE EFECTIVO, DEPOSITANTE: MARCELA ELIANA CARBALLO, CONCEPTO: DINAMARCA PREVENTIVO 2226, CUENTA DE DEPOSITO: CUENTA UNICA DEL TESORO</t>
  </si>
  <si>
    <t>O14684930002</t>
  </si>
  <si>
    <t>00099021001 DEPOSITO DE EFECTIVO, DEPOSITANTE: JEANGLER ARELY, CONCEPTO: PREVENTIVO 1680, CUENTA DE DEPOSITO: CUENTA UNICA DEL TESORO</t>
  </si>
  <si>
    <t>O14684940002</t>
  </si>
  <si>
    <t>00099021001 DEPOSITO DE EFECTIVO, DEPOSITANTE: JEANGLER ARELY, CONCEPTO: PREVENTIVO 1679, CUENTA DE DEPOSITO: CUENTA UNICA DEL TESORO</t>
  </si>
  <si>
    <t>O14685060002</t>
  </si>
  <si>
    <t>00099021001 DEPOSITO DE EFECTIVO, DEPOSITANTE: MANUEL FERNANDO QUILLE FLORES, CONCEPTO: DEVOLUCION, CUENTA DE DEPOSITO: CUENTA UNICA DEL TESORO</t>
  </si>
  <si>
    <t>O14685540002</t>
  </si>
  <si>
    <t>00291012002 DEPOSITO DE EFECTIVO, DEPOSITANTE: SIMON CUBA QUISPE, CONCEPTO: EXTRAVIO CREDENCIAL ABC, CUENTA DE DEPOSITO: CUENTA UNICA DEL TESORO</t>
  </si>
  <si>
    <t>B14687030002</t>
  </si>
  <si>
    <t>00099021001 DEP.DE CHEQ.AJENOS,RET.DE CAM.,CONCEPTO: QUISPE GARCIA AMALIO,DEP.: BANCO UNION S.A. , PROCEDENCIA: BANCO UNION S.A., CHEQUE: 145931, FECHA DE EMISION:23/01/2017</t>
  </si>
  <si>
    <t>B14687050002</t>
  </si>
  <si>
    <t>00099021001 DEP.DE CHEQ.AJENOS,RET.DE CAM.,CONCEPTO: QUISPE GARCIA AMALIO,DEP.: BANCO UNION S.A. , PROCEDENCIA: BANCO UNION S.A., CHEQUE: 145932, FECHA DE EMISION:23/01/2017</t>
  </si>
  <si>
    <t>B14687060002</t>
  </si>
  <si>
    <t>00099021001 DEP.DE CHEQ.AJENOS,RET.DE CAM.,CONCEPTO: CASTRO SOTO MARIA DEL ROSARIO,DEP.: BANCO UNION S.A. , PROCEDENCIA: BANCO UNION S.A., CHEQUE: 145933, FECHA DE EMISION:23/01/2017</t>
  </si>
  <si>
    <t>B14687080002</t>
  </si>
  <si>
    <t>00099021001 DEP.DE CHEQ.AJENOS,RET.DE CAM.,CONCEPTO: TORRICO VEGA WILMA,DEP.: BANCO UNION S.A. , PROCEDENCIA: BANCO UNION S.A., CHEQUE: 145934, FECHA DE EMISION:23/01/2017</t>
  </si>
  <si>
    <t>B14687260002</t>
  </si>
  <si>
    <t>00099021001 DEP.DE CHEQ.AJENOS,RET.DE CAM.,CONCEPTO: DEVOLUCION DE PASAJES POR EL SR. RIGOBERTO CARDENAS,DEP.: MINISTERIO DE RELACIONES EXTERIORES , PROCEDENCIA: BANCO UNION S.A., CHEQUE: 1030, FECHA DE EMISION:19/01/2017</t>
  </si>
  <si>
    <t>B14687420002</t>
  </si>
  <si>
    <t>00046024204 DEP.DE CHEQ.AJENOS,RET.DE CAM.,CONCEPTO: REPOSICION DE FONDOS A LA CUENTA DEL MINISTERIO DE SALUD,DEP.: MINISTERIO DE SALUD , PROCEDENCIA: BANCO UNION S.A., CHEQUE: 1684, FECHA DE EMISION:19/01/2017</t>
  </si>
  <si>
    <t>O14686620002</t>
  </si>
  <si>
    <t>00099021001 DEPOSITO DE EFECTIVO, DEPOSITANTE: NICANOR CLAUDIO QUISBERT QUIROGA, CONCEPTO: DOBLE PERCEPCION, CUENTA DE DEPOSITO: CUENTA UNICA DEL TESORO</t>
  </si>
  <si>
    <t>O14686660002</t>
  </si>
  <si>
    <t>00099021001 DEPOSITO DE EFECTIVO, DEPOSITANTE: MARIO LIMACHI MALDONADO, CONCEPTO: DOBLE PERCEPCION, CUENTA DE DEPOSITO: CUENTA UNICA DEL TESORO</t>
  </si>
  <si>
    <t>O14686830002</t>
  </si>
  <si>
    <t>00099021001 DEPOSITO DE EFECTIVO, DEPOSITANTE: JESUS RAUL DE LA FUENTE REYNA, CONCEPTO: DEV.LIQUIDO PAGABLE,ASR MUMANAL, MUMANAL FEDERACION URBANA Y CONFEDERACION URBANA, CUENTA DE DEPOSITO: CUENTA UNICA DEL TESORO</t>
  </si>
  <si>
    <t>O14687110002</t>
  </si>
  <si>
    <t>00099021001 DEPOSITO DE EFECTIVO, DEPOSITANTE: PROMOCION PROFESIONAL DEL EJERCITO, CONCEPTO: REVERSION TGN RECURSOS ORDINARIOS, CUENTA DE DEPOSITO: CUENTA UNICA DEL TESORO</t>
  </si>
  <si>
    <t>O14687130002</t>
  </si>
  <si>
    <t>O14687290002</t>
  </si>
  <si>
    <t>00099021001 DEPOSITO DE EFECTIVO, DEPOSITANTE: CARMIÑA FORONDA GUERRA, CONCEPTO: DOBLE PERCEPCION, CUENTA DE DEPOSITO: CUENTA UNICA DEL TESORO</t>
  </si>
  <si>
    <t>O14687320002</t>
  </si>
  <si>
    <t>00099021001 DEPOSITO DE EFECTIVO, DEPOSITANTE: ANGELICA TRINIDAD ARUQUIPA VDA DE CHARCAS, CONCEPTO: DEP DE UNA DUODECIMA DE AGUINALDO, CUENTA DE DEPOSITO: CUENTA UNICA DEL TESORO</t>
  </si>
  <si>
    <t>O14687730002</t>
  </si>
  <si>
    <t>00130012001 DEPOSITO DE EFECTIVO, DEPOSITANTE: COOPERATIVA MINERA AURIFERA UNION LTDA, CONCEPTO: PAGO DE CREDITO POR MAQUINARIA, CUENTA DE DEPOSITO: CUENTA UNICA DEL TESORO</t>
  </si>
  <si>
    <t>O14687810002</t>
  </si>
  <si>
    <t>00099021001 DEPOSITO DE EFECTIVO, DEPOSITANTE: CARLOS EDUARDO MARIO MORALES LANDIVAR, CONCEPTO: PAGO DEL 10% POR CONCEPTO DEL PRA, CUENTA DE DEPOSITO: CUENTA UNICA DEL TESORO</t>
  </si>
  <si>
    <t>O14687850002</t>
  </si>
  <si>
    <t>00225024101 DEPOSITO DE EFECTIVO, DEPOSITANTE: JOSE LUIS TELLEZ MITA - SENASBA, CONCEPTO: DEVOLUCION POR CONCEPTO DE RETENCION DE IMPUESTOS DE FONDOS EN AVANCE, CUENTA DE DEPOSITO: CUENTA UNICA DEL TESORO</t>
  </si>
  <si>
    <t>O14687870002</t>
  </si>
  <si>
    <t>00225024101 DEPOSITO DE EFECTIVO, DEPOSITANTE: JOSE LUIS TELLEZ MITA-SENASBA, CONCEPTO: DEVOLUCION POR CONCEPTO DE RETENCION DE IMPUESTOS DE FONDOS EN AVANCE, CUENTA DE DEPOSITO: CUENTA UNICA DEL TESORO</t>
  </si>
  <si>
    <t>O14688080002</t>
  </si>
  <si>
    <t>00130012001 DEPOSITO DE EFECTIVO, DEPOSITANTE: COOPERATIVA MINERA AURIFERA UNION LTDA, CONCEPTO: CREDITO PARA MAQUINARIAS, CUENTA DE DEPOSITO: CUENTA UNICA DEL TESORO</t>
  </si>
  <si>
    <t>O14688100002</t>
  </si>
  <si>
    <t>00041044201 DEPOSITO DE EFECTIVO, DEPOSITANTE: SANDRA PATRICIA MONASTERIOS YAPU, CONCEPTO: REVERSION DE RECURSOS NO UTILIZADOS, CUENTA DE DEPOSITO: CUENTA UNICA DEL TESORO</t>
  </si>
  <si>
    <t>O14688150002</t>
  </si>
  <si>
    <t>00223012001 DEPOSITO DE EFECTIVO, DEPOSITANTE: MARIA LOURDES CORDERO PEREZ, CONCEPTO: DEVOLUCION DE UN DIA DE VIATICO AL C-31 #9, CUENTA DE DEPOSITO: CUENTA UNICA DEL TESORO</t>
  </si>
  <si>
    <t>O14688480002</t>
  </si>
  <si>
    <t>00099021001 DEPOSITO DE EFECTIVO, DEPOSITANTE: RAQUEL LITA CAERO RODRIGUEZ, CONCEPTO: DEVOLUCION DOBLE PERCEPCION, CUENTA DE DEPOSITO: CUENTA UNICA DEL TESORO</t>
  </si>
  <si>
    <t>O14688830002</t>
  </si>
  <si>
    <t>00526012001 DEPOSITO DE EFECTIVO, DEPOSITANTE: BOLIVIA TV- ANTENOR LUIS CERRUTO MEDINA, CONCEPTO: DEVOLUCION DE VIATICOS, CUENTA DE DEPOSITO: CUENTA UNICA DEL TESORO</t>
  </si>
  <si>
    <t>B14691740002</t>
  </si>
  <si>
    <t>00099021001 DEP.DE CHEQ.AJENOS,RET.DE CAM.,CONCEPTO: PAGO DE SUBSIDIO DE MATERNIDAD FEBRERO MARZO Y ABRIL 2016,DEP.: CAJA DE SALUD DE LA BANCA PRIVADA , PROCEDENCIA: BANCO NACIONAL DE BOLIVIA S.A., CHEQUE: 6346754, FECHA DE EMISION:13/01/2017</t>
  </si>
  <si>
    <t>O14690730002</t>
  </si>
  <si>
    <t>00099021001 DEPOSITO DE EFECTIVO, DEPOSITANTE: OSCAR JALLAZA PACA, CONCEPTO: REVERSION SALDO SERVICIOS TELEFONICOS MES DIC/16 DE ECEM., CUENTA DE DEPOSITO: CUENTA UNICA DEL TESORO</t>
  </si>
  <si>
    <t>O14690750002</t>
  </si>
  <si>
    <t>00099021001 DEPOSITO DE EFECTIVO, DEPOSITANTE: OSCAR JALLAZA PACA, CONCEPTO: REVERSION SERVICIOS DE AGUA MES DIC/16 DE ECEM, CUENTA DE DEPOSITO: CUENTA UNICA DEL TESORO</t>
  </si>
  <si>
    <t>O14691230002</t>
  </si>
  <si>
    <t>O14691430002</t>
  </si>
  <si>
    <t>00046024204 DEPOSITO DE EFECTIVO, DEPOSITANTE: VANESA ARAOZ DORIA M., CONCEPTO: DEVOLUCION DE FONDOS EN AVANCE (ALQUILER), CUENTA DE DEPOSITO: CUENTA UNICA DEL TESORO</t>
  </si>
  <si>
    <t>O14691690002</t>
  </si>
  <si>
    <t>00291012002 DEPOSITO DE EFECTIVO, DEPOSITANTE: MANUEL A. GUZMAN H., CONCEPTO: EXCESO LLAMADAS TELEFONICAS, CUENTA DE DEPOSITO: CUENTA UNICA DEL TESORO</t>
  </si>
  <si>
    <t>O14692000002</t>
  </si>
  <si>
    <t>00099021001 DEPOSITO DE EFECTIVO, DEPOSITANTE: ANH - ORURO, CONCEPTO: DEVOLUCION RECURSOS COURIER - ANH ORURO, CUENTA DE DEPOSITO: CUENTA UNICA DEL TESORO</t>
  </si>
  <si>
    <t>O14692480002</t>
  </si>
  <si>
    <t>00099021001 DEPOSITO DE EFECTIVO, DEPOSITANTE: CAMILLE PATRICIA COPACABANA PONCE FORTUN, CONCEPTO: DEPÓSITO DUODECIMA DE AGUINALDO DE JULIA ELENA FORTUN MELGAREJO, CUENTA DE DEPOSITO: CUENTA UNICA DEL TESORO</t>
  </si>
  <si>
    <t>O14692580002</t>
  </si>
  <si>
    <t>00030011101 DEPOSITO DE EFECTIVO, DEPOSITANTE: MINISTERIO DE JUSTICIA, CONCEPTO: DEVOLUCION REFRIGERIO RPA DIC-16(DEVENGADO), CUENTA DE DEPOSITO: CUENTA UNICA DEL TESORO</t>
  </si>
  <si>
    <t>O14692600002</t>
  </si>
  <si>
    <t>00234014202 DEPOSITO DE EFECTIVO, DEPOSITANTE: ISELA ANEL CONDARCO CORDOVA, CONCEPTO: DEV. DE VIATICOS S/G C31-26 DE FECHA 12 AL 13 DE ENERO DE 2017 EN COMISION DE VIAJE ORURO, CUENTA DE DEPOSITO: CUENTA UNICA DEL TESORO</t>
  </si>
  <si>
    <t>O14692660002</t>
  </si>
  <si>
    <t>00512012001 DEPOSITO DE EFECTIVO, DEPOSITANTE: MARCO LELARGE - A.A.S.A.N.A., CONCEPTO: DEVOLUCION, CUENTA DE DEPOSITO: CUENTA UNICA DEL TESORO</t>
  </si>
  <si>
    <t>O14693610002</t>
  </si>
  <si>
    <t>00526012001 DEPOSITO DE EFECTIVO, DEPOSITANTE: GUIDO BARRIOS RIVAS, CONCEPTO: DEVOLUCION POR CONCEPTO DE FONDOS EN AVANCE, CUENTA DE DEPOSITO: CUENTA UNICA DEL TESORO</t>
  </si>
  <si>
    <t>B14695180002</t>
  </si>
  <si>
    <t>00526012001 DEP.DE CHEQ.AJENOS,RET.DE CAM.,CONCEPTO: DEVOLUCION PAGO EN DEMASIA COTAS (STC),DEP.: COTAS , PROCEDENCIA: BANCO UNION S.A., CHEQUE: 15735, FECHA DE EMISION:25/01/2017</t>
  </si>
  <si>
    <t>B14695230002</t>
  </si>
  <si>
    <t>00526012001 DEP.DE CHEQ.AJENOS,RET.DE CAM.,CONCEPTO: DEVOLUCION DE REFRIGERIO DE JESIKA NILDA VILLCA JIMENEZ,DEP.: BOLIVIA TV , PROCEDENCIA: BANCO UNION S.A., CHEQUE: 15737, FECHA DE EMISION:25/01/2017</t>
  </si>
  <si>
    <t>B14695240002</t>
  </si>
  <si>
    <t>00526012001 DEP.DE CHEQ.AJENOS,RET.DE CAM.,CONCEPTO: DEVOLUCION SALDO FONDO OPERATIVO (STC),DEP.: BOLIVIA TV , PROCEDENCIA: BANCO UNION S.A., CHEQUE: 15736, FECHA DE EMISION:25/01/2017</t>
  </si>
  <si>
    <t>B14696000002</t>
  </si>
  <si>
    <t>00099021001 DEP.DE CHEQ.AJENOS,RET.DE CAM.,CONCEPTO: MARTHA MONTECINOS CANDIA,DEP.: BANCO UNION S.A. , PROCEDENCIA: BANCO UNION S.A., CHEQUE: 145936, FECHA DE EMISION:26/01/2017</t>
  </si>
  <si>
    <t>B14696010002</t>
  </si>
  <si>
    <t>00099021001 DEP.DE CHEQ.AJENOS,RET.DE CAM.,CONCEPTO: RIOS KENY RITHA SANCHEZ DE,DEP.: BANCO UNION S.A. , PROCEDENCIA: BANCO UNION S.A., CHEQUE: 145937, FECHA DE EMISION:26/01/2017</t>
  </si>
  <si>
    <t>B14696620002</t>
  </si>
  <si>
    <t>00580012001 DEP.DE CHEQ.AJENOS,RET.DE CAM.,CONCEPTO: DEVOLUCION,DEP.: DEPOSITOS ADUANEROS BOLIVIANOS D.A.B. , PROCEDENCIA: BANCO UNION S.A., CHEQUE: 6391, FECHA DE EMISION:26/01/2017</t>
  </si>
  <si>
    <t>O14695250002</t>
  </si>
  <si>
    <t>00099021001 DEPOSITO DE EFECTIVO, DEPOSITANTE: JOSE ANTONIO MENENDEZ BALDERRAMA, CONCEPTO: DEVOLUCION DE PAGO ESCEDENTE POR ERROR DE SEDES, OCUTBRE 2016, CUENTA DE DEPOSITO: CUENTA UNICA DEL TESORO</t>
  </si>
  <si>
    <t>O14695820002</t>
  </si>
  <si>
    <t>00222018010 DEPOSITO DE EFECTIVO, DEPOSITANTE: BENI, CONCEPTO: REVERSION DE FONDOS NO EJECUTADOS, CUENTA DE DEPOSITO: CUENTA UNICA DEL TESORO</t>
  </si>
  <si>
    <t>O14696050002</t>
  </si>
  <si>
    <t>00099021001 DEPOSITO DE EFECTIVO, DEPOSITANTE: RADIO BATALLON TOPATER - ORURO, CONCEPTO: REVERSION SERVICIOS BASICOS DE AGUA DEL MES DE DICIEMBRE DE 2016, CUENTA DE DEPOSITO: CUENTA UNICA DEL TESORO</t>
  </si>
  <si>
    <t>O14696060002</t>
  </si>
  <si>
    <t>00099021001 DEPOSITO DE EFECTIVO, DEPOSITANTE: RADIO BATALLON TOPATER - ORURO, CONCEPTO: REVERSION SERVICIOS BASICOS DE ENERGIA ELECTRICA DEL MES DE DICIEMBRE DE 2016, CUENTA DE DEPOSITO: CUENTA UNICA DEL TESORO</t>
  </si>
  <si>
    <t>O14696260002</t>
  </si>
  <si>
    <t>00099021001 DEPOSITO DE EFECTIVO, DEPOSITANTE: SAGUAPAC, CONCEPTO: PREVENTIVO 2300, CUENTA DE DEPOSITO: CUENTA UNICA DEL TESORO</t>
  </si>
  <si>
    <t>O14696300002</t>
  </si>
  <si>
    <t>00099021001 DEPOSITO DE EFECTIVO, DEPOSITANTE: ROSE MARY ARIAS DURAN, CONCEPTO: DEP. POR UNA DUODECIMA DE AGUINALDO, CUENTA DE DEPOSITO: CUENTA UNICA DEL TESORO</t>
  </si>
  <si>
    <t>O14696310002</t>
  </si>
  <si>
    <t>O14696990002</t>
  </si>
  <si>
    <t>00099021001 DEPOSITO DE EFECTIVO, DEPOSITANTE: VIRGINIA VELASCO CONDORI, CONCEPTO: DEVOLUCION DE PASAJES AEREOS NO UTILIZADOS, CUENTA DE DEPOSITO: CUENTA UNICA DEL TESORO</t>
  </si>
  <si>
    <t>O14697160002</t>
  </si>
  <si>
    <t>00099021001 DEPOSITO DE EFECTIVO, DEPOSITANTE: CUNO CANASA LOLA CELESTINA (QEPD), CONCEPTO: IMPORTE POR COBRO INDEBIDO, CUENTA DE DEPOSITO: CUENTA UNICA DEL TESORO</t>
  </si>
  <si>
    <t>O14697360002</t>
  </si>
  <si>
    <t>O14697440002</t>
  </si>
  <si>
    <t>00099021001 DEPOSITO DE EFECTIVO, DEPOSITANTE: ALVARO MARCO ANTONIO CABA OLIVAREZ CI 2377522 LP, CONCEPTO: CJTE MEFP/VTCP/DGPOT/UAJS-CPI/N°030/2016 REGULARIZACION JUNIO-JULIO-AGOSTO 2016, CUENTA DE DEPOSITO: CUENTA UNICA DEL TESORO</t>
  </si>
  <si>
    <t>O14697570002</t>
  </si>
  <si>
    <t>00223012001 DEPOSITO DE EFECTIVO, DEPOSITANTE: JEANNETH VILLALOBOS CAYO FONOBOSQUE, CONCEPTO: DEVOLUCION DE VIATICOS AL PREVENTIVO C-31 009, CUENTA DE DEPOSITO: CUENTA UNICA DEL TESORO</t>
  </si>
  <si>
    <t>O14697690002</t>
  </si>
  <si>
    <t>00099021001 DEPOSITO DE EFECTIVO, DEPOSITANTE: EGIDIA LOURDES VACAFLOR FLORES, CONCEPTO: DEVOLUCION DOS DUODECIMAS DE AGUINALDO, CUENTA DE DEPOSITO: CUENTA UNICA DEL TESORO</t>
  </si>
  <si>
    <t>O14698780002</t>
  </si>
  <si>
    <t>00099021001 DEPOSITO DE EFECTIVO, DEPOSITANTE: ANTONIO SURCO SACACA, CONCEPTO: PERCEPCION INDEBIDA, CUENTA DE DEPOSITO: CUENTA UNICA DEL TESORO</t>
  </si>
  <si>
    <t>O14700060002</t>
  </si>
  <si>
    <t>00099021001 DEPOSITO DE EFECTIVO, DEPOSITANTE: FRANCISCO HUAÑAPACO GUTIERREZ, CONCEPTO: DOBLE PERCEPCION, CUENTA DE DEPOSITO: CUENTA UNICA DEL TESORO</t>
  </si>
  <si>
    <t>O14700120002</t>
  </si>
  <si>
    <t>00099021001 DEPOSITO DE EFECTIVO, DEPOSITANTE: JUAN CARLOS SIERRA C., CONCEPTO: DEP. UNA DUODECIMA DE AGUINALDO, CUENTA DE DEPOSITO: CUENTA UNICA DEL TESORO</t>
  </si>
  <si>
    <t>O14701060002</t>
  </si>
  <si>
    <t>00099021001 DEPOSITO DE EFECTIVO, DEPOSITANTE: WALTER RAMIREZ CRIALES, CONCEPTO: DOBLE PERCEPCION, CUENTA DE DEPOSITO: CUENTA UNICA DEL TESORO</t>
  </si>
  <si>
    <t>O14701180002</t>
  </si>
  <si>
    <t>00099021001 DEPOSITO DE EFECTIVO, DEPOSITANTE: ANH - SCZ, CONCEPTO: DEVOLUCION DE RECURSOS COMBUSTIBLE ANH - SCZ, CUENTA DE DEPOSITO: CUENTA UNICA DEL TESORO</t>
  </si>
  <si>
    <t>O14701350002</t>
  </si>
  <si>
    <t>00291012002 DEPOSITO DE EFECTIVO, DEPOSITANTE: ABC ADMINISTRADORA BOLIVIANA DE CARRETERAS, CONCEPTO: PAGO POR CONCEPTO DE LLAMADAS TELEFONICAS, CUENTA DE DEPOSITO: CUENTA UNICA DEL TESORO</t>
  </si>
  <si>
    <t>O14701550002</t>
  </si>
  <si>
    <t>00035011105 DEPOSITO DE EFECTIVO, DEPOSITANTE: CARLOS CAMARGO TICONA, CONCEPTO: DEVOLUCION DE VIATICOS, CUENTA DE DEPOSITO: CUENTA UNICA DEL TESORO</t>
  </si>
  <si>
    <t>O14701740002</t>
  </si>
  <si>
    <t>00099021001 DEPOSITO DE EFECTIVO, DEPOSITANTE: RICARDO QUIROGA UGARTE, CONCEPTO: DOBLE PERCEPCION, CUENTA DE DEPOSITO: CUENTA UNICA DEL TESORO</t>
  </si>
  <si>
    <t>O14703700002</t>
  </si>
  <si>
    <t>00046024204 DEPOSITO DE EFECTIVO, DEPOSITANTE: MINISTERIO DE SALUD, CONCEPTO: DEVOLUCION POR CONCEPTO FONDOS EN AVANCE, CUENTA DE DEPOSITO: CUENTA UNICA DEL TESORO</t>
  </si>
  <si>
    <t>O14706750002</t>
  </si>
  <si>
    <t>00099021001 DEPOSITO DE EFECTIVO, DEPOSITANTE: BETZABETH AMANDA MELGAREJO VELASCO, CONCEPTO: DEVOLUCION POR PERCEPCION INDEBIDA DE HABERES, CUENTA DE DEPOSITO: CUENTA UNICA DEL TESORO</t>
  </si>
  <si>
    <t>O14707150002</t>
  </si>
  <si>
    <t>00348014401 DEPOSITO DE EFECTIVO, DEPOSITANTE: ARSENIO MARCIAL CASTELLON QUISBERT, CONCEPTO: DEVOLUCION DE RECURSOS POR CONCEPTO DE PAGO EN EXCESO, CUENTA DE DEPOSITO: CUENTA UNICA DEL TESORO</t>
  </si>
  <si>
    <t>O14707290002</t>
  </si>
  <si>
    <t>00099021001 DEPOSITO DE EFECTIVO, DEPOSITANTE: WILMA VIKY TROCHE JUCUMANI, CONCEPTO: DEVOLUCION POR CONCEPTO DE CATEGORIA INDEBIDA, CUENTA DE DEPOSITO: CUENTA UNICA DEL TESORO</t>
  </si>
  <si>
    <t>O14708380002</t>
  </si>
  <si>
    <t>00099021001 DEPOSITO DE EFECTIVO, DEPOSITANTE: MEYDA GABY NINA ZUNA, CONCEPTO: REVERSION DE BOLETO DE HABER MENSUAL DE JUNIO, CUENTA DE DEPOSITO: CUENTA UNICA DEL TESORO</t>
  </si>
  <si>
    <t>O14708390002</t>
  </si>
  <si>
    <t>00099021001 DEPOSITO DE EFECTIVO, DEPOSITANTE: MEYDA GABY NINA ZUNA, CONCEPTO: REVERSION DE BOLETA DE HABER MENSUAL DE AGOSTO, CUENTA DE DEPOSITO: CUENTA UNICA DEL TESORO</t>
  </si>
  <si>
    <t>O14709000002</t>
  </si>
  <si>
    <t>00099021001 DEPOSITO DE EFECTIVO, DEPOSITANTE: EJERCITO DE BOLIVIA - SEPTIMA DIVISION CBBA, CONCEPTO: DEVOLUCION DE SERVICIOS BASICOS TELEFONIA DIC/16, CUENTA DE DEPOSITO: CUENTA UNICA DEL TESORO</t>
  </si>
  <si>
    <t>O14709060002</t>
  </si>
  <si>
    <t>00099021001 DEPOSITO DE EFECTIVO, DEPOSITANTE: EJERCITO DE BOLIVIA - SEPTIMA DIVISION CBBA, CONCEPTO: DEVOLUCION DE SERVICIOS BASICOS ENERGIA ELECTRICA DIC/16, CUENTA DE DEPOSITO: CUENTA UNICA DEL TESORO</t>
  </si>
  <si>
    <t>O14709340002</t>
  </si>
  <si>
    <t>00348014401 DEPOSITO DE EFECTIVO, DEPOSITANTE: RUBEN GUZMAN ARIAS, CONCEPTO: DEVOLUCION DE VIATICOS GESTION 2014, CUENTA DE DEPOSITO: CUENTA UNICA DEL TESORO</t>
  </si>
  <si>
    <t>O14709840002</t>
  </si>
  <si>
    <t>00590012001 DEPOSITO DE EFECTIVO, DEPOSITANTE: CARLOS EDUARDO HUMEREZ BOCANGEL EMP PUBL QUIPUS, CONCEPTO: DEVOLUCION FONDOS EN AVANCE, CUENTA DE DEPOSITO: CUENTA UNICA DEL TESORO</t>
  </si>
  <si>
    <t>O14709850002</t>
  </si>
  <si>
    <t>00590012001 DEPOSITO DE EFECTIVO, DEPOSITANTE: CARLOS EDUARDO HUMEREZ BOCANGEL EMP PUBL QUIPUS, CONCEPTO: DEVOLUCION DE FONDOS EN AVANCE, CUENTA DE DEPOSITO: CUENTA UNICA DEL TESORO</t>
  </si>
  <si>
    <t>O14709870002</t>
  </si>
  <si>
    <t>O14709880002</t>
  </si>
  <si>
    <t>O14709910002</t>
  </si>
  <si>
    <t>B14712590002</t>
  </si>
  <si>
    <t>00526012001 DEP.DE CHEQ.AJENOS,RET.DE CAM.,CONCEPTO: REVERSION DE FONDOS EN AVANCE,DEP.: BOLIVIA TV. , PROCEDENCIA: BANCO UNION S.A., CHEQUE: 15744, FECHA DE EMISION:30/01/2017</t>
  </si>
  <si>
    <t>B14713610002</t>
  </si>
  <si>
    <t>00099021001 DEP.DE CHEQ.AJENOS,RET.DE CAM.,CONCEPTO: CRESPO POLO CARLOS RENAN,DEP.: BANCO UNION S.A. , PROCEDENCIA: BANCO UNION S.A., CHEQUE: 145940, FECHA DE EMISION:31/01/2017</t>
  </si>
  <si>
    <t>B14713620002</t>
  </si>
  <si>
    <t>00099021001 DEP.DE CHEQ.AJENOS,RET.DE CAM.,CONCEPTO: MARCELO EDGAR CORTEZ ZACONETA,DEP.: BANCO UNION S.A. , PROCEDENCIA: BANCO UNION S.A., CHEQUE: 145938, FECHA DE EMISION:31/01/2017</t>
  </si>
  <si>
    <t>B14713640002</t>
  </si>
  <si>
    <t>00099021001 DEP.DE CHEQ.AJENOS,RET.DE CAM.,CONCEPTO: CASTRO SOTO MARIA DEL ROSARIO,DEP.: BANCO UNION S.A. , PROCEDENCIA: BANCO UNION S.A., CHEQUE: 145941, FECHA DE EMISION:31/01/2017</t>
  </si>
  <si>
    <t>B14713650002</t>
  </si>
  <si>
    <t>00099021001 DEP.DE CHEQ.AJENOS,RET.DE CAM.,CONCEPTO: NAVA GUZMAN CARLOS ANGEL,DEP.: BANCO UNION S.A. , PROCEDENCIA: BANCO UNION S.A., CHEQUE: 145292, FECHA DE EMISION:31/01/2017</t>
  </si>
  <si>
    <t>B14713690002</t>
  </si>
  <si>
    <t>00099021001 DEP.DE CHEQ.AJENOS,RET.DE CAM.,CONCEPTO: EDUARDO SOTO BUTRON,DEP.: BANCO UNION S.A. , PROCEDENCIA: BANCO UNION S.A., CHEQUE: 145293, FECHA DE EMISION:31/01/2017</t>
  </si>
  <si>
    <t>B14713720002</t>
  </si>
  <si>
    <t>00099021001 DEP.DE CHEQ.AJENOS,RET.DE CAM.,CONCEPTO: MARIA ELENA CHIRI ACZAMA,DEP.: BANCO UNION S.A. , PROCEDENCIA: BANCO UNION S.A., CHEQUE: 145294, FECHA DE EMISION:31/01/2017</t>
  </si>
  <si>
    <t>O14713060002</t>
  </si>
  <si>
    <t>00592012001 DEPOSITO DE EFECTIVO, DEPOSITANTE: COSMOS TRAVEL AND SERVICE, CONCEPTO: DEVOLUCIONES DE BOLETOS, CUENTA DE DEPOSITO: CUENTA UNICA DEL TESORO</t>
  </si>
  <si>
    <t>O14714000002</t>
  </si>
  <si>
    <t>00292032001 DEPOSITO DE EFECTIVO, DEPOSITANTE: JUVELAR CHOQUE CHAVEZ, CONCEPTO: OTROS INGRESOS, CUENTA DE DEPOSITO: CUENTA UNICA DEL TESORO</t>
  </si>
  <si>
    <t>O14714250002</t>
  </si>
  <si>
    <t>00099021001 DEPOSITO DE EFECTIVO, DEPOSITANTE: MILITZA MOLLEDA PRADO, CONCEPTO: DEVOLUCION, CUENTA DE DEPOSITO: CUENTA UNICA DEL TESORO</t>
  </si>
  <si>
    <t>O14714260002</t>
  </si>
  <si>
    <t>O14714280002</t>
  </si>
  <si>
    <t>O14714300002</t>
  </si>
  <si>
    <t>O14714320002</t>
  </si>
  <si>
    <t>O14714330002</t>
  </si>
  <si>
    <t>O14714340002</t>
  </si>
  <si>
    <t>O14714400002</t>
  </si>
  <si>
    <t>00015011108 DEPOSITO DE EFECTIVO, DEPOSITANTE: DENIS RONALD POMA GUTIERREZ, CONCEPTO: PAGO DE EXCEDENTE, CUENTA DE DEPOSITO: CUENTA UNICA DEL TESORO</t>
  </si>
  <si>
    <t>O14714760002</t>
  </si>
  <si>
    <t>00099021001 DEPOSITO DE EFECTIVO, DEPOSITANTE: ALVARO MACHACA MEDINA, CONCEPTO: DEVOLUCION HABERES DE PAGO DICIEMBRE 2016 ITEM HIPIC 20264, CUENTA DE DEPOSITO: CUENTA UNICA DEL TESORO</t>
  </si>
  <si>
    <t>B14719760002</t>
  </si>
  <si>
    <t>00099021001 DEP.DE CHEQ.AJENOS,RET.DE CAM.,CONCEPTO: DEP POR LLAMADAS TELEFONICAS INJUSTIFICADAS SEGUN NOTA LP- 118/2017,DEP.: MARIA ANGELICA TARIFA BORDA-ATT , PROCEDENCIA: BANCO UNION S.A., CHEQUE: 5004, FECHA DE EMISION:31/01/2017</t>
  </si>
  <si>
    <t>B14720340002</t>
  </si>
  <si>
    <t>00099021001 DEP.DE CHEQ.AJENOS,RET.DE CAM.,CONCEPTO: SEJAS LAZARTE ROSALIA,DEP.: BANCO UNION S.A. , PROCEDENCIA: BANCO UNION S.A., CHEQUE: 145298, FECHA DE EMISION:01/02/2017</t>
  </si>
  <si>
    <t>B14720350002</t>
  </si>
  <si>
    <t>00099021001 DEP.DE CHEQ.AJENOS,RET.DE CAM.,CONCEPTO: CRESPO POLO CARLOS RENAN,DEP.: BANCO UNION S.A. , PROCEDENCIA: BANCO UNION S.A., CHEQUE: 145300, FECHA DE EMISION:01/02/2017</t>
  </si>
  <si>
    <t>B14720370002</t>
  </si>
  <si>
    <t>00099021001 DEP.DE CHEQ.AJENOS,RET.DE CAM.,CONCEPTO: LARA TORRICO ANTONIO,DEP.: BANCO UNION S.A. , PROCEDENCIA: BANCO UNION S.A., CHEQUE: 145301, FECHA DE EMISION:01/02/2017</t>
  </si>
  <si>
    <t>B14720390002</t>
  </si>
  <si>
    <t>00099021001 DEP.DE CHEQ.AJENOS,RET.DE CAM.,CONCEPTO: VILLCA HUARACHI MARIO,DEP.: BANCO UNION S.A. , PROCEDENCIA: BANCO UNION S.A., CHEQUE: 145299, FECHA DE EMISION:01/02/2017</t>
  </si>
  <si>
    <t>B14720410002</t>
  </si>
  <si>
    <t>00132042001 DEP.DE CHEQ.AJENOS,RET.DE CAM.,CONCEPTO: REVERSION DE FONDOS,DEP.: ABONOS , PROCEDENCIA: BANCO UNION S.A., CHEQUE: 17, FECHA DE EMISION:24/01/2017</t>
  </si>
  <si>
    <t>O14720400002</t>
  </si>
  <si>
    <t>00099021001 DEPOSITO DE EFECTIVO, DEPOSITANTE: ANA MARIA IRIARTE DE CARDONA CI: 2018940 LP., CONCEPTO: COBRO INDEBIDO POR NUEVAS NUPCIAS, CUENTA DE DEPOSITO: CUENTA UNICA DEL TESORO</t>
  </si>
  <si>
    <t>O14720600002</t>
  </si>
  <si>
    <t>00099021001 DEPOSITO DE EFECTIVO, DEPOSITANTE: MARCELA MAMANI CHOQUE, CONCEPTO: REVERSION EN COMPRA DE PRODUCTO QUIMICOS, CUENTA DE DEPOSITO: CUENTA UNICA DEL TESORO</t>
  </si>
  <si>
    <t>O14720620002</t>
  </si>
  <si>
    <t>00099021001 DEPOSITO DE EFECTIVO, DEPOSITANTE: EDGAR RAUL SERRANO GARRET, CONCEPTO: DEVOLUCION SERVICIO TELEFONIA GESTION 2015 S/G PGE/DGAA/NOT 008/2015, CUENTA DE DEPOSITO: CUENTA UNICA DEL TESORO</t>
  </si>
  <si>
    <t>O14720660002</t>
  </si>
  <si>
    <t>00099021001 DEPOSITO DE EFECTIVO, DEPOSITANTE: YOLANDA EUGENIA TERCEROS VELIZ CI 2368546 LP, CONCEPTO: DOBLE PERCEPCION, CUENTA DE DEPOSITO: CUENTA UNICA DEL TESORO</t>
  </si>
  <si>
    <t>O14721220002</t>
  </si>
  <si>
    <t>O14721720002</t>
  </si>
  <si>
    <t>00099021001 DEPOSITO DE EFECTIVO, DEPOSITANTE: ROSARIO RUIZ CUELLAR, CONCEPTO: POR DOBLE PERCEPCION, CUENTA DE DEPOSITO: CUENTA UNICA DEL TESORO</t>
  </si>
  <si>
    <t>O14722260002</t>
  </si>
  <si>
    <t>00099021001 DEPOSITO DE EFECTIVO, DEPOSITANTE: CEFERINO MARTIN CHOQUE ARUQUIPA, CONCEPTO: DEVOLUCION POR CONCEPTO DE DESCUENTO, CUENTA DE DEPOSITO: CUENTA UNICA DEL TESORO</t>
  </si>
  <si>
    <t>O14723760002</t>
  </si>
  <si>
    <t>00132022002 DEPOSITO DE EFECTIVO, DEPOSITANTE: PAPELBOL / SEDEM, CONCEPTO: DEVOLUCION SALDO NO UTILIZADO C31 - 8, CUENTA DE DEPOSITO: CUENTA UNICA DEL TESORO</t>
  </si>
  <si>
    <t>O14723770002</t>
  </si>
  <si>
    <t>00234014202 DEPOSITO DE EFECTIVO, DEPOSITANTE: PERCY OSCAR ACARAPI MEJILLONES, CONCEPTO: DEVOLUCION AL C-31 1237 , PARTIDA 854, CUENTA DE DEPOSITO: CUENTA UNICA DEL TESORO</t>
  </si>
  <si>
    <t>O14724380002</t>
  </si>
  <si>
    <t>O14724890002</t>
  </si>
  <si>
    <t>00099021001 DEPOSITO DE EFECTIVO, DEPOSITANTE: OSCAR NIGOEVIE HEREDIA, CONCEPTO: DEVOLUCION DEMASIA HABERES MAXIMA REMUNERACION SECTOR PUBLICO, CUENTA DE DEPOSITO: CUENTA UNICA DEL TESORO</t>
  </si>
  <si>
    <t>O14725170002</t>
  </si>
  <si>
    <t>00099021001 DEPOSITO DE EFECTIVO, DEPOSITANTE: BENITO RICARDO ENRIQUEZ SALAS C.I.2400254 L.P., CONCEPTO: REVERSION DE BOLETA DE HABER MENSUAL DIC.2016 PROFESORA HORTENCIA IRENE SALAS ACHIMO C.I.4265783 LP, CUENTA DE DEPOSITO: CUENTA UNICA DEL TESORO</t>
  </si>
  <si>
    <t>O14725340002</t>
  </si>
  <si>
    <t>00099021001 DEPOSITO DE EFECTIVO, DEPOSITANTE: JEANETTE OLMOS SOTO, CONCEPTO: DEVOLUCION DOBLE PERCEPCION, CUENTA DE DEPOSITO: CUENTA UNICA DEL TESORO</t>
  </si>
  <si>
    <t>O14725880002</t>
  </si>
  <si>
    <t>00099021001 DEPOSITO DE EFECTIVO, DEPOSITANTE: LINE HOUSE SERVICES SRL., CONCEPTO: DEVOLUCION POR MULTA SERVICIO DE COURRIER MES DICIEMBRE 2016, CUENTA DE DEPOSITO: CUENTA UNICA DEL TESORO</t>
  </si>
  <si>
    <t>O14726000002</t>
  </si>
  <si>
    <t>00099021001 DEPOSITO DE EFECTIVO, DEPOSITANTE: TRINIDAD VELASQUEZ PEREZ, CONCEPTO: DEPÓSITO POR CONCEPTO DE DESCUENTO, CUENTA DE DEPOSITO: CUENTA UNICA DEL TESORO</t>
  </si>
  <si>
    <t>B14728420002</t>
  </si>
  <si>
    <t>00099021001 DEP.DE CHEQ.AJENOS,RET.DE CAM.,CONCEPTO: ARANDIA VALDEZ EDWIN RUBEN,DEP.: BANCO UNION SA , PROCEDENCIA: BANCO UNION S.A., CHEQUE: 148158, FECHA DE EMISION:03/02/2017</t>
  </si>
  <si>
    <t>B14728440002</t>
  </si>
  <si>
    <t>00099021001 DEP.DE CHEQ.AJENOS,RET.DE CAM.,CONCEPTO: QUINTEROS VIRREIRA RONALD DAVID,DEP.: BANCO UNION SA , PROCEDENCIA: BANCO UNION S.A., CHEQUE: 148159, FECHA DE EMISION:03/02/2017</t>
  </si>
  <si>
    <t>B14728510002</t>
  </si>
  <si>
    <t>00099021001 DEP.DE CHEQ.AJENOS,RET.DE CAM.,CONCEPTO: CUIZA VILLALPANDO DOMINGO GERARDO,DEP.: BANCO UNION SA , PROCEDENCIA: BANCO UNION S.A., CHEQUE: 148160, FECHA DE EMISION:03/02/2017</t>
  </si>
  <si>
    <t>B14728530002</t>
  </si>
  <si>
    <t>00099021001 DEP.DE CHEQ.AJENOS,RET.DE CAM.,CONCEPTO: CALVI LOBATON CARMEN CELIDA,DEP.: BANCO UNION SA , PROCEDENCIA: BANCO UNION S.A., CHEQUE: 148161, FECHA DE EMISION:03/02/2017</t>
  </si>
  <si>
    <t>B14728540002</t>
  </si>
  <si>
    <t>00099021001 DEP.DE CHEQ.AJENOS,RET.DE CAM.,CONCEPTO: IRIARTE MONTAÑO GUIDO,DEP.: BANCO UNION SA , PROCEDENCIA: BANCO UNION S.A., CHEQUE: 148162, FECHA DE EMISION:03/02/2017</t>
  </si>
  <si>
    <t>B14728570002</t>
  </si>
  <si>
    <t>00680012001 DEP.DE CHEQ.AJENOS,RET.DE CAM.,CONCEPTO: PAGO ALQUILER ATM CONTRALORIA FEBRERO 2017,DEP.: BANCO UNION SA , PROCEDENCIA: BANCO UNION S.A., CHEQUE: 146495, FECHA DE EMISION:02/02/2017</t>
  </si>
  <si>
    <t>B14728750002</t>
  </si>
  <si>
    <t>00099021001 DEP.DE CHEQ.AJENOS,RET.DE CAM.,CONCEPTO: PAGO INCAPACIDADES TEMPORALES (REEMBOLSO) MIN. ECONOMIA Y FINANZAS PUBLICAS,DEP.: CAJA NACIONAL DE SALUD , PROCEDENCIA: BANCO UNION S.A., CHEQUE: 12470, FECHA DE EMISION:03/02/2017</t>
  </si>
  <si>
    <t>B14728790002</t>
  </si>
  <si>
    <t>00099021001 DEP.DE CHEQ.AJENOS,RET.DE CAM.,CONCEPTO: PAGO INCAPACIDADES TEMPORALES (REEMBOLSO) MIN. ECONOMIA Y FINANZAS PUBLICAS,DEP.: CAJA NACIONAL DE SALUD , PROCEDENCIA: BANCO UNION S.A., CHEQUE: 12471, FECHA DE EMISION:03/02/2017</t>
  </si>
  <si>
    <t>B14728810002</t>
  </si>
  <si>
    <t>00099021001 DEP.DE CHEQ.AJENOS,RET.DE CAM.,CONCEPTO: PAGO INCAPACIDADES TEMPORALES (REEMBOLSO) MIN. ECONOMIA Y FINANZAS PUBLICAS,DEP.: CAJA NACIONAL DE SALUD , PROCEDENCIA: BANCO UNION S.A., CHEQUE: 12469, FECHA DE EMISION:03/02/2017</t>
  </si>
  <si>
    <t>B14728820002</t>
  </si>
  <si>
    <t>00099021001 DEP.DE CHEQ.AJENOS,RET.DE CAM.,CONCEPTO: PAGO INCAPACIDADES TEMPORALES (REEMBOLSO) MIN. ECONOMIA Y FINANZAS PUBLICAS,DEP.: CAJA NACIONAL DE SALUD , PROCEDENCIA: BANCO UNION S.A., CHEQUE: 12468, FECHA DE EMISION:03/02/2017</t>
  </si>
  <si>
    <t>B14728850002</t>
  </si>
  <si>
    <t>00099021001 DEP.DE CHEQ.AJENOS,RET.DE CAM.,CONCEPTO: PAGO INCAPACIDADES TEMPORALES (REEMBOLSO) MIN. ECONOMIA Y FINANZAS PUBLICAS,DEP.: CAJA NACIONAL DE SALUD , PROCEDENCIA: BANCO UNION S.A., CHEQUE: 12466, FECHA DE EMISION:03/02/2017</t>
  </si>
  <si>
    <t>B14728860002</t>
  </si>
  <si>
    <t>00099021001 DEP.DE CHEQ.AJENOS,RET.DE CAM.,CONCEPTO: PAGO INCAPACIDADES TEMPORALES (REEMBOLSO) MIN. ECONOMIA Y FINANZAS PUBLICAS,DEP.: CAJA NACIONAL DE SALUD , PROCEDENCIA: BANCO UNION S.A., CHEQUE: 12467, FECHA DE EMISION:03/02/2017</t>
  </si>
  <si>
    <t>B14728870002</t>
  </si>
  <si>
    <t>00099021001 DEP.DE CHEQ.AJENOS,RET.DE CAM.,CONCEPTO: PAGO INCAPACIDADES TEMPORALES (REEMBOLSO) MIN. ECONOMIA Y FINANZAS PUBLICAS,DEP.: CAJA NACIONAL DE SALUD , PROCEDENCIA: BANCO UNION S.A., CHEQUE: 12465, FECHA DE EMISION:03/02/2017</t>
  </si>
  <si>
    <t>B14728890002</t>
  </si>
  <si>
    <t>00099021001 DEP.DE CHEQ.AJENOS,RET.DE CAM.,CONCEPTO: PAGO INCAPACIDADES TEMPORALES (REEMBOLSO) MIN. ECONOMIA Y FINANZAS PUBLICAS,DEP.: CAJA NACIONAL DE SALUD , PROCEDENCIA: BANCO UNION S.A., CHEQUE: 12464, FECHA DE EMISION:03/02/2017</t>
  </si>
  <si>
    <t>B14728920002</t>
  </si>
  <si>
    <t>00099021001 DEP.DE CHEQ.AJENOS,RET.DE CAM.,CONCEPTO: PAGO INCAPACIDADES TEMPORALES (REEMBOLSO) MIN. ECONOMIA Y FINANZAS PUBLICAS,DEP.: CAJA NACIONAL DE SALUD , PROCEDENCIA: BANCO UNION S.A., CHEQUE: 12463, FECHA DE EMISION:03/02/2017</t>
  </si>
  <si>
    <t>B14728950002</t>
  </si>
  <si>
    <t>00099021001 DEP.DE CHEQ.AJENOS,RET.DE CAM.,CONCEPTO: DEVOLUCION DE SALDO NO EJECUTADO,DEP.: AGENCIA NACIONAL DE HIDROCARBUROS , PROCEDENCIA: BANCO UNION S.A., CHEQUE: 4200, FECHA DE EMISION:01/02/2017</t>
  </si>
  <si>
    <t>B14729060002</t>
  </si>
  <si>
    <t>00132052001 DEP.DE CHEQ.AJENOS,RET.DE CAM.,CONCEPTO: DEVOLUCION POR PAGO ERRONEO,DEP.: TOTAL RADIO SYSTEMS LTDA , PROCEDENCIA: BANCO UNION S.A., CHEQUE: 285, FECHA DE EMISION:03/02/2017</t>
  </si>
  <si>
    <t>B14729350002</t>
  </si>
  <si>
    <t>00099021001 DEP.DE CHEQ.AJENOS,RET.DE CAM.,CONCEPTO: DEVOLUCION DE CC NO COBRADO OCTUBRE 2016,DEP.: LA VITALICIA SEGUROS Y REASEGUROS DE VIDA S.A. , PROCEDENCIA: BANCO BISA S.A., CHEQUE: 32796, FECHA DE EMISION:03/02/2017</t>
  </si>
  <si>
    <t>O14728140002</t>
  </si>
  <si>
    <t>00099021001 DEPOSITO DE EFECTIVO, DEPOSITANTE: AIDA LUZ MORALES VDA. DE ROSSO, CONCEPTO: CONVENIO DE PAGO 009 . 16, CUENTA DE DEPOSITO: CUENTA UNICA DEL TESORO</t>
  </si>
  <si>
    <t>O14728240002</t>
  </si>
  <si>
    <t>O14729380002</t>
  </si>
  <si>
    <t>00099021001 DEPOSITO DE EFECTIVO, DEPOSITANTE: FLORENCIA LARICO APAZA, CONCEPTO: DEVOLUCION DE PAGO DE HABER MES DE MAYO 2016 DEL SEÑOR PEDRO TICONA VERGARA CON CI. 3312195 LP, CUENTA DE DEPOSITO: CUENTA UNICA DEL TESORO</t>
  </si>
  <si>
    <t>O14729490002</t>
  </si>
  <si>
    <t>00099021001 DEPOSITO DE EFECTIVO, DEPOSITANTE: LIMBERTH ROJAS, CONCEPTO: REVERSION POR CONCEPTO DE SERVICIOS BASICOS DEL SR. LIMBERT ROJAS, CUENTA DE DEPOSITO: CUENTA UNICA DEL TESORO</t>
  </si>
  <si>
    <t>O14729500002</t>
  </si>
  <si>
    <t>00099021001 DEPOSITO DE EFECTIVO, DEPOSITANTE: JAVIER VALDIVIA, CONCEPTO: DEVOLUCION DE HABER DEL MES NOVIEMBRE 2016, CUENTA DE DEPOSITO: CUENTA UNICA DEL TESORO</t>
  </si>
  <si>
    <t>O14729510002</t>
  </si>
  <si>
    <t>00099021001 DEPOSITO DE EFECTIVO, DEPOSITANTE: JAVIER VALDIVIA, CONCEPTO: DEVOLUCION DE HABER DEL MES DE DICIEMBRE 2016, CUENTA DE DEPOSITO: CUENTA UNICA DEL TESORO</t>
  </si>
  <si>
    <t>O14729540002</t>
  </si>
  <si>
    <t>00099021001 DEPOSITO DE EFECTIVO, DEPOSITANTE: PATRICIA HANDAL ACHA - SENASIR, CONCEPTO: DOBLE PERCEPCION - DEVOLUCION, CUENTA DE DEPOSITO: CUENTA UNICA DEL TESORO</t>
  </si>
  <si>
    <t>O14729690002</t>
  </si>
  <si>
    <t>O14730080002</t>
  </si>
  <si>
    <t>00099021001 DEPOSITO DE EFECTIVO, DEPOSITANTE: ROSENDO MARCA MAMANI, CONCEPTO: DOBLE PERCEPCION, CUENTA DE DEPOSITO: CUENTA UNICA DEL TESORO</t>
  </si>
  <si>
    <t>O14730120002</t>
  </si>
  <si>
    <t>00292032001 DEPOSITO DE EFECTIVO, DEPOSITANTE: ISMAEL CHIRINOS PORCEL - C.I. 6793617 L.P., CONCEPTO: OTROS INGRESOS, CUENTA DE DEPOSITO: CUENTA UNICA DEL TESORO</t>
  </si>
  <si>
    <t>O14730170002</t>
  </si>
  <si>
    <t>00046024204 DEPOSITO DE EFECTIVO, DEPOSITANTE: PATRICIA VENTURA BARRANCOS, CONCEPTO: REVERSION SALDO NO EJECUTADO, CUENTA DE DEPOSITO: CUENTA UNICA DEL TESORO</t>
  </si>
  <si>
    <t>O14730220002</t>
  </si>
  <si>
    <t>O14730460002</t>
  </si>
  <si>
    <t>00086031101 DEPOSITO DE EFECTIVO, DEPOSITANTE: ANTONIO LIMACHI CUAQUIRA, CONCEPTO: DEVOLUCION DE FONDOS NO UTILIZADOS, CUENTA DE DEPOSITO: CUENTA UNICA DEL TESORO</t>
  </si>
  <si>
    <t>B14732990002</t>
  </si>
  <si>
    <t>00580012001 DEP.DE CHEQ.AJENOS,RET.DE CAM.,CONCEPTO: DEVOLUCION,DEP.: DEP. ADUANEROS BOLIVIANOS , PROCEDENCIA: BANCO UNION S.A., CHEQUE: 6403, FECHA DE EMISION:31/01/2017</t>
  </si>
  <si>
    <t>O14732280002</t>
  </si>
  <si>
    <t>O14732490002</t>
  </si>
  <si>
    <t>00099021001 DEPOSITO DE EFECTIVO, DEPOSITANTE: VITALIANO MOLINA ERGUETA, CONCEPTO: DEVOLUCION POR COBRO INDEBIDO, CUENTA DE DEPOSITO: CUENTA UNICA DEL TESORO</t>
  </si>
  <si>
    <t>O14732870002</t>
  </si>
  <si>
    <t>00099021001 DEPOSITO DE EFECTIVO, DEPOSITANTE: GUERRA AROZAMEN ANTONIO CI 1255809, CONCEPTO: DEVOLUCION DE PAGO EN EXCESO DEL SALARIO MAYOR AL DEL PRESIDENTE DICIEMBRE 2016, CUENTA DE DEPOSITO: CUENTA UNICA DEL TESORO</t>
  </si>
  <si>
    <t>O14732920002</t>
  </si>
  <si>
    <t>00099021001 DEPOSITO DE EFECTIVO, DEPOSITANTE: SARAVIA MAGNE RENE CI 1271670, CONCEPTO: DEVOLUCION DE PAGO EN EXCESO DEL SALARIO MAYOR AL DEL PRESIDENTE JUNIO 2016, CUENTA DE DEPOSITO: CUENTA UNICA DEL TESORO</t>
  </si>
  <si>
    <t>O14732960002</t>
  </si>
  <si>
    <t>00099021001 DEPOSITO DE EFECTIVO, DEPOSITANTE: QUIROZ GONZALES CELSO CI 3674459, CONCEPTO: DEVOLUCION DE PAGO EN EXCESO DEL SALARIO MAYOR AL DEL PRESIDENTE JUNIO 2016, CUENTA DE DEPOSITO: CUENTA UNICA DEL TESORO</t>
  </si>
  <si>
    <t>O14732980002</t>
  </si>
  <si>
    <t>00099021001 DEPOSITO DE EFECTIVO, DEPOSITANTE: SECKO GONZALES HUGO CI 3682597, CONCEPTO: DEVOLUCION DE PAGO EN EXCESO DEL SALARIO MAYOR AL DEL PRESIDENTE DICIEMBRE 2016, CUENTA DE DEPOSITO: CUENTA UNICA DEL TESORO</t>
  </si>
  <si>
    <t>O14733000002</t>
  </si>
  <si>
    <t>00099021001 DEPOSITO DE EFECTIVO, DEPOSITANTE: MENDOZA LUZCUBER ADALID CI 1379430, CONCEPTO: DEVOLUCION DE PAGO EN EXCESO DEL SALARIO MAYOR AL DEL PRESIDENTE ENE - JUN 2016, CUENTA DE DEPOSITO: CUENTA UNICA DEL TESORO</t>
  </si>
  <si>
    <t>O14733020002</t>
  </si>
  <si>
    <t>O14733040002</t>
  </si>
  <si>
    <t>O14733070002</t>
  </si>
  <si>
    <t>O14733460002</t>
  </si>
  <si>
    <t>00513072001 DEPOSITO DE EFECTIVO, DEPOSITANTE: JAVIER SANDRO ALEGRE PIZARRO, CONCEPTO: RPOSICION IMPOSITIVA, CUENTA DE DEPOSITO: CUENTA UNICA DEL TESORO</t>
  </si>
  <si>
    <t>O14733500002</t>
  </si>
  <si>
    <t>00099021001 DEPOSITO DE EFECTIVO, DEPOSITANTE: COOPERATIVA VIDA NUEVA PCD LTDA, CONCEPTO: DEVOLUCION DE LA COOPERATIVA VIDA NUEVA PCD LTDA A LA UE-FNSE DEL MINISTERIO DE PRESIDENCIA, CUENTA DE DEPOSITO: CUENTA UNICA DEL TESORO</t>
  </si>
  <si>
    <t>O14733520002</t>
  </si>
  <si>
    <t>00099021001 DEPOSITO DE EFECTIVO, DEPOSITANTE: COOPERATIVA VIDA NUEVA LTDA, CONCEPTO: DEVOLUCION DE LA COOPERATIVA VIDA NUEVA PCD LTDA A LA UE-FNSE DEL MINISTERIO DE PRESIDENCIA, CUENTA DE DEPOSITO: CUENTA UNICA DEL TESORO</t>
  </si>
  <si>
    <t>O14733560002</t>
  </si>
  <si>
    <t>00099021001 DEPOSITO DE EFECTIVO, DEPOSITANTE: LUCRECIA VELARDE VDA. DE FLORES, CONCEPTO: PARA DEPARTAMENTO DE SENASIT, CUENTA DE DEPOSITO: CUENTA UNICA DEL TESORO</t>
  </si>
  <si>
    <t>O14733600002</t>
  </si>
  <si>
    <t>00099021001 DEPOSITO DE EFECTIVO, DEPOSITANTE: JESUS RAUL DE LA FUENTE REYNA, CONCEPTO: DEVOLUCION DE TOTAL ACREEDORES, TOTAL TRUNCAMIENTO TOTAL LIQUIDO PAGABLE, CUENTA DE DEPOSITO: CUENTA UNICA DEL TESORO</t>
  </si>
  <si>
    <t>O14733840002</t>
  </si>
  <si>
    <t>00099021001 DEPOSITO DE EFECTIVO, DEPOSITANTE: ERICK DANIEL MUKAY CI. 5580884 BN, CONCEPTO: DEVOLUCION REMUNERACION MAYOR AL PRESIDENTE, CUENTA DE DEPOSITO: CUENTA UNICA DEL TESORO</t>
  </si>
  <si>
    <t>O14734060002</t>
  </si>
  <si>
    <t>00099021001 DEPOSITO DE EFECTIVO, DEPOSITANTE: FELIPA AYALA DE NINAHUANCA, CONCEPTO: COBRO INDEBIDO, CUENTA DE DEPOSITO: CUENTA UNICA DEL TESORO</t>
  </si>
  <si>
    <t>O14734160002</t>
  </si>
  <si>
    <t>00099021001 DEPOSITO DE EFECTIVO, DEPOSITANTE: BARRIOS VILLA ALFONSO CI 1253043, CONCEPTO: DEVOLUCION DE PAGO EN EXCESO DEL SALARIO MAYOR AL DEL PRESIDENTE DICIEMBRE 2016, CUENTA DE DEPOSITO: CUENTA UNICA DEL TESORO</t>
  </si>
  <si>
    <t>O14734180002</t>
  </si>
  <si>
    <t>00099021001 DEPOSITO DE EFECTIVO, DEPOSITANTE: GOYTIA MORALES JOSE CI 1271669, CONCEPTO: DEVOLUCION DE PAGO EN EXCESO DEL SALARIO MAYOR AL DEL PRESIDENTE DICIEMBRE 2016, CUENTA DE DEPOSITO: CUENTA UNICA DEL TESORO</t>
  </si>
  <si>
    <t>O14734210002</t>
  </si>
  <si>
    <t>00099021001 DEPOSITO DE EFECTIVO, DEPOSITANTE: FUERTES CALLAPINO BERNARDINO CI 1283979, CONCEPTO: DEVOLUCION DE PAGO EN EXCESO DEL SALARIO MAYOR AL DEL PRESIDENTE DICIEMBRE 2016, CUENTA DE DEPOSITO: CUENTA UNICA DEL TESORO</t>
  </si>
  <si>
    <t>O14734230002</t>
  </si>
  <si>
    <t>00099021001 DEPOSITO DE EFECTIVO, DEPOSITANTE: TIRADO ENCINAS JOSE CI 1328741, CONCEPTO: DEVOLUCION DE PAGO EN EXCESO DEL SALARIO MAYOR AL DEL PRESIDENTE DICIEMBRE 2016, CUENTA DE DEPOSITO: CUENTA UNICA DEL TESORO</t>
  </si>
  <si>
    <t>O14734240002</t>
  </si>
  <si>
    <t>00099021001 DEPOSITO DE EFECTIVO, DEPOSITANTE: AGUIRRE HAUG ROSA CI 1616147, CONCEPTO: DEVOLUCION DE PAGO EN EXCESO DEL SALARIO MAYOR AL DEL PRESIDENTE DICIEMBRE 2016, CUENTA DE DEPOSITO: CUENTA UNICA DEL TESORO</t>
  </si>
  <si>
    <t>O14734250002</t>
  </si>
  <si>
    <t>00099021001 DEPOSITO DE EFECTIVO, DEPOSITANTE: MORA FERAUDI RUBEN CI 2216655, CONCEPTO: DEVOLUCION DE PAGO EN EXCESO DEL SALARIO MAYOR AL DEL PRESIDENTE DICIEMBRE 2016, CUENTA DE DEPOSITO: CUENTA UNICA DEL TESORO</t>
  </si>
  <si>
    <t>O14734280002</t>
  </si>
  <si>
    <t>00099021001 DEPOSITO DE EFECTIVO, DEPOSITANTE: BRACAMONTE ALANIZ HUMBERTO CI 5567062, CONCEPTO: DEVOLUCION DE PAGO EN EXCESO DEL SALARIO MAYOR AL DEL PRESIDENTE DICIEMBRE 2016, CUENTA DE DEPOSITO: CUENTA UNICA DEL TESORO</t>
  </si>
  <si>
    <t>O14734300002</t>
  </si>
  <si>
    <t>00099021001 DEPOSITO DE EFECTIVO, DEPOSITANTE: VILLCA PANIAGUA NANCY CI 3689094, CONCEPTO: DEVOLUCION DE PAGO EN EXCESO DEL SALARIO MAYOR AL DEL PRESIDENTE DICIEMBRE 2016, CUENTA DE DEPOSITO: CUENTA UNICA DEL TESORO</t>
  </si>
  <si>
    <t>O14734340002</t>
  </si>
  <si>
    <t>00099021001 DEPOSITO DE EFECTIVO, DEPOSITANTE: BURGOA PORCEL NANCY CI 1385073, CONCEPTO: DEVOLUCION DE PAGO EN EXCESO DEL SALARIO MAYOR AL DEL PRESIDENTE DICIEMBRE 2016, CUENTA DE DEPOSITO: CUENTA UNICA DEL TESORO</t>
  </si>
  <si>
    <t>B14737260002</t>
  </si>
  <si>
    <t>00099021001 DEP.DE CHEQ.AJENOS,RET.DE CAM.,CONCEPTO: DEVOLUCION DE VIATICOS NO CORRESPONDE A FRANZ QUINTANILLA,DEP.: |MINISTERIO DE ECONOMIA Y FINANZAS PUBLICAS , PROCEDENCIA: BANCO UNION S.A., CHEQUE: 6049, FECHA DE EMISION:06/02/2017</t>
  </si>
  <si>
    <t>B14737600002</t>
  </si>
  <si>
    <t>00590012001 DEP.DE CHEQ.AJENOS,RET.DE CAM.,CONCEPTO: PAGO POR VENTA DE EQUIPOS A LACTEOSBOL,DEP.: LACTEOSBOL , PROCEDENCIA: BANCO UNION S.A., CHEQUE: 238, FECHA DE EMISION:07/02/2017</t>
  </si>
  <si>
    <t>B14737630002</t>
  </si>
  <si>
    <t>00590012001 DEP.DE CHEQ.AJENOS,RET.DE CAM.,CONCEPTO: PAGO POR VENTAS DE EQUIPOS AL MINISTERIO DE GOBIERNO,DEP.: MINISTERIO DE GOBIERNO , PROCEDENCIA: BANCO UNION S.A., CHEQUE: 235, FECHA DE EMISION:07/02/2017</t>
  </si>
  <si>
    <t>B14737640002</t>
  </si>
  <si>
    <t>00590012001 DEP.DE CHEQ.AJENOS,RET.DE CAM.,CONCEPTO: PAGO POR VENTA DE EQUIPOS A LA EMPRESA AGETIC,DEP.: AGETIC , PROCEDENCIA: BANCO UNION S.A., CHEQUE: 239, FECHA DE EMISION:07/02/2017</t>
  </si>
  <si>
    <t>O14737040002</t>
  </si>
  <si>
    <t>00099021001 DEPOSITO DE EFECTIVO, DEPOSITANTE: ALICIA CONDORI LUIS, CONCEPTO: DEVOLUCION DE DOS DUODECIMAS DE AGUINALDO, CUENTA DE DEPOSITO: CUENTA UNICA DEL TESORO</t>
  </si>
  <si>
    <t>O14737300002</t>
  </si>
  <si>
    <t>00099021001 DEPOSITO DE EFECTIVO, DEPOSITANTE: ENRIQUE QUISBERT, CONCEPTO: DEP. POR DOBLE PERCEPCION DE HABERES NOV 2016 Y 2 DUODECIMAS DE AGUINALDO, CUENTA DE DEPOSITO: CUENTA UNICA DEL TESORO</t>
  </si>
  <si>
    <t>O14738930002</t>
  </si>
  <si>
    <t>00099021001 DEPOSITO DE EFECTIVO, DEPOSITANTE: ROXANA PAMELA LINO VALVERDE, CONCEPTO: DEVOLUCION POR CONCEPTO DE FONDOS EN AVANCE, CUENTA DE DEPOSITO: CUENTA UNICA DEL TESORO</t>
  </si>
  <si>
    <t>O14738950002</t>
  </si>
  <si>
    <t>00099021001 DEPOSITO DE EFECTIVO, DEPOSITANTE: ROXANA PAMELA LINO VALVERDE, CONCEPTO: DEVOLUCION FONDOS EN AVANCE, CUENTA DE DEPOSITO: CUENTA UNICA DEL TESORO</t>
  </si>
  <si>
    <t>B14742230002</t>
  </si>
  <si>
    <t>00099021001 DEP.DE CHEQ.AJENOS,RET.DE CAM.,CONCEPTO: REVERSION SALDO DESEMBOLSO PAGO REFRIGERIOS MINISTERIO DE COMUNICACION/DICIEMBRE,DEP.: MINISTERIO DE COMUNICACION , PROCEDENCIA: BANCO UNION S.A., CHEQUE: 8793, FECHA DE EMISION:25/01/2017</t>
  </si>
  <si>
    <t>B14742520002</t>
  </si>
  <si>
    <t>00099021001 DEP.DE CHEQ.AJENOS,RET.DE CAM.,CONCEPTO: SUBSIDIO DE ENFERMEDAD Y MATERNIDAD CORRESPONDIENTE AL MES DE NOVIEMBRE,DEP.: CAJA DE SALUD DE LA BANCA PRIVADA , PROCEDENCIA: BANCO NACIONAL DE BOLIVIA S.A., CHEQUE: 6346670, FECHA DE EMISION:08/02/2017</t>
  </si>
  <si>
    <t>B14742530002</t>
  </si>
  <si>
    <t>00099021001 DEP.DE CHEQ.AJENOS,RET.DE CAM.,CONCEPTO: REEMBOLSO DE SUBSIDIO DE ENFERMEDAD CORRESPONDIENTE AL MES DE NOVIEMBRE 2016,DEP.: CAJA DE SALUD DE LA BANCA PRIVADA , PROCEDENCIA: BANCO NACIONAL DE BOLIVIA S.A., CHEQUE: 6346648, FECHA DE EMISION:08/02/2017</t>
  </si>
  <si>
    <t>O14742280002</t>
  </si>
  <si>
    <t>00099021001 DEPOSITO DE EFECTIVO, DEPOSITANTE: EDITORIAL TUPAC KATARI - MARCELO BENAVIDES, CONCEPTO: SOLICITUD DE DEVOLUCION PAGO EN DEMASIA, CUENTA DE DEPOSITO: CUENTA UNICA DEL TESORO</t>
  </si>
  <si>
    <t>O14742620002</t>
  </si>
  <si>
    <t>00099021001 DEPOSITO DE EFECTIVO, DEPOSITANTE: HEVER H. VELEZ RAMOS, CONCEPTO: REVERSION DE VIATICOS, CUENTA DE DEPOSITO: CUENTA UNICA DEL TESORO</t>
  </si>
  <si>
    <t>O14742630002</t>
  </si>
  <si>
    <t>00099021001 DEPOSITO DE EFECTIVO, DEPOSITANTE: WILLAMS NELSON POZO FLORES, CONCEPTO: REVERSION DE VIATICOS, CUENTA DE DEPOSITO: CUENTA UNICA DEL TESORO</t>
  </si>
  <si>
    <t>O14742660002</t>
  </si>
  <si>
    <t>00344012001 DEPOSITO DE EFECTIVO, DEPOSITANTE: ESTEBAN QUISPE ALANOCA, CONCEPTO: DEVOLUCION POR CONCEPTO DE TRASPASO, CUENTA DE DEPOSITO: CUENTA UNICA DEL TESORO</t>
  </si>
  <si>
    <t>O14742760002</t>
  </si>
  <si>
    <t>00099021001 DEPOSITO DE EFECTIVO, DEPOSITANTE: FELIPA QUISPE VDA DE SALCEDO, CONCEPTO: DEVOLUCION, CUENTA DE DEPOSITO: CUENTA UNICA DEL TESORO</t>
  </si>
  <si>
    <t>O14743130002</t>
  </si>
  <si>
    <t>00015011108 DEPOSITO DE EFECTIVO, DEPOSITANTE: MERCEDES URQUIOLA MENDEZ CI 2528038 LP, CONCEPTO: DEVOLUCION DE CONSUMO DE SERVICIO DE TELEFONIA MOVIL MES DE OCTUBRE 2015, CUENTA DE DEPOSITO: CUENTA UNICA DEL TESORO</t>
  </si>
  <si>
    <t>O14743170002</t>
  </si>
  <si>
    <t>00015011108 DEPOSITO DE EFECTIVO, DEPOSITANTE: MERCEDES URQUIOLA MENDEZ CI 2528038 LP, CONCEPTO: DEVOLUCION DE CONSUMO DE SERVICIO DE TELEFONIA MOVIL - MES DE OCTUBRE 2016, CUENTA DE DEPOSITO: CUENTA UNICA DEL TESORO</t>
  </si>
  <si>
    <t>O14743180002</t>
  </si>
  <si>
    <t>00015011108 DEPOSITO DE EFECTIVO, DEPOSITANTE: MERCEDES URQUIOLA MENDEZ CI 2528038 LP, CONCEPTO: DEVOLUCION DE CONSUMO DE SERVICIO DE TELEFONIA MOVIL - MES DE NOVIEMBRE 2016, CUENTA DE DEPOSITO: CUENTA UNICA DEL TESORO</t>
  </si>
  <si>
    <t>O14743270002</t>
  </si>
  <si>
    <t>00015011108 DEPOSITO DE EFECTIVO, DEPOSITANTE: MERCEDES URQUIOLA MENDEZ CI 2528038 LP, CONCEPTO: DEVOLUCION DE CONSUMO DE SERVICIOS DE TELEFONIA MOVIL-GESTION 2016, CUENTA DE DEPOSITO: CUENTA UNICA DEL TESORO</t>
  </si>
  <si>
    <t>O14743330002</t>
  </si>
  <si>
    <t>00041048002 DEPOSITO DE EFECTIVO, DEPOSITANTE: TANIA CARMEN ESPEJO CANDIA, CONCEPTO: DEVOLUCION DE RECURSO NO UTILIZADOS, CUENTA DE DEPOSITO: CUENTA UNICA DEL TESORO</t>
  </si>
  <si>
    <t>O14743450002</t>
  </si>
  <si>
    <t>00015011108 DEPOSITO DE EFECTIVO, DEPOSITANTE: SAMUEL VILLEGAS AYALA, CONCEPTO: DEVOLUCION DE EXCEDENTE DE LLAMADAS TELEFONICAS MES DE OCTUBRE 2015, CUENTA DE DEPOSITO: CUENTA UNICA DEL TESORO</t>
  </si>
  <si>
    <t>O14744110002</t>
  </si>
  <si>
    <t>00015011108 DEPOSITO DE EFECTIVO, DEPOSITANTE: MINISTERIO DE GOBIERNO, CONCEPTO: USO DE TELEFONOS CELULARES, CUENTA DE DEPOSITO: CUENTA UNICA DEL TESORO</t>
  </si>
  <si>
    <t>O14744120002</t>
  </si>
  <si>
    <t>O14744150002</t>
  </si>
  <si>
    <t>O14744260002</t>
  </si>
  <si>
    <t>O14744280002</t>
  </si>
  <si>
    <t>O14744300002</t>
  </si>
  <si>
    <t>O14744350002</t>
  </si>
  <si>
    <t>00015011108 DEPOSITO DE EFECTIVO, DEPOSITANTE: CARLOS APARICIO VEDIA, CONCEPTO: DEVOLUCION EN EXCESO DE LLAMADAS LINEA 71290321 OCTUBRE, CUENTA DE DEPOSITO: CUENTA UNICA DEL TESORO</t>
  </si>
  <si>
    <t>O14744750002</t>
  </si>
  <si>
    <t>00015011108 DEPOSITO DE EFECTIVO, DEPOSITANTE: DANIEL RODOLFO MORILLO, CONCEPTO: DEP. POR EXCESO DE LLAMADAS, CUENTA DE DEPOSITO: CUENTA UNICA DEL TESORO</t>
  </si>
  <si>
    <t>O14744770002</t>
  </si>
  <si>
    <t>00015011108 DEPOSITO DE EFECTIVO, DEPOSITANTE: MERY CHALLCO ESCOBAR, CONCEPTO: DEP. POR EXCESO DE LLAMADAS, CUENTA DE DEPOSITO: CUENTA UNICA DEL TESORO</t>
  </si>
  <si>
    <t>O14744820002</t>
  </si>
  <si>
    <t>00015011108 DEPOSITO DE EFECTIVO, DEPOSITANTE: CINTYA PEÑALOZASUAREZ, CONCEPTO: DEP. POR EXCESO DE LLAMADAS, CUENTA DE DEPOSITO: CUENTA UNICA DEL TESORO</t>
  </si>
  <si>
    <t>O14744830002</t>
  </si>
  <si>
    <t>00015011108 DEPOSITO DE EFECTIVO, DEPOSITANTE: JOSE ANTONIO ARUQUIPA, CONCEPTO: DEP. POR EXCESO DE LLAMADAS, CUENTA DE DEPOSITO: CUENTA UNICA DEL TESORO</t>
  </si>
  <si>
    <t>O14744840002</t>
  </si>
  <si>
    <t>00015011108 DEPOSITO DE EFECTIVO, DEPOSITANTE: FRANCISCO MACABAPI, CONCEPTO: DEP. POR EXCESO DE LLAMADAS, CUENTA DE DEPOSITO: CUENTA UNICA DEL TESORO</t>
  </si>
  <si>
    <t>O14744850002</t>
  </si>
  <si>
    <t>00015011108 DEPOSITO DE EFECTIVO, DEPOSITANTE: MARIEL GODA AZEBEY, CONCEPTO: DEP. POR EXCESO DE LLAMADAS, CUENTA DE DEPOSITO: CUENTA UNICA DEL TESORO</t>
  </si>
  <si>
    <t>B14746080002</t>
  </si>
  <si>
    <t>00015011108 DEP.DE CHEQ.AJENOS,RET.DE CAM.,CONCEPTO: DEVOLUCION DE RECURSOS,DEP.: MINISTERIO DE GOBIERNO , PROCEDENCIA: BANCO UNION S.A., CHEQUE: 50721, FECHA DE EMISION:03/02/2017</t>
  </si>
  <si>
    <t>B14746420002</t>
  </si>
  <si>
    <t>00099021001 DEP.DE CHEQ.AJENOS,RET.DE CAM.,CONCEPTO: CARMEN ROSA TERAN ALVAREZ,DEP.: BANCO UNION S.A. , PROCEDENCIA: BANCO UNION S.A., CHEQUE: 148166, FECHA DE EMISION:09/02/2017</t>
  </si>
  <si>
    <t>B14746500002</t>
  </si>
  <si>
    <t>00099021001 DEP.DE CHEQ.AJENOS,RET.DE CAM.,CONCEPTO: CAMACHO BALDERRAMA MARIA DEL ROSARIO TERESA,DEP.: BANCO UNION S.A. , PROCEDENCIA: BANCO UNION S.A., CHEQUE: 148167, FECHA DE EMISION:09/02/2017</t>
  </si>
  <si>
    <t>B14746800002</t>
  </si>
  <si>
    <t>00099021001 DEP.DE CHEQ.AJENOS,RET.DE CAM.,CONCEPTO: COMPENSACION MENSUAL COTIZACION,DEP.: FUTURO DE BOLIVIA S.A. AFP , PROCEDENCIA: BANCO DE CREDITO DE BOLIVIA S.A., CHEQUE: 47738, FECHA DE EMISION:08/02/2017</t>
  </si>
  <si>
    <t>B14746810002</t>
  </si>
  <si>
    <t>00099021001 DEP.DE CHEQ.AJENOS,RET.DE CAM.,CONCEPTO: COMPENSACION MENSUAL COTIZACION,DEP.: FUTURO DE BOLIVIA S.A. AFP , PROCEDENCIA: BANCO DE CREDITO DE BOLIVIA S.A., CHEQUE: 47739, FECHA DE EMISION:08/02/2017</t>
  </si>
  <si>
    <t>B14746830002</t>
  </si>
  <si>
    <t>00099021001 DEP.DE CHEQ.AJENOS,RET.DE CAM.,CONCEPTO: COMPENSACION MENSUAL COTIZACION,DEP.: FUTURO DE BOLIVIA S.A. AFP , PROCEDENCIA: BANCO DE CREDITO DE BOLIVIA S.A., CHEQUE: 47740, FECHA DE EMISION:08/02/2017</t>
  </si>
  <si>
    <t>B14746840002</t>
  </si>
  <si>
    <t>00099021001 DEP.DE CHEQ.AJENOS,RET.DE CAM.,CONCEPTO: COMPENSACION MENSUAL COTIZACION,DEP.: FUTURO DE BOLIVIA S.A. AFP , PROCEDENCIA: BANCO DE CREDITO DE BOLIVIA S.A., CHEQUE: 47742, FECHA DE EMISION:08/02/2017</t>
  </si>
  <si>
    <t>B14746850002</t>
  </si>
  <si>
    <t>00099021001 DEP.DE CHEQ.AJENOS,RET.DE CAM.,CONCEPTO: COMPENSACION MENSUAL COTIZACION,DEP.: FUTURO DE BOLIVIA S.A. AFP , PROCEDENCIA: BANCO DE CREDITO DE BOLIVIA S.A., CHEQUE: 47741, FECHA DE EMISION:08/02/2017</t>
  </si>
  <si>
    <t>B14746910002</t>
  </si>
  <si>
    <t>00099021001 DEP.DE CHEQ.AJENOS,RET.DE CAM.,CONCEPTO: FRACCION COMPLEMENTARIA MENSUAL,DEP.: FUTURO DE BOLIVIA S.A. AFP , PROCEDENCIA: BANCO DE CREDITO DE BOLIVIA S.A., CHEQUE: 47743, FECHA DE EMISION:08/02/2017</t>
  </si>
  <si>
    <t>B14747130002</t>
  </si>
  <si>
    <t>00099021001 DEP.DE CHEQ.AJENOS,RET.DE CAM.,CONCEPTO: REVERSION DE FONDOS NO UTILIZADOS,DEP.: SERNAP-MANURIPI , PROCEDENCIA: BANCO UNION S.A., CHEQUE: 1672, FECHA DE EMISION:07/02/2017</t>
  </si>
  <si>
    <t>O14745950002</t>
  </si>
  <si>
    <t>00099021001 DEPOSITO DE EFECTIVO, DEPOSITANTE: RAMIRO ALEJANDRO LAZARTE LUJAN, CONCEPTO: DOBLE PERCEPCION, CUENTA DE DEPOSITO: CUENTA UNICA DEL TESORO</t>
  </si>
  <si>
    <t>O14746460002</t>
  </si>
  <si>
    <t>00099021001 DEPOSITO DE EFECTIVO, DEPOSITANTE: MIRIAM CONDORI DE LIZARAZU, CONCEPTO: PREVENTIVO 794, CUENTA DE DEPOSITO: CUENTA UNICA DEL TESORO</t>
  </si>
  <si>
    <t>O14746470002</t>
  </si>
  <si>
    <t>00312014401 DEPOSITO DE EFECTIVO, DEPOSITANTE: DANIEL SILES, CONCEPTO: DINAMARCA PREVENTIVO 2827, CUENTA DE DEPOSITO: CUENTA UNICA DEL TESORO</t>
  </si>
  <si>
    <t>O14746520002</t>
  </si>
  <si>
    <t>00312014401 DEPOSITO DE EFECTIVO, DEPOSITANTE: ANA KATHERINE ARIAS, CONCEPTO: DINAMARCA PREVENTIVO 1648, CUENTA DE DEPOSITO: CUENTA UNICA DEL TESORO</t>
  </si>
  <si>
    <t>O14746540002</t>
  </si>
  <si>
    <t>00312014401 DEPOSITO DE EFECTIVO, DEPOSITANTE: ANA KATHERINE ARIAS, CONCEPTO: DINAMARCA PREVENTIVO 1647, CUENTA DE DEPOSITO: CUENTA UNICA DEL TESORO</t>
  </si>
  <si>
    <t>O14746570002</t>
  </si>
  <si>
    <t>00312014401 DEPOSITO DE EFECTIVO, DEPOSITANTE: ANA KATHERINE ARIAS, CONCEPTO: DINAMARCA PREVENTIVO 1646, CUENTA DE DEPOSITO: CUENTA UNICA DEL TESORO</t>
  </si>
  <si>
    <t>O14746610002</t>
  </si>
  <si>
    <t>00312014401 DEPOSITO DE EFECTIVO, DEPOSITANTE: ANA KATERINE ARIAS, CONCEPTO: DINAMARCA PREVENTIVO 246, CUENTA DE DEPOSITO: CUENTA UNICA DEL TESORO</t>
  </si>
  <si>
    <t>O14746620002</t>
  </si>
  <si>
    <t>00312014401 DEPOSITO DE EFECTIVO, DEPOSITANTE: ANA KATHERINE ARIAS, CONCEPTO: DINAMARCA PREVENTIVO 245, CUENTA DE DEPOSITO: CUENTA UNICA DEL TESORO</t>
  </si>
  <si>
    <t>O14747220002</t>
  </si>
  <si>
    <t>00086031101 DEPOSITO DE EFECTIVO, DEPOSITANTE: SERNAP - PAMELA ALVARADO, CONCEPTO: POR REVERSION DE FONDOS NO UTILIZADOS, CUENTA DE DEPOSITO: CUENTA UNICA DEL TESORO</t>
  </si>
  <si>
    <t>O14747240002</t>
  </si>
  <si>
    <t>00099021001 DEPOSITO DE EFECTIVO, DEPOSITANTE: SERNAP - PAMELA ALVARADO, CONCEPTO: POR REVERSION DE FONDOS NO UTILIZADOS, CUENTA DE DEPOSITO: CUENTA UNICA DEL TESORO</t>
  </si>
  <si>
    <t>O14747250002</t>
  </si>
  <si>
    <t>O14747260002</t>
  </si>
  <si>
    <t>00086038007 DEPOSITO DE EFECTIVO, DEPOSITANTE: SERNAP - PAMELA ALVARADO, CONCEPTO: POR REVERSION DE FONDOS NO UTILIZADOS, CUENTA DE DEPOSITO: CUENTA UNICA DEL TESORO</t>
  </si>
  <si>
    <t>O14747270002</t>
  </si>
  <si>
    <t>00086038003 DEPOSITO DE EFECTIVO, DEPOSITANTE: SERNAP - PAMELA ALVARADO, CONCEPTO: POR REVERSION DE FONDOS NO UTILIZADOS, CUENTA DE DEPOSITO: CUENTA UNICA DEL TESORO</t>
  </si>
  <si>
    <t>O14747510002</t>
  </si>
  <si>
    <t>00574012002 DEPOSITO DE EFECTIVO, DEPOSITANTE: LACTEOSBOL- DIONICIO ARCANI RAMOS, CONCEPTO: FONDOS NO UTILIZADOS NURI I/2016 - 15705, CUENTA DE DEPOSITO: CUENTA UNICA DEL TESORO</t>
  </si>
  <si>
    <t>O14747870002</t>
  </si>
  <si>
    <t>00099021001 DEPOSITO DE EFECTIVO, DEPOSITANTE: MARIA DEL CARMEN ALMENDRAS CAMARGO, CONCEPTO: DEVOLUCION POR CONCEPTO DE GASTOS NO RECONOCIDOS POR EL ESTADO, CUENTA DE DEPOSITO: CUENTA UNICA DEL TESORO</t>
  </si>
  <si>
    <t>O14748400002</t>
  </si>
  <si>
    <t>00099021001 DEPOSITO DE EFECTIVO, DEPOSITANTE: JANNETT OPORTO VILLEGAS - INFO RSE, CONCEPTO: DEVOLUCION DE FONDOS POR PAGO EN DEMASIA, CUENTA DE DEPOSITO: CUENTA UNICA DEL TESORO</t>
  </si>
  <si>
    <t>B14751140002</t>
  </si>
  <si>
    <t>00099021001 DEP.DE CHEQ.AJENOS,RET.DE CAM.,CONCEPTO: DEVOLUCION SALDO VIATICOS,DEP.: CONTRALORIA GENERAL DEL ESTADO , PROCEDENCIA: BANCO UNION S.A., CHEQUE: 4928, FECHA DE EMISION:08/02/2017</t>
  </si>
  <si>
    <t>B14751260002</t>
  </si>
  <si>
    <t>00680012001 DEP.DE CHEQ.AJENOS,RET.DE CAM.,CONCEPTO: DEVOLUCION SALDO NO UTILIZADO,DEP.: CONTRALORIA GENERAL DEL ESTADO , PROCEDENCIA: BANCO UNION S.A., CHEQUE: 4926, FECHA DE EMISION:08/02/2017</t>
  </si>
  <si>
    <t>B14751300002</t>
  </si>
  <si>
    <t>00099021001 DEP.DE CHEQ.AJENOS,RET.DE CAM.,CONCEPTO: DEVOLUCION SALDO VIATICOS PASAJES,DEP.: CONTRALORIA GENERAL DEL ESTADO , PROCEDENCIA: BANCO UNION S.A., CHEQUE: 4927, FECHA DE EMISION:08/02/2017</t>
  </si>
  <si>
    <t>B14751320002</t>
  </si>
  <si>
    <t>00099021001 DEP.DE CHEQ.AJENOS,RET.DE CAM.,CONCEPTO: DEVOLUCION SALDO VIATICOS,DEP.: CONTRALORIA GENERAL DEL ESTADO , PROCEDENCIA: BANCO UNION S.A., CHEQUE: 4934, FECHA DE EMISION:10/02/2017</t>
  </si>
  <si>
    <t>B14751560002</t>
  </si>
  <si>
    <t>00099021001 DEP.DE CHEQ.AJENOS,RET.DE CAM.,CONCEPTO: COMPENSACION MENSUAL COTIZACION,DEP.: FUTURO DE BOLIVIA S.A. AFP , PROCEDENCIA: BANCO DE CREDITO DE BOLIVIA S.A., CHEQUE: 47744, FECHA DE EMISION:09/02/2017</t>
  </si>
  <si>
    <t>B14751880002</t>
  </si>
  <si>
    <t>00526012001 DEP.DE CHEQ.AJENOS,RET.DE CAM.,CONCEPTO: REVERSION FONDOS EN AVANCE,DEP.: BOLIVIA TV , PROCEDENCIA: BANCO UNION S.A., CHEQUE: 15748, FECHA DE EMISION:10/02/2017</t>
  </si>
  <si>
    <t>O14750090002</t>
  </si>
  <si>
    <t>00576012002 DEPOSITO DE EFECTIVO, DEPOSITANTE: RUBEN LUIS VERA CHOQUE, CONCEPTO: DIFERNECIAS DE SALDOS DE ALMACENES, CUENTA DE DEPOSITO: CUENTA UNICA DEL TESORO</t>
  </si>
  <si>
    <t>O14750690002</t>
  </si>
  <si>
    <t>00099021001 DEPOSITO DE EFECTIVO, DEPOSITANTE: MERY GUTIERREZ MARTINEZ CI. 2356299 LP., CONCEPTO: DOBLE PERCEPCION, CUENTA DE DEPOSITO: CUENTA UNICA DEL TESORO</t>
  </si>
  <si>
    <t>O14750970002</t>
  </si>
  <si>
    <t>00099021001 DEPOSITO DE EFECTIVO, DEPOSITANTE: JAVIER EDUARDO NINA TAPIA, CONCEPTO: DEP DEVOLUCION AGUNALDO DICIEMBRE-2016, CUENTA DE DEPOSITO: CUENTA UNICA DEL TESORO</t>
  </si>
  <si>
    <t>O14751430002</t>
  </si>
  <si>
    <t>00574012002 DEPOSITO DE EFECTIVO, DEPOSITANTE: JENRY MAX SILVESTRE VILLAFUERTE, CONCEPTO: DEVOLUCION DESCARGO DE FONDOS EN AVANCE, CUENTA DE DEPOSITO: CUENTA UNICA DEL TESORO</t>
  </si>
  <si>
    <t>O14751510002</t>
  </si>
  <si>
    <t>00015011108 DEPOSITO DE EFECTIVO, DEPOSITANTE: DENIS POMA GUTIERREZ, CONCEPTO: CONSUMO EXCEDENTE DE TELEFONO, CUENTA DE DEPOSITO: CUENTA UNICA DEL TESORO</t>
  </si>
  <si>
    <t>O14751550002</t>
  </si>
  <si>
    <t>00099021001 DEPOSITO DE EFECTIVO, DEPOSITANTE: ZORKA MERCADO ALVAREZ, CONCEPTO: REVERSION SUELDO MES ENERO 2017, CUENTA DE DEPOSITO: CUENTA UNICA DEL TESORO</t>
  </si>
  <si>
    <t>O14752040002</t>
  </si>
  <si>
    <t>00099021001 DEPOSITO DE EFECTIVO, DEPOSITANTE: LA VITALICIA SEGUROS Y REASEGUROS DE VIDA S.A., CONCEPTO: DEVOLUCION DE CC NO COBRADO OCTUBRE 2016, CUENTA DE DEPOSITO: CUENTA UNICA DEL TESORO</t>
  </si>
  <si>
    <t>O14752140002</t>
  </si>
  <si>
    <t>00099021001 DEPOSITO DE EFECTIVO, DEPOSITANTE: JOSEFINA CALDERON RIVERA, CONCEPTO: DEP. POR LLAMADAS TELEFONICAS INJUSTIFICADAS SEGUN MEMORANDUM ATT-DAF-M LP-88/2017, CUENTA DE DEPOSITO: CUENTA UNICA DEL TESORO</t>
  </si>
  <si>
    <t>O14752660002</t>
  </si>
  <si>
    <t>00099021001 DEPOSITO DE EFECTIVO, DEPOSITANTE: LORENA INDIRA APAZA CORONEL, CONCEPTO: DEVOLUCION DE FONDOS NO UTILIZADOS PREVENTIVO Nº 1615, CUENTA DE DEPOSITO: CUENTA UNICA DEL TESORO</t>
  </si>
  <si>
    <t>O14752720002</t>
  </si>
  <si>
    <t>00099021001 DEPOSITO DE EFECTIVO, DEPOSITANTE: LORENA INDIRA APAZA CORONEL, CONCEPTO: DEVOLUCION DE FONDOS NO UTILIZADOS PREVENTIVO Nº 1784, CUENTA DE DEPOSITO: CUENTA UNICA DEL TESORO</t>
  </si>
  <si>
    <t>O14752960002</t>
  </si>
  <si>
    <t>00099021001 DEPOSITO DE EFECTIVO, DEPOSITANTE: GRAL EDWIN A. DE LA FUENTE JERIA, CONCEPTO: DEVOLUCION VIATICOS GESTION 2016 C31-848 C31-953, CUENTA DE DEPOSITO: CUENTA UNICA DEL TESORO</t>
  </si>
  <si>
    <t>O14752970002</t>
  </si>
  <si>
    <t>00099021001 DEPOSITO DE EFECTIVO, DEPOSITANTE: GRAL EDWIN A. DE LA FUENTE JERIA, CONCEPTO: DEVOLUCION VIATICOS GESTION 2015 C31-393; C31-853;C31-1307, CUENTA DE DEPOSITO: CUENTA UNICA DEL TESORO</t>
  </si>
  <si>
    <t>O14753900002</t>
  </si>
  <si>
    <t>00016071101 DEPOSITO DE EFECTIVO, DEPOSITANTE: BETTY FLORES CAMACHO, CONCEPTO: DEVOLUCION POR FONDOS EN AVANCE, CUENTA DE DEPOSITO: CUENTA UNICA DEL TESORO</t>
  </si>
  <si>
    <t>B14755650002</t>
  </si>
  <si>
    <t>00099021001 DEP.DE CHEQ.AJENOS,RET.DE CAM.,CONCEPTO: CABALLERO VEGA ESTHER ROSSE MARY,DEP.: BANCO UNION S.A. , PROCEDENCIA: BANCO UNION S.A., CHEQUE: 148175, FECHA DE EMISION:13/02/2017</t>
  </si>
  <si>
    <t>B14755670002</t>
  </si>
  <si>
    <t>00099021001 DEP.DE CHEQ.AJENOS,RET.DE CAM.,CONCEPTO: CALVI LOBATON CARMEN CELIDA,DEP.: BANCO UNION S.A. , PROCEDENCIA: BANCO UNION S.A., CHEQUE: 148176, FECHA DE EMISION:13/02/2017</t>
  </si>
  <si>
    <t>B14756120002</t>
  </si>
  <si>
    <t>00373024101 DEP.DE CHEQ.AJENOS,RET.DE CAM.,CONCEPTO: FONDO INDIGENA-DEVOLUCION INCAPACIDAD TEMP - DIC/2016,DEP.: CAJA PETROLERA DE SALUD , PROCEDENCIA: BANCO UNION S.A., CHEQUE: 10782, FECHA DE EMISION:13/02/2017</t>
  </si>
  <si>
    <t>O14756390002</t>
  </si>
  <si>
    <t>00099021001 DEPOSITO DE EFECTIVO, DEPOSITANTE: JALMAR CRISTOBAL DELGADILLO AGUADA, CONCEPTO: DEVOLUCION POR CONCEPTO DE VIATICOS, CUENTA DE DEPOSITO: CUENTA UNICA DEL TESORO</t>
  </si>
  <si>
    <t>O14756600002</t>
  </si>
  <si>
    <t>00513072001 DEPOSITO DE EFECTIVO, DEPOSITANTE: DUNIA PORRES CARPIO, CONCEPTO: REPOSICION IMPOSITIVA, CUENTA DE DEPOSITO: CUENTA UNICA DEL TESORO</t>
  </si>
  <si>
    <t>O14757100002</t>
  </si>
  <si>
    <t>00099021001 DEPOSITO DE EFECTIVO, DEPOSITANTE: LUCY MONASTERIOS QUISPE CI. 4321669LP, CONCEPTO: DEVOLUCION, CUENTA DE DEPOSITO: CUENTA UNICA DEL TESORO</t>
  </si>
  <si>
    <t>O14757150002</t>
  </si>
  <si>
    <t>00099021001 DEPOSITO DE EFECTIVO, DEPOSITANTE: EFRAIN GRISOLOGO MACHICADO RAMOS, CONCEPTO: REVERSION SIGMA, CUENTA DE DEPOSITO: CUENTA UNICA DEL TESORO</t>
  </si>
  <si>
    <t>O14757170002</t>
  </si>
  <si>
    <t>00099021001 DEPOSITO DE EFECTIVO, DEPOSITANTE: MARIO CARVAJAL LOZANO, CONCEPTO: DEVOLUCION POR OBSERVACION EMB. MARIO CARVAJAL LOZANO, EMBAJADA DE BOLIVIA EN BOGOTA - COLOMBIA, CUENTA DE DEPOSITO: CUENTA UNICA DEL TESORO</t>
  </si>
  <si>
    <t>O14757210002</t>
  </si>
  <si>
    <t>00099021001 DEPOSITO DE EFECTIVO, DEPOSITANTE: SARA SANTOS YUGAR, CONCEPTO: REV. SALDO NO EJECUTADO DE TELEF. DEL MES DE ENERO DEL CENTRO GRAL. DE MANT. DE MATERIAL BELICO III, CUENTA DE DEPOSITO: CUENTA UNICA DEL TESORO</t>
  </si>
  <si>
    <t>O14757320002</t>
  </si>
  <si>
    <t>00099021001 DEPOSITO DE EFECTIVO, DEPOSITANTE: MARIO ERWIN MEDINA ORDOÑEZ, CONCEPTO: DEVOLUCION DE SALARIO MES DE ENERO 2017, CUENTA DE DEPOSITO: CUENTA UNICA DEL TESORO</t>
  </si>
  <si>
    <t>B14759230002</t>
  </si>
  <si>
    <t>00526012001 DEP.DE CHEQ.AJENOS,RET.DE CAM.,CONCEPTO: DEVOLUCION IVA FACTURA NO DECLARADA,DEP.: BOLIVIATV , PROCEDENCIA: BANCO UNION S.A., CHEQUE: 15750, FECHA DE EMISION:10/02/2017</t>
  </si>
  <si>
    <t>B14759250002</t>
  </si>
  <si>
    <t>00526012001 DEP.DE CHEQ.AJENOS,RET.DE CAM.,CONCEPTO: DEVOLUCION REFRIGERIO STC.,DEP.: BOLIVIA TV , PROCEDENCIA: BANCO UNION S.A., CHEQUE: 15749, FECHA DE EMISION:10/02/2017</t>
  </si>
  <si>
    <t>B14760420002</t>
  </si>
  <si>
    <t>00070011102 DEP.DE CHEQ.AJENOS,RET.DE CAM.,CONCEPTO: DEVOLUCION RECURSOS,DEP.: MINISTERIO DE TRABAJO , PROCEDENCIA: BANCO UNION S.A., CHEQUE: 7896, FECHA DE EMISION:01/02/2017</t>
  </si>
  <si>
    <t>B14760540002</t>
  </si>
  <si>
    <t>00099021001 DEP.DE CHEQ.AJENOS,RET.DE CAM.,CONCEPTO: COMPENSACION MENSUAL DE COTIZACION,DEP.: FUTURO DE BOLIVIA SA SFP , PROCEDENCIA: BANCO DE CREDITO DE BOLIVIA S.A., CHEQUE: 47761, FECHA DE EMISION:13/02/2017</t>
  </si>
  <si>
    <t>B14760600002</t>
  </si>
  <si>
    <t>00099021001 DEP.DE CHEQ.AJENOS,RET.DE CAM.,CONCEPTO: DEVOLUCION COBROS INDEBIDOS GRUPO 9 COMPROBANTE 26,DEP.: SENASIR , PROCEDENCIA: BANCO UNION S.A., CHEQUE: 7354, FECHA DE EMISION:08/02/2017</t>
  </si>
  <si>
    <t>B14760620002</t>
  </si>
  <si>
    <t>00099021001 DEP.DE CHEQ.AJENOS,RET.DE CAM.,CONCEPTO: DEVOLUCION COBRO INDEBIDO GRUPO 8 COMPROBANTE 25,DEP.: SENASIR , PROCEDENCIA: BANCO UNION S.A., CHEQUE: 7329, FECHA DE EMISION:01/02/2017</t>
  </si>
  <si>
    <t>O14759740002</t>
  </si>
  <si>
    <t>00099021001 DEPOSITO DE EFECTIVO, DEPOSITANTE: MIGUEL ANTONIO RIVEROS UGARTE, CONCEPTO: REVERSION 13% POR CONCEPTO VIATICOS CAMBIO DE DESTINO, CUENTA DE DEPOSITO: CUENTA UNICA DEL TESORO</t>
  </si>
  <si>
    <t>O14760190002</t>
  </si>
  <si>
    <t>00590012001 DEPOSITO DE EFECTIVO, DEPOSITANTE: DAGMAR TORRICO DURAN, CONCEPTO: REVERSION DE LA PLANILLA DE SUELDOS EVENTUALES DEL MES DE ENERO Nº 59002, CUENTA DE DEPOSITO: CUENTA UNICA DEL TESORO</t>
  </si>
  <si>
    <t>O14760240002</t>
  </si>
  <si>
    <t>00590012001 DEPOSITO DE EFECTIVO, DEPOSITANTE: DAGMAR TORRICO DURAN-VERONICA ERGUETA SOLIZ, CONCEPTO: REPOSICION DE LA MULTA GENERADA POR EL MINISTERIO DE TRABAJO PAGO DE FINIQUITO SRA JANETT IBAÑEZ O., CUENTA DE DEPOSITO: CUENTA UNICA DEL TESORO</t>
  </si>
  <si>
    <t>O14760330002</t>
  </si>
  <si>
    <t>00047261101 DEPOSITO DE EFECTIVO, DEPOSITANTE: JESUS MENDOZA GALARZA, CONCEPTO: DEVOLUCION POR GASTOS DE ALIMENTACION Y OTROS, CUENTA DE DEPOSITO: CUENTA UNICA DEL TESORO</t>
  </si>
  <si>
    <t>O14760350002</t>
  </si>
  <si>
    <t>00099021001 DEPOSITO DE EFECTIVO, DEPOSITANTE: JESUS MENDOZA GALARZA, CONCEPTO: DEVOLUCION DE DINEROS GASTOS POR ALIMENTO, CUENTA DE DEPOSITO: CUENTA UNICA DEL TESORO</t>
  </si>
  <si>
    <t>O14760580002</t>
  </si>
  <si>
    <t>00342012001 DEPOSITO DE EFECTIVO, DEPOSITANTE: ROSSE MARY FUNES MORALES CI 3431385, CONCEPTO: DEVOLUCION FONDOS EN AVANCE, CUENTA DE DEPOSITO: CUENTA UNICA DEL TESORO</t>
  </si>
  <si>
    <t>O14760630002</t>
  </si>
  <si>
    <t>00099021001 DEPOSITO DE EFECTIVO, DEPOSITANTE: SERVICIO NAL. DE SISTEMA DEL REPARTO, CONCEPTO: DEVOLUCION DEL PAGO UNICO, CUENTA DE DEPOSITO: CUENTA UNICA DEL TESORO</t>
  </si>
  <si>
    <t>O14760660002</t>
  </si>
  <si>
    <t>O14761700002</t>
  </si>
  <si>
    <t>00290062001 DEPOSITO DE EFECTIVO, DEPOSITANTE: SERVICIOS Y COMERCIO DE JUAN CARLOS DEL CASTILLO, CONCEPTO: POR MULTA AL TIEMPO DE ENTREGA DE MAT, CUENTA DE DEPOSITO: CUENTA UNICA DEL TESORO</t>
  </si>
  <si>
    <t>O14761710002</t>
  </si>
  <si>
    <t>00290062001 DEPOSITO DE EFECTIVO, DEPOSITANTE: SERVICIOS Y COMERCIO DE JUAN CARLOS DEL CASTILLO, CONCEPTO: POR MULTA AL TIEMPO DE ENTREGA DE MAT., CUENTA DE DEPOSITO: CUENTA UNICA DEL TESORO</t>
  </si>
  <si>
    <t>O14761760002</t>
  </si>
  <si>
    <t>00099021001 DEPOSITO DE EFECTIVO, DEPOSITANTE: ANGELICA JAUREGUI GUTIERREZ VDA. DE SALAS, CONCEPTO: DEVOLUCION, CUENTA DE DEPOSITO: CUENTA UNICA DEL TESORO</t>
  </si>
  <si>
    <t>O14761820002</t>
  </si>
  <si>
    <t>00046024204 DEPOSITO DE EFECTIVO, DEPOSITANTE: RENAN TORRICO, CONCEPTO: EVENTO DAKAR 2017 - MINISTERIO DE SALUD, CUENTA DE DEPOSITO: CUENTA UNICA DEL TESORO</t>
  </si>
  <si>
    <t>O14762180002</t>
  </si>
  <si>
    <t>00099021001 DEPOSITO DE EFECTIVO, DEPOSITANTE: LORENA INDIRA APAZA CORONEL- SERNAP, CONCEPTO: DEVOLUCION DE FONDOS NO UTILIZADOS PREVENTIVO Nº 2600, CUENTA DE DEPOSITO: CUENTA UNICA DEL TESORO</t>
  </si>
  <si>
    <t>B14763730002</t>
  </si>
  <si>
    <t>00287104309 DEP.DE CHEQ.AJENOS,RET.DE CAM.,CONCEPTO: DEVOLUCION DE RECURSOS PROY. FPS-0700003498,3499,3500,3501 POR RESOLUCION DE CONTRATO,DEP.: FPS-OFICINA CENTRAL , PROCEDENCIA: BANCO UNION S.A., CHEQUE: 383, FECHA DE EMISION:30/01/2017</t>
  </si>
  <si>
    <t>O14764410002</t>
  </si>
  <si>
    <t>00015011108 DEPOSITO DE EFECTIVO, DEPOSITANTE: MINISTERIO DE GOBIERNO, CONCEPTO: POR EXCESO DE CONSUMO DE TELEFONO CELULAR, CUENTA DE DEPOSITO: CUENTA UNICA DEL TESORO</t>
  </si>
  <si>
    <t>O14765310002</t>
  </si>
  <si>
    <t>00099021001 DEPOSITO DE EFECTIVO, DEPOSITANTE: XIMENA QUISPE CALLE, CONCEPTO: DEVOLUCION DE DOS DUODECIMAS DE AGUINALDO, CUENTA DE DEPOSITO: CUENTA UNICA DEL TESORO</t>
  </si>
  <si>
    <t>O14765390002</t>
  </si>
  <si>
    <t>00099021001 DEPOSITO DE EFECTIVO, DEPOSITANTE: JOSEFINA NUÑEZ MURILLO VDA DE RADA, CONCEPTO: DEVOLUCION DE RENTAS E INTERESES, CUENTA DE DEPOSITO: CUENTA UNICA DEL TESORO</t>
  </si>
  <si>
    <t>O14765520002</t>
  </si>
  <si>
    <t>00099021001 DEPOSITO DE EFECTIVO, DEPOSITANTE: ALVARO MAX CASTILLO LANDA, CONCEPTO: DIFERENCIA EN EXCESO AGUINALDO, CUENTA DE DEPOSITO: CUENTA UNICA DEL TESORO</t>
  </si>
  <si>
    <t>O14765710002</t>
  </si>
  <si>
    <t>00099018023 DEPOSITO DE EFECTIVO, DEPOSITANTE: MINISTERIO DE SALUD-RICHARD ENRIQUEZ CALDERON, CONCEPTO: DEVOLUCION PAR-VIPFE-RECON-FDO SOCIAL CENTRAL BOLIVIA CANADA 1997 5974, CUENTA DE DEPOSITO: CUENTA UNICA DEL TESORO</t>
  </si>
  <si>
    <t>B14768130002</t>
  </si>
  <si>
    <t>00099021001 DEP.DE CHEQ.AJENOS,RET.DE CAM.,CONCEPTO: REVERSION AL PREVENTIVO Nº 2022 POR INCUMPLIMIENTO DE PLAZO DE ENTREGA DE SERVIDOR DE ALMACENAMIENTO,DEP.: GUEIZAR ROMANE OROS - QUOTEC SRL.</t>
  </si>
  <si>
    <t>B14768470002</t>
  </si>
  <si>
    <t>00099021001 DEP.DE CHEQ.AJENOS,RET.DE CAM.,CONCEPTO: DIAZ CENTELLAS HILARION,DEP.: BANCO UNION S.A. , PROCEDENCIA: BANCO UNION S.A., CHEQUE: 148182, FECHA DE EMISION:16/02/2017</t>
  </si>
  <si>
    <t>B14768480002</t>
  </si>
  <si>
    <t>00099021001 DEP.DE CHEQ.AJENOS,RET.DE CAM.,CONCEPTO: GONZALES RAMIREZ DE MENDEZ NANCY VICTORIA,DEP.: BANCO UNION S.A. , PROCEDENCIA: BANCO UNION S.A., CHEQUE: 148183, FECHA DE EMISION:16/02/2017</t>
  </si>
  <si>
    <t>B14768490002</t>
  </si>
  <si>
    <t>00099021001 DEP.DE CHEQ.AJENOS,RET.DE CAM.,CONCEPTO: SUAREZ BARRIENTOS EDUARDO LUIS,DEP.: BANCO UNION S.A. , PROCEDENCIA: BANCO UNION S.A., CHEQUE: 148181, FECHA DE EMISION:16/02/2017</t>
  </si>
  <si>
    <t>B14768500002</t>
  </si>
  <si>
    <t>00099021001 DEP.DE CHEQ.AJENOS,RET.DE CAM.,CONCEPTO: MAMANI RAMIREZ MARIA PAULINA,DEP.: BANCO UNION S.A. , PROCEDENCIA: BANCO UNION S.A., CHEQUE: 148180, FECHA DE EMISION:16/02/2017</t>
  </si>
  <si>
    <t>B14768520002</t>
  </si>
  <si>
    <t>00099021001 DEP.DE CHEQ.AJENOS,RET.DE CAM.,CONCEPTO: MEJIA IVONNE MARLENE JORDAN DE,DEP.: BANCO UNION S.A. , PROCEDENCIA: BANCO UNION S.A., CHEQUE: 148179, FECHA DE EMISION:16/02/2017</t>
  </si>
  <si>
    <t>B14768560002</t>
  </si>
  <si>
    <t>00099021001 DEP.DE CHEQ.AJENOS,RET.DE CAM.,CONCEPTO: AYDDE MAMANI COLQUE,DEP.: BANCO UNION S.A. , PROCEDENCIA: BANCO UNION S.A., CHEQUE: 148178, FECHA DE EMISION:16/02/2017</t>
  </si>
  <si>
    <t>B14768570002</t>
  </si>
  <si>
    <t>00099021001 DEP.DE CHEQ.AJENOS,RET.DE CAM.,CONCEPTO: MAMANI FERNANDEZ JANET MIRIAN,DEP.: BANCO UNION S.A. , PROCEDENCIA: BANCO UNION S.A., CHEQUE: 148177, FECHA DE EMISION:16/02/2017</t>
  </si>
  <si>
    <t>O14767720002</t>
  </si>
  <si>
    <t>00574012002 DEPOSITO DE EFECTIVO, DEPOSITANTE: LACTEOSBOL, CONCEPTO: DEVOLUCION FONDOS EN AVANCE, CUENTA DE DEPOSITO: CUENTA UNICA DEL TESORO</t>
  </si>
  <si>
    <t>O14768120002</t>
  </si>
  <si>
    <t>00099021001 DEPOSITO DE EFECTIVO, DEPOSITANTE: ALVARO MARCO ANTONIO CABA OLIVAREZ C.I.2377522 LP, CONCEPTO: CITE:MEFP/VTCP/DGPOT/UAIS-CPI/N°030/2016 REGULARIZACION SEPTIEMBRE-OCTUBRE-NOVIEMBRE 2016, CUENTA DE DEPOSITO: CUENTA UNICA DEL TESORO</t>
  </si>
  <si>
    <t>O14768250002</t>
  </si>
  <si>
    <t>00099021001 DEPOSITO DE EFECTIVO, DEPOSITANTE: TRAMA- DE FERNANDO RUDYARD PAREDEZ CABRERA, CONCEPTO: DEVOLUCION, CUENTA DE DEPOSITO: CUENTA UNICA DEL TESORO</t>
  </si>
  <si>
    <t>O14769160002</t>
  </si>
  <si>
    <t>00099021001 DEPOSITO DE EFECTIVO, DEPOSITANTE: IRENE BALLADARES VELASQUEZ, CONCEPTO: DEVOLUCION AL SENASIR COACTIVO SOCIAL, CUENTA DE DEPOSITO: CUENTA UNICA DEL TESORO</t>
  </si>
  <si>
    <t>O14769380002</t>
  </si>
  <si>
    <t>00099021001 DEPOSITO DE EFECTIVO, DEPOSITANTE: MARIO ALEJANDRO ARIAS URIA, CONCEPTO: DEVOLUCION DE MULTAS NO DESCONTADAS POR CONSULTORIA POR PRODUCTO MEFP (3201), CUENTA DE DEPOSITO: CUENTA UNICA DEL TESORO</t>
  </si>
  <si>
    <t>O14769400002</t>
  </si>
  <si>
    <t>00099021001 DEPOSITO DE EFECTIVO, DEPOSITANTE: MARIO ALEJANDRO ARIAS URIA, CONCEPTO: DEVOLUCION DE MULTAS NO DESCONTADAS POR CONSULTORIA POR PRODUCTO PREVENTIVO 3240, CUENTA DE DEPOSITO: CUENTA UNICA DEL TESORO</t>
  </si>
  <si>
    <t>O14769650002</t>
  </si>
  <si>
    <t>00132052001 DEPOSITO DE EFECTIVO, DEPOSITANTE: EEPS- SEDEM, CONCEPTO: DEVOLUCION DE FONDOS EN AVANCE SALDO, CUENTA DE DEPOSITO: CUENTA UNICA DEL TESORO</t>
  </si>
  <si>
    <t>O14769660002</t>
  </si>
  <si>
    <t>00132062001 DEPOSITO DE EFECTIVO, DEPOSITANTE: PROMIEL - SEDEM, CONCEPTO: DEVOLUCION SALDO FONDOS EN AVANCE, CUENTA DE DEPOSITO: CUENTA UNICA DEL TESORO</t>
  </si>
  <si>
    <t>O14769850002</t>
  </si>
  <si>
    <t>00099021001 DEPOSITO DE EFECTIVO, DEPOSITANTE: MARTHA CAROLINA ESPINOZA TORRES, CONCEPTO: DOS DUODECIMAS DE AGUINALDO DE BETTY ROSA TORRES HERRERA DE ESPINOZA, CUENTA DE DEPOSITO: CUENTA UNICA DEL TESORO</t>
  </si>
  <si>
    <t>B14771710002</t>
  </si>
  <si>
    <t>00130012001 DEP.DE CHEQ.AJENOS,RET.DE CAM.,CONCEPTO: PAGO DE INTERES ORDINARIO CUOTA 84,DEP.: COMERMIN , PROCEDENCIA: BANCO MERCANTIL SANTA CRUZ SA., CHEQUE: 7233, FECHA DE EMISION:15/02/2017</t>
  </si>
  <si>
    <t>B14771720002</t>
  </si>
  <si>
    <t>00130012001 DEP.DE CHEQ.AJENOS,RET.DE CAM.,CONCEPTO: PAGO DE CAPITAL CUOTA 84,DEP.: COMERMIN , PROCEDENCIA: BANCO MERCANTIL SANTA CRUZ SA., CHEQUE: 7232, FECHA DE EMISION:15/02/2017</t>
  </si>
  <si>
    <t>B14772210002</t>
  </si>
  <si>
    <t>00291012006 DEP.DE CHEQ.AJENOS,RET.DE CAM.,CONCEPTO: KAREN TERESA BALCAZAR CRONENBOLD,DEP.: BANCO UNION S.A. , PROCEDENCIA: BANCO UNION S.A., CHEQUE: 148186, FECHA DE EMISION:17/02/2017</t>
  </si>
  <si>
    <t>B14772610002</t>
  </si>
  <si>
    <t>00099021001 DEP.DE CHEQ.AJENOS,RET.DE CAM.,CONCEPTO: DEVOLUCION DE PASAJES AEREOS NO UTILIZADOS DE LA EMPRESA BOA,DEP.: MINISTERIO DE EDUCACION , PROCEDENCIA: BANCO UNION S.A., CHEQUE: 20652, FECHA DE EMISION:16/02/2017</t>
  </si>
  <si>
    <t>O14772110002</t>
  </si>
  <si>
    <t>00099021001 DEPOSITO DE EFECTIVO, DEPOSITANTE: EDUARDO LUIS ROJAS MERCADO, CONCEPTO: DEVOLUCION HABER INDEBIDO MES ENERO/17, CUENTA DE DEPOSITO: CUENTA UNICA DEL TESORO</t>
  </si>
  <si>
    <t>O14772140002</t>
  </si>
  <si>
    <t>00099021001 DEPOSITO DE EFECTIVO, DEPOSITANTE: CEFERINO MARTIN CHOQUE ARUQUIPA, CONCEPTO: DEVOLUCION POR CONCEPTO DE MULTA, CUENTA DE DEPOSITO: CUENTA UNICA DEL TESORO</t>
  </si>
  <si>
    <t>O14774560002</t>
  </si>
  <si>
    <t>00015011108 DEPOSITO DE EFECTIVO, DEPOSITANTE: MIN. GOB. MARITZA SANJINES CESPEDES, CONCEPTO: EXCESO DE LIMITE DE CONSUMO DE LLAMADAS A CELULAR, CUENTA DE DEPOSITO: CUENTA UNICA DEL TESORO</t>
  </si>
  <si>
    <t>O14774580002</t>
  </si>
  <si>
    <t>00015011108 DEPOSITO DE EFECTIVO, DEPOSITANTE: MIN. GOB. JORGE E. RENDON LAIME, CONCEPTO: EXCESO DE LIMITE DE CONSUMO DE LLAMADAS A CELULAR, CUENTA DE DEPOSITO: CUENTA UNICA DEL TESORO</t>
  </si>
  <si>
    <t>O14774620002</t>
  </si>
  <si>
    <t>00015011108 DEPOSITO DE EFECTIVO, DEPOSITANTE: MIN. GOB. JORGE ESTEBAN RENDON LAIME, CONCEPTO: EXCESO DE LIMITE DE CONSUMO DE LLAMADAS A CELULAR, CUENTA DE DEPOSITO: CUENTA UNICA DEL TESORO</t>
  </si>
  <si>
    <t>O14774650002</t>
  </si>
  <si>
    <t>00015011108 DEPOSITO DE EFECTIVO, DEPOSITANTE: MIN. GOB. MARITZA SANJINES CESPEDES, CONCEPTO: EXCESO DE LLAMADAS DE CONSUMO DE LLAMADAS A CELULAR, CUENTA DE DEPOSITO: CUENTA UNICA DEL TESORO</t>
  </si>
  <si>
    <t>O14774660002</t>
  </si>
  <si>
    <t>00099021001 DEPOSITO DE EFECTIVO, DEPOSITANTE: OVANDO PALZA PABLO ALEJANDRO, CONCEPTO: DEVOLUCION DE AGUINALDO 2016, CUENTA DE DEPOSITO: CUENTA UNICA DEL TESORO</t>
  </si>
  <si>
    <t>O14774670002</t>
  </si>
  <si>
    <t>00015011108 DEPOSITO DE EFECTIVO, DEPOSITANTE: MIN.GOB. MARITZA SANJINES CESPEDES, CONCEPTO: EXCESO DE LLAMADAS DE CONSUMO DE LLAMADAS A CELULAR, CUENTA DE DEPOSITO: CUENTA UNICA DEL TESORO</t>
  </si>
  <si>
    <t>O14774680002</t>
  </si>
  <si>
    <t>00099021001 DEPOSITO DE EFECTIVO, DEPOSITANTE: PEREZ ANDRADE MARCO ANTONIO, CONCEPTO: DEVOLUCION DE AGUINALDO EN DEMASIA 2016, CUENTA DE DEPOSITO: CUENTA UNICA DEL TESORO</t>
  </si>
  <si>
    <t>O14774710002</t>
  </si>
  <si>
    <t>00099021001 DEPOSITO DE EFECTIVO, DEPOSITANTE: QUISBERTH CARRILLO DELIA, CONCEPTO: DEVOLUCION DE AGUINALDO EN DEMASIA DEL 2016, CUENTA DE DEPOSITO: CUENTA UNICA DEL TESORO</t>
  </si>
  <si>
    <t>B14776410002</t>
  </si>
  <si>
    <t>00086031101 DEP.DE CHEQ.AJENOS,RET.DE CAM.,CONCEPTO: PAGO PERDIDA TOTAL SERNAP RECLAMO 66150,DEP.: LA BOLIVIANA CIACRUZ DE SEGUROS Y REASEGUROS , PROCEDENCIA: BANCO DE CREDITO DE BOLIVIA S.A., CHEQUE: 832923, FECHA DE EMISION:17/02/2017</t>
  </si>
  <si>
    <t>O14776540002</t>
  </si>
  <si>
    <t>00099021001 DEPOSITO DE EFECTIVO, DEPOSITANTE: JUAN POMA PAUCARA - SENASIR, CONCEPTO: DOBLE PERCEPCION, CUENTA DE DEPOSITO: CUENTA UNICA DEL TESORO</t>
  </si>
  <si>
    <t>O14776620002</t>
  </si>
  <si>
    <t>00099021001 DEPOSITO DE EFECTIVO, DEPOSITANTE: EDGAR AÑAGUAYA CAPCHA, CONCEPTO: DEV. DE SALDOS DE GASTOS DE FUNCIONAMIENTO CONSULADO DEL ESTADO EN POSITOS DE ARGENTINA, CUENTA DE DEPOSITO: CUENTA UNICA DEL TESORO</t>
  </si>
  <si>
    <t>O14776630002</t>
  </si>
  <si>
    <t>00099021001 DEPOSITO DE EFECTIVO, DEPOSITANTE: EDGAR AÑAGUAYA CAPCHA, CONCEPTO: DEV. DE SALDOS DE PROGRAMA DE DOCUMENTACION CONSULADO DEL ESTADO EN ARGENTINA POSITOS, CUENTA DE DEPOSITO: CUENTA UNICA DEL TESORO</t>
  </si>
  <si>
    <t>O14776660002</t>
  </si>
  <si>
    <t>00099021001 DEPOSITO DE EFECTIVO, DEPOSITANTE: NATALIO NINA LUNA, CONCEPTO: DEVOLUCION, CUENTA DE DEPOSITO: CUENTA UNICA DEL TESORO</t>
  </si>
  <si>
    <t>O14776880002</t>
  </si>
  <si>
    <t>00099021001 DEPOSITO DE EFECTIVO, DEPOSITANTE: EDUARDO MAMANI YAVINCHA, CONCEPTO: DOBLE PERCEPCION, CUENTA DE DEPOSITO: CUENTA UNICA DEL TESORO</t>
  </si>
  <si>
    <t>O14777360002</t>
  </si>
  <si>
    <t>00099021001 DEPOSITO DE EFECTIVO, DEPOSITANTE: JUANA QUISPE TACACHIRA, CONCEPTO: DOBLE PERCEPCION, CUENTA DE DEPOSITO: CUENTA UNICA DEL TESORO</t>
  </si>
  <si>
    <t>O14777760002</t>
  </si>
  <si>
    <t>00099021001 DEPOSITO DE EFECTIVO, DEPOSITANTE: EJERCITO DE BOLIVIA DIV.MEC - 1, CONCEPTO: DEVOLUCION SALDO ENERGIA ELECTRICA MES DICIEMBRE DE 2016 DIVISION MECANIZADA - 1, CUENTA DE DEPOSITO: CUENTA UNICA DEL TESORO</t>
  </si>
  <si>
    <t>O14777790002</t>
  </si>
  <si>
    <t>00099021001 DEPOSITO DE EFECTIVO, DEPOSITANTE: JOAQUIN QUISPE RAMOS, CONCEPTO: DOBLE PERCEPCION, CUENTA DE DEPOSITO: CUENTA UNICA DEL TESORO</t>
  </si>
  <si>
    <t>O14778110002</t>
  </si>
  <si>
    <t>00099021001 DEPOSITO DE EFECTIVO, DEPOSITANTE: MATEO CALCINA PACO, CONCEPTO: DOBLE PERCEPCION, CUENTA DE DEPOSITO: CUENTA UNICA DEL TESORO</t>
  </si>
  <si>
    <t>O14778370002</t>
  </si>
  <si>
    <t>O14778780002</t>
  </si>
  <si>
    <t>00099021001 DEPOSITO DE EFECTIVO, DEPOSITANTE: DENIS SALINAS MINISTERIO DE DEPORTES, CONCEPTO: DEV. SALDO NO EJECUTADO COPA ESTADO PLURINACIONAL DE BOLIVIA DICIEMBRE /2016, CUENTA DE DEPOSITO: CUENTA UNICA DEL TESORO</t>
  </si>
  <si>
    <t>O14778800002</t>
  </si>
  <si>
    <t>00099021001 DEPOSITO DE EFECTIVO, DEPOSITANTE: DENIS SALINAS MINISTERIO DE DEPORTES, CONCEPTO: DEV. SALDO NO EJECUTADO COPA ESTADO PLURINACIONAL DE BOLIVIA DICIEMBRE 2016, CUENTA DE DEPOSITO: CUENTA UNICA DEL TESORO</t>
  </si>
  <si>
    <t>O14778820002</t>
  </si>
  <si>
    <t>00099021001 DEPOSITO DE EFECTIVO, DEPOSITANTE: DENIS SALINAS MINISTERIO DE DEPORTES, CONCEPTO: DEV. SALDO NO EJECUTADO COPA ESTADO PLURINACIONAL DE BOLIVIA DICIEMBRE/2016, CUENTA DE DEPOSITO: CUENTA UNICA DEL TESORO</t>
  </si>
  <si>
    <t>O14779280002</t>
  </si>
  <si>
    <t>B14780970002</t>
  </si>
  <si>
    <t>00099021001 DEP.DE CHEQ.AJENOS,RET.DE CAM.,CONCEPTO: BENEDICTA VASQUEZ QUINTEROS,DEP.: BANCO UNION S.A. , PROCEDENCIA: BANCO UNION S.A., CHEQUE: 148189, FECHA DE EMISION:21/02/2017</t>
  </si>
  <si>
    <t>B14781020002</t>
  </si>
  <si>
    <t>00099021001 DEP.DE CHEQ.AJENOS,RET.DE CAM.,CONCEPTO: AMAYA ROCHA EDUARDO,DEP.: BANCO UNION S.A. , PROCEDENCIA: BANCO UNION S.A., CHEQUE: 148190, FECHA DE EMISION:21/02/2017</t>
  </si>
  <si>
    <t>B14781040002</t>
  </si>
  <si>
    <t>00099021001 DEP.DE CHEQ.AJENOS,RET.DE CAM.,CONCEPTO: ANTEZANA CARRION WALTER TITO,DEP.: BANCO UNION S.A. , PROCEDENCIA: BANCO UNION S.A., CHEQUE: 148192, FECHA DE EMISION:21/02/2017</t>
  </si>
  <si>
    <t>B14781070002</t>
  </si>
  <si>
    <t>00099021001 DEP.DE CHEQ.AJENOS,RET.DE CAM.,CONCEPTO: ANTEZANA CARRION WALTER TITO,DEP.: BANCO UNION S.A. , PROCEDENCIA: BANCO UNION S.A., CHEQUE: 148191, FECHA DE EMISION:21/02/2017</t>
  </si>
  <si>
    <t>B14781080002</t>
  </si>
  <si>
    <t>00099021001 DEP.DE CHEQ.AJENOS,RET.DE CAM.,CONCEPTO: FROILAN ZARZUELA CHAMBI,DEP.: BANCO UNION S.A. , PROCEDENCIA: BANCO UNION S.A., CHEQUE: 148193, FECHA DE EMISION:21/02/2017</t>
  </si>
  <si>
    <t>B14781100002</t>
  </si>
  <si>
    <t>00099021001 DEP.DE CHEQ.AJENOS,RET.DE CAM.,CONCEPTO: FROILAN ZARZUELA CHAMBI,DEP.: BANCO UNION S.A. , PROCEDENCIA: BANCO UNION S.A., CHEQUE: 148194, FECHA DE EMISION:21/02/2017</t>
  </si>
  <si>
    <t>B14781120002</t>
  </si>
  <si>
    <t>00099021001 DEP.DE CHEQ.AJENOS,RET.DE CAM.,CONCEPTO: JOSE NEMESIO COBA,DEP.: BANCO UNION S.A. , PROCEDENCIA: BANCO UNION S.A., CHEQUE: 148195, FECHA DE EMISION:21/02/2017</t>
  </si>
  <si>
    <t>B14781420002</t>
  </si>
  <si>
    <t>00099021001 DEP.DE CHEQ.AJENOS,RET.DE CAM.,CONCEPTO: PAGO SUBSIDIO DE MATERNIDAD MES DE MARZO 2016,DEP.: CAJA DE SALUD DE LA BANCA PRIVADA , PROCEDENCIA: BANCO NACIONAL DE BOLIVIA S.A., CHEQUE: 6346954, FECHA DE EMISION:13/02/2017</t>
  </si>
  <si>
    <t>B14781460002</t>
  </si>
  <si>
    <t>00099021001 DEP.DE CHEQ.AJENOS,RET.DE CAM.,CONCEPTO: PAGO SUBSIDIO MATERNIDAD MES DE FEBRERO 2016,DEP.: CAJA DE SALUD DE LA BANCA PRIVADA , PROCEDENCIA: BANCO NACIONAL DE BOLIVIA S.A., CHEQUE: 6346955, FECHA DE EMISION:13/02/2017</t>
  </si>
  <si>
    <t>O14780520002</t>
  </si>
  <si>
    <t>00016011101 DEPOSITO DE EFECTIVO, DEPOSITANTE: SERVICIOS GRAFICAS T K, CONCEPTO: SOLICITUD DE DEVOLUCION PAGO EN DEMASIA, CUENTA DE DEPOSITO: CUENTA UNICA DEL TESORO</t>
  </si>
  <si>
    <t>O14780580002</t>
  </si>
  <si>
    <t>00070011102 DEPOSITO DE EFECTIVO, DEPOSITANTE: MINISTERIO DE TRABAJO, CONCEPTO: DEVOLUCION VIATICOS POR FELIPE OROZCO VIATICOS Y RETENCIONES VIAJE A CBBA DEL 2 AL 5/12/16, CUENTA DE DEPOSITO: CUENTA UNICA DEL TESORO</t>
  </si>
  <si>
    <t>O14781720002</t>
  </si>
  <si>
    <t>00099021001 DEPOSITO DE EFECTIVO, DEPOSITANTE: JUAN CARLOS ALBORNOZ CANO CI. 5052399 TJ, CONCEPTO: POR NO PRESENTAR DECLARACION JURADA DE BIENES POR RENTA POR DEJACION DEL CARGO, CUENTA DE DEPOSITO: CUENTA UNICA DEL TESORO</t>
  </si>
  <si>
    <t>O14782250002</t>
  </si>
  <si>
    <t>00041031107 DEPOSITO DE EFECTIVO, DEPOSITANTE: ARTES GRAFICAS SAGITARIO SRL, CONCEPTO: DEVOLUCION DE IMPORTE, CUENTA DE DEPOSITO: CUENTA UNICA DEL TESORO</t>
  </si>
  <si>
    <t>O14782270002</t>
  </si>
  <si>
    <t>00015011108 DEPOSITO DE EFECTIVO, DEPOSITANTE: FREDDY CAYO AROZAMEN, CONCEPTO: EXCEDENTE EN CONSUMO DE TELEFONO CELULAR, CUENTA DE DEPOSITO: CUENTA UNICA DEL TESORO</t>
  </si>
  <si>
    <t>O14782280002</t>
  </si>
  <si>
    <t>O14782290002</t>
  </si>
  <si>
    <t>B14783990002</t>
  </si>
  <si>
    <t>00099021001 DEP.DE CHEQ.AJENOS,RET.DE CAM.,CONCEPTO: REVERSION DE RECURSOS AL TGN DEVOLUCION DE PAGO EN EXCESO POR TASA RMV EMP ELECTRICA GUARACACHI SA.,DEP.: AUTORIDAD DE SUPERVISION DEL SISTEMA FINANCIERO</t>
  </si>
  <si>
    <t>B14784250002</t>
  </si>
  <si>
    <t>00099021001 DEP.DE CHEQ.AJENOS,RET.DE CAM.,CONCEPTO: DEVOLUCION COTIZACION EXCESO EMP.,DEP.: FUTURO DE BOLIVIA SA AFP , PROCEDENCIA: BANCO DE CREDITO DE BOLIVIA S.A., CHEQUE: 47945, FECHA DE EMISION:21/02/2017</t>
  </si>
  <si>
    <t>B14784270002</t>
  </si>
  <si>
    <t>00099021001 DEP.DE CHEQ.AJENOS,RET.DE CAM.,CONCEPTO: DEVOLUCION COTIZACION EXCESO,DEP.: FUTURO DE BOLIVIA SA AFP , PROCEDENCIA: BANCO DE CREDITO DE BOLIVIA S.A., CHEQUE: 47944, FECHA DE EMISION:21/02/2017</t>
  </si>
  <si>
    <t>B14784290002</t>
  </si>
  <si>
    <t>00035051101 DEP.DE CHEQ.AJENOS,RET.DE CAM.,CONCEPTO: DEVOLUCION DE BOA POR PASAJE AEREO NO UTILIZADO EN LA GESTION 2016,DEP.: SENASIR , PROCEDENCIA: BANCO UNION S.A., CHEQUE: 332, FECHA DE EMISION:16/02/2017</t>
  </si>
  <si>
    <t>B14784520002</t>
  </si>
  <si>
    <t>00099021001 DEP.DE CHEQ.AJENOS,RET.DE CAM.,CONCEPTO: VILLARROEL MATAMOROS MARLENE,DEP.: BANCO UNION S.A. , PROCEDENCIA: BANCO UNION S.A., CHEQUE: 148196, FECHA DE EMISION:22/02/2017</t>
  </si>
  <si>
    <t>B14784530002</t>
  </si>
  <si>
    <t>00299014101 DEP.DE CHEQ.AJENOS,RET.DE CAM.,CONCEPTO: TRANSFERENCIA DE RECURSOS DE LA GOBERNACION DEPARTAMENTAL LA PAZ,DEP.: JESUS MORALES M. , PROCEDENCIA: BANCO UNION S.A., CHEQUE: 548, FECHA DE EMISION:22/02/2017</t>
  </si>
  <si>
    <t>B14785110002</t>
  </si>
  <si>
    <t>00582012001 DEP.DE CHEQ.AJENOS,RET.DE CAM.,CONCEPTO: DEVOLUCION ZAFRA 2015 - 2016,DEP.: EBA , PROCEDENCIA: BANCO UNION S.A., CHEQUE: 4603, FECHA DE EMISION:10/02/2017</t>
  </si>
  <si>
    <t>B14785150002</t>
  </si>
  <si>
    <t>00582012001 DEP.DE CHEQ.AJENOS,RET.DE CAM.,CONCEPTO: PAGO SR. JOSE M. TEKKO RUIZ,DEP.: EBA , PROCEDENCIA: BANCO UNION S.A., CHEQUE: 4614, FECHA DE EMISION:16/02/2017</t>
  </si>
  <si>
    <t>O14784000002</t>
  </si>
  <si>
    <t>00099021001 DEPOSITO DE EFECTIVO, DEPOSITANTE: ALICIA EDUARDA CHOQUE MARCA, CONCEPTO: DEVOLUCION DE HABER DEL MES DE ABRIL 2011, CUENTA DE DEPOSITO: CUENTA UNICA DEL TESORO</t>
  </si>
  <si>
    <t>O14785340002</t>
  </si>
  <si>
    <t>00099021001 DEPOSITO DE EFECTIVO, DEPOSITANTE: HUGO EMILIO BARRON RODO, CONCEPTO: DOBLE PERCEPCION, CUENTA DE DEPOSITO: CUENTA UNICA DEL TESORO</t>
  </si>
  <si>
    <t>O14785450002</t>
  </si>
  <si>
    <t>00099021001 DEPOSITO DE EFECTIVO, DEPOSITANTE: JOSE MIGUEL GUTIERREZ MENDOZA, CONCEPTO: DOBLE PERCEPCION, CUENTA DE DEPOSITO: CUENTA UNICA DEL TESORO</t>
  </si>
  <si>
    <t>O14785580002</t>
  </si>
  <si>
    <t>00574012002 DEPOSITO DE EFECTIVO, DEPOSITANTE: MARIA MAURA ESPINOZA DE ANTEZANA, CONCEPTO: MULTA, CUENTA DE DEPOSITO: CUENTA UNICA DEL TESORO</t>
  </si>
  <si>
    <t>O14786000002</t>
  </si>
  <si>
    <t>00015011108 DEPOSITO DE EFECTIVO, DEPOSITANTE: JOSE ANTONIO ARUQUIPA ZENTENO, CONCEPTO: EXCESO DE LLAMADAS MES AGOSTO AÑO 2016, CUENTA DE DEPOSITO: CUENTA UNICA DEL TESORO</t>
  </si>
  <si>
    <t>O14786010002</t>
  </si>
  <si>
    <t>00015011108 DEPOSITO DE EFECTIVO, DEPOSITANTE: JOSE ANTONIO ARUQUIPA ZENTENO, CONCEPTO: EXCESO DE LLAMADAS MES SEPTIEMBRE AÑO 2016, CUENTA DE DEPOSITO: CUENTA UNICA DEL TESORO</t>
  </si>
  <si>
    <t>O14786020002</t>
  </si>
  <si>
    <t>00015011108 DEPOSITO DE EFECTIVO, DEPOSITANTE: JOSE ANTONIO ARUQUIPA ZENTENO, CONCEPTO: EXCESO DE LLAMADAS MES DE OCTUBRE AÑO 2016, CUENTA DE DEPOSITO: CUENTA UNICA DEL TESORO</t>
  </si>
  <si>
    <t>O14786030002</t>
  </si>
  <si>
    <t>00015011108 DEPOSITO DE EFECTIVO, DEPOSITANTE: JOSE ANTONIO ARUQUIPA ZENTENO, CONCEPTO: EXCESO DE LLAMADAS MES NOVIEMBRE AÑO 2016, CUENTA DE DEPOSITO: CUENTA UNICA DEL TESORO</t>
  </si>
  <si>
    <t>O14786040002</t>
  </si>
  <si>
    <t>00015011108 DEPOSITO DE EFECTIVO, DEPOSITANTE: JOSE ANTONIO ARUQUIPA ZENTENO, CONCEPTO: EXCESO DE LLAMADAS MES JULIO AÑO 2014, CUENTA DE DEPOSITO: CUENTA UNICA DEL TESORO</t>
  </si>
  <si>
    <t>O14786050002</t>
  </si>
  <si>
    <t>00015011108 DEPOSITO DE EFECTIVO, DEPOSITANTE: JOSE ANTONIO ARUQUIPA ZENTENO, CONCEPTO: EXCESO DE LLAMADAS MES AGOSTO AÑO 2014, CUENTA DE DEPOSITO: CUENTA UNICA DEL TESORO</t>
  </si>
  <si>
    <t>O14786070002</t>
  </si>
  <si>
    <t>00015011108 DEPOSITO DE EFECTIVO, DEPOSITANTE: JOSE ANTONIO ARUQUIPA ZENTENO, CONCEPTO: EXCESO DE LLAMADAS MES SEPTIEMBRE AÑO 2014, CUENTA DE DEPOSITO: CUENTA UNICA DEL TESORO</t>
  </si>
  <si>
    <t>O14786090002</t>
  </si>
  <si>
    <t>00015011108 DEPOSITO DE EFECTIVO, DEPOSITANTE: JOSE ANTONIO ARUQUIPA ZENTENO, CONCEPTO: EXCESO DE LLAMADAS MES OCTUBRE AÑO 2014, CUENTA DE DEPOSITO: CUENTA UNICA DEL TESORO</t>
  </si>
  <si>
    <t>O14786100002</t>
  </si>
  <si>
    <t>00015011108 DEPOSITO DE EFECTIVO, DEPOSITANTE: JOSE ANTONIO ARUQUIPA ZENTENO, CONCEPTO: EXCESO DE LLAMADAS MES MARZO AÑO 2015, CUENTA DE DEPOSITO: CUENTA UNICA DEL TESORO</t>
  </si>
  <si>
    <t>O14786110002</t>
  </si>
  <si>
    <t>00015011108 DEPOSITO DE EFECTIVO, DEPOSITANTE: JOSE ANTONIO ARUQUIPA ZENTENO, CONCEPTO: EXCESO DE LLAMADAS MES ABRIL AÑO 2015, CUENTA DE DEPOSITO: CUENTA UNICA DEL TESORO</t>
  </si>
  <si>
    <t>O14786120002</t>
  </si>
  <si>
    <t>00015011108 DEPOSITO DE EFECTIVO, DEPOSITANTE: JOSE ANTONIO ARUQUIPA ZENTENO, CONCEPTO: EXCESO DE LLAMADAS MES MAYO AÑO 2015, CUENTA DE DEPOSITO: CUENTA UNICA DEL TESORO</t>
  </si>
  <si>
    <t>O14786330002</t>
  </si>
  <si>
    <t>00592012001 DEPOSITO DE EFECTIVO, DEPOSITANTE: EMPRESA ESTATAL BOLIVIANA DE TURISMO, CONCEPTO: DEPÓSITO A LA CUENTA, CUENTA DE DEPOSITO: CUENTA UNICA DEL TESORO</t>
  </si>
  <si>
    <t>O14786680002</t>
  </si>
  <si>
    <t>00099021001 DEPOSITO DE EFECTIVO, DEPOSITANTE: WORLD UNION- DE MAURICIO OLIVER MOLINA ZENTENO, CONCEPTO: DEVOLUCION POR MULTA, CUENTA DE DEPOSITO: CUENTA UNICA DEL TESORO</t>
  </si>
  <si>
    <t>O14786750002</t>
  </si>
  <si>
    <t>00086088701 DEPOSITO DE EFECTIVO, DEPOSITANTE: U.D. SUSTENTAR, CONCEPTO: DEVOLUCION POR FALTANTES EN LA UNIDAD DE ALMACENES, CUENTA DE DEPOSITO: CUENTA UNICA DEL TESORO</t>
  </si>
  <si>
    <t>O14786760002</t>
  </si>
  <si>
    <t>00099021001 DEPOSITO DE EFECTIVO, DEPOSITANTE: SEXTO DISTRITO NAVAL PANDO, CONCEPTO: SALDO SERVICIOS BASICOS NOV/16 DN6, CUENTA DE DEPOSITO: CUENTA UNICA DEL TESORO</t>
  </si>
  <si>
    <t>O14786950002</t>
  </si>
  <si>
    <t>00099021001 DEPOSITO DE EFECTIVO, DEPOSITANTE: HERLAN SURCO CALCINA - MIN. DE PRESIDENCIA, CONCEPTO: DEVOLUCION DE VIATICOS, CUENTA DE DEPOSITO: CUENTA UNICA DEL TESORO</t>
  </si>
  <si>
    <t>O14787030002</t>
  </si>
  <si>
    <t>00099021001 DEPOSITO DE EFECTIVO, DEPOSITANTE: VLADIMIR FELIX ESCOBAR GISBERT, CONCEPTO: POR MULTAS NO COBRADAS POR SERVICIO DE CONSULTORIA, CUENTA DE DEPOSITO: CUENTA UNICA DEL TESORO</t>
  </si>
  <si>
    <t>B14789770002</t>
  </si>
  <si>
    <t>00283062001 DEP.DE CHEQ.AJENOS,RET.DE CAM.,CONCEPTO: DEVOLUCION DE VIATICOS REG. SANTA CRUZ,DEP.: ADUANA NAL DE BOLIVIA , PROCEDENCIA: BANCO UNION S.A., CHEQUE: 2407, FECHA DE EMISION:21/02/2017</t>
  </si>
  <si>
    <t>B14789880002</t>
  </si>
  <si>
    <t>00099021001 DEP.DE CHEQ.AJENOS,RET.DE CAM.,CONCEPTO: DEVOLUCION PASAJES NO UTILIZADOS GESTION 2015,DEP.: MINISTERIO DE LA PRESIDENCIA , PROCEDENCIA: BANCO UNION S.A., CHEQUE: 5577, FECHA DE EMISION:23/02/2017</t>
  </si>
  <si>
    <t>O14788820002</t>
  </si>
  <si>
    <t>00099021001 DEPOSITO DE EFECTIVO, DEPOSITANTE: SABINO PALLUCA MENDO, CONCEPTO: COBRO INDEBIDO, CUENTA DE DEPOSITO: CUENTA UNICA DEL TESORO</t>
  </si>
  <si>
    <t>O14790390002</t>
  </si>
  <si>
    <t>00574012002 DEPOSITO DE EFECTIVO, DEPOSITANTE: LACTEOSBOL JOSE ANTONIO BORDA AGUILERA, CONCEPTO: DEVOLUCION POR FONDOS EN AVANCE, CUENTA DE DEPOSITO: CUENTA UNICA DEL TESORO</t>
  </si>
  <si>
    <t>O14790400002</t>
  </si>
  <si>
    <t>O14790450002</t>
  </si>
  <si>
    <t>00099021001 DEPOSITO DE EFECTIVO, DEPOSITANTE: FELICIANO QUISPE QUISPE, CONCEPTO: DEVOLUCION DEL AGUINALDO 2016, CUENTA DE DEPOSITO: CUENTA UNICA DEL TESORO</t>
  </si>
  <si>
    <t>O14790470002</t>
  </si>
  <si>
    <t>00099021001 DEPOSITO DE EFECTIVO, DEPOSITANTE: FELICIANO QUISPE QUISPE, CONCEPTO: DEVOLUCION DEL HABER DEL MARZO 2016, CUENTA DE DEPOSITO: CUENTA UNICA DEL TESORO</t>
  </si>
  <si>
    <t>O14790480002</t>
  </si>
  <si>
    <t>00099021001 DEPOSITO DE EFECTIVO, DEPOSITANTE: FELICIANO QUISPE QUISPE, CONCEPTO: DEVOLUCION DEL BONO ECONOMICO, CUENTA DE DEPOSITO: CUENTA UNICA DEL TESORO</t>
  </si>
  <si>
    <t>O14791280002</t>
  </si>
  <si>
    <t>00099021001 DEPOSITO DE EFECTIVO, DEPOSITANTE: MAX ROUGCHER MINISTERIO DE DEPORTES, CONCEPTO: DEVOLUCION DE SALDOS NO EJECUTADOS FONDOS EN AVANCE COPA EST. PLURINAC. DE BOLIVIA, CUENTA DE DEPOSITO: CUENTA UNICA DEL TESORO</t>
  </si>
  <si>
    <t>O14791300002</t>
  </si>
  <si>
    <t>O14791330002</t>
  </si>
  <si>
    <t>O14791340002</t>
  </si>
  <si>
    <t>00099021001 DEPOSITO DE EFECTIVO, DEPOSITANTE: OSWALDO DURAN FERNANDEZ, CONCEPTO: DEPÓSITO DUODECIMAS SENASIR DE LA SRA CARMELA FERNANDEZ, CUENTA DE DEPOSITO: CUENTA UNICA DEL TESORO</t>
  </si>
  <si>
    <t>O14791350002</t>
  </si>
  <si>
    <t>B14793430002</t>
  </si>
  <si>
    <t>00099021001 DEP.DE CHEQ.AJENOS,RET.DE CAM.,CONCEPTO: DEVOLUCION DE FONDOS,DEP.: GAM TORO TORO PROY FORESTACION EN MICROCUENCAS , PROCEDENCIA: BANCO UNION S.A., CHEQUE: 54, FECHA DE EMISION:22/02/2017</t>
  </si>
  <si>
    <t>B14793760002</t>
  </si>
  <si>
    <t>00283062001 DEP.DE CHEQ.AJENOS,RET.DE CAM.,CONCEPTO: OTROS,DEP.: ADUANA NAL DE BOLIVIA , PROCEDENCIA: BANCO UNION S.A., CHEQUE: 2426, FECHA DE EMISION:21/02/2017</t>
  </si>
  <si>
    <t>B14793850002</t>
  </si>
  <si>
    <t>00099021001 DEP.DE CHEQ.AJENOS,RET.DE CAM.,CONCEPTO: TAPIA TERCEROS MIGUEL HEBERT,DEP.: BANCO UNION S.A. , PROCEDENCIA: BANCO UNION S.A., CHEQUE: 148198, FECHA DE EMISION:24/02/2017</t>
  </si>
  <si>
    <t>B14793890002</t>
  </si>
  <si>
    <t>00099021001 DEP.DE CHEQ.AJENOS,RET.DE CAM.,CONCEPTO: NAVA GUZMAN CARLOS ANGEL,DEP.: BANCO UNION S.A. , PROCEDENCIA: BANCO UNION S.A., CHEQUE: 148197, FECHA DE EMISION:24/02/2017</t>
  </si>
  <si>
    <t>B14793900002</t>
  </si>
  <si>
    <t>00283022001 DEP.DE CHEQ.AJENOS,RET.DE CAM.,CONCEPTO: OTROS,DEP.: ADUANA NAL DE BOLIVIA , PROCEDENCIA: BANCO UNION S.A., CHEQUE: 2427, FECHA DE EMISION:21/02/2017</t>
  </si>
  <si>
    <t>B14793950002</t>
  </si>
  <si>
    <t>00099021001 DEP.DE CHEQ.AJENOS,RET.DE CAM.,CONCEPTO: TAPIA TERCEROS MIGUEL HEBERT,DEP.: BANCO UNION S.A. , PROCEDENCIA: BANCO UNION S.A., CHEQUE: 148199, FECHA DE EMISION:24/02/2017</t>
  </si>
  <si>
    <t>B14794160002</t>
  </si>
  <si>
    <t>00099021001 DEP.DE CHEQ.AJENOS,RET.DE CAM.,CONCEPTO: DEVOLUCION DE GASTOS OBSERVADOS CONTROL FINANCIERO GESTION 2012,DEP.: JUAN JOSE ROJAS ORELLANA , PROCEDENCIA: BANCO UNION S.A., CHEQUE: 1039, FECHA DE EMISION:23/02/2017</t>
  </si>
  <si>
    <t>B14794170002</t>
  </si>
  <si>
    <t>00099021001 DEP.DE CHEQ.AJENOS,RET.DE CAM.,CONCEPTO: DEVOLUCION DE GASTOS OBSERVADOS CONTROL FINANCIERO,DEP.: ERIKA MARCANI BAZOALDO , PROCEDENCIA: BANCO UNION S.A., CHEQUE: 1038, FECHA DE EMISION:23/02/2017</t>
  </si>
  <si>
    <t>O14793260002</t>
  </si>
  <si>
    <t>O14793320002</t>
  </si>
  <si>
    <t>00099021001 DEPOSITO DE EFECTIVO, DEPOSITANTE: JAVIER ASTORGA ROJAS, CONCEPTO: DOBLE PERCEPCION, CUENTA DE DEPOSITO: CUENTA UNICA DEL TESORO</t>
  </si>
  <si>
    <t>O14793610002</t>
  </si>
  <si>
    <t>00099021001 DEPOSITO DE EFECTIVO, DEPOSITANTE: GERMAN CALLISAYA QUISPE, CONCEPTO: DOBLE PERCEPCION, CUENTA DE DEPOSITO: CUENTA UNICA DEL TESORO</t>
  </si>
  <si>
    <t>O14793920002</t>
  </si>
  <si>
    <t>00015011108 DEPOSITO DE EFECTIVO, DEPOSITANTE: MAGALY ESPINOZA CUELLAR, CONCEPTO: PAGO DE EXCESO DE LIMITE DE CONSUMO, CUENTA DE DEPOSITO: CUENTA UNICA DEL TESORO</t>
  </si>
  <si>
    <t>O14794330002</t>
  </si>
  <si>
    <t>00099021001 DEPOSITO DE EFECTIVO, DEPOSITANTE: ALBERTO DIAZ HURTADO, CONCEPTO: DEP. DOS DUODECIMAS DE AGUINALDO, CUENTA DE DEPOSITO: CUENTA UNICA DEL TESORO</t>
  </si>
  <si>
    <t>O14794540002</t>
  </si>
  <si>
    <t>00099021001 DEPOSITO DE EFECTIVO, DEPOSITANTE: OLGA QUISPE MAMANI, CONCEPTO: DEVOLUCION POR EL COBRO INDEBIDO, CUENTA DE DEPOSITO: CUENTA UNICA DEL TESORO</t>
  </si>
  <si>
    <t>O14795360002</t>
  </si>
  <si>
    <t>00015011108 DEPOSITO DE EFECTIVO, DEPOSITANTE: JIMENA VILLCA CASSIA, CONCEPTO: POR EXESO DE CONSUMO EN LA LINEA DE TELEFONO 67012667, CUENTA DE DEPOSITO: CUENTA UNICA DEL TESORO</t>
  </si>
  <si>
    <t>Ministerio de Energías</t>
  </si>
  <si>
    <t>Agencia Boliviana de Energia Nuclear</t>
  </si>
  <si>
    <t>DESCONCILIADO</t>
  </si>
  <si>
    <t>G04140830002</t>
  </si>
  <si>
    <t>PAGO PRÉSTAMO IDA 948-BO VCTO. 01-abr-2017 POR CUENTA DE SAGUAPAC , VALOR 03-abr-2017 CAPITAL USD 135.000,00 INTERESES USD 12.656,25 LIB. 00099021001 - RECURSOS ORDINARIOS (3987) - MDRI</t>
  </si>
  <si>
    <t>J03216770002</t>
  </si>
  <si>
    <t>A:00099021001 Pago de capital e interes corriente a favor del TGN, adeudado por el GAD Santa Cruz, correspondientes a los Convenios Subsidiarios CAF 2324 de los Proyectos de Electrificacion Rural Las Parabas, Pueblos Nuevos Tramos Abapo, Nucleo 9 Santa Rosa del Palmar-Villa Nueva.</t>
  </si>
  <si>
    <t>Q08205320002</t>
  </si>
  <si>
    <t>NÚMERO DE LIBRETA CUT: 99031009.00 OPERACIÓN T01 TRANSFERENCIA DE FONDOS A LA CUT - TESORO DIRECTO DE BANCO UNION S.A. A CUENTA UNICA DEL TESORO CON NUMERO DE SOLICITUD = 1699756 Y NUMERO CORRELATIVO = 91320003042017522 TRANSFERENCIA POR OPERACIONES DE VE</t>
  </si>
  <si>
    <t>S08838270003</t>
  </si>
  <si>
    <t>||PAGO A LA CAF PRESTAMO CFG 512/CFC 2174 VCTO. 03/04/2017 POR CUENTA DEL TGN SEGÚN NOTA MEFP/VTCP/DGCP/UODP-287/2017 DE FECHA 30/03/2017 COMISIONES USD 34.042,37. LIBRETA N° 00099021001 CUENTA UNICA DEL TESORO CTA.3987 REF.: COMISIONES BANCARIAS</t>
  </si>
  <si>
    <t>S08839000003</t>
  </si>
  <si>
    <t>'TRANSFERENCIA DE FONDOS||EN ATENCION A NOTA DEL MIN. DE ECONOMIA Y FINANZAS PUBLICAS MEFP/VTCP/DGPOT/UPCFTGN/TR-N°612/2017 DE LA FECHA (HRE-TSO-1588) DEBITO DE LA LIBRETA N° 00099021001, REPOSICIÓN ÚTILES DE ESCRITORIO</t>
  </si>
  <si>
    <t>E00457560001</t>
  </si>
  <si>
    <t>E00457590001</t>
  </si>
  <si>
    <t>E00457620001</t>
  </si>
  <si>
    <t>E00457650001</t>
  </si>
  <si>
    <t>E00457660001</t>
  </si>
  <si>
    <t>G04140910001</t>
  </si>
  <si>
    <t>COBRO COSTOS DE PAPELERIA SEGUN TRANSFERENCIA DEL EXTERIOR POR ORDEN DE EPE EMPRESA PRODUCTORA DE ENERGIA REF.: INV. EXB-EPEC 002/16 LIB. 00513012007 YPFB - RECURSOS NACIONALIZACIÓN</t>
  </si>
  <si>
    <t>G04147700004</t>
  </si>
  <si>
    <t>VENTA DE DIVISAS CON TRANSFERENCIA DE FONDOS A SOLICITUD DE INSUMOS BOLIVIA SEGUN SOLICITUD 1996 REF: REGISTRO DE PAGO A CES CANADA LIMITED PARA EL DISEÑO DE LETREROS PARA LA PARTICIPACIÓN EN AL FERIA INTERNACIONAL DE ALIMENTOS "SIAL CANDA 2017". SEGÚN COMUNICACIÓN INTERNA INBOL GCEYC N°261/2017 Y A LIB. 00224012002 INSUMOS BOL.ADMIN.CENTRAL. FUNCION. EXP PALMITO CULT.A VENEZ POR DIFERENCIAL CAMBIARIO</t>
  </si>
  <si>
    <t>G04147700005</t>
  </si>
  <si>
    <t>VENTA DE DIVISAS CON TRANSFERENCIA DE FONDOS A SOLICITUD DE INSUMOS BOLIVIA SEGUN SOLICITUD 1996 REF: REGISTRO DE PAGO A CES CANADA LIMITED PARA EL DISEÑO DE LETREROS PARA LA PARTICIPACIÓN EN AL FERIA INTERNACIONAL DE ALIMENTOS "SIAL CANDA 2017". SEGÚN COMUNICACIÓN INTERNA INBOL GCEYC N°261/2017 Y A LIB. 00224012002 INSUMOS BOL.ADMIN.CENTRAL. FUNCION. EXP PALMITO CULT.A VENEZ</t>
  </si>
  <si>
    <t>G04147710004</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</si>
  <si>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 POR DIFERENCIAL CAMBIARIO</t>
  </si>
  <si>
    <t>G04147710005</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</si>
  <si>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t>
  </si>
  <si>
    <t>Q08211440002</t>
  </si>
  <si>
    <t>NUMERO DE LIBRETA CUT: Cuenta Unica del Tesoro OPERACIÓN E18 TRANSFERENCIA DEL SISTEMA FINANCIERO POR CUENTA DE TERCEROS A LA CUT Traspaso de fondos a solicitud de BBVA Prevision AFP por concepto de Devolucion pagos en exceso Ministerio de Defensa</t>
  </si>
  <si>
    <t>S08839330001</t>
  </si>
  <si>
    <t>||COMISION TRANSFERENCIA FDOS.AL EXTERIOR 0,10% S/USD145.140.-,REEMB.GSTS.COMUNICACION BS220.-Y EMISION COMP.CONTABLE BS50.-REF.:PAGO 1 LC I-2016-036 P/C Y.P.F.B. A/F DELTA COMPRESION S.A.,EN COMPL.A COMP.883932 ADJ.DE LA FECHA. LIB.00513012004 LBP-YPFB-UNICOMERCIAL REF.:COMISIONES PAGO 1 LC I-2016-036</t>
  </si>
  <si>
    <t>G04152490003</t>
  </si>
  <si>
    <t>PROVISION DE FONDOS A SOLICITUD DE YACIMIENTOS PETROLIFEROS FISCALES BOLIVIANOS SEGUN SOLICITUD YPFB-0104-2017 REF: PAGO DEL SERVICIO INTERRUMPIBLE DE TRANSPORTE DE GN MI DUCTO MENOR CARRASCO BULO BULO YPFB CHACO FEBRERO 2017 LIB. 00513012007 YPFB - RECURSOS NACIONALIZACIÓN</t>
  </si>
  <si>
    <t>G04152580003</t>
  </si>
  <si>
    <t>PROVISION DE FONDOS A SOLICITUD DE YACIMIENTOS PETROLIFEROS FISCALES BOLIVIANOS SEGUN SOLICITUD YPFB-0106-2017 REF: PAGO SERVICIO DE GN DUCTO MENOR LINEA 12 FEBRERO 2017 LIB. 00513012007 YPFB - RECURSOS NACIONALIZACIÓN</t>
  </si>
  <si>
    <t>G04152870004</t>
  </si>
  <si>
    <t>VENTA DE DIVISAS CON TRANSFERENCIA DE FONDOS A SOLICITUD DE INSUMOS BOLIVIA SEGUN SOLICITUD 1995 REF: REGISTRO DE PAGO A EXPO CANADA FRANCE INC. PARA LA PARTICIPACIÓN DE INSUMOS BOLIVIA EN LA FERIA INTERNACIONAL DE ALIMENTOS "SIAL CANADA 2017". SEGÚN COMUNICACIÓN INTERNA INBOL GCEYC N°262/2017 Y DOC LIB. 00224012002 INSUMOS BOL.ADMIN.CENTRAL. FUNCION. EXP PALMITO CULT.A VENEZ POR DIFERENCIAL CAMBIARIO</t>
  </si>
  <si>
    <t>G04152870005</t>
  </si>
  <si>
    <t>VENTA DE DIVISAS CON TRANSFERENCIA DE FONDOS A SOLICITUD DE INSUMOS BOLIVIA SEGUN SOLICITUD 1995 REF: REGISTRO DE PAGO A EXPO CANADA FRANCE INC. PARA LA PARTICIPACIÓN DE INSUMOS BOLIVIA EN LA FERIA INTERNACIONAL DE ALIMENTOS "SIAL CANADA 2017". SEGÚN COMUNICACIÓN INTERNA INBOL GCEYC N°262/2017 Y DOC LIB. 00224012002 INSUMOS BOL.ADMIN.CENTRAL. FUNCION. EXP PALMITO CULT.A VENEZ</t>
  </si>
  <si>
    <t>G04152970004</t>
  </si>
  <si>
    <t>VENTA DE DIVISAS CON TRANSFERENCIA DE FONDOS A SOLICITUD DE YACIMIENTOS PETROLIFEROS FISCALES BOLIVIANOS SEGUN SOLICITUD 2023 REF: PAGO ANTICIPADO A VITOL SA POR SUMINISTRO DE DIESEL OIL MES MARZO/2017, PRIMER EMBARQUE, SEGUN LIB. 00513012004 LBP-YPFB-UNICOMERCIAL (4030005415/1-2188907)</t>
  </si>
  <si>
    <t>G04152980004</t>
  </si>
  <si>
    <t>VENTA DE DIVISAS CON TRANSFERENCIA DE FONDOS A SOLICITUD DE MINISTERIO DE LA PRESIDENCIA SEGUN SOLICITUD 2022 REF: DIVISAS USD 776.52 A SOUTHERN CROSS AVIATION POR COMPRA REPUESTOS AERONAVE FAB-048 USD 592.88 Y COSTOS DE ENVIO DE REPUESTOS USD 183.64 A CTA 898063862112 BANK OF AMERICA NA RELACIONADO LIB. 00099021001 TGN-RECURSOS ORDINARIOS (3987)</t>
  </si>
  <si>
    <t>G04153020004</t>
  </si>
  <si>
    <t>VENTA DE DIVISAS CON TRANSFERENCIA DE FONDOS A SOLICITUD DE MINISTERIO DE LA PRESIDENCIA SEGUN SOLICITUD 2020 REF: DIVISAS USD 91,099.49 PAGO A ROYAL FBO POR SERVICIO AERONAVE FAB-002 EN EL VIAJE AL EXTERIOR A ROTTERDAM HOLANDA Y ROMA ITALIA CTA. 0102351465 BANCO BILBAO VIZCAYA ARGENTARIA PARAGUAY LIB. 00099021001 TGN-RECURSOS ORDINARIOS (3987)</t>
  </si>
  <si>
    <t>G04153030004</t>
  </si>
  <si>
    <t>VENTA DE DIVISAS CON TRANSFERENCIA DE FONDOS A SOLICITUD DE MINISTERIO DE LA PRESIDENCIA SEGUN SOLICITUD 2021 REF: DIVISAS USD 351.49 PAGO A SATCOM DIRECT INC POR SERVICIO TELEFONO SATELITAL AERONAVE FAB 001 MES FEBRERO 2017 SEGUN INVOCIE 2690639 LIB. 00099021001 TGN-RECURSOS ORDINARIOS (3987)</t>
  </si>
  <si>
    <t>S08841130002</t>
  </si>
  <si>
    <t>||TRANSFERENCIA DE FONDOS S/G. NOTA CITE:BUN0238/17 DE LA FECHA (HRE-TSO-1613), PARA APROBACION DE LA CARTA ORGANICA DE VALLEGRANDE. A SOLICITUD GOB.AUT.MCPAL.VALLEGRANDE, LIBRETA N°00670014101 M/N; BUN.</t>
  </si>
  <si>
    <t>G04164770003</t>
  </si>
  <si>
    <t>TRANSFERENCIA RECIBIDA DEL EXTERIOR SEGÚN MENSAJES SWIFT Nos. 04668-04665 (REM.EXT.) DE FECHA 05-04-2017 POR DESEMBOLSO DE CAF PRÉSTAMO CFA008832 CARRET.V.GRANADO-LA PALIZADA SOLICITUD DE DESEMBOLSO NRO.10 LIBRETA N° 00291012002 ABC-RECURSOS PROPIOS REF.: UTILES DE ESCRITORIO</t>
  </si>
  <si>
    <t>G04164780003</t>
  </si>
  <si>
    <t>TRANSFERENCIA RECIBIDA DEL EXTERIOR SEGÚN MENSAJES SWIFT Nos. 04666-04663 (REM.EXT.) DE FECHA 05-04-2017 POR DESEMBOLSO DE CAF PRÉSTAMO CFA008785 PROGRAMA MI RIEGO LIBRETA N° 00287102001 FPS-RECURSOS PROPIOS REF.: UTILES DE ESCRITORIO</t>
  </si>
  <si>
    <t>G04164820001</t>
  </si>
  <si>
    <t>COBRO COSTOS DE PAPELERIA SEGUN TRANSFERENCIA DEL EXTERIOR POR ORDEN DE PETROBRAS S.A. REF.: PAGO MULTAS Y GASTOS DE PARTE DEL TITULAR SAN POR FALLAS EN SUMINISTROAL GSA 2016 LIB. 00513012007 YPFB - RECURSOS NACIONALIZACIÓN</t>
  </si>
  <si>
    <t>G04164840001</t>
  </si>
  <si>
    <t>COBRO COSTOS DE PAPELERIA SEGUN TRANSFERENCIA DEL EXTERIOR POR ORDEN DE PETROBRAS BOLIVIA S.A. REF.: PAGO MULTAS Y GASTOS DE PARTE DEL TITULAR SAN POR FALLAS EN SUMINISTRO AL GSA 2016 LIB. 00513012007 YPFB - RECURSOS NACIONALIZACIÓN</t>
  </si>
  <si>
    <t>G04164860001</t>
  </si>
  <si>
    <t>COBRO COSTOS DE PAPELERIA SEGUN TRANSFERENCIA DEL EXTERIOR POR ORDEN DE GAS CORONA S.A.E.C.A. (ASUNCION PARAGUAY) REF.: ANTICIPO SEGUN CONTRATO YPFB DLG LIB. 00513062001 YPFB-OPERACIONES PLANTA DE SEPARACION DE LIQUIDOS RIO GRANDE</t>
  </si>
  <si>
    <t>G04164880001</t>
  </si>
  <si>
    <t>COBRO COSTOS DE PAPELERIA SEGUN TRANSFERENCIA DEL EXTERIOR POR ORDEN DE GAS TOTAL S.A. REF.: A CUENTA S/ CONTRATO N 63 LIB. 00513062001 YPFB-OPERACIONES PLANTA DE SEPARACION DE LIQUIDOS RIO GRANDE</t>
  </si>
  <si>
    <t>G04174870003</t>
  </si>
  <si>
    <t>TRANSFERENCIA RECIBIDA DEL EXTERIOR SEGÚN MENSAJES SWIFT Nos. 04731-04729 (REM.EXT.) DE FECHA 05-04-2017 POR DESEMBOLSO DE CAF PRÉSTAMO CFA008789 CARR.MONTEAGUDO-MUYUPAMPA IPATI SOLICITUD DE DESEMBOLSO NRO.15 LIBRETA N° 00291012002 ABC-RECURSOS PROPIOS REF.: UTILES DE ESCRITORIO</t>
  </si>
  <si>
    <t>S08840210001</t>
  </si>
  <si>
    <t>'COBRO DE UTILES DE ESCRITORIO POR´||TRANSFERENCIA DE FONDOS DEL EXTERIOR EN COMPLEMENTO A COMPROBANTE S-884017 DE LA FECHA. LIBRETA 00513062001 YPFB OPERACIONES PLANTA DE SEPARACION DE LIQUIDOS RIO GRANDE</t>
  </si>
  <si>
    <t>S08840270001</t>
  </si>
  <si>
    <t>'COBRO DE UTILES DE ESCRITORIO POR´||COMPLEMENTO AL COMPROBANTE S-0884026 DE LA FECHA. LIBRETA NO.00513062001 YPFB-OPERACION PLANTA DE SEPARACION DE LIQUIDOS RIO GRANDE</t>
  </si>
  <si>
    <t>J03217730002</t>
  </si>
  <si>
    <t>A:00373024101 TRANSFERENCIA S/G INFORME MEFP/VTCP/DGPOT/UPCFTGN/INF/N653/2017 - TRANSFERENCIA DE RECURSOS PARA GASTOS DE FUNCIONAMIENTO DEL FDI, MARZO DE 2017.- EN VIRTUD DEL ART. 8 D.S. N 2842 DEL 21/10/2005.</t>
  </si>
  <si>
    <t>J03218140002</t>
  </si>
  <si>
    <t>A:00099021001 Pago de capital e interes corriente a favor del TGN, adeudados por el GAD Chuquisaca, correspondiente al Convenio Subsidiario CAF 2324 Construccion de Obras Proyecto de Riego San Lucas.</t>
  </si>
  <si>
    <t>J03218150002</t>
  </si>
  <si>
    <t>A:00099021001 Pago de capital e interes corriente a favor del TGN, adeudado por el GAD Oruro, correspondientes a los Convenios Subsidiarios CAF 2324 de los Proyectos de Electrificacion Rural Chipaya, Poopo Redes, Sud.</t>
  </si>
  <si>
    <t>J03218160002</t>
  </si>
  <si>
    <t>A:00099021001 Pago de capital e interes corriente a favor del TGN, adeudado por el GAD Potosi, correspondientes a los Convenios Subsidiarios CAF 2324 de Proyectos de Electrificacion Rural Calazaya - Tomave V Concepcion - El Asiento, y Preinversion Riego Talacocha y Wara Wara II.</t>
  </si>
  <si>
    <t>Q08220840002</t>
  </si>
  <si>
    <t>NÚMERO DE LIBRETA CUT: 99031009.00 OPERACIÓN T01 TRANSFERENCIA DE FONDOS A LA CUT - TESORO DIRECTO DE BANCO UNION S.A. A CUENTA UNICA DEL TESORO CON NUMERO DE SOLICITUD = 1709971 Y NUMERO CORRELATIVO = 91320006042017721 TRANSFERENCIA POR OPERACIONES DE VE</t>
  </si>
  <si>
    <t>Q08221360002</t>
  </si>
  <si>
    <t>NUMERO DE LIBRETA CUT: Cuenta Unica del Tesoro OPERACIÓN E18 TRANSFERENCIA DEL SISTEMA FINANCIERO POR CUENTA DE TERCEROS A LA CUT Traspaso a solicitud del BBVA Prevision AFP por concepto de Devolucion de pagos CC no cobrados por afiliados Civiles y Mil</t>
  </si>
  <si>
    <t>S08841750002</t>
  </si>
  <si>
    <t>||TRANSFERENCIA DE FONDOS S/G. NOTA CITE: BUN0245/17 DE LA FECHA (HRE-TSO-1624), APROBACION CARTA ORGANICA DEL MUNICIPIO DE PUNA. A SOLIC.GOB.AUT.MCPAL.PUNA, LIBRETA N°00670014101 OEP-TSE-REFERENDO CARTAS ORG.EST.AUT.; BUN.</t>
  </si>
  <si>
    <t>S08841800002</t>
  </si>
  <si>
    <t>||TRANSFERENCIA DE FONDOS S/G. NOTA CITE:BUN0244/17 DE LA FECHA (HRE-TSO-1625), PARA LLEVAR A CABO EL REFERENDUM DE APROBACION DE LA CARTA ORGANICA DE POSTRERVALLE. A SOLICITUD DEL GOB.AUT.MCPAL.POSTRERVALLE, LIBRETA N°00670014101 M/N; BUN.</t>
  </si>
  <si>
    <t>G04183410003</t>
  </si>
  <si>
    <t>TRANSFERENCIA DE FONDOS AL EXTERIOR A SOLICITUD DE MINISTERIO DE CULTURAS SEGUN SOLICITUD 2041 REF: PAGO ALQUILER ESPACIO PARA EL VMT EN FERIA WORLD TRAVEL MARKET LATIN AMERICA 2017 EN SAO PAOLO, BRASIL, DEL 4 AL 6 DE ABRIL DE 2017. LIB. 00052027001 BS - PROGRAMA NACIONAL DE TURISMO COMUNITARIO</t>
  </si>
  <si>
    <t>G04183440004</t>
  </si>
  <si>
    <t>VENTA DE DIVISAS CON TRANSFERENCIA DE FONDOS A SOLICITUD DE YACIMIENTOS PETROLIFEROS FISCALES BOLIVIANOS SEGUN SOLICITUD 2044 REF: PAGO A DTP LABORATORIOS SRL, POR ADQUISICION GEOQUIMICA DE SUPERFICIE EN EL ALTIPLANO NORTE SEGUN CONTRATO ULG-SCZ-203-2016. LIB. 00513022001 YPFB - "OPERACIONES"</t>
  </si>
  <si>
    <t>G04183470004</t>
  </si>
  <si>
    <t>VENTA DE DIVISAS CON TRANSFERENCIA DE FONDOS A SOLICITUD DE YACIMIENTOS PETROLIFEROS FISCALES BOLIVIANOS SEGUN SOLICITUD 2035 REF: PAGO ANTICIPADO A VITOL SA POR SUMINISTRO DE INSUMOS Y ADITIVOS Y DIESEL OIL CORRESPONDIENTE AL MES DE MARZO/2017 LIB. 00513012004 LBP-YPFB-UNICOMERCIAL (4030005415/1-2188907)</t>
  </si>
  <si>
    <t>G04185490001</t>
  </si>
  <si>
    <t>COBRO COSTOS DE PAPELERIA SEGUN TRANSFERENCIA DEL EXTERIOR POR ORDEN DE COPAPE PROD DE PETROLEO LTDA REF.: INV 109/2017 LIB. 00513062001 YPFB-OPERACIONES PLANTA DE SEPARACION DE LIQUIDOS RIO GRANDE</t>
  </si>
  <si>
    <t>G04185510001</t>
  </si>
  <si>
    <t>COBRO COSTOS DE PAPELERIA SEGUN TRANSFERENCIA DEL EXTERIOR POR ORDEN DE PETROBRAS PARAGUAY GAS SRL.ASUNCION-PARAGUAY LIB. 00513062001 YPFB-OPERACIONES PLANTA DE SEPARACION DE LIQUIDOS RIO GRANDE</t>
  </si>
  <si>
    <t>S08841400001</t>
  </si>
  <si>
    <t>||REGISTRO COBRO COMISION AVISO CARTA DE CREDITO STANDBY BS220.- Y EMISION DE CBTE. CONTABLE BS50.- REF.: ILC-9589 PUMA (BCB:SB-R-2017-15) A/F YPFB EN COMPLEMENTO A CBTE.884126 DE LA FECHA ADJUNTO LIB.00513012007 YPFB - RECURSOS DE NACIONALIZACION REF.: COMISIONES AVISO LCSB ILC-9589 PUMA</t>
  </si>
  <si>
    <t>S08841810001</t>
  </si>
  <si>
    <t>||COBRO DE COMISION DEL 1/20% QUE EFECTUA EL BANK OF TOKYO-MITSUBISHI POR DESEMBOLSO DE LA DONACION JAPONESA JICA 001/2017 REF.: PROYECTO SOBRE MEDIDAS PREVENTIVAS DE DESASTRES EN LA RED VIAL FUNDAMENTAL 7. LIBRETA N° 00291012002 ABC-RECURSOS PROPIOS</t>
  </si>
  <si>
    <t>S08841810004</t>
  </si>
  <si>
    <t>||COBRO DE COMISION DEL 1/20% QUE EFECTUA EL BANK OF TOKYO-MITSUBISHI POR DESEMBOLSO DE LA DONACION JAPONESA JICA 001/2017 REF.: PROYECTO SOBRE MEDIDAS PREVENTIVAS DE DESASTRES EN LA RED VIAL FUNDAMENTAL 7. LIBRETA N° 00291012002 ABC-RECURSOS PROPIOS REF.: UTILES DE ESCITORIO</t>
  </si>
  <si>
    <t>S08841840001</t>
  </si>
  <si>
    <t>'COBRO DE UTILES DE ESCRITORIO POR´||BS50.- REEMBOLSO GASTOS DE COMUNICACION BS220.- X 2 REF.: SB-R-2015-73 Y SB-R-2015-72 SEGUN NOTA YPFB DFC 411 URT 305/2017 ADJUNTA. CGO LIB N°00513012003 LBP-YPFB (2011349681373) REF.: SB-R-2015-73 Y SB-R-2015-72.</t>
  </si>
  <si>
    <t>Q08225450002</t>
  </si>
  <si>
    <t>NÚMERO DE LIBRETA CUT: 99031009.00 OPERACIÓN T01 TRANSFERENCIA DE FONDOS A LA CUT - TESORO DIRECTO DE BANCO UNION S.A. A CUENTA UNICA DEL TESORO CON NUMERO DE SOLICITUD = 1713040 Y NUMERO CORRELATIVO = 91320007042017783 TRANSFERENCIA POR OPERACIONES DE VE</t>
  </si>
  <si>
    <t>Q08225530002</t>
  </si>
  <si>
    <t>NUMERO DE LIBRETA CUT: 00291012009 OPERACIÓN E18 TRANSFERENCIA DEL SISTEMA FINANCIERO POR CUENTA DE TERCEROS A LA CUT EJECUCION BG-88706-0101</t>
  </si>
  <si>
    <t>S08842200002</t>
  </si>
  <si>
    <t>||TRANSFERENCIA DE FONDOS A LA EMPRESA SEDEM - PROMIEL - FINPRO YUNGAS -CUT LIBRETA 00132069203 POR CONCEPTO DE TERCER DESEMBOLSO SEGÚN NOTA CITE: BDP/GOP/CART/1443/2017 DE 06/04/17 LIBRETA 00132069203 - EMPRESA SEDEM - PROMIEL - FINPRO YUNGAS</t>
  </si>
  <si>
    <t>S08842800002</t>
  </si>
  <si>
    <t>||REGULARIZACION TRANSF. DE FONDOS DEL EXTERIOR SEGUN SWIFT 04673 DEL 5/04/2017 POR ORDEN DE EMBAJADA DE BOLIVIA EN EGIPTO. LIBR.00099021001 TGN-RECURSOS ORDINARIOS</t>
  </si>
  <si>
    <t>S08843200002</t>
  </si>
  <si>
    <t>'TRANSFERENCIA DE FONDOS DE DPTOS.DE ENCAJE LEGAL DEL SISTEMA FINANCIERO A DPTOS.CTES.DEL SECTOR PUBLICO S/G CITE' BUN/0248/17||DE LA FECHA (HRE-TSO-1714). A SOLICITUD DEL MEFP, REVERSION ANTICIPADA PARA ABONO A LA LIBRETA N° 00582012002; BUN.</t>
  </si>
  <si>
    <t>S08842050001</t>
  </si>
  <si>
    <t>||REGISTRO COBRO NOTIFICACION ENMIENDA CARTA DE CREDITO STANDBY BS220.- Y EMISION CBTE. CONTABLE BS50.- REF.: 40GA-G04879-4DGN (BCB:SB-R-2016-001) CGO. LIB. 00513012007 YPFB RECUSRSOS DE NACIONALIZACION</t>
  </si>
  <si>
    <t>S08843080001</t>
  </si>
  <si>
    <t>||COBRO DE COMISION BCB P/ADM. DE FIDEICOMISO DEL 01/01/2017 AL 31/03/2017 S/G CONT.CONST.FIDEICOMISO SANO N°402/2014 SUSC EL 18/12/2014 Y NOTA DE YPFB/GAFC 1019-DFC 1171-URT 0649/2017 DE FECHA 06-04-2017 EQUIV. USD 5.588,92. LIBRETA 00513012007 YPFB-RECURSOS NACIONALIZACION</t>
  </si>
  <si>
    <t>COBRO COSTOS DE PAPELERIA SEGUN TRANSFERENCIA DEL EXTERIOR POR ORDEN DE CONSULATE GENERAL OF BOLIVIA LOS ANGELES CA REF.: GESTORIA CONSULAR LIB. 00010011102 MIN.RELACIONES EXTERIORES - GESTORIA CONSULAR LEY Nº 3108</t>
  </si>
  <si>
    <t>G04191940004</t>
  </si>
  <si>
    <t>VENTA DE DIVISAS CON TRANSFERENCIA DE FONDOS A SOLICITUD DE YACIMIENTOS PETROLIFEROS FISCALES BOLIVIANOS SEGUN SOLICITUD 2046 REF: PAGO ANTICIPADO A VITOL SA POR SUMINISTRO DE INSUMOS Y ADITIVOS Y DIESEL OIL CORRESPONDIENTE AL MES DE ABRIL 2017 LIB. 00513012004 LBP-YPFB-UNICOMERCIAL (4030005415/1-2188907)</t>
  </si>
  <si>
    <t>G04191980004</t>
  </si>
  <si>
    <t>VENTA DE DIVISAS CON TRANSFERENCIA DE FONDOS A SOLICITUD DE YACIMIENTOS PETROLIFEROS FISCALES BOLIVIANOS SEGUN SOLICITUD 2047 REF: PAGO A COMPAÑÍA DE PETRÓLEOS DE CHILE COPEC S.A. POR SUMINISTRO DE GASOLINA FACTURAS FINALES CARGAS DEL 08 AL 31 DE 2016 LIB. 00513012004 LBP-YPFB-UNICOMERCIAL (4030005415/1-2188907)</t>
  </si>
  <si>
    <t>G04198310001</t>
  </si>
  <si>
    <t>COBRO COSTOS DE PAPELERIA SEGUN TRANSFERENCIA DEL EXTERIOR POR ORDEN DE PETROLEOS PARAGUAYOS (PETROPAR) LIB. 00513062001 YPFB-OPERACIONES PLANTA DE SEPARACION DE LIQUIDOS RIO GRANDE</t>
  </si>
  <si>
    <t>G04198330001</t>
  </si>
  <si>
    <t>COBRO COSTOS DE PAPELERIA SEGUN TRANSFERENCIA DEL EXTERIOR POR ORDEN DE CORPORACION PARAGUAYA DISTRIBUIDORA DE DERIVADOS DE PETROLEO S.A. LIB. 00513062001 YPFB-OPERACIONES PLANTA DE SEPARACION DE LIQUIDOS RIO GRANDE</t>
  </si>
  <si>
    <t>G04198350001</t>
  </si>
  <si>
    <t>COBRO COSTOS DE PAPELERIA SEGUN TRANSFERENCIA DEL EXTERIOR POR ORDEN DE COPADE PROD DE PETROLEO LTDA. (SAO PAULO BRASIL) REF.: INV 29 LIB. 00513062001 YPFB-OPERACIONES PLANTA DE SEPARACION DE LIQUIDOS RIO GRANDE</t>
  </si>
  <si>
    <t>G04198420001</t>
  </si>
  <si>
    <t>COBRO COSTOS DE PAPELERIA SEGUN TRANSFERENCIA DEL EXTERIOR POR ORDEN DE VICTORIA JUAN GAS S.A.C. REF.:PAGO FACT.COM.N.90 LIB. 00513062001 YPFB-OPERACIONES PLANTA DE SEPARACION DE LIQUIDOS RIO GRANDE</t>
  </si>
  <si>
    <t>G04198500003</t>
  </si>
  <si>
    <t>TRANSFERENCIA RECIBIDA DEL EXTERIOR SEGÚN MENSAJES SWIFT Nos. 04883 - 04865 (REM.EXT.) DE FECHA 07-04-2017 POR DESEMBOLSO DE OPEP PRÉSTAMO 1653-P WA NO. 3. PAYMENT FOROFID LOAN 1653P.REIMBURSE LIBRETA N° 00291012002 ABC-RECURSOS PROPIOS REF.: UTILES DE ESCRITORIO</t>
  </si>
  <si>
    <t>S08845800002</t>
  </si>
  <si>
    <t>||TRANSFERENCIA A LA CUENTA UNICA DEL TESORO IMPORTE RETENIDO A WALTER ABRAHAM PEREZ ALANDIA CORRESPONDIENTE AL MES DE MARZO/2017 - LIBRETA N° 00990201001, SEGUN DOCUMENTOS ADJUNTOS Y ROC N° 301/2017 DEL DCR TRANSFERENCIA POR REMUNERACION MAXIMA WALTER PEREZ ALANDIA - MARZO/2017 LIBRETA N° 00990201001</t>
  </si>
  <si>
    <t>S08846210001</t>
  </si>
  <si>
    <t>||RESPUESTA DEBITO DEL BANQUERO SG/ SWIFT 05054 DE LA FECHA REF: COBRO COMISION POR TRANSFERENCIA DE EUR 13,31 DEL 30/03/2017 SG/ SOLICITUD DE LA CONTRALORIA GERAL DEL ESTADO REF.: PAGO A/F INTOSAI INT. ORGANISATION LIB.00680012001CONTRALORIA GENERAL DEL ESTADO - INGRESOS, COMISION DEL BANQUERO EQUIV. EUR 15,-</t>
  </si>
  <si>
    <t>S08846210004</t>
  </si>
  <si>
    <t>||RESPUESTA DEBITO DEL BANQUERO SG/ SWIFT 05054 DE LA FECHA REF: COBRO COMISION POR TRANSFERENCIA DE EUR 13,31 DEL 30/03/2017 SG/ SOLICITUD DE LA CONTRALORIA GERAL DEL ESTADO REF.: PAGO A/F INTOSAI INT. ORGANISATION LIB.00680012001CONTRALORIA GENERAL DEL ESTADO - INGRESOS, COBRO UTILES DE ESCRITORIO</t>
  </si>
  <si>
    <t>S08846340001</t>
  </si>
  <si>
    <t>||RESPUESTA DEBITO DEL BANQUERO SG/ SWIFT 05055 DE LA FECHA REF: COBRO COMISION POR TRANSFERENCIA DE EUR 445,69 DEL 30/03/2017 SG/ SOLICITUD DE LA CONTRALORIA GERAL DEL ESTADO REF.: PAGO A/F INTOSAI INT. ORGANISATION LIB.00680012001CONTRALORIA GENERAL DEL ESTADO - INGRESOS, COMISION DEL BANQUERO EQUIV. EUR 15,-</t>
  </si>
  <si>
    <t>S08846340004</t>
  </si>
  <si>
    <t>||RESPUESTA DEBITO DEL BANQUERO SG/ SWIFT 05055 DE LA FECHA REF: COBRO COMISION POR TRANSFERENCIA DE EUR 445,69 DEL 30/03/2017 SG/ SOLICITUD DE LA CONTRALORIA GERAL DEL ESTADO REF.: PAGO A/F INTOSAI INT. ORGANISATION LIB.00680012001CONTRALORIA GENERAL DEL ESTADO - INGRESOS, COBRO UTILES DE ESCRITORIO</t>
  </si>
  <si>
    <t>S08846700003</t>
  </si>
  <si>
    <t>'TRANSFERENCIA DE FONDOS||A SOL. DEL MIN,DE ECO Y FIN.PUBL. MEFP/VTCP/DGPOT/UPCFTGN/TR-N°633/2017 DE LA FECHA HRE TSO 1831 REPOSICIÓN DE BOLETAS DE PAGO SOLICITADA POR VARIAS ENTIDADES, CONSIGNADAS EN EL COMPROBANTE DE PAGO N°18626. DEBITO DE LA LIBRETA 00099021001 COBRO UTILES DE ESCRITORIO.</t>
  </si>
  <si>
    <t>S08847290001</t>
  </si>
  <si>
    <t>'TRANSFERENCIA DE FONDOS||A SOL. DEL MIN,DE ECO Y FIN.PUBL. MEFP/VTCP/DGCP/UODP-314/2017 DE LA FECHA HRE TSO 1973 A FAVOR DEL GOBIERNO AUTONOMO MUNICIPAL DE EL ALTO. DEBITO DE LA LIBRETA 00099037011 IDA 5168-BS-PROY. INFRAESTRUCTURA URBANA - GAMEA.</t>
  </si>
  <si>
    <t>S08847290003</t>
  </si>
  <si>
    <t>TRANSFERENCIA DE FONDOS||A SOL. DEL MIN,DE ECO Y FIN.PUBL. MEFP/VTCP/DGCP/UODP-314/2017 DE LA FECHA HRE TSO 1973 A FAVOR DEL GOBIERNO AUTONOMO MUNICIPAL DE EL ALTO. DEBITO DE LA LIBRETA 00099021001 COBRO UTILES DE ESCRITORIO.</t>
  </si>
  <si>
    <t>G04199600003</t>
  </si>
  <si>
    <t>PAGO A BID PRÉSTAMO 3151/BL-BO VCTO. 09-abr-2017 POR CUENTA DE TGN , NTI. 009152 VALOR 10-abr-2017 INTERESES USD 1.924,97 CTA. 3987 CUENTA UNICA DEL TESORO-3987 LIB. 00099021001 REF.: COMISIONES BANCARIAS</t>
  </si>
  <si>
    <t>G04199730001</t>
  </si>
  <si>
    <t>COBRO COSTOS DE PAPELERIA SEGUN TRANSFERENCIA DEL EXTERIOR POR ORDEN DE HERCO COMBUSTIBLES S.A.,LIMA-PERU LIB. 00513062001 YPFB-OPERACIONES PLANTA DE SEPARACION DE LIQUIDOS RIO GRANDE</t>
  </si>
  <si>
    <t>G04201510003</t>
  </si>
  <si>
    <t>TRANSFERENCIA RECIBIDA DEL EXTERIOR SEGÚN MENSAJES SWIFT Nos. 04995-04983 (REM.EXT.) DE FECHA 10-04-2017 POR DESEMBOLSO DE BID PRÉSTAMO 2597/BL-BO REQ 0029 OPS0201712268A LIBRETA N° 00287102001 FPS-RECURSOS PROPIOS REF.: UTILES DE ESCRITORIO</t>
  </si>
  <si>
    <t>G04201520003</t>
  </si>
  <si>
    <t>TRANSFERENCIA RECIBIDA DEL EXTERIOR SEGÚN MENSAJES SWIFT Nos. 04996-04984 (REM.EXT.) DE FECHA 10-04-2017 POR DESEMBOLSO DE BID PRÉSTAMO 2597/BL-BO REQ 0029 OPS0201712268A LIBRETA N° 00287102001 FPS-RECURSOS PROPIOS REF.: UTILES DE ESCRITORIO</t>
  </si>
  <si>
    <t>G04202430001</t>
  </si>
  <si>
    <t>COBRO COSTOS DE PAPELERIA SEGUN TRANSFERENCIA DEL EXTERIOR POR ORDEN DE LLAMA GAS S.A. (LIMA PERU) LIB. 00513062001 YPFB-OPERACIONES PLANTA DE SEPARACION DE LIQUIDOS RIO GRANDE</t>
  </si>
  <si>
    <t>G04204500001</t>
  </si>
  <si>
    <t>COBRO COSTOS DE PAPELERIA SEGUN TRANSFERENCIA DEL EXTERIOR POR ORDEN DE CORPORACION ANDINA DEL GAS PERU S.A.C.LIMA PERU. REF.:NOTA DE DEBITO DCPI-18/2017 LIB. 00513062001 YPFB-OPERACIONES PLANTA DE SEPARACION DE LIQUIDOS RIO GRANDE</t>
  </si>
  <si>
    <t>Q08237660002</t>
  </si>
  <si>
    <t>NUMERO DE LIBRETA CUT: 00099021001 OPERACIÓN E18 TRANSFERENCIA DEL SISTEMA FINANCIERO POR CUENTA DE TERCEROS A LA CUT TRANSFERENCIA DE FONDOS POR PAGO ADELANTADO PRA -RP MARZO 2017</t>
  </si>
  <si>
    <t>Q08237670002</t>
  </si>
  <si>
    <t>NUMERO DE LIBRETA CUT: 00099021001 OPERACIÓN E18 TRANSFERENCIA DEL SISTEMA FINANCIERO POR CUENTA DE TERCEROS A LA CUT TRANSFERENCIA DE FONDOS POR DESCUENTO COBRO INDEBIDO R 026-99RP</t>
  </si>
  <si>
    <t>Q08237680002</t>
  </si>
  <si>
    <t>NUMERO DE LIBRETA CUT: 00099021001 OPERACIÓN E18 TRANSFERENCIA DEL SISTEMA FINANCIERO POR CUENTA DE TERCEROS A LA CUT TRANSFERENCIA DE FONDOS POR PAGO INDEBIDO RP MARZO 2017</t>
  </si>
  <si>
    <t>S08848250002</t>
  </si>
  <si>
    <t>||MULTA POR INCUMPLIMIENTO A LA GUIA DE PROCEDIMIENTOS OPERATIVOS DE CANCELACION DE BOLETAS DE PAGOS A FUNCIONARIOS PUBLICOS Y BENEFICIARIOS DE RENTA S/G.NOTA:MEFP/VTCP/DGPOT/UAIS/N°1939/2017 DE LA FECHA.REF: INCONSIST.CERTIF. SRA. DIAZ MARTHA JUANITA DE VISTAS (ENERO A ABRIL/2016) EN CUMPLIMIENTO AL INCISO M PUNTO 13; LIBRETA 00099021001.</t>
  </si>
  <si>
    <t>S08848340002</t>
  </si>
  <si>
    <t>'TRANSFERENCIA DE FONDOS DE DPTOS.DE ENCAJE LEGAL DEL SISTEMA FINANCIERO A DPTOS.CTES.DEL SECTOR PUBLICO S/G CITE' BUN/0256/17||DE LA FECHA (HRE-TSO-1982). A SOLIC.MEFP;REVERSION POR ERROR EN EL MONTO DE TRANSF.ELECT. DE F.11/04/17; LIBR.00099021001; BUN.</t>
  </si>
  <si>
    <t>De: 00099024113 Transferencia en cumplimiento al DS N0913 de 15/06/2011 y el Convenio Intergubernativo de Financiamiento UPRE-CIF-IG/199/2015, suscrito entre la UPRE y el GAM de Corocoro proyecto Construccion de Direccion, Biblioteca y Dos Aulas Multigrado U.E. Vicenta Juariste Eguino, correspondien</t>
  </si>
  <si>
    <t>S08847930001</t>
  </si>
  <si>
    <t>||RESPUESTA A DEBITO DEL BANQUERO POR PAGO SERV.DE INVESTIG.POR INSTRUCCIONES DE PAGO INCORRECTO EFECTUADO POR LA ATT SEGUN NOTA ATT-DAF-N LP 382/2017 DEL 22/03/2017 REF.: TRANSFERENCIA DE FDOS.A LA SECRETARIA GENERAL UPAEP DE USD 44.750,01 LIB.00099021001 TGN - RECURSOS COBRO COMISIONES POR INVESTIGACION DEL BANQUERO DE USD 50.-</t>
  </si>
  <si>
    <t>S08847930004</t>
  </si>
  <si>
    <t>||RESPUESTA A DEBITO DEL BANQUERO POR PAGO SERV.DE INVESTIG.POR INSTRUCCIONES DE PAGO INCORRECTO EFECTUADO POR LA ATT SEGUN NOTA ATT-DAF-N LP 382/2017 DEL 22/03/2017 REF.: TRANSFERENCIA DE FDOS.A LA SECRETARIA GENERAL UPAEP DE USD 44.750,01 LIB.00099021001 TGN - RECURSOS ORDINARIOS POR COBRO UTILES DE ESCRITORIO</t>
  </si>
  <si>
    <t>S08848000001</t>
  </si>
  <si>
    <t>||RGISTRO COBRO COMISION ENMIENDA LC BS220.-REEMBS.GSTS.COMUNICACION BS220.-Y EMISION COMP.CONTABLE BS50.-,S/G NOTA CEASS/DIR/OF.Nº145/2017 REF.:I-2017-005 P/C CEASS A/F DONGKUK VIETNAM CO LTD. LIB.00249012001 LBP-CEASS-CENTRAL DE ABASTECIMIENTO Y SUM.DE SALUD REF.:COMIS.ENM. 2 LC I-2017-005</t>
  </si>
  <si>
    <t>S08848390003</t>
  </si>
  <si>
    <t>TRANSFERENCIA DE FONDOS||S/G. NOTA CITE: MEFP/VTCP/DGPOT/UPCFTGN/TR-N°690/2017 DE LA FECHA, DEL MIN.DE ECONOMIA Y FINANZAS PUBLICAS.(HRE-TSO-1985). DEBITO DE LA LIBRETA N°00099021001, REPOSICION UTILES DE ESCRITORIO.</t>
  </si>
  <si>
    <t>G04206350003</t>
  </si>
  <si>
    <t>PROVISION DE FONDOS A SOLICITUD DE YACIMIENTOS PETROLIFEROS FISCALES BOLIVIANOS SEGUN SOLICITUD YPFB-0107-2017 REF: PAGO SERVICIO DE ALMACENAJE DE CRUDO RECONSTITUIDO C EN ESTACION TERMINAL ARICA A FAVOR DE YPFB TRANSPORTE PERIODO DE CONCILIACION 24 DIC 2016 AL 19 DE FEB 2017 LIB. 00513012007 YPFB - RECURSOS NACIONALIZACIÓN</t>
  </si>
  <si>
    <t>G04208760001</t>
  </si>
  <si>
    <t>G04210140003</t>
  </si>
  <si>
    <t>TRANSFERENCIA RECIBIDA DEL EXTERIOR SEGÚN MENSAJES SWIFT Nos. 05158-05149 (REM.EXT.) DE FECHA 11-04-2017 POR DESEMBOLSO DE BID PRÉSTAMO 2597/BL-BO REQ 0018 OPS0201713629A LIBRETA N° 00225014401 SENASBA FUNCIONAMIENTO-RECURSOS UNION EUROPEA REF.: UTILES DE ESCRITORIO</t>
  </si>
  <si>
    <t>G04210150003</t>
  </si>
  <si>
    <t>TRANSFERENCIA RECIBIDA DEL EXTERIOR SEGÚN MENSAJES SWIFT Nos. 05159-05150 (REM.EXT.) DE FECHA 11-04-2017 POR DESEMBOLSO DE BID PRÉSTAMO 2597/BL-BO REQ 0018 OPS0201713629A LIBRETA N° 00225014401 SENASBA FUNCIONAMIENTO-RECURSOS UNION EUROPEA REF.: UTILES DE ESCRITORIO</t>
  </si>
  <si>
    <t>G04213320004</t>
  </si>
  <si>
    <t>VENTA DE DIVISAS CON TRANSFERENCIA DE FONDOS A SOLICITUD DE YACIMIENTOS PETROLIFEROS FISCALES BOLIVIANOS SEGUN SOLICITUD 2060 REF: PAGO ANTICIPADO A TRAFIGURA POR SUMINISTRO DE INSUMOS Y ADITIVOS Y DIESEL OIL CORRESPONDIENTE AL MES DE ABRIL 2017 LIB. 00513012004 LBP-YPFB-UNICOMERCIAL (4030005415/1-2188907)</t>
  </si>
  <si>
    <t>G04213330004</t>
  </si>
  <si>
    <t>VENTA DE DIVISAS CON TRANSFERENCIA DE FONDOS A SOLICITUD DE YACIMIENTOS PETROLIFEROS FISCALES BOLIVIANOS SEGUN SOLICITUD 2059 REF: PAGO A NOBLE AMÉRICAS CORP, POR GASTOS OPERACIONALES EMBARCACIONES MOUNT EVERES, BOW TRIUMPH Y BW LIONESS LIB. 00513012004 LBP-YPFB-UNICOMERCIAL (4030005415/1-2188907)</t>
  </si>
  <si>
    <t>G04214650001</t>
  </si>
  <si>
    <t>COBRO COSTOS DE PAPELERIA SEGUN TRANSFERENCIA DEL EXTERIOR POR ORDEN DE PUMA ENERGY PARAGUAY S.A. (ASUNCION PARAGUAY) LIB. 00513062001 YPFB-OPERACIONES PLANTA DE SEPARACION DE LIQUIDOS RIO GRANDE</t>
  </si>
  <si>
    <t>G04216010001</t>
  </si>
  <si>
    <t>COBRO COSTOS DE PAPELERIA SEGUN TRANSFERENCIA DEL EXTERIOR POR ORDEN DE ENERGIA ARGENTINA S.A. REF.: B0-PAGO DIFERIDO LIB. 00513012007 YPFB - RECURSOS NACIONALIZACIÓN</t>
  </si>
  <si>
    <t>G04216030001</t>
  </si>
  <si>
    <t>COBRO COSTOS DE PAPELERIA SEGUN TRANSFERENCIA DEL EXTERIOR POR ORDEN DE LIMA GAS S.A. CALLAO-PERU LIB. 00513062001 YPFB-OPERACIONES PLANTA DE SEPARACION DE LIQUIDOS RIO GRANDE</t>
  </si>
  <si>
    <t>Q08242880002</t>
  </si>
  <si>
    <t>NÚMERO DE LIBRETA CUT: 99031009.00 OPERACIÓN T01 TRANSFERENCIA DE FONDOS A LA CUT - TESORO DIRECTO DE BANCO UNION S.A. A CUENTA UNICA DEL TESORO CON NUMERO DE SOLICITUD = 1723877 Y NUMERO CORRELATIVO = 91320012042017956 TRANSFERENCIA OPERACIONES DE VENTA</t>
  </si>
  <si>
    <t>Q08243430002</t>
  </si>
  <si>
    <t>NUMERO DE LIBRETA CUT: 00222018010 OPERACIÓN E18 TRANSFERENCIA DEL SISTEMA FINANCIERO POR CUENTA DE TERCEROS A LA CUT A SOL.ESCRITA CLIENTE EMBAJADA SUIZA</t>
  </si>
  <si>
    <t>Q08243460002</t>
  </si>
  <si>
    <t>NUMERO DE LIBRETA CUT: Cuenta Unica del Tesoro OPERACIÓN E18 TRANSFERENCIA DEL SISTEMA FINANCIERO POR CUENTA DE TERCEROS A LA CUT Traspaso a solicitud de BBVA Prevision Pago pension por Riesgos profesionales correspondiente a Marzo 2017</t>
  </si>
  <si>
    <t>S08849110002</t>
  </si>
  <si>
    <t>||REGULARIZACION COMPROBANTE G-0414842 DEL 03/04/2017 POR TRANSFERENCIA DE FONDOS DEL EXTERIOR A FAVOR DE EMPRESA AZUCARERA SAN BUENAVENTURA-EASBA SEGÚN SOLICITUD EN CITE EASBA-NE-GG-NO.343/2017 DE LA FECHA ABONO LIBRETA 00586019203 GASTO CORRIENTE EASBA - SANO Nº 400</t>
  </si>
  <si>
    <t>S08849110003</t>
  </si>
  <si>
    <t>||REGULARIZACION COMPROBANTE G-0414842 DEL 03/04/2017 POR TRANSFERENCIA DE FONDOS DEL EXTERIOR A FAVOR DE EMPRESA AZUCARERA SAN BUENAVENTURA-EASBA SEGÚN SOLICITUD EN CITE EASBA-NE-GG-NO.343/2017 DE LA FECHA ABONO LIBRETA 00586012001 EASBA-OTROS RECURSOS ESPECIFICOS</t>
  </si>
  <si>
    <t>S08849110004</t>
  </si>
  <si>
    <t>||REGULARIZACION COMPROBANTE G-0414842 DEL 03/04/2017 POR TRANSFERENCIA DE FONDOS DEL EXTERIOR A FAVOR DE EMPRESA AZUCARERA SAN BUENAVENTURA-EASBA SEGÚN SOLICITUD EN CITE EASBA-NE-GG-NO.343/2017 DE LA FECHA LIBRETA 00586012001 EASBA-OTROS RECURSOS ESPECIFICOS (UTILES DE ESCRITORIO)</t>
  </si>
  <si>
    <t>G04222550004</t>
  </si>
  <si>
    <t>VENTA DE DIVISAS CON TRANSFERENCIA DE FONDOS A SOLICITUD DE MINISTERIO DE LA PRESIDENCIA SEGUN SOLICITUD 2063 REF: DIVISAS USD 53,730.10 PAGO A EMPRESA HONEYWELL POR PLAN SERVICIO DE MANTENIMIENTO MSP Y COBERTURA DE MOTORES Y UNIDAD ENERGIA AUXILIAR DE AERONAVE FALCON MATRICULA FAB-002 MES MARZO 20 LIB. 00099021001 TGN-RECURSOS ORDINARIOS (3987)</t>
  </si>
  <si>
    <t>COBRO COSTOS DE PAPELERIA SEGUN TRANSFERENCIA DEL EXTERIOR POR ORDEN DE CONSULADO DE BOLIVIA EN MADRID LIB. 00340012003 RECAUDACION EXTRANJERIA - C.I. -L.C.</t>
  </si>
  <si>
    <t>G04225630001</t>
  </si>
  <si>
    <t>COBRO COSTOS DE PAPELERIA SEGUN TRANSFERENCIA DEL EXTERIOR POR ORDEN DE VICTORIA JUAN GAS S.A.C. CUZCO-PERU.REF.:PAGO FACTURA COMERCIAL NO.78 LIB. 00513062001 YPFB-OPERACIONES PLANTA DE SEPARACION DE LIQUIDOS RIO GRANDE</t>
  </si>
  <si>
    <t>G04226830001</t>
  </si>
  <si>
    <t>G04226850001</t>
  </si>
  <si>
    <t>G04234540004</t>
  </si>
  <si>
    <t>VENTA DE DIVISAS CON TRANSFERENCIA DE FONDOS A SOLICITUD DE MINISTERIO DE ECONOMIA Y FINANZAS PUBLICAS SEGUN SOLICITUD 2075 REF: TRANSFERENCIA AL B.C.B. CTA.4088069001 PARA PAGO A BLOOMBERG FINANCE L.P., MES DE ABRIL/2017, POR SERVICIOS ESPECIALES DOS TERMINALES BLOOMBERG DE OPERACIONES DEUDA PUBLIC LIB. 00099021001 TGN-RECURSOS ORDINARIOS (3987)</t>
  </si>
  <si>
    <t>G04234580004</t>
  </si>
  <si>
    <t>VENTA DE DIVISAS CON TRANSFERENCIA DE FONDOS A SOLICITUD DE AUTORIDAD DE FISCALIZACION Y CONTROL DE PENSIONES Y SEGUROS SEGUN SOLICITUD 2070 REF: PAGO DE LA CUOTA DE MEMBRESIA A LA ASOCIACION DE SUPERVISORES DE SEGUROS DE AMERICA LATINA (ASSAL) CORRESPONDIENTE A LA GESTION 2017 SEGUN HOJA DE RUTA N LIB. 00099021001 TGN-RECURSOS ORDINARIOS (3987)</t>
  </si>
  <si>
    <t>G04235880004</t>
  </si>
  <si>
    <t>VENTA DE DIVISAS CON TRANSFERENCIA DE FONDOS A SOLICITUD DE BOLIVIANA DE AVIACION SEGUN SOLICITUD 2074 REF: MEXICANA MRO SA DE CV (TERCER PAGO Y ULTIMA CUOTA) POR CONCEPTO SERVICIO C AERONAVE CP-2920 MSN 28548, SEGUN FACTURA 3769. LIB. 00578012002 BOA-BOLIVIANA DE AVIACION-INGRESOS</t>
  </si>
  <si>
    <t>G04235900004</t>
  </si>
  <si>
    <t>VENTA DE DIVISAS CON TRANSFERENCIA DE FONDOS A SOLICITUD DE YACIMIENTOS PETROLIFEROS FISCALES BOLIVIANOS SEGUN SOLICITUD 2089 REF: PAGO A GEOSERVE SAC, POR SERVICIO DE APOYO TECNICO ADQUISICION INTEGRAL MAGNETOTELURICA SUBANDINO SUR SEGUN CONTRATO ULG-SCZ-010-2017, FACTURA OFFSHORE 114. LIB. 00513022001 YPFB - "OPERACIONES"</t>
  </si>
  <si>
    <t>G04235930004</t>
  </si>
  <si>
    <t>VENTA DE DIVISAS CON TRANSFERENCIA DE FONDOS A SOLICITUD DE YACIMIENTOS PETROLIFEROS FISCALES BOLIVIANOS SEGUN SOLICITUD 2090 REF: PAGO A INTERTEK CALEB BRETT CHILE S.A. POR INSPECCION DE CALIDAD LIB. 00513012004 LBP-YPFB-UNICOMERCIAL (4030005415/1-2188907)</t>
  </si>
  <si>
    <t>G04235940004</t>
  </si>
  <si>
    <t>VENTA DE DIVISAS CON TRANSFERENCIA DE FONDOS A SOLICITUD DE YACIMIENTOS PETROLIFEROS FISCALES BOLIVIANOS SEGUN SOLICITUD 2091 REF: PAGO A COMPAÑIA DE PETROLEOS DE CHILE (COPEC S.A.) POR SUMINISTRO DE GASOLINA ESPECIAL FACTURAS FINALES PERIODO 02/3/17 AL 15/3/17 SEGÚN NOTA GCHL 463 DPCA 872/2017, INF LIB. 00513012004 LBP-YPFB-UNICOMERCIAL (4030005415/1-2188907)</t>
  </si>
  <si>
    <t>G04235950004</t>
  </si>
  <si>
    <t>VENTA DE DIVISAS CON TRANSFERENCIA DE FONDOS A SOLICITUD DE YACIMIENTOS PETROLIFEROS FISCALES BOLIVIANOS SEGUN SOLICITUD 2092 REF: PAGO A COMPAÑIA DE PETROLEOS DE CHILE (COPEC S.A.) POR SUMINISTRO DE GASOLINA ESPECIAL FACTURAS FINALES PERIODO 01/02/17 AL 15/02/17 SEGÚN NOTA GCHL 329 DPCA 636/2017, I LIB. 00513012004 LBP-YPFB-UNICOMERCIAL (4030005415/1-2188907)</t>
  </si>
  <si>
    <t>G04235960004</t>
  </si>
  <si>
    <t>VENTA DE DIVISAS CON TRANSFERENCIA DE FONDOS A SOLICITUD DE YACIMIENTOS PETROLIFEROS FISCALES BOLIVIANOS SEGUN SOLICITUD 2088 REF: PAGO A COMPAÑIA DE PETROLEOS DE CHILE (COPEC S.A.) POR SUMINISTRO DE GASOLINA ESPECIAL FACTURAS FINALES PERIODO 16/02/17 AL 28/02/17 SEGÚN NOTA GCHL 464 DPCA 873/2017, I LIB. 00513012004 LBP-YPFB-UNICOMERCIAL (4030005415/1-2188907)</t>
  </si>
  <si>
    <t>G04250940003</t>
  </si>
  <si>
    <t>PAGO PRÉSTAMO IDA 2565-BO VCTO. 15-abr-2017 POR CUENTA DE FNDR , NTI. 009175 VALOR 17-abr-2017 CAPITAL USD 361.044,31 INTERESES USD 46.033,15 LIB. 00099021001 - RECURSOS ORDINARIOS (3987) - MDRI</t>
  </si>
  <si>
    <t>J03221480002</t>
  </si>
  <si>
    <t>A:00099021001 El concepto de la mencionada operacion corresponde a la transferencia de capital por el mes de Marzo de 2017 del Fideicomiso Programa de Reconversion Productiva y Comercial TGN 9</t>
  </si>
  <si>
    <t>J03221490002</t>
  </si>
  <si>
    <t>S08850580002</t>
  </si>
  <si>
    <t>'TRANSFERENCIA DE FONDOS DE DPTOS.DE ENCAJE LEGAL DEL SISTEMA FINANCIERO A DPTOS.CTES.DEL SECTOR PUBLICO S/G CITE' CA/FID/143/2017||DE LA FECHA (HRE-TSO-2033)."FIDEICOMISO: CONCLUSIÓN PROYECTO CONSTRUCCION PLANTA DE FUNDICIÓN AUSMELT VINTO". A SOLIC.MIN.MINERÍA Y METALURGIA, LIBR.N°00099021001,PAGO CUOTA 47° REEMBOL.AMORT.Y COSTO CAP.; BUN.</t>
  </si>
  <si>
    <t>E00457790001</t>
  </si>
  <si>
    <t>E00457830001</t>
  </si>
  <si>
    <t>G04244800003</t>
  </si>
  <si>
    <t>PAGO A IDA PRÉSTAMO TF-16083 VCTO. 15-abr-2017 POR CUENTA DE TGN , NTI. 009165 VALOR 17-abr-2017 INTERESES USD 167,99 CTA. 3987 CUENTA UNICA DEL TESORO-3987 LIB. 00099021001 REF.: COMISIONES BANCARIAS</t>
  </si>
  <si>
    <t>G04245380003</t>
  </si>
  <si>
    <t>TRANSFERENCIA RECIBIDA DEL EXTERIOR SEGÚN MENSAJES SWIFT Nos. 05358-05355 (REM.EXT.) DE FECHA 17-04-2017 POR DESEMBOLSO DE CAF PRÉSTAMO CFA009344 PROG.MAS INV.P/ RIEGO FASE IV LIBRETA N° 00287102001 FPS-RECURSOS PROPIOS REF.: UTILES DE ESCRITORIO</t>
  </si>
  <si>
    <t>G04248580004</t>
  </si>
  <si>
    <t>VENTA DE DIVISAS CON TRANSFERENCIA DE FONDOS A SOLICITUD DE YACIMIENTOS PETROLIFEROS FISCALES BOLIVIANOS SEGUN SOLICITUD 2100 REF: PAGO CERTIFICADO 4 A EMPRESA BASELL POLIOLEFINE ITALIA SRL POR SERVICIO DE LICENCIAMIENTO Y PAQUETE DE DISENO DE PROCESOS - PDP PARA EL PROCESO POLIMERIZACION DE PROP LIB. 00513052001 YPFB_GERENCIA NACIONAL DE PLANTAS DE SEPARACIÓN</t>
  </si>
  <si>
    <t>G04248600004</t>
  </si>
  <si>
    <t>VENTA DE DIVISAS CON TRANSFERENCIA DE FONDOS A SOLICITUD DE YACIMIENTOS PETROLIFEROS FISCALES BOLIVIANOS SEGUN SOLICITUD 2102 REF: PAGO CERTIOFICADO 4 A EMPRESA BASELL POLIOLEFINE ITALIA SRL. POR SERVICIO DE LICENCIAMIENTO Y PAQUETE DE DISENO DE PROCESOS PDP PARA EL PROCESO POLIMERIZACION DE PROPI LIB. 00513052001 YPFB_GERENCIA NACIONAL DE PLANTAS DE SEPARACIÓN</t>
  </si>
  <si>
    <t>G04249550003</t>
  </si>
  <si>
    <t>TRANSFERENCIA RECIBIDA DEL EXTERIOR SEGÚN MENSAJES SWIFT Nos. 05359-05356 (REM.EXT.) DE FECHA 17-04-2017 POR DESEMBOLSO DE CAF PRÉSTAMO CFA009784 PROG.APOYO POL.PUB.SEG.ALIMENTARIA SOLICITUD DESEMBOLSO NRO.1 LIBRETA N° 00099021001 (3987) TGN- RECURSOS ORDINARIOS REF.: UTILES DE ESCRITORIO</t>
  </si>
  <si>
    <t>G04252080001</t>
  </si>
  <si>
    <t>COBRO COSTOS DE PAPELERIA SEGUN TRANSFERENCIA DEL EXTERIOR POR ORDEN DE LLAMA GAS S.A. LIMA-PERU LIB. 00513062001 YPFB-OPERACIONES PLANTA DE SEPARACION DE LIQUIDOS RIO GRANDE</t>
  </si>
  <si>
    <t>G04252120001</t>
  </si>
  <si>
    <t>COBRO COSTOS DE PAPELERIA SEGUN TRANSFERENCIA DEL EXTERIOR POR ORDEN DE SEGUROS GENERALES S.A. (SEGESA) LIB. 00513012003 LBP-YPFB (2011349681373)</t>
  </si>
  <si>
    <t>S08850420001</t>
  </si>
  <si>
    <t>||AMPLIACION DE VALIDEZ 0.15% S/USD 26.944,91 POR 13 DIAS, REEM GTOS DE COMUNICACION BS 220 Y EMISION CBTE. CONTABLE BS 50.- SEGUN NOTA EASBA-NE-GG-N°355/2017 ADJUNTA DE LA FECHA. CGO.LIB.N°00586019203 GASTO CORRIENTE EASBA - SANO N° 400 REF.:COM AMPL VAL LC I-2016-020</t>
  </si>
  <si>
    <t>E00457820001</t>
  </si>
  <si>
    <t>S08851160002</t>
  </si>
  <si>
    <t>||TRANSFERENCIA DE FONDOS SEGUN NOTA DEL FONDESIF CITE: FSF ADM 015/2017 RECIBIDA EN LA FECHA (TRAM-TSO.2039) REF: TRANSF. AL TGN LA AMORTIZACION DE CAPITAL DE COOP. BUEN SAMARITANO BS 723,48 Y PAULO VI BS 8.976,36 DEL PRPC TGN 9°. ABONO EN LA LIBRETA N° 00099021001 TGN RECURSOS ORDINARIOS</t>
  </si>
  <si>
    <t>S08850870001</t>
  </si>
  <si>
    <t>||COMISION TRANSFERENCIA FDOS.AL EXTERIOR 0,10% S/USD130.000.-,REEMB.GSTS.COMUNICACION BS220.-Y EMISION COMP.CONTABLE BS50.-REF.:PAGO 1 LC I-2016-048 P/C Y.P.F.B. A/F GALILEO TECHNOLOGIES S.A.,EN COMPL.A COMP.885086 ADJ.DE LA FECHA. LIB.00513012004 LBP-YPFB-UNICOMERCIAL REF.:COMISIONES PAGO 1 LC I-2016-048</t>
  </si>
  <si>
    <t>G04253540004</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</si>
  <si>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 POR DIFERENCIAL CAMBIARIO</t>
  </si>
  <si>
    <t>G04253540005</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</si>
  <si>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t>
  </si>
  <si>
    <t>G04253560004</t>
  </si>
  <si>
    <t>VENTA DE DIVISAS CON TRANSFERENCIA DE FONDOS A SOLICITUD DE MINISTERIO DE ECONOMIA Y FINANZAS PUBLICAS SEGUN SOLICITUD 2094 REF: TRANSFERENCIA AL B.C.B. CTA.4088069001 PARA PAGO A LUXEMBOURG STOCK EXCHANGE., POR LA EMISION DE BONOS SOBERANOS DEL ESTADO PLURINACIONAL DE BOLIVIA EN EL MERCADO INTERNAC LIB. 00099021001 TGN-RECURSOS ORDINARIOS (3987) POR DIFERENCIAL CAMBIARIO</t>
  </si>
  <si>
    <t>G04253560005</t>
  </si>
  <si>
    <t>VENTA DE DIVISAS CON TRANSFERENCIA DE FONDOS A SOLICITUD DE MINISTERIO DE ECONOMIA Y FINANZAS PUBLICAS SEGUN SOLICITUD 2094 REF: TRANSFERENCIA AL B.C.B. CTA.4088069001 PARA PAGO A LUXEMBOURG STOCK EXCHANGE., POR LA EMISION DE BONOS SOBERANOS DEL ESTADO PLURINACIONAL DE BOLIVIA EN EL MERCADO INTERNAC LIB. 00099021001 TGN-RECURSOS ORDINARIOS (3987)</t>
  </si>
  <si>
    <t>G04261010004</t>
  </si>
  <si>
    <t>VENTA DE DIVISAS CON TRANSFERENCIA DE FONDOS A SOLICITUD DE YACIMIENTOS PETROLIFEROS FISCALES BOLIVIANOS SEGUN SOLICITUD 2104 REF: PAGO SOLAR TURBINES A INTERNATIONAL COMPANY POR "SERVICIO DE SEGUIMIENTO Y CONTROL DEL MANTENIMIENTO POR HORAS DEL USO DE LA TURBINA SOLAR MARS90 DE LA PSL RIO GRANDE", LIB. 00513062001 YPFB-OPERACIONES PLANTA DE SEPARACION DE LIQUIDOS RIO GRANDE</t>
  </si>
  <si>
    <t>G04261020004</t>
  </si>
  <si>
    <t>VENTA DE DIVISAS CON TRANSFERENCIA DE FONDOS A SOLICITUD DE YACIMIENTOS PETROLIFEROS FISCALES BOLIVIANOS SEGUN SOLICITUD 2105 REF: PAGO A CRU STRATEGIES CONSULTORES LIMITADA, FACTURA NUMERO 221 OFFSHORE, POR SERVICIO DE CAPACITACION CONGRESO FERTILIZER LATINOAMERICANO FLA 2017. LIB. 00513022001 YPFB - "OPERACIONES"</t>
  </si>
  <si>
    <t>G04261060001</t>
  </si>
  <si>
    <t>COMISIONES BANCARIAS POR PAGO OBLIGACIONES A FONDO DE INTERNACIONALIZACION DE LA EMPRESA (FIEM) POR EL PRESTAMO ICO 01020039.0 FORTALEC.UNIVERSIDAD. J.M.SARACHO. VCTO. 18/04/2017 LIBRETA 00099021001 RECURSOS ORDINARIOS (3987)</t>
  </si>
  <si>
    <t>G04264840001</t>
  </si>
  <si>
    <t>COBRO COSTOS DE PAPELERIA SEGUN TRANSFERENCIA DEL EXTERIOR POR ORDEN DE PETROLEO BRASILEIRO S.A.PETROBRAS.RIO DE JANEIRO - BRASIL LIB. 00513012007 YPFB - RECURSOS NACIONALIZACIÓN</t>
  </si>
  <si>
    <t>J03222710002</t>
  </si>
  <si>
    <t>A:00099021001 Pago de capital e interes corriente a favor del TGN, adeudados por el GAD Santa Cruz, correspondiente al Convenio Subsidiario CAF 2324 Proyecto Sistema de Electrificacion Rural La Planchada.</t>
  </si>
  <si>
    <t>Q08266490002</t>
  </si>
  <si>
    <t>NÚMERO DE LIBRETA CUT: 99031009.00 OPERACIÓN T01 TRANSFERENCIA DE FONDOS A LA CUT - TESORO DIRECTO DE BANCO UNION S.A. A CUENTA UNICA DEL TESORO CON NUMERO DE SOLICITUD = 1738626 Y NUMERO CORRELATIVO = 91320019042017234 TRANSFERENCIA POR OPERACIONES DE VE</t>
  </si>
  <si>
    <t>S08852040002</t>
  </si>
  <si>
    <t>'TRANSFERENCIA DE FONDOS||A SOL. DEL MIN,DE ECO Y FIN.PUBL. MEFP/VTCP/DGAFT/UOIET/TES/N°1524/17 DE LA FECHA HRE TSO 2064 PAGO DE CAPITAL EN MORA, ADEUDADO POR AASANA. DEUDA EMERGENTE DEL D.S. N°24641 (04/06/1997). ABONO A LA LIBRETA 00099021001 TGN - RECURSOS ORDINARIOS.</t>
  </si>
  <si>
    <t>S08851710001</t>
  </si>
  <si>
    <t>'COBRO DE UTILES DE ESCRITORIO POR´||BS 50.- Y REEMBOLSO GASTOS DE COMUNICACION BS 220.- POR DOS EN COMPLEMENTO A COMPROBANTE S-0885162 ADJUNTO DE LA FECHA. CGO.LIB.N° 00513012007 YPFB-RECURSOS NACIONALIZACIÓN REF.: CARGOS DEVOLUCION DRILLMEC</t>
  </si>
  <si>
    <t>G04266590001</t>
  </si>
  <si>
    <t>COBRO COSTOS DE PAPELERIA SEGUN TRANSFERENCIA DEL EXTERIOR POR ORDEN DE GAS CORONA S.A.E.C.A. REF:ANTICIPO SEGUN CONTRATO YPFB LIB. 00513062001 YPFB-OPERACIONES PLANTA DE SEPARACION DE LIQUIDOS RIO GRANDE</t>
  </si>
  <si>
    <t>G04266610001</t>
  </si>
  <si>
    <t>COBRO COSTOS DE PAPELERIA SEGUN TRANSFERENCIA DEL EXTERIOR POR ORDEN DE HERCO COMBUSTIBLES SA REF:CONTRATO COMPRA VENTA ISOPENTANO MERCADO EXTRANJERO LIB. 00513062001 YPFB-OPERACIONES PLANTA DE SEPARACION DE LIQUIDOS RIO GRANDE</t>
  </si>
  <si>
    <t>G04266630001</t>
  </si>
  <si>
    <t>COBRO COSTOS DE PAPELERIA SEGUN TRANSFERENCIA DEL EXTERIOR POR ORDEN DE PETROLEO BRASILEIRO S.A.PETROBRAS,RIO DE JANEIRO-BRASIL LIB. 00513012007 YPFB - RECURSOS NACIONALIZACIÓN</t>
  </si>
  <si>
    <t>G04271210004</t>
  </si>
  <si>
    <t>VENTA DE DIVISAS CON TRANSFERENCIA DE FONDOS A SOLICITUD DE BOLIVIA TV SEGUN SOLICITUD 2116 REF: INTELSAT PAGO SERVICIO SATELITAL BANDA C, CORRESPONDIENTE AL MES DE NOVIEMBRE 2016, SEGUN INFORME CITE: CONTAB- PAGO 1067, COMUNICACION INTERNA BTV/GT CITE: 1578/2016, INFORME TECNICO BTV.GT 1022/2016, LIB. 00526012001 BOLIVIA TV - RECAUDACIONES</t>
  </si>
  <si>
    <t>G04272140004</t>
  </si>
  <si>
    <t>VENTA DE DIVISAS CON TRANSFERENCIA DE FONDOS A SOLICITUD DE BOLIVIA TV SEGUN SOLICITUD 2117 REF: INTELSAT PAGO SERVICIO SATELITAL BANDA C, CORRESPONDIENTE AL MES DE DICIEMBRE 2016, SEGUN INFORME CITE: CONTAB-PAGO 1233/2016, INFORME TECNICO BTV GT. CITE: 1092/2016, ACTA DE CONFORMIDAD BTV - GT CITE: LIB. 00526012001 BOLIVIA TV - RECAUDACIONES</t>
  </si>
  <si>
    <t>G04272170004</t>
  </si>
  <si>
    <t>VENTA DE DIVISAS CON TRANSFERENCIA DE FONDOS A SOLICITUD DE BOLIVIA TV SEGUN SOLICITUD 2114 REF: INTELSAT PAGO SERVICIO TATELITAL BANDA KU IS-14, CORRESPONDIENTE AL MES DE NOVIEMBRE 2016, SEGUN INFORME CITE: CONTAB- PAGO 1068/2016, COMUNICACION INTERNA BTV/GT CITE 1577/2016, ACTA DE CONFORMIDAD BTV LIB. 00526012001 BOLIVIA TV - RECAUDACIONES</t>
  </si>
  <si>
    <t>G04272180004</t>
  </si>
  <si>
    <t>VENTA DE DIVISAS CON TRANSFERENCIA DE FONDOS A SOLICITUD DE BOLIVIA TV SEGUN SOLICITUD 2115 REF: INTELSAT: PAGO SERVICIO SATELITAL CORRESPONDIENTE AL MES DE DICIEMBRE 2016 BASNDA KU IS-14 , SEGUN INFORME CITE: CONTAB-PAGO NO.1232/2016INFORME TECNICO BTV-GT-CITE: NO.1093/2016 Y ACTA DE CONFORMIDAD B LIB. 00526012001 BOLIVIA TV - RECAUDACIONES</t>
  </si>
  <si>
    <t>G04272190003</t>
  </si>
  <si>
    <t>TRANSFERENCIA DE FONDOS AL EXTERIOR A SOLICITUD DE TESORO GENERAL DE LA NACION SEGUN SOLICITUD 2113 REF: PAGO A LA ORGANIZACIÓN LATINOAMERICANA DE ENERGÍA (OLADE), POR CONCEPTO DE MEMBRESÍA POR USD26.695,81, SEGÚN SOLICITUD VRE-DGRM-CS-74/2017. LIB. 00099021001 TGN-RECURSOS ORDINARIOS (3987)</t>
  </si>
  <si>
    <t>G04272200003</t>
  </si>
  <si>
    <t>TRANSFERENCIA DE FONDOS AL EXTERIOR A SOLICITUD DE TESORO GENERAL DE LA NACION SEGUN SOLICITUD 2112 REF: PAGO AL INSTITUTO PANAMERICANO DE GEOGRAFÍA E HISTORIA (IPGH), POR CONCEPTO DE MEMBRESÍA POR USD11.700,00, SEGÚN SOLICITUD VRE-DGRM-CS-48/2017. LIB. 00099021001 TGN-RECURSOS ORDINARIOS (3987)</t>
  </si>
  <si>
    <t>G04273900001</t>
  </si>
  <si>
    <t>G04275320001</t>
  </si>
  <si>
    <t>COBRO COSTOS DE PAPELERIA SEGUN TRANSFERENCIA DEL EXTERIOR POR ORDEN DE PETROLEOS PARAGUAYOS PETROPAR, ASUNCION-PARAGUAY LIB. 00513062001 YPFB-OPERACIONES PLANTA DE SEPARACION DE LIQUIDOS RIO GRANDE</t>
  </si>
  <si>
    <t>G04275340001</t>
  </si>
  <si>
    <t>COBRO COSTOS DE PAPELERIA SEGUN TRANSFERENCIA DEL EXTERIOR POR ORDEN DE PERUANA DE COMBUSTIBLE S.A. REF.: ANTICIPOS LIB. 00513062001 YPFB-OPERACIONES PLANTA DE SEPARACION DE LIQUIDOS RIO GRANDE</t>
  </si>
  <si>
    <t>G04275360001</t>
  </si>
  <si>
    <t>COBRO COSTOS DE PAPELERIA SEGUN TRANSFERENCIA DEL EXTERIOR POR ORDEN DE PUMA ENERGY PARAGUAY S.A. LIB. 00513062001 YPFB-OPERACIONES PLANTA DE SEPARACION DE LIQUIDOS RIO GRANDE</t>
  </si>
  <si>
    <t>De: 00099024113 Transferencia en cumplimiento al DS N0913 de 15/06/2011 y el Convenio Intergubernativo de Financiamiento UPRE-CIF-IG/420/2016, suscrito entre la UPRE y el GAM Potosi, Proyecto Construccion Centro de Educacion Tecnico Alternativa Huayna Capac D-20, correspondiente al pago de la planil</t>
  </si>
  <si>
    <t>Q08273100002</t>
  </si>
  <si>
    <t>NUMERO DE LIBRETA CUT: Cuenta Unica del Tesoro OPERACIÓN E18 TRANSFERENCIA DEL SISTEMA FINANCIERO POR CUENTA DE TERCEROS A LA CUT Devolucion pagos en exceso Gobierno Autonomo Departamental de Potosi</t>
  </si>
  <si>
    <t>G04280730004</t>
  </si>
  <si>
    <t>VENTA DE DIVISAS CON TRANSFERENCIA DE FONDOS A SOLICITUD DE YACIMIENTOS PETROLIFEROS FISCALES BOLIVIANOS SEGUN SOLICITUD 2118 REF: PAGO A JAGUAR ESXPLORATION, INC, CORRESPONDIENTE AL 2DO PAGO, FACTURA 16 097, POR EL APOYO TÉCNICO PARA LA ADQUISICIÓN SÍSMICA 2D EN EL ALTIPLANO NORTE, SEGÚN CONTRATO LIB. 00513042001 YPFB - OPERACIONES G N E E</t>
  </si>
  <si>
    <t>Q08274690002</t>
  </si>
  <si>
    <t>NUMERO DE LIBRETA CUT: 00273028001 OPERACIÓN E18 TRANSFERENCIA DEL SISTEMA FINANCIERO POR CUENTA DE TERCEROS A LA CUT DIRECCION DEPARTAMENTAL DE EDUCACION PANDO UNICEF</t>
  </si>
  <si>
    <t>Q08277100002</t>
  </si>
  <si>
    <t>NÚMERO DE LIBRETA CUT: 99031009.00 OPERACIÓN T01 TRANSFERENCIA DE FONDOS A LA CUT - TESORO DIRECTO DE BANCO UNION S.A. A CUENTA UNICA DEL TESORO CON NUMERO DE SOLICITUD = 1745685 Y NUMERO CORRELATIVO = 91320021042017354 TRANSFERENCIA POR OPERACIONES DE VE</t>
  </si>
  <si>
    <t>Q08278180002</t>
  </si>
  <si>
    <t>NUMERO DE LIBRETA CUT: Cuenta Unica del Tesoro OPERACIÓN E18 TRANSFERENCIA DEL SISTEMA FINANCIERO POR CUENTA DE TERCEROS A LA CUT Devolucion de pagos CC no cobrados por afiliados civiles y militares correspondiente al periodo Diciembre</t>
  </si>
  <si>
    <t>S08854770001</t>
  </si>
  <si>
    <t>||COBRO DE COMISIONES BANCARIAS POR TRANSF.FDOS. POR ALIVIO OTORGADO POR LA REPUBLICA DE FRANCIA A BOLIVIA DE ACUERDO AL CONTRATO DE DESENDEUDAMIENTO Y DESARROLLO (3C2D)FIRMADO EL 23-12-2014 REF: DEVOLUCION DE PAGO EFECTUADO A NATIXIS POR DEUDA EXT. DE 31-03-17 651-OB1 LIB. N° 00099021001 RECURSOS ORDINARIOS - 3987 REF.: COMISIONES BANCARIAS</t>
  </si>
  <si>
    <t>S08854830001</t>
  </si>
  <si>
    <t>'TRANSFERENCIA DE FONDOS S/G CITE Nº' MEFP/VTCP/DGPOT/||UPCFTGN/TR-770/2017 DE LA FECHA, DEL MIN.DE ECONOMIA Y FINANZAS PUBLICAS.(HRE-TSO-2079), DEVOLUCION DEL DEPOSITO ERRONEO EFECTUADO EL 20-01-2017 EN LA CTA.RECAUDADORA N°1-2188907 YPFB CUENTA ESPECIAL SUCRE. DEBITO DE LA LIBRETA 00513012004 LPB-YPFB UNICOMERCIAL.</t>
  </si>
  <si>
    <t>G04288750004</t>
  </si>
  <si>
    <t>VENTA DE DIVISAS A SOLICITUD DE MINISTERIO DE LA PRESIDENCIA SEGUN SOLICITUD 2125 REF: DIVISAS USD 6.000 VIAJE PRESIDENCIAL A NUEVA YORK ESTADOS UNIDOS PARA EL ANIVERSARIO DE APROBACION DE DECLARACION DE LAS NACIONES UNIDAD SOBRE LOS DERECHOS DE LOS PUEBLOS INDIGENAS. LOS FONDOS SERAN ENTREGADOS LIB. 00099021001 TGN-RECURSOS ORDINARIOS (3987)</t>
  </si>
  <si>
    <t>G04288770001</t>
  </si>
  <si>
    <t>COBRO COSTOS DE PAPELERIA SEGUN TRANSFERENCIA DEL EXTERIOR POR ORDEN DE CONSULADO DE BOLIVIA EN MENDOZA-ARGENTINA LIB. 00010011102 MIN.RELACIONES EXTERIORES - GESTORIA CONSULAR LEY Nº 3108</t>
  </si>
  <si>
    <t>G04292010004</t>
  </si>
  <si>
    <t>VENTA DE DIVISAS CON TRANSFERENCIA DE FONDOS A SOLICITUD DE BOLIVIA TV SEGUN SOLICITUD 2128 REF: INTELESAT: PAGO SERVICIO SATELITAL BANDA C, CORRESPONDIENTE AL MES DE ENERO 2017, SEGUN INFORME CITE: CONTAB - PAGO 071/2017, ACTA DE CONFORMIDAD BTV - GT CITE: 008/2017 ,INFORME TECNICO BTV - GT 065/2 LIB. 00526012001 BOLIVIA TV - RECAUDACIONES</t>
  </si>
  <si>
    <t>G04292020004</t>
  </si>
  <si>
    <t>VENTA DE DIVISAS CON TRANSFERENCIA DE FONDOS A SOLICITUD DE BOLIVIA TV SEGUN SOLICITUD 2129 REF: INTELSAT: PAGO SERVICIO SATELITAL BANDA KU IS- 14 CORRESPONDIENTE AL MES DE ENERO 2017, SEGUN INFORME CITE: CONTAB PAGO 070/2017, ACTA DE CONFORMIDAD BTV - GT CITE: 09/2017, INFORME TECNICO BTV - GT 066/ LIB. 00526012001 BOLIVIA TV - RECAUDACIONES</t>
  </si>
  <si>
    <t>J03224420002</t>
  </si>
  <si>
    <t>A:00099021001 A requerimiento de la Unidad de Administracion e Informacion Salarial (UAIS), con nota interna CITE: MEFP/VTCP/DGPOT/UAIS/N 1732/2017, en la cual solicita la reversion definitiva de las boletas de pago solicitado por el SENASIR, consignadas en el Comprobante de Pago N 71464.</t>
  </si>
  <si>
    <t>Q08284150002</t>
  </si>
  <si>
    <t>NÚMERO DE LIBRETA CUT: 99031009.00 OPERACIÓN T01 TRANSFERENCIA DE FONDOS A LA CUT - TESORO DIRECTO DE BANCO UNION S.A. A CUENTA UNICA DEL TESORO CON NUMERO DE SOLICITUD = 1749716 Y NUMERO CORRELATIVO = 91320024042017416 TRANSFERENCIA POR OPERACIONES DE VE</t>
  </si>
  <si>
    <t>Q08284410002</t>
  </si>
  <si>
    <t>NÚMERO DE LIBRETA CUT: 99031009.00 OPERACIÓN T01 TRANSFERENCIA DE FONDOS A LA CUT - TESORO DIRECTO DE BANCO UNION S.A. A CUENTA UNICA DEL TESORO CON NUMERO DE SOLICITUD = 1749782 Y NUMERO CORRELATIVO = 91320024042017417 TRANSFERENCIA POR TITULARIDAD BONOS</t>
  </si>
  <si>
    <t>S08855220003</t>
  </si>
  <si>
    <t>'TRANSFERENCIA DE FONDOS||A SOL. DEL MIN,DE ECO Y FIN.PUBL. MEFP/VTCP/DGPOT/UPCFTGN/TR-N°783/2017 DE LA FECHA HRE TSO 2099 REPOSICION DE BOLETAS DE PAGO SOLICITADAS POR VARIAS ENTIDADES, CONSIGNADAS EN LOS COMPROBANTES DE PAGOS NROS. 18688 Y 18689. DEBITO DE LA LIBRETA 00099021001 COBRO UTILES DE ESCRITORIO.</t>
  </si>
  <si>
    <t>S08856250001</t>
  </si>
  <si>
    <t>COBRO DE||UTILES DE ESCRITORIO POR ELABORACION DEL 60 COMPROBANTES CONTABLES - POR COBRO DE INTERESES. CREDITO EXTRAORDINARIO A YPFB UREA AMONIACO RD: 165/12 ,CONTRATO SANO N° 257/12 Y NOTA YPFB/GAFC 1198 DFC 1366 URT 0736/17 RECIB. EN FECHA 21-04-17 COSTO UTILES DE ESCRITORIO DE LA LIBRETA N°00513012003 LBP-YPFB (2011349681373)</t>
  </si>
  <si>
    <t>G04302900003</t>
  </si>
  <si>
    <t>PROVISION DE FONDOS A SOLICITUD DE YACIMIENTOS PETROLIFEROS FISCALES BOLIVIANOS SEGUN SOLICITUD YPFB-0109-2017 REF: PAGO SERVICIO INTERRUMPIBLE DE TRANSPORTE DE GN PARA EL ME INTERRUMPIBLE Y MI A GASTRANSBOLIVIANO SA MARZO 2017 LIB. 00513012007 YPFB - RECURSOS NACIONALIZACIÓN</t>
  </si>
  <si>
    <t>G04302930003</t>
  </si>
  <si>
    <t>PROVISION DE FONDOS A SOLICITUD DE YACIMIENTOS PETROLIFEROS FISCALES BOLIVIANOS SEGUN SOLICITUD YPFB-0108-2017 REF: PAGO SERVICIO DE TRANSPORTE DE GN MIF Y Y ME MTGAS A GASORIENTE BOLIVIANO LTDA MARZO 2017 LIB. 00513012007 YPFB - RECURSOS NACIONALIZACIÓN</t>
  </si>
  <si>
    <t>G04304180004</t>
  </si>
  <si>
    <t>VENTA DE DIVISAS CON TRANSFERENCIA DE FONDOS A SOLICITUD DE YACIMIENTOS PETROLIFEROS FISCALES BOLIVIANOS SEGUN SOLICITUD 2137 REF: PAGO A JAGUAR EXPLORATION FACTURA NUMERO 16 096 CORRESPONDIENTE AL ULTIMO PAGO POR EL APOYO TECNICO DE EXPLORACION SISMICA 2D CUENCA MADRE DE DIOS ZONA SUROESTE AREA NUE LIB. 00513042001 YPFB - OPERACIONES G N E E</t>
  </si>
  <si>
    <t>G04308420003</t>
  </si>
  <si>
    <t>PAGO A FND PRÉSTAMO NDF 367 VCTO. 24-abr-2017 POR CUENTA DE TGN , NTI. 009196 VALOR 24-abr-2017 CAPITAL EUR 24.613,13 INTERESES EUR 8.399,23 CTA. 3987 CUENTA UNICA DEL TESORO-3987 LIB. 00099021001 REF.: COMISIONES BANCARIAS</t>
  </si>
  <si>
    <t>G04308490003</t>
  </si>
  <si>
    <t>TRANSFERENCIA RECIBIDA DEL EXTERIOR SEGÚN MENSAJES SWIFT Nos. 05683-05672 (REM.EXT.) DE FECHA 24-04-2017 POR DESEMBOLSO DE CAF PRÉSTAMO CFA008239 CARRETERA PADILLA-EL SALTO LIBRETA N° 00291012002 ABC-RECURSOS PROPIOS REF.: UTILES DE ESCRITORIO</t>
  </si>
  <si>
    <t>J03224430001</t>
  </si>
  <si>
    <t>De: 00513012004 Transferencia que efectuamos para la devolucion del deposito en demasia efectuado por Fortaleza Energy SRL de acuerdo a la nota CITE: DFC-0858 URT-0512/2017 de YPFB y en virtud a la nota CITE: MEFP/VPCF/DGCF/UCCF No 393/2017</t>
  </si>
  <si>
    <t>J03224560001</t>
  </si>
  <si>
    <t>De: 00047174102 Transferencia que efectuamos a requerimiento de Fondo Nacional de Desarrollo Alternativo dependiente del Ministerio de Desarrollo Rural y Tierras segun nota CITE: FONADAL/DGE/ UAF/E/082/2017 y en virtud a la nota interna CITE: MEFP/VPCF/DGCF/ UCCF No.386/2017 de la Direccion General</t>
  </si>
  <si>
    <t>Q08290150002</t>
  </si>
  <si>
    <t>NÚMERO DE LIBRETA CUT: 99031009.00 OPERACIÓN T01 TRANSFERENCIA DE FONDOS A LA CUT - TESORO DIRECTO DE BANCO UNION S.A. A CUENTA UNICA DEL TESORO CON NUMERO DE SOLICITUD = 1753124 Y NUMERO CORRELATIVO = 91320025042017483 TRANSFERENCIA POR OPERACIONES DE VE</t>
  </si>
  <si>
    <t>J03225080001</t>
  </si>
  <si>
    <t>De: 00513012002 Transferencia que efectuamos para la devolucion del deposito erroneo de acuerdo a las notas CITE: YPFB/DFC-0861-URT-0515/2017 y CITE: MEFP/VPCF/DGCF/UCCF No 412/2017</t>
  </si>
  <si>
    <t>J03225090001</t>
  </si>
  <si>
    <t>De: 00513012004 Transferencia que se efectua a requerimiento de Yacimientos Petroliferos Fiscales Bolivianos (YPFB), con nota CITE: DFC-0573 URT-0360/2017 y en cumplimiento de la Resolucion Administrativa ANH N 1816/2014 e instruye el deposito mensual de estos recursos determinados por la ANH, conci</t>
  </si>
  <si>
    <t>S08856490001</t>
  </si>
  <si>
    <t>||COMISION TRANSFERENCIA FDOS.AL EXTERIOR 0,10% S/USD26.944,91.-,REEMB.GSTS.COMUNICACION BS220.-Y EMISION COMP.CONTABLE BS50.-REF.:PAGO 6 LC I-2016-020 P/C EASBA A/F BRN INTERNACIONAL INDUSTRIA E COMERCIO LTDA.,EN COMPL.A COMP.885648 ADJ.DE LA FECHA. LIB.00586019203 GASTO CORRIENTE EASBA - SANO Nº 400 REF.:COMISIONES PAGO 6 LC I-2016-020</t>
  </si>
  <si>
    <t>S08857490001</t>
  </si>
  <si>
    <t>||REGISTRO COBRO COMISION AVISO ENMIENDA CARTA DE CREDITO STANDBY BS 220.- Y EMISION CBTE. CONTABLE BS 50.- REF.:M193132 (BCB:SB-R-2015-90) A/F YPFB SEGUN MENSAJE SWIFT ADJUNTO. CGO.LIB.N° 00513012007 YPFB - RECURSOS NACIONALIZACION REF.:COMISIONES ENMIENDA 4 SBLC M193132</t>
  </si>
  <si>
    <t>E00458190001</t>
  </si>
  <si>
    <t>E00458220001</t>
  </si>
  <si>
    <t>E00458250001</t>
  </si>
  <si>
    <t>E00458280001</t>
  </si>
  <si>
    <t>E00458310001</t>
  </si>
  <si>
    <t>E00458340001</t>
  </si>
  <si>
    <t>E00458350001</t>
  </si>
  <si>
    <t>G04314950003</t>
  </si>
  <si>
    <t>TRANSFERENCIA RECIBIDA DEL EXTERIOR SEGÚN MENSAJES SWIFT Nos. 05705-05704 (REM.EXT.) DE FECHA 25-04-2017 POR DESEMBOLSO DE CAF PRÉSTAMO CFA007657 PUESTA A PTO. CARRETERAS LIBRETA N° 00291012002 ABC-RECURSOS PROPIOS REF.: UTILES DE ESCRITORIO</t>
  </si>
  <si>
    <t>G04317960004</t>
  </si>
  <si>
    <t>VENTA DE DIVISAS CON TRANSFERENCIA DE FONDOS A SOLICITUD DE BOLIVIA TV SEGUN SOLICITUD 2144 REF: INTELSAT PAGO SERVICIO SATELITAL BAND C, CORRESPONDIENTE AL MES DE FEBRERO 2017, SEGUN INFORME CITE: CONTAB-PAGO 111/2017, ACTA DE CONFORMIDAD BTV/GT. 19/2017, INFORME TECNICO BTV GT 128/2017 ADJ LIB. 00526012001 BOLIVIA TV - RECAUDACIONES</t>
  </si>
  <si>
    <t>G04317970004</t>
  </si>
  <si>
    <t>VENTA DE DIVISAS CON TRANSFERENCIA DE FONDOS A SOLICITUD DE YACIMIENTOS PETROLIFEROS FISCALES BOLIVIANOS SEGUN SOLICITUD 2145 REF: PAGO A COMPAÑIA DE PETROLEOS DE CHILE (COPEC S.A.) POR SUMINISTRO DE GASOLINA ESPECIAL Y DIESEL OIL CARGAAS DEL 21 AL 31 DE ENERO DE 2017 LIB. 00513012004 LBP-YPFB-UNICOMERCIAL (4030005415/1-2188907)</t>
  </si>
  <si>
    <t>G04318010004</t>
  </si>
  <si>
    <t>VENTA DE DIVISAS CON TRANSFERENCIA DE FONDOS A SOLICITUD DE BOLIVIA TV SEGUN SOLICITUD 2142 REF: INTELSAT: PAGO SERVICIO SATELITAL BANDA KU IS-14, CORRESPONDIENTE AL MES DE FEBRERO 2017, SEGUN INFORME CITE: CONTAB-PAGO N°110/2017,ACTA DE CONFORMIDAD BTV/GT.N°.018/2017, INFORME TECNICO BTV - GT N° LIB. 00526012001 BOLIVIA TV - RECAUDACIONES</t>
  </si>
  <si>
    <t>G04319780003</t>
  </si>
  <si>
    <t>TRANSFERENCIA RECIBIDA DEL EXTERIOR SEGÚN MENSAJES SWIFT Nos. 05739-05734 (REM.EXT.) DE FECHA 25-04-2017 POR DESEMBOLSO DE CAF PRÉSTAMO CFA007860 CARRETERA CHACAPUCO RAVELO LIBRETA N° 00291012002 ABC-RECURSOS PROPIOS REF.: UTILES DE ESCRITORIO</t>
  </si>
  <si>
    <t>G04319800001</t>
  </si>
  <si>
    <t>COBRO COSTOS DE PAPELERIA SEGUN TRANSFERENCIA DEL EXTERIOR POR ORDEN DE BONA FIDE DISTRIBUIDORA (CURITIBA-PR-BR) REF.: INV.1352017 LIB. 00513062001 YPFB-OPERACIONES PLANTA DE SEPARACION DE LIQUIDOS RIO GRANDE</t>
  </si>
  <si>
    <t>J03225070001</t>
  </si>
  <si>
    <t>De: 00513012002 Transferencia que efectuamos para la devolucion del deposito erroneo de acuerdo a las notas CITE: YPFB/DFC-0860-URT-0514/2017 y CITE: MEFP/VPCF/DGCF/UCCF No 412/2017</t>
  </si>
  <si>
    <t>Q08295670002</t>
  </si>
  <si>
    <t>NÚMERO DE LIBRETA CUT: 99031009.00 OPERACIÓN T01 TRANSFERENCIA DE FONDOS A LA CUT - TESORO DIRECTO DE BANCO UNION S.A. A CUENTA UNICA DEL TESORO CON NUMERO DE SOLICITUD = 1756783 Y NUMERO CORRELATIVO = 91320026042017535 TRANSFERENCIA POR OPERACIONES DE VE</t>
  </si>
  <si>
    <t>S08857710001</t>
  </si>
  <si>
    <t>'COBRO DE UTILES DE ESCRITORIO POR´||TRANSF. DE FONDOS DEL EXTERIOR EN COMPLEMENTO A COMPROBANTE S-885769 DE LA FECHA. LIBRETA 00513062001 YPFB OPERACIONES PLANTA DE SEPARACION DE LIQUIDOS</t>
  </si>
  <si>
    <t>G04324690001</t>
  </si>
  <si>
    <t>COBRO COSTOS DE PAPELERIA SEGUN TRANSFERENCIA DEL EXTERIOR POR ORDEN DE LIB. 00513062001 YPFB-OPERACIONES PLANTA DE SEPARACION DE LIQUIDOS RIO GRANDE</t>
  </si>
  <si>
    <t>G04324710001</t>
  </si>
  <si>
    <t>COBRO COSTOS DE PAPELERIA SEGUN TRANSFERENCIA DEL EXTERIOR POR ORDEN DE HERCO COMBUSTIBLES SA REF.: CONTRATO COMPRA VENTA DE ISOPENTANO PARA EL MERCADO EXTERNO LIB. 00513062001 YPFB-OPERACIONES PLANTA DE SEPARACION DE LIQUIDOS RIO GRANDE</t>
  </si>
  <si>
    <t>G04326660004</t>
  </si>
  <si>
    <t>VENTA DE DIVISAS CON TRANSFERENCIA DE FONDOS A SOLICITUD DE YACIMIENTOS PETROLIFEROS FISCALES BOLIVIANOS SEGUN SOLICITUD 2150 REF: PAGO A COMPAÑIA DE PETROLEOS DE CHILE (COPEC S.A.) POR SUMINISTRO DE GASOLINA ESPECIAL CARGAS DEL 16 AL 29 DE MARZO DE 2017 LIB. 00513012004 LBP-YPFB-UNICOMERCIAL (4030005415/1-2188907)</t>
  </si>
  <si>
    <t>G04331080001</t>
  </si>
  <si>
    <t>COBRO COSTOS DE PAPELERIA SEGUN TRANSFERENCIA DEL EXTERIOR POR ORDEN DE SOCIETE MAGHREB MANAGEMENT INTERNAT REF.: PENALIDADES POR RETRASO RELATIVO AUX LOTS 1 Y 2 EXP. A BOLIVIA LIB. 05132302001 YPFB - OPERACIONES G N R G D</t>
  </si>
  <si>
    <t>G04333900002</t>
  </si>
  <si>
    <t>TRANSFERENCIA DEL EXTERIOR SEGUN SWIFT NO.5845 DE FECHA 27/04/2017 ORDENANTE: BOTSCHAFT DES PLURINATIONALEN STAATES BOLIVIEN-BERLIN REF:DEVOLUCION SALDOS BIOFACH 2017 LIB. 00099021001 TGN-RECURSOS ORDINARIOS (3987)</t>
  </si>
  <si>
    <t>Q08300640002</t>
  </si>
  <si>
    <t>NUMERO DE LIBRETA CUT: Cuenta Unica del Tesoro OPERACIÓN E18 TRANSFERENCIA DEL SISTEMA FINANCIERO POR CUENTA DE TERCEROS A LA CUT Devolucion de pagos CC</t>
  </si>
  <si>
    <t>S08860600001</t>
  </si>
  <si>
    <t>||RESPUESTA A DEBITO DEL BANQUERO SG SWIFT NO.5885 DE LA FECHA REF: COBRO COMISION EUR 15,00 POR TRANSFERENCIA DE EUR 5.850.- FECHA VALOR 06/03/2017 SG SOL. ADMINISTRADORA BOLIVIANA DE CARRETERAS REF:PAGO SUSCRIPCION GESTIONES 2016-2017. LIBRETA 00291012002 ABC-RECURSOS PROPIOS</t>
  </si>
  <si>
    <t>S08860600004</t>
  </si>
  <si>
    <t>||RESPUESTA A DEBITO DEL BANQUERO SG SWIFT NO.5885 DE LA FECHA REF: COBRO COMISION EUR 15,00 POR TRANSFERENCIA DE EUR 5.850.- FECHA VALOR 06/03/2017 SG SOL. ADMINISTRADORA BOLIVIANA DE CARRETERAS REF:PAGO SUSCRIPCION GESTIONES 2016-2017. CGO.LIBRETA 00291012002 ABC-RECURSOS PROPIOS (UTILES DE ESCRITORIO)</t>
  </si>
  <si>
    <t>G04333910001</t>
  </si>
  <si>
    <t>COBRO COSTOS DE PAPELERIA SEGUN TRANSFERENCIA DEL EXTERIOR POR ORDEN DE BOTSCHAFT DES PLURINATIONALEN STAATES BOLIVIEN-BERLIN REF:DEVOLUCION SALDOS BIOFACH 2017 LIB. 00099021001 TGN-RECURSOS ORDINARIOS (3987)</t>
  </si>
  <si>
    <t>G04336300003</t>
  </si>
  <si>
    <t>PROVISION DE FONDOS A SOLICITUD DE YACIMIENTOS PETROLIFEROS FISCALES BOLIVIANOS SEGUN SOLICITUD YPFB-0110-2017 REF: PAGO IDH ENERO 2017 LIB. 00513012007 YPFB - RECURSOS NACIONALIZACIÓN</t>
  </si>
  <si>
    <t>G04336440003</t>
  </si>
  <si>
    <t>PROVISION DE FONDOS A SOLICITUD DE YACIMIENTOS PETROLIFEROS FISCALES BOLIVIANOS SEGUN SOLICITUD YPFB-0117-2017 REF: PAGO REGALIAS TGN ENERO 2017 LIB. 00099021001 TGN YPFB PARTICIPACION 6% PRODUCCIÓN BRUTA DE HIDROCARBUROS BOCA DE POZO</t>
  </si>
  <si>
    <t>G04343160001</t>
  </si>
  <si>
    <t>G04343180001</t>
  </si>
  <si>
    <t>COBRO COSTOS DE PAPELERIA SEGUN TRANSFERENCIA DEL EXTERIOR POR ORDEN DE BONA FIDE DISTRIBUIDORA IMPORTADOR REF.INV 127 2017 LIB. 00513062001 YPFB-OPERACIONES PLANTA DE SEPARACION DE LIQUIDOS RIO GRANDE</t>
  </si>
  <si>
    <t>G04343200001</t>
  </si>
  <si>
    <t>G04344650003</t>
  </si>
  <si>
    <t>TRANSFERENCIA RECIBIDA DEL EXTERIOR SEGÚN MENSAJES SWIFT Nos. 05876-05864 (REM.EXT.) DE FECHA 27-04-2017 POR DESEMBOLSO DE CAF PRÉSTAMO CFA008340 CONST.DOBLEVIA MONTERO-CRISTAL LIBRETA N° 00291012002 ABC-RECURSOS PROPIOS REF.: UTILES DE ESCRITORIO</t>
  </si>
  <si>
    <t>G04344670001</t>
  </si>
  <si>
    <t>COBRO COSTOS DE PAPELERIA SEGUN TRANSFERENCIA DEL EXTERIOR POR ORDEN DE BONA FIDE DISTRIBUIDORA, IMPORTADOR REF.: INV.127/2017 LIB. 00513062001 YPFB-OPERACIONES PLANTA DE SEPARACION DE LIQUIDOS RIO GRANDE</t>
  </si>
  <si>
    <t>J03226170002</t>
  </si>
  <si>
    <t>A:00099021001 DEVOLUCION RETENCION DE DESCUENTOS EFECTUADOS POR CONVENIOS DE COMPENSACION DE COTIZACIONES CON SEGUROS PROVIDA S.A., CORRESPONDIENTE AL MES DE FEBRERO/2017 Y AGUINALDO 2016. S/G. CITE SENASIR UAF-TTES 0026/2017.</t>
  </si>
  <si>
    <t>J03226180002</t>
  </si>
  <si>
    <t>A:00099021001 DEVOLUCION RETENCION DE DESCUENTOS EFECTUADOS POR CONVENIOS DE COMPENSACION DE COTIZACIONES CON LA VITALICIA SEGUROS Y REASEGUROS DE VIDA S.A., CORRESPONDIENTE AL MES DE FEBRERO/2017 Y AGUINALDO 2015 AL 2016. S/G. CITE SENASIR UAF-TTES 0027/2017.</t>
  </si>
  <si>
    <t>J03226190002</t>
  </si>
  <si>
    <t>A:00099021001 DEVOLUCION RETENCION DE DESCUENTOS EFECTUADOS POR CONVENIOS DE COMPENSACION DE COTIZACIONES CON FUTURO DE BOLIVIA AFP S.A., CORRESPONDIENTE AL MES DE FEBRERO/2017 Y AGUINALDO 2010 AL 2016. S/G. CITE SENASIR UAF-TTES 0028/2017.</t>
  </si>
  <si>
    <t>J03226200002</t>
  </si>
  <si>
    <t>A:00099021001 DEVOLUCION RETENCION DE DESCUENTOS EFECTUADOS POR CONVENIOS DE COMPENSACION DE COTIZACIONES CON BBVA PREVISION S.A. AFP, CORRESPONDIENTE AL MES DE FEBRERO/2017 Y AGUINALDO 2009 AL 2016. S/G. CITE SENASIR UAF-TTES 0029/2017.</t>
  </si>
  <si>
    <t>J03226210002</t>
  </si>
  <si>
    <t>A:00099021001 DEVOLUCION RETENCION DE DESCUENTOS EFECTUADOS POR COBROS Y PAGOS INDEBIDOS, CORRESPONDIENTE AL MES DE MARZO/2017. S/G. CITE SENASIR UAF-TTES 0030/2017.</t>
  </si>
  <si>
    <t>J03226220002</t>
  </si>
  <si>
    <t>A:00099021001 DEVOLUCION RETENCION DE DESCUENTOS EFECTUADOS POR RECUPERACION DEL P.R.A. (PAGO DE REPARTO ANTICIPADO), CORRESPONDIENTE AL MES DE MARZO/2017. S/G. CITE SENASIR UAF-TTES 0031/2017.</t>
  </si>
  <si>
    <t>J03226750002</t>
  </si>
  <si>
    <t>A:00099021001 Transferencia por reembolso de Subsidios por Incapacidad Temporal de acuerdo a las notas CITE: DGAA/URH No 0030/2017 del Ministerio de Gobierno, MEFP/VTCP/DGPOT/UAIS/No 2226/2017 e INF. MEFP/VTCP/DGPOT/UAIS/No 79/2017</t>
  </si>
  <si>
    <t>J03226760002</t>
  </si>
  <si>
    <t>A:00015011101 Transferencia por reembolso de Subsidios por Incapacidad Temporal de acuerdo a las notas CITE: DGAA/URH No 0030/2017 del Ministerio de Gobierno, MEFP/VTCP/DGPOT/UAIS/No 2226/2017 e INF. MEFP/VTCP/DGPOT/UAIS/No 79/2017</t>
  </si>
  <si>
    <t>J03226770002</t>
  </si>
  <si>
    <t>A:00290014101 Transferencia por concepto de reembolso de subsidios por incapacidad temporal de acuerdo a las notas CITE: SIN/GAF/DRF/NOT/00669/2017, MEFP/VTCP/DGPOT/UAIS/No. 2276/2017 e INFORME MEFP/VTCP/DGPOT/UAIS/No 84/2017</t>
  </si>
  <si>
    <t>Q08304970002</t>
  </si>
  <si>
    <t>NUMERO DE LIBRETA CUT: 00272028001 OPERACIÓN E18 TRANSFERENCIA DEL SISTEMA FINANCIERO POR CUENTA DE TERCEROS A LA CUT DIRECCION DEPARTAMENTAL DE EDUCACION DE BENI</t>
  </si>
  <si>
    <t>Q08306660002</t>
  </si>
  <si>
    <t>NÚMERO DE LIBRETA CUT: 99031009.00 OPERACIÓN T01 TRANSFERENCIA DE FONDOS A LA CUT - TESORO DIRECTO DE BANCO UNION S.A. A CUENTA UNICA DEL TESORO CON NUMERO DE SOLICITUD = 1764026 Y NUMERO CORRELATIVO = 91320028042017720 TRANSFERENCIA POR OPERACIONES DE VE</t>
  </si>
  <si>
    <t>T03685630001</t>
  </si>
  <si>
    <t>T03685650001</t>
  </si>
  <si>
    <t>T03685670001</t>
  </si>
  <si>
    <t>T03685690001</t>
  </si>
  <si>
    <t>T03685710001</t>
  </si>
  <si>
    <t>T03685730001</t>
  </si>
  <si>
    <t>T03685750001</t>
  </si>
  <si>
    <t>T03685770001</t>
  </si>
  <si>
    <t>T03685790001</t>
  </si>
  <si>
    <t>T03685810001</t>
  </si>
  <si>
    <t>T03685830001</t>
  </si>
  <si>
    <t>T03685850001</t>
  </si>
  <si>
    <t>T03685870001</t>
  </si>
  <si>
    <t>T03685890001</t>
  </si>
  <si>
    <t>T03685910001</t>
  </si>
  <si>
    <t>T03685930001</t>
  </si>
  <si>
    <t>T03685950001</t>
  </si>
  <si>
    <t>T03685970001</t>
  </si>
  <si>
    <t>T03685990001</t>
  </si>
  <si>
    <t>T03686010001</t>
  </si>
  <si>
    <t>T03686030001</t>
  </si>
  <si>
    <t>T03686050001</t>
  </si>
  <si>
    <t>T03686070001</t>
  </si>
  <si>
    <t>T03686090001</t>
  </si>
  <si>
    <t>T03686110001</t>
  </si>
  <si>
    <t>T03686130001</t>
  </si>
  <si>
    <t>T03686150001</t>
  </si>
  <si>
    <t>T03686170001</t>
  </si>
  <si>
    <t>T03686190001</t>
  </si>
  <si>
    <t>T03686210001</t>
  </si>
  <si>
    <t>T03686230001</t>
  </si>
  <si>
    <t>T03686250001</t>
  </si>
  <si>
    <t>T03686270001</t>
  </si>
  <si>
    <t>T03686290001</t>
  </si>
  <si>
    <t>T03684340001</t>
  </si>
  <si>
    <t>T03684360001</t>
  </si>
  <si>
    <t>T03684380001</t>
  </si>
  <si>
    <t>T03684400001</t>
  </si>
  <si>
    <t>T03684420001</t>
  </si>
  <si>
    <t>T03684440001</t>
  </si>
  <si>
    <t>T03684460001</t>
  </si>
  <si>
    <t>T03684480001</t>
  </si>
  <si>
    <t>T03684500001</t>
  </si>
  <si>
    <t>T03684520001</t>
  </si>
  <si>
    <t>T03684540001</t>
  </si>
  <si>
    <t>T03684560001</t>
  </si>
  <si>
    <t>T03684580001</t>
  </si>
  <si>
    <t>T03684600001</t>
  </si>
  <si>
    <t>T03684620001</t>
  </si>
  <si>
    <t>T03684640001</t>
  </si>
  <si>
    <t>T03684660001</t>
  </si>
  <si>
    <t>T03684680001</t>
  </si>
  <si>
    <t>T03684700001</t>
  </si>
  <si>
    <t>T03684720001</t>
  </si>
  <si>
    <t>T03684740001</t>
  </si>
  <si>
    <t>T03684760001</t>
  </si>
  <si>
    <t>T03684780001</t>
  </si>
  <si>
    <t>T03684800001</t>
  </si>
  <si>
    <t>T03684820001</t>
  </si>
  <si>
    <t>T03684840001</t>
  </si>
  <si>
    <t>T03684860001</t>
  </si>
  <si>
    <t>T03684880001</t>
  </si>
  <si>
    <t>T03684900001</t>
  </si>
  <si>
    <t>T03684920001</t>
  </si>
  <si>
    <t>T03684940001</t>
  </si>
  <si>
    <t>T03684960001</t>
  </si>
  <si>
    <t>T03684980001</t>
  </si>
  <si>
    <t>T03685000001</t>
  </si>
  <si>
    <t>T03685020001</t>
  </si>
  <si>
    <t>T03685040001</t>
  </si>
  <si>
    <t>T03685060001</t>
  </si>
  <si>
    <t>T03685080001</t>
  </si>
  <si>
    <t>T03685100001</t>
  </si>
  <si>
    <t>T03685120001</t>
  </si>
  <si>
    <t>T03685150001</t>
  </si>
  <si>
    <t>T03685170001</t>
  </si>
  <si>
    <t>T03685190001</t>
  </si>
  <si>
    <t>T03685210001</t>
  </si>
  <si>
    <t>T03685230001</t>
  </si>
  <si>
    <t>T03685250001</t>
  </si>
  <si>
    <t>T03685270001</t>
  </si>
  <si>
    <t>T03685290001</t>
  </si>
  <si>
    <t>T03685310001</t>
  </si>
  <si>
    <t>T03685330001</t>
  </si>
  <si>
    <t>T03685350001</t>
  </si>
  <si>
    <t>T03685370001</t>
  </si>
  <si>
    <t>T03685390001</t>
  </si>
  <si>
    <t>T03685410001</t>
  </si>
  <si>
    <t>T03685430001</t>
  </si>
  <si>
    <t>T03685450001</t>
  </si>
  <si>
    <t>T03685470001</t>
  </si>
  <si>
    <t>T03685490001</t>
  </si>
  <si>
    <t>T03685510001</t>
  </si>
  <si>
    <t>T03685530001</t>
  </si>
  <si>
    <t>T03685550001</t>
  </si>
  <si>
    <t>T03685570001</t>
  </si>
  <si>
    <t>T03685590001</t>
  </si>
  <si>
    <t>T03685610001</t>
  </si>
  <si>
    <t>S08862800001</t>
  </si>
  <si>
    <t>||REGISTRO COBRO COMISION AMPLIACION DE VALIDEZ 0.15% S/USD 103.200.- X 31 DIAS, COMISION ENMIENDA BS 220.- EMISION CBTE. CONTABLE BS 50.- S/G NOTA CAESS/DIR/N° 194/2017 ADJUNTO DE LA FECHA. CGO.LIB.N°00249012001 LBP-CEASS-CEN ABASTECIMIENTO Y SUM DE SALUD REF.: COM.ENMEINDA 3 LC I-2017-005</t>
  </si>
  <si>
    <t>S08863250001</t>
  </si>
  <si>
    <t>'COBRO POR´||AMPLIACION DE VALIDEZ 0.15% S/USD 145.140.- X 31 DIAS, SEGUN NOTA YPFB/GCIL: 541 DPO:385/2017 ADJUNTA REF.: CARTA DE CREDITO I-2016-036. CGO.LIB.N°00513012004 LBP-YPFB UNICOMERCIAL REF.COM.AMP VALIDEZ LC I-2016-036</t>
  </si>
  <si>
    <t>S08863330001</t>
  </si>
  <si>
    <t>||COBRO POR BS50 EMISION DE CBTE. CONTABLE, REEMB. GASTOS DE COMUNICACIÓN BS220.- , AMPLIACIÓN DE VALIDEZ 0,15% S/USD 130.000. POR 61 DIAS SEGÚN NOTA YPFB/GCIL:540 DPO:384/2017 CARTA DE CREDITO I-2016-046 LIB. 00513012004 LPB - YPFB UNICOMERCIAL REF.: I-2016-048</t>
  </si>
  <si>
    <t>S08864480004</t>
  </si>
  <si>
    <t>TRANSFERENCIA DE FONDOS||S/G. NOTA CITE: MH/VTCP/DGT/UO/OB NO.1844/2008 DE F.21-10-2008 DEL MIN.DE HACIENDA S/G. DETALLE ADJUNTO. DEBITO DE LA LIBRETA NO.00990201001, REPOSICION UTILES DE ESCRITORIO.</t>
  </si>
  <si>
    <t>T03684200001</t>
  </si>
  <si>
    <t>T03684220001</t>
  </si>
  <si>
    <t>T03684240001</t>
  </si>
  <si>
    <t>T03684260001</t>
  </si>
  <si>
    <t>T03684280001</t>
  </si>
  <si>
    <t>T03684300001</t>
  </si>
  <si>
    <t>T03684320001</t>
  </si>
  <si>
    <t>G04345680004</t>
  </si>
  <si>
    <t>VENTA DE DIVISAS CON TRANSFERENCIA DE FONDOS A SOLICITUD DE VICEPRESIDENCIA DEL ESTADO SEGUN SOLICITUD 2153 REF: PAGO A DIEGO DEL VILLAR, POR LA ENTREGA DE SU PRODUCTO ÚNICO DE: "ESTUDIO INTRODUCTORIO PARA LA OBRA NO. 4 DE LA BIBLIOTECA DEL BICENTENARIO DE BOLIVIA, SEGUN CONTRATO DE ADHESIÓN Y DOCUM LIB. 00099021001 TGN-RECURSOS ORDINARIOS (3987) POR DIFERENCIAL CAMBIARIO</t>
  </si>
  <si>
    <t>G04345680005</t>
  </si>
  <si>
    <t>VENTA DE DIVISAS CON TRANSFERENCIA DE FONDOS A SOLICITUD DE VICEPRESIDENCIA DEL ESTADO SEGUN SOLICITUD 2153 REF: PAGO A DIEGO DEL VILLAR, POR LA ENTREGA DE SU PRODUCTO ÚNICO DE: "ESTUDIO INTRODUCTORIO PARA LA OBRA NO. 4 DE LA BIBLIOTECA DEL BICENTENARIO DE BOLIVIA, SEGUN CONTRATO DE ADHESIÓN Y DOCUM LIB. 00099021001 TGN-RECURSOS ORDINARIOS (3987)</t>
  </si>
  <si>
    <t>G04348540003</t>
  </si>
  <si>
    <t>PROVISION DE FONDOS A SOLICITUD DE YACIMIENTOS PETROLIFEROS FISCALES BOLIVIANOS SEGUN SOLICITUD YPFB-0122-2017 REF: PAGO SERVICIO DE TRANSPORTE DE GAS NATURAL MI FIRME SCD A YPFB TRANSPORTE SA MARZO 2017 LIB. 00513012007 YPFB - RECURSOS NACIONALIZACIÓN</t>
  </si>
  <si>
    <t>G04348610003</t>
  </si>
  <si>
    <t>PROVISION DE FONDOS A SOLICITUD DE YACIMIENTOS PETROLIFEROS FISCALES BOLIVIANOS SEGUN SOLICITUD YPFB-0125-2017 REF: PAGO SERVICIO TRANSPORTE DE GAS NATURAL ME AMBAR A GASTRANSBOLIVIANO MARZO 2017 LIB. 00513012007 YPFB - RECURSOS NACIONALIZACIÓN</t>
  </si>
  <si>
    <t>G04348640003</t>
  </si>
  <si>
    <t>PROVISION DE FONDOS A SOLICITUD DE YACIMIENTOS PETROLIFEROS FISCALES BOLIVIANOS SEGUN SOLICITUD YPFB-0124-2017 REF: PAGO SERVICIO TRANSPORTE GAS NATURAL A GASORIENTEBOLIVIANO LTDA MARZO 2017 LIB. 00513012007 YPFB - RECURSOS NACIONALIZACIÓN</t>
  </si>
  <si>
    <t>G04350150001</t>
  </si>
  <si>
    <t>COBRO COSTOS DE PAPELERIA SEGUN TRANSFERENCIA DEL EXTERIOR POR ORDEN DE LLAMA GAS SA REF.: PAGO FACTURAS 80 Y 81 LIB. 00513062001 YPFB-OPERACIONES PLANTA DE SEPARACION DE LIQUIDOS RIO GRANDE</t>
  </si>
  <si>
    <t>G04353410004</t>
  </si>
  <si>
    <t>VENTA DE DIVISAS CON TRANSFERENCIA DE FONDOS A SOLICITUD DE MINISTERIO DE LA PRESIDENCIA SEGUN SOLICITUD 2170 REF: DIVISAS USD 389.50 TRANSFERENCIA A GOGO BUSINESS AVIATION POR SERVICIO TELEFONIA SATELITAL DE LA AERONAVE FAB 002 FEBRERO Y MARZO 2017, A LA CTA 103690172665 US BANK. LIB. 00099021001 TGN-RECURSOS ORDINARIOS (3987)</t>
  </si>
  <si>
    <t>G04353460004</t>
  </si>
  <si>
    <t>VENTA DE DIVISAS CON TRANSFERENCIA DE FONDOS A SOLICITUD DE MINISTERIO DE LA PRESIDENCIA SEGUN SOLICITUD 2171 REF: DIVISAS USD 43,633.78 TRANSFERENCIA A DASSAULT FALCON JET POR COMPRA DE REPUESTOS PARA AERONAVES FAB 001, FAB 002 Y COSTOS DE ENVIO A LA CUENTA 381023401350 BANK OF AMERICA. LIB. 00099021001 TGN-RECURSOS ORDINARIOS (3987)</t>
  </si>
  <si>
    <t>G04353490004</t>
  </si>
  <si>
    <t>VENTA DE DIVISAS CON TRANSFERENCIA DE FONDOS A SOLICITUD DE MINISTERIO DE LA PRESIDENCIA SEGUN SOLICITUD 2172 REF: DIVISAS USD 17,609.37 TRANSFERENCIA A DASSAULT FALCON JET CORP. POR COMPRA REPUESTOS PARA AERONAVE FAB 001 Y COSTOS DE ENVIO DE LOS MISMOS, A LA CUENTA 381023401350 BANK OF AMERICA. LIB. 00099021001 TGN-RECURSOS ORDINARIOS (3987)</t>
  </si>
  <si>
    <t>G04353550004</t>
  </si>
  <si>
    <t>VENTA DE DIVISAS CON TRANSFERENCIA DE FONDOS A SOLICITUD DE MINISTERIO DE LA PRESIDENCIA SEGUN SOLICITUD 2173 REF: DIVISAS USD 1159.47 TRANSFERENCIA A SATCOM DIRECT INC POR SERVICIO DE TELEFONIA SATELITAL DE AERONAVE FAB 001 MES MARZO 2017, A LA CUENTA 2000055025245 WELLS FARGO BANK. LIB. 00099021001 TGN-RECURSOS ORDINARIOS (3987)</t>
  </si>
  <si>
    <t>G04354870004</t>
  </si>
  <si>
    <t>VENTA DE DIVISAS CON TRANSFERENCIA DE FONDOS A SOLICITUD DE MINISTERIO DE ECONOMIA Y FINANZAS PUBLICAS SEGUN SOLICITUD 2178 REF: TRANSFERENCIA AL B.C.B. CTA.4088069001 PARA PAGO A DAVIS POLK, POR SERVICIOS DE ASESORIA LEGAL INTERNACIONAL DE LA EMISION SOBERANA DEL ESTADO PLURINACIONAL DE BOLIVIA EN LIB. 00099021001 TGN-RECURSOS ORDINARIOS (3987)</t>
  </si>
  <si>
    <t>G04356300001</t>
  </si>
  <si>
    <t>COBRO COSTOS DE PAPELERIA SEGUN TRANSFERENCIA DEL EXTERIOR POR ORDEN DE BONA FIDE DISTRIBUIDORA, IMPORTADOR REF.: INV.1272017 LIB. 00513062001 YPFB-OPERACIONES PLANTA DE SEPARACION DE LIQUIDOS RIO GRANDE</t>
  </si>
  <si>
    <t>G04356310003</t>
  </si>
  <si>
    <t>TRANSFERENCIA RECIBIDA DEL EXTERIOR SEGÚN MENSAJES SWIFT Nos. 05964-05951 (REM.EXT.) DE FECHA 28-04-2017 POR DESEMBOLSO DE CAF PRÉSTAMO CFA008839 CARRETERA CARACOLLO-COLQUIRI LIBRETA N° 00291012002 ABC-RECURSOS PROPIOS REF.: UTILES DE ESCRITORIO</t>
  </si>
  <si>
    <t>G04356350001</t>
  </si>
  <si>
    <t>COBRO COSTOS DE PAPELERIA SEGUN TRANSFERENCIA DEL EXTERIOR POR ORDEN DE LLAMA GAS S.A. (LIMA PERU) REF.: PAGO FACTURA LIB. 00513062001 YPFB-OPERACIONES PLANTA DE SEPARACION DE LIQUIDOS RIO GRANDE</t>
  </si>
  <si>
    <t>B14895020002</t>
  </si>
  <si>
    <t>00130012001 DEP.DE CHEQ.AJENOS,RET.DE CAM.,CONCEPTO: PAGO CAPITAL CUOTA 86.,DEP.: COMERMIN , PROCEDENCIA: BANCO MERCANTIL SANTA CRUZ SA., CHEQUE: 7297, FECHA DE EMISION:21/03/2017</t>
  </si>
  <si>
    <t>B14895030002</t>
  </si>
  <si>
    <t>00130012001 DEP.DE CHEQ.AJENOS,RET.DE CAM.,CONCEPTO: PAGO DE INTERES ORDINARIO CUOTA 86,DEP.: COMERMIN , PROCEDENCIA: BANCO MERCANTIL SANTA CRUZ SA., CHEQUE: 7298, FECHA DE EMISION:21/03/2017</t>
  </si>
  <si>
    <t>B14895400002</t>
  </si>
  <si>
    <t>00099021001 DEP.DE CHEQ.AJENOS,RET.DE CAM.,CONCEPTO: DEVOLUCION DE BAJAS MEDICAS POR INCAPACIDAD TEMPORAL,DEP.: MINISTERIO DE SALUD , PROCEDENCIA: BANCO UNION S.A., CHEQUE: 21850, FECHA DE EMISION:22/03/2017</t>
  </si>
  <si>
    <t>B14895600002</t>
  </si>
  <si>
    <t>00099021001 DEP.DE CHEQ.AJENOS,RET.DE CAM.,CONCEPTO: CORIA RIVERO JOSE ROBERTO,DEP.: BANCO UNION S.A. , PROCEDENCIA: BANCO UNION S.A., CHEQUE: 148224, FECHA DE EMISION:03/04/2017</t>
  </si>
  <si>
    <t>B14895630002</t>
  </si>
  <si>
    <t>00099021001 DEP.DE CHEQ.AJENOS,RET.DE CAM.,CONCEPTO: RONALD ARNOLD ROJAS MIRANDA,DEP.: BANCO UNION S.A. , PROCEDENCIA: BANCO UNION S.A., CHEQUE: 148225, FECHA DE EMISION:03/04/2017</t>
  </si>
  <si>
    <t>B14895650002</t>
  </si>
  <si>
    <t>00099021001 DEP.DE CHEQ.AJENOS,RET.DE CAM.,CONCEPTO: MONTELLANOS SALAZAR SHIRLEY FRANCI,DEP.: BANCO UNION S.A. , PROCEDENCIA: BANCO UNION S.A., CHEQUE: 148223, FECHA DE EMISION:03/04/2017</t>
  </si>
  <si>
    <t>B14895660002</t>
  </si>
  <si>
    <t>00099021001 DEP.DE CHEQ.AJENOS,RET.DE CAM.,CONCEPTO: MONTAÑO ORELLANA WILFREDO,DEP.: BANCO UNION S.A. , PROCEDENCIA: BANCO UNION S.A., CHEQUE: 148222, FECHA DE EMISION:03/04/2017</t>
  </si>
  <si>
    <t>B14895670002</t>
  </si>
  <si>
    <t>00099021001 DEP.DE CHEQ.AJENOS,RET.DE CAM.,CONCEPTO: SUAREZ COLODRO ANA MARIA,DEP.: BANCO UNION S.A. , PROCEDENCIA: BANCO UNION S.A., CHEQUE: 148221, FECHA DE EMISION:03/04/2017</t>
  </si>
  <si>
    <t>B14895720002</t>
  </si>
  <si>
    <t>00099021001 DEP.DE CHEQ.AJENOS,RET.DE CAM.,CONCEPTO: MARCELO EDGAR CORTEZ ZACONETA,DEP.: BANCO UNION S.A. , PROCEDENCIA: BANCO UNION S.A., CHEQUE: 148220, FECHA DE EMISION:03/04/2017</t>
  </si>
  <si>
    <t>B14896020002</t>
  </si>
  <si>
    <t>00670014101 DEP.DE CHEQ.AJENOS,RET.DE CAM.,CONCEPTO: DEP. PARA LLEVAR ACABO REFERENDO DE APROBACION DE LA CARTA ORGANICA DE LAJA,DEP.: GOBIERNO AUTONOMO MUNICIPAL DE LAJA , PROCEDENCIA: BANCO UNION S.A., CHEQUE: 3631, FECHA DE EMISION:30/03/2017</t>
  </si>
  <si>
    <t>B14896330002</t>
  </si>
  <si>
    <t>00680012001 DEP.DE CHEQ.AJENOS,RET.DE CAM.,CONCEPTO: MULTA CONSULTORES,DEP.: CONTRALORIA GENERAL DEL ESTADO , PROCEDENCIA: BANCO UNION S.A., CHEQUE: 5052, FECHA DE EMISION:30/03/2017</t>
  </si>
  <si>
    <t>O14895070002</t>
  </si>
  <si>
    <t>00099021001 DEPOSITO DE EFECTIVO, DEPOSITANTE: JUAN MANUEL AJHUACHO AJHUACHO, CONCEPTO: REVERSIÓN DE PASAJE, CUENTA DE DEPOSITO: CUENTA UNICA DEL TESORO</t>
  </si>
  <si>
    <t>O14895080002</t>
  </si>
  <si>
    <t>00099021001 DEPOSITO DE EFECTIVO, DEPOSITANTE: ERICK SANTANDER AGUILA, CONCEPTO: REVERSIÓN DE PASAJE, CUENTA DE DEPOSITO: CUENTA UNICA DEL TESORO</t>
  </si>
  <si>
    <t>O14895090002</t>
  </si>
  <si>
    <t>00099021001 DEPOSITO DE EFECTIVO, DEPOSITANTE: NELSON MAYRON AVERANGA TORREZ, CONCEPTO: REVERSIÓN DE PASAJE, CUENTA DE DEPOSITO: CUENTA UNICA DEL TESORO</t>
  </si>
  <si>
    <t>O14895360002</t>
  </si>
  <si>
    <t>00099021001 DEPOSITO DE EFECTIVO, DEPOSITANTE: MARCOS RODOLFO MICHEL LOPEZ, CONCEPTO: DEVOLUCION DE VIATICOS - GESTION 2011, CUENTA DE DEPOSITO: CUENTA UNICA DEL TESORO</t>
  </si>
  <si>
    <t>O14895750002</t>
  </si>
  <si>
    <t>00099021001 DEPOSITO DE EFECTIVO, DEPOSITANTE: JUAN CARLOS FERNANDEZ SALAZAR, CONCEPTO: DOBLE PERCEPCION, CUENTA DE DEPOSITO: CUENTA UNICA DEL TESORO</t>
  </si>
  <si>
    <t>O14895780002</t>
  </si>
  <si>
    <t>O14896210002</t>
  </si>
  <si>
    <t>00099021001 DEPOSITO DE EFECTIVO, DEPOSITANTE: OSCAR NIGOEVIC HEREDIA, CONCEPTO: DEVOLUCION DEMASIA HABERES MAXIMA REMUNERACION SECTOR PUBLICO, CUENTA DE DEPOSITO: CUENTA UNICA DEL TESORO</t>
  </si>
  <si>
    <t>O14896310002</t>
  </si>
  <si>
    <t>00526012001 DEPOSITO DE EFECTIVO, DEPOSITANTE: DAVID LANZA, CONCEPTO: DEVOLUCION DE VIATICOS, CUENTA DE DEPOSITO: CUENTA UNICA DEL TESORO</t>
  </si>
  <si>
    <t>O14896990002</t>
  </si>
  <si>
    <t>00212012001 DEPOSITO DE EFECTIVO, DEPOSITANTE: INRA - NAL - DGAJ, CONCEPTO: RETENCIONES IMPOSITIVAS 3 % IT IUE 12,5% CAJA CHICA DIRECCION JURIDICA, CUENTA DE DEPOSITO: CUENTA UNICA DEL TESORO</t>
  </si>
  <si>
    <t>O14897000002</t>
  </si>
  <si>
    <t>00099021001 DEPOSITO DE EFECTIVO, DEPOSITANTE: ARMADA BOLIVIANA, CONCEPTO: DEVOLUCION / REVERSION / SERVICIOS BASICOS / BASE NAVAL SANTA ANA, CUENTA DE DEPOSITO: CUENTA UNICA DEL TESORO</t>
  </si>
  <si>
    <t>O14897010002</t>
  </si>
  <si>
    <t>00580012001 DEPOSITO DE EFECTIVO, DEPOSITANTE: NESTOR ROJAS GARZON, CONCEPTO: DEVOLUCION DE PAGO EN EXCESO, CUENTA DE DEPOSITO: CUENTA UNICA DEL TESORO</t>
  </si>
  <si>
    <t>O14897920002</t>
  </si>
  <si>
    <t>00099021001 DEPOSITO DE EFECTIVO, DEPOSITANTE: JOSE ALCON ARANIBAR, CONCEPTO: REVERSIÓN DE BOLETA DE HABER MENSUAL DE DICIEMBRE DEL 2016, CUENTA DE DEPOSITO: CUENTA UNICA DEL TESORO</t>
  </si>
  <si>
    <t>O14897930002</t>
  </si>
  <si>
    <t>00099021001 DEPOSITO DE EFECTIVO, DEPOSITANTE: JOSE ALCON ARANIBAR, CONCEPTO: REVERSIÓN DE BOLETA DE HABER MENSUAL DE NOVIEMBRE 2016, CUENTA DE DEPOSITO: CUENTA UNICA DEL TESORO</t>
  </si>
  <si>
    <t>B14900360002</t>
  </si>
  <si>
    <t>00099021001 DEP.DE CHEQ.AJENOS,RET.DE CAM.,CONCEPTO: RVERSION SALDO PARA CIERRE FONDO ROTATIVO ENTIDAD 20 DA 03 EJERCITO,DEP.: EJERCITO DE BOLIVIA , PROCEDENCIA: BANCO UNION S.A., CHEQUE: 293, FECHA DE EMISION:04/04/2017</t>
  </si>
  <si>
    <t>O14899080002</t>
  </si>
  <si>
    <t>O14899110002</t>
  </si>
  <si>
    <t>00099021001 DEPOSITO DE EFECTIVO, DEPOSITANTE: VICTORIA CARMEN RIVAS VDA. DE COCHI, CONCEPTO: COBRO INDEBIDO, CUENTA DE DEPOSITO: CUENTA UNICA DEL TESORO</t>
  </si>
  <si>
    <t>O14899300002</t>
  </si>
  <si>
    <t>00099021001 DEPOSITO DE EFECTIVO, DEPOSITANTE: MAURA BITRON MACHACA, CONCEPTO: DOBLE PERCEPCION, CUENTA DE DEPOSITO: CUENTA UNICA DEL TESORO</t>
  </si>
  <si>
    <t>O14899430002</t>
  </si>
  <si>
    <t>00099021001 DEPOSITO DE EFECTIVO, DEPOSITANTE: BRAULIO QUISPE BARRERA, CONCEPTO: DEVOLUCIÓN POR COBRO INDEBIDO, CUENTA DE DEPOSITO: CUENTA UNICA DEL TESORO</t>
  </si>
  <si>
    <t>O14899790002</t>
  </si>
  <si>
    <t>00378012002 DEPOSITO DE EFECTIVO, DEPOSITANTE: MARCO A. USNAYO E., CONCEPTO: DEVOLUCIÓN PREVENTIVO N°118, CUENTA DE DEPOSITO: CUENTA UNICA DEL TESORO</t>
  </si>
  <si>
    <t>O14899900002</t>
  </si>
  <si>
    <t>00526012001 DEPOSITO DE EFECTIVO, DEPOSITANTE: DAVID OSCAR LAURA MAMANI, CONCEPTO: DEVOLUCIÓN VIÁTICOS - BOLIVIA TV, CUENTA DE DEPOSITO: CUENTA UNICA DEL TESORO</t>
  </si>
  <si>
    <t>O14900130002</t>
  </si>
  <si>
    <t>00585012002 DEPOSITO DE EFECTIVO, DEPOSITANTE: AGENCIA BOLIVIANA ESPACIAL JUAN BUTRON VELARDE, CONCEPTO: DEVOLUCION DE FONDOS EN AVANCE, CUENTA DE DEPOSITO: CUENTA UNICA DEL TESORO</t>
  </si>
  <si>
    <t>O14900370002</t>
  </si>
  <si>
    <t>00099021001 DEPOSITO DE EFECTIVO, DEPOSITANTE: RA - 4 ""TTE. BULLAIN"", CONCEPTO: DEPÓSITO POR RETENCIÓN SERVICIOS DE AGUA, MES FEBRERO/17 DE RA-4 ""TTE. BULLAIN"", CUENTA DE DEPOSITO: CUENTA UNICA DEL TESORO</t>
  </si>
  <si>
    <t>O14900910002</t>
  </si>
  <si>
    <t>00041021101 DEPOSITO DE EFECTIVO, DEPOSITANTE: COURIER BOLIVIAN EXPRESS SRL., CONCEPTO: DEVOLUCION POR DEP. POR PAGO DEVENGADO SERVICIO DE COURIER DICIEMBRE 2016, CUENTA DE DEPOSITO: CUENTA UNICA DEL TESORO</t>
  </si>
  <si>
    <t>O14901440002</t>
  </si>
  <si>
    <t>00099021001 DEPOSITO DE EFECTIVO, DEPOSITANTE: LUIS ALBERTO SANCHEZ FERNANDEZ, CONCEPTO: DEV DE VIÁTICOS GASTOS DE REPRESENTACIÓN NO UTILIZADOS VIAJE RUSIA 13 AL 19 DE NOV/2016 NEMO 1117, CUENTA DE DEPOSITO: CUENTA UNICA DEL TESORO</t>
  </si>
  <si>
    <t>O14901850002</t>
  </si>
  <si>
    <t>00378012002 DEPOSITO DE EFECTIVO, DEPOSITANTE: MARCO A. USNAYO E. - SENATEX, CONCEPTO: DEVOLUCIÓN PREVENTIVO 118, CUENTA DE DEPOSITO: CUENTA UNICA DEL TESORO</t>
  </si>
  <si>
    <t>O14902000002</t>
  </si>
  <si>
    <t>00582012001 DEPOSITO DE EFECTIVO, DEPOSITANTE: EDDY QUINTANILLA CHINCHE, CONCEPTO: DEVOLUCIÓN DE RECURSOS PREV. 193, CUENTA DE DEPOSITO: CUENTA UNICA DEL TESORO</t>
  </si>
  <si>
    <t>O14902330002</t>
  </si>
  <si>
    <t>00099021001 DEPOSITO DE EFECTIVO, DEPOSITANTE: EDILBERTO PARRA GUTIERREZ, CONCEPTO: DEVOLUCION DE VIATICOS ROBORE-SANTA CRUZ-COCHABAMBA - LA PAZ, CUENTA DE DEPOSITO: CUENTA UNICA DEL TESORO</t>
  </si>
  <si>
    <t>O14902380002</t>
  </si>
  <si>
    <t>00580012001 DEPOSITO DE EFECTIVO, DEPOSITANTE: WILLY ARUNI RAMIREZ, CONCEPTO: DEVOLUCIÓN A LA LIBRETA, CUENTA DE DEPOSITO: CUENTA UNICA DEL TESORO</t>
  </si>
  <si>
    <t>B14904420002</t>
  </si>
  <si>
    <t>00291064101 DEP.DE CHEQ.AJENOS,RET.DE CAM.,CONCEPTO: DEVOLUCIÓN DE SALDO,DEP.: ABC REGIONAL POTOSÍ , PROCEDENCIA: BANCO UNION S.A., CHEQUE: 2966, FECHA DE EMISION:31/03/2017</t>
  </si>
  <si>
    <t>B14904840002</t>
  </si>
  <si>
    <t>00099021001 DEP.DE CHEQ.AJENOS,RET.DE CAM.,CONCEPTO: DEVOLUCION DE CC NO COBRADA DICIEMBRE 2016,DEP.: LA VITALICIA SEGUROS Y REASEGUROS DE VIDA S.A. , PROCEDENCIA: BANCO BISA S.A., CHEQUE: 40976, FECHA DE EMISION:05/04/2017</t>
  </si>
  <si>
    <t>O14903530002</t>
  </si>
  <si>
    <t>00099021001 DEPOSITO DE EFECTIVO, DEPOSITANTE: ASFI-EDGAR VLADIMIR AQUISE HUANCA, CONCEPTO: DEVOLUCION DE FONDOS POR TASAS DE AEROPUERTO, CUENTA DE DEPOSITO: CUENTA UNICA DEL TESORO</t>
  </si>
  <si>
    <t>O14903580002</t>
  </si>
  <si>
    <t>O14903590002</t>
  </si>
  <si>
    <t>00099021001 DEPOSITO DE EFECTIVO, DEPOSITANTE: LUIS RAMIRO ROLQUE LASTRA C.I. 2208732 LP., CONCEPTO: DEVOLUCION DE DEUDA DOBLE PERCEPCION, CUENTA DE DEPOSITO: CUENTA UNICA DEL TESORO</t>
  </si>
  <si>
    <t>O14903680002</t>
  </si>
  <si>
    <t>00099021001 DEPOSITO DE EFECTIVO, DEPOSITANTE: HUGO PABLO KANTUTA COLQUE, CONCEPTO: DEVOLUCIÓN DE RENTA DE VEJEZ, CUENTA DE DEPOSITO: CUENTA UNICA DEL TESORO</t>
  </si>
  <si>
    <t>O14903970002</t>
  </si>
  <si>
    <t>O14903990002</t>
  </si>
  <si>
    <t>00099021001 DEPOSITO DE EFECTIVO, DEPOSITANTE: MARTIN YAHUASI MAMANI, CONCEPTO: ACUERDO PLAN DE PAGOS CON AFP POR COBRO INDEBIDO, CUENTA DE DEPOSITO: CUENTA UNICA DEL TESORO</t>
  </si>
  <si>
    <t>O14904020002</t>
  </si>
  <si>
    <t>00099021001 DEPOSITO DE EFECTIVO, DEPOSITANTE: WINSTON FABIAN CASSO CASSO, CONCEPTO: REVERSION DE HABERES MARZO 2017, CUENTA DE DEPOSITO: CUENTA UNICA DEL TESORO</t>
  </si>
  <si>
    <t>O14904050002</t>
  </si>
  <si>
    <t>00099021001 DEPOSITO DE EFECTIVO, DEPOSITANTE: LOURDES ROSA MACHACA CALSINA, CONCEPTO: DEVOLUCION DE BOLETA DE HABER MENSUAL DE MARZO, CUENTA DE DEPOSITO: CUENTA UNICA DEL TESORO</t>
  </si>
  <si>
    <t>O14904070002</t>
  </si>
  <si>
    <t>O14904240002</t>
  </si>
  <si>
    <t>00099021001 DEPOSITO DE EFECTIVO, DEPOSITANTE: VICENTE FAUSTO SERRANO MARTINEZ, CONCEPTO: DOBLE PERCEPCION, CUENTA DE DEPOSITO: CUENTA UNICA DEL TESORO</t>
  </si>
  <si>
    <t>O14904310002</t>
  </si>
  <si>
    <t>00580012001 DEPOSITO DE EFECTIVO, DEPOSITANTE: ROGER CHOQUE LIMACHI, CONCEPTO: DEVOLUCIÓN DE PAGO EN EXCESO DEL PRIMER AGUINALDO 2014, CUENTA DE DEPOSITO: CUENTA UNICA DEL TESORO</t>
  </si>
  <si>
    <t>O14904520002</t>
  </si>
  <si>
    <t>00099021001 DEPOSITO DE EFECTIVO, DEPOSITANTE: AIDA LUZ MORALES VDA DE ROSSO, CONCEPTO: CONVENIO DE PAGO 009.16, CUENTA DE DEPOSITO: CUENTA UNICA DEL TESORO</t>
  </si>
  <si>
    <t>O14904950002</t>
  </si>
  <si>
    <t>00099021001 DEPOSITO DE EFECTIVO, DEPOSITANTE: CLETO RODRIGUEZ VASQUEZ, CONCEPTO: COMPROMISO DE DEVOLUCION DE DEUDA, CUENTA DE DEPOSITO: CUENTA UNICA DEL TESORO</t>
  </si>
  <si>
    <t>O14905220002</t>
  </si>
  <si>
    <t>00099021001 DEPOSITO DE EFECTIVO, DEPOSITANTE: FATIMA E. FERNANDEZ TORRICO, CONCEPTO: DOBLE PERCEPCION DE HABERES DE LOS MESES MARZO A JUNIO DE 2000, CUENTA DE DEPOSITO: CUENTA UNICA DEL TESORO</t>
  </si>
  <si>
    <t>O14905660002</t>
  </si>
  <si>
    <t>00099021001 DEPOSITO DE EFECTIVO, DEPOSITANTE: ALBERTO SOLIZ VALDEZ, CONCEPTO: DOBLE PERCEPCION, CUENTA DE DEPOSITO: CUENTA UNICA DEL TESORO</t>
  </si>
  <si>
    <t>O14906170002</t>
  </si>
  <si>
    <t>00099021001 DEPOSITO DE EFECTIVO, DEPOSITANTE: FABIOLA CONSUELO SALAZAR CALLE, CONCEPTO: DEVOLUCION DE RECURSOS NO UTILIZADOS POR UN DIA DE VIATICOS, CUENTA DE DEPOSITO: CUENTA UNICA DEL TESORO</t>
  </si>
  <si>
    <t>O14906280002</t>
  </si>
  <si>
    <t>00099021001 DEPOSITO DE EFECTIVO, DEPOSITANTE: JAIME NESTOR LIMA MAMANI, CONCEPTO: DOBLE PERCEPCIÓN, CUENTA DE DEPOSITO: CUENTA UNICA DEL TESORO</t>
  </si>
  <si>
    <t>O14906290002</t>
  </si>
  <si>
    <t>O14906540002</t>
  </si>
  <si>
    <t>00526012001 DEPOSITO DE EFECTIVO, DEPOSITANTE: JUVENAL ARNALDO ACARAPI MAGUEÑO, CONCEPTO: DEVOLUCIÓN VIÁTICOS BOLIVIA TV, CUENTA DE DEPOSITO: CUENTA UNICA DEL TESORO</t>
  </si>
  <si>
    <t>B14907810002</t>
  </si>
  <si>
    <t>00670012002 DEP.DE CHEQ.AJENOS,RET.DE CAM.,CONCEPTO: REFERNDO DE CONVERSION A AUTONOMIA INDIGENA AORIGINARIA CAMPESINA,DEP.: GOBIERNO AUTONOMO MUNICIPAL DE MACHARETI , PROCEDENCIA: BANCO UNION S.A., CHEQUE: 1459, FECHA DE EMISION:04/04/2017</t>
  </si>
  <si>
    <t>B14908200002</t>
  </si>
  <si>
    <t>00099021001 DEP.DE CHEQ.AJENOS,RET.DE CAM.,CONCEPTO: DEVOLUCION DE RECURSOS,DEP.: AGENCIA NACIONAL DE HIDROCARBUROS , PROCEDENCIA: BANCO UNION S.A., CHEQUE: 4311, FECHA DE EMISION:05/04/2017</t>
  </si>
  <si>
    <t>B14908220002</t>
  </si>
  <si>
    <t>00680012001 DEP.DE CHEQ.AJENOS,RET.DE CAM.,CONCEPTO: PAGO ALQUILER ATM CONTRALORIA ABRIL 2017,DEP.: BANCO UNION S.A. , PROCEDENCIA: BANCO UNION S.A., CHEQUE: 146686, FECHA DE EMISION:05/04/2017</t>
  </si>
  <si>
    <t>B14908560002</t>
  </si>
  <si>
    <t>00670012003 DEP.DE CHEQ.AJENOS,RET.DE CAM.,CONCEPTO: DEVOLUCION PASAJES GESTIONES ANTERIORES T.S.E.,DEP.: ORGANO ELECTORAL PLURINACIONAL , PROCEDENCIA: BANCO UNION S.A., CHEQUE: 9918, FECHA DE EMISION:03/04/2017</t>
  </si>
  <si>
    <t>B14908680002</t>
  </si>
  <si>
    <t>00526012001 DEP.DE CHEQ.AJENOS,RET.DE CAM.,CONCEPTO: DEP DE SALDOS NO UTILIZADOS EN FAV - BTV PARA LA REVERSION DE PREVENTIVOS,DEP.: BOLIVIA TV , PROCEDENCIA: BANCO UNION S.A., CHEQUE: 15782, FECHA DE EMISION:06/04/2017</t>
  </si>
  <si>
    <t>O14907570002</t>
  </si>
  <si>
    <t>00041021101 DEPOSITO DE EFECTIVO, DEPOSITANTE: LESLY PAMELA NIEVES NAVA BARRIENTOS, CONCEPTO: PRIMER PAGO DE CUOTAS, CUENTA DE DEPOSITO: CUENTA UNICA DEL TESORO</t>
  </si>
  <si>
    <t>O14908400002</t>
  </si>
  <si>
    <t>00099021001 DEPOSITO DE EFECTIVO, DEPOSITANTE: GROBER FLORES, CONCEPTO: PREVENTIVO 1490, CUENTA DE DEPOSITO: CUENTA UNICA DEL TESORO</t>
  </si>
  <si>
    <t>O14908840002</t>
  </si>
  <si>
    <t>00099021001 DEPOSITO DE EFECTIVO, DEPOSITANTE: TCNL. DEM. JUAN CARLOS PADILLA AGUILAR, CONCEPTO: RETENCIÓN DE VIÁTICOS POR CAMBIO DE DESTINO - ECEM, CUENTA DE DEPOSITO: CUENTA UNICA DEL TESORO</t>
  </si>
  <si>
    <t>O14908860002</t>
  </si>
  <si>
    <t>00099021001 DEPOSITO DE EFECTIVO, DEPOSITANTE: MY. DEM. JOSE CARDONA RIOS, CONCEPTO: RETENCIÓN DE VIÁTICOS POR CAMBIO DE DESTINO - ECEM, CUENTA DE DEPOSITO: CUENTA UNICA DEL TESORO</t>
  </si>
  <si>
    <t>O14908880002</t>
  </si>
  <si>
    <t>00099021001 DEPOSITO DE EFECTIVO, DEPOSITANTE: TCNL. DEM. SIMON LUIS GUZMAN AGUIRRE, CONCEPTO: RETENCIÓN DE VIÁTICOS POR CAMBIO DE DESTINO - ECEM, CUENTA DE DEPOSITO: CUENTA UNICA DEL TESORO</t>
  </si>
  <si>
    <t>O14909810002</t>
  </si>
  <si>
    <t>00099021001 DEPOSITO DE EFECTIVO, DEPOSITANTE: RAUL ANTONIO CALLISAYA GUTIERREZ, CONCEPTO: DEVOLUCION SERVICIOS BASICOS ENERGIA, CUENTA DE DEPOSITO: CUENTA UNICA DEL TESORO</t>
  </si>
  <si>
    <t>O14909840002</t>
  </si>
  <si>
    <t>00099021001 DEPOSITO DE EFECTIVO, DEPOSITANTE: RAUL ANTONIO CALLISAYA GUTIERREZ, CONCEPTO: DEVOLUCION SERVICIOS BASICOS INTERNET, CUENTA DE DEPOSITO: CUENTA UNICA DEL TESORO</t>
  </si>
  <si>
    <t>O14909870002</t>
  </si>
  <si>
    <t>00099021001 DEPOSITO DE EFECTIVO, DEPOSITANTE: MAX ROUGCHER - MIN. DE DEPORTES, CONCEPTO: DEV. DE SALDOS NO EJECUTADOS FONDOS EN AVANCE COPA ESTADO PLURINACIONAL DE BOLIVIA, CUENTA DE DEPOSITO: CUENTA UNICA DEL TESORO</t>
  </si>
  <si>
    <t>O14909960002</t>
  </si>
  <si>
    <t>00099021001 DEPOSITO DE EFECTIVO, DEPOSITANTE: FELIPA QUISPE VDA. DE SALCEDO C.I. 2540497 LP., CONCEPTO: COBROS INDEBIDOS - DEVOLUCION, CUENTA DE DEPOSITO: CUENTA UNICA DEL TESORO</t>
  </si>
  <si>
    <t>B14912060002</t>
  </si>
  <si>
    <t>00099021001 DEP.DE CHEQ.AJENOS,RET.DE CAM.,CONCEPTO: PAGO POR DESCUENTO MONTOS EXCEDENTES POR DOBLE PERCEPCION DE RECURSOS PUBLICOS,DEP.: CAJA NACIONAL DE SALUD , PROCEDENCIA: BANCO UNION S.A., CHEQUE: 29912, FECHA DE EMISION:07/04/2017</t>
  </si>
  <si>
    <t>B14912460002</t>
  </si>
  <si>
    <t>00099021001 DEP.DE CHEQ.AJENOS,RET.DE CAM.,CONCEPTO: LOPEZ ARRUETA ABEL,DEP.: BANCO UNION S.A. , PROCEDENCIA: BANCO UNION S.A., CHEQUE: 148226, FECHA DE EMISION:07/04/2017</t>
  </si>
  <si>
    <t>B14912680002</t>
  </si>
  <si>
    <t>00015011108 DEP.DE CHEQ.AJENOS,RET.DE CAM.,CONCEPTO: DEVOLUCION DE RECURSOS,DEP.: MIN GOBIERNO , PROCEDENCIA: BANCO UNION S.A., CHEQUE: 50767, FECHA DE EMISION:05/04/2017</t>
  </si>
  <si>
    <t>B14912700002</t>
  </si>
  <si>
    <t>00015011108 DEP.DE CHEQ.AJENOS,RET.DE CAM.,CONCEPTO: DEVOLUCION DE RECURSOS,DEP.: MIN GOBIERNO , PROCEDENCIA: BANCO UNION S.A., CHEQUE: 50773, FECHA DE EMISION:05/04/2017</t>
  </si>
  <si>
    <t>B14912720002</t>
  </si>
  <si>
    <t>00015011108 DEP.DE CHEQ.AJENOS,RET.DE CAM.,CONCEPTO: DEVOLUCION DE RECURSOS,DEP.: MIN GOBIERNO , PROCEDENCIA: BANCO UNION S.A., CHEQUE: 50770, FECHA DE EMISION:05/04/2017</t>
  </si>
  <si>
    <t>B14912760002</t>
  </si>
  <si>
    <t>00015011108 DEP.DE CHEQ.AJENOS,RET.DE CAM.,CONCEPTO: DEVOLUCION DE RECURSOS,DEP.: MIN GOBIERNO , PROCEDENCIA: BANCO UNION S.A., CHEQUE: 50771, FECHA DE EMISION:05/04/2017</t>
  </si>
  <si>
    <t>B14912770002</t>
  </si>
  <si>
    <t>00015011108 DEP.DE CHEQ.AJENOS,RET.DE CAM.,CONCEPTO: DEVOLUCION DE RECURSOS,DEP.: MIN GOBIERNO , PROCEDENCIA: BANCO UNION S.A., CHEQUE: 50766, FECHA DE EMISION:05/04/2017</t>
  </si>
  <si>
    <t>B14912800002</t>
  </si>
  <si>
    <t>00015011108 DEP.DE CHEQ.AJENOS,RET.DE CAM.,CONCEPTO: DEVOLUCION DE RECURSOS,DEP.: MIN GOBIERNO , PROCEDENCIA: BANCO UNION S.A., CHEQUE: 50772, FECHA DE EMISION:05/04/2017</t>
  </si>
  <si>
    <t>B14912830002</t>
  </si>
  <si>
    <t>00015011108 DEP.DE CHEQ.AJENOS,RET.DE CAM.,CONCEPTO: DEVOLUCION DE RECURSOS,DEP.: MIN GOBIERNO , PROCEDENCIA: BANCO UNION S.A., CHEQUE: 50769, FECHA DE EMISION:05/04/2017</t>
  </si>
  <si>
    <t>B14912990002</t>
  </si>
  <si>
    <t>00574012002 DEP.DE CHEQ.AJENOS,RET.DE CAM.,CONCEPTO: DEVOLUCION DE FONDOS ASIGNADOS,DEP.: LACTEOSBOL , PROCEDENCIA: BANCO UNION S.A., CHEQUE: 4491, FECHA DE EMISION:06/04/2017</t>
  </si>
  <si>
    <t>O14911820002</t>
  </si>
  <si>
    <t>O14911950002</t>
  </si>
  <si>
    <t>00099021001 DEPOSITO DE EFECTIVO, DEPOSITANTE: SANDRA YOUSSETTE SIACAR BACARREZA, CONCEPTO: DEVOLUCIÓN POR EXCESO DE HABERES RECIBIDOS EN EL SECTOR PÚBLICO, CUENTA DE DEPOSITO: CUENTA UNICA DEL TESORO</t>
  </si>
  <si>
    <t>O14912090002</t>
  </si>
  <si>
    <t>00041021101 DEPOSITO DE EFECTIVO, DEPOSITANTE: JOSE LUIS CAHUAYA ANCO, CONCEPTO: DEVOLUCIÓN DE FONDOS EN AVANCE POR CONCEPTO DE REFRIGERIO, CUENTA DE DEPOSITO: CUENTA UNICA DEL TESORO</t>
  </si>
  <si>
    <t>O14912220002</t>
  </si>
  <si>
    <t>00099021001 DEPOSITO DE EFECTIVO, DEPOSITANTE: RI - 14 ""FLORIDA"", CONCEPTO: RETENCIÓN DE AGUA POTABLE DE FEBRERO /17 DEL RI-14 ""FLORIDA"", CUENTA DE DEPOSITO: CUENTA UNICA DEL TESORO</t>
  </si>
  <si>
    <t>O14912230002</t>
  </si>
  <si>
    <t>00099021001 DEPOSITO DE EFECTIVO, DEPOSITANTE: RI -14 FLORIDA, CONCEPTO: RETENCIÓN DE AGUA POTABLE DE ENERO/17 DEL RI -14 ""FLORIDA"", CUENTA DE DEPOSITO: CUENTA UNICA DEL TESORO</t>
  </si>
  <si>
    <t>O14912370002</t>
  </si>
  <si>
    <t>00020031101 DEPOSITO DE EFECTIVO, DEPOSITANTE: CARLOS CORDERO GONZALES, CONCEPTO: REVERSION, CUENTA DE DEPOSITO: CUENTA UNICA DEL TESORO</t>
  </si>
  <si>
    <t>O14912530002</t>
  </si>
  <si>
    <t>00099021001 DEPOSITO DE EFECTIVO, DEPOSITANTE: GONZALO F. MAYTA CHURQUI, CONCEPTO: DEVOLUCION DE FONDOS EN AVANCE MARZO 2017, CUENTA DE DEPOSITO: CUENTA UNICA DEL TESORO</t>
  </si>
  <si>
    <t>O14913350002</t>
  </si>
  <si>
    <t>00586019203 DEPOSITO DE EFECTIVO, DEPOSITANTE: XIOZ ADI, CONCEPTO: DEVOLUCION POR CONSUMO DE SERVICIOS DE AGUA 2016, CUENTA DE DEPOSITO: CUENTA UNICA DEL TESORO</t>
  </si>
  <si>
    <t>O14913360002</t>
  </si>
  <si>
    <t>00586019203 DEPOSITO DE EFECTIVO, DEPOSITANTE: XIOZ ADI, CONCEPTO: DEVOLUCION POR CONSUMO DE SERVICIOS DE ELECTRICIDAD 2016, CUENTA DE DEPOSITO: CUENTA UNICA DEL TESORO</t>
  </si>
  <si>
    <t>O14913370002</t>
  </si>
  <si>
    <t>00586019203 DEPOSITO DE EFECTIVO, DEPOSITANTE: XIOZ ADI, CONCEPTO: DEVOLUCION POR CONSUMO DE SERVICIOS DE ELECTRICIDAD 2017, CUENTA DE DEPOSITO: CUENTA UNICA DEL TESORO</t>
  </si>
  <si>
    <t>O14913380002</t>
  </si>
  <si>
    <t>00586019203 DEPOSITO DE EFECTIVO, DEPOSITANTE: XIOZ ADI, CONCEPTO: DEVOLUCION POR CONSUMO DE SERVICIOS DE AGUA 2017, CUENTA DE DEPOSITO: CUENTA UNICA DEL TESORO</t>
  </si>
  <si>
    <t>O14913530002</t>
  </si>
  <si>
    <t>00099021001 DEPOSITO DE EFECTIVO, DEPOSITANTE: CONEX SRL, CONCEPTO: DEVOLUCION DE PAGOS EN DEMASIA, CUENTA DE DEPOSITO: CUENTA UNICA DEL TESORO</t>
  </si>
  <si>
    <t>O14913570002</t>
  </si>
  <si>
    <t>00099021001 DEPOSITO DE EFECTIVO, DEPOSITANTE: GOBIERNO AUTONOMO DEPARTAMENTAL SEDES LA PAZ, CONCEPTO: OTROS DESCUENTOS, CUENTA DE DEPOSITO: CUENTA UNICA DEL TESORO</t>
  </si>
  <si>
    <t>O14913580002</t>
  </si>
  <si>
    <t>00099021001 DEPOSITO DE EFECTIVO, DEPOSITANTE: GOBIERNO AUTONOMO DEPARTAMENTAL SEDES LA PAZ, CONCEPTO: DE DEVOLUCIÓN DE HABERES DEL MES DE FEBRERO, CUENTA DE DEPOSITO: CUENTA UNICA DEL TESORO</t>
  </si>
  <si>
    <t>O14913810002</t>
  </si>
  <si>
    <t>00099021001 DEPOSITO DE EFECTIVO, DEPOSITANTE: LAUREANA QUISPE VDA. DE CANAVIRI, CONCEPTO: COBRO INDEBIDO, CUENTA DE DEPOSITO: CUENTA UNICA DEL TESORO</t>
  </si>
  <si>
    <t>O14914250002</t>
  </si>
  <si>
    <t>00526012001 DEPOSITO DE EFECTIVO, DEPOSITANTE: JUVENAL ARNALDO ACARAPI MAGUEÑO, CONCEPTO: DEVOLUCION DE VIATICOS BOLIVIA TV., CUENTA DE DEPOSITO: CUENTA UNICA DEL TESORO</t>
  </si>
  <si>
    <t>O14914290002</t>
  </si>
  <si>
    <t>00099021001 DEPOSITO DE EFECTIVO, DEPOSITANTE: GONZALO VILLAGOMEZ OÑA, CONCEPTO: DEVOLUCION DE PAGO AGUINALDO DUODECIMA, CUENTA DE DEPOSITO: CUENTA UNICA DEL TESORO</t>
  </si>
  <si>
    <t>O14914450002</t>
  </si>
  <si>
    <t>00099021001 DEPOSITO DE EFECTIVO, DEPOSITANTE: ESTELA ALVAREZ CHAVEZ, CONCEPTO: DEV. POR VIÁTICOS C31 -6604 CBTE: 5167, CUENTA DE DEPOSITO: CUENTA UNICA DEL TESORO</t>
  </si>
  <si>
    <t>O14914620002</t>
  </si>
  <si>
    <t>B14917430002</t>
  </si>
  <si>
    <t>00086031101 DEP.DE CHEQ.AJENOS,RET.DE CAM.,CONCEPTO: 1ER DESEMBOLSO DE GESTIÓN 2017 ENDE TRANSMISIÓN SA.,DEP.: AGUARAGUE - SERNAP , PROCEDENCIA: BANCO UNION S.A., CHEQUE: 921, FECHA DE EMISION:15/03/2017</t>
  </si>
  <si>
    <t>B14917640002</t>
  </si>
  <si>
    <t>00099021001 DEP.DE CHEQ.AJENOS,RET.DE CAM.,CONCEPTO: ADEMAF - DEVOLUCIÓN CUENTAS POR COBRAR 2015,DEP.: ADEMAF , PROCEDENCIA: BANCO UNION S.A., CHEQUE: 1058, FECHA DE EMISION:10/04/2017</t>
  </si>
  <si>
    <t>B14917690002</t>
  </si>
  <si>
    <t>00291012009 DEP.DE CHEQ.AJENOS,RET.DE CAM.,CONCEPTO: EJECUCION DE GARANTIA CUMPLIMIENTO DE CONTRATO,DEP.: ABC , PROCEDENCIA: BANCO NACIONAL DE BOLIVIA S.A., CHEQUE: 66387, FECHA DE EMISION:07/04/2017</t>
  </si>
  <si>
    <t>O14916800002</t>
  </si>
  <si>
    <t>00099021001 DEPOSITO DE EFECTIVO, DEPOSITANTE: NICOLAS CATARI APAZA, CONCEPTO: DEVOLUCIÓN, CUENTA DE DEPOSITO: CUENTA UNICA DEL TESORO</t>
  </si>
  <si>
    <t>O14917300002</t>
  </si>
  <si>
    <t>00099021001 DEPOSITO DE EFECTIVO, DEPOSITANTE: BARRIOS VILLA ALFONSO CI. 1253043, CONCEPTO: DEVOLUCION DE SALARIO EXCEDENTE AL DEL PRESIDENTE MARZO 2017, CUENTA DE DEPOSITO: CUENTA UNICA DEL TESORO</t>
  </si>
  <si>
    <t>O14917320002</t>
  </si>
  <si>
    <t>00099021001 DEPOSITO DE EFECTIVO, DEPOSITANTE: GUERRA AROZAMEN ANTONIO CI. 1255809, CONCEPTO: DEVOLUCION DE SALARIO EXCEDENTE AL DEL PRESIDENTE MARZO 2017, CUENTA DE DEPOSITO: CUENTA UNICA DEL TESORO</t>
  </si>
  <si>
    <t>O14917330002</t>
  </si>
  <si>
    <t>00099021001 DEPOSITO DE EFECTIVO, DEPOSITANTE: GOYTIA MORALES JOSE CI. 1271669, CONCEPTO: DEVOLUCION DE SALARIO EXCEDENTE AL DEL PRESIDENTE MARZO 2017, CUENTA DE DEPOSITO: CUENTA UNICA DEL TESORO</t>
  </si>
  <si>
    <t>O14917340002</t>
  </si>
  <si>
    <t>00099021001 DEPOSITO DE EFECTIVO, DEPOSITANTE: FUERTES CALLAPINO BERNARDINO CI. 1283979, CONCEPTO: DEVOLUCION DE SALARIO EXCEDENTE AL DEL PRESIDENTE MARZO 2017, CUENTA DE DEPOSITO: CUENTA UNICA DEL TESORO</t>
  </si>
  <si>
    <t>O14917350002</t>
  </si>
  <si>
    <t>00099021001 DEPOSITO DE EFECTIVO, DEPOSITANTE: CALLE ARACENA JOSE MANUEL CI. 1284098, CONCEPTO: DEVOLUCION DE SALARIO EXCEDENTE AL DEL PRESIDENTE MARZO 2017, CUENTA DE DEPOSITO: CUENTA UNICA DEL TESORO</t>
  </si>
  <si>
    <t>O14917360002</t>
  </si>
  <si>
    <t>00099021001 DEPOSITO DE EFECTIVO, DEPOSITANTE: TIRADO ENCINAS JOSE FRANCISCO CI. 1328741, CONCEPTO: DEVOLUCION DE SALARIO EXCEDENTE AL DEL PRESIDENTE MARZO 2017, CUENTA DE DEPOSITO: CUENTA UNICA DEL TESORO</t>
  </si>
  <si>
    <t>O14917370002</t>
  </si>
  <si>
    <t>00099021001 DEPOSITO DE EFECTIVO, DEPOSITANTE: CAMARGO BARRIONUEVO HERNAN CI. 1394844, CONCEPTO: DEVOLUCION DE SALARIO EXCEDENTE AL DEL PRESIDENTE MARZO 2017, CUENTA DE DEPOSITO: CUENTA UNICA DEL TESORO</t>
  </si>
  <si>
    <t>O14917380002</t>
  </si>
  <si>
    <t>00099021001 DEPOSITO DE EFECTIVO, DEPOSITANTE: AGUIRRE HAUG ROSA CI. 1616147, CONCEPTO: DEVOLUCION DE SALARIO EXCEDENTE AL DEL PRESIDENTE MARZO 2017, CUENTA DE DEPOSITO: CUENTA UNICA DEL TESORO</t>
  </si>
  <si>
    <t>O14917390002</t>
  </si>
  <si>
    <t>00099021001 DEPOSITO DE EFECTIVO, DEPOSITANTE: MORA FERAUDI RUBEN CI . 2216655, CONCEPTO: DEVOLUCION DE SALARIO EXCEDENTE AL DEL PRESIDENTE MARZO 2017, CUENTA DE DEPOSITO: CUENTA UNICA DEL TESORO</t>
  </si>
  <si>
    <t>O14917420002</t>
  </si>
  <si>
    <t>00099021001 DEPOSITO DE EFECTIVO, DEPOSITANTE: SECKO GONZALES HUGO CI. 3682597, CONCEPTO: DEVOLUCION DE SALARIO EXCEDENTE AL DEL PRESIDENTE MARZO 2017, CUENTA DE DEPOSITO: CUENTA UNICA DEL TESORO</t>
  </si>
  <si>
    <t>O14917450002</t>
  </si>
  <si>
    <t>00099021001 DEPOSITO DE EFECTIVO, DEPOSITANTE: BRACAMONTE ALANIZ HUMBERTO CI. 5567062, CONCEPTO: DEVOLUCION DE SALARIO EXCEDENTE AL DEL PRESIDENTE MARZO 2017, CUENTA DE DEPOSITO: CUENTA UNICA DEL TESORO</t>
  </si>
  <si>
    <t>O14917470002</t>
  </si>
  <si>
    <t>00099021001 DEPOSITO DE EFECTIVO, DEPOSITANTE: BALDIVIESO SAENZ RENE CI. 1328213, CONCEPTO: DEVOLUCION DE SALARIO EXCEDENTE AL DEL PRESIDENTE MARZO 2017, CUENTA DE DEPOSITO: CUENTA UNICA DEL TESORO</t>
  </si>
  <si>
    <t>O14917740002</t>
  </si>
  <si>
    <t>00099021001 DEPOSITO DE EFECTIVO, DEPOSITANTE: MARIO GERARDO TELLEZ DEL CARPIO, CONCEPTO: DEVOLUCION AGUINALDO 2016, CUENTA DE DEPOSITO: CUENTA UNICA DEL TESORO</t>
  </si>
  <si>
    <t>O14917780002</t>
  </si>
  <si>
    <t>00099021001 DEPOSITO DE EFECTIVO, DEPOSITANTE: JOSE ANTONIO BURGULLA ZELADA, CONCEPTO: DEVOLUCION DE VIATICOS, CUENTA DE DEPOSITO: CUENTA UNICA DEL TESORO</t>
  </si>
  <si>
    <t>O14917870002</t>
  </si>
  <si>
    <t>00591012001 DEPOSITO DE EFECTIVO, DEPOSITANTE: YARCO VILLAMOR VILLAREAL, CONCEPTO: CONSUMO DE AGUA, CUENTA DE DEPOSITO: CUENTA UNICA DEL TESORO</t>
  </si>
  <si>
    <t>O14917890002</t>
  </si>
  <si>
    <t>00591012001 DEPOSITO DE EFECTIVO, DEPOSITANTE: SOFIA ROQUE CHOQUE, CONCEPTO: CONSUMO DE AGUA, CUENTA DE DEPOSITO: CUENTA UNICA DEL TESORO</t>
  </si>
  <si>
    <t>O14917900002</t>
  </si>
  <si>
    <t>00591012001 DEPOSITO DE EFECTIVO, DEPOSITANTE: BENITA JALACORI, CONCEPTO: CONSUMO DE AGUA, CUENTA DE DEPOSITO: CUENTA UNICA DEL TESORO</t>
  </si>
  <si>
    <t>O14917920002</t>
  </si>
  <si>
    <t>00526012001 DEPOSITO DE EFECTIVO, DEPOSITANTE: ANGEL LUIS SALINAS MONASTERIOS, CONCEPTO: DEVOLUCION POR CONCEPTO DE VIATICOS BOLIVIA TV, CUENTA DE DEPOSITO: CUENTA UNICA DEL TESORO</t>
  </si>
  <si>
    <t>O14918200002</t>
  </si>
  <si>
    <t>00283012002 DEPOSITO DE EFECTIVO, DEPOSITANTE: ANDRES ESTEBAN SUBIETA ZAPATA, CONCEPTO: DEVOLUCION DE VIATICOS ANB-UCA, CUENTA DE DEPOSITO: CUENTA UNICA DEL TESORO</t>
  </si>
  <si>
    <t>O14918800002</t>
  </si>
  <si>
    <t>00099021001 DEPOSITO DE EFECTIVO, DEPOSITANTE: GUSTAVO CORTEZ FERREL, CONCEPTO: DEVOLUCION VIATICOS, CUENTA DE DEPOSITO: CUENTA UNICA DEL TESORO</t>
  </si>
  <si>
    <t>O14918940002</t>
  </si>
  <si>
    <t>00099021001 DEPOSITO DE EFECTIVO, DEPOSITANTE: OLGA RADA DE BENAVIDES, CONCEPTO: DEVOLUCION DE AGUINALDO 2016, CUENTA DE DEPOSITO: CUENTA UNICA DEL TESORO</t>
  </si>
  <si>
    <t>O14919170002</t>
  </si>
  <si>
    <t>00574012002 DEPOSITO DE EFECTIVO, DEPOSITANTE: JORGE HUMBERTO BLONDEL ROSSETTI, CONCEPTO: DEVOLUCION DE FONDOS EN AVANCE, CUENTA DE DEPOSITO: CUENTA UNICA DEL TESORO</t>
  </si>
  <si>
    <t>O14919190002</t>
  </si>
  <si>
    <t>00574012002 DEPOSITO DE EFECTIVO, DEPOSITANTE: JORGE HUMBERTO BLONDEL ROSSETTI, CONCEPTO: DEVOLUCION FONDOS EN AVANCE, CUENTA DE DEPOSITO: CUENTA UNICA DEL TESORO</t>
  </si>
  <si>
    <t>O14919220002</t>
  </si>
  <si>
    <t>00099021001 DEPOSITO DE EFECTIVO, DEPOSITANTE: EJERCITO DE BOLIVIA RI - 26 " BARRIENTOS ", CONCEPTO: RETENCION DE IMPUESTOS CORRESPONDIENTE AL CONSUMO AGUA POTABLE MES ENERO, CUENTA DE DEPOSITO: CUENTA UNICA DEL TESORO</t>
  </si>
  <si>
    <t>O14919290002</t>
  </si>
  <si>
    <t>00342012001 DEPOSITO DE EFECTIVO, DEPOSITANTE: FREDDY W. QUISPE YUJRA C.I.4374790 LP., CONCEPTO: DEVOLUCION SALDO COMPRA DE GASOLINA, CUENTA DE DEPOSITO: CUENTA UNICA DEL TESORO</t>
  </si>
  <si>
    <t>00526012001 DEPOSITO DE EFECTIVO, DEPOSITANTE: BOLIVIA TV-ANTENOR LUIS CERRUTO MEDINA, CONCEPTO: DEVOLUCION FONDOS, CUENTA DE DEPOSITO: CUENTA UNICA DEL TESORO</t>
  </si>
  <si>
    <t>O14919450002</t>
  </si>
  <si>
    <t>00099021001 DEPOSITO DE EFECTIVO, DEPOSITANTE: EJERCITO DE BOLIVIA_EMSE 147956025, CONCEPTO: RETENCIÓN ALIMENTO PARA ANIMAL CORRESPONDIENTE A FEBRERO ABARROTES EMSE, CUENTA DE DEPOSITO: CUENTA UNICA DEL TESORO</t>
  </si>
  <si>
    <t>O14919460002</t>
  </si>
  <si>
    <t>00099021001 DEPOSITO DE EFECTIVO, DEPOSITANTE: EJERCITO DE BOLIVIA_EMSE 147956025, CONCEPTO: RETENCIÓN ALIMENTO PARA ANIMAL CORRESPONDIENTE AL MES DE MARZO ABARROTES, CUENTA DE DEPOSITO: CUENTA UNICA DEL TESORO</t>
  </si>
  <si>
    <t>O14919470002</t>
  </si>
  <si>
    <t>00020031101 DEPOSITO DE EFECTIVO, DEPOSITANTE: EJERCITO DE BOLIVIA - EMSE 147956025, CONCEPTO: ALIMENTACIÓN CORRESPONDIENTE A FEBRERO POSTULANTES RETENCIÓN CARNE FEBRERO, CUENTA DE DEPOSITO: CUENTA UNICA DEL TESORO</t>
  </si>
  <si>
    <t>O14919480002</t>
  </si>
  <si>
    <t>00020031101 DEPOSITO DE EFECTIVO, DEPOSITANTE: EJERCITO DE BOLIVIA - EMSE 147956025, CONCEPTO: ALIMENTACIÓN POSTULANTES FEBRERO RETENCIÓN FEBRERO ABARROTES, CUENTA DE DEPOSITO: CUENTA UNICA DEL TESORO</t>
  </si>
  <si>
    <t>O14919500002</t>
  </si>
  <si>
    <t>00020031101 DEPOSITO DE EFECTIVO, DEPOSITANTE: EJERCITO DE BOLIVIA - EMSE 147956025, CONCEPTO: ALIMENTACIÓN PARA POSTULANTES CORRESPONDIENTE A ENERO CARNE, CUENTA DE DEPOSITO: CUENTA UNICA DEL TESORO</t>
  </si>
  <si>
    <t>O14919520002</t>
  </si>
  <si>
    <t>00020031101 DEPOSITO DE EFECTIVO, DEPOSITANTE: EJERCITO DE BOLIVIA - EMSE 147956025, CONCEPTO: ALIMENTACIÓN PARA POSTULANTES CORRESPONDIENTE A ENERO POR CONCEPTO DE ABARROTES, CUENTA DE DEPOSITO: CUENTA UNICA DEL TESORO</t>
  </si>
  <si>
    <t>B14921720002</t>
  </si>
  <si>
    <t>00099021001 DEP.DE CHEQ.AJENOS,RET.DE CAM.,CONCEPTO: LOPEZ ARRUETA ABEL,DEP.: BANCO UNION S.A. , PROCEDENCIA: BANCO UNION S.A., CHEQUE: 148227, FECHA DE EMISION:11/04/2017</t>
  </si>
  <si>
    <t>B14921730002</t>
  </si>
  <si>
    <t>00099021001 DEP.DE CHEQ.AJENOS,RET.DE CAM.,CONCEPTO: LOPEZ ARRUETA ABEL,DEP.: BANCO UNION S.A. , PROCEDENCIA: BANCO UNION S.A., CHEQUE: 148228, FECHA DE EMISION:11/04/2017</t>
  </si>
  <si>
    <t>B14921740002</t>
  </si>
  <si>
    <t>00099021001 DEP.DE CHEQ.AJENOS,RET.DE CAM.,CONCEPTO: CALVI LOBATON CARMEN CELIDA,DEP.: BANCO UNION S.A. , PROCEDENCIA: BANCO UNION S.A., CHEQUE: 148229, FECHA DE EMISION:11/04/2017</t>
  </si>
  <si>
    <t>B14921810002</t>
  </si>
  <si>
    <t>00099021001 DEP.DE CHEQ.AJENOS,RET.DE CAM.,CONCEPTO: DEVOLUCION DE FONDOS NO UTILIZADOS,DEP.: MINISTERIO DE EDUCACION , PROCEDENCIA: BANCO UNION S.A., CHEQUE: 20765, FECHA DE EMISION:07/04/2017</t>
  </si>
  <si>
    <t>B14921820002</t>
  </si>
  <si>
    <t>00099021001 DEP.DE CHEQ.AJENOS,RET.DE CAM.,CONCEPTO: DEVOLUCION DE FONDOS NO UTILIZADOS,DEP.: MINISTERIO DE EDUCACION , PROCEDENCIA: BANCO UNION S.A., CHEQUE: 20764, FECHA DE EMISION:07/04/2017</t>
  </si>
  <si>
    <t>B14921830002</t>
  </si>
  <si>
    <t>00099021001 DEP.DE CHEQ.AJENOS,RET.DE CAM.,CONCEPTO: DEVOLUCION DE SALDO POR CONCEPTO PASAJES AEREOS,DEP.: MINISTERIO DE EDUCACION , PROCEDENCIA: BANCO UNION S.A., CHEQUE: 20763, FECHA DE EMISION:07/04/2017</t>
  </si>
  <si>
    <t>B14921860002</t>
  </si>
  <si>
    <t>00099021001 DEP.DE CHEQ.AJENOS,RET.DE CAM.,CONCEPTO: DEVOLUCION DE SALDOS NO EJECUTADOS,DEP.: MINISTERIO DE EDUCACION , PROCEDENCIA: BANCO UNION S.A., CHEQUE: 20762, FECHA DE EMISION:07/04/2017</t>
  </si>
  <si>
    <t>B14921880002</t>
  </si>
  <si>
    <t>00099021001 DEP.DE CHEQ.AJENOS,RET.DE CAM.,CONCEPTO: DEVOLUCION DE PASAJES AEREOS NO UTILIZADOS,DEP.: MINISTERIO DE EDUCACION , PROCEDENCIA: BANCO UNION S.A., CHEQUE: 20761, FECHA DE EMISION:07/04/2017</t>
  </si>
  <si>
    <t>B14922080002</t>
  </si>
  <si>
    <t>00099021001 DEP.DE CHEQ.AJENOS,RET.DE CAM.,CONCEPTO: DEVOLUCION DE COTIZACION EXCESO,DEP.: FUTURO DE BOLIVIA S.A. AFP , PROCEDENCIA: BANCO DE CREDITO DE BOLIVIA S.A., CHEQUE: 48517, FECHA DE EMISION:11/04/2017</t>
  </si>
  <si>
    <t>B14922140002</t>
  </si>
  <si>
    <t>00086034202 DEP.DE CHEQ.AJENOS,RET.DE CAM.,CONCEPTO: REVERSION FONDOS NO UTILIZADOS,DEP.: SERNAP - AGUARAQUE , PROCEDENCIA: BANCO UNION S.A., CHEQUE: 927, FECHA DE EMISION:15/03/2017</t>
  </si>
  <si>
    <t>O14921150002</t>
  </si>
  <si>
    <t>00020031101 DEPOSITO DE EFECTIVO, DEPOSITANTE: ALBERTO SORUCO SORUCO, CONCEPTO: DEVOLUCIÓN DE VIÁTICOS, CUENTA DE DEPOSITO: CUENTA UNICA DEL TESORO</t>
  </si>
  <si>
    <t>O14921160002</t>
  </si>
  <si>
    <t>00020031101 DEPOSITO DE EFECTIVO, DEPOSITANTE: ROLANDO ISMAEL SANCHEZ MONTALVO, CONCEPTO: DEVOLUCIÓN DE VIÁTICOS, CUENTA DE DEPOSITO: CUENTA UNICA DEL TESORO</t>
  </si>
  <si>
    <t>O14922420002</t>
  </si>
  <si>
    <t>00099021001 DEPOSITO DE EFECTIVO, DEPOSITANTE: LA VITALICIA SEGUROS Y REASEGUROS DE VIDA S.A., CONCEPTO: DEVOLUCION DE CC NO COBRADA DICIEMBRE 2016, CUENTA DE DEPOSITO: CUENTA UNICA DEL TESORO</t>
  </si>
  <si>
    <t>O14922520002</t>
  </si>
  <si>
    <t>00086031101 DEPOSITO DE EFECTIVO, DEPOSITANTE: SERNAP - DAIMO VILLARROEL PAZ, CONCEPTO: DEP. POR FONDOS NO UTILIZADOS, CUENTA DE DEPOSITO: CUENTA UNICA DEL TESORO</t>
  </si>
  <si>
    <t>O14922530002</t>
  </si>
  <si>
    <t>00086031101 DEPOSITO DE EFECTIVO, DEPOSITANTE: SERNAP - DAIMO VILLARROEL PAZ, CONCEPTO: OTROS INGRESOS, CUENTA DE DEPOSITO: CUENTA UNICA DEL TESORO</t>
  </si>
  <si>
    <t>O14922720002</t>
  </si>
  <si>
    <t>00526012001 DEPOSITO DE EFECTIVO, DEPOSITANTE: BOLIVIA TV-PEDRO A. GUTIERREZ RIOS, CONCEPTO: DEVOLUCION DE VIATICOS, CUENTA DE DEPOSITO: CUENTA UNICA DEL TESORO</t>
  </si>
  <si>
    <t>O14922780002</t>
  </si>
  <si>
    <t>00132062001 DEPOSITO DE EFECTIVO, DEPOSITANTE: LUIS AUGUSTO RUEDA CHOQUE, CONCEPTO: DEVOLUCIÓN FONDOS EN AVANCE, CUENTA DE DEPOSITO: CUENTA UNICA DEL TESORO</t>
  </si>
  <si>
    <t>O14922790002</t>
  </si>
  <si>
    <t>00132062001 DEPOSITO DE EFECTIVO, DEPOSITANTE: LUIS AUGUSTO RUEDA CHOQUE, CONCEPTO: DEPÓSITO DE FONDOS EN AVANCE, CUENTA DE DEPOSITO: CUENTA UNICA DEL TESORO</t>
  </si>
  <si>
    <t>O14922980002</t>
  </si>
  <si>
    <t>00099021001 DEPOSITO DE EFECTIVO, DEPOSITANTE: MIGUEL APAZA LAURA, CONCEPTO: DOBLE PERCEPCIÓN, CUENTA DE DEPOSITO: CUENTA UNICA DEL TESORO</t>
  </si>
  <si>
    <t>O14921620002</t>
  </si>
  <si>
    <t>00099021001 DEPOSITO DE EFECTIVO, DEPOSITANTE: MINISTERIO DE DEPORTES, CONCEPTO: GASTOS REALIZADOS EN LA RENDICIÓN PÚBLICA DE CUENTAS INICIAL 2017, CUENTA DE DEPOSITO: CUENTA UNICA DEL TESORO</t>
  </si>
  <si>
    <t>O14923050002</t>
  </si>
  <si>
    <t>00099021001 DEPOSITO DE EFECTIVO, DEPOSITANTE: ZENON GOMEZ, CONCEPTO: DEVOLUCIÓN DE VIÁTICOS - GESTIÓN 2011, CUENTA DE DEPOSITO: CUENTA UNICA DEL TESORO</t>
  </si>
  <si>
    <t>O14923540002</t>
  </si>
  <si>
    <t>00342012001 DEPOSITO DE EFECTIVO, DEPOSITANTE: SR. JUAN C. RIVEROS QUISPE C.I. 6136054, CONCEPTO: DEVOLUCION SALDO COMPRA DE GASOLINA, CUENTA DE DEPOSITO: CUENTA UNICA DEL TESORO</t>
  </si>
  <si>
    <t>B14925090002</t>
  </si>
  <si>
    <t>00099021001 DEP.DE CHEQ.AJENOS,RET.DE CAM.,CONCEPTO: REVERSION FRACCION CC-TGN,DEP.: SEGUROS PROVIDA S.A. , PROCEDENCIA: BANCO NACIONAL DE BOLIVIA S.A., CHEQUE: 4350243, FECHA DE EMISION:11/04/2017</t>
  </si>
  <si>
    <t>B14925610002</t>
  </si>
  <si>
    <t>00099021001 DEP.DE CHEQ.AJENOS,RET.DE CAM.,CONCEPTO: DEP. POR DEVOLUCION DE SALDOS NO EJECUTADOS DE LA GESTION 2014 MUNICIPIO DE YANACACHI,DEP.: MUNICIPIO DE YANACACHI , PROCEDENCIA: BANCO UNION S.A., CHEQUE: 1392, FECHA DE EMISION:10/04/2017</t>
  </si>
  <si>
    <t>O14925060002</t>
  </si>
  <si>
    <t>00099021001 DEPOSITO DE EFECTIVO, DEPOSITANTE: ESCONBOL, CONCEPTO: REVERSION POR RETENCION DE LOS FORMULARIOS 410 Y 570, CUENTA DE DEPOSITO: CUENTA UNICA DEL TESORO</t>
  </si>
  <si>
    <t>O14925100002</t>
  </si>
  <si>
    <t>O14925180002</t>
  </si>
  <si>
    <t>00099021001 DEPOSITO DE EFECTIVO, DEPOSITANTE: MARIA VIRGINIA ESPEJO ALVARADO, CONCEPTO: DEVOLUCION DE AGUINALDO, CUENTA DE DEPOSITO: CUENTA UNICA DEL TESORO</t>
  </si>
  <si>
    <t>O14925670002</t>
  </si>
  <si>
    <t>00099021001 DEPOSITO DE EFECTIVO, DEPOSITANTE: JUAN CARLOS PEREZ RAMIREZ, CONCEPTO: DEVOLUCIÓN PAGO AGUINALDO DE NAVIDAD 2016, CUENTA DE DEPOSITO: CUENTA UNICA DEL TESORO</t>
  </si>
  <si>
    <t>O14925700002</t>
  </si>
  <si>
    <t>00099021001 DEPOSITO DE EFECTIVO, DEPOSITANTE: JESUS RAUL DE LA FUENTE REYNA, CONCEPTO: DEV. LIQUIDO PAGABLE, ASR MUNAMAL, MUNAMAL FEDERACIÓN URBANA Y CONFEDERACIÓN URBANA, CUENTA DE DEPOSITO: CUENTA UNICA DEL TESORO</t>
  </si>
  <si>
    <t>00526012001 DEPOSITO DE EFECTIVO, DEPOSITANTE: DAVID OSCAR LAURA MAMANI, CONCEPTO: DEVOLUCIÓN FONDOS EN AVANCE BOLIVIA TV, CUENTA DE DEPOSITO: CUENTA UNICA DEL TESORO</t>
  </si>
  <si>
    <t>O14926340002</t>
  </si>
  <si>
    <t>00099021001 DEPOSITO DE EFECTIVO, DEPOSITANTE: ANH - SCZ, CONCEPTO: DEVOLUCION VIATICOS SCZ - ANH, CUENTA DE DEPOSITO: CUENTA UNICA DEL TESORO</t>
  </si>
  <si>
    <t>O14926350002</t>
  </si>
  <si>
    <t>00099021001 DEPOSITO DE EFECTIVO, DEPOSITANTE: ANH - SCZ, CONCEPTO: DEVOLUCION RECURSOS ANH - SCZ, CUENTA DE DEPOSITO: CUENTA UNICA DEL TESORO</t>
  </si>
  <si>
    <t>O14926380002</t>
  </si>
  <si>
    <t>O14926390002</t>
  </si>
  <si>
    <t>O14926500002</t>
  </si>
  <si>
    <t>00099021001 DEPOSITO DE EFECTIVO, DEPOSITANTE: PRIMO TERRAZAS ARMIJO C.I. 4393691 CBBA., CONCEPTO: REVERSION, CUENTA DE DEPOSITO: CUENTA UNICA DEL TESORO</t>
  </si>
  <si>
    <t>O14926760002</t>
  </si>
  <si>
    <t>00526012001 DEPOSITO DE EFECTIVO, DEPOSITANTE: LUCIO ESCOBAR - BOLIVIA TV., CONCEPTO: DEVOLUCION, CUENTA DE DEPOSITO: CUENTA UNICA DEL TESORO</t>
  </si>
  <si>
    <t>O14926770002</t>
  </si>
  <si>
    <t>00526012001 DEPOSITO DE EFECTIVO, DEPOSITANTE: JOSE TERRAZAS - BOLIVIA TV., CONCEPTO: DEVOLUCION, CUENTA DE DEPOSITO: CUENTA UNICA DEL TESORO</t>
  </si>
  <si>
    <t>O14926810002</t>
  </si>
  <si>
    <t>00099021001 DEPOSITO DE EFECTIVO, DEPOSITANTE: SEGUNDINO ISIDRO CONDORI TUCUPA, CONCEPTO: DEVOLUCION DEL AGUINALDO, CUENTA DE DEPOSITO: CUENTA UNICA DEL TESORO</t>
  </si>
  <si>
    <t>O14926990002</t>
  </si>
  <si>
    <t>00526012001 DEPOSITO DE EFECTIVO, DEPOSITANTE: BOLIVIA TV. - GABRIEL D. MOLINA PEREZ, CONCEPTO: DEVOLUCION FONDOS EN AVANCE, CUENTA DE DEPOSITO: CUENTA UNICA DEL TESORO</t>
  </si>
  <si>
    <t>O14927160002</t>
  </si>
  <si>
    <t>00099021001 DEPOSITO DE EFECTIVO, DEPOSITANTE: OTILIA H. CONDORI CUNO (HIJA), CONCEPTO: IMPORTE POR COBRO INDEBIDO DE CUNO CANASA LOLA CELESTINA (Q.E.P.D.), CUENTA DE DEPOSITO: CUENTA UNICA DEL TESORO</t>
  </si>
  <si>
    <t>O14927460002</t>
  </si>
  <si>
    <t>00099021001 DEPOSITO DE EFECTIVO, DEPOSITANTE: SUSANA ROJAS CRUZ, CONCEPTO: DEVOLUCION DE EXCESO DE AGUINALDO DE ARANCIBIA MAMANI HEYDI, CUENTA DE DEPOSITO: CUENTA UNICA DEL TESORO</t>
  </si>
  <si>
    <t>O14927480002</t>
  </si>
  <si>
    <t>00099021001 DEPOSITO DE EFECTIVO, DEPOSITANTE: SUSANA ROJAS CRUZ, CONCEPTO: DEVOLUCION DE EXCESO DE AGUINALDO 2016 DE LA SRA. SIRPA RIVEROS YENKA INDIRA, CUENTA DE DEPOSITO: CUENTA UNICA DEL TESORO</t>
  </si>
  <si>
    <t>O14927490002</t>
  </si>
  <si>
    <t>00099021001 DEPOSITO DE EFECTIVO, DEPOSITANTE: SUSANA ROJAS CRUZ, CONCEPTO: DEVOLUCION DE EXCESO DE AGUINALDO DE LA GESTION 2016 DEL SR.COLQUE MARCO ANTONIO, CUENTA DE DEPOSITO: CUENTA UNICA DEL TESORO</t>
  </si>
  <si>
    <t>O14927500002</t>
  </si>
  <si>
    <t>00086038007 DEPOSITO DE EFECTIVO, DEPOSITANTE: JENNY UMADAY CARTAGENA - SERNAP, CONCEPTO: REVERSIÓN CORRESPONDIENTE AL MES DE ENERO/2017, CUENTA DE DEPOSITO: CUENTA UNICA DEL TESORO</t>
  </si>
  <si>
    <t>O14927510002</t>
  </si>
  <si>
    <t>00099021001 DEPOSITO DE EFECTIVO, DEPOSITANTE: SUSANA ROJAS CRUZ, CONCEPTO: DEVOLUCION DE EXCESO DE AGUINALDO GESTION 2016 DE HUANCA QUISBERT EFRAIN, CUENTA DE DEPOSITO: CUENTA UNICA DEL TESORO</t>
  </si>
  <si>
    <t>O14927520002</t>
  </si>
  <si>
    <t>00086038007 DEPOSITO DE EFECTIVO, DEPOSITANTE: JENNY UMADAY CARTAGENA - SERNAP, CONCEPTO: REVERSIÓN CORRESPONDIENTE AL MES DE FEBRERO/2017, CUENTA DE DEPOSITO: CUENTA UNICA DEL TESORO</t>
  </si>
  <si>
    <t>O14927530002</t>
  </si>
  <si>
    <t>00099021001 DEPOSITO DE EFECTIVO, DEPOSITANTE: SUSANA ROJAS CRUZ, CONCEPTO: DEVOLUCION DE EXCESO DE AGUINALDO 2016 DE POMACUSI CONDORI RICHARD, CUENTA DE DEPOSITO: CUENTA UNICA DEL TESORO</t>
  </si>
  <si>
    <t>O14927540002</t>
  </si>
  <si>
    <t>00099021001 DEPOSITO DE EFECTIVO, DEPOSITANTE: SUSANA ROJAS CRUZ, CONCEPTO: DEVOLUCION DE EXCESO DE AGUINALDO 2016 DE CORINI MAMANI JOSE JOSE, CUENTA DE DEPOSITO: CUENTA UNICA DEL TESORO</t>
  </si>
  <si>
    <t>O14927550002</t>
  </si>
  <si>
    <t>00099021001 DEPOSITO DE EFECTIVO, DEPOSITANTE: SUSANA ROJAS CRUZ, CONCEPTO: DEVOLUCION DE EXCESO DE AGUINALDO DE 2016 DE RIVERA MOLLO HOLBEIN OLMEDO, CUENTA DE DEPOSITO: CUENTA UNICA DEL TESORO</t>
  </si>
  <si>
    <t>O14927570002</t>
  </si>
  <si>
    <t>00099021001 DEPOSITO DE EFECTIVO, DEPOSITANTE: SUSANA ROJAS CRUZ, CONCEPTO: DEVOLUCION DE AGUINALDO 20146 DEL SR. DELGADO ACEBO ENRIQUE, CUENTA DE DEPOSITO: CUENTA UNICA DEL TESORO</t>
  </si>
  <si>
    <t>B14929200002</t>
  </si>
  <si>
    <t>00670012001 DEP.DE CHEQ.AJENOS,RET.DE CAM.,CONCEPTO: MULTAS ELECTORALES TED SANTA CRUZ,DEP.: ORGANO ELECTORAL PLURINACIONAL , PROCEDENCIA: BANCO UNION S.A., CHEQUE: 5972, FECHA DE EMISION:10/04/2017</t>
  </si>
  <si>
    <t>B14929450002</t>
  </si>
  <si>
    <t>00099021001 DEP.DE CHEQ.AJENOS,RET.DE CAM.,CONCEPTO: JUAN CARLOS VALERIANO MOLINA MALDONADO,DEP.: BANCO UNION S.A. , PROCEDENCIA: BANCO UNION S.A., CHEQUE: 148231, FECHA DE EMISION:12/04/2017</t>
  </si>
  <si>
    <t>B14929460002</t>
  </si>
  <si>
    <t>00099021001 DEP.DE CHEQ.AJENOS,RET.DE CAM.,CONCEPTO: EDSON ROMERO IRA,DEP.: BANCO UNION S.A. , PROCEDENCIA: BANCO UNION S.A., CHEQUE: 148232, FECHA DE EMISION:12/04/2017</t>
  </si>
  <si>
    <t>B14929560002</t>
  </si>
  <si>
    <t>00592012001 DEP.DE CHEQ.AJENOS,RET.DE CAM.,CONCEPTO: HRE-1174 - PROVEIDO 3,DEP.: BOA-BOLTUR , PROCEDENCIA: BANCO UNION S.A., CHEQUE: 7533, FECHA DE EMISION:05/04/2017</t>
  </si>
  <si>
    <t>B14929760002</t>
  </si>
  <si>
    <t>00290012001 DEP.DE CHEQ.AJENOS,RET.DE CAM.,CONCEPTO: DESCUENTO A CONSULTORES DE LINEA PROYECTO MASI C-31 SIP N° 51,DEP.: SERVICIO DE IMPUESTOS NACIONALES , PROCEDENCIA: BANCO UNION S.A., CHEQUE: 4231, FECHA DE EMISION:31/03/2017</t>
  </si>
  <si>
    <t>B14929780002</t>
  </si>
  <si>
    <t>00290012001 DEP.DE CHEQ.AJENOS,RET.DE CAM.,CONCEPTO: DEP EFECTUADO EN DEMASIA RADIO TAXI EMPERADOR,DEP.: SERVICIO DE IMPUESTOS NACIONALES , PROCEDENCIA: BANCO UNION S.A., CHEQUE: 4233, FECHA DE EMISION:31/03/2017</t>
  </si>
  <si>
    <t>B14929800002</t>
  </si>
  <si>
    <t>00290012001 DEP.DE CHEQ.AJENOS,RET.DE CAM.,CONCEPTO: DEP EFECTUADO POR MULTAS C21 SIP N° 53,DEP.: SERVICIO DE IMPUESTOS NACIONALES , PROCEDENCIA: BANCO UNION S.A., CHEQUE: 4234, FECHA DE EMISION:31/03/2017</t>
  </si>
  <si>
    <t>B14929820002</t>
  </si>
  <si>
    <t>00290012001 DEP.DE CHEQ.AJENOS,RET.DE CAM.,CONCEPTO: DEP A OTROS INGRESOS C21 SIP N° 54,DEP.: SERVICIO DE IMPUESTOS NACIONALES , PROCEDENCIA: BANCO UNION S.A., CHEQUE: 4232, FECHA DE EMISION:31/03/2017</t>
  </si>
  <si>
    <t>B14929830002</t>
  </si>
  <si>
    <t>00290012001 DEP.DE CHEQ.AJENOS,RET.DE CAM.,CONCEPTO: REMISION DE DEP DEL MES DE MARZO C31 SIP N° 46,DEP.: SERVICIO DE IMPUESTOS NACIONALES , PROCEDENCIA: BANCO UNION S.A., CHEQUE: 4226, FECHA DE EMISION:29/03/2017</t>
  </si>
  <si>
    <t>B14929840002</t>
  </si>
  <si>
    <t>00290012001 DEP.DE CHEQ.AJENOS,RET.DE CAM.,CONCEPTO: DEVOLUCION DE VIATICOS C31 SIP N° 48,DEP.: SERVICIO DE IMPUESTOS NACIONALES , PROCEDENCIA: BANCO UNION S.A., CHEQUE: 4227, FECHA DE EMISION:30/03/2017</t>
  </si>
  <si>
    <t>B14929850002</t>
  </si>
  <si>
    <t>00290012001 DEP.DE CHEQ.AJENOS,RET.DE CAM.,CONCEPTO: BAJA DE REGISTRO DE CXC-BOA,DEP.: SERVICIO DE IMPUESTOS NACIONALES , PROCEDENCIA: BANCO UNION S.A., CHEQUE: 4228, FECHA DE EMISION:30/03/2017</t>
  </si>
  <si>
    <t>O14929210002</t>
  </si>
  <si>
    <t>00099021001 DEPOSITO DE EFECTIVO, DEPOSITANTE: VERONICA MAMANI FERNANDEZ, CONCEPTO: REVERSION DE BOLETA DE HABER MENSUAL DEL MES DE FEBRERO 2017, CUENTA DE DEPOSITO: CUENTA UNICA DEL TESORO</t>
  </si>
  <si>
    <t>O14929610002</t>
  </si>
  <si>
    <t>00099021001 DEPOSITO DE EFECTIVO, DEPOSITANTE: CONALPEDIS, CONCEPTO: REPOSICIÓN CUT POR FALTA DE SUSTENTO ADICIONADO AL C-31 N°262, CUENTA DE DEPOSITO: CUENTA UNICA DEL TESORO</t>
  </si>
  <si>
    <t>O14929870002</t>
  </si>
  <si>
    <t>00099021001 DEPOSITO DE EFECTIVO, DEPOSITANTE: RC - 10 ""MERCADO"", CONCEPTO: DEVOLUCIÓN, CUENTA DE DEPOSITO: CUENTA UNICA DEL TESORO</t>
  </si>
  <si>
    <t>O14929890002</t>
  </si>
  <si>
    <t>00099021001 DEPOSITO DE EFECTIVO, DEPOSITANTE: RC - 10 ""MERCADO"", CONCEPTO: PASAJES BORIS LOZA MERCADO, CUENTA DE DEPOSITO: CUENTA UNICA DEL TESORO</t>
  </si>
  <si>
    <t>O14929910002</t>
  </si>
  <si>
    <t>00099021001 DEPOSITO DE EFECTIVO, DEPOSITANTE: RC - 10 ""MERCADO"", CONCEPTO: PASAJES DAYLER WILFREDO TARQUI COLQUE, CUENTA DE DEPOSITO: CUENTA UNICA DEL TESORO</t>
  </si>
  <si>
    <t>00526012001 DEPOSITO DE EFECTIVO, DEPOSITANTE: HERNAN SILVESTRE VILA, CONCEPTO: DEVOLUCION DE VIATICOS Y PASAJES, CUENTA DE DEPOSITO: CUENTA UNICA DEL TESORO</t>
  </si>
  <si>
    <t>O14929930002</t>
  </si>
  <si>
    <t>00099021001 DEPOSITO DE EFECTIVO, DEPOSITANTE: RC - 10 ""MERCADO"", CONCEPTO: PASAJES WILFREDO MICHEL BALDERRAMA C., CUENTA DE DEPOSITO: CUENTA UNICA DEL TESORO</t>
  </si>
  <si>
    <t>O14929950002</t>
  </si>
  <si>
    <t>00099021001 DEPOSITO DE EFECTIVO, DEPOSITANTE: RC - 10 ""MERCADO"", CONCEPTO: PASAJES JANETH FUENTES GARCIA, CUENTA DE DEPOSITO: CUENTA UNICA DEL TESORO</t>
  </si>
  <si>
    <t>O14929990002</t>
  </si>
  <si>
    <t>00099021001 DEPOSITO DE EFECTIVO, DEPOSITANTE: CARLOS ORTUÑO, CONCEPTO: DEVOLUCION DE VIATICOS, CUENTA DE DEPOSITO: CUENTA UNICA DEL TESORO</t>
  </si>
  <si>
    <t>O14930070002</t>
  </si>
  <si>
    <t>00591012001 DEPOSITO DE EFECTIVO, DEPOSITANTE: GABRIEL ULO ARTEAGA, CONCEPTO: PAGO DE ALQUILER DE AGUA ENERO Y FEBRERO - 2017, CUENTA DE DEPOSITO: CUENTA UNICA DEL TESORO</t>
  </si>
  <si>
    <t>O14930090002</t>
  </si>
  <si>
    <t>00099021001 DEPOSITO DE EFECTIVO, DEPOSITANTE: OLIVIA ARRASCAITA QUISBERT, CONCEPTO: DEV. FONDOS EN AVANCE PAGO REFRIGERIOS ENERO/2017 PART:31110 DA:7, ENTIDAD:86, CUENTA DE DEPOSITO: CUENTA UNICA DEL TESORO</t>
  </si>
  <si>
    <t>O14930300002</t>
  </si>
  <si>
    <t>00291012002 DEPOSITO DE EFECTIVO, DEPOSITANTE: CONSTRUCTORA ""SERGUT"", CONCEPTO: LIBERACIÓN BOLETA DE GARANTÍA CORRECTA INVERSIÓN DE ANTICIPO, CUENTA DE DEPOSITO: CUENTA UNICA DEL TESORO</t>
  </si>
  <si>
    <t>O14930450002</t>
  </si>
  <si>
    <t>00099021001 DEPOSITO DE EFECTIVO, DEPOSITANTE: SANDRO MASIAS, CONCEPTO: DEVOLUCIÓN DE FONDOS, CUENTA DE DEPOSITO: CUENTA UNICA DEL TESORO</t>
  </si>
  <si>
    <t>O14930640002</t>
  </si>
  <si>
    <t>00290172001 DEPOSITO DE EFECTIVO, DEPOSITANTE: MSZ MULTISERVICIOS, CONCEPTO: DEVOLUCION DE MULTA, CUENTA DE DEPOSITO: CUENTA UNICA DEL TESORO</t>
  </si>
  <si>
    <t>B14932030002</t>
  </si>
  <si>
    <t>00574012002 DEP.DE CHEQ.AJENOS,RET.DE CAM.,CONCEPTO: CUENTAS POR COBRAR A LOS FUNCIONARIOS,DEP.: LACTEOSBOL , PROCEDENCIA: BANCO UNION S.A., CHEQUE: 4498, FECHA DE EMISION:12/04/2017</t>
  </si>
  <si>
    <t>B14932310002</t>
  </si>
  <si>
    <t>00099021001 DEP.DE CHEQ.AJENOS,RET.DE CAM.,CONCEPTO: PREVENTIVO C-31 996,DEP.: ADMINISTRADORA BOLIVIANA DE CARRETERAS ABC , PROCEDENCIA: BANCO UNION S.A., CHEQUE: 3187, FECHA DE EMISION:06/04/2017</t>
  </si>
  <si>
    <t>B14932320002</t>
  </si>
  <si>
    <t>00290012001 DEP.DE CHEQ.AJENOS,RET.DE CAM.,CONCEPTO: DEPÓSITO NO IDENTIFICADO DE NOV. Y DIC. /2016 C-21 SIP N°41,DEP.: SERVICIO NACIONAL DE IMPUESTOS NACIONALES , PROCEDENCIA: BANCO UNION S.A., CHEQUE: 4225, FECHA DE EMISION:28/03/2017</t>
  </si>
  <si>
    <t>B14932340002</t>
  </si>
  <si>
    <t>00291014324 DEP.DE CHEQ.AJENOS,RET.DE CAM.,CONCEPTO: PREVENTIVO C-31 1386,DEP.: ADMINISTRADORA BOLIVIANA DE CARRETERAS ABC , PROCEDENCIA: BANCO UNION S.A., CHEQUE: 3192, FECHA DE EMISION:06/04/2017</t>
  </si>
  <si>
    <t>B14932350002</t>
  </si>
  <si>
    <t>00099021001 DEP.DE CHEQ.AJENOS,RET.DE CAM.,CONCEPTO: PREVENTIVO C-31 994,DEP.: ADMINISTRADORA BOLIVIANA DE CARRETERAS ABC , PROCEDENCIA: BANCO UNION S.A., CHEQUE: 3189, FECHA DE EMISION:06/04/2017</t>
  </si>
  <si>
    <t>B14932360002</t>
  </si>
  <si>
    <t>00099021001 DEP.DE CHEQ.AJENOS,RET.DE CAM.,CONCEPTO: COMPENSACION MENSUAL DE COTIZACIONES,DEP.: FUTURO DE BOLIVIA S.A. AFP , PROCEDENCIA: BANCO DE CREDITO DE BOLIVIA S.A., CHEQUE: 48595, FECHA DE EMISION:13/04/2017</t>
  </si>
  <si>
    <t>B14932380002</t>
  </si>
  <si>
    <t>00099021001 DEP.DE CHEQ.AJENOS,RET.DE CAM.,CONCEPTO: PREVENTIVO C-31 970,DEP.: ADMINISTRADORA BOLIVIANA DE CARRETERAS ABC , PROCEDENCIA: BANCO UNION S.A., CHEQUE: 3190, FECHA DE EMISION:06/04/2017</t>
  </si>
  <si>
    <t>B14932390002</t>
  </si>
  <si>
    <t>00099021001 DEP.DE CHEQ.AJENOS,RET.DE CAM.,CONCEPTO: PREVENTIVO C-31 1080,DEP.: ADMINISTRADORA BOLIVIANA DE CARRETERAS ABC , PROCEDENCIA: BANCO UNION S.A., CHEQUE: 3191, FECHA DE EMISION:06/04/2017</t>
  </si>
  <si>
    <t>B14932400002</t>
  </si>
  <si>
    <t>00291014355 DEP.DE CHEQ.AJENOS,RET.DE CAM.,CONCEPTO: PREVENTIVO # 1096,DEP.: ADMINISTRADORA BOLIVIANA DE CARRETERAS ABC , PROCEDENCIA: BANCO UNION S.A., CHEQUE: 3193, FECHA DE EMISION:06/04/2017</t>
  </si>
  <si>
    <t>B14933040002</t>
  </si>
  <si>
    <t>00099021001 DEP.DE CHEQ.AJENOS,RET.DE CAM.,CONCEPTO: ALVIS DEYSI MENDEZ DE,DEP.: BANCO UNION S.A. , PROCEDENCIA: BANCO UNION S.A., CHEQUE: 148233, FECHA DE EMISION:17/04/2017</t>
  </si>
  <si>
    <t>B14933070002</t>
  </si>
  <si>
    <t>00099021001 DEP.DE CHEQ.AJENOS,RET.DE CAM.,CONCEPTO: RAFAELA GUAJI NOZA DE MUIBA,DEP.: BANCO UNION S.A. , PROCEDENCIA: BANCO UNION S.A., CHEQUE: 148234, FECHA DE EMISION:17/04/2017</t>
  </si>
  <si>
    <t>B14933770002</t>
  </si>
  <si>
    <t>00086031101 DEP.DE CHEQ.AJENOS,RET.DE CAM.,CONCEPTO: DEPÓSITO POR MULTAS DEL PN CARRASCO,DEP.: SERNAP - CARRASCO , PROCEDENCIA: BANCO UNION S.A., CHEQUE: 988, FECHA DE EMISION:31/03/2017</t>
  </si>
  <si>
    <t>O14932720002</t>
  </si>
  <si>
    <t>00099021001 DEPOSITO DE EFECTIVO, DEPOSITANTE: GUIDO SIMON CRESPO VALLEJOS, CONCEPTO: DEVOLUCION P.R.A., CUENTA DE DEPOSITO: CUENTA UNICA DEL TESORO</t>
  </si>
  <si>
    <t>O14932770002</t>
  </si>
  <si>
    <t>00591012001 DEPOSITO DE EFECTIVO, DEPOSITANTE: EMPRESA ESTATAL MI TELEFERICO, CONCEPTO: SOLICITUD DE PAGO POR SERVICIO DE AGUA POTABLE, CUENTA DE DEPOSITO: CUENTA UNICA DEL TESORO</t>
  </si>
  <si>
    <t>O14932840002</t>
  </si>
  <si>
    <t>00086031101 DEPOSITO DE EFECTIVO, DEPOSITANTE: SERNAP - COTAPATA, CONCEPTO: POR CONCEPTO DE INGRESOS DE SERVICIOS HIGIENICOS MES ENERO, CUENTA DE DEPOSITO: CUENTA UNICA DEL TESORO</t>
  </si>
  <si>
    <t>O14932850002</t>
  </si>
  <si>
    <t>00086031101 DEPOSITO DE EFECTIVO, DEPOSITANTE: SERNAP - COTAPATA, CONCEPTO: POR CONCEPTO DE INGRESOS DE SERVICIOS HIGIENICOS MES FEBRERO, CUENTA DE DEPOSITO: CUENTA UNICA DEL TESORO</t>
  </si>
  <si>
    <t>O14932860002</t>
  </si>
  <si>
    <t>00086031101 DEPOSITO DE EFECTIVO, DEPOSITANTE: SERNAP - COTAPATA, CONCEPTO: POR CONCEPTO DE INGRESOS DE SERVICIOS HIGIENICOS MES MARZO, CUENTA DE DEPOSITO: CUENTA UNICA DEL TESORO</t>
  </si>
  <si>
    <t>O14932960002</t>
  </si>
  <si>
    <t>00526012001 DEPOSITO DE EFECTIVO, DEPOSITANTE: JHONNY LLANOS PERALES, CONCEPTO: DEVOLUCION SALDO DE VIATICOS, CUENTA DE DEPOSITO: CUENTA UNICA DEL TESORO</t>
  </si>
  <si>
    <t>O14933060002</t>
  </si>
  <si>
    <t>00099021001 DEPOSITO DE EFECTIVO, DEPOSITANTE: RENATO MONTAÑO GUZMAN, CONCEPTO: DEVOL POR OBSERVACIONES DE GASTOS DENTRO DEL CONSULADO DE BOLIVIA PUNO-PERU, CUENTA DE DEPOSITO: CUENTA UNICA DEL TESORO</t>
  </si>
  <si>
    <t>O14933460002</t>
  </si>
  <si>
    <t>00234014201 DEPOSITO DE EFECTIVO, DEPOSITANTE: FREDDY CABALLOTTY SARAVIA, CONCEPTO: DEVOLUCIÓN AL C-31 N°273, PARTIDA N°34110, COMBUSTIBLE, LUBRICANTES Y DERIVADOS PARA CONSUMO, CUENTA DE DEPOSITO: CUENTA UNICA DEL TESORO</t>
  </si>
  <si>
    <t>O14933620002</t>
  </si>
  <si>
    <t>00099021001 DEPOSITO DE EFECTIVO, DEPOSITANTE: BPE-II "CNL O MOSCOSO", CONCEPTO: POR RETENCION DEL 8%, CUENTA DE DEPOSITO: CUENTA UNICA DEL TESORO</t>
  </si>
  <si>
    <t>O14933630002</t>
  </si>
  <si>
    <t>O14933650002</t>
  </si>
  <si>
    <t>00020031101 DEPOSITO DE EFECTIVO, DEPOSITANTE: BPE-II "CNL O MOSCOSO", CONCEPTO: POR RETENCION DEL 8%, CUENTA DE DEPOSITO: CUENTA UNICA DEL TESORO</t>
  </si>
  <si>
    <t>O14933660002</t>
  </si>
  <si>
    <t>00020031101 DEPOSITO DE EFECTIVO, DEPOSITANTE: BPE-II "CNL O MOSCOSO", CONCEPTO: POR RETENCION DEL 15,5%, CUENTA DE DEPOSITO: CUENTA UNICA DEL TESORO</t>
  </si>
  <si>
    <t>O14933670002</t>
  </si>
  <si>
    <t>O14933680002</t>
  </si>
  <si>
    <t>O14933700002</t>
  </si>
  <si>
    <t>O14933710002</t>
  </si>
  <si>
    <t>O14934210002</t>
  </si>
  <si>
    <t>00265022001 DEPOSITO DE EFECTIVO, DEPOSITANTE: EDGAR TOLA, CONCEPTO: DEVOLUCION DE RECURSOS NO UTILIZADOS , REVERSION POR PAGO DE ADQUISICION DE TERMINALES, CUENTA DE DEPOSITO: CUENTA UNICA DEL TESORO</t>
  </si>
  <si>
    <t>O14934370002</t>
  </si>
  <si>
    <t>00099021001 DEPOSITO DE EFECTIVO, DEPOSITANTE: RI-31 "CNL. E. RIOS Z.", CONCEPTO: PAGO RETENCIONES MES MARZO, CUENTA DE DEPOSITO: CUENTA UNICA DEL TESORO</t>
  </si>
  <si>
    <t>O14934540002</t>
  </si>
  <si>
    <t>00099021001 DEPOSITO DE EFECTIVO, DEPOSITANTE: EDWIN PEREZ PEREZ, CONCEPTO: DEVOLUCION, CUENTA DE DEPOSITO: CUENTA UNICA DEL TESORO</t>
  </si>
  <si>
    <t>O14934900002</t>
  </si>
  <si>
    <t>00099021001 DEPOSITO DE EFECTIVO, DEPOSITANTE: ESTELA ALVAREZ CHAVEZ, CONCEPTO: DEVOLUCIÓN POR VIÁTICOS C31 - 6974 CBTE:5389, CUENTA DE DEPOSITO: CUENTA UNICA DEL TESORO</t>
  </si>
  <si>
    <t>O14935360002</t>
  </si>
  <si>
    <t>00587012007 DEPOSITO DE EFECTIVO, DEPOSITANTE: REYNA LOPEZ ESPEJO, CONCEPTO: DEVOLUCION DE FONDOS, CUENTA DE DEPOSITO: CUENTA UNICA DEL TESORO</t>
  </si>
  <si>
    <t>B14936970002</t>
  </si>
  <si>
    <t>00526012001 DEP.DE CHEQ.AJENOS,RET.DE CAM.,CONCEPTO: DEP. DE SALDOS NO UTILIZADOS EN FAV-BTV PARA LA REVERSION DE PREVENTIVOS,DEP.: BOLIVIA TV , PROCEDENCIA: BANCO UNION S.A., CHEQUE: 15791, FECHA DE EMISION:17/04/2017</t>
  </si>
  <si>
    <t>B14937730002</t>
  </si>
  <si>
    <t>00670012001 DEP.DE CHEQ.AJENOS,RET.DE CAM.,CONCEPTO: MULTAS ELECTORALES TED TARIJA,DEP.: ORGANO ELECTORAL PLURINACIONAL , PROCEDENCIA: BANCO UNION S.A., CHEQUE: 3215, FECHA DE EMISION:11/04/2017</t>
  </si>
  <si>
    <t>O14937180002</t>
  </si>
  <si>
    <t>00590012001 DEPOSITO DE EFECTIVO, DEPOSITANTE: JULIA CLAUDIA RAMOS SUAREZ, CONCEPTO: DEVOLUCION DE FONDOS EN AVANCE, CUENTA DE DEPOSITO: CUENTA UNICA DEL TESORO</t>
  </si>
  <si>
    <t>O14937410002</t>
  </si>
  <si>
    <t>00070011102 DEPOSITO DE EFECTIVO, DEPOSITANTE: MATIZ DIGITA DE ELIZABETH GLADIS VISCARRA, CONCEPTO: DEVOLUCIÓN DE PAGO EN DEMASÍA, CUENTA DE DEPOSITO: CUENTA UNICA DEL TESORO</t>
  </si>
  <si>
    <t>O14937980002</t>
  </si>
  <si>
    <t>00099021001 DEPOSITO DE EFECTIVO, DEPOSITANTE: EJERCITO DE BOLIVIA - EMTE, CONCEPTO: REVERSIÓN POR CONCEPTO DE TELEFONIA CORRESPONDIENTE AL MES DE FEBRERO 2017, CUENTA DE DEPOSITO: CUENTA UNICA DEL TESORO</t>
  </si>
  <si>
    <t>O14938360002</t>
  </si>
  <si>
    <t>00099021001 DEPOSITO DE EFECTIVO, DEPOSITANTE: BPE - V " SANJINES ", CONCEPTO: SERVICIOS MANUALES, CUENTA DE DEPOSITO: CUENTA UNICA DEL TESORO</t>
  </si>
  <si>
    <t>O14938370002</t>
  </si>
  <si>
    <t>00099021001 DEPOSITO DE EFECTIVO, DEPOSITANTE: BPE - V " SANJINES ", CONCEPTO: ALIMENTACION CABALLAR, CUENTA DE DEPOSITO: CUENTA UNICA DEL TESORO</t>
  </si>
  <si>
    <t>O14938380002</t>
  </si>
  <si>
    <t>00099021001 DEPOSITO DE EFECTIVO, DEPOSITANTE: BPE - V " SANJINES ", CONCEPTO: COMUNICACIONES DIC. / 16, CUENTA DE DEPOSITO: CUENTA UNICA DEL TESORO</t>
  </si>
  <si>
    <t>O14938400002</t>
  </si>
  <si>
    <t>O14939120002</t>
  </si>
  <si>
    <t>00099021001 DEPOSITO DE EFECTIVO, DEPOSITANTE: RIAT - 30 " P.D. MURILLO ", CONCEPTO: RETENCION ALIMENTO , MEDICAMENTO Y MARISCALERIA P / ANIMALES MARZO, CUENTA DE DEPOSITO: CUENTA UNICA DEL TESORO</t>
  </si>
  <si>
    <t>O14939150002</t>
  </si>
  <si>
    <t>00099021001 DEPOSITO DE EFECTIVO, DEPOSITANTE: RIAT - 30 " P.D. MURILLO ", CONCEPTO: RETENCION PARTIDA 21300 S / BASICO AGUA MARZO, CUENTA DE DEPOSITO: CUENTA UNICA DEL TESORO</t>
  </si>
  <si>
    <t>O14939190002</t>
  </si>
  <si>
    <t>00099021001 DEPOSITO DE EFECTIVO, DEPOSITANTE: RIAT - 30 " P.D. MURILLO ", CONCEPTO: RETENCION ALIMENTO MEDICAMENTO Y MARISCALERIA P / ANIMALES FEBRERO, CUENTA DE DEPOSITO: CUENTA UNICA DEL TESORO</t>
  </si>
  <si>
    <t>O14940080002</t>
  </si>
  <si>
    <t>B14941460002</t>
  </si>
  <si>
    <t>00010011101 DEP.DE CHEQ.AJENOS,RET.DE CAM.,CONCEPTO: REEMBOLSO DE SUBSIDIO DE INCAPACIDAD TEMPORAL,DEP.: CAJA BANCARIA ESTATAL DE SALUD , PROCEDENCIA: BANCO UNION S.A., CHEQUE: 21401, FECHA DE EMISION:10/04/2017</t>
  </si>
  <si>
    <t>B14941470002</t>
  </si>
  <si>
    <t>00010011101 DEP.DE CHEQ.AJENOS,RET.DE CAM.,CONCEPTO: REEMBOLSO DE SUBSIDIO POR INCAPACIDAD TEMPORAL,DEP.: CAJA BANCARIA ESTATAL DE SALUD , PROCEDENCIA: BANCO UNION S.A., CHEQUE: 21397, FECHA DE EMISION:10/04/2017</t>
  </si>
  <si>
    <t>B14941670002</t>
  </si>
  <si>
    <t>00099021001 DEP.DE CHEQ.AJENOS,RET.DE CAM.,CONCEPTO: LOPEZ ARRUETA ABEL,DEP.: BANCO UNION S.A. , PROCEDENCIA: BANCO UNION S.A., CHEQUE: 148236, FECHA DE EMISION:19/04/2017</t>
  </si>
  <si>
    <t>B14941690002</t>
  </si>
  <si>
    <t>00099021001 DEP.DE CHEQ.AJENOS,RET.DE CAM.,CONCEPTO: RUFO HERMOGENES BAUTISTA POMA,DEP.: BANCO UNION S.A. , PROCEDENCIA: BANCO UNION S.A., CHEQUE: 148237, FECHA DE EMISION:19/04/2017</t>
  </si>
  <si>
    <t>B14941990002</t>
  </si>
  <si>
    <t>00099021001 DEP.DE CHEQ.AJENOS,RET.DE CAM.,CONCEPTO: REEMBOLSO SUBSIDIO INCAPACIDAD TEMPORAL,DEP.: CONTRALORIA GENERAL DEL ESTADO , PROCEDENCIA: BANCO UNION S.A., CHEQUE: 5079, FECHA DE EMISION:11/04/2017</t>
  </si>
  <si>
    <t>O14941920002</t>
  </si>
  <si>
    <t>00223012001 DEPOSITO DE EFECTIVO, DEPOSITANTE: FELIX CORNEJO HUANCA, CONCEPTO: DEP. DE FONDOS RECURSOS ESPECIFICOS, CUENTA DE DEPOSITO: CUENTA UNICA DEL TESORO</t>
  </si>
  <si>
    <t>O14942070002</t>
  </si>
  <si>
    <t>00099021001 DEPOSITO DE EFECTIVO, DEPOSITANTE: OLGA ARUQUIPA COLQUE, CONCEPTO: REVERSIÓN DE BOLETA DE HABER MENSUAL, CUENTA DE DEPOSITO: CUENTA UNICA DEL TESORO</t>
  </si>
  <si>
    <t>O14942580002</t>
  </si>
  <si>
    <t>00041021101 DEPOSITO DE EFECTIVO, DEPOSITANTE: JUAN GERSHON FINESTONE CONDO, CONCEPTO: INFORME DE AUDITORIA COSTO BENEFICIO MDP Y EP/CB/UAI/01/16 SENAPI, CUENTA DE DEPOSITO: CUENTA UNICA DEL TESORO</t>
  </si>
  <si>
    <t>O14942760002</t>
  </si>
  <si>
    <t>00051018010 DEPOSITO DE EFECTIVO, DEPOSITANTE: PORFIRIO ELIAS COCHI VILLCA, CONCEPTO: PAGO EN DEMASIA, CUENTA DE DEPOSITO: CUENTA UNICA DEL TESORO</t>
  </si>
  <si>
    <t>O14942820002</t>
  </si>
  <si>
    <t>00099021001 DEPOSITO DE EFECTIVO, DEPOSITANTE: ESTELA ALVAREZ CHAVEZ, CONCEPTO: DEVOLUCION POR VIATICOS C31, 6974 CBTE 5389, CUENTA DE DEPOSITO: CUENTA UNICA DEL TESORO</t>
  </si>
  <si>
    <t>O14942990002</t>
  </si>
  <si>
    <t>00670012002 DEPOSITO DE EFECTIVO, DEPOSITANTE: ESNEIDE ZUÑIGA ARTEAGA, CONCEPTO: DEVOLUCION DE VIATICOS, CUENTA DE DEPOSITO: CUENTA UNICA DEL TESORO</t>
  </si>
  <si>
    <t>O14943600002</t>
  </si>
  <si>
    <t>00586019203 DEPOSITO DE EFECTIVO, DEPOSITANTE: WALTER RAMIRO YUJRA APAZA, CONCEPTO: DEVOLUCIÓN DE FONDOS EN AVANCE (PREVENTIVO 131), CUENTA DE DEPOSITO: CUENTA UNICA DEL TESORO</t>
  </si>
  <si>
    <t>O14943820002</t>
  </si>
  <si>
    <t>00099021001 DEPOSITO DE EFECTIVO, DEPOSITANTE: NOEMI ANGELICA FARFAN CASTILLO, CONCEPTO: DEVOLUCION DE AGUINALDO EN DEMASIA DEL 2016, CUENTA DE DEPOSITO: CUENTA UNICA DEL TESORO</t>
  </si>
  <si>
    <t>O14943830002</t>
  </si>
  <si>
    <t>00099021001 DEPOSITO DE EFECTIVO, DEPOSITANTE: GLADYS KARINA VALENCIA ESPER, CONCEPTO: DEVOLUCION DE AGUINALDO EN DEMASIA DEL 2016, CUENTA DE DEPOSITO: CUENTA UNICA DEL TESORO</t>
  </si>
  <si>
    <t>O14943940002</t>
  </si>
  <si>
    <t>00020031101 DEPOSITO DE EFECTIVO, DEPOSITANTE: RADIO BATALLON TOPATER, CONCEPTO: RETENCION DE IMPUESTOS IUE POR PAGO DE LIMPIEZA CORRESPONDIENTE AL MES DE MARZO /17, CUENTA DE DEPOSITO: CUENTA UNICA DEL TESORO</t>
  </si>
  <si>
    <t>O14943950002</t>
  </si>
  <si>
    <t>O14943980002</t>
  </si>
  <si>
    <t>00020031101 DEPOSITO DE EFECTIVO, DEPOSITANTE: RADIO BATALLON TOPATER, CONCEPTO: RETENCION DE IMPUESTOS IUE POR PAGO DE LIMPIEZA CORRESPONDIENTE AL MES DE FEBRERO /17, CUENTA DE DEPOSITO: CUENTA UNICA DEL TESORO</t>
  </si>
  <si>
    <t>O14943990002</t>
  </si>
  <si>
    <t>00020031101 DEPOSITO DE EFECTIVO, DEPOSITANTE: RADIO BATALLON TOPATER, CONCEPTO: RETENCION DE IMPUESTOS IT POR PAGO DE LIMPIEZA CORRESPONDIENTE AL MES DE FEBRERO /17, CUENTA DE DEPOSITO: CUENTA UNICA DEL TESORO</t>
  </si>
  <si>
    <t>O14944010002</t>
  </si>
  <si>
    <t>00020031101 DEPOSITO DE EFECTIVO, DEPOSITANTE: RADIO BATALLON TOPATER, CONCEPTO: RETENCION DE IMPUESTOS IUE POR PAGO DE LIMPIEZA CORRESPONDIENTE AL MES DE ENERO/17, CUENTA DE DEPOSITO: CUENTA UNICA DEL TESORO</t>
  </si>
  <si>
    <t>O14944020002</t>
  </si>
  <si>
    <t>00020031101 DEPOSITO DE EFECTIVO, DEPOSITANTE: RADIO BATALLON TOPATER, CONCEPTO: RETENCION DE IMPUESTOS IT POR PAGO DE LIMPIEZA CORRESPONDIENTE AL MES DE ENERO /17, CUENTA DE DEPOSITO: CUENTA UNICA DEL TESORO</t>
  </si>
  <si>
    <t>B14945420002</t>
  </si>
  <si>
    <t>00070011102 DEP.DE CHEQ.AJENOS,RET.DE CAM.,CONCEPTO: DEPÓSITO EN DEMASÍA DEL PAGO DE IMPUESTOS MES MARZO/17,DEP.: MINISTERIO DE TRABAJO , PROCEDENCIA: BANCO UNION S.A., CHEQUE: 8067, FECHA DE EMISION:19/04/2017</t>
  </si>
  <si>
    <t>B14946140002</t>
  </si>
  <si>
    <t>00099021001 DEP.DE CHEQ.AJENOS,RET.DE CAM.,CONCEPTO: DEVOLUCIÓN DE RECURSOS,DEP.: AGENCIA NACIONAL DE HIDROCARBUROS , PROCEDENCIA: BANCO UNION S.A., CHEQUE: 4354, FECHA DE EMISION:19/04/2017</t>
  </si>
  <si>
    <t>B14946220002</t>
  </si>
  <si>
    <t>00099021001 DEP.DE CHEQ.AJENOS,RET.DE CAM.,CONCEPTO: REVERSION,DEP.: INSTITUTO DEL SEGURO AGRARIO , PROCEDENCIA: BANCO UNION S.A., CHEQUE: 1224, FECHA DE EMISION:20/04/2017</t>
  </si>
  <si>
    <t>O14945090002</t>
  </si>
  <si>
    <t>00099021001 DEPOSITO DE EFECTIVO, DEPOSITANTE: WENDY S. AVENDAÑO OROS, CONCEPTO: DEVOLUCION DE VIATICOS, CUENTA DE DEPOSITO: CUENTA UNICA DEL TESORO</t>
  </si>
  <si>
    <t>O14945290002</t>
  </si>
  <si>
    <t>O14945530002</t>
  </si>
  <si>
    <t>00574012002 DEPOSITO DE EFECTIVO, DEPOSITANTE: JUAN CARLOS SUAREZ CESPEDES, CONCEPTO: POR DEVOLUCIÓN DE FONDOS NO UTLIZADOS, CUENTA DE DEPOSITO: CUENTA UNICA DEL TESORO</t>
  </si>
  <si>
    <t>O14945830002</t>
  </si>
  <si>
    <t>00099021001 DEPOSITO DE EFECTIVO, DEPOSITANTE: LUIS FREDDY ALIAGA CALVIMONTES, CONCEPTO: DOBLE PERCEPCION, CUENTA DE DEPOSITO: CUENTA UNICA DEL TESORO</t>
  </si>
  <si>
    <t>O14945900002</t>
  </si>
  <si>
    <t>00526012001 DEPOSITO DE EFECTIVO, DEPOSITANTE: ALEXANDRO SARSURI FLORES - BOLIVIA TV, CONCEPTO: DEVOLUCION VIATICOS TARIJA, CUENTA DE DEPOSITO: CUENTA UNICA DEL TESORO</t>
  </si>
  <si>
    <t>O14946020002</t>
  </si>
  <si>
    <t>00099021001 DEPOSITO DE EFECTIVO, DEPOSITANTE: JUAN CHIPANA CHURA, CONCEPTO: DEVOLUCION DE HABERES RECIBIDOS, CUENTA DE DEPOSITO: CUENTA UNICA DEL TESORO</t>
  </si>
  <si>
    <t>O14946110002</t>
  </si>
  <si>
    <t>00041021101 DEPOSITO DE EFECTIVO, DEPOSITANTE: CARLOS MAURICIO GAMEZ OROZCO, CONCEPTO: PAGO DEUDA A SERV. NAL. DE PROPIEDAD INTELECTUAL (SENAPI), CUENTA DE DEPOSITO: CUENTA UNICA DEL TESORO</t>
  </si>
  <si>
    <t>O14946460002</t>
  </si>
  <si>
    <t>00020031101 DEPOSITO DE EFECTIVO, DEPOSITANTE: SERGIO FERNANDEZ CHOQUE, CONCEPTO: REVERSION SERVICIO DETE, CUENTA DE DEPOSITO: CUENTA UNICA DEL TESORO</t>
  </si>
  <si>
    <t>O14946530002</t>
  </si>
  <si>
    <t>00099021001 DEPOSITO DE EFECTIVO, DEPOSITANTE: EDUARDO ALCON ALANOCA, CONCEPTO: DEVOLUCION DE DOBLE PERCEPCION, CUENTA DE DEPOSITO: CUENTA UNICA DEL TESORO</t>
  </si>
  <si>
    <t>O14946830002</t>
  </si>
  <si>
    <t>00099021001 DEPOSITO DE EFECTIVO, DEPOSITANTE: ALEJANDRO MAMANI ACHO, CONCEPTO: REVERSION TOTAL DEL HABER MESUAL, CUENTA DE DEPOSITO: CUENTA UNICA DEL TESORO</t>
  </si>
  <si>
    <t>O14946840002</t>
  </si>
  <si>
    <t>00099021001 DEPOSITO DE EFECTIVO, DEPOSITANTE: FATIMA UBERHUAGA PEREDO, CONCEPTO: DEVOLUCION DE ABONO INDEBIDO DEL MES DE MARZO 2017-RENTISTA GUILLERMO UBERHUAGA, CUENTA DE DEPOSITO: CUENTA UNICA DEL TESORO</t>
  </si>
  <si>
    <t>O14947120002</t>
  </si>
  <si>
    <t>00099021001 DEPOSITO DE EFECTIVO, DEPOSITANTE: MINISTERIO DE DEPORTES-JUAN CARLOS ROMERO, CONCEPTO: DEVOLUCION DE SALDOS FONDOS EN AVANCE CARRERA PEDESTRE 10K TARIJA, CUENTA DE DEPOSITO: CUENTA UNICA DEL TESORO</t>
  </si>
  <si>
    <t>O14947180002</t>
  </si>
  <si>
    <t>00526012001 DEPOSITO DE EFECTIVO, DEPOSITANTE: BOLIVIA TV. JUAN CARLOS MAMANI HUANCA, CONCEPTO: DEVOLUCION DE VIATICOS, CUENTA DE DEPOSITO: CUENTA UNICA DEL TESORO</t>
  </si>
  <si>
    <t>O14947370002</t>
  </si>
  <si>
    <t>00099021001 DEPOSITO DE EFECTIVO, DEPOSITANTE: JANNETH RITA ROSSELL PEREIRA, CONCEPTO: REVERSION DE SUELDO DE MARZO, CUENTA DE DEPOSITO: CUENTA UNICA DEL TESORO</t>
  </si>
  <si>
    <t>O14947830002</t>
  </si>
  <si>
    <t>00047261101 DEPOSITO DE EFECTIVO, DEPOSITANTE: EDUARDO PEDRO DURAN JUANIQUINA, CONCEPTO: DEVOLUCION FONDOS EN AVANCE, CUENTA DE DEPOSITO: CUENTA UNICA DEL TESORO</t>
  </si>
  <si>
    <t>O14947880002</t>
  </si>
  <si>
    <t>00020031101 DEPOSITO DE EFECTIVO, DEPOSITANTE: GROVER REMBERTO ROJAS UGARTE C.I. 2630998 LP., CONCEPTO: REVERSION DE SERVICIO DE TE, CUENTA DE DEPOSITO: CUENTA UNICA DEL TESORO</t>
  </si>
  <si>
    <t>O14947920002</t>
  </si>
  <si>
    <t>00041041102 DEPOSITO DE EFECTIVO, DEPOSITANTE: JUAN CARLOS LAIME ROJAS, CONCEPTO: DEVOLUCION DE FONDOS NO UTILIZADOS DEP. A CUENTA, CUENTA DE DEPOSITO: CUENTA UNICA DEL TESORO</t>
  </si>
  <si>
    <t>O14947940002</t>
  </si>
  <si>
    <t>00099021001 DEPOSITO DE EFECTIVO, DEPOSITANTE: EMETERIO QUISPE QUISPE, CONCEPTO: DOBLE PERCEPCION, CUENTA DE DEPOSITO: CUENTA UNICA DEL TESORO</t>
  </si>
  <si>
    <t>B14949950002</t>
  </si>
  <si>
    <t>00047258002 DEP.DE CHEQ.AJENOS,RET.DE CAM.,CONCEPTO: DEVOLUCIÓN A LA CUT POR CIERRE DE GESTIÓN UOL - SUCRE,DEP.: MDR Y T - ACCESOS UOL - SUCRE , PROCEDENCIA: BANCO UNION S.A., CHEQUE: 2692, FECHA DE EMISION:04/04/2017</t>
  </si>
  <si>
    <t>B14950620002</t>
  </si>
  <si>
    <t>00099021001 DEP.DE CHEQ.AJENOS,RET.DE CAM.,CONCEPTO: DEVOLUCIÓN DE FONDOS,DEP.: PROGRAMA NACIONAL DE POST ALFABETIZACIÓN , PROCEDENCIA: BANCO UNION S.A., CHEQUE: 5537, FECHA DE EMISION:21/04/2017</t>
  </si>
  <si>
    <t>B14951340002</t>
  </si>
  <si>
    <t>00290012001 DEP.DE CHEQ.AJENOS,RET.DE CAM.,CONCEPTO: DEPÓSITO POR RETENCIÓN JUDICIAL COOP. DE AHORRO Y CREDITO CRISTO REY CBBA C-31 SIP N°58,DEP.: SERVICIO DE IMPUESTOS NACIONALES , PROCEDENCIA: BANCO UNION S.A., CHEQUE: 4236, FECHA DE EMISION:31/03/2017</t>
  </si>
  <si>
    <t>O14950120002</t>
  </si>
  <si>
    <t>00099021001 DEPOSITO DE EFECTIVO, DEPOSITANTE: MAXIMO ROJAS APAZA, CONCEPTO: DOBLE PERCEPCION, CUENTA DE DEPOSITO: CUENTA UNICA DEL TESORO</t>
  </si>
  <si>
    <t>O14950150002</t>
  </si>
  <si>
    <t>O14950160002</t>
  </si>
  <si>
    <t>00099021001 DEPOSITO DE EFECTIVO, DEPOSITANTE: GUIDO CRESPO VALLEJOS, CONCEPTO: DEVOLUCIÓN P.R.A., CUENTA DE DEPOSITO: CUENTA UNICA DEL TESORO</t>
  </si>
  <si>
    <t>O14950550002</t>
  </si>
  <si>
    <t>00099021001 DEPOSITO DE EFECTIVO, DEPOSITANTE: ELEUTERIO RENJIFO CONDORI, CONCEPTO: DEVOLUCION DOBLE PERCEPCION, CUENTA DE DEPOSITO: CUENTA UNICA DEL TESORO</t>
  </si>
  <si>
    <t>O14950580002</t>
  </si>
  <si>
    <t>00670012002 DEPOSITO DE EFECTIVO, DEPOSITANTE: COMANDO EN JEFE DE LAS FF.AA DEL ESTADO, CONCEPTO: REVERSION DE RECURSOS NO EJECUTADOS " REFERENDO DE ESTATUTOS AUTONOMICOS Y CARTAS ORGANICAS ", CUENTA DE DEPOSITO: CUENTA UNICA DEL TESORO</t>
  </si>
  <si>
    <t>O14950600002</t>
  </si>
  <si>
    <t>00670014101 DEPOSITO DE EFECTIVO, DEPOSITANTE: COMANDO EN JEFE DE LAS FF.AA DEL ESTADO, CONCEPTO: REVERSION DE RECURSOS NO EJECUTADOS " REFERENDO DE ESTATUTOS AUTONOMICOS Y CARTAS ORGANICAS ", CUENTA DE DEPOSITO: CUENTA UNICA DEL TESORO</t>
  </si>
  <si>
    <t>O14951750002</t>
  </si>
  <si>
    <t>00099021001 DEPOSITO DE EFECTIVO, DEPOSITANTE: FILOMENA MAYTA VDA DE RAMOS, CONCEPTO: DEVOLUCION A SENASIR, CUENTA DE DEPOSITO: CUENTA UNICA DEL TESORO</t>
  </si>
  <si>
    <t>O14951990002</t>
  </si>
  <si>
    <t>00099021001 DEPOSITO DE EFECTIVO, DEPOSITANTE: E Y B COURRIER, CONCEPTO: PAGO DE TARJETAS COORDENADAS SIROP, CUENTA DE DEPOSITO: CUENTA UNICA DEL TESORO</t>
  </si>
  <si>
    <t>O14952660002</t>
  </si>
  <si>
    <t>00526012001 DEPOSITO DE EFECTIVO, DEPOSITANTE: JUAN SEBASTIAN QUISPE VELARDE, CONCEPTO: DEVOLUCIÓN DE VIÁTICOS, CUENTA DE DEPOSITO: CUENTA UNICA DEL TESORO</t>
  </si>
  <si>
    <t>B14954660002</t>
  </si>
  <si>
    <t>00015011108 DEP.DE CHEQ.AJENOS,RET.DE CAM.,CONCEPTO: DEVOLUCIÓN DE RECURSOS,DEP.: MIN - GOBIERNO , PROCEDENCIA: BANCO UNION S.A., CHEQUE: 50775, FECHA DE EMISION:17/04/2017</t>
  </si>
  <si>
    <t>B14954690002</t>
  </si>
  <si>
    <t>00010011101 DEP.DE CHEQ.AJENOS,RET.DE CAM.,CONCEPTO: REEMBOLSO DE SUBSIDIO POR INCAPACIDAD TEMPORAL,DEP.: CAJA BANCARIA ESTATAL DE SALUD , PROCEDENCIA: BANCO UNION S.A., CHEQUE: 21732, FECHA DE EMISION:17/04/2017</t>
  </si>
  <si>
    <t>B14955250002</t>
  </si>
  <si>
    <t>00099021001 DEP.DE CHEQ.AJENOS,RET.DE CAM.,CONCEPTO: REVERSION,DEP.: INSTITUTO DEL SEGURO AGRARIO , PROCEDENCIA: BANCO UNION S.A., CHEQUE: 1227, FECHA DE EMISION:24/04/2017</t>
  </si>
  <si>
    <t>B14955270002</t>
  </si>
  <si>
    <t>00099021001 DEP.DE CHEQ.AJENOS,RET.DE CAM.,CONCEPTO: REVERSION,DEP.: INSTITUTO DEL SEGURO AGRARIO , PROCEDENCIA: BANCO UNION S.A., CHEQUE: 1226, FECHA DE EMISION:24/04/2017</t>
  </si>
  <si>
    <t>O14954200002</t>
  </si>
  <si>
    <t>00099021001 DEPOSITO DE EFECTIVO, DEPOSITANTE: CARMEN MIRANDA DURAN, CONCEPTO: REVERSION DE BOLETA DE HEBER MESUAL, CUENTA DE DEPOSITO: CUENTA UNICA DEL TESORO</t>
  </si>
  <si>
    <t>O14954540002</t>
  </si>
  <si>
    <t>00099021001 DEPOSITO DE EFECTIVO, DEPOSITANTE: LAURA ROCABADO, CONCEPTO: REVERSIÓN 13% POR CONCEPTO DE VIÁTICOS POR CAMBIO DE DESTINO, CUENTA DE DEPOSITO: CUENTA UNICA DEL TESORO</t>
  </si>
  <si>
    <t>O14955000002</t>
  </si>
  <si>
    <t>00099021001 DEPOSITO DE EFECTIVO, DEPOSITANTE: JUAN ADOLFO RIVERO DIAZ, CONCEPTO: VIÁTICOS, CUENTA DE DEPOSITO: CUENTA UNICA DEL TESORO</t>
  </si>
  <si>
    <t>O14955370002</t>
  </si>
  <si>
    <t>00020031101 DEPOSITO DE EFECTIVO, DEPOSITANTE: ERICK R. GUTIERREZ BUSTAMANTE, CONCEPTO: REVERSION VIATICOS LOC EUCALIPTOS, CUENTA DE DEPOSITO: CUENTA UNICA DEL TESORO</t>
  </si>
  <si>
    <t>O14955670002</t>
  </si>
  <si>
    <t>00099021001 DEPOSITO DE EFECTIVO, DEPOSITANTE: ALVARO MARCO ANTONIO CABA OLIVAREZ 2377522 LP, CONCEPTO: CITE: MEFP/VTCP/DGPOT/UAIS-CPI/N°030/2016 REGULARIZACIÓN DICIEMBRE 2016, CUENTA DE DEPOSITO: CUENTA UNICA DEL TESORO</t>
  </si>
  <si>
    <t>O14956820002</t>
  </si>
  <si>
    <t>00099021001 DEPOSITO DE EFECTIVO, DEPOSITANTE: RI-33 "CNL LADISLAO CABRERA", CONCEPTO: RETENCION POR CONCEPTO DE SERVICIOS BASICOS DE AGUA DEL MES DE ENERO, CUENTA DE DEPOSITO: CUENTA UNICA DEL TESORO</t>
  </si>
  <si>
    <t>O14956860002</t>
  </si>
  <si>
    <t>00099021001 DEPOSITO DE EFECTIVO, DEPOSITANTE: RI-33 "CNL LADISLAO CABRERA", CONCEPTO: RETENCION POR CONCEPTO DE SERVICIOS BASICOS DEL MES DE FEBRERO, CUENTA DE DEPOSITO: CUENTA UNICA DEL TESORO</t>
  </si>
  <si>
    <t>B14959160002</t>
  </si>
  <si>
    <t>00070011102 DEP.DE CHEQ.AJENOS,RET.DE CAM.,CONCEPTO: DEVOLUCION POR FACTURA NO REGISTRADA FREDDY AUZA,DEP.: MINISTERIO DE TRABAJO , PROCEDENCIA: BANCO UNION S.A., CHEQUE: 8071, FECHA DE EMISION:21/04/2017</t>
  </si>
  <si>
    <t>B14959230002</t>
  </si>
  <si>
    <t>00130012001 DEP.DE CHEQ.AJENOS,RET.DE CAM.,CONCEPTO: PAGO CAPITAL CUOTA 87,DEP.: COMERMIN , PROCEDENCIA: BANCO MERCANTIL SANTA CRUZ SA., CHEQUE: 7353, FECHA DE EMISION:24/04/2017</t>
  </si>
  <si>
    <t>B14959250002</t>
  </si>
  <si>
    <t>00130012001 DEP.DE CHEQ.AJENOS,RET.DE CAM.,CONCEPTO: PAGO INTERESES ORDINARIO CUOTA 87,DEP.: COMERMIN , PROCEDENCIA: BANCO MERCANTIL SANTA CRUZ SA., CHEQUE: 7354, FECHA DE EMISION:24/04/2017</t>
  </si>
  <si>
    <t>B14959300002</t>
  </si>
  <si>
    <t>00099021001 DEP.DE CHEQ.AJENOS,RET.DE CAM.,CONCEPTO: DEVOLUCIÓN DE SALDOS POR ERROR A LA EMISIÓN DE COSTO DEL PASAJE,DEP.: MINISTERIO DE EDUCACIÓN , PROCEDENCIA: BANCO UNION S.A., CHEQUE: 20806, FECHA DE EMISION:24/04/2017</t>
  </si>
  <si>
    <t>B14959330002</t>
  </si>
  <si>
    <t>00099021001 DEP.DE CHEQ.AJENOS,RET.DE CAM.,CONCEPTO: DEVOLUCION PASAJES AEREOS DETOUR SEGUN CONCILIACION GESTION 2013-2014,DEP.: MINISTERIO DE MEDIO AMBIENTE Y AGUA , PROCEDENCIA: BANCO UNION S.A., CHEQUE: 901, FECHA DE EMISION:24/04/2017</t>
  </si>
  <si>
    <t>B14959360002</t>
  </si>
  <si>
    <t>00086018046 DEP.DE CHEQ.AJENOS,RET.DE CAM.,CONCEPTO: DEVOLUCION PASAJES AEREOS DEL SR. TERCEROS CORDOVA LUIS,DEP.: MINISTERIO DE MEDIO AMBIENTE Y AGUA , PROCEDENCIA: BANCO UNION S.A., CHEQUE: 896, FECHA DE EMISION:21/04/2017</t>
  </si>
  <si>
    <t>B14959380002</t>
  </si>
  <si>
    <t>00099021001 DEP.DE CHEQ.AJENOS,RET.DE CAM.,CONCEPTO: DEVOLUCION DE PASAJES AEREOS BOLTUR,DEP.: MINISTERIO DE MEDIO AMBIENTE Y AGUA , PROCEDENCIA: BANCO UNION S.A., CHEQUE: 899, FECHA DE EMISION:24/04/2017</t>
  </si>
  <si>
    <t>B14959400002</t>
  </si>
  <si>
    <t>00086018043 DEP.DE CHEQ.AJENOS,RET.DE CAM.,CONCEPTO: DEVOLUCION DE PASJES AEREOS DETOUR SEGUN CONCILIACION GESTION 2013-2014,DEP.: MINISTERIO DE MEDIO AMBIENTE Y AGUA , PROCEDENCIA: BANCO UNION S.A., CHEQUE: 903, FECHA DE EMISION:24/04/2017</t>
  </si>
  <si>
    <t>B14959420002</t>
  </si>
  <si>
    <t>00099021001 DEP.DE CHEQ.AJENOS,RET.DE CAM.,CONCEPTO: DEVOLUCION DE PASAJES AEREOS BOLTUR Y DESCUENTO SR. RAFAEL CLAVEL,DEP.: MINISTERIO DE MEDIO AMBIENTE Y AGUA , PROCEDENCIA: BANCO UNION S.A., CHEQUE: 900, FECHA DE EMISION:24/04/2017</t>
  </si>
  <si>
    <t>B14960000002</t>
  </si>
  <si>
    <t>00099021001 DEP.DE CHEQ.AJENOS,RET.DE CAM.,CONCEPTO: PAGO POR SUBSIDIO DE ENFERMEDAD Y PATERNIDAD CORRESPONDIENTE AL MES DE ENERO Y FEBRERO 2017,DEP.: CAJA DE SALUD DE LA BANCA PRIVADA</t>
  </si>
  <si>
    <t>O14958570002</t>
  </si>
  <si>
    <t>00099021001 DEPOSITO DE EFECTIVO, DEPOSITANTE: EJERCITO DE BOLIVIA RC-3 AROMA, CONCEPTO: ALIMENTACIÓN Y MARISCALERIA GANADO CABALLAR, CUENTA DE DEPOSITO: CUENTA UNICA DEL TESORO</t>
  </si>
  <si>
    <t>O14958590002</t>
  </si>
  <si>
    <t>O14958690002</t>
  </si>
  <si>
    <t>00099021001 DEPOSITO DE EFECTIVO, DEPOSITANTE: JUAN JOSÉ M. TELLERÍA ESPINOZA - ATT, CONCEPTO: DEVOLUCIÓN DE SALDO NO UTILIZADO DE LA GESTIÓN 2016 (CORRESPONDIENTE AL DEVENGADO DEL C31 - 348), CUENTA DE DEPOSITO: CUENTA UNICA DEL TESORO</t>
  </si>
  <si>
    <t>O14958720002</t>
  </si>
  <si>
    <t>00099021001 DEPOSITO DE EFECTIVO, DEPOSITANTE: ADRIAN MATEO TERCEROS PETT - ATT, CONCEPTO: DEVOLUCIÓN POR DIFERENCIA DE EMISIÓN PASAJES INSTITUCIONALES, CUENTA DE DEPOSITO: CUENTA UNICA DEL TESORO</t>
  </si>
  <si>
    <t>O14958740002</t>
  </si>
  <si>
    <t>00299014101 DEPOSITO DE EFECTIVO, DEPOSITANTE: JESUS MORALES MORENO, CONCEPTO: DEVOLUCION, CUENTA DE DEPOSITO: CUENTA UNICA DEL TESORO</t>
  </si>
  <si>
    <t>O14958770002</t>
  </si>
  <si>
    <t>O14959050002</t>
  </si>
  <si>
    <t>O14959190002</t>
  </si>
  <si>
    <t>00099021001 DEPOSITO DE EFECTIVO, DEPOSITANTE: JOSE LUIS GONZALES I.N.E., CONCEPTO: DEVOLUCION PARTE DE AGUINALDO 2016, CUENTA DE DEPOSITO: CUENTA UNICA DEL TESORO</t>
  </si>
  <si>
    <t>O14959540002</t>
  </si>
  <si>
    <t>00099021001 DEPOSITO DE EFECTIVO, DEPOSITANTE: HECTOR QUISBERT CAUTIN, CONCEPTO: DEVOLUCION DE SUELDO EN DEMASIA MES DE MARZO 2017, CUENTA DE DEPOSITO: CUENTA UNICA DEL TESORO</t>
  </si>
  <si>
    <t>O14960380002</t>
  </si>
  <si>
    <t>O14960640002</t>
  </si>
  <si>
    <t>00513012003 DEPOSITO DE EFECTIVO, DEPOSITANTE: HELMUDT MIGUEL MULLER MONTECINOS, CONCEPTO: DEVOLUCION DE VIATICOS GESTION 2017, CUENTA DE DEPOSITO: CUENTA UNICA DEL TESORO</t>
  </si>
  <si>
    <t>O14962720002</t>
  </si>
  <si>
    <t>00099021001 DEPOSITO DE EFECTIVO, DEPOSITANTE: FELIX FERNANDEZ VILLCA, CONCEPTO: DOBLE PERCEPCION, CUENTA DE DEPOSITO: CUENTA UNICA DEL TESORO</t>
  </si>
  <si>
    <t>O14962890002</t>
  </si>
  <si>
    <t>00041018002 DEPOSITO DE EFECTIVO, DEPOSITANTE: MDP Y EP - DANITZA GUZMAN RAMIREZ, CONCEPTO: DEVOLUCIÓN PAGO EN DEMASÍA, CUENTA DE DEPOSITO: CUENTA UNICA DEL TESORO</t>
  </si>
  <si>
    <t>O14962930002</t>
  </si>
  <si>
    <t>00016018008 DEPOSITO DE EFECTIVO, DEPOSITANTE: JUAN GABRIEL PEREZ - MINISTERIO DE EDUCACIÓN, CONCEPTO: DEVOLUCIÓN POR CARGO A CUENTA POR REFRIGERIOS, CUENTA DE DEPOSITO: CUENTA UNICA DEL TESORO</t>
  </si>
  <si>
    <t>O14963070002</t>
  </si>
  <si>
    <t>00099021001 DEPOSITO DE EFECTIVO, DEPOSITANTE: HECTOR GUAMAN HUALLPA, CONCEPTO: REVERSIÓN, CUENTA DE DEPOSITO: CUENTA UNICA DEL TESORO</t>
  </si>
  <si>
    <t>O14963270002</t>
  </si>
  <si>
    <t>00099021001 DEPOSITO DE EFECTIVO, DEPOSITANTE: ALVARO GUSTAVO ARANDA VEGA, CONCEPTO: DEVOLUCION DE VIATICOS, CUENTA DE DEPOSITO: CUENTA UNICA DEL TESORO</t>
  </si>
  <si>
    <t>O14963380002</t>
  </si>
  <si>
    <t>00086031101 DEPOSITO DE EFECTIVO, DEPOSITANTE: ANTONIO GUACHALLA, CONCEPTO: DEP. POR DIFERENCIA DE PAGO, CUENTA DE DEPOSITO: CUENTA UNICA DEL TESORO</t>
  </si>
  <si>
    <t>O14963400002</t>
  </si>
  <si>
    <t>00020031101 DEPOSITO DE EFECTIVO, DEPOSITANTE: FELIX ABEL ROJAS FLORES, CONCEPTO: DEVOLUCION POR FONDOS NO UTILIZADOS, CUENTA DE DEPOSITO: CUENTA UNICA DEL TESORO</t>
  </si>
  <si>
    <t>O14963420002</t>
  </si>
  <si>
    <t>O14963460002</t>
  </si>
  <si>
    <t>00099021001 DEPOSITO DE EFECTIVO, DEPOSITANTE: JORGE PASTOR MENDIETA FERRUFINO, CONCEPTO: DEVOLUCION DE VIATICOS, CUENTA DE DEPOSITO: CUENTA UNICA DEL TESORO</t>
  </si>
  <si>
    <t>O14964130002</t>
  </si>
  <si>
    <t>00099021001 DEPOSITO DE EFECTIVO, DEPOSITANTE: JORGE EDWIN ROJAS ALIENDRE, CONCEPTO: REVERSION CONCEPTO VIATICOS EJERCITO, CUENTA DE DEPOSITO: CUENTA UNICA DEL TESORO</t>
  </si>
  <si>
    <t>O14964580002</t>
  </si>
  <si>
    <t>00526012001 DEPOSITO DE EFECTIVO, DEPOSITANTE: BOLIVIA TV - HUGO HAROLD MACHICADO, CONCEPTO: DEVOLUCION DE PASAJES Y VIATICOS, CUENTA DE DEPOSITO: CUENTA UNICA DEL TESORO</t>
  </si>
  <si>
    <t>O14964660002</t>
  </si>
  <si>
    <t>00099021001 DEPOSITO DE EFECTIVO, DEPOSITANTE: DIRECCION FINANCIERA ADMINISTRATIVA DEL EJERCITO, CONCEPTO: RETENCION DEL AGUA DEL MES DE MARZO / 2017 DEL RA - 5 " VERGARA ", CUENTA DE DEPOSITO: CUENTA UNICA DEL TESORO</t>
  </si>
  <si>
    <t>O14964740002</t>
  </si>
  <si>
    <t>00099021001 DEPOSITO DE EFECTIVO, DEPOSITANTE: RC-7 "CHICHAS", CONCEPTO: RETENCION DE IMPUESTOS POR CONCEPTO DE ALIMENTACION PARA ANIMALES, CUENTA DE DEPOSITO: CUENTA UNICA DEL TESORO</t>
  </si>
  <si>
    <t>O14964770002</t>
  </si>
  <si>
    <t>00099021001 DEPOSITO DE EFECTIVO, DEPOSITANTE: RC-7 "CHICHAS", CONCEPTO: DEVOLUCION DE RECURSOS NO EJECUTADOS COMBUSTIBLE DICIEMBRE 2016, CUENTA DE DEPOSITO: CUENTA UNICA DEL TESORO</t>
  </si>
  <si>
    <t>O14964790002</t>
  </si>
  <si>
    <t>00099021001 DEPOSITO DE EFECTIVO, DEPOSITANTE: HARAS DEL EJERCITO, CONCEPTO: RETENCION RC-IVA COMPRA DE ALIMENTACION PARA ANIMALES FEBRERO/17, CUENTA DE DEPOSITO: CUENTA UNICA DEL TESORO</t>
  </si>
  <si>
    <t>O14965070002</t>
  </si>
  <si>
    <t>00099021001 DEPOSITO DE EFECTIVO, DEPOSITANTE: EDGAR WILDER ROJAS FLORES, CONCEPTO: DEVOLUCION POR CONCEPTO DE ALIMENTO PARA ANIMALES Y OTROS, CUENTA DE DEPOSITO: CUENTA UNICA DEL TESORO</t>
  </si>
  <si>
    <t>O14965150002</t>
  </si>
  <si>
    <t>00020031101 DEPOSITO DE EFECTIVO, DEPOSITANTE: BPE - II " CNL.O.MOSCOSO ", CONCEPTO: RETENSION 8 %, CUENTA DE DEPOSITO: CUENTA UNICA DEL TESORO</t>
  </si>
  <si>
    <t>O14965160002</t>
  </si>
  <si>
    <t>00099021001 DEPOSITO DE EFECTIVO, DEPOSITANTE: BPE - II " CNL.O.MOSCOSO ", CONCEPTO: RETENSION 8%, CUENTA DE DEPOSITO: CUENTA UNICA DEL TESORO</t>
  </si>
  <si>
    <t>O14965170002</t>
  </si>
  <si>
    <t>O14965190002</t>
  </si>
  <si>
    <t>O14965230002</t>
  </si>
  <si>
    <t>O14965570002</t>
  </si>
  <si>
    <t>00099021001 DEPOSITO DE EFECTIVO, DEPOSITANTE: EJERCITO DE BOLIVIA RC-2 MCAL BALLIVIAN, CONCEPTO: REVERSIÓN SALDO NO EJECUTADO PREV. 5258, CUENTA DE DEPOSITO: CUENTA UNICA DEL TESORO</t>
  </si>
  <si>
    <t>O14965580002</t>
  </si>
  <si>
    <t>00099021001 DEPOSITO DE EFECTIVO, DEPOSITANTE: EJERCITO DE BOLIVIA RC-2 ""MCAL BALLIVIAN"", CONCEPTO: REVERSIÓN SALDO NO EJECUTADO PREV. 5341, CUENTA DE DEPOSITO: CUENTA UNICA DEL TESORO</t>
  </si>
  <si>
    <t>B14966680002</t>
  </si>
  <si>
    <t>00572012001 DEP.DE CHEQ.AJENOS,RET.DE CAM.,CONCEPTO: DE INDEMINIZACION POR SINIESTRO,DEP.: CIA DE SEGUROS FORTALEZA S.A. , PROCEDENCIA: BANCO BISA S.A., CHEQUE: 9642, FECHA DE EMISION:25/04/2017</t>
  </si>
  <si>
    <t>B14967220002</t>
  </si>
  <si>
    <t>00099021001 DEP.DE CHEQ.AJENOS,RET.DE CAM.,CONCEPTO: DEP BAJAS TEMPORARIAS,DEP.: UNIDAD DE INVESTIGACIONES FINANCIERAS , PROCEDENCIA: BANCO UNION S.A., CHEQUE: 22153, FECHA DE EMISION:18/04/2017</t>
  </si>
  <si>
    <t>B14967450002</t>
  </si>
  <si>
    <t>00099021001 DEP.DE CHEQ.AJENOS,RET.DE CAM.,CONCEPTO: LOPEZ ARRUETA ABEL,DEP.: BANCO UNIÓN S.A. , PROCEDENCIA: BANCO UNION S.A., CHEQUE: 148245, FECHA DE EMISION:27/04/2017</t>
  </si>
  <si>
    <t>B14967470002</t>
  </si>
  <si>
    <t>00099021001 DEP.DE CHEQ.AJENOS,RET.DE CAM.,CONCEPTO: LOPEZ ARRUETA ABEL,DEP.: BANCO UNIÓN S.A. , PROCEDENCIA: BANCO UNION S.A., CHEQUE: 148244, FECHA DE EMISION:27/04/2017</t>
  </si>
  <si>
    <t>B14967500002</t>
  </si>
  <si>
    <t>00099021001 DEP.DE CHEQ.AJENOS,RET.DE CAM.,CONCEPTO: RONALD ARNOLD ROJAS MIRANDA,DEP.: BANCO UNIÓN S.A. , PROCEDENCIA: BANCO UNION S.A., CHEQUE: 148247, FECHA DE EMISION:27/04/2017</t>
  </si>
  <si>
    <t>B14967510002</t>
  </si>
  <si>
    <t>00099021001 DEP.DE CHEQ.AJENOS,RET.DE CAM.,CONCEPTO: MONTAÑO ORELLANA WILFREDO,DEP.: BANCO UNIÓN S.A. , PROCEDENCIA: BANCO UNION S.A., CHEQUE: 148243, FECHA DE EMISION:27/04/2017</t>
  </si>
  <si>
    <t>B14967560002</t>
  </si>
  <si>
    <t>00099021001 DEP.DE CHEQ.AJENOS,RET.DE CAM.,CONCEPTO: UNDURRAGA IRIS BEATRIZ GALINDO DE,DEP.: BANCO UNIÓN S.A. , PROCEDENCIA: BANCO UNION S.A., CHEQUE: 148246, FECHA DE EMISION:27/04/2017</t>
  </si>
  <si>
    <t>O14966810002</t>
  </si>
  <si>
    <t>00099021001 DEPOSITO DE EFECTIVO, DEPOSITANTE: RENE MARTINEZ - MINISTERIO DE DEPORTES, CONCEPTO: DEVOLUCIÓN DE SALDOS NO EJECUTADOS, CUENTA DE DEPOSITO: CUENTA UNICA DEL TESORO</t>
  </si>
  <si>
    <t>O14967200002</t>
  </si>
  <si>
    <t>00222012001 DEPOSITO DE EFECTIVO, DEPOSITANTE: FABIOLA RAMOS-INIAF LA PAZ, CONCEPTO: C31-3465 REFRIGERIO, CUENTA DE DEPOSITO: CUENTA UNICA DEL TESORO</t>
  </si>
  <si>
    <t>O14967330002</t>
  </si>
  <si>
    <t>00130012002 DEPOSITO DE EFECTIVO, DEPOSITANTE: JUAN GUERREROS ROQUE, CONCEPTO: DEVOLUCION POR CONCEPTO DE VIATICOS, CUENTA DE DEPOSITO: CUENTA UNICA DEL TESORO</t>
  </si>
  <si>
    <t>O14967350002</t>
  </si>
  <si>
    <t>00130012002 DEPOSITO DE EFECTIVO, DEPOSITANTE: JUAN GUERREROS ROQUE, CONCEPTO: DEVOLUCION POR CONCEPTO DE PEAJE, CUENTA DE DEPOSITO: CUENTA UNICA DEL TESORO</t>
  </si>
  <si>
    <t>O14967360002</t>
  </si>
  <si>
    <t>00130012002 DEPOSITO DE EFECTIVO, DEPOSITANTE: JUAN GUERREROS ROQUE, CONCEPTO: DEVOLUCION POR CONCEPTO GASTOS PARA GASOLINA, CUENTA DE DEPOSITO: CUENTA UNICA DEL TESORO</t>
  </si>
  <si>
    <t>O14967390002</t>
  </si>
  <si>
    <t>00099021001 DEPOSITO DE EFECTIVO, DEPOSITANTE: PATRICIA JIMENEZ BENAVIDEZ, CONCEPTO: DEVOLUCION DE SUELDO MES DE OCTUBRE 2014 UE-FNSE MIN DE LA PRESIDENCIA, CUENTA DE DEPOSITO: CUENTA UNICA DEL TESORO</t>
  </si>
  <si>
    <t>O14967410002</t>
  </si>
  <si>
    <t>00035011105 DEPOSITO DE EFECTIVO, DEPOSITANTE: DANIEL MAURI ARAMAYO ORTEGA, CONCEPTO: DEVOLUCIÓN DE PASAJES TERRESTRES NO UTILIZADOS, CUENTA DE DEPOSITO: CUENTA UNICA DEL TESORO</t>
  </si>
  <si>
    <t>O14968330002</t>
  </si>
  <si>
    <t>00130012002 DEPOSITO DE EFECTIVO, DEPOSITANTE: LORENZO CONDEX CHAVEZ, CONCEPTO: DEVOLUCION DE VIATICOS, CUENTA DE DEPOSITO: CUENTA UNICA DEL TESORO</t>
  </si>
  <si>
    <t>O14968370002</t>
  </si>
  <si>
    <t>00099021001 DEPOSITO DE EFECTIVO, DEPOSITANTE: ARMADA BOLIVIANA, CONCEPTO: PAGO DE SERVICIOS BASICOS SALDOS NO EJECUTADOS, CUENTA DE DEPOSITO: CUENTA UNICA DEL TESORO</t>
  </si>
  <si>
    <t>O14968560002</t>
  </si>
  <si>
    <t>00016018008 DEPOSITO DE EFECTIVO, DEPOSITANTE: MINISTERIO DE EDUCACION- BEATRIZ VACA VILLA, CONCEPTO: DEVOLUCION POR PASAJES TERRESTRES, CUENTA DE DEPOSITO: CUENTA UNICA DEL TESORO</t>
  </si>
  <si>
    <t>O14968710002</t>
  </si>
  <si>
    <t>00041021101 DEPOSITO DE EFECTIVO, DEPOSITANTE: RAMON QUISPE QUISPE, CONCEPTO: DEVOLUCIÓN DE FONDO EN AVANCE, CUENTA DE DEPOSITO: CUENTA UNICA DEL TESORO</t>
  </si>
  <si>
    <t>O14968740002</t>
  </si>
  <si>
    <t>00099021001 DEPOSITO DE EFECTIVO, DEPOSITANTE: NIXON EMILIANO VARGAS MAMANI, CONCEPTO: DEVOLUCION, CUENTA DE DEPOSITO: CUENTA UNICA DEL TESORO</t>
  </si>
  <si>
    <t>O14969920002</t>
  </si>
  <si>
    <t>00590012001 DEPOSITO DE EFECTIVO, DEPOSITANTE: ERNESTO REVILLA ZAMBRANA, CONCEPTO: DEVOLUCIÓN INGRESO VENTA MATERIAL RECICLADO, CUENTA DE DEPOSITO: CUENTA UNICA DEL TESORO</t>
  </si>
  <si>
    <t>B14971090002</t>
  </si>
  <si>
    <t>00574012002 DEP.DE CHEQ.AJENOS,RET.DE CAM.,CONCEPTO: DEVOLUCION DE FONDOS ASIGNADOS,DEP.: LACTEOSBOL , PROCEDENCIA: BANCO UNION S.A., CHEQUE: 4503, FECHA DE EMISION:26/04/2017</t>
  </si>
  <si>
    <t>B14971180002</t>
  </si>
  <si>
    <t>00582012001 DEP.DE CHEQ.AJENOS,RET.DE CAM.,CONCEPTO: PARA INCAPACIDAD TEMPORAL DE PERSONAL EBA (SEDEN) CORRESPONDIENTE MES FEBRERO A JULIO 2016,DEP.: CAJA DE SALUD DE CAMINOS Y R.A. , PROCEDENCIA: BANCO UNION S.A., CHEQUE: 7408, FECHA DE EMISION:26/04/2017</t>
  </si>
  <si>
    <t>B14971750002</t>
  </si>
  <si>
    <t>00512032001 DEP.DE CHEQ.AJENOS,RET.DE CAM.,CONCEPTO: DEVOLUCION,DEP.: AASANA , PROCEDENCIA: BANCO UNION S.A., CHEQUE: 1932, FECHA DE EMISION:11/04/2017</t>
  </si>
  <si>
    <t>B14971900002</t>
  </si>
  <si>
    <t>00015011108 DEP.DE CHEQ.AJENOS,RET.DE CAM.,CONCEPTO: DEVOLUCION DE RECURSOS,DEP.: MINISTERIO DE GOBIERNO , PROCEDENCIA: BANCO UNION S.A., CHEQUE: 50783, FECHA DE EMISION:26/04/2017</t>
  </si>
  <si>
    <t>B14972120002</t>
  </si>
  <si>
    <t>00290012001 DEP.DE CHEQ.AJENOS,RET.DE CAM.,CONCEPTO: BAJA DE C X C - DESCUENTO POR PASAJES Y VIATICOS C-31 SIP N° 57,DEP.: SERVICIO DE IMPUESTOS NACIONALES , PROCEDENCIA: BANCO UNION S.A., CHEQUE: 4248, FECHA DE EMISION:21/04/2017</t>
  </si>
  <si>
    <t>O14971010002</t>
  </si>
  <si>
    <t>00020031101 DEPOSITO DE EFECTIVO, DEPOSITANTE: EJERCITO DE BOLIVIA-EMSE, CONCEPTO: RETENCION POR MATERIAL DE LIMPIEZA DE LA ESCUELA MILITAR DE SARGENTOS DEL EJERCITO DE BOLIVIA, CUENTA DE DEPOSITO: CUENTA UNICA DEL TESORO</t>
  </si>
  <si>
    <t>O14971570002</t>
  </si>
  <si>
    <t>00513092001 DEPOSITO DE EFECTIVO, DEPOSITANTE: DREA-YPFB, CONCEPTO: DEVOLUCION SALDOS NO EJECUTADOS FONDO ROTATIVO VIATICOS, CUENTA DE DEPOSITO: CUENTA UNICA DEL TESORO</t>
  </si>
  <si>
    <t>O14971730002</t>
  </si>
  <si>
    <t>00099021001 DEPOSITO DE EFECTIVO, DEPOSITANTE: ROBERTO ELISEO ONTIVEROS CAMACHO C.I. 423674 LP., CONCEPTO: DEVOLUCION DE HABERES, CUENTA DE DEPOSITO: CUENTA UNICA DEL TESORO</t>
  </si>
  <si>
    <t>O14971870002</t>
  </si>
  <si>
    <t>00099021001 DEPOSITO DE EFECTIVO, DEPOSITANTE: ELIZABETH DANITZA ESCOBAR SALAZAR, CONCEPTO: DEVOLUCION FONDOS EN AVANCE S/G C 31 - 1869 / 2016, CUENTA DE DEPOSITO: CUENTA UNICA DEL TESORO</t>
  </si>
  <si>
    <t>O14972070002</t>
  </si>
  <si>
    <t>00222018010 DEPOSITO DE EFECTIVO, DEPOSITANTE: INIAF, CONCEPTO: DEVOLUCIÓN DE FONDOS, CUENTA DE DEPOSITO: CUENTA UNICA DEL TESORO</t>
  </si>
  <si>
    <t>O14972260002</t>
  </si>
  <si>
    <t>00099021001 DEPOSITO DE EFECTIVO, DEPOSITANTE: RI-19 "CAP. V. USTARIZ", CONCEPTO: REVERSION DE TELEFONIA DEL RI-19 "CAP. V. USTARIZ", CUENTA DE DEPOSITO: CUENTA UNICA DEL TESORO</t>
  </si>
  <si>
    <t>O14972580002</t>
  </si>
  <si>
    <t>00099021001 DEPOSITO DE EFECTIVO, DEPOSITANTE: SONIA JUANA LIMA VDA. VERA, CONCEPTO: SENASIR- POR COBRO INDEBIDO N° 010/2017, CUENTA DE DEPOSITO: CUENTA UNICA DEL TESORO</t>
  </si>
  <si>
    <t>O14973180002</t>
  </si>
  <si>
    <t>00526012001 DEPOSITO DE EFECTIVO, DEPOSITANTE: BOLIVIA TV - YACIR JOSE CERDANO PACO, CONCEPTO: DEVOLUCION DE VIATICOS Y PASAJES, CUENTA DE DEPOSITO: CUENTA UNICA DEL TESORO</t>
  </si>
  <si>
    <t>O14973200002</t>
  </si>
  <si>
    <t>00130012002 DEPOSITO DE EFECTIVO, DEPOSITANTE: LUIS FEDERICO MARTINEZ RETAMOZO, CONCEPTO: DEVOLUCION POR CONCEPTO COMPRA DE GASOLINA, CUENTA DE DEPOSITO: CUENTA UNICA DEL TESORO</t>
  </si>
  <si>
    <t>O14973210002</t>
  </si>
  <si>
    <t>00130012002 DEPOSITO DE EFECTIVO, DEPOSITANTE: LUIS FEDERICO MARTINEZ RETAMOZO, CONCEPTO: DEVOLUCION POR CONCEPTO DE VIATICOS, CUENTA DE DEPOSITO: CUENTA UNICA DEL TESORO</t>
  </si>
  <si>
    <t>O14973220002</t>
  </si>
  <si>
    <t>00130012002 DEPOSITO DE EFECTIVO, DEPOSITANTE: LUIS FEDERICO MARTINEZ RETAMOZO, CONCEPTO: DEVOLUCION POR CONCEPTO DE PAGO PEAJES, CUENTA DE DEPOSITO: CUENTA UNICA DEL TESORO</t>
  </si>
  <si>
    <t>O14973360002</t>
  </si>
  <si>
    <t>00291012001 DEPOSITO DE EFECTIVO, DEPOSITANTE: ADMINISTRADORA BOLIVIANA DE CARRETERAS ABC, CONCEPTO: PREVENTIVO C-31 396, CUENTA DE DEPOSITO: CUENTA UNICA DEL TESORO</t>
  </si>
  <si>
    <t>O14973370002</t>
  </si>
  <si>
    <t>00099021001 DEPOSITO DE EFECTIVO, DEPOSITANTE: FEDERICO HUANCA QUISPE, CONCEPTO: DOBLE PERCEPCION, CUENTA DE DEPOSITO: CUENTA UNICA DEL TESORO</t>
  </si>
  <si>
    <t>O14973420002</t>
  </si>
  <si>
    <t>00015011108 DEPOSITO DE EFECTIVO, DEPOSITANTE: WINSTON FABIAN CASSO CASSO, CONCEPTO: USO INDEVIDO DE TELEFONO, CUENTA DE DEPOSITO: CUENTA UNICA DEL TESORO</t>
  </si>
  <si>
    <t>O14973430002</t>
  </si>
  <si>
    <t>00130012001 DEPOSITO DE EFECTIVO, DEPOSITANTE: COOPERATIVA LA MERCED R.L., CONCEPTO: PAGO DE INTERES COOPERATIVA LA MERCED, CUENTA DE DEPOSITO: CUENTA UNICA DEL TESORO</t>
  </si>
  <si>
    <t>O14973700002</t>
  </si>
  <si>
    <t>00086031101 DEPOSITO DE EFECTIVO, DEPOSITANTE: SERNAP - DAIMO VILLARROEL, CONCEPTO: POR REVERSIÓN DE FONDOS NO UTILIZADOS, CUENTA DE DEPOSITO: CUENTA UNICA DEL TESORO</t>
  </si>
  <si>
    <t>O14973860002</t>
  </si>
  <si>
    <t>00099021001 DEPOSITO DE EFECTIVO, DEPOSITANTE: SILVIA VIRGINIA MORALES ROCA, CONCEPTO: DOBLE PERCEPCION, CUENTA DE DEPOSITO: CUENTA UNICA DEL TESORO</t>
  </si>
  <si>
    <t>O14974100002</t>
  </si>
  <si>
    <t>O14974340002</t>
  </si>
  <si>
    <t>00130012002 DEPOSITO DE EFECTIVO, DEPOSITANTE: JANNETH ESCALANTE FLORES, CONCEPTO: DEVOLUCION POR GASTOS DE VIATICOS, CUENTA DE DEPOSITO: CUENTA UNICA DEL TESORO</t>
  </si>
  <si>
    <t>AJUSTE COMPLEMENTARIO POR REVALORIZACION SALDOS DE ACTIVOS DE RESERVA Y OBLIGACIONES MONEDA EXTRANJERA (DOLARES) Saldo MO = -1420722947.34 ;Bs/Mo: 6.86000000000 ;Saldo Bs: -9746159418.74</t>
  </si>
  <si>
    <t>||PAGO A LA CAF PRESTAMO CFG 512/CFC 2174 VCTO. 03/04/2017 POR CUENTA DEL TGN SEGÚN NOTA MEFP/VTCP/DGCP/UODP-287/2017 DE FECHA 30/03/2017 COMISIONES USD 34.042,37. LIBRETA N°00099021001 CUENTA UNICA DEL TESORO EN DOLARES AMERICANOS-CTA.5970</t>
  </si>
  <si>
    <t>TRANSFERENCIA RECIBIDA DEL EXTERIOR SEGÚN MENSAJES SWIFT Nos. 04668-04665 (REM.EXT.) DE FECHA 05-04-2017 POR DESEMBOLSO DE CAF PRÉSTAMO CFA008832 CARRET.V.GRANADO-LA PALIZADA SOLICITUD DE DESEMBOLSO NRO.10 LIBRETA N° 00291014357 ABC-USD-CAF 8832 CONST VILLA GRANADO PTE TAPERAS LA PALIZADA</t>
  </si>
  <si>
    <t>TRANSFERENCIA RECIBIDA DEL EXTERIOR SEGÚN MENSAJES SWIFT Nos. 04731-04729 (REM.EXT.) DE FECHA 05-04-2017 POR DESEMBOLSO DE CAF PRÉSTAMO CFA008789 CARR.MONTEAGUDO-MUYUPAMPA IPATI SOLICITUD DE DESEMBOLSO NRO.15 LIBRETA N° 00291014360 ABC-USD-CAF 8789 PORY MONTE IPATI, TUNEL INCAHUASI Y PTE FISCULCO</t>
  </si>
  <si>
    <t>||COMPLEMENTO A NUESTRO COMPROBANTE N° G0181583 DE FECHA 30/12/2015. REF: PRESTAMO KFW ALEMANIA N°200165639, SEGÚN PRIMERA ENMIENDA AL CONVENIO SUBSIDIARIO DEL 30/11/2015 Y NOTA OF-DC. S.E.H. N° 21/17 DEL 03/04/2017 DE GAD STA CRUZ, CAP. EUR21.105,09 INT. EUR122,27 COM. EUR339,39 LIBRETA N° 00099021001 TGN RECURSOS ORDINARIOS - DOLARES AMERICANOS (5970)</t>
  </si>
  <si>
    <t>AJUSTE COMPLEMENTARIO POR REVALORIZACION SALDOS DE ACTIVOS DE RESERVA Y OBLIGACIONES MONEDA EXTRANJERA (DOLARES) Saldo MO = -1413435954.31 ;Bs/Mo: 6.86000000000 ;Saldo Bs: -9696170646.56</t>
  </si>
  <si>
    <t>PAGO A BID PRÉSTAMO 3151/BL-BO VCTO. 09-abr-2017 POR CUENTA DE TGN , NTI. 009152 VALOR 10-abr-2017 INTERESES USD 1.924,97 CTA. 5970 CUENTA UNICA DEL TESORO DOLARES AMERICANOS LIB. 00099021001</t>
  </si>
  <si>
    <t>TRANSFERENCIA RECIBIDA DEL EXTERIOR SEGÚN MENSAJES SWIFT Nos. 05157-05148 (REM.EXT.) DE FECHA 11-04-2017 POR DESEMBOLSO DE BID PRÉSTAMO 2597/BL-BO REQ 0005 OPS0201713479A LIBRETA N° 00086057004 MMAYA-US PROG. AGUA POT. SAMTO PEQ. LOCALI. BOL.</t>
  </si>
  <si>
    <t>TRANSFERENCIA RECIBIDA DEL EXTERIOR SEGÚN MENSAJES SWIFT Nos. 05156-05147 (REM.EXT.) DE FECHA 11-04-2017 POR DESEMBOLSO DE BID PRÉSTAMO 2597/BL-BO REQ 0005 OPS0201713479A LIBRETA N° 00086057004 MMAYA-US PROG. AGUA POT. SAMTO PEQ. LOCALI. BOL.</t>
  </si>
  <si>
    <t>TRANSFERENCIA RECIBIDA DEL EXTERIOR SEGÚN MENSAJES SWIFT Nos. 05158-05149 (REM.EXT.) DE FECHA 11-04-2017 POR DESEMBOLSO DE BID PRÉSTAMO 2597/BL-BO REQ 0018 OPS0201713629A LIBRETA N° 00225024301 SENASBA-US$. PROGRAMA RURAL-BID 2597</t>
  </si>
  <si>
    <t>TRANSFERENCIA RECIBIDA DEL EXTERIOR SEGÚN MENSAJES SWIFT Nos. 05159-05150 (REM.EXT.) DE FECHA 11-04-2017 POR DESEMBOLSO DE BID PRÉSTAMO 2597/BL-BO REQ 0018 OPS0201713629A LIBRETA N° 00225024301 SENASBA-US$. PROGRAMA RURAL-BID 2597</t>
  </si>
  <si>
    <t>TRANSFERENCIA RECIBIDA DEL EXTERIOR SEGÚN MENSAJES SWIFT Nos. 05156-05147 (REM.EXT.) DE FECHA 11-04-2017 POR DESEMBOLSO DE BID PRÉSTAMO 2597/BL-BO REQ 0005 OPS0201713479A LIBRETA N° 00086057004 MMAYA-US PROG. AGUA POT. SAMTO PEQ. LOCALI. BOL. REF.: UTILES DE ESCRITORIO</t>
  </si>
  <si>
    <t>TRANSFERENCIA RECIBIDA DEL EXTERIOR SEGÚN MENSAJES SWIFT Nos. 05157-05148 (REM.EXT.) DE FECHA 11-04-2017 POR DESEMBOLSO DE BID PRÉSTAMO 2597/BL-BO REQ 0005 OPS0201713479A LIBRETA N° 00086057004 MMAYA-US PROG. AGUA POT. SAMTO PEQ. LOCALI. BOL. REF.: UTILES DE ESCRITORIO</t>
  </si>
  <si>
    <t>TRANSFERENCIA RECIBIDA DEL EXTERIOR SEGÚN MENSAJES SWIFT Nos. 05226-05224 (REM.EXT.) DE FECHA 12-04-2017 POR DESEMBOLSO DE BID PRÉSTAMO 3699/BL-BO REQ0001 OPS0201713086A LIBRETA N° 00086047004 MMAyA-USD-PROG. NACIONAL DE RIEGO CON ENFOQUE</t>
  </si>
  <si>
    <t>TRANSFERENCIA RECIBIDA DEL EXTERIOR SEGÚN MENSAJES SWIFT Nos. 05227-05225 (REM.EXT.) DE FECHA 12-04-2017 POR DESEMBOLSO DE BID PRÉSTAMO 3699/BL-BO REQ 0001 OPS0201713086A LIBRETA N° 00086047004 MMAyA-USD-PROG. NACIONAL DE RIEGO CON ENFOQUE</t>
  </si>
  <si>
    <t>TRANSFERENCIA RECIBIDA DEL EXTERIOR SEGÚN MENSAJES SWIFT Nos. 05226-05224 (REM.EXT.) DE FECHA 12-04-2017 POR DESEMBOLSO DE BID PRÉSTAMO 3699/BL-BO REQ0001 OPS0201713086A LIBRETA N° 00086047004 MMAyA-USD-PROG. NACIONAL DE RIEGO CON ENFOQUE REF.: UTILES DE ESCRITORIO</t>
  </si>
  <si>
    <t>TRANSFERENCIA RECIBIDA DEL EXTERIOR SEGÚN MENSAJES SWIFT Nos. 05227-05225 (REM.EXT.) DE FECHA 12-04-2017 POR DESEMBOLSO DE BID PRÉSTAMO 3699/BL-BO REQ 0001 OPS0201713086A LIBRETA N° 00086047004 MMAyA-USD-PROG. NACIONAL DE RIEGO CON ENFOQUE REF.: UTILES DE ESCRITORIO</t>
  </si>
  <si>
    <t>TRANSFERENCIA RECIBIDA DEL EXTERIOR SEGÚN MENSAJES SWIFT Nos. 05359-05356 (REM.EXT.) DE FECHA 17-04-2017 POR DESEMBOLSO DE CAF PRÉSTAMO CFA009784 PROG.APOYO POL.PUB.SEG.ALIMENTARIA SOLICITUD DESEMBOLSO NRO.1 LIBRETA N° 00099021001 (5970) TGN - RECURSOS ORDINARIOS-DOLARES AMERICANOS (5970)</t>
  </si>
  <si>
    <t>PAGO A IDA PRÉSTAMO TF-16083 VCTO. 15-abr-2017 POR CUENTA DE TGN , NTI. 009165 VALOR 17-abr-2017 INTERESES USD 167,99 CTA. 5970 CUENTA UNICA DEL TESORO DOLARES AMERICANOS LIB. 00099021001</t>
  </si>
  <si>
    <t>AJUSTE COMPLEMENTARIO POR REVALORIZACION SALDOS DE ACTIVOS DE RESERVA Y OBLIGACIONES MONEDA EXTRANJERA (DOLARES) Saldo MO = -1405242890.19 ;Bs/Mo: 6.86000000000 ;Saldo Bs: -9639966226.71</t>
  </si>
  <si>
    <t>AJUSTE COMPLEMENTARIO POR REVALORIZACION SALDOS DE ACTIVOS DE RESERVA Y OBLIGACIONES MONEDA EXTRANJERA (DOLARES) Saldo MO = -1405274427.60 ;Bs/Mo: 6.86000000000 ;Saldo Bs: -9640182573.33</t>
  </si>
  <si>
    <t>00099021001 DEP.DE CHEQ.AJENOS,RET.DE CAM.,CONCEPTO: DEVOLUCION ASISTENCIA TECNICA - FONDESIF,DEP.: FUNDACION SARTAWI , PROCEDENCIA: BANCO UNION S.A., CHEQUE: 126, FECHA DE EMISION:19/04/2017</t>
  </si>
  <si>
    <t>NUMERO DE LIBRETACUT: 05850102001 OPERACIÓN E46 TRANSFERENCIA DEL SISTEMA FINANCIERO POR CUENTA DE TERCEROS A LA CUT EN DOLARES AMERICANOS ABONO A LA CUENTA N. 5970034001 PARA POSTERIOR ABONO A LA LIBRETA CUT N. 05850102001 A NOMBRE DE EMPRESA PUBLICA NA</t>
  </si>
  <si>
    <t>AJUSTE COMPLEMENTARIO POR REVALORIZACION SALDOS DE ACTIVOS DE RESERVA Y OBLIGACIONES MONEDA EXTRANJERA (DOLARES) Saldo MO = -1407138890.11 ;Bs/Mo: 6.86000000000 ;Saldo Bs: -9652972786.16</t>
  </si>
  <si>
    <t>AJUSTE COMPLEMENTARIO POR REVALORIZACION SALDOS DE ACTIVOS DE RESERVA Y OBLIGACIONES MONEDA EXTRANJERA (DOLARES) Saldo MO = -1407703901.31 ;Bs/Mo: 6.86000000000 ;Saldo Bs: -9656848762.98</t>
  </si>
  <si>
    <t>TRANSFERENCIA RECIBIDA DEL EXTERIOR SEGÚN MENSAJES SWIFT Nos. 05683-05672 (REM.EXT.) DE FECHA 24-04-2017 POR DESEMBOLSO DE CAF PRÉSTAMO CFA008239 CARRETERA PADILLA-EL SALTO LIBRETA N° 00291014341 ABC-USD-CAF 8239 CARRETERA PADILLA EL SALTO</t>
  </si>
  <si>
    <t>PAGO A FND PRÉSTAMO NDF 367 VCTO. 24-abr-2017 POR CUENTA DE TGN , NTI. 009196 VALOR 24-abr-2017 CAPITAL EUR 24.613,13 INTERESES EUR 8.399,23 CTA. 5970 CUENTA UNICA DEL TESORO DOLARES AMERICANOS LIB. 00099021001</t>
  </si>
  <si>
    <t>TRANSFERENCIA RECIBIDA DEL EXTERIOR SEGÚN MENSAJES SWIFT Nos. 05739-05734 (REM.EXT.) DE FECHA 25-04-2017 POR DESEMBOLSO DE CAF PRÉSTAMO CFA007860 CARRETERA CHACAPUCO RAVELO LIBRETA N° 00291014337 ABC-USD CFA 7860 CONST. CARRETERA CHACAPUCO RAVELO</t>
  </si>
  <si>
    <t>TRANSFERENCIA RECIBIDA DEL EXTERIOR SEGÚN MENSAJES SWIFT Nos. 05705-05704 (REM.EXT.) DE FECHA 25-04-2017 POR DESEMBOLSO DE CAF PRÉSTAMO CFA007657 PUESTA A PTO. CARRETERAS LIBRETA N° 00291014334 ABC-USD-PROG PUESTA A PUNTO CFA 7657</t>
  </si>
  <si>
    <t>AJUSTE COMPLEMENTARIO POR REVALORIZACION SALDOS DE ACTIVOS DE RESERVA Y OBLIGACIONES MONEDA EXTRANJERA (DOLARES) Saldo MO = -1409569872.47 ;Bs/Mo: 6.86000000000 ;Saldo Bs: -9669649325.15</t>
  </si>
  <si>
    <t>TRANSFERENCIA RECIBIDA DEL EXTERIOR SEGÚN MENSAJES SWIFT Nos. 05876-05864 (REM.EXT.) DE FECHA 27-04-2017 POR DESEMBOLSO DE CAF PRÉSTAMO CFA008340 CONST.DOBLEVIA MONTERO-CRISTAL LIBRETA N° 00291014342 ABC-US-CAF 8340 PROY MONTERO TR II PTE YAPACANI PTE ICHILO</t>
  </si>
  <si>
    <t>||TRANSFERENCIA DE FONDOS SEGUN NOTA DEL MMAYA/DGAA/CITE N°383/2017 RECIBIDA EN LA FECHA (TRAM-TGL-6270) REF:REGULARIZACION DEL COMPROBANTE CONTABLE N° 0885732 DE FECHA 25-04-2017-MENSAJE SWIFT NROS. 05732 Y 05743 ABONO EN LA LIB. N°00086018017 MMAYA-SUS-ONUDI PLAN ESTOCOLMO COP'S.</t>
  </si>
  <si>
    <t>TRANSFERENCIA RECIBIDA DEL EXTERIOR SEGÚN MENSAJES SWIFT Nos. 05964-05951 (REM.EXT.) DE FECHA 28-04-2017 POR DESEMBOLSO DE CAF PRÉSTAMO CFA008839 CARRETERA CARACOLLO-COLQUIRI LIBRETA N° 00291014353 ABC-USD-CAF 8839 PRO. CONST. CARRETERA CARACOLLO COLQUIRI</t>
  </si>
  <si>
    <t>10/04/2017</t>
  </si>
  <si>
    <t>1740</t>
  </si>
  <si>
    <t>De: 00099014102 A:00660012002 TRANSFERENCIA DE RECURSOS A SOLICITUD DEL ÓRGANO JUDICIAL S/G NOTA CITE: UNID.NAL.RRHH N°0231/2016 Y PROCEDIMIENTO MEFP/VPCF/DGCF/UCCF Nº377/2017 POR DEVOLUCIÓN DE RECUPERACIONES DE RECLAMOS DE ACREEDORES A FA</t>
  </si>
  <si>
    <t>20/04/2017</t>
  </si>
  <si>
    <t>1915</t>
  </si>
  <si>
    <t>De: 00340012003 A:00099021001 En atención a notas CITES: SEGIP/DNAF/Nº 0217/2016 y 0368/2017 del Servicio General de Identificación Personal que solicita la priorización del comprobante C-31 Nº 88 SIP en favor de la CUT, por concepto de</t>
  </si>
  <si>
    <t>28/04/2017</t>
  </si>
  <si>
    <t>2104</t>
  </si>
  <si>
    <t>00582012003</t>
  </si>
  <si>
    <t>De: 00582012003 A:00132012005 TRANSFERENCIA DE RECURSOS A SOLICITUD DE SEDEM S/G NOTA CITE: SEDEM/GAF/UF/2016-0093 Y PROCEDIMIENTO MEFP/VPCF/DGCF/UCCF Nº442/2017 EN EL MARCO DEL ART. 4 DEL D.S. 590 DE FECHA 04/08/2010.</t>
  </si>
  <si>
    <t>2105</t>
  </si>
  <si>
    <t>00574012004</t>
  </si>
  <si>
    <t>De: 00574012004 A:00132012005 TRANSFERENCIA DE RECURSOS A SOLICITUD DE SEDEM S/G NOTA CITE: SEDEM/GAF/UF/2016-0093 Y PROCEDIMIENTO MEFP/VPCF/DGCF/UCCF Nº442/2017 EN EL MARCO DEL ART. 4 DEL D.S. 590 DE FECHA 04/08/2010.</t>
  </si>
  <si>
    <t>2108</t>
  </si>
  <si>
    <t>De: 00099014102 A:00222012001 TRANSFERENCIA DE RECURSOS A SOLICITUD DEL INSTITUTO NACIONAL DE INNOVACION AGROPEDUARIA Y FORESTAL S/G NOTA CITE: MDRyT/INIAF/DAF/N°362-2016 Y PROCEDIMIENTO MEFP/VPCF/DGCF/UCCF Nº376/2017 POR DEVOLUCIÓN DE REC</t>
  </si>
  <si>
    <t>2109</t>
  </si>
  <si>
    <t>De: 00099014102 A:00660012002 TRANSFERENCIA DE RECURSOS A SOLICITUD DEL ÓRGANO JUDICIAL S/G NOTA CITE: Of.UNID.NAL.RRHH N°0714/2016 Y PROCEDIMIENTO MEFP/VPCF/DGCF/UCCF Nº378/2017 POR DEVOLUCIÓN DE RECUPERACIONES DE RECLAMOS DE ACREEDORES A</t>
  </si>
  <si>
    <t>2110</t>
  </si>
  <si>
    <t>De: 00099014102 A:00660012002 TRANSFERENCIA DE RECURSOS A SOLICITUD DEL ÓRGANO JUDICIAL S/G NOTA CITE: Of.UNID.NAL.RRHH N°01354/2016 Y PROCEDIMIENTO MEFP/VPCF/DGCF/UCCF Nº394/2017 POR DEVOLUCIÓN DE RECUPERACIONES DE RECLAMOS DE ACREEDORES</t>
  </si>
  <si>
    <t>00132012005</t>
  </si>
  <si>
    <t>Ministerio de Justicia y Transparencia Institucional</t>
  </si>
  <si>
    <t>B14976110002</t>
  </si>
  <si>
    <t>00070011102 DEP.DE CHEQ.AJENOS,RET.DE CAM.,CONCEPTO: DEVOLUCIÓN DE SALDO POR LA EMPRESA BOLTUR,DEP.: MINISTERIO DE TRABAJO , PROCEDENCIA: BANCO UNION S.A., CHEQUE: 8086, FECHA DE EMISION:27/04/2017</t>
  </si>
  <si>
    <t>B14976740002</t>
  </si>
  <si>
    <t>00099021001 DEP.DE CHEQ.AJENOS,RET.DE CAM.,CONCEPTO: MIN. COMUNICACION - DEVOLUCION INVAPACIDAD TEMP. - FEB. / 2017,DEP.: CAJA PETROLERA DE SALUD , PROCEDENCIA: BANCO UNION S.A., CHEQUE: 11144, FECHA DE EMISION:28/04/2017</t>
  </si>
  <si>
    <t>B14976770002</t>
  </si>
  <si>
    <t>00099021001 DEP.DE CHEQ.AJENOS,RET.DE CAM.,CONCEPTO: H.C. SENADORES - DEV.INCAP.TEMP. - FEB. / 2017,DEP.: CAJA PETROLERA DE SALUD , PROCEDENCIA: BANCO UNION S.A., CHEQUE: 11141, FECHA DE EMISION:28/04/2017</t>
  </si>
  <si>
    <t>O14975710002</t>
  </si>
  <si>
    <t>00099021001 DEPOSITO DE EFECTIVO, DEPOSITANTE: MARIA ELENA URQUIDI SILVA DE ZAMBRANA, CONCEPTO: DOBLE PERCEPCION, CUENTA DE DEPOSITO: CUENTA UNICA DEL TESORO</t>
  </si>
  <si>
    <t>O14975890002</t>
  </si>
  <si>
    <t>O14976180002</t>
  </si>
  <si>
    <t>00099021001 DEPOSITO DE EFECTIVO, DEPOSITANTE: RENATO MONTAÑO GUZMAN, CONCEPTO: DEVOLUCION SOBRE GASTOS OBSERVADOS DEL CONSULADO DE BOLIVIA EN PUNO-PERU, CUENTA DE DEPOSITO: CUENTA UNICA DEL TESORO</t>
  </si>
  <si>
    <t>O14976270002</t>
  </si>
  <si>
    <t>00099021001 DEPOSITO DE EFECTIVO, DEPOSITANTE: RAIMUNDO ANGEL FERRUFINO EDUARDO, CONCEPTO: DEVOLUCIÓN, CUENTA DE DEPOSITO: CUENTA UNICA DEL TESORO</t>
  </si>
  <si>
    <t>O14976890002</t>
  </si>
  <si>
    <t>00591012001 DEPOSITO DE EFECTIVO, DEPOSITANTE: TANIA PAOLA ULO COSTAS, CONCEPTO: PAGO POR SERVICIO DE AGUA POTABLE, CUENTA DE DEPOSITO: CUENTA UNICA DEL TESORO</t>
  </si>
  <si>
    <t>O14976990002</t>
  </si>
  <si>
    <t>00099021001 DEPOSITO DE EFECTIVO, DEPOSITANTE: DENNIS VINO CARRILLO, CONCEPTO: REPOSICIÓN CREDENCIAL, CUENTA DE DEPOSITO: CUENTA UNICA DEL TESORO</t>
  </si>
  <si>
    <t>O14977170002</t>
  </si>
  <si>
    <t>00099021001 DEPOSITO DE EFECTIVO, DEPOSITANTE: TELECEL, CONCEPTO: CUMPLIMIENTO RESOLUCIÓN ATT - DS - ODE - TL LP 115/17, CUENTA DE DEPOSITO: CUENTA UNICA DEL TESORO</t>
  </si>
  <si>
    <t>O14977600002</t>
  </si>
  <si>
    <t>00574012002 DEPOSITO DE EFECTIVO, DEPOSITANTE: MARY STEEL, CONCEPTO: LACTEOSBOL RECAUDACIONES, CUENTA DE DEPOSITO: CUENTA UNICA DEL TESORO</t>
  </si>
  <si>
    <t>O14977630002</t>
  </si>
  <si>
    <t>O14977680002</t>
  </si>
  <si>
    <t>00099021001 DEPOSITO DE EFECTIVO, DEPOSITANTE: ASFI - JESUS RODRIGO MONJE TERRAZAS, CONCEPTO: DEVOLUCION DE FONDOS " SABSA ", CUENTA DE DEPOSITO: CUENTA UNICA DEL TESORO</t>
  </si>
  <si>
    <t>O14977890002</t>
  </si>
  <si>
    <t>00046024204 DEPOSITO DE EFECTIVO, DEPOSITANTE: GUNDER ROLANDO AGUIRRE NINA, CONCEPTO: DEVOLUCION DE VIATICOS, CUENTA DE DEPOSITO: CUENTA UNICA DEL TESORO</t>
  </si>
  <si>
    <t>O14978230002</t>
  </si>
  <si>
    <t>00099021001 DEPOSITO DE EFECTIVO, DEPOSITANTE: ELMER ADOLFO FLORES MARQUEZ - EJERCITO DE BOL, CONCEPTO: RETENCIÓN VIÁTICOS DEL 13%, CUENTA DE DEPOSITO: CUENTA UNICA DEL TESORO</t>
  </si>
  <si>
    <t>O14978270002</t>
  </si>
  <si>
    <t>00099021001 DEPOSITO DE EFECTIVO, DEPOSITANTE: GLADYS FERNANDA JUCHANI HUANCA - EJER DE BOLIV, CONCEPTO: RETENCIÓN VIÁTICOS DEL 13%, CUENTA DE DEPOSITO: CUENTA UNICA DEL TESORO</t>
  </si>
  <si>
    <t>O14978310002</t>
  </si>
  <si>
    <t>00099021001 DEPOSITO DE EFECTIVO, DEPOSITANTE: ALEXANDER CONDORI COLQUE - EJERCITO DE BOLIVIA, CONCEPTO: RETENCIÓN VIÁTICOS DEL 13%, CUENTA DE DEPOSITO: CUENTA UNICA DEL TESORO</t>
  </si>
  <si>
    <t>O14978320002</t>
  </si>
  <si>
    <t>00099021001 DEPOSITO DE EFECTIVO, DEPOSITANTE: JUSTO COLQUE COPA - EJERCITO DE BOLIVIA, CONCEPTO: RETENCIÓN VIÁTICOS DEL 13%, CUENTA DE DEPOSITO: CUENTA UNICA DEL TESORO</t>
  </si>
  <si>
    <t>O14978370002</t>
  </si>
  <si>
    <t>00099021001 DEPOSITO DE EFECTIVO, DEPOSITANTE: FREDY CHUNGARA GUTIERREZ, CONCEPTO: DEVOLUCION DE DINERO AL TGN. ( DEVOLUCION DE 32 HRS MAGISTERIO ), CUENTA DE DEPOSITO: CUENTA UNICA DEL TESORO</t>
  </si>
  <si>
    <t>O14978460002</t>
  </si>
  <si>
    <t>00099021001 DEPOSITO DE EFECTIVO, DEPOSITANTE: LUDMILA GABRIELA PEREZ BUSTILLOS, CONCEPTO: DEVOLUCION PAGO SALARIO ENERO / 2017 SEDES - LP, CUENTA DE DEPOSITO: CUENTA UNICA DEL TESORO</t>
  </si>
  <si>
    <t>O14978470002</t>
  </si>
  <si>
    <t>00099021001 DEPOSITO DE EFECTIVO, DEPOSITANTE: LUDMILA GABRIELA PEREZ BUSTILLOS, CONCEPTO: DEVOLUCION PAGO DE SALARIO FEBRERO / 2017 SEDES - LP, CUENTA DE DEPOSITO: CUENTA UNICA DEL TESORO</t>
  </si>
  <si>
    <t>O14978480002</t>
  </si>
  <si>
    <t>00099021001 DEPOSITO DE EFECTIVO, DEPOSITANTE: LUDMILA GABRIELA PEREZ BUSTILLOS, CONCEPTO: DEVOLUCION PAGO DE SALARIO MARZO / 2017 SEDES - LP, CUENTA DE DEPOSITO: CUENTA UNICA DEL TESORO</t>
  </si>
  <si>
    <t>O14978550002</t>
  </si>
  <si>
    <t>00086031101 DEPOSITO DE EFECTIVO, DEPOSITANTE: MARIA LUCILA ROMERO ROMAY, CONCEPTO: DEVOLUCION FONDOS EN AVANCE(PARA PAGO DE APORTES DEVENGADOS), CUENTA DE DEPOSITO: CUENTA UNICA DEL TESORO</t>
  </si>
  <si>
    <t>O14978560002</t>
  </si>
  <si>
    <t>00099021001 DEPOSITO DE EFECTIVO, DEPOSITANTE: COMIBOL CARACOLES PRIVADO DELLINGHAM, CONCEPTO: CAMBIO DE BENEFICIO LEY 06 ART 21 PAG SEGUN DS 822 ART 115, CUENTA DE DEPOSITO: CUENTA UNICA DEL TESORO</t>
  </si>
  <si>
    <t>B14979940002</t>
  </si>
  <si>
    <t>00680012001 DEP.DE CHEQ.AJENOS,RET.DE CAM.,CONCEPTO: DEVOLUCION SALDO VIATICOS,DEP.: CONTRALORIA GENERAL DEL ESTADO , PROCEDENCIA: BANCO UNION S.A., CHEQUE: 5110, FECHA DE EMISION:24/04/2017</t>
  </si>
  <si>
    <t>B14979970002</t>
  </si>
  <si>
    <t>00680012001 DEP.DE CHEQ.AJENOS,RET.DE CAM.,CONCEPTO: EXCEDENTES / DIVIDENDOS COMTECO 2015,DEP.: CONTRALORIA GENERAL DEL ESTADO , PROCEDENCIA: BANCO UNION S.A., CHEQUE: 5113, FECHA DE EMISION:24/04/2017</t>
  </si>
  <si>
    <t>B14979980002</t>
  </si>
  <si>
    <t>00099021001 DEP.DE CHEQ.AJENOS,RET.DE CAM.,CONCEPTO: REEMBOLSO SUBSIDIO INCAPACIDAD TEMPORAL,DEP.: CONTRALORIA GENERAL DEL ESTADO , PROCEDENCIA: BANCO UNION S.A., CHEQUE: 5114, FECHA DE EMISION:24/04/2017</t>
  </si>
  <si>
    <t>O14979920002</t>
  </si>
  <si>
    <t>00041044201 DEPOSITO DE EFECTIVO, DEPOSITANTE: PRO BOLIVIA-MIN DE DESARROLLO PROD Y ECO PLURAL, CONCEPTO: SALDO DE LA ACTIVIDAD TALLER SOBRE LA LECHE, CUENTA DE DEPOSITO: CUENTA UNICA DEL TESORO</t>
  </si>
  <si>
    <t>O14979960002</t>
  </si>
  <si>
    <t>00020031101 DEPOSITO DE EFECTIVO, DEPOSITANTE: WILSON QUISPE CONDORI, CONCEPTO: REVERSION DE VIATICOS LOC EUCALIPTOS, CUENTA DE DEPOSITO: CUENTA UNICA DEL TESORO</t>
  </si>
  <si>
    <t>O14979990002</t>
  </si>
  <si>
    <t>00020031101 DEPOSITO DE EFECTIVO, DEPOSITANTE: EVER GUSTAVO CONDORI MAYTA, CONCEPTO: REVERSION DE VIATICOS LOC EUCALIPTOS, CUENTA DE DEPOSITO: CUENTA UNICA DEL TESORO</t>
  </si>
  <si>
    <t>O14980120002</t>
  </si>
  <si>
    <t>00099021001 DEPOSITO DE EFECTIVO, DEPOSITANTE: EDGAR RUBEN RAMOS LLANOS, CONCEPTO: REVERSIÓN DE BOLETA DE HABER MENSUAL, CUENTA DE DEPOSITO: CUENTA UNICA DEL TESORO</t>
  </si>
  <si>
    <t>O14980130002</t>
  </si>
  <si>
    <t>O14980800002</t>
  </si>
  <si>
    <t>00099021001 DEPOSITO DE EFECTIVO, DEPOSITANTE: OSCAR VLADIMIR REYES, CONCEPTO: REVERSION POR DEVOLUCION DE HABERES MARZO-2017, CUENTA DE DEPOSITO: CUENTA UNICA DEL TESORO</t>
  </si>
  <si>
    <t>O14981050002</t>
  </si>
  <si>
    <t>00099021001 DEPOSITO DE EFECTIVO, DEPOSITANTE: ESCUELA MILITAR DE EQUITACION DEL EJERCITO, CONCEPTO: RETENCION IUE E IT COMPRA DE ALIMENTOS PARA ANIMALES CORRESPONDIENTE AL MES DE MARZO /17, CUENTA DE DEPOSITO: CUENTA UNICA DEL TESORO</t>
  </si>
  <si>
    <t>O14981100002</t>
  </si>
  <si>
    <t>00526012001 DEPOSITO DE EFECTIVO, DEPOSITANTE: WINDSOR EDUARDO BOLAÑOS FLORES, CONCEPTO: DEVOLUCIÓN DE FONDOS EN AVANCE, CUENTA DE DEPOSITO: CUENTA UNICA DEL TESORO</t>
  </si>
  <si>
    <t>O14981190002</t>
  </si>
  <si>
    <t>00222018011 DEPOSITO DE EFECTIVO, DEPOSITANTE: GLORIA AJPI CALLE, CONCEPTO: REVERSIÓN, CUENTA DE DEPOSITO: CUENTA UNICA DEL TESORO</t>
  </si>
  <si>
    <t>O14981200002</t>
  </si>
  <si>
    <t>00222018010 DEPOSITO DE EFECTIVO, DEPOSITANTE: GLORIA AJPI CALLE, CONCEPTO: REVERSIÓN, CUENTA DE DEPOSITO: CUENTA UNICA DEL TESORO</t>
  </si>
  <si>
    <t>O14981370002</t>
  </si>
  <si>
    <t>00526012001 DEPOSITO DE EFECTIVO, DEPOSITANTE: BOLIVIA TV ANGEL CARDENAS, CONCEPTO: DEVOLUCION DE VIATICOS VIAJE COCHABAMBA, CUENTA DE DEPOSITO: CUENTA UNICA DEL TESORO</t>
  </si>
  <si>
    <t>O14981510002</t>
  </si>
  <si>
    <t>00234012001 DEPOSITO DE EFECTIVO, DEPOSITANTE: JUAN ROQUE LOBATON, CONCEPTO: DEVOLUCION AL C-31 N° 412 PARTIDA N° 34110, CUENTA DE DEPOSITO: CUENTA UNICA DEL TESORO</t>
  </si>
  <si>
    <t>O14981520002</t>
  </si>
  <si>
    <t>00234012001 DEPOSITO DE EFECTIVO, DEPOSITANTE: JUAN ROQUE LOBATON, CONCEPTO: DEVOLUCION AL C-31 N° 413 PARTIDA N° 851, CUENTA DE DEPOSITO: CUENTA UNICA DEL TESORO</t>
  </si>
  <si>
    <t>O14981630002</t>
  </si>
  <si>
    <t>00099021001 DEPOSITO DE EFECTIVO, DEPOSITANTE: DAVID CHOQUE GIRONDA, CONCEPTO: DEVOLUCION DE PASAJES Y VIATICOS, CUENTA DE DEPOSITO: CUENTA UNICA DEL TESORO</t>
  </si>
  <si>
    <t>O14981950002</t>
  </si>
  <si>
    <t>00099021001 DEPOSITO DE EFECTIVO, DEPOSITANTE: AMBROSIA HASSEN PARADA, CONCEPTO: DEVOLUCION POR DOBLE PERCEPCION, CUENTA DE DEPOSITO: CUENTA UNICA DEL TESORO</t>
  </si>
  <si>
    <t>O14982250002</t>
  </si>
  <si>
    <t>00099021001 DEPOSITO DE EFECTIVO, DEPOSITANTE: MAGIN UNZUETA BUSTAMANTE, CONCEPTO: REVERSION POR CONCEPTO DE PASAJES Y VIATICOS DEL SR. SOF.1RO MAGIN UNZUETA BUSTAMANTE, CUENTA DE DEPOSITO: CUENTA UNICA DEL TESORO</t>
  </si>
  <si>
    <t>B14984660002</t>
  </si>
  <si>
    <t>00099021001 DEP.DE CHEQ.AJENOS,RET.DE CAM.,CONCEPTO: OMAR MARCELO FLORES GONZALES,DEP.: BANCO UNION S.A. , PROCEDENCIA: BANCO UNION S.A., CHEQUE: 148249, FECHA DE EMISION:04/05/2017</t>
  </si>
  <si>
    <t>B14985670002</t>
  </si>
  <si>
    <t>00099021001 DEP.DE CHEQ.AJENOS,RET.DE CAM.,CONCEPTO: DEVOLUCION DE CC NO COBRADA ENERO 2017,DEP.: LA VITALICIA SEGURO Y REASEGURO DE VIDA S.A. , PROCEDENCIA: BANCO BISA S.A., CHEQUE: 41101, FECHA DE EMISION:04/05/2017</t>
  </si>
  <si>
    <t>O14984250002</t>
  </si>
  <si>
    <t>00099021001 DEPOSITO DE EFECTIVO, DEPOSITANTE: IRMA MENESES VDA DE ALDUNATE, CONCEPTO: DEVOLUCION A SENASIR, CUENTA DE DEPOSITO: CUENTA UNICA DEL TESORO</t>
  </si>
  <si>
    <t>O14984380002</t>
  </si>
  <si>
    <t>00099021001 DEPOSITO DE EFECTIVO, DEPOSITANTE: ROMULO WILLY ASCARRUNZ RODRIGUEZ, CONCEPTO: DOBLE PERCEPCIÓN, CUENTA DE DEPOSITO: CUENTA UNICA DEL TESORO</t>
  </si>
  <si>
    <t>O14984900002</t>
  </si>
  <si>
    <t>00020031101 DEPOSITO DE EFECTIVO, DEPOSITANTE: DICOSE, CONCEPTO: RETENCION DE ALIMENTACION, CUENTA DE DEPOSITO: CUENTA UNICA DEL TESORO</t>
  </si>
  <si>
    <t>O14985020002</t>
  </si>
  <si>
    <t>00099021001 DEPOSITO DE EFECTIVO, DEPOSITANTE: ESCONBOL, CONCEPTO: RETENCION DE MARISCALERIA FORMULARIOS 410 Y 570 CORRESPONDIENTE AL MES DE ABRIL, CUENTA DE DEPOSITO: CUENTA UNICA DEL TESORO</t>
  </si>
  <si>
    <t>O14985030002</t>
  </si>
  <si>
    <t>00099021001 DEPOSITO DE EFECTIVO, DEPOSITANTE: RC-7 "CHICHAS", CONCEPTO: ALIMENTOS MEDICAMENTOS MARISCALERIA, CUENTA DE DEPOSITO: CUENTA UNICA DEL TESORO</t>
  </si>
  <si>
    <t>O14985400002</t>
  </si>
  <si>
    <t>00099021001 DEPOSITO DE EFECTIVO, DEPOSITANTE: BATALLON DE TRANSPORTES III - CBBA, CONCEPTO: REVERSION DE SALDO DE SERVICIOS BASICOS, CUENTA DE DEPOSITO: CUENTA UNICA DEL TESORO</t>
  </si>
  <si>
    <t>O14985420002</t>
  </si>
  <si>
    <t>O14985470002</t>
  </si>
  <si>
    <t>00299014101 DEPOSITO DE EFECTIVO, DEPOSITANTE: JESUS MORALES MORENO, CONCEPTO: REVERSION, CUENTA DE DEPOSITO: CUENTA UNICA DEL TESORO</t>
  </si>
  <si>
    <t>O14985700002</t>
  </si>
  <si>
    <t>00099021001 DEPOSITO DE EFECTIVO, DEPOSITANTE: LOURDES BARRERA PERALTA, CONCEPTO: DOBLE PERCEPCIÓN, CUENTA DE DEPOSITO: CUENTA UNICA DEL TESORO</t>
  </si>
  <si>
    <t>O14985750002</t>
  </si>
  <si>
    <t>00099021001 DEPOSITO DE EFECTIVO, DEPOSITANTE: RAFAEL GONZALO CÉSPEDES CASTILLO, CONCEPTO: REVERSIÓN ARMADA BOLIVIANA, CUENTA DE DEPOSITO: CUENTA UNICA DEL TESORO</t>
  </si>
  <si>
    <t>O14985890002</t>
  </si>
  <si>
    <t>00099021001 DEPOSITO DE EFECTIVO, DEPOSITANTE: ISAAC POMA PILLCO, CONCEPTO: DEVOLUCION DE DINERO, CUENTA DE DEPOSITO: CUENTA UNICA DEL TESORO</t>
  </si>
  <si>
    <t>O14985900002</t>
  </si>
  <si>
    <t>00099021001 DEPOSITO DE EFECTIVO, DEPOSITANTE: LUISA RODRIGUEZ MEJIA, CONCEPTO: PAGO CUOTA CONVENIO DE PAGO CON SENASIR, CUENTA DE DEPOSITO: CUENTA UNICA DEL TESORO</t>
  </si>
  <si>
    <t>O14985940002</t>
  </si>
  <si>
    <t>00020031101 DEPOSITO DE EFECTIVO, DEPOSITANTE: BPE-II "CNL O. MOSCOSO", CONCEPTO: POR RET DEL 8% MIN DEF EJTO DE BOLIVIA, CUENTA DE DEPOSITO: CUENTA UNICA DEL TESORO</t>
  </si>
  <si>
    <t>O14986020002</t>
  </si>
  <si>
    <t>00099021001 DEPOSITO DE EFECTIVO, DEPOSITANTE: ALESSANDRO SANTOS LINARES SALAS, CONCEPTO: DEVOLUCION DE FONDOS EN AVANCE, CUENTA DE DEPOSITO: CUENTA UNICA DEL TESORO</t>
  </si>
  <si>
    <t>O14986050002</t>
  </si>
  <si>
    <t>00099021001 DEPOSITO DE EFECTIVO, DEPOSITANTE: HUGO PABLO KANTUTA COLQUE, CONCEPTO: DEVOLUCION DE RENTA DE VEJES, CUENTA DE DEPOSITO: CUENTA UNICA DEL TESORO</t>
  </si>
  <si>
    <t>O14986070002</t>
  </si>
  <si>
    <t>00212012001 DEPOSITO DE EFECTIVO, DEPOSITANTE: CARLA VARGAS MENDOZA, CONCEPTO: REPOSICIÓN DE CREDENCIAL, CUENTA DE DEPOSITO: CUENTA UNICA DEL TESORO</t>
  </si>
  <si>
    <t>O14986100002</t>
  </si>
  <si>
    <t>00099021001 DEPOSITO DE EFECTIVO, DEPOSITANTE: MARTIN YAHUASI MAMANI, CONCEPTO: ACUERDO PLAN DE PAGO SENASIR, CUENTA DE DEPOSITO: CUENTA UNICA DEL TESORO</t>
  </si>
  <si>
    <t>O14986130002</t>
  </si>
  <si>
    <t>O14986680002</t>
  </si>
  <si>
    <t>00099021001 DEPOSITO DE EFECTIVO, DEPOSITANTE: ESCONBOL, CONCEPTO: REVERSION POR SOBRANTE DE SERVICIOS TELEFONICOS MES DIC /16, CUENTA DE DEPOSITO: CUENTA UNICA DEL TESORO</t>
  </si>
  <si>
    <t>O14986740002</t>
  </si>
  <si>
    <t>00046024204 DEPOSITO DE EFECTIVO, DEPOSITANTE: PROG. NAL. ITS/VIH/SIDA-HV MINISTERIO DE SALUD, CONCEPTO: REVERSION SALDO:"TALLER NAL SEGUIMIENTO COMPROMISOS GESTION 2016 Y FIRMA COMPROMISOS GESTION 2017", CUENTA DE DEPOSITO: CUENTA UNICA DEL TESORO</t>
  </si>
  <si>
    <t>O14986850002</t>
  </si>
  <si>
    <t>00086018041 DEPOSITO DE EFECTIVO, DEPOSITANTE: DELIA ADELA ROJAS HERRERA, CONCEPTO: POR IMPUESTOS DE LEY, CUENTA DE DEPOSITO: CUENTA UNICA DEL TESORO</t>
  </si>
  <si>
    <t>O14986860002</t>
  </si>
  <si>
    <t>00099021001 DEPOSITO DE EFECTIVO, DEPOSITANTE: SEXTO DISTRITO PANDO, CONCEPTO: SALDO SERVICIOS BASICOS ENERO/17 DNG, CUENTA DE DEPOSITO: CUENTA UNICA DEL TESORO</t>
  </si>
  <si>
    <t>O14986880002</t>
  </si>
  <si>
    <t>00283012002 DEPOSITO DE EFECTIVO, DEPOSITANTE: ROBERTO FERNANDO CHAVEZ BARRIONUEVO, CONCEPTO: DEVOLUCION DE VIATICOS, CUENTA DE DEPOSITO: CUENTA UNICA DEL TESORO</t>
  </si>
  <si>
    <t>O14987110002</t>
  </si>
  <si>
    <t>00099021001 DEPOSITO DE EFECTIVO, DEPOSITANTE: JESUS MARAÑON MIRANDA, CONCEPTO: DEVOLUCION DE ESTIPENDIOS, CUENTA DE DEPOSITO: CUENTA UNICA DEL TESORO</t>
  </si>
  <si>
    <t>B14988550002</t>
  </si>
  <si>
    <t>00086038003 DEP.DE CHEQ.AJENOS,RET.DE CAM.,CONCEPTO: TRANSFERENCIA DE FONDOS 1ER DESEMBOLSO GESTION 2017,DEP.: SERNAP , PROCEDENCIA: BANCO UNION S.A., CHEQUE: 909, FECHA DE EMISION:03/05/2017</t>
  </si>
  <si>
    <t>B14988570002</t>
  </si>
  <si>
    <t>00086038003 DEP.DE CHEQ.AJENOS,RET.DE CAM.,CONCEPTO: TRANSFERENCIA DE FONDOS 1ER DESEMBOLSO GESTION 2017,DEP.: SERNAP , PROCEDENCIA: BANCO UNION S.A., CHEQUE: 904, FECHA DE EMISION:03/05/2017</t>
  </si>
  <si>
    <t>B14988590002</t>
  </si>
  <si>
    <t>00086038003 DEP.DE CHEQ.AJENOS,RET.DE CAM.,CONCEPTO: TRANSFERENCIA DE FONDOS 1ER DESEMBOLSO GESTION 2017,DEP.: SERNAP , PROCEDENCIA: BANCO UNION S.A., CHEQUE: 160, FECHA DE EMISION:03/05/2017</t>
  </si>
  <si>
    <t>B14989120002</t>
  </si>
  <si>
    <t>00578012002 DEP.DE CHEQ.AJENOS,RET.DE CAM.,CONCEPTO: REVERSION,DEP.: BOLIVIANA DE AVIACION , PROCEDENCIA: BANCO UNION S.A., CHEQUE: 5508, FECHA DE EMISION:04/05/2017</t>
  </si>
  <si>
    <t>B14989160002</t>
  </si>
  <si>
    <t>00578012002 DEP.DE CHEQ.AJENOS,RET.DE CAM.,CONCEPTO: REVERSION,DEP.: BOLIVIANA DE AVIACION , PROCEDENCIA: BANCO UNION S.A., CHEQUE: 5509, FECHA DE EMISION:04/05/2017</t>
  </si>
  <si>
    <t>B14989240002</t>
  </si>
  <si>
    <t>00099021001 DEP.DE CHEQ.AJENOS,RET.DE CAM.,CONCEPTO: VILLCA HUARACHI MARIO,DEP.: BANCO UNION S.A. , PROCEDENCIA: BANCO UNION S.A., CHEQUE: 148252, FECHA DE EMISION:05/05/2017</t>
  </si>
  <si>
    <t>B14989260002</t>
  </si>
  <si>
    <t>00290012001 DEP.DE CHEQ.AJENOS,RET.DE CAM.,CONCEPTO: DEPÓSITO POR DESCUENTOS Y ATRASOS DE CONSULTORES -GDCBBA, C-31 SIP N°63,DEP.: SERVICIO DE IMPUESTOS NACIONALES , PROCEDENCIA: BANCO UNION S.A., CHEQUE: 4403, FECHA DE EMISION:04/05/2017</t>
  </si>
  <si>
    <t>B14989270002</t>
  </si>
  <si>
    <t>00680012001 DEP.DE CHEQ.AJENOS,RET.DE CAM.,CONCEPTO: PAGO ALQUILER ATM CONTRALORIA MAYO 2017,DEP.: BANCO UNION S.A. , PROCEDENCIA: BANCO UNION S.A., CHEQUE: 146771, FECHA DE EMISION:04/05/2017</t>
  </si>
  <si>
    <t>B14989880002</t>
  </si>
  <si>
    <t>00222018010 DEP.DE CHEQ.AJENOS,RET.DE CAM.,CONCEPTO: REVERSION C31-400,DEP.: INIAF-POTOSI , PROCEDENCIA: BANCO UNION S.A., CHEQUE: 2168, FECHA DE EMISION:17/04/2017</t>
  </si>
  <si>
    <t>B14990010002</t>
  </si>
  <si>
    <t>00525012001 DEP.DE CHEQ.AJENOS,RET.DE CAM.,CONCEPTO: DEPÓSITO PARA PAGO DE SUELDOS,DEP.: TRANSPORTES AEREOS BOLIVIANOS , PROCEDENCIA: BANCO UNION S.A., CHEQUE: 5778, FECHA DE EMISION:05/05/2017</t>
  </si>
  <si>
    <t>B14990370002</t>
  </si>
  <si>
    <t>00099021001 DEP.DE CHEQ.AJENOS,RET.DE CAM.,CONCEPTO: NOTA DE CARGO 058/2016 COBROS INDEBIDOS,DEP.: MA ROSARIO NAVARRO DEMMER , PROCEDENCIA: BANCO DE CREDITO DE BOLIVIA S.A., CHEQUE: 497, FECHA DE EMISION:04/05/2017</t>
  </si>
  <si>
    <t>O14988320002</t>
  </si>
  <si>
    <t>O14988510002</t>
  </si>
  <si>
    <t>00099021001 DEPOSITO DE EFECTIVO, DEPOSITANTE: BALDIVIESO SAENZ RENE CI. 1328213, CONCEPTO: DEVOLUCION DE SALARIO EXCEDENTE AL DEL PRESIDENTE ABRIL 2017, CUENTA DE DEPOSITO: CUENTA UNICA DEL TESORO</t>
  </si>
  <si>
    <t>O14988620002</t>
  </si>
  <si>
    <t>00099021001 DEPOSITO DE EFECTIVO, DEPOSITANTE: LOURDES M. CARRASCO M., CONCEPTO: DEVOLUCION, CUENTA DE DEPOSITO: CUENTA UNICA DEL TESORO</t>
  </si>
  <si>
    <t>O14988920002</t>
  </si>
  <si>
    <t>00020031101 DEPOSITO DE EFECTIVO, DEPOSITANTE: BPE-V CNL JULIO SANJINEZ GOITIA, CONCEPTO: RETENCION POR ADQUISICION REPUESTOS, CUENTA DE DEPOSITO: CUENTA UNICA DEL TESORO</t>
  </si>
  <si>
    <t>O14989200002</t>
  </si>
  <si>
    <t>O14989280002</t>
  </si>
  <si>
    <t>00586019203 DEPOSITO DE EFECTIVO, DEPOSITANTE: XIOZ ADI, CONCEPTO: DEVOLUCION POR CONSUMO DE SERVICIOS DE AGUA POTABLE EASBA, CUENTA DE DEPOSITO: CUENTA UNICA DEL TESORO</t>
  </si>
  <si>
    <t>O14989310002</t>
  </si>
  <si>
    <t>00586019203 DEPOSITO DE EFECTIVO, DEPOSITANTE: XIOZ ADI, CONCEPTO: DEVOLUCION POR CONSUMO DE SERVICIOS DE ELECTRICIDAD EASBA, CUENTA DE DEPOSITO: CUENTA UNICA DEL TESORO</t>
  </si>
  <si>
    <t>O14989630002</t>
  </si>
  <si>
    <t>00099021001 DEPOSITO DE EFECTIVO, DEPOSITANTE: CECILILA FLORES DE CEÑI, CONCEPTO: COBRO INDEBIDO DE SENASIR, CUENTA DE DEPOSITO: CUENTA UNICA DEL TESORO</t>
  </si>
  <si>
    <t>O14989960002</t>
  </si>
  <si>
    <t>00099021001 DEPOSITO DE EFECTIVO, DEPOSITANTE: CARMEN PICHARDO CAJAMARCA CI. E - 3628270, CONCEPTO: DEVOLUCION, CUENTA DE DEPOSITO: CUENTA UNICA DEL TESORO</t>
  </si>
  <si>
    <t>00099021001 DEPOSITO DE EFECTIVO, DEPOSITANTE: LUIS JESUS JILAMITA MURILLO, CONCEPTO: DEVOLUCION DE VIATICOS, CUENTA DE DEPOSITO: CUENTA UNICA DEL TESORO</t>
  </si>
  <si>
    <t>O14990020002</t>
  </si>
  <si>
    <t>O14990280002</t>
  </si>
  <si>
    <t>00526012001 DEPOSITO DE EFECTIVO, DEPOSITANTE: KATHERINE SIÑANI POMA-BOLIVIA TV, CONCEPTO: DEP. SUELDO, CUENTA DE DEPOSITO: CUENTA UNICA DEL TESORO</t>
  </si>
  <si>
    <t>O14990510002</t>
  </si>
  <si>
    <t>00099021001 DEPOSITO DE EFECTIVO, DEPOSITANTE: ROXANA MAMANI MOYA, CONCEPTO: REVERSION DE PAGO ABRIL 2017, CUENTA DE DEPOSITO: CUENTA UNICA DEL TESORO</t>
  </si>
  <si>
    <t>O14990540002</t>
  </si>
  <si>
    <t>00020031101 DEPOSITO DE EFECTIVO, DEPOSITANTE: BPE-V CNL JULIO SANJINEZ GOITIA, CONCEPTO: REVERSION GASTOS OPERATIVOS, CUENTA DE DEPOSITO: CUENTA UNICA DEL TESORO</t>
  </si>
  <si>
    <t>O14990580002</t>
  </si>
  <si>
    <t>00574012002 DEPOSITO DE EFECTIVO, DEPOSITANTE: LACTEOSBOL-JOSE ANTONIO BORDA AGUILERA, CONCEPTO: DEVOLUCION POR FONDOS EN AVANCE, CUENTA DE DEPOSITO: CUENTA UNICA DEL TESORO</t>
  </si>
  <si>
    <t>O14990700002</t>
  </si>
  <si>
    <t>00099021001 DEPOSITO DE EFECTIVO, DEPOSITANTE: IVETH FANNY LAZARTE PEREZ, CONCEPTO: DEVOLUCION DE HABERES DEVENGADOS, CUENTA DE DEPOSITO: CUENTA UNICA DEL TESORO</t>
  </si>
  <si>
    <t>O14990730002</t>
  </si>
  <si>
    <t>00099021001 DEPOSITO DE EFECTIVO, DEPOSITANTE: JHAYMANI SIMON MOSTACEDO CALANI, CONCEPTO: REVERSION POR PASAJES, CUENTA DE DEPOSITO: CUENTA UNICA DEL TESORO</t>
  </si>
  <si>
    <t>O14990800002</t>
  </si>
  <si>
    <t>00099021001 DEPOSITO DE EFECTIVO, DEPOSITANTE: RODOLFO VIOREL, CONCEPTO: DEVOLUCIÓN DE RECURSOS POR EXCESO CONSUMO DE TELEFONÍA CELULAR, CUENTA DE DEPOSITO: CUENTA UNICA DEL TESORO</t>
  </si>
  <si>
    <t>O14990850002</t>
  </si>
  <si>
    <t>00099021001 DEPOSITO DE EFECTIVO, DEPOSITANTE: VICTORIA CARMEN RIVAS VDA DE COCHI, CONCEPTO: DEVOLUCION, CUENTA DE DEPOSITO: CUENTA UNICA DEL TESORO</t>
  </si>
  <si>
    <t>O14991010002</t>
  </si>
  <si>
    <t>O14991030002</t>
  </si>
  <si>
    <t>00283012002 DEPOSITO DE EFECTIVO, DEPOSITANTE: LUIS ALEJANDRO MARTINEZ, CONCEPTO: DEVOLUCION DE VIATICOS, CUENTA DE DEPOSITO: CUENTA UNICA DEL TESORO</t>
  </si>
  <si>
    <t>O14991220002</t>
  </si>
  <si>
    <t>00099021001 DEPOSITO DE EFECTIVO, DEPOSITANTE: MATILDE FLORES DE PAREDES, CONCEPTO: DEVOLUCION, CUENTA DE DEPOSITO: CUENTA UNICA DEL TESORO</t>
  </si>
  <si>
    <t>O14991250002</t>
  </si>
  <si>
    <t>00099021001 DEPOSITO DE EFECTIVO, DEPOSITANTE: RC - 7 CHICHAS, CONCEPTO: RETENCIÓN DE IMPUESTOS POR CONCEPTO DE ALIMENTACIÓN PARA ANIMALES, CUENTA DE DEPOSITO: CUENTA UNICA DEL TESORO</t>
  </si>
  <si>
    <t>O14991670002</t>
  </si>
  <si>
    <t>00099021001 DEPOSITO DE EFECTIVO, DEPOSITANTE: LUIS OROZCO - MINISTERIO DE DEPORTES, CONCEPTO: DEVOLUCIÓN DE SALDOS NO EJECUTADOS DE FONDOS EN AVANCE COPA ESTADO PLURINACIONAL DE BOLIVIA, CUENTA DE DEPOSITO: CUENTA UNICA DEL TESORO</t>
  </si>
  <si>
    <t>B14993640002</t>
  </si>
  <si>
    <t>00342012001 DEP.DE CHEQ.AJENOS,RET.DE CAM.,CONCEPTO: DEVOLUCION DE FONDOS C-31 N° 650,DEP.: A.E.V. REGIONAL BENI , PROCEDENCIA: BANCO UNION S.A., CHEQUE: 412, FECHA DE EMISION:20/04/2017</t>
  </si>
  <si>
    <t>B14994200002</t>
  </si>
  <si>
    <t>00099021001 DEP.DE CHEQ.AJENOS,RET.DE CAM.,CONCEPTO: PAGO POR DESCUENTO MONTOS EXCEDENTES POR DOBLE PERCEPCION DE RECURSOS PUBLICOS,DEP.: CAJA NACIONAL DE SALUD , PROCEDENCIA: BANCO UNION S.A., CHEQUE: 30317, FECHA DE EMISION:08/05/2017</t>
  </si>
  <si>
    <t>B14994210002</t>
  </si>
  <si>
    <t>00099021001 DEP.DE CHEQ.AJENOS,RET.DE CAM.,CONCEPTO: DEVOLUCION DE RECURSOS,DEP.: AGENCIA NACIONAL DE HIDROCARBUROS , PROCEDENCIA: BANCO UNION S.A., CHEQUE: 4376, FECHA DE EMISION:05/05/2017</t>
  </si>
  <si>
    <t>B14994490002</t>
  </si>
  <si>
    <t>00086031101 DEP.DE CHEQ.AJENOS,RET.DE CAM.,CONCEPTO: DEP. POR MULTAS COBRADAS POR EL PN IÑAO,DEP.: IÑAO-SERNAP , PROCEDENCIA: BANCO UNION S.A., CHEQUE: 696, FECHA DE EMISION:24/04/2017</t>
  </si>
  <si>
    <t>B14994600002</t>
  </si>
  <si>
    <t>00292062001 DEP.DE CHEQ.AJENOS,RET.DE CAM.,CONCEPTO: DEVOLUCION DE SALDOS NO EJECUTADOS,DEP.: VIAS BOLIVIA , PROCEDENCIA: BANCO UNION S.A., CHEQUE: 899, FECHA DE EMISION:28/04/2017</t>
  </si>
  <si>
    <t>B14994610002</t>
  </si>
  <si>
    <t>00292062001 DEP.DE CHEQ.AJENOS,RET.DE CAM.,CONCEPTO: DEVOLUCION DE FONDOS EN AVANCE,DEP.: VIAS BOLIVIA , PROCEDENCIA: BANCO UNION S.A., CHEQUE: 898, FECHA DE EMISION:19/04/2017</t>
  </si>
  <si>
    <t>B14994620002</t>
  </si>
  <si>
    <t>00292062001 DEP.DE CHEQ.AJENOS,RET.DE CAM.,CONCEPTO: DEVOLUCION DE SALDOS NO EJECUTADOS,DEP.: VIAS BOLIVIA , PROCEDENCIA: BANCO UNION S.A., CHEQUE: 897, FECHA DE EMISION:19/04/2017</t>
  </si>
  <si>
    <t>O14993310002</t>
  </si>
  <si>
    <t>00099021001 DEPOSITO DE EFECTIVO, DEPOSITANTE: MARIA ANTONIA PACO CALLISAYA, CONCEPTO: DEVOLUCION DEL HABER DEL MES DE ABRIL, CUENTA DE DEPOSITO: CUENTA UNICA DEL TESORO</t>
  </si>
  <si>
    <t>O14993320002</t>
  </si>
  <si>
    <t>00099021001 DEPOSITO DE EFECTIVO, DEPOSITANTE: NELSON JOSE MUÑOZ RAMOS, CONCEPTO: DOBLE PERCEPCION, CUENTA DE DEPOSITO: CUENTA UNICA DEL TESORO</t>
  </si>
  <si>
    <t>O14993420002</t>
  </si>
  <si>
    <t>O14993500002</t>
  </si>
  <si>
    <t>00099021001 DEPOSITO DE EFECTIVO, DEPOSITANTE: RI - II ""BOQUERÓN"", CONCEPTO: DEVOLUCIÓN DE VIÁTICOS, CUENTA DE DEPOSITO: CUENTA UNICA DEL TESORO</t>
  </si>
  <si>
    <t>O14994000002</t>
  </si>
  <si>
    <t>00070011102 DEPOSITO DE EFECTIVO, DEPOSITANTE: SKY RED LOGISTICS, CONCEPTO: DEVOLUCIÓN PAGO EN DEMASÍA, CUENTA DE DEPOSITO: CUENTA UNICA DEL TESORO</t>
  </si>
  <si>
    <t>O14994030002</t>
  </si>
  <si>
    <t>O14994050002</t>
  </si>
  <si>
    <t>00099021001 DEPOSITO DE EFECTIVO, DEPOSITANTE: JUAN CARLOS RODRIGUEZ CHANEZ, CONCEPTO: DOBLE PERCEPCION, CUENTA DE DEPOSITO: CUENTA UNICA DEL TESORO</t>
  </si>
  <si>
    <t>O14994390002</t>
  </si>
  <si>
    <t>O14994530002</t>
  </si>
  <si>
    <t>00099021001 DEPOSITO DE EFECTIVO, DEPOSITANTE: RI-6 CAMPOS MARCO ANTONIO VARGAS ROJAS, CONCEPTO: DEVOLUCION DE VIATICOS, CUENTA DE DEPOSITO: CUENTA UNICA DEL TESORO</t>
  </si>
  <si>
    <t>O14994550002</t>
  </si>
  <si>
    <t>00099021001 DEPOSITO DE EFECTIVO, DEPOSITANTE: CONDARCO VILA JUAN MANUEL, CONCEPTO: REVERSIÓN DEL 13% PARTIDA 22210 VIÁTICOS, CUENTA DE DEPOSITO: CUENTA UNICA DEL TESORO</t>
  </si>
  <si>
    <t>O14994560002</t>
  </si>
  <si>
    <t>00099021001 DEPOSITO DE EFECTIVO, DEPOSITANTE: JUAN DANIEL ESPINOZA CONDORI, CONCEPTO: REVERSIÓN DEL 13% PARTIDA 22210 VIÁTICOS, CUENTA DE DEPOSITO: CUENTA UNICA DEL TESORO</t>
  </si>
  <si>
    <t>O14994570002</t>
  </si>
  <si>
    <t>00099021001 DEPOSITO DE EFECTIVO, DEPOSITANTE: ISAAC CACERES CHAVEZ, CONCEPTO: RETENCIÓN DE LA PARTIDA 21300 SERV. BÁSICOS AGUA DEL RIAT - 30 ""MURILLO"" ABRIL, CUENTA DE DEPOSITO: CUENTA UNICA DEL TESORO</t>
  </si>
  <si>
    <t>O14994590002</t>
  </si>
  <si>
    <t>00099021001 DEPOSITO DE EFECTIVO, DEPOSITANTE: ISAAC E. CACERES CHAVEZ, CONCEPTO: RETENCIÓN ALLIMENTO PARA ANIMALES, MEDICAMENTOS Y MARISCALERIA DEL RIAT - 30 ""MURILLO"", CUENTA DE DEPOSITO: CUENTA UNICA DEL TESORO</t>
  </si>
  <si>
    <t>O14994960002</t>
  </si>
  <si>
    <t>O14995150002</t>
  </si>
  <si>
    <t>O14995160002</t>
  </si>
  <si>
    <t>00016011101 DEPOSITO DE EFECTIVO, DEPOSITANTE: MINISTERIO DE EDUCACION, CONCEPTO: DEVOLUCION A CUENTA RECURSOS PROPIOS, CUENTA DE DEPOSITO: CUENTA UNICA DEL TESORO</t>
  </si>
  <si>
    <t>O14995320002</t>
  </si>
  <si>
    <t>00099021001 DEPOSITO DE EFECTIVO, DEPOSITANTE: RIA-25"TOCOPILLA", CONCEPTO: DEVOLUCION DE VIATICOS EL 13%, CUENTA DE DEPOSITO: CUENTA UNICA DEL TESORO</t>
  </si>
  <si>
    <t>O14995330002</t>
  </si>
  <si>
    <t>00099021001 DEPOSITO DE EFECTIVO, DEPOSITANTE: RIA-25"TOCOPILLA", CONCEPTO: DEVOLUCION DE VIATICOS EL 13 %, CUENTA DE DEPOSITO: CUENTA UNICA DEL TESORO</t>
  </si>
  <si>
    <t>O14995390002</t>
  </si>
  <si>
    <t>00099021001 DEPOSITO DE EFECTIVO, DEPOSITANTE: ASFI-CARMEN PAOLA BEDREGAL PINTO, CONCEPTO: DEVOLUCION DE FONDOS "SABSA", CUENTA DE DEPOSITO: CUENTA UNICA DEL TESORO</t>
  </si>
  <si>
    <t>O14995580002</t>
  </si>
  <si>
    <t>00099021001 DEPOSITO DE EFECTIVO, DEPOSITANTE: SANTOS BASILIO FLORES ARCANI - SEDES LA PAZ, CONCEPTO: DEVOLUCIÓN DE HABERES MES DE MARZO 2017, CUENTA DE DEPOSITO: CUENTA UNICA DEL TESORO</t>
  </si>
  <si>
    <t>O14995620002</t>
  </si>
  <si>
    <t>00099021001 DEPOSITO DE EFECTIVO, DEPOSITANTE: ALBERTO SOLIZ VALDEZ, CONCEPTO: PERCEPCION DOBLE, CUENTA DE DEPOSITO: CUENTA UNICA DEL TESORO</t>
  </si>
  <si>
    <t>B14997740002</t>
  </si>
  <si>
    <t>00212072001 DEP.DE CHEQ.AJENOS,RET.DE CAM.,CONCEPTO: REPOSICIÓN CHALECO MICAELA MUY INRA - TARIJA,DEP.: MICAELA MUR , PROCEDENCIA: BANCO UNION S.A., CHEQUE: 4461, FECHA DE EMISION:03/05/2017</t>
  </si>
  <si>
    <t>B14998070002</t>
  </si>
  <si>
    <t>00099021001 DEP.DE CHEQ.AJENOS,RET.DE CAM.,CONCEPTO: ORDOÑEZ MURILLO VDA DE ORTEGA PAULINA,DEP.: BANCO UNION S.A. , PROCEDENCIA: BANCO UNION S.A., CHEQUE: 148254, FECHA DE EMISION:09/05/2017</t>
  </si>
  <si>
    <t>B14998080002</t>
  </si>
  <si>
    <t>00099021001 DEP.DE CHEQ.AJENOS,RET.DE CAM.,CONCEPTO: ARIZACA CORDOVA JUAN CARLOS,DEP.: BANCO UNION S.A. , PROCEDENCIA: BANCO UNION S.A., CHEQUE: 148255, FECHA DE EMISION:09/05/2017</t>
  </si>
  <si>
    <t>B14998090002</t>
  </si>
  <si>
    <t>00099021001 DEP.DE CHEQ.AJENOS,RET.DE CAM.,CONCEPTO: DEVOLUCION PASAJES AEREOS NO UTILIZADOS EL 2014 DEL EX-MIN TRANSPARENCIA,DEP.: MJTI , PROCEDENCIA: BANCO UNION S.A., CHEQUE: 53, FECHA DE EMISION:05/05/2017</t>
  </si>
  <si>
    <t>B14998100002</t>
  </si>
  <si>
    <t>00099021001 DEP.DE CHEQ.AJENOS,RET.DE CAM.,CONCEPTO: CECILIA FERRUFINO SERRANO,DEP.: BANCO UNION S.A. , PROCEDENCIA: BANCO UNION S.A., CHEQUE: 148253, FECHA DE EMISION:09/05/2017</t>
  </si>
  <si>
    <t>B14998150002</t>
  </si>
  <si>
    <t>00086011105 DEP.DE CHEQ.AJENOS,RET.DE CAM.,CONCEPTO: DEPÓSITO DE LA VENTA NACIONAL 9NA DE FIBRA DE VICUÑA,DEP.: ASOCIACIÓN NACIONAL DE MANEJADORES DE VICUÑA , PROCEDENCIA: BANCO DE CREDITO DE BOLIVIA S.A., CHEQUE: 337, FECHA DE EMISION:08/05/2017</t>
  </si>
  <si>
    <t>B14998290002</t>
  </si>
  <si>
    <t>00099021001 DEP.DE CHEQ.AJENOS,RET.DE CAM.,CONCEPTO: DEVOLUCIÓN DE PASAJES AÉREOS,DEP.: MINISTERIO DE EDUCACIÓN , PROCEDENCIA: BANCO UNION S.A., CHEQUE: 20827, FECHA DE EMISION:08/05/2017</t>
  </si>
  <si>
    <t>B14998900002</t>
  </si>
  <si>
    <t>00222018014 DEP.DE CHEQ.AJENOS,RET.DE CAM.,CONCEPTO: DEP.,DEP.: TESORERIA - INIAF , PROCEDENCIA: BANCO UNION S.A., CHEQUE: 1051, FECHA DE EMISION:08/05/2017</t>
  </si>
  <si>
    <t>B14999050002</t>
  </si>
  <si>
    <t>00290012001 DEP.DE CHEQ.AJENOS,RET.DE CAM.,CONCEPTO: DESCUENTO A CONSULTORES POR MULTAS,ATRASOS Y OTROS C-31 SIP N° 66,DEP.: SERVICIO DE IMPUESTOS NACIONALES , PROCEDENCIA: BANCO UNION S.A., CHEQUE: 4402, FECHA DE EMISION:27/04/2017</t>
  </si>
  <si>
    <t>B14999090002</t>
  </si>
  <si>
    <t>00290012001 DEP.DE CHEQ.AJENOS,RET.DE CAM.,CONCEPTO: DEP. EFECTUADO POR MULTAS Y ATRASOS GESTION 2017,DEP.: SERVICIO DE IMPUESTOS NACIONALES , PROCEDENCIA: BANCO UNION S.A., CHEQUE: 4404, FECHA DE EMISION:28/04/2017</t>
  </si>
  <si>
    <t>O14997930002</t>
  </si>
  <si>
    <t>00020011103 DEPOSITO DE EFECTIVO, DEPOSITANTE: INSTITUTO GEOGRAFICO MILITAR, CONCEPTO: REVERSION, CUENTA DE DEPOSITO: CUENTA UNICA DEL TESORO</t>
  </si>
  <si>
    <t>O14998000002</t>
  </si>
  <si>
    <t>00099021001 DEPOSITO DE EFECTIVO, DEPOSITANTE: ADAN RENE CUSICANQUI ROCHA CI. 2049944 LP, CONCEPTO: DEVOLUCION DE HABERES 2017/3, CUENTA DE DEPOSITO: CUENTA UNICA DEL TESORO</t>
  </si>
  <si>
    <t>O14998030002</t>
  </si>
  <si>
    <t>00099021001 DEPOSITO DE EFECTIVO, DEPOSITANTE: ADAN RENE CUSICANQUI ROCHA CI. 2049944 LP, CONCEPTO: DEVOLUCION DE HABERES 2017/2, CUENTA DE DEPOSITO: CUENTA UNICA DEL TESORO</t>
  </si>
  <si>
    <t>O14998140002</t>
  </si>
  <si>
    <t>00526012001 DEPOSITO DE EFECTIVO, DEPOSITANTE: BOLIVIA TV-JESUS HENRY VILLCA MADENI, CONCEPTO: DEVOLUCION DE VIATICOS Y PASAJES, CUENTA DE DEPOSITO: CUENTA UNICA DEL TESORO</t>
  </si>
  <si>
    <t>O14998230002</t>
  </si>
  <si>
    <t>00526012001 DEPOSITO DE EFECTIVO, DEPOSITANTE: HEBER MICHEL OÑA - BOLIVIA TV, CONCEPTO: DEVOLUCIÓN DE PASAJES, CUENTA DE DEPOSITO: CUENTA UNICA DEL TESORO</t>
  </si>
  <si>
    <t>O14998240002</t>
  </si>
  <si>
    <t>00526012001 DEPOSITO DE EFECTIVO, DEPOSITANTE: SOFIA CHAMBI RODRIGUES - BOLIVIA TV, CONCEPTO: DEVOLUCIÓN DE PASAJES, CUENTA DE DEPOSITO: CUENTA UNICA DEL TESORO</t>
  </si>
  <si>
    <t>00526012001 DEPOSITO DE EFECTIVO, DEPOSITANTE: HEBER MICHEL OÑA - BOLIVIA TV, CONCEPTO: DEVOLUCIÓN DE VIÁTICOS, CUENTA DE DEPOSITO: CUENTA UNICA DEL TESORO</t>
  </si>
  <si>
    <t>O14998270002</t>
  </si>
  <si>
    <t>00526012001 DEPOSITO DE EFECTIVO, DEPOSITANTE: SOFIA CHAMBI RODRIGUES - BOLIVIA TV, CONCEPTO: DEVOLUCIÓN DE VIÁTICOS, CUENTA DE DEPOSITO: CUENTA UNICA DEL TESORO</t>
  </si>
  <si>
    <t>O14998330002</t>
  </si>
  <si>
    <t>O14998400002</t>
  </si>
  <si>
    <t>00046024204 DEPOSITO DE EFECTIVO, DEPOSITANTE: MINISTERIO DE SALUD, CONCEPTO: ,REVERSION SALDOS NO EJECUTADOS, CUENTA DE DEPOSITO: CUENTA UNICA DEL TESORO</t>
  </si>
  <si>
    <t>O14998550002</t>
  </si>
  <si>
    <t>00526012001 DEPOSITO DE EFECTIVO, DEPOSITANTE: JHONNY LLANOS PERALES, CONCEPTO: DEVOLUCIÓN SALDO PASAJES, CUENTA DE DEPOSITO: CUENTA UNICA DEL TESORO</t>
  </si>
  <si>
    <t>O14998770002</t>
  </si>
  <si>
    <t>00526012001 DEPOSITO DE EFECTIVO, DEPOSITANTE: OCTAVIO GARCIA CONDORI BOLIVIA TV, CONCEPTO: DEVOLUCION DE VIATICOS, CUENTA DE DEPOSITO: CUENTA UNICA DEL TESORO</t>
  </si>
  <si>
    <t>O14998870002</t>
  </si>
  <si>
    <t>00222012001 DEPOSITO DE EFECTIVO, DEPOSITANTE: MIGUEL MOREIRA, CONCEPTO: DEVOLUCION DE FONDOS, CUENTA DE DEPOSITO: CUENTA UNICA DEL TESORO</t>
  </si>
  <si>
    <t>O14998950002</t>
  </si>
  <si>
    <t>00099021001 DEPOSITO DE EFECTIVO, DEPOSITANTE: GASTON FLOR LOPEZ, CONCEPTO: DOBLE PERCEPCION, CUENTA DE DEPOSITO: CUENTA UNICA DEL TESORO</t>
  </si>
  <si>
    <t>O14998980002</t>
  </si>
  <si>
    <t>00526012001 DEPOSITO DE EFECTIVO, DEPOSITANTE: DANIEL TICONA MAMANI BOLIVIA TV, CONCEPTO: DEVOLUCION DE PASAJES, CUENTA DE DEPOSITO: CUENTA UNICA DEL TESORO</t>
  </si>
  <si>
    <t>O14998990002</t>
  </si>
  <si>
    <t>00526012001 DEPOSITO DE EFECTIVO, DEPOSITANTE: DANIEL TICONA MAMANI BOLIVIA TV, CONCEPTO: DEVOLUCION DE VIATICOS, CUENTA DE DEPOSITO: CUENTA UNICA DEL TESORO</t>
  </si>
  <si>
    <t>O14999000002</t>
  </si>
  <si>
    <t>00526012001 DEPOSITO DE EFECTIVO, DEPOSITANTE: FORTUNATO ALIAGA AGUILAR BOLIVIA TV, CONCEPTO: DEVOLUCION DE PASAJE, CUENTA DE DEPOSITO: CUENTA UNICA DEL TESORO</t>
  </si>
  <si>
    <t>O14999330002</t>
  </si>
  <si>
    <t>00526012001 DEPOSITO DE EFECTIVO, DEPOSITANTE: VICENTE LUIS CALVO ZEBALLOS, CONCEPTO: DEVOLUCION DE PASAJES, CUENTA DE DEPOSITO: CUENTA UNICA DEL TESORO</t>
  </si>
  <si>
    <t>O14999370002</t>
  </si>
  <si>
    <t>00526012001 DEPOSITO DE EFECTIVO, DEPOSITANTE: DANILO AVILES CONDE, CONCEPTO: DEVOLUCION DE PASAJES, CUENTA DE DEPOSITO: CUENTA UNICA DEL TESORO</t>
  </si>
  <si>
    <t>O14999550002</t>
  </si>
  <si>
    <t>00526012001 DEPOSITO DE EFECTIVO, DEPOSITANTE: JOSE ERNESTO BELTRAN TAPIA, CONCEPTO: DEVOLUCION DE VIATICOS, CUENTA DE DEPOSITO: CUENTA UNICA DEL TESORO</t>
  </si>
  <si>
    <t>O14999620002</t>
  </si>
  <si>
    <t>00099021001 DEPOSITO DE EFECTIVO, DEPOSITANTE: PASTOR APAZA PACO, CONCEPTO: DOBLE PERCEPCION, CUENTA DE DEPOSITO: CUENTA UNICA DEL TESORO</t>
  </si>
  <si>
    <t>O14999670002</t>
  </si>
  <si>
    <t>00099021001 DEPOSITO DE EFECTIVO, DEPOSITANTE: GONZALO F. MAYTA CHURQUI, CONCEPTO: DEVOLUCION FONDOS EN AVANCE ABRIL 2017, CUENTA DE DEPOSITO: CUENTA UNICA DEL TESORO</t>
  </si>
  <si>
    <t>O14999730002</t>
  </si>
  <si>
    <t>00035011105 DEPOSITO DE EFECTIVO, DEPOSITANTE: JORGE ADALID FUENTES ENCINAS, CONCEPTO: DEVOLUCION DE PASAJES TERRESTRES NO UTILIZADOS, CUENTA DE DEPOSITO: CUENTA UNICA DEL TESORO</t>
  </si>
  <si>
    <t>O14999940002</t>
  </si>
  <si>
    <t>00526012001 DEPOSITO DE EFECTIVO, DEPOSITANTE: CARLOS VASQUEZ FERNANDEZ, CONCEPTO: DEVOLUCION DE VIATICOS, CUENTA DE DEPOSITO: CUENTA UNICA DEL TESORO</t>
  </si>
  <si>
    <t>O14999980002</t>
  </si>
  <si>
    <t>00046057005 DEPOSITO DE EFECTIVO, DEPOSITANTE: ROSMERY AJPI CALLE - MINISTERIO DE SALUD, CONCEPTO: DEVOLUCIÓN PAGO DE HABERES MES DE FEBRERO AL SUB COORDINADOR CIUDAD DE POTOSÍ, CUENTA DE DEPOSITO: CUENTA UNICA DEL TESORO</t>
  </si>
  <si>
    <t>O15000180002</t>
  </si>
  <si>
    <t>00099021001 DEPOSITO DE EFECTIVO, DEPOSITANTE: RI-22 - MEJILLONES, CONCEPTO: PAGO POR CONCEPTO DE PAGO DE RETENCION DE AGUA POTABLE-SERVICIOS BASICOS, CUENTA DE DEPOSITO: CUENTA UNICA DEL TESORO</t>
  </si>
  <si>
    <t>O15000190002</t>
  </si>
  <si>
    <t>00099021001 DEPOSITO DE EFECTIVO, DEPOSITANTE: RI - 22 - MEJILLONES, CONCEPTO: PAGO POR CONCEPTO DE PAGO DE RETENCION DE AGUA POTABLE-SERVICIOS BASICOS, CUENTA DE DEPOSITO: CUENTA UNICA DEL TESORO</t>
  </si>
  <si>
    <t>O15000200002</t>
  </si>
  <si>
    <t>00099021001 DEPOSITO DE EFECTIVO, DEPOSITANTE: RI - 22-MEJILLONES, CONCEPTO: PAGO POR CONCEPTO DE PAGO DE RETENCION DE AGUA POTABLE-SERVICIOS BASICOS, CUENTA DE DEPOSITO: CUENTA UNICA DEL TESORO</t>
  </si>
  <si>
    <t>O15000630002</t>
  </si>
  <si>
    <t>00526012001 DEPOSITO DE EFECTIVO, DEPOSITANTE: BOLIVIA TV-ALDO MIRANDA GUTIERREZ, CONCEPTO: DEVOLUCION DE VIATICOS, CUENTA DE DEPOSITO: CUENTA UNICA DEL TESORO</t>
  </si>
  <si>
    <t>O15000710002</t>
  </si>
  <si>
    <t>00099021001 DEPOSITO DE EFECTIVO, DEPOSITANTE: OSWALDO DAVID NINA CORRALES, CONCEPTO: DEVOLUCION DE VIATICOS POR EL VIAJE DE FECHA 21/04/2017 A LA DISTR SENAPE-ORURO, CUENTA DE DEPOSITO: CUENTA UNICA DEL TESORO</t>
  </si>
  <si>
    <t>O15000790002</t>
  </si>
  <si>
    <t>B15002540002</t>
  </si>
  <si>
    <t>00099021001 DEP.DE CHEQ.AJENOS,RET.DE CAM.,CONCEPTO: REVERSION NUA 27221490 Y 22074430,DEP.: SEGUROS PROVIDA S.A. , PROCEDENCIA: BANCO NACIONAL DE BOLIVIA S.A., CHEQUE: 4350245, FECHA DE EMISION:09/05/2017</t>
  </si>
  <si>
    <t>B15003170002</t>
  </si>
  <si>
    <t>00587012001 DEP.DE CHEQ.AJENOS,RET.DE CAM.,CONCEPTO: PAGO INCAPACIDAD TEMPORAL PERSONAL E.B.C. CORRESPONDIENTE MES MARZO 2017,DEP.: CAJA DE SALUD DE CAMINOS Y R.A. , PROCEDENCIA: BANCO UNION S.A., CHEQUE: 7660, FECHA DE EMISION:03/05/2017</t>
  </si>
  <si>
    <t>B15003230002</t>
  </si>
  <si>
    <t>00099021001 DEP.DE CHEQ.AJENOS,RET.DE CAM.,CONCEPTO: PAGO POR SUBSIDIO DE ENFERMEDAD CORRESPONDIENTE AL MES DE MARZO DE 2017,DEP.: CAJA DE SALUD DE LA BANCA PRIVADA , PROCEDENCIA: BANCO NACIONAL DE BOLIVIA S.A., CHEQUE: 6347866, FECHA DE EMISION:29/04/2017</t>
  </si>
  <si>
    <t>B15003240002</t>
  </si>
  <si>
    <t>00313012004 DEP.DE CHEQ.AJENOS,RET.DE CAM.,CONCEPTO: PAGO POR SUBSIDIO DE MATERNIDAD CORRESPONDIENTE AL MES DE MARZO DE 2017,DEP.: CAJA DE SALUD DE LA BANCA PRIVADA , PROCEDENCIA: BANCO NACIONAL DE BOLIVIA S.A., CHEQUE: 6347867, FECHA DE EMISION:29/04/2017</t>
  </si>
  <si>
    <t>O15002280002</t>
  </si>
  <si>
    <t>00099021001 DEPOSITO DE EFECTIVO, DEPOSITANTE: ASFI - RONALD GONZALES ROMERO, CONCEPTO: DEVOLUCIÓN DE VIÁTICOS, CUENTA DE DEPOSITO: CUENTA UNICA DEL TESORO</t>
  </si>
  <si>
    <t>O15002290002</t>
  </si>
  <si>
    <t>00099021001 DEPOSITO DE EFECTIVO, DEPOSITANTE: ASFI - RAFAEL ORIHUELA VILLARROEL, CONCEPTO: DEVOLUCIÓN DE VIÁTICOS, CUENTA DE DEPOSITO: CUENTA UNICA DEL TESORO</t>
  </si>
  <si>
    <t>O15002410002</t>
  </si>
  <si>
    <t>00594012001 DEPOSITO DE EFECTIVO, DEPOSITANTE: ASP-B WALTER PACHECO OROSCO, CONCEPTO: SALDO POR REFACCION PTO VILLETA, CUENTA DE DEPOSITO: CUENTA UNICA DEL TESORO</t>
  </si>
  <si>
    <t>O15002750002</t>
  </si>
  <si>
    <t>00099021001 DEPOSITO DE EFECTIVO, DEPOSITANTE: PANFILO SEJAS SOTO, CONCEPTO: REVERSIÓN HABERES MES MARZO/17, CUENTA DE DEPOSITO: CUENTA UNICA DEL TESORO</t>
  </si>
  <si>
    <t>O15002880002</t>
  </si>
  <si>
    <t>00099021001 DEPOSITO DE EFECTIVO, DEPOSITANTE: SAUL APAZA CHAMBI CI. 3084972 OR., CONCEPTO: REVERSION POR PAGO DE VIATICOS GESTION 2010-2011, CUENTA DE DEPOSITO: CUENTA UNICA DEL TESORO</t>
  </si>
  <si>
    <t>O15003290002</t>
  </si>
  <si>
    <t>00099021001 DEPOSITO DE EFECTIVO, DEPOSITANTE: BPE-II "CNL OSCAR MOSCOSO", CONCEPTO: POR RETENCION DEL 8 %, CUENTA DE DEPOSITO: CUENTA UNICA DEL TESORO</t>
  </si>
  <si>
    <t>O15003300002</t>
  </si>
  <si>
    <t>00020031101 DEPOSITO DE EFECTIVO, DEPOSITANTE: BPE-II "CNL OSCAR MOSCOSO", CONCEPTO: RETENCION 15,5 %, CUENTA DE DEPOSITO: CUENTA UNICA DEL TESORO</t>
  </si>
  <si>
    <t>O15003330002</t>
  </si>
  <si>
    <t>00099021001 DEPOSITO DE EFECTIVO, DEPOSITANTE: EDGAR DENIS GIL PITA CI. 5756328 OR., CONCEPTO: PARA REVERSION, CUENTA DE DEPOSITO: CUENTA UNICA DEL TESORO</t>
  </si>
  <si>
    <t>O15003380002</t>
  </si>
  <si>
    <t>00099021001 DEPOSITO DE EFECTIVO, DEPOSITANTE: EDY VLADIMIR HILARI APAZA, CONCEPTO: REVERSION PASAJES, CUENTA DE DEPOSITO: CUENTA UNICA DEL TESORO</t>
  </si>
  <si>
    <t>O15003520002</t>
  </si>
  <si>
    <t>00020011103 DEPOSITO DE EFECTIVO, DEPOSITANTE: REGISTRO INTERNACIONAL BOLIVIANO DE BUQUES, CONCEPTO: REVERSION GASTOS DE FUNCIONAMIENTO, CUENTA DE DEPOSITO: CUENTA UNICA DEL TESORO</t>
  </si>
  <si>
    <t>O15003610002</t>
  </si>
  <si>
    <t>00526012001 DEPOSITO DE EFECTIVO, DEPOSITANTE: REYNALDO BLANCO - BOLIVIA TV, CONCEPTO: DEVOLUCIÓN SALDO FONDO EN AVANCE, CUENTA DE DEPOSITO: CUENTA UNICA DEL TESORO</t>
  </si>
  <si>
    <t>00526012001 DEPOSITO DE EFECTIVO, DEPOSITANTE: DAVID OSCAR LAURA MAMANI, CONCEPTO: DEVOLUCION FONDOS EN AVANCE BOLIVIA TV, CUENTA DE DEPOSITO: CUENTA UNICA DEL TESORO</t>
  </si>
  <si>
    <t>O15003710002</t>
  </si>
  <si>
    <t>00099021001 DEPOSITO DE EFECTIVO, DEPOSITANTE: ALEJANDRO YUJRA MENDOZA CI:356202 LP, CONCEPTO: DOBLE PERCEPCIÓN, CUENTA DE DEPOSITO: CUENTA UNICA DEL TESORO</t>
  </si>
  <si>
    <t>O15004020002</t>
  </si>
  <si>
    <t>00526012001 DEPOSITO DE EFECTIVO, DEPOSITANTE: BOLIVIA TV-REYNALDO MENDOZA CHUQUIMIA, CONCEPTO: DEVOLUCION DE PASAJES, CUENTA DE DEPOSITO: CUENTA UNICA DEL TESORO</t>
  </si>
  <si>
    <t>B15006160002</t>
  </si>
  <si>
    <t>00086031107 DEP.DE CHEQ.AJENOS,RET.DE CAM.,CONCEPTO: DEP SERNAP FONDOS VICUÑA 9NA VENTA,DEP.: ACOFIV-BOLIVIA , PROCEDENCIA: BANCO DE CREDITO DE BOLIVIA S.A., CHEQUE: 338, FECHA DE EMISION:08/05/2017</t>
  </si>
  <si>
    <t>B15006650002</t>
  </si>
  <si>
    <t>00015011108 DEP.DE CHEQ.AJENOS,RET.DE CAM.,CONCEPTO: DEVOLUCION DE RECURSOS,DEP.: MIN. GOBIERNO , PROCEDENCIA: BANCO UNION S.A., CHEQUE: 50792, FECHA DE EMISION:09/05/2017</t>
  </si>
  <si>
    <t>B15006690002</t>
  </si>
  <si>
    <t>00015011108 DEP.DE CHEQ.AJENOS,RET.DE CAM.,CONCEPTO: DEVOLUCION DE RECURSOS,DEP.: MIN. GOBIERNO , PROCEDENCIA: BANCO UNION S.A., CHEQUE: 50793, FECHA DE EMISION:09/05/2017</t>
  </si>
  <si>
    <t>B15006720002</t>
  </si>
  <si>
    <t>00342012001 DEP.DE CHEQ.AJENOS,RET.DE CAM.,CONCEPTO: DEVOLUCION DE FONDOS GESTION 2016-VIATICOS,DEP.: A.E.V. REGIONAL SANTA CRUZ , PROCEDENCIA: BANCO UNION S.A., CHEQUE: 625, FECHA DE EMISION:04/05/2017</t>
  </si>
  <si>
    <t>B15006730002</t>
  </si>
  <si>
    <t>00342012001 DEP.DE CHEQ.AJENOS,RET.DE CAM.,CONCEPTO: DEVOLUCION DE FONDOS GESTION 2016 VIATICOS,DEP.: A.E.V. REGIONAL SANTA CRUZ , PROCEDENCIA: BANCO UNION S.A., CHEQUE: 624, FECHA DE EMISION:04/05/2017</t>
  </si>
  <si>
    <t>B15006890002</t>
  </si>
  <si>
    <t>00099021001 DEP.DE CHEQ.AJENOS,RET.DE CAM.,CONCEPTO: COMPENSACION MENSUAL DE COTIZACION,DEP.: FUTURO DE BOLIVIA S.A. AFP , PROCEDENCIA: BANCO DE CREDITO DE BOLIVIA S.A., CHEQUE: 48855, FECHA DE EMISION:11/05/2017</t>
  </si>
  <si>
    <t>B15006900002</t>
  </si>
  <si>
    <t>00099021001 DEP.DE CHEQ.AJENOS,RET.DE CAM.,CONCEPTO: FRACCION COMPLEMENTARIA MENSUAL,DEP.: FUTURO DE BOLIVIA S.A. AFP , PROCEDENCIA: BANCO DE CREDITO DE BOLIVIA S.A., CHEQUE: 48856, FECHA DE EMISION:11/05/2017</t>
  </si>
  <si>
    <t>B15007240002</t>
  </si>
  <si>
    <t>00099021001 DEP.DE CHEQ.AJENOS,RET.DE CAM.,CONCEPTO: DEV DE PASAJES NO UTILIZADOS GESTION 2015,DEP.: MINISTERIO DE DEPORTES , PROCEDENCIA: BANCO UNION S.A., CHEQUE: 1260, FECHA DE EMISION:08/05/2017</t>
  </si>
  <si>
    <t>O15007050002</t>
  </si>
  <si>
    <t>00526012001 DEPOSITO DE EFECTIVO, DEPOSITANTE: BOLIVIA TV- DANAHIRA DELGADILLO ARISPE, CONCEPTO: DEVOLUCION SUELDO, CUENTA DE DEPOSITO: CUENTA UNICA DEL TESORO</t>
  </si>
  <si>
    <t>O15007170002</t>
  </si>
  <si>
    <t>00099021001 DEPOSITO DE EFECTIVO, DEPOSITANTE: AGUSTIN DIAZ SUAREZ, CONCEPTO: DOBLE PERCEPCION, CUENTA DE DEPOSITO: CUENTA UNICA DEL TESORO</t>
  </si>
  <si>
    <t>O15007360002</t>
  </si>
  <si>
    <t>00099021001 DEPOSITO DE EFECTIVO, DEPOSITANTE: JORGE A. TOPA CHIRINO, CONCEPTO: REVERSION PASAJE, CUENTA DE DEPOSITO: CUENTA UNICA DEL TESORO</t>
  </si>
  <si>
    <t>O15007400002</t>
  </si>
  <si>
    <t>00099021001 DEPOSITO DE EFECTIVO, DEPOSITANTE: MARY SUSAN QUISPE TICONA, CONCEPTO: DEVOLUCION DE SALARIO, CUENTA DE DEPOSITO: CUENTA UNICA DEL TESORO</t>
  </si>
  <si>
    <t>O15007670002</t>
  </si>
  <si>
    <t>00526012001 DEPOSITO DE EFECTIVO, DEPOSITANTE: CESAR GOMEZ CONDORI-BOLIVIA TV, CONCEPTO: DEVOLUCION DE VIATICOS, CUENTA DE DEPOSITO: CUENTA UNICA DEL TESORO</t>
  </si>
  <si>
    <t>00526012001 DEPOSITO DE EFECTIVO, DEPOSITANTE: CESAR GOMEZ CONDORI-BOLIVIA TV, CONCEPTO: DEVOLUCION DE FONDOS EN AVANCE, CUENTA DE DEPOSITO: CUENTA UNICA DEL TESORO</t>
  </si>
  <si>
    <t>O15007890002</t>
  </si>
  <si>
    <t>00099021001 DEPOSITO DE EFECTIVO, DEPOSITANTE: RONALD GUTIERREZ QUISPE, CONCEPTO: DEVOLUCION DE PASAJES, CUENTA DE DEPOSITO: CUENTA UNICA DEL TESORO</t>
  </si>
  <si>
    <t>O15007910002</t>
  </si>
  <si>
    <t>00099021001 DEPOSITO DE EFECTIVO, DEPOSITANTE: ROGER ROJAS ZAMBRANA, CONCEPTO: DEVOLUCION DE VIATICOS, CUENTA DE DEPOSITO: CUENTA UNICA DEL TESORO</t>
  </si>
  <si>
    <t>O15007980002</t>
  </si>
  <si>
    <t>O15008030002</t>
  </si>
  <si>
    <t>00099021001 DEPOSITO DE EFECTIVO, DEPOSITANTE: LINE HOUSE SERVICES SRL, CONCEPTO: DEVOLUCION MULTA Y MONTO EN DEMASIA DE LA ATT DICIEMBRE 2016, CUENTA DE DEPOSITO: CUENTA UNICA DEL TESORO</t>
  </si>
  <si>
    <t>O15008050002</t>
  </si>
  <si>
    <t>00099021001 DEPOSITO DE EFECTIVO, DEPOSITANTE: HUGO EDUARDO SAENZ GARCIA-MIN DE DEPORTES, CONCEPTO: DEVOL SALDO DE FONDOS EN AVANCE DEL PROGRAMA DE ADMINISTRACION MANEJO DE AREAS, CUENTA DE DEPOSITO: CUENTA UNICA DEL TESORO</t>
  </si>
  <si>
    <t>O15008150002</t>
  </si>
  <si>
    <t>00099021001 DEPOSITO DE EFECTIVO, DEPOSITANTE: EDSON BORIS RIOS GONZALES, CONCEPTO: DEVOLUCION DE FONDOS ASIGNADOS, CUENTA DE DEPOSITO: CUENTA UNICA DEL TESORO</t>
  </si>
  <si>
    <t>O15008440002</t>
  </si>
  <si>
    <t>00099021001 DEPOSITO DE EFECTIVO, DEPOSITANTE: RI - 26 " AZURDUY ", CONCEPTO: RETENCION DE IMPUESTOS IUE-IT POR CONSUMO DE AGUA CORRESPONDIENTE AL MES DE MARZO, CUENTA DE DEPOSITO: CUENTA UNICA DEL TESORO</t>
  </si>
  <si>
    <t>O15008450002</t>
  </si>
  <si>
    <t>00099021001 DEPOSITO DE EFECTIVO, DEPOSITANTE: RI - 26 " AZURDUY ", CONCEPTO: RETENCION DE IMPUESTOS IUE-IT POR CONSUMO DE AGUA CORRESPONDIENTE AL MES DE FEBRERO, CUENTA DE DEPOSITO: CUENTA UNICA DEL TESORO</t>
  </si>
  <si>
    <t>O15008750002</t>
  </si>
  <si>
    <t>00099021001 DEPOSITO DE EFECTIVO, DEPOSITANTE: VICTORIA MARIA MAMANI RAMIREZ, CONCEPTO: POR SUPUESTA PERCEPCION INDEBIDA A LA GESTION 2012, CUENTA DE DEPOSITO: CUENTA UNICA DEL TESORO</t>
  </si>
  <si>
    <t>O15008870002</t>
  </si>
  <si>
    <t>00287102001 DEPOSITO DE EFECTIVO, DEPOSITANTE: CARLOS AGRAMONT FPS-DPTAL LA PAZ, CONCEPTO: DEVOLUCION DE REPOSICION FACTURA 37221 DE PREVENTIVO # 1827 DE 29/12/16, CUENTA DE DEPOSITO: CUENTA UNICA DEL TESORO</t>
  </si>
  <si>
    <t>O15008900002</t>
  </si>
  <si>
    <t>00287102001 DEPOSITO DE EFECTIVO, DEPOSITANTE: CARLOS AGRAMONT FPS-DPTAL LA PAZ, CONCEPTO: DEVOLUCION DE REPOSICION DE FACTURA # 19175 DE PREVENTIVO # 1827 DE 29/12/16, CUENTA DE DEPOSITO: CUENTA UNICA DEL TESORO</t>
  </si>
  <si>
    <t>B15010810002</t>
  </si>
  <si>
    <t>00099021001 DEP.DE CHEQ.AJENOS,RET.DE CAM.,CONCEPTO: REVERSION DE FONDOS POR DESEMBOLSO ERRONEO,DEP.: SERNAP-TUNARI , PROCEDENCIA: BANCO UNION S.A., CHEQUE: 339, FECHA DE EMISION:27/04/2017</t>
  </si>
  <si>
    <t>O15010400002</t>
  </si>
  <si>
    <t>00099021001 DEPOSITO DE EFECTIVO, DEPOSITANTE: ROBIN GUARAYO HUANCA, CONCEPTO: DEVOLUCION DE VIATICOS, CUENTA DE DEPOSITO: CUENTA UNICA DEL TESORO</t>
  </si>
  <si>
    <t>O15010550002</t>
  </si>
  <si>
    <t>00099021001 DEPOSITO DE EFECTIVO, DEPOSITANTE: MARTHA SARA GIRON MESA, CONCEPTO: DEVOLUCIÓN DE HABERES DEL MES DE ABRIL 2017, CUENTA DE DEPOSITO: CUENTA UNICA DEL TESORO</t>
  </si>
  <si>
    <t>O15010800002</t>
  </si>
  <si>
    <t>O15010980002</t>
  </si>
  <si>
    <t>00526012001 DEPOSITO DE EFECTIVO, DEPOSITANTE: RAÚL ROMERO - BOLIVIA TV, CONCEPTO: DEVOLUCIÓN VIÁTICOS VIAJE VILLA TUNARI, CUENTA DE DEPOSITO: CUENTA UNICA DEL TESORO</t>
  </si>
  <si>
    <t>O15011160002</t>
  </si>
  <si>
    <t>00099021001 DEPOSITO DE EFECTIVO, DEPOSITANTE: BPE - II ""CNL. OSCAR MOSCOSO"", CONCEPTO: POR RETENCIÓN DEL 8%, CUENTA DE DEPOSITO: CUENTA UNICA DEL TESORO</t>
  </si>
  <si>
    <t>O15011270002</t>
  </si>
  <si>
    <t>00099021001 DEPOSITO DE EFECTIVO, DEPOSITANTE: BPE-II "CNL. OSCAR MOSCOSO", CONCEPTO: POR RETENCION DEL 8 %, CUENTA DE DEPOSITO: CUENTA UNICA DEL TESORO</t>
  </si>
  <si>
    <t>O15011620002</t>
  </si>
  <si>
    <t>00099021001 DEPOSITO DE EFECTIVO, DEPOSITANTE: RODOLFO VIOREL CABRERA, CONCEPTO: DEVOLUCION DE RECURSOS POR EXCESO DE CONSUMO TELEFONIA CEL-DICIEMBRE 2016, CUENTA DE DEPOSITO: CUENTA UNICA DEL TESORO</t>
  </si>
  <si>
    <t>O15011690002</t>
  </si>
  <si>
    <t>00099021001 DEPOSITO DE EFECTIVO, DEPOSITANTE: RC-10 "MERCADO", CONCEPTO: DEVOLUCION PASAJES OSCAR FLORES CAHUAYA, CUENTA DE DEPOSITO: CUENTA UNICA DEL TESORO</t>
  </si>
  <si>
    <t>O15011890002</t>
  </si>
  <si>
    <t>00526012001 DEPOSITO DE EFECTIVO, DEPOSITANTE: KARLA MARIBEL CANAVIRI GOMEZ - BOLIVIA TV, CONCEPTO: DEVOLUCIÓN, CUENTA DE DEPOSITO: CUENTA UNICA DEL TESORO</t>
  </si>
  <si>
    <t>O15012150002</t>
  </si>
  <si>
    <t>00212012001 DEPOSITO DE EFECTIVO, DEPOSITANTE: GRACIELA RAMIREZ ALCON, CONCEPTO: CONCEPTO DE REPOSICIÓN DE CREDENCIAL, CUENTA DE DEPOSITO: CUENTA UNICA DEL TESORO</t>
  </si>
  <si>
    <t>O15012170002</t>
  </si>
  <si>
    <t>00041044201 DEPOSITO DE EFECTIVO, DEPOSITANTE: PRO BOLIVIA MIN. DE DES. PRODUC. Y ECONOM. PLUR, CONCEPTO: SALDO DEL TALLER A MAESTROS Y ESTUDIANTES DE LA NORMAL, CUENTA DE DEPOSITO: CUENTA UNICA DEL TESORO</t>
  </si>
  <si>
    <t>O15012260002</t>
  </si>
  <si>
    <t>00099021001 DEPOSITO DE EFECTIVO, DEPOSITANTE: BPE-V. "CNL-JULIO SANJINEZ GOITIA", CONCEPTO: RETENCION POR ADQUISICION ALIMENTOS MARISCALERIA, CUENTA DE DEPOSITO: CUENTA UNICA DEL TESORO</t>
  </si>
  <si>
    <t>O15012280002</t>
  </si>
  <si>
    <t>00099021001 DEPOSITO DE EFECTIVO, DEPOSITANTE: BENITO QUISPE MOJICA, CONCEPTO: DEVOLUCION DE VIATICOS, CUENTA DE DEPOSITO: CUENTA UNICA DEL TESORO</t>
  </si>
  <si>
    <t>O15012450002</t>
  </si>
  <si>
    <t>00526012001 DEPOSITO DE EFECTIVO, DEPOSITANTE: ANTENOR LUIS CERRUTO MEDINA - BOLIVIA TV, CONCEPTO: DEVOLUCIÓN VIÁTICOS, CUENTA DE DEPOSITO: CUENTA UNICA DEL TESORO</t>
  </si>
  <si>
    <t>O15013050002</t>
  </si>
  <si>
    <t>00099021001 DEPOSITO DE EFECTIVO, DEPOSITANTE: HUGO EDUARDO SAENZ GARCIA MIN DE DEPORTES, CONCEPTO: DEV SALDO DE FONDOS EN AVANCE DEL PROG DE ADM. MANEJO DE AREAS,CENTROS DEP Y ORG DE EVENTOS DEP., CUENTA DE DEPOSITO: CUENTA UNICA DEL TESORO</t>
  </si>
  <si>
    <t>B15014690002</t>
  </si>
  <si>
    <t>00099021001 DEP.DE CHEQ.AJENOS,RET.DE CAM.,CONCEPTO: LOPEZ LOPEZ LUIS ALBERTO,DEP.: BANCO UNION S.A. , PROCEDENCIA: BANCO UNION S.A., CHEQUE: 148260, FECHA DE EMISION:15/05/2017</t>
  </si>
  <si>
    <t>B15014710002</t>
  </si>
  <si>
    <t>00099021001 DEP.DE CHEQ.AJENOS,RET.DE CAM.,CONCEPTO: VERONICA ESTELA OROSCO VILLARRUBIA,DEP.: BANCO UNION S.A. , PROCEDENCIA: BANCO UNION S.A., CHEQUE: 148259, FECHA DE EMISION:15/05/2017</t>
  </si>
  <si>
    <t>B15014720002</t>
  </si>
  <si>
    <t>00099021001 DEP.DE CHEQ.AJENOS,RET.DE CAM.,CONCEPTO: CALVI LOBATON CARMEN CELIDA,DEP.: BANCO UNION S.A. , PROCEDENCIA: BANCO UNION S.A., CHEQUE: 148262, FECHA DE EMISION:15/05/2017</t>
  </si>
  <si>
    <t>B15015080002</t>
  </si>
  <si>
    <t>00099021001 DEP.DE CHEQ.AJENOS,RET.DE CAM.,CONCEPTO: REEMBOLSO SUBSIDIO INCAPACIDAD TEMPORAL CSBP,DEP.: CONTRALORIA GENERAL DEL ESTADO , PROCEDENCIA: BANCO NACIONAL DE BOLIVIA S.A., CHEQUE: 6066365, FECHA DE EMISION:17/04/2017</t>
  </si>
  <si>
    <t>B15015330002</t>
  </si>
  <si>
    <t>00086031101 DEP.DE CHEQ.AJENOS,RET.DE CAM.,CONCEPTO: PAGO DE SINIESTRO,DEP.: LA BOLIVIANA CIACRUZ DE SEGUROS Y REASEGUROS SA , PROCEDENCIA: BANCO DE CREDITO DE BOLIVIA S.A., CHEQUE: 84305, FECHA DE EMISION:18/04/2017</t>
  </si>
  <si>
    <t>B15015340002</t>
  </si>
  <si>
    <t>00086031101 DEP.DE CHEQ.AJENOS,RET.DE CAM.,CONCEPTO: PAGO DE SINIESTRO,DEP.: LA BOLIVIANA CIACRUZ DE SEGUROS Y REASEGUROS SA , PROCEDENCIA: BANCO DE CREDITO DE BOLIVIA S.A., CHEQUE: 84306, FECHA DE EMISION:18/04/2017</t>
  </si>
  <si>
    <t>00099021001 DEPOSITO DE EFECTIVO, DEPOSITANTE: ABEL GERSON ROJAS PEÑALOZA, CONCEPTO: DEVOLUCION MEFP, CUENTA DE DEPOSITO: CUENTA UNICA DEL TESORO</t>
  </si>
  <si>
    <t>O15015000002</t>
  </si>
  <si>
    <t>00099021001 DEPOSITO DE EFECTIVO, DEPOSITANTE: WILLAMS DAVILA SALCEDO, CONCEPTO: DOBLE PERCEPCION, CUENTA DE DEPOSITO: CUENTA UNICA DEL TESORO</t>
  </si>
  <si>
    <t>O15015060002</t>
  </si>
  <si>
    <t>00099021001 DEPOSITO DE EFECTIVO, DEPOSITANTE: RA-5 "VERGARA", CONCEPTO: RETENCION DEL AGUA DEL MES DE ABRIL/2017 RA-5 "VERGARA", CUENTA DE DEPOSITO: CUENTA UNICA DEL TESORO</t>
  </si>
  <si>
    <t>O15015110002</t>
  </si>
  <si>
    <t>00041044201 DEPOSITO DE EFECTIVO, DEPOSITANTE: PROBOLIVIA MIN DE DESARR PROD Y ECONOMIA PLURAL, CONCEPTO: SALDO FONDO EN AVANCE : APOYO A LA ELABORACION DE SPOT PUBLICITARIO, CUENTA DE DEPOSITO: CUENTA UNICA DEL TESORO</t>
  </si>
  <si>
    <t>O15015680002</t>
  </si>
  <si>
    <t>00099021001 DEPOSITO DE EFECTIVO, DEPOSITANTE: IRENE BALLADARES VELASQUEZ, CONCEPTO: DEVOLUCION AL SENASIR (COACTIVO SOCIAL), CUENTA DE DEPOSITO: CUENTA UNICA DEL TESORO</t>
  </si>
  <si>
    <t>O15016010002</t>
  </si>
  <si>
    <t>00099021001 DEPOSITO DE EFECTIVO, DEPOSITANTE: EDGAR Z. MAMANI VASQUEZ, CONCEPTO: RETENCION POR RECIBO DE CAMBIO DE DESTINO, CUENTA DE DEPOSITO: CUENTA UNICA DEL TESORO</t>
  </si>
  <si>
    <t>O15016400002</t>
  </si>
  <si>
    <t>00099021001 DEPOSITO DE EFECTIVO, DEPOSITANTE: GUIDO HERLAN MEDRANO GUTIERREZ, CONCEPTO: REVERSIÓN SIGMA POR CONCEPTO DE PASAJES, CUENTA DE DEPOSITO: CUENTA UNICA DEL TESORO</t>
  </si>
  <si>
    <t>O15016640002</t>
  </si>
  <si>
    <t>00099021001 DEPOSITO DE EFECTIVO, DEPOSITANTE: ALEXANDER RODRIGO REQUE ROJAS, CONCEPTO: DEVOLUCIÓN VIÁTICOS, CUENTA DE DEPOSITO: CUENTA UNICA DEL TESORO</t>
  </si>
  <si>
    <t>O15016650002</t>
  </si>
  <si>
    <t>00099021001 DEPOSITO DE EFECTIVO, DEPOSITANTE: WILSON LUPA BERNAL, CONCEPTO: DEVOLUCIÓN DE VIÁTICOS, CUENTA DE DEPOSITO: CUENTA UNICA DEL TESORO</t>
  </si>
  <si>
    <t>O15016670002</t>
  </si>
  <si>
    <t>00099021001 DEPOSITO DE EFECTIVO, DEPOSITANTE: VLADIMIR LUPA SALAMANCA, CONCEPTO: DEVOLUCIÓN DE VIÁTICOS, CUENTA DE DEPOSITO: CUENTA UNICA DEL TESORO</t>
  </si>
  <si>
    <t>O15016690002</t>
  </si>
  <si>
    <t>00099021001 DEPOSITO DE EFECTIVO, DEPOSITANTE: ARIEL RICARDO SEJAS IBAÑEZ, CONCEPTO: DEVOLUCIÓN DE VIÁTICOS, CUENTA DE DEPOSITO: CUENTA UNICA DEL TESORO</t>
  </si>
  <si>
    <t>O15016700002</t>
  </si>
  <si>
    <t>00099021001 DEPOSITO DE EFECTIVO, DEPOSITANTE: JORGE RAFAEL URBANO GONZALES, CONCEPTO: DEVOLUCIÓN DE VIÁTICOS, CUENTA DE DEPOSITO: CUENTA UNICA DEL TESORO</t>
  </si>
  <si>
    <t>O15016710002</t>
  </si>
  <si>
    <t>00526012001 DEPOSITO DE EFECTIVO, DEPOSITANTE: FREDDY ESPRELLA ROJAS - BOLIVIA TV, CONCEPTO: DEVOLUCIÓN DE PASAJES Y VIÁTICOS, CUENTA DE DEPOSITO: CUENTA UNICA DEL TESORO</t>
  </si>
  <si>
    <t>O15016830002</t>
  </si>
  <si>
    <t>00099021001 DEPOSITO DE EFECTIVO, DEPOSITANTE: CARLSON WAGONLIT TRAVEL, CONCEPTO: DEVOLUCION POR CUENTAS POR COBRAR 2013, CUENTA DE DEPOSITO: CUENTA UNICA DEL TESORO</t>
  </si>
  <si>
    <t>O15016890002</t>
  </si>
  <si>
    <t>00099021001 DEPOSITO DE EFECTIVO, DEPOSITANTE: SBTTE ART. JESUS ALEJANDRO DELGADILLO CESPEDEZ, CONCEPTO: DEVOLUCION DE VIATICOS, CUENTA DE DEPOSITO: CUENTA UNICA DEL TESORO</t>
  </si>
  <si>
    <t>O15016900002</t>
  </si>
  <si>
    <t>00099021001 DEPOSITO DE EFECTIVO, DEPOSITANTE: SBTTE CAB.FAVIO OMAR CHOQUE QUISPE C.I. 7058337 LP, CONCEPTO: DEVOLUCION DE VIATICOS, CUENTA DE DEPOSITO: CUENTA UNICA DEL TESORO</t>
  </si>
  <si>
    <t>B15018470002</t>
  </si>
  <si>
    <t>00099021001 DEP.DE CHEQ.AJENOS,RET.DE CAM.,CONCEPTO: DEVOLUCION DE BAJAS MEDICAS POR INCAPACIDAD TEMPORAL,DEP.: MINISTERIO DE SALUD , PROCEDENCIA: BANCO UNION S.A., CHEQUE: 22379, FECHA DE EMISION:02/05/2017</t>
  </si>
  <si>
    <t>B15018680002</t>
  </si>
  <si>
    <t>00099021001 DEP.DE CHEQ.AJENOS,RET.DE CAM.,CONCEPTO: DEVOLUCION DE PASAJES NO UTILIZADO GESTION 2016,DEP.: BOLIVIANA DE AVIACION , PROCEDENCIA: BANCO UNION S.A., CHEQUE: 7559, FECHA DE EMISION:26/04/2017</t>
  </si>
  <si>
    <t>B15018780002</t>
  </si>
  <si>
    <t>00010011101 DEP.DE CHEQ.AJENOS,RET.DE CAM.,CONCEPTO: REEMBOLSO POR SUBSIDIO DE INCAPACIDAD TEMPORAL,DEP.: CAJA BANCARIA ESTATAL DE SALUD , PROCEDENCIA: BANCO UNION S.A., CHEQUE: 22151, FECHA DE EMISION:18/04/2017</t>
  </si>
  <si>
    <t>B15019160002</t>
  </si>
  <si>
    <t>00099021001 DEP.DE CHEQ.AJENOS,RET.DE CAM.,CONCEPTO: REEMBOLSO POR INCAPACIDAD DE CAJA DE SALUD CORDES A LA ATT,DEP.: CAJA DE SALUD "CORDES" , PROCEDENCIA: BANCO UNION S.A., CHEQUE: 4197, FECHA DE EMISION:04/05/2017</t>
  </si>
  <si>
    <t>O15018700002</t>
  </si>
  <si>
    <t>00099021001 DEPOSITO DE EFECTIVO, DEPOSITANTE: XIMENA BRAVO CABELLO, CONCEPTO: DEVOLUCION SABSA - ORGANIZACIONES SOCIALES VIAJE A NUEVA YORK - EEUU DEL 24 AL 29 / 04 / 2017, CUENTA DE DEPOSITO: CUENTA UNICA DEL TESORO</t>
  </si>
  <si>
    <t>O15018710002</t>
  </si>
  <si>
    <t>00099021001 DEPOSITO DE EFECTIVO, DEPOSITANTE: XIMENA BRAVO CABELLO, CONCEPTO: DEVOLUCION ISUE - ORGANIZACIONES SOCIALES VIAJE A NUEVA YORK - EEUU DEL 24 AL 29 / 04 / 2017, CUENTA DE DEPOSITO: CUENTA UNICA DEL TESORO</t>
  </si>
  <si>
    <t>O15018960002</t>
  </si>
  <si>
    <t>00234014202 DEPOSITO DE EFECTIVO, DEPOSITANTE: HECTOR CUSI QUISPE, CONCEPTO: DEVOLUCION AL C-31 N° 372, PARTIDA 34110, CUENTA DE DEPOSITO: CUENTA UNICA DEL TESORO</t>
  </si>
  <si>
    <t>O15018970002</t>
  </si>
  <si>
    <t>00234014202 DEPOSITO DE EFECTIVO, DEPOSITANTE: HECTOR CUSI QUISPE, CONCEPTO: DEVOLUCION AL C-31 N° 373, PARTIDA 851, CUENTA DE DEPOSITO: CUENTA UNICA DEL TESORO</t>
  </si>
  <si>
    <t>O15019010002</t>
  </si>
  <si>
    <t>00099021001 DEPOSITO DE EFECTIVO, DEPOSITANTE: NORAH INÉS FLORES PINTO - ADEMAF, CONCEPTO: REVERSIÓN C-31 N°31, 44, 19, 68 POR CONCEPTO EN TELEFONÍA CORRESPONDIENTE A DICIEMBRE 2016, CUENTA DE DEPOSITO: CUENTA UNICA DEL TESORO</t>
  </si>
  <si>
    <t>O15019270002</t>
  </si>
  <si>
    <t>00099021001 DEPOSITO DE EFECTIVO, DEPOSITANTE: EDWIN BAUTISTA MAMANI, CONCEPTO: DEVOLUCION DE PASAJES PATRULLA DE SATINADORES, CUENTA DE DEPOSITO: CUENTA UNICA DEL TESORO</t>
  </si>
  <si>
    <t>O15019280002</t>
  </si>
  <si>
    <t>00099021001 DEPOSITO DE EFECTIVO, DEPOSITANTE: MILTON AMERICO ALEMAN GUZMAN, CONCEPTO: RETENCION DE VIATICOS POR CAMBIO DE DESTINO, CUENTA DE DEPOSITO: CUENTA UNICA DEL TESORO</t>
  </si>
  <si>
    <t>O15019290002</t>
  </si>
  <si>
    <t>00099021001 DEPOSITO DE EFECTIVO, DEPOSITANTE: VLADIMIR FREDDY CABAS ALVARADO, CONCEPTO: DEVOLUCION DE PASAJES PATRULLA DE SATINADORES, CUENTA DE DEPOSITO: CUENTA UNICA DEL TESORO</t>
  </si>
  <si>
    <t>O15019330002</t>
  </si>
  <si>
    <t>00099021001 DEPOSITO DE EFECTIVO, DEPOSITANTE: REYNALDO SUCOJAYO GUTIERREZ - ADEMAF, CONCEPTO: DEVOLUCIÓN DE SALDO C31 - 411, CUENTA DE DEPOSITO: CUENTA UNICA DEL TESORO</t>
  </si>
  <si>
    <t>O15019500002</t>
  </si>
  <si>
    <t>00212012001 DEPOSITO DE EFECTIVO, DEPOSITANTE: MARCO MARQUADT - INRA - DN, CONCEPTO: DEVOLUCION DE PASAJES AEREOS NO UTILIZADOS, CUENTA DE DEPOSITO: CUENTA UNICA DEL TESORO</t>
  </si>
  <si>
    <t>O15019520002</t>
  </si>
  <si>
    <t>O15020040002</t>
  </si>
  <si>
    <t>00099021001 DEPOSITO DE EFECTIVO, DEPOSITANTE: EJERCITO DE BOLIVIA, CONCEPTO: RETENCION ALIMENTACION PARA CABALLOS CORRESPONDIENTE AL MES DE ABRIL DE LA EMSE, CUENTA DE DEPOSITO: CUENTA UNICA DEL TESORO</t>
  </si>
  <si>
    <t>O15020050002</t>
  </si>
  <si>
    <t>00099021001 DEPOSITO DE EFECTIVO, DEPOSITANTE: RC-3 AROMA, CONCEPTO: REVERSION POR RETENCION VIATICOS CAMBIO DESTINO, CUENTA DE DEPOSITO: CUENTA UNICA DEL TESORO</t>
  </si>
  <si>
    <t>O15020060002</t>
  </si>
  <si>
    <t>00099021001 DEPOSITO DE EFECTIVO, DEPOSITANTE: EJTO.DE BOLIVIA-CRISTIAN V.POMA MARTINEZ, CONCEPTO: DE REVERSION VIATICOS 13% CAMBIO DE DESTINO, CUENTA DE DEPOSITO: CUENTA UNICA DEL TESORO</t>
  </si>
  <si>
    <t>O15020070002</t>
  </si>
  <si>
    <t>O15020080002</t>
  </si>
  <si>
    <t>00099021001 DEPOSITO DE EFECTIVO, DEPOSITANTE: EJERCITO DE BOLIVIA, CONCEPTO: DE REVERSION VIATICOS 13% CAMBIO DE DESTINO, CUENTA DE DEPOSITO: CUENTA UNICA DEL TESORO</t>
  </si>
  <si>
    <t>O15020100002</t>
  </si>
  <si>
    <t>00099021001 DEPOSITO DE EFECTIVO, DEPOSITANTE: RI - 20 " PADILLA ", CONCEPTO: REV. CONCEPTO DE ENERGIA ELECTRICA DIC / 16, CUENTA DE DEPOSITO: CUENTA UNICA DEL TESORO</t>
  </si>
  <si>
    <t>O15020310002</t>
  </si>
  <si>
    <t>00526012001 DEPOSITO DE EFECTIVO, DEPOSITANTE: ANGEL SALINAS, CONCEPTO: DEVOLUCION, CUENTA DE DEPOSITO: CUENTA UNICA DEL TESORO</t>
  </si>
  <si>
    <t>O15020330002</t>
  </si>
  <si>
    <t>00526012001 DEPOSITO DE EFECTIVO, DEPOSITANTE: JOSE TERRAZAS-BOLIVIA TV, CONCEPTO: DEVOLUCION, CUENTA DE DEPOSITO: CUENTA UNICA DEL TESORO</t>
  </si>
  <si>
    <t>O15020340002</t>
  </si>
  <si>
    <t>00526012001 DEPOSITO DE EFECTIVO, DEPOSITANTE: FELIPE DE NERY SANTANDER-BOLIVIA TV, CONCEPTO: DEVOLUCION, CUENTA DE DEPOSITO: CUENTA UNICA DEL TESORO</t>
  </si>
  <si>
    <t>O15020350002</t>
  </si>
  <si>
    <t>00526012001 DEPOSITO DE EFECTIVO, DEPOSITANTE: LUCIO ESCOBAR, CONCEPTO: DEVOLUCION, CUENTA DE DEPOSITO: CUENTA UNICA DEL TESORO</t>
  </si>
  <si>
    <t>O15020360002</t>
  </si>
  <si>
    <t>00526012001 DEPOSITO DE EFECTIVO, DEPOSITANTE: CELSO MAMANI-BOLIVIA TV, CONCEPTO: DEVOLUCION, CUENTA DE DEPOSITO: CUENTA UNICA DEL TESORO</t>
  </si>
  <si>
    <t>O15020480002</t>
  </si>
  <si>
    <t>00266022001 DEPOSITO DE EFECTIVO, DEPOSITANTE: YESSICA AMANDA ARCE PAREDES, CONCEPTO: DEVOLUCION DE DINERO POR COMPRA DE SOAT PARA MOVILIDAD CORRESPONDIENTE A LIC OSWALDO CLAVIJO P., CUENTA DE DEPOSITO: CUENTA UNICA DEL TESORO</t>
  </si>
  <si>
    <t>O15020540002</t>
  </si>
  <si>
    <t>00035011104 DEPOSITO DE EFECTIVO, DEPOSITANTE: MINISTERIO DE ECONOMIA Y FINANZAS PUBLICAS, CONCEPTO: POR LA VENTA DE PUBLICACIONES IMPRESAS "MEMORIA MARX VIVE", CUENTA DE DEPOSITO: CUENTA UNICA DEL TESORO</t>
  </si>
  <si>
    <t>O15020550002</t>
  </si>
  <si>
    <t>00035011104 DEPOSITO DE EFECTIVO, DEPOSITANTE: MINISTERIO DE ECONOMIA Y FINANZAS PUBLICAS, CONCEPTO: POR LA VENTA DE PUBLICACIONES IMPRESAS 10 AÑOS-MEB-CIEB-DVD, CUENTA DE DEPOSITO: CUENTA UNICA DEL TESORO</t>
  </si>
  <si>
    <t>O15020760002</t>
  </si>
  <si>
    <t>00212082004 DEPOSITO DE EFECTIVO, DEPOSITANTE: LUCAS JUSTO TICONA MEDINA - INRA, CONCEPTO: DEVOLUCIÓN, CUENTA DE DEPOSITO: CUENTA UNICA DEL TESORO</t>
  </si>
  <si>
    <t>O15020890002</t>
  </si>
  <si>
    <t>00099021001 DEPOSITO DE EFECTIVO, DEPOSITANTE: PORFIDIA BEATRIZ HERNANI DORADO CI:3448644 LP, CONCEPTO: DEPÓSITO CONCEPTO PASAJES PREV 2822, CUENTA DE DEPOSITO: CUENTA UNICA DEL TESORO</t>
  </si>
  <si>
    <t>O15020950002</t>
  </si>
  <si>
    <t>00099021001 DEPOSITO DE EFECTIVO, DEPOSITANTE: YOLANDA ECHALAR OROZCO CI:1114257 CH, CONCEPTO: DEPÓSITO CONCEPTO PASAJES PREV 2828, CUENTA DE DEPOSITO: CUENTA UNICA DEL TESORO</t>
  </si>
  <si>
    <t>O15020980002</t>
  </si>
  <si>
    <t>00099021001 DEPOSITO DE EFECTIVO, DEPOSITANTE: NELLY PATRICIA MIRANDA TORREZ CI:5972150 LP, CONCEPTO: DEPÓSITO CONCEPTO PASAJES PREV 2826, CUENTA DE DEPOSITO: CUENTA UNICA DEL TESORO</t>
  </si>
  <si>
    <t>O15021010002</t>
  </si>
  <si>
    <t>00099021001 DEPOSITO DE EFECTIVO, DEPOSITANTE: MARTHA GUTIERREZ QUISPE, CONCEPTO: DEVOLUCION DE COBRO INDEBIDO, CUENTA DE DEPOSITO: CUENTA UNICA DEL TESORO</t>
  </si>
  <si>
    <t>O15021060002</t>
  </si>
  <si>
    <t>00099021001 DEPOSITO DE EFECTIVO, DEPOSITANTE: AVAN INAR SILVESTRE SILVESTRE, CONCEPTO: DEVOLUCIÓN PASAJES EJERCITO DEL STTE INF AVAN INAR SILVESTRE SILVESTRE, CUENTA DE DEPOSITO: CUENTA UNICA DEL TESORO</t>
  </si>
  <si>
    <t>O15021330002</t>
  </si>
  <si>
    <t>00590012001 DEPOSITO DE EFECTIVO, DEPOSITANTE: EMPRESA PUBLICA QUIPUS RECURSOS ESPECIFICOS, CONCEPTO: DEVOLUCION SALDO DE PAGO TRIBUTOS FISCALES IVA-GA DEL BANCO UNION, CUENTA DE DEPOSITO: CUENTA UNICA DEL TESORO</t>
  </si>
  <si>
    <t>O15021580002</t>
  </si>
  <si>
    <t>00046024204 DEPOSITO DE EFECTIVO, DEPOSITANTE: CINTHYA ELIANA VERA CALLISAYA, CONCEPTO: SALDO NO EJECUTADO, CUENTA DE DEPOSITO: CUENTA UNICA DEL TESORO</t>
  </si>
  <si>
    <t>B15023340002</t>
  </si>
  <si>
    <t>00099021001 DEP.DE CHEQ.AJENOS,RET.DE CAM.,CONCEPTO: PAGO POR DESCUENTO MONTOS EXCEDENTES POR DOBLE PERCEPCIÓN DE RECURSOS PÚBLICOS,DEP.: CAJA NACIONAL DE SALUD , PROCEDENCIA: BANCO UNION S.A., CHEQUE: 30633, FECHA DE EMISION:17/05/2017</t>
  </si>
  <si>
    <t>B15023350002</t>
  </si>
  <si>
    <t>00099021001 DEP.DE CHEQ.AJENOS,RET.DE CAM.,CONCEPTO: CAYUBA ASIN ROGER,DEP.: BANCO UNIÓN S.A. , PROCEDENCIA: BANCO UNION S.A., CHEQUE: 148264, FECHA DE EMISION:17/05/2017</t>
  </si>
  <si>
    <t>B15023380002</t>
  </si>
  <si>
    <t>00099021001 DEP.DE CHEQ.AJENOS,RET.DE CAM.,CONCEPTO: RAFAELA GUAJI NOZA DE MUIBA,DEP.: BANCO UNIÓN S.A. , PROCEDENCIA: BANCO UNION S.A., CHEQUE: 148265, FECHA DE EMISION:17/05/2017</t>
  </si>
  <si>
    <t>B15023390002</t>
  </si>
  <si>
    <t>00099021001 DEP.DE CHEQ.AJENOS,RET.DE CAM.,CONCEPTO: ALVARO DIEGO AVILES SARMIENTO,DEP.: BANCO UNIÓN S.A. , PROCEDENCIA: BANCO UNION S.A., CHEQUE: 148266, FECHA DE EMISION:17/05/2017</t>
  </si>
  <si>
    <t>B15023480002</t>
  </si>
  <si>
    <t>00099021001 DEP.DE CHEQ.AJENOS,RET.DE CAM.,CONCEPTO: PAGO INCAPACIDADES TEMPORALES (REEMBOLSO) MINISTERIO DE ECONOMÍA Y FINANZAS PÚBLICAS,DEP.: CAJA NACIONAL DE SALUD , PROCEDENCIA: BANCO UNION S.A., CHEQUE: 12955, FECHA DE EMISION:17/05/2017</t>
  </si>
  <si>
    <t>B15023500002</t>
  </si>
  <si>
    <t>00099021001 DEP.DE CHEQ.AJENOS,RET.DE CAM.,CONCEPTO: PAGO INCAPACIDADES TEMPORALES (REEMBOLSO) MINISTERIO DE ECONOMÍA Y FINANZAS PÚBLICAS,DEP.: CAJA NACIONAL DE SALUD , PROCEDENCIA: BANCO UNION S.A., CHEQUE: 12961, FECHA DE EMISION:17/05/2017</t>
  </si>
  <si>
    <t>B15023520002</t>
  </si>
  <si>
    <t>00099021001 DEP.DE CHEQ.AJENOS,RET.DE CAM.,CONCEPTO: PAGO INCAPACIDADES TEMPORALES (REEMBOLSO) MINISTERIO DE ECONOMÍA Y FINANZAS PÚBLICAS,DEP.: CAJA NACIONAL DE SALUD , PROCEDENCIA: BANCO UNION S.A., CHEQUE: 12954, FECHA DE EMISION:17/05/2017</t>
  </si>
  <si>
    <t>B15023530002</t>
  </si>
  <si>
    <t>00099021001 DEP.DE CHEQ.AJENOS,RET.DE CAM.,CONCEPTO: PAGO INCAPACIDADES TEMPORALES (REEMBOLSO) MINISTERIO DE ECONOMÍA Y FINANZAS PÚBLICAS,DEP.: CAJA NACIONAL DE SALUD , PROCEDENCIA: BANCO UNION S.A., CHEQUE: 12953, FECHA DE EMISION:17/05/2017</t>
  </si>
  <si>
    <t>B15023540002</t>
  </si>
  <si>
    <t>00099021001 DEP.DE CHEQ.AJENOS,RET.DE CAM.,CONCEPTO: PAGO INCAPACIDADES TEMPORALES (REEMBOLSO) MINISTERIO DE ECONOMÍA Y FINANZAS PÚBLICAS,DEP.: CAJA NACIONAL DE SALUD , PROCEDENCIA: BANCO UNION S.A., CHEQUE: 12990, FECHA DE EMISION:17/05/2017</t>
  </si>
  <si>
    <t>B15023550002</t>
  </si>
  <si>
    <t>00099021001 DEP.DE CHEQ.AJENOS,RET.DE CAM.,CONCEPTO: PAGO INCAPACIDADES TEMPORALES (REEMBOLSO) MINISTERIO DE ECONOMÍA Y FINANZAS PÚBLICAS,DEP.: CAJA NACIONAL DE SALUD , PROCEDENCIA: BANCO UNION S.A., CHEQUE: 13054, FECHA DE EMISION:17/05/2017</t>
  </si>
  <si>
    <t>B15023570002</t>
  </si>
  <si>
    <t>00099021001 DEP.DE CHEQ.AJENOS,RET.DE CAM.,CONCEPTO: PAGO INCAPACIDADES TEMPORALES (REEMBOLSO) MINISTERIO DE ECONOMÍA Y FINANZAS PÚBLICAS,DEP.: CAJA NACIONAL DE SALUD , PROCEDENCIA: BANCO UNION S.A., CHEQUE: 12991, FECHA DE EMISION:17/05/2017</t>
  </si>
  <si>
    <t>B15023580002</t>
  </si>
  <si>
    <t>00099021001 DEP.DE CHEQ.AJENOS,RET.DE CAM.,CONCEPTO: PAGO INCAPACIDADES TEMPORALES (REEMBOLSO) MINISTERIO DE ECONOMÍA Y FINANZAS PÚBLICAS,DEP.: CAJA NACIONAL DE SALUD , PROCEDENCIA: BANCO UNION S.A., CHEQUE: 12992, FECHA DE EMISION:17/05/2017</t>
  </si>
  <si>
    <t>B15023590002</t>
  </si>
  <si>
    <t>00099021001 DEP.DE CHEQ.AJENOS,RET.DE CAM.,CONCEPTO: PAGO INCAPACIDADES TEMPORALES (REEMBOLSO) MINISTERIO DE ECONOMÍA Y FINANZAS PÚBLICAS,DEP.: CAJA NACIONAL DE SALUD , PROCEDENCIA: BANCO UNION S.A., CHEQUE: 12958, FECHA DE EMISION:17/05/2017</t>
  </si>
  <si>
    <t>B15023600002</t>
  </si>
  <si>
    <t>00099021001 DEP.DE CHEQ.AJENOS,RET.DE CAM.,CONCEPTO: PAGO INCAPACIDADES TEMPORALES (REEMBOLSO) MINISTERIO DE ECONOMÍA Y FINANZAS PÚBLICAS,DEP.: CAJA NACIONAL DE SALUD , PROCEDENCIA: BANCO UNION S.A., CHEQUE: 12971, FECHA DE EMISION:17/05/2017</t>
  </si>
  <si>
    <t>B15023620002</t>
  </si>
  <si>
    <t>00099021001 DEP.DE CHEQ.AJENOS,RET.DE CAM.,CONCEPTO: PAGO INCAPACIDADES TEMPORALES (REEMBOLSO) MINISTERIO DE ECONOMÍA Y FINANZAS PÚBLICAS,DEP.: CAJA NACIONAL DE SALUD , PROCEDENCIA: BANCO UNION S.A., CHEQUE: 13052, FECHA DE EMISION:17/05/2017</t>
  </si>
  <si>
    <t>B15023630002</t>
  </si>
  <si>
    <t>00099021001 DEP.DE CHEQ.AJENOS,RET.DE CAM.,CONCEPTO: PAGO INCAPACIDADES TEMPORALES (REEMBOLSO) MINISTERIO DE ECONOMÍA Y FINANZAS PÚBLICAS,DEP.: CAJA NACIONAL DE SALUD , PROCEDENCIA: BANCO UNION S.A., CHEQUE: 12972, FECHA DE EMISION:17/05/2017</t>
  </si>
  <si>
    <t>B15023640002</t>
  </si>
  <si>
    <t>00099021001 DEP.DE CHEQ.AJENOS,RET.DE CAM.,CONCEPTO: PAGO INCAPACIDADES TEMPORALES (REEMBOLSO) MINISTERIO DE ECONOMÍA Y FINANZAS PÚBLICAS,DEP.: CAJA NACIONAL DE SALUD , PROCEDENCIA: BANCO UNION S.A., CHEQUE: 13053, FECHA DE EMISION:17/05/2017</t>
  </si>
  <si>
    <t>B15023660002</t>
  </si>
  <si>
    <t>00099021001 DEP.DE CHEQ.AJENOS,RET.DE CAM.,CONCEPTO: PAGO INCAPACIDADES TEMPORALES (REEMBOLSO) MINISTERIO DE ECONOMÍA Y FINANZAS PÚBLICAS,DEP.: CAJA NACIONAL DE SALUD , PROCEDENCIA: BANCO UNION S.A., CHEQUE: 12973, FECHA DE EMISION:17/05/2017</t>
  </si>
  <si>
    <t>B15023670002</t>
  </si>
  <si>
    <t>00099021001 DEP.DE CHEQ.AJENOS,RET.DE CAM.,CONCEPTO: PAGO INCAPACIDADES TEMPORALES (REEMBOLSO) MINISTERIO DE ECONOMÍA Y FINANZAS PÚBLICAS,DEP.: CAJA NACIONAL DE SALUD , PROCEDENCIA: BANCO UNION S.A., CHEQUE: 12960, FECHA DE EMISION:17/05/2017</t>
  </si>
  <si>
    <t>B15023680002</t>
  </si>
  <si>
    <t>00099021001 DEP.DE CHEQ.AJENOS,RET.DE CAM.,CONCEPTO: PAGO INCAPACIDADES TEMPORALES (REEMBOLSO) MINISTERIO DE ECONOMÍA Y FINANZAS PÚBLICAS,DEP.: CAJA NACIONAL DE SALUD , PROCEDENCIA: BANCO UNION S.A., CHEQUE: 12959, FECHA DE EMISION:17/05/2017</t>
  </si>
  <si>
    <t>B15023690002</t>
  </si>
  <si>
    <t>00099021001 DEP.DE CHEQ.AJENOS,RET.DE CAM.,CONCEPTO: REVERSION SALDOS NO EJECUTADOS POR GASTOS VARIOS UNIDADES MILITARES,DEP.: MINISTERIO DE DEFENSA , PROCEDENCIA: BANCO UNION S.A., CHEQUE: 18693, FECHA DE EMISION:12/05/2017</t>
  </si>
  <si>
    <t>B15023700002</t>
  </si>
  <si>
    <t>00099021001 DEP.DE CHEQ.AJENOS,RET.DE CAM.,CONCEPTO: PAGO INCAPACIDADES TEMPORALES (REEMBOLSO) MINISTERIO DE ECONOMÍA Y FINANZAS PÚBLICAS,DEP.: CAJA NACIONAL DE SALUD , PROCEDENCIA: BANCO UNION S.A., CHEQUE: 12956, FECHA DE EMISION:17/05/2017</t>
  </si>
  <si>
    <t>O15023160002</t>
  </si>
  <si>
    <t>00526012001 DEPOSITO DE EFECTIVO, DEPOSITANTE: DAVID JULIAN CORONEL MAMANI, CONCEPTO: DEVOLUCIÓN DE PASAJES, CUENTA DE DEPOSITO: CUENTA UNICA DEL TESORO</t>
  </si>
  <si>
    <t>O15023230002</t>
  </si>
  <si>
    <t>00099021001 DEPOSITO DE EFECTIVO, DEPOSITANTE: BPE - II ""CNL. O. MOSCOSO"", CONCEPTO: RETENCIÓN DEL 8%, CUENTA DE DEPOSITO: CUENTA UNICA DEL TESORO</t>
  </si>
  <si>
    <t>O15023240002</t>
  </si>
  <si>
    <t>00099021001 DEPOSITO DE EFECTIVO, DEPOSITANTE: BPE - II ""CNL. O. MOSCOSO"", CONCEPTO: RETENCIÓN DE 8%, CUENTA DE DEPOSITO: CUENTA UNICA DEL TESORO</t>
  </si>
  <si>
    <t>O15023260002</t>
  </si>
  <si>
    <t>00099021001 DEPOSITO DE EFECTIVO, DEPOSITANTE: ASFI-ARIEL IBSEN BARRIENTOS CANEDO, CONCEPTO: DEVOLUCION DE VIATICOS, CUENTA DE DEPOSITO: CUENTA UNICA DEL TESORO</t>
  </si>
  <si>
    <t>O15023270002</t>
  </si>
  <si>
    <t>00099021001 DEPOSITO DE EFECTIVO, DEPOSITANTE: SIXTO AGUILAR OLIVERA, CONCEPTO: DEVOLUCIÓN DEL SALDO DE FONDO EN AVANCE, CUENTA DE DEPOSITO: CUENTA UNICA DEL TESORO</t>
  </si>
  <si>
    <t>O15023370002</t>
  </si>
  <si>
    <t>00526012001 DEPOSITO DE EFECTIVO, DEPOSITANTE: ROCIO GERONIMO EUGENIO, CONCEPTO: DEVOLUCION DE PASAJE, CUENTA DE DEPOSITO: CUENTA UNICA DEL TESORO</t>
  </si>
  <si>
    <t>O15023830002</t>
  </si>
  <si>
    <t>00099021001 DEPOSITO DE EFECTIVO, DEPOSITANTE: EMPRESA TUPAC KATARI SRL, CONCEPTO: DEVOLUCIÓN DE IMPORTE SEÑALADO POR MULTA DE LA ASAMBLEA LEGISLATIVA PLURINACIONAL, CUENTA DE DEPOSITO: CUENTA UNICA DEL TESORO</t>
  </si>
  <si>
    <t>O15024120002</t>
  </si>
  <si>
    <t>00526012001 DEPOSITO DE EFECTIVO, DEPOSITANTE: HUGO HAROLD MACHICADO, CONCEPTO: DEVOLUCION PASAJES, CUENTA DE DEPOSITO: CUENTA UNICA DEL TESORO</t>
  </si>
  <si>
    <t>O15024170002</t>
  </si>
  <si>
    <t>00041021101 DEPOSITO DE EFECTIVO, DEPOSITANTE: LESLY PAMELA NIEVES NAVA BARRIENTOS, CONCEPTO: 2DO PAGO DE CUOTAS, CUENTA DE DEPOSITO: CUENTA UNICA DEL TESORO</t>
  </si>
  <si>
    <t>O15024640002</t>
  </si>
  <si>
    <t>00099021001 DEPOSITO DE EFECTIVO, DEPOSITANTE: WENDY CABRERA AGUILAR, CONCEPTO: DEVOLUCION DE INGRESO POR EXCEDER TECHO SALARIAL JUNIO 2016, CUENTA DE DEPOSITO: CUENTA UNICA DEL TESORO</t>
  </si>
  <si>
    <t>O15024660002</t>
  </si>
  <si>
    <t>00099021001 DEPOSITO DE EFECTIVO, DEPOSITANTE: WENDY CABRERA AGUILAR, CONCEPTO: DEVOLUCION DE INGRESO POR EXCEDER TECHO SALARIAL MAYO 2016, CUENTA DE DEPOSITO: CUENTA UNICA DEL TESORO</t>
  </si>
  <si>
    <t>O15024670002</t>
  </si>
  <si>
    <t>00099021001 DEPOSITO DE EFECTIVO, DEPOSITANTE: WENDY CABRERA AGUILAR, CONCEPTO: DEVOLUCION DE INGRESO POR EXCEDER TECHO SALARIAL ABRIL 2016, CUENTA DE DEPOSITO: CUENTA UNICA DEL TESORO</t>
  </si>
  <si>
    <t>B15026210002</t>
  </si>
  <si>
    <t>00099021001 DEP.DE CHEQ.AJENOS,RET.DE CAM.,CONCEPTO: REEMBOLSO SUBSIDIO INCAPACIDAD TEMPORAL - BENI,DEP.: C.G.E. , PROCEDENCIA: BANCO UNION S.A., CHEQUE: 5139, FECHA DE EMISION:09/05/2017</t>
  </si>
  <si>
    <t>B15026630002</t>
  </si>
  <si>
    <t>00099021001 DEP.DE CHEQ.AJENOS,RET.DE CAM.,CONCEPTO: PAGO INCAPACIDADES TEMPORALES ( REEMBOLSO ) MINISTERIO DE ECONOMIA FINANZAS PUBLICAS,DEP.: CAJA NACIONAL DE SALUD , PROCEDENCIA: BANCO UNION S.A., CHEQUE: 12957, FECHA DE EMISION:17/05/2017</t>
  </si>
  <si>
    <t>B15027310002</t>
  </si>
  <si>
    <t>00292012001 DEP.DE CHEQ.AJENOS,RET.DE CAM.,CONCEPTO: DEVOLUCION DE SALDOS POR VIATICOS 2015 ( ARIEL Y VANESSA ),DEP.: VIAS BOLIVIA , PROCEDENCIA: BANCO UNION S.A., CHEQUE: 3230, FECHA DE EMISION:02/05/2017</t>
  </si>
  <si>
    <t>B15027390002</t>
  </si>
  <si>
    <t>00292012001 DEP.DE CHEQ.AJENOS,RET.DE CAM.,CONCEPTO: DEVOLUCION DE PRIMAS POR PARTE DE LA BOLIVIANA CIACRUZ ( EXCLUSION ),DEP.: VIAS BOLIVIA , PROCEDENCIA: BANCO UNION S.A., CHEQUE: 3232, FECHA DE EMISION:02/05/2017</t>
  </si>
  <si>
    <t>B15027730002</t>
  </si>
  <si>
    <t>00070011102 DEP.DE CHEQ.AJENOS,RET.DE CAM.,CONCEPTO: DESCUENTOS - ABRIL 2017 (VARIOS),DEP.: METPS , PROCEDENCIA: BANCO UNION S.A., CHEQUE: 8110, FECHA DE EMISION:17/05/2017</t>
  </si>
  <si>
    <t>O15026120002</t>
  </si>
  <si>
    <t>00099021001 DEPOSITO DE EFECTIVO, DEPOSITANTE: JORGE LUIS YUCRA CHOQUE, CONCEPTO: REVERSION RECURSOS NO EJECUTADOS, CUENTA DE DEPOSITO: CUENTA UNICA DEL TESORO</t>
  </si>
  <si>
    <t>O15026370002</t>
  </si>
  <si>
    <t>00099021001 DEPOSITO DE EFECTIVO, DEPOSITANTE: MARIA ELENA URQUIDI SILVA, CONCEPTO: DOBLE PERCEPCION, CUENTA DE DEPOSITO: CUENTA UNICA DEL TESORO</t>
  </si>
  <si>
    <t>O15027520002</t>
  </si>
  <si>
    <t>00099021001 DEPOSITO DE EFECTIVO, DEPOSITANTE: PEDRO JAVIER SOLIZ HERBAS, CONCEPTO: DEVOLUCION DE FONDOS EN AVANCE, CUENTA DE DEPOSITO: CUENTA UNICA DEL TESORO</t>
  </si>
  <si>
    <t>O15027530002</t>
  </si>
  <si>
    <t>00099021001 DEPOSITO DE EFECTIVO, DEPOSITANTE: JOSE MARIA CARDONA RIOS, CONCEPTO: DEVOLUCION DE VIATICOS, CUENTA DE DEPOSITO: CUENTA UNICA DEL TESORO</t>
  </si>
  <si>
    <t>O15027660002</t>
  </si>
  <si>
    <t>00099021001 DEPOSITO DE EFECTIVO, DEPOSITANTE: AGUILAR Y ASOCIADOS SRL, CONCEPTO: CANCELACIÓN IMPORTE ADEUDADO SEGÚN INFORME UAICOM N° 002/2016, CUENTA DE DEPOSITO: CUENTA UNICA DEL TESORO</t>
  </si>
  <si>
    <t>O15027740002</t>
  </si>
  <si>
    <t>00099021001 DEPOSITO DE EFECTIVO, DEPOSITANTE: TRIBUNAL PERMANENTE DE JUSTICIA MILITAR, CONCEPTO: DEVOLUCION POR CONCEPTO DE AGUA, CUENTA DE DEPOSITO: CUENTA UNICA DEL TESORO</t>
  </si>
  <si>
    <t>O15027820002</t>
  </si>
  <si>
    <t>00099021001 DEPOSITO DE EFECTIVO, DEPOSITANTE: MINISTERIO DE EDUCACION-SELVA PINTO VEGA, CONCEPTO: REVERSION DE HABER, CUENTA DE DEPOSITO: CUENTA UNICA DEL TESORO</t>
  </si>
  <si>
    <t>O15027830002</t>
  </si>
  <si>
    <t>00020031101 DEPOSITO DE EFECTIVO, DEPOSITANTE: RAUL PERCY FERAUDY TELLEZ, CONCEPTO: DEVOLUCION DE VIATICOS, CUENTA DE DEPOSITO: CUENTA UNICA DEL TESORO</t>
  </si>
  <si>
    <t>O15028140002</t>
  </si>
  <si>
    <t>00099021001 DEPOSITO DE EFECTIVO, DEPOSITANTE: RENE MARTINEZ-MINISTERIO DE DEPORTES, CONCEPTO: DEV. DE SALDOS NO EJECUTADOS, CUENTA DE DEPOSITO: CUENTA UNICA DEL TESORO</t>
  </si>
  <si>
    <t>O15028220002</t>
  </si>
  <si>
    <t>00099021001 DEPOSITO DE EFECTIVO, DEPOSITANTE: LEONARDO SANTOS PUMARI, CONCEPTO: ADQUISICION 5 TINTAS IMPRESORA EPSON-PREVENTIVO N° 2849, CUENTA DE DEPOSITO: CUENTA UNICA DEL TESORO</t>
  </si>
  <si>
    <t>O15028300002</t>
  </si>
  <si>
    <t>00099021001 DEPOSITO DE EFECTIVO, DEPOSITANTE: SR. ANGELO TORRICO CARDENAS, CONCEPTO: RETENCIÓN POR CONCEPTO DE IVA, CUENTA DE DEPOSITO: CUENTA UNICA DEL TESORO</t>
  </si>
  <si>
    <t>O15028360002</t>
  </si>
  <si>
    <t>00099021001 DEPOSITO DE EFECTIVO, DEPOSITANTE: FED BOL DE BILLAR - SERGIO CANSECO NOGALES, CONCEPTO: REVERSIÓN DE SALDOS NO EJECUTADOS COMPROBANTES (C-31) NUMEROS 288/2009;346/2009;501/2009 Y 563/2009, CUENTA DE DEPOSITO: CUENTA UNICA DEL TESORO</t>
  </si>
  <si>
    <t>O15029020002</t>
  </si>
  <si>
    <t>00020031101 DEPOSITO DE EFECTIVO, DEPOSITANTE: RADIO BATALLON TOPATER, CONCEPTO: RETENCION DE IMPUESTOS IUE POR PAGO DE LIMPIEZA CORRESPONDIENTE AL MES DE ABRIL/17, CUENTA DE DEPOSITO: CUENTA UNICA DEL TESORO</t>
  </si>
  <si>
    <t>O15029040002</t>
  </si>
  <si>
    <t>00020031101 DEPOSITO DE EFECTIVO, DEPOSITANTE: RADIO BATALLON TOPATER, CONCEPTO: RETENCION DE IMPUESTOS IT POR PAGO DE LIMPIEZA CORRESPONDIENTE AL MES DE ABRIL/17, CUENTA DE DEPOSITO: CUENTA UNICA DEL TESORO</t>
  </si>
  <si>
    <t>O15029090002</t>
  </si>
  <si>
    <t>00099021001 DEPOSITO DE EFECTIVO, DEPOSITANTE: CARVAJAL CRUZ, CONCEPTO: DEVOLUCION DE VIATICOS, CUENTA DE DEPOSITO: CUENTA UNICA DEL TESORO</t>
  </si>
  <si>
    <t>O15029240002</t>
  </si>
  <si>
    <t>O15029280002</t>
  </si>
  <si>
    <t>00046024204 DEPOSITO DE EFECTIVO, DEPOSITANTE: CINTHYA VERA CALLISAYA, CONCEPTO: SALDO NO EJECUTADO, CUENTA DE DEPOSITO: CUENTA UNICA DEL TESORO</t>
  </si>
  <si>
    <t>O15029320002</t>
  </si>
  <si>
    <t>00099021001 DEPOSITO DE EFECTIVO, DEPOSITANTE: BENJO OVIDIO CRUZ RIVA, CONCEPTO: REVERSION POR VIATICOS, CUENTA DE DEPOSITO: CUENTA UNICA DEL TESORO</t>
  </si>
  <si>
    <t>O15029330002</t>
  </si>
  <si>
    <t>00099021001 DEPOSITO DE EFECTIVO, DEPOSITANTE: CARLA GIOVANA MONRROY DIAZ, CONCEPTO: REVERSION POR VIATICOS, CUENTA DE DEPOSITO: CUENTA UNICA DEL TESORO</t>
  </si>
  <si>
    <t>O15029550002</t>
  </si>
  <si>
    <t>00099021001 DEPOSITO DE EFECTIVO, DEPOSITANTE: EJERCITO DE BOLIVIA EDDY RODRIGO MAMANI MACIAS, CONCEPTO: DEVOLUCION DE VIATICOS Y/O PASAJES, CUENTA DE DEPOSITO: CUENTA UNICA DEL TESORO</t>
  </si>
  <si>
    <t>B15030990002</t>
  </si>
  <si>
    <t>00099021001 DEP.DE CHEQ.AJENOS,RET.DE CAM.,CONCEPTO: PAGO INCAPACIDADES TEMPORALES (REEMBOLSO) MINISTERIO DE ECONOMIA FINANZAS PUBLICAS,DEP.: CAJA NACIONAL DE SALUD , PROCEDENCIA: BANCO UNION S.A., CHEQUE: 12970, FECHA DE EMISION:19/05/2017</t>
  </si>
  <si>
    <t>B15031000002</t>
  </si>
  <si>
    <t>00099021001 DEP.DE CHEQ.AJENOS,RET.DE CAM.,CONCEPTO: PAGO INCAPACIDADES TEMPORALES (REEMBOLSO) MINISTERIO DE ECONOMIA FINANZAS PUBLICAS,DEP.: CAJA NACIONAL DE SALUD , PROCEDENCIA: BANCO UNION S.A., CHEQUE: 12962, FECHA DE EMISION:19/05/2017</t>
  </si>
  <si>
    <t>B15031020002</t>
  </si>
  <si>
    <t>00099021001 DEP.DE CHEQ.AJENOS,RET.DE CAM.,CONCEPTO: PAGO INCAPACIDADES TEMPORALES (REEMBOLSO) MINISTERIO DE ECONOMIA FINANZAS PUBLICAS,DEP.: CAJA NACIONAL DE SALUD , PROCEDENCIA: BANCO UNION S.A., CHEQUE: 12963, FECHA DE EMISION:19/05/2017</t>
  </si>
  <si>
    <t>B15031030002</t>
  </si>
  <si>
    <t>00099021001 DEP.DE CHEQ.AJENOS,RET.DE CAM.,CONCEPTO: PAGO INCAPACIDADES TEMPORALES (REEMBOLSO) MINISTERIO DE ECONOMIA FINANZAS PUBLICAS,DEP.: CAJA NACIONAL DE SALUD , PROCEDENCIA: BANCO UNION S.A., CHEQUE: 12964, FECHA DE EMISION:19/05/2017</t>
  </si>
  <si>
    <t>B15031040002</t>
  </si>
  <si>
    <t>00099021001 DEP.DE CHEQ.AJENOS,RET.DE CAM.,CONCEPTO: PAGO INCAPACIDADES TEMPORALES (REEMBOLSO) MINISTERIO DE ECONOMIA FINANZAS PUBLICAS,DEP.: CAJA NACIONAL DE SALUD , PROCEDENCIA: BANCO UNION S.A., CHEQUE: 12968, FECHA DE EMISION:19/05/2017</t>
  </si>
  <si>
    <t>B15031080002</t>
  </si>
  <si>
    <t>00099021001 DEP.DE CHEQ.AJENOS,RET.DE CAM.,CONCEPTO: PAGO INCAPACIDADES TEMPORALES (REEMBOLSO) MINISTERIO DE ECONOMIA FINANZAS PUBLICAS,DEP.: CAJA NACIONAL DE SALUD , PROCEDENCIA: BANCO UNION S.A., CHEQUE: 12969, FECHA DE EMISION:19/05/2017</t>
  </si>
  <si>
    <t>B15031310002</t>
  </si>
  <si>
    <t>00342012001 DEP.DE CHEQ.AJENOS,RET.DE CAM.,CONCEPTO: DEVOLUCION PASAJES C-31 N° 656,DEP.: A.E.V. REGIONAL PANDO , PROCEDENCIA: BANCO UNION S.A., CHEQUE: 867, FECHA DE EMISION:04/05/2017</t>
  </si>
  <si>
    <t>B15031610002</t>
  </si>
  <si>
    <t>00582012001 DEP.DE CHEQ.AJENOS,RET.DE CAM.,CONCEPTO: DEVOLUCION ZAFRA 2015 - 2016 SR. FRORES,DEP.: DAVID LOPEZ , PROCEDENCIA: BANCO UNION S.A., CHEQUE: 4643, FECHA DE EMISION:26/04/2017</t>
  </si>
  <si>
    <t>B15031690002</t>
  </si>
  <si>
    <t>00582012001 DEP.DE CHEQ.AJENOS,RET.DE CAM.,CONCEPTO: DEVOLUCION DE RECURSOS TCO SR. RIBERA,DEP.: DAVID LOPEZ , PROCEDENCIA: BANCO UNION S.A., CHEQUE: 4639, FECHA DE EMISION:21/04/2017</t>
  </si>
  <si>
    <t>B15032010002</t>
  </si>
  <si>
    <t>00283022001 DEP.DE CHEQ.AJENOS,RET.DE CAM.,CONCEPTO: DEVOLUCION DE VIATICOS,DEP.: ADUANA NACIONAL DE BOLIVIA , PROCEDENCIA: BANCO UNION S.A., CHEQUE: 2522, FECHA DE EMISION:15/05/2017</t>
  </si>
  <si>
    <t>O15031090002</t>
  </si>
  <si>
    <t>00099021001 DEPOSITO DE EFECTIVO, DEPOSITANTE: JULIO CESAR ZURITA LUJAN, CONCEPTO: REVERSION IVA (VIATICOS), CUENTA DE DEPOSITO: CUENTA UNICA DEL TESORO</t>
  </si>
  <si>
    <t>O15031180002</t>
  </si>
  <si>
    <t>00099021001 DEPOSITO DE EFECTIVO, DEPOSITANTE: NELSON GALARZA CESPEDES, CONCEPTO: REVERSIÓN DE PASAJES PATRULLA DE SATINADORES GESTIÓN 2016, CUENTA DE DEPOSITO: CUENTA UNICA DEL TESORO</t>
  </si>
  <si>
    <t>O15031190002</t>
  </si>
  <si>
    <t>00099021001 DEPOSITO DE EFECTIVO, DEPOSITANTE: ARMANDO OTALORA MONTES, CONCEPTO: REVERSIÓN DE PASAJES PATRULLA DE SATINADORES GESTIÓN 2016, CUENTA DE DEPOSITO: CUENTA UNICA DEL TESORO</t>
  </si>
  <si>
    <t>O15031210002</t>
  </si>
  <si>
    <t>00099021001 DEPOSITO DE EFECTIVO, DEPOSITANTE: RI - 3 ""GRAL PEREZ"", CONCEPTO: ENERGÍA ELECTRICA MES DE FEBRERO 2017, CUENTA DE DEPOSITO: CUENTA UNICA DEL TESORO</t>
  </si>
  <si>
    <t>O15031220002</t>
  </si>
  <si>
    <t>00099021001 DEPOSITO DE EFECTIVO, DEPOSITANTE: CONTRERAS VILLCA JAVIER, CONCEPTO: REVERSIÓN DE PASAJES PATRULLA DE SATINADORES GESTIÓN 2016, CUENTA DE DEPOSITO: CUENTA UNICA DEL TESORO</t>
  </si>
  <si>
    <t>O15031320002</t>
  </si>
  <si>
    <t>00041021101 DEPOSITO DE EFECTIVO, DEPOSITANTE: CARLOS MAURICIO GAMEZ OROZCO, CONCEPTO: PAGO DEUDA SERVICIO NACIONAL DE PROPIEDAD INTELECTUAL, CUENTA DE DEPOSITO: CUENTA UNICA DEL TESORO</t>
  </si>
  <si>
    <t>O15031830002</t>
  </si>
  <si>
    <t>00046024204 DEPOSITO DE EFECTIVO, DEPOSITANTE: KATHERINE RIBERA EGUEZ, CONCEPTO: DEVOLUCION DE SALDOS NO UTILIZADOS C31/955 CC 747, CUENTA DE DEPOSITO: CUENTA UNICA DEL TESORO</t>
  </si>
  <si>
    <t>O15032310002</t>
  </si>
  <si>
    <t>00035031101 DEPOSITO DE EFECTIVO, DEPOSITANTE: YOBANA ESTELA CONDORI CHAVEZ, CONCEPTO: REPOSICIÓN DE 3 SILLAS PERTENECIENTES AL CAMPO FERIAL CHUQUIAGO MARKA, CUENTA DE DEPOSITO: CUENTA UNICA DEL TESORO</t>
  </si>
  <si>
    <t>O15032340002</t>
  </si>
  <si>
    <t>00099021001 DEPOSITO DE EFECTIVO, DEPOSITANTE: TERESA RAMIREZ ZAPATA, CONCEPTO: DEVOLUCION DE SUELDO, CUENTA DE DEPOSITO: CUENTA UNICA DEL TESORO</t>
  </si>
  <si>
    <t>O15032360002</t>
  </si>
  <si>
    <t>00099021001 DEPOSITO DE EFECTIVO, DEPOSITANTE: JOSE LUIS PEREZ MARTINEZ, CONCEPTO: DEVOLUCION DE VIATICOS NO UTILIZADOS C-31 475, CUENTA DE DEPOSITO: CUENTA UNICA DEL TESORO</t>
  </si>
  <si>
    <t>O15032460002</t>
  </si>
  <si>
    <t>00234012001 DEPOSITO DE EFECTIVO, DEPOSITANTE: FRANKLIN EDWIN PEREZ LOZANO, CONCEPTO: DEVOLUCION AL C-31 PREVENTIVO 372 PARTIDA 25900, CUENTA DE DEPOSITO: CUENTA UNICA DEL TESORO</t>
  </si>
  <si>
    <t>O15032570002</t>
  </si>
  <si>
    <t>00099021001 DEPOSITO DE EFECTIVO, DEPOSITANTE: JUAN PABLO SALAZAR ORTIZ, CONCEPTO: DEVOLUCION DE VIATICOS, CUENTA DE DEPOSITO: CUENTA UNICA DEL TESORO</t>
  </si>
  <si>
    <t>O15032860002</t>
  </si>
  <si>
    <t>00099021001 DEPOSITO DE EFECTIVO, DEPOSITANTE: REG. SAT. SVA. - 12 ""CNL F. MANCHEGO"", CONCEPTO: SERVICIO BÁSICO - TELEFONO ENERO, CUENTA DE DEPOSITO: CUENTA UNICA DEL TESORO</t>
  </si>
  <si>
    <t>O15032920002</t>
  </si>
  <si>
    <t>00099021001 DEPOSITO DE EFECTIVO, DEPOSITANTE: PRIMO TERRAZAS ARMIJO CI. 4393691 CBBA., CONCEPTO: REVERSION, CUENTA DE DEPOSITO: CUENTA UNICA DEL TESORO</t>
  </si>
  <si>
    <t>O15033020002</t>
  </si>
  <si>
    <t>00526012001 DEPOSITO DE EFECTIVO, DEPOSITANTE: LETICIA CATUMO GARCIA, CONCEPTO: DEVOLUCION VIATICOS, CUENTA DE DEPOSITO: CUENTA UNICA DEL TESORO</t>
  </si>
  <si>
    <t>O15033070002</t>
  </si>
  <si>
    <t>00099021001 DEPOSITO DE EFECTIVO, DEPOSITANTE: GUERY JOSE FUNES PEÑARANDA, CONCEPTO: REVERSION DEL 13 % EN LA PARTIDA VIATICOS, CUENTA DE DEPOSITO: CUENTA UNICA DEL TESORO</t>
  </si>
  <si>
    <t>B15035710002</t>
  </si>
  <si>
    <t>00086031101 DEP.DE CHEQ.AJENOS,RET.DE CAM.,CONCEPTO: DEP. POR MULTAS COBRADAS POR EL PN TUNARI,DEP.: SERNAP-TUNARI , PROCEDENCIA: BANCO UNION S.A., CHEQUE: 342, FECHA DE EMISION:28/04/2017</t>
  </si>
  <si>
    <t>O15035920002</t>
  </si>
  <si>
    <t>00099021001 DEPOSITO DE EFECTIVO, DEPOSITANTE: FELIX GUTIERREZ QUISPE, CONCEPTO: DEVOLUCION DE HABER DE MARZO (DOBLE PERCEPCION), CUENTA DE DEPOSITO: CUENTA UNICA DEL TESORO</t>
  </si>
  <si>
    <t>O15036190002</t>
  </si>
  <si>
    <t>00086038007 DEPOSITO DE EFECTIVO, DEPOSITANTE: CECILIA AYALA AGUIRRE, CONCEPTO: DEVOLUCION FONDOS EN AVANCE NO USADOS C31-485, CUENTA DE DEPOSITO: CUENTA UNICA DEL TESORO</t>
  </si>
  <si>
    <t>O15036420002</t>
  </si>
  <si>
    <t>00526012001 DEPOSITO DE EFECTIVO, DEPOSITANTE: BOLIVIA TV-RICHARD NINA CALLA, CONCEPTO: DEVOLUCION DE PASAJES, CUENTA DE DEPOSITO: CUENTA UNICA DEL TESORO</t>
  </si>
  <si>
    <t>B15035470002</t>
  </si>
  <si>
    <t>00099021001 DEP.DE CHEQ.AJENOS,RET.DE CAM.,CONCEPTO: DURAN FLORES MANUEL,DEP.: BANCO UNION S.A. , PROCEDENCIA: BANCO UNION S.A., CHEQUE: 148269, FECHA DE EMISION:22/05/2017</t>
  </si>
  <si>
    <t>B15035970002</t>
  </si>
  <si>
    <t>00590012001 DEP.DE CHEQ.AJENOS,RET.DE CAM.,CONCEPTO: PAGO INCAPACIDAD TEMPORAL DEL PERSONAL QUIPUS CORRESPONDIENTE MES MARZO 2017,DEP.: CAJA DE SALUD DE CAMINOS Y R. A. , PROCEDENCIA: BANCO UNION S.A., CHEQUE: 7714, FECHA DE EMISION:10/05/2017</t>
  </si>
  <si>
    <t>O15036170002</t>
  </si>
  <si>
    <t>00099021001 DEPOSITO DE EFECTIVO, DEPOSITANTE: MARIA ELENA QUISBERT LAZO, CONCEPTO: DEVOLUCION SUELDO MARZO Y ABRIL 2017, CUENTA DE DEPOSITO: CUENTA UNICA DEL TESORO</t>
  </si>
  <si>
    <t>O15036620002</t>
  </si>
  <si>
    <t>00099021001 DEPOSITO DE EFECTIVO, DEPOSITANTE: CARLOS RAUL GONZALEZ SALAZAR-ASFI, CONCEPTO: DEVOLUCION DE FONDOS POR ASIGNACION DE PASAJES, CUENTA DE DEPOSITO: CUENTA UNICA DEL TESORO</t>
  </si>
  <si>
    <t>O15037300002</t>
  </si>
  <si>
    <t>00099021001 DEPOSITO DE EFECTIVO, DEPOSITANTE: RC-10 "GRAL MERCADO", CONCEPTO: PAGO POR RETENCION DE ALIMENTACION PARA ANIMALES MARISCALERIA DEL GANADO CABALLAR CORRESP MES MAYO, CUENTA DE DEPOSITO: CUENTA UNICA DEL TESORO</t>
  </si>
  <si>
    <t>O15037310002</t>
  </si>
  <si>
    <t>00099021001 DEPOSITO DE EFECTIVO, DEPOSITANTE: RC-10 "GRAL MERCADO", CONCEPTO: PAGO POR RETENCION DE ALIMENTACION PARA ANIMALES MARISCALERIA DEL GANADO CABALLAR CORRESP MES MARZO, CUENTA DE DEPOSITO: CUENTA UNICA DEL TESORO</t>
  </si>
  <si>
    <t>O15037290002</t>
  </si>
  <si>
    <t>00099021001 DEPOSITO DE EFECTIVO, DEPOSITANTE: RC-10 "GRAL MERCADO", CONCEPTO: PAGO POR RETENCION DE ALIMENTACION PARA ANIMALES MARISCALERIA DEL GANADO CABALLAR CORRESP MES ABRIL, CUENTA DE DEPOSITO: CUENTA UNICA DEL TESORO</t>
  </si>
  <si>
    <t>B15035440002</t>
  </si>
  <si>
    <t>00099021001 DEP.DE CHEQ.AJENOS,RET.DE CAM.,CONCEPTO: ELVIS MENDIZABAL CHURA,DEP.: BANCO UNION S.A. , PROCEDENCIA: BANCO UNION S.A., CHEQUE: 148268, FECHA DE EMISION:22/05/2017</t>
  </si>
  <si>
    <t>O15036960002</t>
  </si>
  <si>
    <t>00099021001 DEPOSITO DE EFECTIVO, DEPOSITANTE: FRANCISCO QUISPE CAHUAYA, CONCEPTO: POR COMBUSTIBLE CORRESPONDIENTE AL MES DE ABRIL DE LA GESTION 2017, CUENTA DE DEPOSITO: CUENTA UNICA DEL TESORO</t>
  </si>
  <si>
    <t>B15035980002</t>
  </si>
  <si>
    <t>00590012001 DEP.DE CHEQ.AJENOS,RET.DE CAM.,CONCEPTO: PAGO INCAPACIDAD TEMPORAL DEL PERSONAL QUIPUS CORRESPONDIENTE MES ABRIL 2017,DEP.: CAJA DE SALUD DE CAMINOS Y R.A. , PROCEDENCIA: BANCO UNION S.A., CHEQUE: 7715, FECHA DE EMISION:11/05/2017</t>
  </si>
  <si>
    <t>O15035090002</t>
  </si>
  <si>
    <t>O15035390002</t>
  </si>
  <si>
    <t>00580012001 DEPOSITO DE EFECTIVO, DEPOSITANTE: FLORENCIO CONDORI QUISPE, CONCEPTO: DEVOLUCIÓN EN PAGO EN EXCESO CORRESPONDIENTE A AGUINALDO DE LA GESTIÓN 2014, CUENTA DE DEPOSITO: CUENTA UNICA DEL TESORO</t>
  </si>
  <si>
    <t>O15035620002</t>
  </si>
  <si>
    <t>00020031101 DEPOSITO DE EFECTIVO, DEPOSITANTE: GROVER REMBERTO ROJAS UGARTE, CONCEPTO: REVERSION DEL TRIBUNAL DE PERSONAL DEL EJERCITO T.P.E. ABRIL, CUENTA DE DEPOSITO: CUENTA UNICA DEL TESORO</t>
  </si>
  <si>
    <t>O15035820002</t>
  </si>
  <si>
    <t>00099021001 DEPOSITO DE EFECTIVO, DEPOSITANTE: YOSNEL BOLIGAN JOMARRON, CONCEPTO: PAGO POR EXCEDENTES CONSUMO DE TELEFONIA MOVIL GESTION 2016, CUENTA DE DEPOSITO: CUENTA UNICA DEL TESORO</t>
  </si>
  <si>
    <t>O15036970002</t>
  </si>
  <si>
    <t>00099021001 DEPOSITO DE EFECTIVO, DEPOSITANTE: FRANCISCO QUISPE CAHUAYA, CONCEPTO: POR ALIMENTACION DE ANIMALES CORRESPONDIENTE AL MES DE MAYO DE LA GESTION 2017, CUENTA DE DEPOSITO: CUENTA UNICA DEL TESORO</t>
  </si>
  <si>
    <t>O15036500002</t>
  </si>
  <si>
    <t>00099021001 DEPOSITO DE EFECTIVO, DEPOSITANTE: SR. JUAN JIMENEZ TORREZ, CONCEPTO: DOBLE PERCEPCION, CUENTA DE DEPOSITO: CUENTA UNICA DEL TESORO</t>
  </si>
  <si>
    <t>O15037110002</t>
  </si>
  <si>
    <t>00099021001 DEPOSITO DE EFECTIVO, DEPOSITANTE: DAVID HERRERA ARREDONDO, CONCEPTO: REVERSIÓN POR CONSUMO DE ENERGÍA ELECTRICA, CUENTA DE DEPOSITO: CUENTA UNICA DEL TESORO</t>
  </si>
  <si>
    <t>O15037260002</t>
  </si>
  <si>
    <t>00099021001 DEPOSITO DE EFECTIVO, DEPOSITANTE: RUBEN RODRIGUEZ FERNANDEZ, CONCEPTO: REVERSION CAMBIO DE DESTINO, VIATICOS POR VIAJE AL INTERIOR DEL PAIS 13 %, CUENTA DE DEPOSITO: CUENTA UNICA DEL TESORO</t>
  </si>
  <si>
    <t>B15040070002</t>
  </si>
  <si>
    <t>00283042001 DEP.DE CHEQ.AJENOS,RET.DE CAM.,CONCEPTO: MULTAS REGIONAL ORURO,DEP.: ADUANA NAL DE BOLIVIA , PROCEDENCIA: BANCO UNION S.A., CHEQUE: 2538, FECHA DE EMISION:18/05/2017</t>
  </si>
  <si>
    <t>B15040310002</t>
  </si>
  <si>
    <t>00582012001 DEP.DE CHEQ.AJENOS,RET.DE CAM.,CONCEPTO: PAGO INCAPACIDAD TEMPORAL DEL PERSONAL EBA-SEDEM CORRESPONDIENTE MES ENERO 2016,DEP.: CAJA DE SALUD DE CAMINOS Y R.A. , PROCEDENCIA: BANCO UNION S.A., CHEQUE: 7254, FECHA DE EMISION:22/05/2017</t>
  </si>
  <si>
    <t>B15040460002</t>
  </si>
  <si>
    <t>00513042001 DEP.DE CHEQ.AJENOS,RET.DE CAM.,CONCEPTO: REVERSION SALDOS NO EJECUTADOS,DEP.: YPFB , PROCEDENCIA: BANCO UNION S.A., CHEQUE: 2098, FECHA DE EMISION:10/05/2017</t>
  </si>
  <si>
    <t>B15040470002</t>
  </si>
  <si>
    <t>00513022001 DEP.DE CHEQ.AJENOS,RET.DE CAM.,CONCEPTO: DEVOLUCION DE SALDOS,DEP.: YPFB , PROCEDENCIA: BANCO UNION S.A., CHEQUE: 4405, FECHA DE EMISION:18/05/2017</t>
  </si>
  <si>
    <t>B15040480002</t>
  </si>
  <si>
    <t>00513022001 DEP.DE CHEQ.AJENOS,RET.DE CAM.,CONCEPTO: DEVOLUCION SALDOS,DEP.: YPFB , PROCEDENCIA: BANCO UNION S.A., CHEQUE: 4385, FECHA DE EMISION:04/05/2017</t>
  </si>
  <si>
    <t>B15040490002</t>
  </si>
  <si>
    <t>00513022001 DEP.DE CHEQ.AJENOS,RET.DE CAM.,CONCEPTO: DEVOLUCION SALDOS,DEP.: YPFB , PROCEDENCIA: BANCO UNION S.A., CHEQUE: 4406, FECHA DE EMISION:18/05/2017</t>
  </si>
  <si>
    <t>O15039190002</t>
  </si>
  <si>
    <t>00099021001 DEPOSITO DE EFECTIVO, DEPOSITANTE: LUIS ANGELO TORRICO CARDENAS, CONCEPTO: RETENCION POR IVA DEL SR LUIS ANGELO TORRICO CARDENAS, CUENTA DE DEPOSITO: CUENTA UNICA DEL TESORO</t>
  </si>
  <si>
    <t>O15039340002</t>
  </si>
  <si>
    <t>00099021001 DEPOSITO DE EFECTIVO, DEPOSITANTE: EMILIO ALANOCA ARGOLLO, CONCEPTO: DOBLE PERCEPCION, CUENTA DE DEPOSITO: CUENTA UNICA DEL TESORO</t>
  </si>
  <si>
    <t>O15039850002</t>
  </si>
  <si>
    <t>00526012001 DEPOSITO DE EFECTIVO, DEPOSITANTE: BOLIVIA TV-BORIS LUIS CARTAGENA F., CONCEPTO: DEVOLUCION DE PASAJES-BOLIVA TV, CUENTA DE DEPOSITO: CUENTA UNICA DEL TESORO</t>
  </si>
  <si>
    <t>O15039920002</t>
  </si>
  <si>
    <t>00099021001 DEPOSITO DE EFECTIVO, DEPOSITANTE: ARACELY LANZA CRUZ, CONCEPTO: DUODÉCIMAS DE AGUINALDO, CUENTA DE DEPOSITO: CUENTA UNICA DEL TESORO</t>
  </si>
  <si>
    <t>O15039950002</t>
  </si>
  <si>
    <t>00020011103 DEPOSITO DE EFECTIVO, DEPOSITANTE: INSTITUTO GEOGRAFICO MILITAR, CONCEPTO: RETENCION 13% PARTIDA PRESUPUESTARIA 22210 "PROYECTO HUMANATA PUEBLO", CUENTA DE DEPOSITO: CUENTA UNICA DEL TESORO</t>
  </si>
  <si>
    <t>O15039960002</t>
  </si>
  <si>
    <t>00020011103 DEPOSITO DE EFECTIVO, DEPOSITANTE: INSTITUTO GEOGRAFICO MILITAR, CONCEPTO: REVERSION PARTIDA PRESUP 39500 "PROYECTO HUMANATA PUEBLO", CUENTA DE DEPOSITO: CUENTA UNICA DEL TESORO</t>
  </si>
  <si>
    <t>O15039980002</t>
  </si>
  <si>
    <t>00020011103 DEPOSITO DE EFECTIVO, DEPOSITANTE: INSTITUTO GEOGRAFICO MILITAR, CONCEPTO: RETENCION 13% PARTIDAS PRESUP 22210 "PROYECTO RED GEODESICA POTOSI-VIACHA", CUENTA DE DEPOSITO: CUENTA UNICA DEL TESORO</t>
  </si>
  <si>
    <t>O15040000002</t>
  </si>
  <si>
    <t>00020011103 DEPOSITO DE EFECTIVO, DEPOSITANTE: INSTITUTO GEOGRAFICO MILITAR, CONCEPTO: RETENCION 15,5% PARTIDAS PRESUP 26990-31300 "PROYECTO RED GEODESICA POTOSI-VIACHA", CUENTA DE DEPOSITO: CUENTA UNICA DEL TESORO</t>
  </si>
  <si>
    <t>O15040030002</t>
  </si>
  <si>
    <t>00020011103 DEPOSITO DE EFECTIVO, DEPOSITANTE: INSTITUTO GEOGRAFICO MILITAR, CONCEPTO: REVERSION PARTIDAS PRESUP 34500-34600-32200-26990 "PROYECTO RED GEODESICA POTOSI-VIACHA", CUENTA DE DEPOSITO: CUENTA UNICA DEL TESORO</t>
  </si>
  <si>
    <t>O15040060002</t>
  </si>
  <si>
    <t>00020011103 DEPOSITO DE EFECTIVO, DEPOSITANTE: INSTITUTO GEOGRAFICO MILITAR, CONCEPTO: RETENCION 13% PARTIDA PRESUP 22210 "GASTOS ADM. ENERO 2017", CUENTA DE DEPOSITO: CUENTA UNICA DEL TESORO</t>
  </si>
  <si>
    <t>O15040080002</t>
  </si>
  <si>
    <t>00020011103 DEPOSITO DE EFECTIVO, DEPOSITANTE: INSTITUTO GEOGRAFICO MILITAR, CONCEPTO: RETENCION 15,5% PARTIDAS PRESUP 21200-21300-24110-25400-23100 "GASTOS ADM. ENERO 2017", CUENTA DE DEPOSITO: CUENTA UNICA DEL TESORO</t>
  </si>
  <si>
    <t>O15040100002</t>
  </si>
  <si>
    <t>00020011103 DEPOSITO DE EFECTIVO, DEPOSITANTE: INSTITUTO GEOGRAFICO MILITAR, CONCEPTO: REVERSION GASTOS ADMINISTRATIVOS ENERO 2017, CUENTA DE DEPOSITO: CUENTA UNICA DEL TESORO</t>
  </si>
  <si>
    <t>O15040130002</t>
  </si>
  <si>
    <t>O15040170002</t>
  </si>
  <si>
    <t>00020011103 DEPOSITO DE EFECTIVO, DEPOSITANTE: INSTITUTO GEOGRAFICO MILITAR, CONCEPTO: REVERSION "PROYECTO SAN ANTONIO CONDO", CUENTA DE DEPOSITO: CUENTA UNICA DEL TESORO</t>
  </si>
  <si>
    <t>O15040200002</t>
  </si>
  <si>
    <t>00020011103 DEPOSITO DE EFECTIVO, DEPOSITANTE: INSTITUTO GEOGRAFICO MILITAR, CONCEPTO: RETENCION 13% PARTIDA PRESP 22210 "PROYECTO SAN ANTONIO CONDO", CUENTA DE DEPOSITO: CUENTA UNICA DEL TESORO</t>
  </si>
  <si>
    <t>O15040370002</t>
  </si>
  <si>
    <t>00099021001 DEPOSITO DE EFECTIVO, DEPOSITANTE: ANA MARIA PEREYRA GALVAN, CONCEPTO: REVERSIÓN BOLETA MARZO, CUENTA DE DEPOSITO: CUENTA UNICA DEL TESORO</t>
  </si>
  <si>
    <t>O15040590002</t>
  </si>
  <si>
    <t>00099021001 DEPOSITO DE EFECTIVO, DEPOSITANTE: RC - 3 ""AROMA"", CONCEPTO: REVERSIÓN MARISCALERIA, CUENTA DE DEPOSITO: CUENTA UNICA DEL TESORO</t>
  </si>
  <si>
    <t>O15040630002</t>
  </si>
  <si>
    <t>00099021001 DEPOSITO DE EFECTIVO, DEPOSITANTE: CIRILO ALVARADO VELA C.I. 353560 LP., CONCEPTO: DOBLE PERCEPCION, CUENTA DE DEPOSITO: CUENTA UNICA DEL TESORO</t>
  </si>
  <si>
    <t>O15040670002</t>
  </si>
  <si>
    <t>00373024101 DEPOSITO DE EFECTIVO, DEPOSITANTE: MIRIAM OLIVIA APAZA APAZA, CONCEPTO: DEVOLUCION DE VIATICOS GESTION 2016, CUENTA DE DEPOSITO: CUENTA UNICA DEL TESORO</t>
  </si>
  <si>
    <t>O15040740002</t>
  </si>
  <si>
    <t>00099021001 DEPOSITO DE EFECTIVO, DEPOSITANTE: EJERCITO DE BOLIVIA, CONCEPTO: DEVOLUCION ENERGIA ELECTRICA FEB / 17, CUENTA DE DEPOSITO: CUENTA UNICA DEL TESORO</t>
  </si>
  <si>
    <t>O15041280002</t>
  </si>
  <si>
    <t>00099021001 DEPOSITO DE EFECTIVO, DEPOSITANTE: NIXON EMILIANO VARGAS MAMANI C.I. 3362542 LP., CONCEPTO: DEVOLUCION, CUENTA DE DEPOSITO: CUENTA UNICA DEL TESORO</t>
  </si>
  <si>
    <t>O15041290002</t>
  </si>
  <si>
    <t>00099021001 DEPOSITO DE EFECTIVO, DEPOSITANTE: PAUL ANTONIO COCA SUAREZ ARANA, CONCEPTO: VIAJE A SUCRE 15-17/05/2017 PAUL ANTONIO COCA SUAREZ ARANA CI:5872734 SC - PREVENTIVO 2990, CUENTA DE DEPOSITO: CUENTA UNICA DEL TESORO</t>
  </si>
  <si>
    <t>O15041480002</t>
  </si>
  <si>
    <t>00526012001 DEPOSITO DE EFECTIVO, DEPOSITANTE: JHONNY LLANOS P., CONCEPTO: DEVOLUCON PASAJES, CUENTA DE DEPOSITO: CUENTA UNICA DEL TESORO</t>
  </si>
  <si>
    <t>O15041560002</t>
  </si>
  <si>
    <t>00526012001 DEPOSITO DE EFECTIVO, DEPOSITANTE: MIGUEL ANGEL VELEZ, CONCEPTO: RETENCION POR ARREGLO DE SILLA, CUENTA DE DEPOSITO: CUENTA UNICA DEL TESORO</t>
  </si>
  <si>
    <t>O15041720002</t>
  </si>
  <si>
    <t>00046024204 DEPOSITO DE EFECTIVO, DEPOSITANTE: MIN.DE SALUD - JAVIER MONTENEGRO VALVERDE, CONCEPTO: RECURSOS NO UTILIZADOS C-31 1391 CBTE 1076, CUENTA DE DEPOSITO: CUENTA UNICA DEL TESORO</t>
  </si>
  <si>
    <t>O15042000002</t>
  </si>
  <si>
    <t>00212012001 DEPOSITO DE EFECTIVO, DEPOSITANTE: TEODORA VALERIA MAMANI MAMANI, CONCEPTO: REPOSICION DE CREDENCIAL, CUENTA DE DEPOSITO: CUENTA UNICA DEL TESORO</t>
  </si>
  <si>
    <t>O15042180002</t>
  </si>
  <si>
    <t>B15043280002</t>
  </si>
  <si>
    <t>00587012008 DEP.DE CHEQ.AJENOS,RET.DE CAM.,CONCEPTO: DEVOLUCION DE FONDOS,DEP.: ADALID GUACHALLA , PROCEDENCIA: BANCO UNION S.A., CHEQUE: 970, FECHA DE EMISION:18/05/2017</t>
  </si>
  <si>
    <t>B15043300002</t>
  </si>
  <si>
    <t>00587012006 DEP.DE CHEQ.AJENOS,RET.DE CAM.,CONCEPTO: DEVOLUCION DE FONDOS,DEP.: OSWALDO TEJERINA , PROCEDENCIA: BANCO UNION S.A., CHEQUE: 966, FECHA DE EMISION:18/05/2017</t>
  </si>
  <si>
    <t>B15043320002</t>
  </si>
  <si>
    <t>00587012006 DEP.DE CHEQ.AJENOS,RET.DE CAM.,CONCEPTO: DEVOLUCION DE FONDOS,DEP.: OSWALDO TEJERINA , PROCEDENCIA: BANCO UNION S.A., CHEQUE: 967, FECHA DE EMISION:18/05/2017</t>
  </si>
  <si>
    <t>B15043330002</t>
  </si>
  <si>
    <t>00587012005 DEP.DE CHEQ.AJENOS,RET.DE CAM.,CONCEPTO: DEVOLUCION DE FONDOS,DEP.: OSWALDO TEJERINA , PROCEDENCIA: BANCO UNION S.A., CHEQUE: 972, FECHA DE EMISION:18/05/2017</t>
  </si>
  <si>
    <t>B15043380002</t>
  </si>
  <si>
    <t>00587012006 DEP.DE CHEQ.AJENOS,RET.DE CAM.,CONCEPTO: DEVOLUCION DE FONDOS,DEP.: OSWALDO TEJERINA , PROCEDENCIA: BANCO UNION S.A., CHEQUE: 976, FECHA DE EMISION:18/05/2017</t>
  </si>
  <si>
    <t>B15043390002</t>
  </si>
  <si>
    <t>00587012005 DEP.DE CHEQ.AJENOS,RET.DE CAM.,CONCEPTO: DEVOLUCION DE FONDOS,DEP.: OSWALDO TEJERINA , PROCEDENCIA: BANCO UNION S.A., CHEQUE: 965, FECHA DE EMISION:18/05/2017</t>
  </si>
  <si>
    <t>B15043410002</t>
  </si>
  <si>
    <t>00587012009 DEP.DE CHEQ.AJENOS,RET.DE CAM.,CONCEPTO: DEVOLUCION DE FONDOS,DEP.: WILBERTH PEREDO , PROCEDENCIA: BANCO UNION S.A., CHEQUE: 963, FECHA DE EMISION:15/05/2017</t>
  </si>
  <si>
    <t>B15043420002</t>
  </si>
  <si>
    <t>00587012009 DEP.DE CHEQ.AJENOS,RET.DE CAM.,CONCEPTO: DEVOLUCION DE FONDOS,DEP.: WILBERTH PEREDO , PROCEDENCIA: BANCO UNION S.A., CHEQUE: 969, FECHA DE EMISION:18/05/2017</t>
  </si>
  <si>
    <t>B15043450002</t>
  </si>
  <si>
    <t>00587012009 DEP.DE CHEQ.AJENOS,RET.DE CAM.,CONCEPTO: DEVOLUCION DE FONDOS,DEP.: WILBERTH PEREDO , PROCEDENCIA: BANCO UNION S.A., CHEQUE: 968, FECHA DE EMISION:18/05/2017</t>
  </si>
  <si>
    <t>B15043480002</t>
  </si>
  <si>
    <t>00587012009 DEP.DE CHEQ.AJENOS,RET.DE CAM.,CONCEPTO: DEVOLUCION DE FONDOS,DEP.: WILBERTH PEREDO , PROCEDENCIA: BANCO UNION S.A., CHEQUE: 979, FECHA DE EMISION:18/05/2017</t>
  </si>
  <si>
    <t>B15043560002</t>
  </si>
  <si>
    <t>00099021001 DEP.DE CHEQ.AJENOS,RET.DE CAM.,CONCEPTO: DEVOLUCION DE FONDOS,DEP.: PROGRAMA NACIONAL DE POSTALFABETIZACION , PROCEDENCIA: BANCO UNION S.A., CHEQUE: 5541, FECHA DE EMISION:24/05/2017</t>
  </si>
  <si>
    <t>B15043850002</t>
  </si>
  <si>
    <t>00099021001 DEP.DE CHEQ.AJENOS,RET.DE CAM.,CONCEPTO: PAGO INCAPACIDADES TEMPORALES (REEMBOLSO) MINISTERIO DE ECONOMIA FINANZAS PUBLICAS,DEP.: CAJA NACIONAL DE SALUD , PROCEDENCIA: BANCO UNION S.A., CHEQUE: 12965, FECHA DE EMISION:24/05/2017</t>
  </si>
  <si>
    <t>B15043900002</t>
  </si>
  <si>
    <t>00099021001 DEP.DE CHEQ.AJENOS,RET.DE CAM.,CONCEPTO: PAGO INCAPACIDADES TEMPORALES (REEMBOLSO) MINISTERIO DE ECONOMIA FINANZAS PUBLICAS,DEP.: CAJA NACIONAL DE SALUD , PROCEDENCIA: BANCO UNION S.A., CHEQUE: 12966, FECHA DE EMISION:24/05/2017</t>
  </si>
  <si>
    <t>B15043930002</t>
  </si>
  <si>
    <t>00099021001 DEP.DE CHEQ.AJENOS,RET.DE CAM.,CONCEPTO: PAGO INCAPACIDADES TEMPORALES (REEMBOLSO) MINISTERIO DE ECONOMIA FINANZAS PUBLICAS,DEP.: CAJA NACIONAL DE SALUD , PROCEDENCIA: BANCO UNION S.A., CHEQUE: 12967, FECHA DE EMISION:24/05/2017</t>
  </si>
  <si>
    <t>B15043960002</t>
  </si>
  <si>
    <t>00099021001 DEP.DE CHEQ.AJENOS,RET.DE CAM.,CONCEPTO: PAGO INCAPACIDADES TEMPORALES (REEMBOLSO) MINISTERIO DE ECONOMIA FINANZAS PUBLICAS,DEP.: CAJA NACIONAL DE SALUD , PROCEDENCIA: BANCO UNION S.A., CHEQUE: 13055, FECHA DE EMISION:24/05/2017</t>
  </si>
  <si>
    <t>B15043980002</t>
  </si>
  <si>
    <t>00099021001 DEP.DE CHEQ.AJENOS,RET.DE CAM.,CONCEPTO: PAGO INCAPACIDADES TEMPORALES (REEMBOLSO) MINISTERIO DE ECONOMIA FINANZAS PUBLICAS,DEP.: CAJA NACIONAL DE SALUD , PROCEDENCIA: BANCO UNION S.A., CHEQUE: 13056, FECHA DE EMISION:24/05/2017</t>
  </si>
  <si>
    <t>B15044020002</t>
  </si>
  <si>
    <t>00099021001 DEP.DE CHEQ.AJENOS,RET.DE CAM.,CONCEPTO: PAGO INCAPACIDADES TEMPORALES (REEMBOLSO) MINISTERIO DE ECONOMIA FINANZAS PUBLICAS,DEP.: CAJA NACIONAL DE SALUD , PROCEDENCIA: BANCO UNION S.A., CHEQUE: 13057, FECHA DE EMISION:24/05/2017</t>
  </si>
  <si>
    <t>B15044040002</t>
  </si>
  <si>
    <t>00099021001 DEP.DE CHEQ.AJENOS,RET.DE CAM.,CONCEPTO: PAGO INCAPACIDADES TEMPORALES (REEMBOLSO) MINISTERIO DE ECONOMIA FINANZAS PUBLICAS,DEP.: CAJA NACIONAL DE SALUD , PROCEDENCIA: BANCO UNION S.A., CHEQUE: 13161, FECHA DE EMISION:24/05/2017</t>
  </si>
  <si>
    <t>B15044070002</t>
  </si>
  <si>
    <t>00099021001 DEP.DE CHEQ.AJENOS,RET.DE CAM.,CONCEPTO: PAGO INCAPACIDADES TEMPORALES (REEMBOLSO) MINISTERIO DE ECONOMIA FINANZAS PUBLICAS,DEP.: CAJA NACIONAL DE SALUD , PROCEDENCIA: BANCO UNION S.A., CHEQUE: 13162, FECHA DE EMISION:24/05/2017</t>
  </si>
  <si>
    <t>B15044090002</t>
  </si>
  <si>
    <t>00099021001 DEP.DE CHEQ.AJENOS,RET.DE CAM.,CONCEPTO: PAGO INCAPACIDADES TEMPORALES (REEMBOLSO) MINISTERIO DE ECONOMIA FINANZAS PUBLICAS,DEP.: CAJA NACIONAL DE SALUD , PROCEDENCIA: BANCO UNION S.A., CHEQUE: 13163, FECHA DE EMISION:24/05/2017</t>
  </si>
  <si>
    <t>O15043710002</t>
  </si>
  <si>
    <t>00099021001 DEPOSITO DE EFECTIVO, DEPOSITANTE: ESCUELA MILITAR DE EQUITACION DEL EJERCITO, CONCEPTO: RETENCION IUE E IT COMPRA DE ALIMENTOS PARA ANIMALES CORRESPONDIENTE AL MES DE ABRIL 2017, CUENTA DE DEPOSITO: CUENTA UNICA DEL TESORO</t>
  </si>
  <si>
    <t>O15043730002</t>
  </si>
  <si>
    <t>00099021001 DEPOSITO DE EFECTIVO, DEPOSITANTE: HARAS DEL EJERCITO, CONCEPTO: RETENCION IUE E IT COMPRA DE ALIMENTOS PARA ANIMALES CORRESPONDIENTE AL MES DE MARZO 2017, CUENTA DE DEPOSITO: CUENTA UNICA DEL TESORO</t>
  </si>
  <si>
    <t>O15043810002</t>
  </si>
  <si>
    <t>00099021001 DEPOSITO DE EFECTIVO, DEPOSITANTE: EUSEBIA LUCIA LOPEZ APAZA, CONCEPTO: PAGOS EN EXCESO POR CONCEPTO DE BONO, CUENTA DE DEPOSITO: CUENTA UNICA DEL TESORO</t>
  </si>
  <si>
    <t>O15043830002</t>
  </si>
  <si>
    <t>00046024204 DEPOSITO DE EFECTIVO, DEPOSITANTE: PETER CAZON CHACON, CONCEPTO: REVERSION DE FONDOS PARA CANCELACION DE VIATICOS, CUENTA DE DEPOSITO: CUENTA UNICA DEL TESORO</t>
  </si>
  <si>
    <t>O15043860002</t>
  </si>
  <si>
    <t>00099021001 DEPOSITO DE EFECTIVO, DEPOSITANTE: MIN.DE EDUCACION - NELIDA VELASCO VASQUEZ, CONCEPTO: DEVOLUCION DE HABERES MES DE MARZO, CUENTA DE DEPOSITO: CUENTA UNICA DEL TESORO</t>
  </si>
  <si>
    <t>O15043940002</t>
  </si>
  <si>
    <t>00099021001 DEPOSITO DE EFECTIVO, DEPOSITANTE: ARNOLD R. GUARACHI TABOADA, CONCEPTO: REVERSION DE DINERO POR COMISION, CUENTA DE DEPOSITO: CUENTA UNICA DEL TESORO</t>
  </si>
  <si>
    <t>O15044120002</t>
  </si>
  <si>
    <t>00020011103 DEPOSITO DE EFECTIVO, DEPOSITANTE: INSTITUTO GEOGRAFICO MILITAR, CONCEPTO: REVERSION PAGO IMPUESTOS CORRESPONDIENTE MES FEBRERO 2017, CUENTA DE DEPOSITO: CUENTA UNICA DEL TESORO</t>
  </si>
  <si>
    <t>O15044410002</t>
  </si>
  <si>
    <t>00099021001 DEPOSITO DE EFECTIVO, DEPOSITANTE: JORGE A. QUINO ESPEJO, CONCEPTO: PAGO POR CONCEPTO DE MULTA, CUENTA DE DEPOSITO: CUENTA UNICA DEL TESORO</t>
  </si>
  <si>
    <t>O15044720002</t>
  </si>
  <si>
    <t>00292032001 DEPOSITO DE EFECTIVO, DEPOSITANTE: KEVIN CARLOS SALAS, CONCEPTO: OTROS INGRESOS, CUENTA DE DEPOSITO: CUENTA UNICA DEL TESORO</t>
  </si>
  <si>
    <t>O15044860002</t>
  </si>
  <si>
    <t>00099021001 DEPOSITO DE EFECTIVO, DEPOSITANTE: JAVIER IVER FERNANDEZ MENECES, CONCEPTO: REVERSIÓN DE PASAJES, CUENTA DE DEPOSITO: CUENTA UNICA DEL TESORO</t>
  </si>
  <si>
    <t>O15044870002</t>
  </si>
  <si>
    <t>00099021001 DEPOSITO DE EFECTIVO, DEPOSITANTE: RC-3 "AROMA", CONCEPTO: REVERSION POR SERV BASICO TELEFONIA, CUENTA DE DEPOSITO: CUENTA UNICA DEL TESORO</t>
  </si>
  <si>
    <t>O15044880002</t>
  </si>
  <si>
    <t>00099021001 DEPOSITO DE EFECTIVO, DEPOSITANTE: RI-29 "LINO ECHEVERRIA", CONCEPTO: SERVICIOS BASICOS ENERGIA ELECTRICA, CUENTA DE DEPOSITO: CUENTA UNICA DEL TESORO</t>
  </si>
  <si>
    <t>O15044930002</t>
  </si>
  <si>
    <t>00099021001 DEPOSITO DE EFECTIVO, DEPOSITANTE: CECILIA LORENA IRIARTE JAUREGUI, CONCEPTO: DEVOLUCION APORTE AFP'S ABRIL 2016, CUENTA DE DEPOSITO: CUENTA UNICA DEL TESORO</t>
  </si>
  <si>
    <t>O15044940002</t>
  </si>
  <si>
    <t>00099021001 DEPOSITO DE EFECTIVO, DEPOSITANTE: CECILIA LORENA IRIARTE JAUREGUI, CONCEPTO: DEVOLUCION APORTE AFP´S REINTEGRO ABRIL 2016, CUENTA DE DEPOSITO: CUENTA UNICA DEL TESORO</t>
  </si>
  <si>
    <t>O15044950002</t>
  </si>
  <si>
    <t>00099021001 DEPOSITO DE EFECTIVO, DEPOSITANTE: CECILIA LORENA IRIARTE JAUREGUI, CONCEPTO: DEVOLUCION APORTE AFP'S MES MAYO 2016, CUENTA DE DEPOSITO: CUENTA UNICA DEL TESORO</t>
  </si>
  <si>
    <t>O15044960002</t>
  </si>
  <si>
    <t>00099021001 DEPOSITO DE EFECTIVO, DEPOSITANTE: CECILIA LORENA IRIARTE JAUREGUI, CONCEPTO: DEVOLUCION APORTE AFP´S MES JUNIO 2016, CUENTA DE DEPOSITO: CUENTA UNICA DEL TESORO</t>
  </si>
  <si>
    <t>O15044980002</t>
  </si>
  <si>
    <t>00099021001 DEPOSITO DE EFECTIVO, DEPOSITANTE: CECILIA LORENA IRIARTE JAUREGUI, CONCEPTO: DEVOLUCION APORTE AFP´S MES JULIO 2016, CUENTA DE DEPOSITO: CUENTA UNICA DEL TESORO</t>
  </si>
  <si>
    <t>O15044990002</t>
  </si>
  <si>
    <t>00099021001 DEPOSITO DE EFECTIVO, DEPOSITANTE: CECILIA LORENA IRIARTE JAUREGUI, CONCEPTO: DEVOLUCION APORTE AFP´S SEPTIEMBRE 2016, CUENTA DE DEPOSITO: CUENTA UNICA DEL TESORO</t>
  </si>
  <si>
    <t>O15045000002</t>
  </si>
  <si>
    <t>00099021001 DEPOSITO DE EFECTIVO, DEPOSITANTE: CECILIA LORENA IRIARTE JAUREGUI, CONCEPTO: DEVOLUCION ABONO PAGO DE HABERES MES ABRIL 2016, CUENTA DE DEPOSITO: CUENTA UNICA DEL TESORO</t>
  </si>
  <si>
    <t>O15045010002</t>
  </si>
  <si>
    <t>00099021001 DEPOSITO DE EFECTIVO, DEPOSITANTE: CECILIA LORENA IRIARTE JAUREGUI, CONCEPTO: DEVOLUCION REINTEGRO MES DE ABRIL 2016, CUENTA DE DEPOSITO: CUENTA UNICA DEL TESORO</t>
  </si>
  <si>
    <t>O15045020002</t>
  </si>
  <si>
    <t>00099021001 DEPOSITO DE EFECTIVO, DEPOSITANTE: ASFI - GISEL MARCELA ALI ARENAS, CONCEPTO: DEVOLUCION POR CONCEPTO DE ASIGNACION DE PASAJES TERRESTRES, CUENTA DE DEPOSITO: CUENTA UNICA DEL TESORO</t>
  </si>
  <si>
    <t>O15045030002</t>
  </si>
  <si>
    <t>00099021001 DEPOSITO DE EFECTIVO, DEPOSITANTE: CECILIA LORENA IRIARTE JAUREGUI, CONCEPTO: DEVOLUCION ABONO PAGO DE HABERES MES MAYO 2016, CUENTA DE DEPOSITO: CUENTA UNICA DEL TESORO</t>
  </si>
  <si>
    <t>O15045040002</t>
  </si>
  <si>
    <t>00099021001 DEPOSITO DE EFECTIVO, DEPOSITANTE: CECILIA LORENA IRIARTE JAUREGUI, CONCEPTO: DEVOLUCION ABONO PAGO DE HABERES JUNIO 2016, CUENTA DE DEPOSITO: CUENTA UNICA DEL TESORO</t>
  </si>
  <si>
    <t>O15045050002</t>
  </si>
  <si>
    <t>00099021001 DEPOSITO DE EFECTIVO, DEPOSITANTE: CECILIA LORENA IRIARTE JAUREGUI, CONCEPTO: DEVOLUCION ABONO PAGO DE HABERES MES JULIO 2016, CUENTA DE DEPOSITO: CUENTA UNICA DEL TESORO</t>
  </si>
  <si>
    <t>O15045060002</t>
  </si>
  <si>
    <t>00099021001 DEPOSITO DE EFECTIVO, DEPOSITANTE: CECILIA LORENA IRIARTE JAUREGUI, CONCEPTO: DEVOLUCION ABONO PAGO DE HABERES DE 15 DIAS SEPTIMBRE 2016, CUENTA DE DEPOSITO: CUENTA UNICA DEL TESORO</t>
  </si>
  <si>
    <t>O15045070002</t>
  </si>
  <si>
    <t>00099021001 DEPOSITO DE EFECTIVO, DEPOSITANTE: CECILIA LORENA IRIARTE JAUREGUI, CONCEPTO: DEVOLUCION AGUINALDO 2016, CUENTA DE DEPOSITO: CUENTA UNICA DEL TESORO</t>
  </si>
  <si>
    <t>O15045130002</t>
  </si>
  <si>
    <t>00099021001 DEPOSITO DE EFECTIVO, DEPOSITANTE: WALTER CASTAÑARES VILLARROEL, CONCEPTO: DOBLE PERCEPCION, CUENTA DE DEPOSITO: CUENTA UNICA DEL TESORO</t>
  </si>
  <si>
    <t>O15045310002</t>
  </si>
  <si>
    <t>O15045460002</t>
  </si>
  <si>
    <t>00344012001 DEPOSITO DE EFECTIVO, DEPOSITANTE: XIMENA TAPIA CRESPO, CONCEPTO: DEVOLUCION ACTIVIDAD PRESENTACION "RESULTADOS DEL MESCP", CUENTA DE DEPOSITO: CUENTA UNICA DEL TESORO</t>
  </si>
  <si>
    <t>O15045570002</t>
  </si>
  <si>
    <t>00292032001 DEPOSITO DE EFECTIVO, DEPOSITANTE: LIZETH ANAHI MERLO AYALA, CONCEPTO: OTROS INGRESOS, CUENTA DE DEPOSITO: CUENTA UNICA DEL TESORO</t>
  </si>
  <si>
    <t>O15045720002</t>
  </si>
  <si>
    <t>00201032001 DEPOSITO DE EFECTIVO, DEPOSITANTE: ADEMAF-KRELIA BORJA CALVO, CONCEPTO: ADEMAF DEVOLUCION DE FONDOS EN AVANCE AL PREVENTIVO N° 155, CUENTA DE DEPOSITO: CUENTA UNICA DEL TESORO</t>
  </si>
  <si>
    <t>O15045750002</t>
  </si>
  <si>
    <t>B15048040002</t>
  </si>
  <si>
    <t>00130012001 DEP.DE CHEQ.AJENOS,RET.DE CAM.,CONCEPTO: PAGO DE INTERES ORDINARIO CUOTA 88,DEP.: COMERMIN LTDA , PROCEDENCIA: BANCO MERCANTIL SANTA CRUZ SA., CHEQUE: 7409, FECHA DE EMISION:22/05/2017</t>
  </si>
  <si>
    <t>B15048050002</t>
  </si>
  <si>
    <t>00130012001 DEP.DE CHEQ.AJENOS,RET.DE CAM.,CONCEPTO: PAGO AMORTIZACION DE CAPITAL CUOTA 88,DEP.: COMERMIN LTDA , PROCEDENCIA: BANCO MERCANTIL SANTA CRUZ SA., CHEQUE: 7408, FECHA DE EMISION:22/05/2017</t>
  </si>
  <si>
    <t>O15047310002</t>
  </si>
  <si>
    <t>00099021001 DEPOSITO DE EFECTIVO, DEPOSITANTE: BONIFACIO CALLIZAYA CALLE, CONCEPTO: DOBLE PERCEPCION, CUENTA DE DEPOSITO: CUENTA UNICA DEL TESORO</t>
  </si>
  <si>
    <t>O15047480002</t>
  </si>
  <si>
    <t>00099021001 DEPOSITO DE EFECTIVO, DEPOSITANTE: SANIDAD OP. DEL EJTO CNL JALDIN, CONCEPTO: DEVOLUCION EN GASTOS MEDICOS, SOCIALES, CUENTA DE DEPOSITO: CUENTA UNICA DEL TESORO</t>
  </si>
  <si>
    <t>O15047810002</t>
  </si>
  <si>
    <t>00099021001 DEPOSITO DE EFECTIVO, DEPOSITANTE: JORGE HUANCA QUEVEDO, CONCEPTO: DOBLE PERCEPCION, CUENTA DE DEPOSITO: CUENTA UNICA DEL TESORO</t>
  </si>
  <si>
    <t>O15047830002</t>
  </si>
  <si>
    <t>00016011101 DEPOSITO DE EFECTIVO, DEPOSITANTE: MINISTERIO DE EDUCACION-LUCIA HERRERA VELASQUEZ, CONCEPTO: DEVOLUCION SALDO PASAJES, CUENTA DE DEPOSITO: CUENTA UNICA DEL TESORO</t>
  </si>
  <si>
    <t>O15048300002</t>
  </si>
  <si>
    <t>00513102001 DEPOSITO DE EFECTIVO, DEPOSITANTE: ESICCEM SRL, CONCEPTO: PLANILLA N° 1 (DE CIERRE) PROCESO: GCC-CDL-DROR-42-16 "INSTALACION DE ATERRAMIENTO PARA EDRS", CUENTA DE DEPOSITO: CUENTA UNICA DEL TESORO</t>
  </si>
  <si>
    <t>O15048490002</t>
  </si>
  <si>
    <t>00099021001 DEPOSITO DE EFECTIVO, DEPOSITANTE: EDDY OMAR QUISPE CASAS - ASFI, CONCEPTO: DEVOLUCIÓN POR PASAJES, CUENTA DE DEPOSITO: CUENTA UNICA DEL TESORO</t>
  </si>
  <si>
    <t>O15048600002</t>
  </si>
  <si>
    <t>O15048630002</t>
  </si>
  <si>
    <t>00099021001 DEPOSITO DE EFECTIVO, DEPOSITANTE: PAOLA KAREN JIMENEZ PEÑA, CONCEPTO: DEVOLUCIÓN DE FONDOS POR ASIGNACIÓN DE PASAJES TERRESTRES, CUENTA DE DEPOSITO: CUENTA UNICA DEL TESORO</t>
  </si>
  <si>
    <t>O15048830002</t>
  </si>
  <si>
    <t>00099021001 DEPOSITO DE EFECTIVO, DEPOSITANTE: RAMIRO FERNANDO PINILLA LIZARRAGA-C.I. 3474215 LP., CONCEPTO: D.S. 2242 REGULARIZACION SEPTIEMBRE 2016 A DICIEMBRE 2016 MEFP/VTCP/DGPOT/UAIS-CPI/N° 030 / 2016, CUENTA DE DEPOSITO: CUENTA UNICA DEL TESORO</t>
  </si>
  <si>
    <t>O15048860002</t>
  </si>
  <si>
    <t>00099021001 DEPOSITO DE EFECTIVO, DEPOSITANTE: ARMADA BOLIVIANA, CONCEPTO: RECURSOS NO EJECUTADOS, CUENTA DE DEPOSITO: CUENTA UNICA DEL TESORO</t>
  </si>
  <si>
    <t>O15048870002</t>
  </si>
  <si>
    <t>00099021001 DEPOSITO DE EFECTIVO, DEPOSITANTE: BPE-II "CNL. O. MOSCOSO", CONCEPTO: RETENCION 8%, CUENTA DE DEPOSITO: CUENTA UNICA DEL TESORO</t>
  </si>
  <si>
    <t>O15048880002</t>
  </si>
  <si>
    <t>O15048890002</t>
  </si>
  <si>
    <t>O15049300002</t>
  </si>
  <si>
    <t>00099021001 DEPOSITO DE EFECTIVO, DEPOSITANTE: HENRY TICONA GUTIERREZ, CONCEPTO: DEVOLUCION DE VIATICOS, CUENTA DE DEPOSITO: CUENTA UNICA DEL TESORO</t>
  </si>
  <si>
    <t>O15049400002</t>
  </si>
  <si>
    <t>00590012001 DEPOSITO DE EFECTIVO, DEPOSITANTE: LEYDA ISABEL GUACHALLA GUTIERREZ, CONCEPTO: DEVOLUCION-INGRESOS VENTA MATERIAL RECICLADO, CUENTA DE DEPOSITO: CUENTA UNICA DEL TESORO</t>
  </si>
  <si>
    <t>O15049650002</t>
  </si>
  <si>
    <t>00586019203 DEPOSITO DE EFECTIVO, DEPOSITANTE: DARIO RENE RONCALES GUTIERREZ, CONCEPTO: DEVOLUCION DE FONDOS EN AVANCE ( PREVENTIVO N° 218 ), CUENTA DE DEPOSITO: CUENTA UNICA DEL TESORO</t>
  </si>
  <si>
    <t>B15051730002</t>
  </si>
  <si>
    <t>00099021001 DEP.DE CHEQ.AJENOS,RET.DE CAM.,CONCEPTO: REEMBOLSO SUBSIDIO ENFERMEDAD ABRIL 2017,DEP.: CAJA DE SALUD DE LA BANCA PRIVADA , PROCEDENCIA: BANCO NACIONAL DE BOLIVIA S.A., CHEQUE: 6348056, FECHA DE EMISION:15/05/2017</t>
  </si>
  <si>
    <t>B15052120002</t>
  </si>
  <si>
    <t>00578012002 DEP.DE CHEQ.AJENOS,RET.DE CAM.,CONCEPTO: REVERSION,DEP.: BOLIVIANA DE AVIACION , PROCEDENCIA: BANCO UNION S.A., CHEQUE: 8930, FECHA DE EMISION:24/05/2017</t>
  </si>
  <si>
    <t>O15051300002</t>
  </si>
  <si>
    <t>00099021001 DEPOSITO DE EFECTIVO, DEPOSITANTE: MINISTERIO DE EDUCACION-WALDO PEREZ MARCA, CONCEPTO: DEVOLUCION DE HABERES DEL MES DE MARZO 2017, CUENTA DE DEPOSITO: CUENTA UNICA DEL TESORO</t>
  </si>
  <si>
    <t>O15051400002</t>
  </si>
  <si>
    <t>00099021001 DEPOSITO DE EFECTIVO, DEPOSITANTE: MARCO ANTONIO VARGAS CENTELLAS, CONCEPTO: DEVOLUCIÓN VIÁTICOS (REVERSIÓN), CUENTA DE DEPOSITO: CUENTA UNICA DEL TESORO</t>
  </si>
  <si>
    <t>O15052000002</t>
  </si>
  <si>
    <t>00035011105 DEPOSITO DE EFECTIVO, DEPOSITANTE: ANA MARIA RODRIGUEZ RIOS, CONCEPTO: DEVOLUCION DE PASAJES TERRESTRES NO UTILIZADOS, CUENTA DE DEPOSITO: CUENTA UNICA DEL TESORO</t>
  </si>
  <si>
    <t>O15052010002</t>
  </si>
  <si>
    <t>00099021001 DEPOSITO DE EFECTIVO, DEPOSITANTE: ROXANA GLORIA ROJAS RUIZ, CONCEPTO: DOBLE PERCEPCION, CUENTA DE DEPOSITO: CUENTA UNICA DEL TESORO</t>
  </si>
  <si>
    <t>O15052060002</t>
  </si>
  <si>
    <t>00099021001 DEPOSITO DE EFECTIVO, DEPOSITANTE: MIN DE EDUCACION-TRIFON CUSSI VILLCA, CONCEPTO: DEVOLUCION DE SUELDO HABER BASICO POR 15 DIAS, CUENTA DE DEPOSITO: CUENTA UNICA DEL TESORO</t>
  </si>
  <si>
    <t>O15052080002</t>
  </si>
  <si>
    <t>00099021001 DEPOSITO DE EFECTIVO, DEPOSITANTE: ROLANDO GELSON SANCHEZ VILLANUEVA, CONCEPTO: DEP. POR RETENCION SERVICIOS DE AGUA , MES MARZO / 17 DEL RA-4 " TTE.BULLAIN ", CUENTA DE DEPOSITO: CUENTA UNICA DEL TESORO</t>
  </si>
  <si>
    <t>O15052140002</t>
  </si>
  <si>
    <t>00099021001 DEPOSITO DE EFECTIVO, DEPOSITANTE: SONIA JUANA LIMA VDA VERA, CONCEPTO: SENASIR PORCOBRO INDEBIDO N°010/2017, CUENTA DE DEPOSITO: CUENTA UNICA DEL TESORO</t>
  </si>
  <si>
    <t>O15052230002</t>
  </si>
  <si>
    <t>00099021001 DEPOSITO DE EFECTIVO, DEPOSITANTE: MARIA CLAUDIA SANGA BUTRON, CONCEPTO: DEVOLUCION DE VIATICOS, CUENTA DE DEPOSITO: CUENTA UNICA DEL TESORO</t>
  </si>
  <si>
    <t>O15052610002</t>
  </si>
  <si>
    <t>00290012001 DEPOSITO DE EFECTIVO, DEPOSITANTE: MARISOL ISABEL CONDE ANTEZANA, CONCEPTO: DESCARGO DE PASAJES Y VIÁTICOS, CUENTA DE DEPOSITO: CUENTA UNICA DEL TESORO</t>
  </si>
  <si>
    <t>O15052620002</t>
  </si>
  <si>
    <t>00099021001 DEPOSITO DE EFECTIVO, DEPOSITANTE: FLORENCIA GAMARRA HILARI, CONCEPTO: REVERSIÓN DE BOLETA DE HABER MENSUAL, CUENTA DE DEPOSITO: CUENTA UNICA DEL TESORO</t>
  </si>
  <si>
    <t>O15052730002</t>
  </si>
  <si>
    <t>00099021001 DEPOSITO DE EFECTIVO, DEPOSITANTE: SRA. NICOLASA HUANCA VDA. DE QUISPE, CONCEPTO: DEVOLUCION, CUENTA DE DEPOSITO: CUENTA UNICA DEL TESORO</t>
  </si>
  <si>
    <t>O15052910002</t>
  </si>
  <si>
    <t>00512012001 DEPOSITO DE EFECTIVO, DEPOSITANTE: CLAUDIA XIMENA BARRIONUEVO ROMERO, CONCEPTO: DEVOLUCION DE PASAJE, CUENTA DE DEPOSITO: CUENTA UNICA DEL TESORO</t>
  </si>
  <si>
    <t>O15053130002</t>
  </si>
  <si>
    <t>00099021001 DEPOSITO DE EFECTIVO, DEPOSITANTE: ILLIMANI DE COMUNICACIONES S.A., CONCEPTO: PAGO EN DEMASIA GESTION 2016, CUENTA DE DEPOSITO: CUENTA UNICA DEL TESORO</t>
  </si>
  <si>
    <t>O15053480002</t>
  </si>
  <si>
    <t>00099021001 DEPOSITO DE EFECTIVO, DEPOSITANTE: ERCILIA CRISTINA LUQUE GUMIEL, CONCEPTO: DOBLE PERCEPCION, CUENTA DE DEPOSITO: CUENTA UNICA DEL TESORO</t>
  </si>
  <si>
    <t>O15053800002</t>
  </si>
  <si>
    <t>00099021001 DEPOSITO DE EFECTIVO, DEPOSITANTE: ALFREDO LANDIVAR QUEVEDO, CONCEPTO: DEV SALDO NO EJECUTADO EN REUNIONES PLENARIAS CON ARGENTINA Y BRASIL: C-31 858, CUENTA DE DEPOSITO: CUENTA UNICA DEL TESORO</t>
  </si>
  <si>
    <t>O15053820002</t>
  </si>
  <si>
    <t>00099021001 DEPOSITO DE EFECTIVO, DEPOSITANTE: ALFREDO LANDIVAR QUEVEDO, CONCEPTO: DEV SALDO NO EJECUTADO REUNIONES PLENARIAS CON ARGENTINA Y BRASIL: C-31 857, CUENTA DE DEPOSITO: CUENTA UNICA DEL TESORO</t>
  </si>
  <si>
    <t>O15053850002</t>
  </si>
  <si>
    <t>00010011101 DEPOSITO DE EFECTIVO, DEPOSITANTE: ALFREDO LANDIVAR QUEVEDO, CONCEPTO: DEV SALDO NO EJECUTADO EN REUNIONES PLENARIAS CON ARGENTINA Y BRASIL: C-31 858, CUENTA DE DEPOSITO: CUENTA UNICA DEL TESORO</t>
  </si>
  <si>
    <t>B15055200002</t>
  </si>
  <si>
    <t>00099021001 DEP.DE CHEQ.AJENOS,RET.DE CAM.,CONCEPTO: PAGO INCAPACIDADES TEMPORALES (REEMBOLSO) MINISTERIO DE ECONOMIA FINANZAS PUBLICAS,DEP.: CAJA NACIONAL DE SALUD , PROCEDENCIA: BANCO UNION S.A., CHEQUE: 13166, FECHA DE EMISION:29/05/2017</t>
  </si>
  <si>
    <t>B15055220002</t>
  </si>
  <si>
    <t>00099021001 DEP.DE CHEQ.AJENOS,RET.DE CAM.,CONCEPTO: PAGO INCAPACIDADES TEMPORALES (REEMBOLSO) MINISTERIO DE ECONOMIA FINANZAS PUBLICAS,DEP.: CAJA NACIONAL DE SALUD , PROCEDENCIA: BANCO UNION S.A., CHEQUE: 13168, FECHA DE EMISION:29/05/2017</t>
  </si>
  <si>
    <t>B15055260002</t>
  </si>
  <si>
    <t>00099021001 DEP.DE CHEQ.AJENOS,RET.DE CAM.,CONCEPTO: PAGO INCAPACIDADES TEMPORALES (REEMBOLSO) MINISTERIO DE ECONOMIA FINANZAS PUBLICAS,DEP.: CAJA NACIONAL DE SALUD , PROCEDENCIA: BANCO UNION S.A., CHEQUE: 13167, FECHA DE EMISION:29/05/2017</t>
  </si>
  <si>
    <t>O15055130002</t>
  </si>
  <si>
    <t>00513012003 DEPOSITO DE EFECTIVO, DEPOSITANTE: LEONOR CALDERON ZELAYA, CONCEPTO: DEVOLUCION DE VIATICOS, CUENTA DE DEPOSITO: CUENTA UNICA DEL TESORO</t>
  </si>
  <si>
    <t>O15055160002</t>
  </si>
  <si>
    <t>O15055350002</t>
  </si>
  <si>
    <t>00099021001 DEPOSITO DE EFECTIVO, DEPOSITANTE: NELY ESTELA LUCANA ARUQUIPA, CONCEPTO: COBRO INDEBIDO DE HABERES DE MARZO 2017, CUENTA DE DEPOSITO: CUENTA UNICA DEL TESORO</t>
  </si>
  <si>
    <t>O15055820002</t>
  </si>
  <si>
    <t>00046024204 DEPOSITO DE EFECTIVO, DEPOSITANTE: MARTHA CELIA SILVA CABRERA CI:3366657 LP, CONCEPTO: REVERSIÓN DE FONDOS NO EJECUTADOS, CUENTA DE DEPOSITO: CUENTA UNICA DEL TESORO</t>
  </si>
  <si>
    <t>O15056010002</t>
  </si>
  <si>
    <t>00290012001 DEPOSITO DE EFECTIVO, DEPOSITANTE: NOLBERTO HERRERA TACCO, CONCEPTO: SABSA,INF 650/2017, CUENTA DE DEPOSITO: CUENTA UNICA DEL TESORO</t>
  </si>
  <si>
    <t>O15056020002</t>
  </si>
  <si>
    <t>00290012001 DEPOSITO DE EFECTIVO, DEPOSITANTE: NOLBERTO HERRERA TACCO, CONCEPTO: SABSA,INF 648/2017, CUENTA DE DEPOSITO: CUENTA UNICA DEL TESORO</t>
  </si>
  <si>
    <t>O15056480002</t>
  </si>
  <si>
    <t>00099021001 DEPOSITO DE EFECTIVO, DEPOSITANTE: FRANCISCO QUISPE CAHUAYA, CONCEPTO: REVERSION POR VIATICOS 13% CORRESPONDIENTE A LA GESTION 2017 DEL TTE.INF.GONZALO GONZALES MOLLINEDO, CUENTA DE DEPOSITO: CUENTA UNICA DEL TESORO</t>
  </si>
  <si>
    <t>O15056500002</t>
  </si>
  <si>
    <t>00099021001 DEPOSITO DE EFECTIVO, DEPOSITANTE: FRANCISCO QUISPE CAHUAYA, CONCEPTO: REVERSION POR VIATICOS DEL PERSONAL AL CAMBIADO DE DESTINO EN LA GESTION 2017, CUENTA DE DEPOSITO: CUENTA UNICA DEL TESORO</t>
  </si>
  <si>
    <t>O15056610002</t>
  </si>
  <si>
    <t>00020011103 DEPOSITO DE EFECTIVO, DEPOSITANTE: CARLOS ALBERTO DEBRECZENI THOMAS, CONCEPTO: REVERSION PASAJES; PREVENTIVO 2797/17; N° CARGO DE CUENTA, CUENTA DE DEPOSITO: CUENTA UNICA DEL TESORO</t>
  </si>
  <si>
    <t>O15056930002</t>
  </si>
  <si>
    <t>00526012001 DEPOSITO DE EFECTIVO, DEPOSITANTE: BOLIVIA TV-JESUS HENRY VILLCA MADENI, CONCEPTO: DEVOLUCION DE PASAJES, CUENTA DE DEPOSITO: CUENTA UNICA DEL TESORO</t>
  </si>
  <si>
    <t>O15056940002</t>
  </si>
  <si>
    <t>00526012001 DEPOSITO DE EFECTIVO, DEPOSITANTE: SOFIA CHAMBI RODRIGUEZ - BOLIVIA TV, CONCEPTO: DEVOLUCIÓN DE PASAJES, CUENTA DE DEPOSITO: CUENTA UNICA DEL TESORO</t>
  </si>
  <si>
    <t>O15056980002</t>
  </si>
  <si>
    <t>O15057250002</t>
  </si>
  <si>
    <t>00046024204 DEPOSITO DE EFECTIVO, DEPOSITANTE: MINISTERIO DE SALUD-ENRIQUE BORDA TOLAY, CONCEPTO: DEVOLUCION DE FONDOS EN AVANCE, CUENTA DE DEPOSITO: CUENTA UNICA DEL TESORO</t>
  </si>
  <si>
    <t>O15057380002</t>
  </si>
  <si>
    <t>B15059150002</t>
  </si>
  <si>
    <t>00574012002 DEP.DE CHEQ.AJENOS,RET.DE CAM.,CONCEPTO: DEVOLUCION DE FONDOS,DEP.: LACTEOSBOL , PROCEDENCIA: BANCO UNION S.A., CHEQUE: 4512, FECHA DE EMISION:29/05/2017</t>
  </si>
  <si>
    <t>B15059160002</t>
  </si>
  <si>
    <t>00574012002 DEP.DE CHEQ.AJENOS,RET.DE CAM.,CONCEPTO: DEVOLUCION DE FONDOS ASIGNADOS,DEP.: LACTEOSBOL , PROCEDENCIA: BANCO UNION S.A., CHEQUE: 4513, FECHA DE EMISION:29/05/2017</t>
  </si>
  <si>
    <t>B15059190002</t>
  </si>
  <si>
    <t>00574012003 DEP.DE CHEQ.AJENOS,RET.DE CAM.,CONCEPTO: DEVOLUCION DE FONDOS ASIGNADOS,DEP.: LACTEOSBOL , PROCEDENCIA: BANCO UNION S.A., CHEQUE: 4514, FECHA DE EMISION:29/05/2017</t>
  </si>
  <si>
    <t>B15059200002</t>
  </si>
  <si>
    <t>00574012002 DEP.DE CHEQ.AJENOS,RET.DE CAM.,CONCEPTO: DEVOLUCION DE FONDOS ASIGNADOS,DEP.: LACTEOSBOL , PROCEDENCIA: BANCO UNION S.A., CHEQUE: 4515, FECHA DE EMISION:29/05/2017</t>
  </si>
  <si>
    <t>B15059230002</t>
  </si>
  <si>
    <t>00574012002 DEP.DE CHEQ.AJENOS,RET.DE CAM.,CONCEPTO: DEVOLUCION DE FONDOS ASIGNADOS,DEP.: LACTEOSBOL , PROCEDENCIA: BANCO UNION S.A., CHEQUE: 4516, FECHA DE EMISION:29/05/2017</t>
  </si>
  <si>
    <t>B15059270002</t>
  </si>
  <si>
    <t>00574012002 DEP.DE CHEQ.AJENOS,RET.DE CAM.,CONCEPTO: DEVOLUCION DE FONDOS ASIGNADOS,DEP.: LACTEOSBOL , PROCEDENCIA: BANCO UNION S.A., CHEQUE: 4517, FECHA DE EMISION:29/05/2017</t>
  </si>
  <si>
    <t>B15059310002</t>
  </si>
  <si>
    <t>00574012002 DEP.DE CHEQ.AJENOS,RET.DE CAM.,CONCEPTO: DEVOLUCION DE FONDOS ASIGNADOS,DEP.: LACTEOSBOL , PROCEDENCIA: BANCO UNION S.A., CHEQUE: 4518, FECHA DE EMISION:29/05/2017</t>
  </si>
  <si>
    <t>B15059320002</t>
  </si>
  <si>
    <t>00574012002 DEP.DE CHEQ.AJENOS,RET.DE CAM.,CONCEPTO: DEVOLUCION DE FONDOS ASIGNADOS,DEP.: LACTEOSBOL , PROCEDENCIA: BANCO UNION S.A., CHEQUE: 4519, FECHA DE EMISION:29/05/2017</t>
  </si>
  <si>
    <t>B15059340002</t>
  </si>
  <si>
    <t>00574012002 DEP.DE CHEQ.AJENOS,RET.DE CAM.,CONCEPTO: DEVOLUCION DE FONDOS ASIGNADOS,DEP.: LACTEOSBOL , PROCEDENCIA: BANCO UNION S.A., CHEQUE: 4520, FECHA DE EMISION:29/05/2017</t>
  </si>
  <si>
    <t>B15059380002</t>
  </si>
  <si>
    <t>00574012002 DEP.DE CHEQ.AJENOS,RET.DE CAM.,CONCEPTO: DEVOLUCION DE FONDOS ASIGNADOS,DEP.: LACTEOSBOL , PROCEDENCIA: BANCO UNION S.A., CHEQUE: 4521, FECHA DE EMISION:29/05/2017</t>
  </si>
  <si>
    <t>B15059400002</t>
  </si>
  <si>
    <t>00574012002 DEP.DE CHEQ.AJENOS,RET.DE CAM.,CONCEPTO: DEVOLUCION DE FONDOS ASIGNADOS,DEP.: LACTEOSBOL , PROCEDENCIA: BANCO UNION S.A., CHEQUE: 4522, FECHA DE EMISION:30/05/2017</t>
  </si>
  <si>
    <t>B15059610002</t>
  </si>
  <si>
    <t>00099021001 DEP.DE CHEQ.AJENOS,RET.DE CAM.,CONCEPTO: CARMEN JULIA SALVATIERRA ROCHA,DEP.: BANCO UNION S.A. , PROCEDENCIA: BANCO UNION S.A., CHEQUE: 148278, FECHA DE EMISION:30/05/2017</t>
  </si>
  <si>
    <t>B15059620002</t>
  </si>
  <si>
    <t>00099021001 DEP.DE CHEQ.AJENOS,RET.DE CAM.,CONCEPTO: MONTAÑO ORELLANA WILFREDO,DEP.: BANCO UNION S.A. , PROCEDENCIA: BANCO UNION S.A., CHEQUE: 148276, FECHA DE EMISION:30/05/2017</t>
  </si>
  <si>
    <t>B15059640002</t>
  </si>
  <si>
    <t>00099021001 DEP.DE CHEQ.AJENOS,RET.DE CAM.,CONCEPTO: TERRAZAS GARCIA GUIDO,DEP.: BANCO UNION S.A. , PROCEDENCIA: BANCO UNION S.A., CHEQUE: 148277, FECHA DE EMISION:30/05/2017</t>
  </si>
  <si>
    <t>B15060220002</t>
  </si>
  <si>
    <t>00290054101 DEP.DE CHEQ.AJENOS,RET.DE CAM.,CONCEPTO: REVERSIÓN AL C-31 N°18,DEP.: SERVICIO DE IMPUESTOS NACIONALES , PROCEDENCIA: BANCO UNION S.A., CHEQUE: 542, FECHA DE EMISION:26/05/2017</t>
  </si>
  <si>
    <t>O15058640002</t>
  </si>
  <si>
    <t>00283012002 DEPOSITO DE EFECTIVO, DEPOSITANTE: JAVIER SALAZAR PAREDES, CONCEPTO: DEVOLUCION DE VIATICOS, CUENTA DE DEPOSITO: CUENTA UNICA DEL TESORO</t>
  </si>
  <si>
    <t>O15058810002</t>
  </si>
  <si>
    <t>00046024204 DEPOSITO DE EFECTIVO, DEPOSITANTE: FERNANDO ABAD LANZA AMUSQUIVAR, CONCEPTO: DEVOLUCIÓN DE FONDOS EN AVANCE NO UTILIZADOS C-31 1236/17 FTE 42/230, CUENTA DE DEPOSITO: CUENTA UNICA DEL TESORO</t>
  </si>
  <si>
    <t>O15059330002</t>
  </si>
  <si>
    <t>00234014202 DEPOSITO DE EFECTIVO, DEPOSITANTE: ATILIO HUCHANI BUSTOS, CONCEPTO: DEV. FONDOS AL C-31 N°507 POR MANTENIMIENTO, CUENTA DE DEPOSITO: CUENTA UNICA DEL TESORO</t>
  </si>
  <si>
    <t>O15059360002</t>
  </si>
  <si>
    <t>00234014202 DEPOSITO DE EFECTIVO, DEPOSITANTE: ATILIO HUCHANI BUSTOS, CONCEPTO: DEV. FONDOS AL C-31 N°507 POR GASOLINA, CUENTA DE DEPOSITO: CUENTA UNICA DEL TESORO</t>
  </si>
  <si>
    <t>O15059370002</t>
  </si>
  <si>
    <t>00234014202 DEPOSITO DE EFECTIVO, DEPOSITANTE: ATILIO HUCHANI BUSTOS, CONCEPTO: DEV. FONDOS AL C-31 N°507 PARTIDA 22210 VIÁTICOS, CUENTA DE DEPOSITO: CUENTA UNICA DEL TESORO</t>
  </si>
  <si>
    <t>O15059390002</t>
  </si>
  <si>
    <t>00234014202 DEPOSITO DE EFECTIVO, DEPOSITANTE: LADISLAO RODRIGUEZ GOMEZ, CONCEPTO: DEV. FONDOS AL C-31 N°507 PARTIDA 22210 VIÁTICOS, CUENTA DE DEPOSITO: CUENTA UNICA DEL TESORO</t>
  </si>
  <si>
    <t>O15059450002</t>
  </si>
  <si>
    <t>00099021001 DEPOSITO DE EFECTIVO, DEPOSITANTE: LUCIA GABRIELA MOLLERICONA ALARCON, CONCEPTO: DEVOLUCION DE PASAJES TERRESTRES, CUENTA DE DEPOSITO: CUENTA UNICA DEL TESORO</t>
  </si>
  <si>
    <t>O15060050002</t>
  </si>
  <si>
    <t>00099021001 DEPOSITO DE EFECTIVO, DEPOSITANTE: HARAS DEL EJERCITO, CONCEPTO: RETENCIÓN RC-IVA PRODUCTOS QUIMICOS Y FARMACEUTICOS CORRESPONDIENTE AL MES DE FEBRERO/17, CUENTA DE DEPOSITO: CUENTA UNICA DEL TESORO</t>
  </si>
  <si>
    <t>O15060070002</t>
  </si>
  <si>
    <t>00099021001 DEPOSITO DE EFECTIVO, DEPOSITANTE: HARAS DEL EJERCITO, CONCEPTO: RETENCIÓN RC-IVA PRODUCTOS METALICOS CORRESPONDIENTE AL MES DE FEBRERO/17, CUENTA DE DEPOSITO: CUENTA UNICA DEL TESORO</t>
  </si>
  <si>
    <t>O15060120002</t>
  </si>
  <si>
    <t>00291012002 DEPOSITO DE EFECTIVO, DEPOSITANTE: VICTOR FERNANDO MOLINA GALVAN, CONCEPTO: REPOSICION DE CREDENCIAL ABC, CUENTA DE DEPOSITO: CUENTA UNICA DEL TESORO</t>
  </si>
  <si>
    <t>O15060180002</t>
  </si>
  <si>
    <t>00099021001 DEPOSITO DE EFECTIVO, DEPOSITANTE: FRANCIA NAVIA MAGGIE JUDITH, CONCEPTO: DOBLE PERCEPCION, CUENTA DE DEPOSITO: CUENTA UNICA DEL TESORO</t>
  </si>
  <si>
    <t>O15060230002</t>
  </si>
  <si>
    <t>00099021001 DEPOSITO DE EFECTIVO, DEPOSITANTE: LUCIA CASTRO ESPINOZA, CONCEPTO: DEVOLUCION DE HABERES MES DE ABRIL 18 DIAS, CUENTA DE DEPOSITO: CUENTA UNICA DEL TESORO</t>
  </si>
  <si>
    <t>O15060330002</t>
  </si>
  <si>
    <t>00099021001 DEPOSITO DE EFECTIVO, DEPOSITANTE: RC-3 AROMA, CONCEPTO: REVERSION MARISCALERIA COMPRA ALIMENTO GANADO CABALLAR, CUENTA DE DEPOSITO: CUENTA UNICA DEL TESORO</t>
  </si>
  <si>
    <t>O15060680002</t>
  </si>
  <si>
    <t>00234014202 DEPOSITO DE EFECTIVO, DEPOSITANTE: HECTOR CUSI QUISPE, CONCEPTO: DEVOLUCION AL C-31 N° 493, PARTIDA 85100, CUENTA DE DEPOSITO: CUENTA UNICA DEL TESORO</t>
  </si>
  <si>
    <t>O15060710002</t>
  </si>
  <si>
    <t>O15060880002</t>
  </si>
  <si>
    <t>00020011103 DEPOSITO DE EFECTIVO, DEPOSITANTE: REGISTRO INTERNACIONAL BOLIVIANO DE BUQUES, CONCEPTO: REVERSION PASAJES Y VIATICOS DEL DOC DE OBLIGACION 174836 CARGO DE CUENTA MARZO 2017 ASUNCION PARAGU, CUENTA DE DEPOSITO: CUENTA UNICA DEL TESORO</t>
  </si>
  <si>
    <t>O15061020002</t>
  </si>
  <si>
    <t>00099021001 DEPOSITO DE EFECTIVO, DEPOSITANTE: JUAN CARLOS HUCHANI VIADEZ, CONCEPTO: DEVOLUCION DE PASAJES POR COMISION I CONGRESO EDUCATIVO NAVAL "COCHABAMBA", CUENTA DE DEPOSITO: CUENTA UNICA DEL TESORO</t>
  </si>
  <si>
    <t>O15061260002</t>
  </si>
  <si>
    <t>00526012001 DEPOSITO DE EFECTIVO, DEPOSITANTE: OCTAVIO GARCIA CONDORI - BOLIVIA TV, CONCEPTO: DEVOLUCIÓN DE PASAJES, CUENTA DE DEPOSITO: CUENTA UNICA DEL TESORO</t>
  </si>
  <si>
    <t>O15061290002</t>
  </si>
  <si>
    <t>00526012001 DEPOSITO DE EFECTIVO, DEPOSITANTE: FREDDY ESPRELLA ROJAS - BOLIVIA TV, CONCEPTO: DEVOLUCIÓN DE PASAJES, CUENTA DE DEPOSITO: CUENTA UNICA DEL TESORO</t>
  </si>
  <si>
    <t>O15061410002</t>
  </si>
  <si>
    <t>00099021001 DEPOSITO DE EFECTIVO, DEPOSITANTE: OTILIA H. CONDORI CUNO (HIJA), CONCEPTO: IMPORTE POR COBRO INDEBIDO DE CUNO CANAZA LOLA (Q.E.P.D.), CUENTA DE DEPOSITO: CUENTA UNICA DEL TESORO</t>
  </si>
  <si>
    <t>O15061640002</t>
  </si>
  <si>
    <t>B15063050002</t>
  </si>
  <si>
    <t>00099021001 DEP.DE CHEQ.AJENOS,RET.DE CAM.,CONCEPTO: DEVOLUCION S/ CONTRATO ELABORACION DE DISEÑO TEC.PRE INVERSION PARA LA CONSTRUCCION HITOBR 94 (MULTA,DEP.: TECNO AER SRL , PROCEDENCIA: BANCO UNION S.A., CHEQUE: 246, FECHA DE EMISION:30/05/2017</t>
  </si>
  <si>
    <t>B15063060002</t>
  </si>
  <si>
    <t>00099021001 DEP.DE CHEQ.AJENOS,RET.DE CAM.,CONCEPTO: DEVOLUCION 7 % S/ CONTRATO ELABORACION DE DISEÑO TEC.PRE INVERSION PARA LA CONSTRUCCION HITOBR 94,DEP.: TECNO AER SRL , PROCEDENCIA: BANCO UNION S.A., CHEQUE: 245, FECHA DE EMISION:30/05/2017</t>
  </si>
  <si>
    <t>B15063930002</t>
  </si>
  <si>
    <t>00099021001 DEP.DE CHEQ.AJENOS,RET.DE CAM.,CONCEPTO: DEVOLUCION DE FONDOS NO EJECUTADOS,DEP.: PROGRAMA NACIONAL DE POSTALFABETIZACION , PROCEDENCIA: BANCO UNION S.A., CHEQUE: 5544, FECHA DE EMISION:31/05/2017</t>
  </si>
  <si>
    <t>B15064000002</t>
  </si>
  <si>
    <t>00099021001 DEP.DE CHEQ.AJENOS,RET.DE CAM.,CONCEPTO: DEVOLUCION DE PAGO EN DEMASIA A LA ATT,DEP.: BOLIVIA TV , PROCEDENCIA: BANCO UNION S.A., CHEQUE: 15837, FECHA DE EMISION:31/05/2017</t>
  </si>
  <si>
    <t>B15064080002</t>
  </si>
  <si>
    <t>00578012002 DEP.DE CHEQ.AJENOS,RET.DE CAM.,CONCEPTO: REVERSIÓN,DEP.: BOLIVIANA DE AVIACIÓN , PROCEDENCIA: BANCO UNION S.A., CHEQUE: 5511, FECHA DE EMISION:29/05/2017</t>
  </si>
  <si>
    <t>O15063040002</t>
  </si>
  <si>
    <t>00526012001 DEPOSITO DE EFECTIVO, DEPOSITANTE: BOLIVIA TV-CASIMIRO HUANCA QUISPE, CONCEPTO: DEP DE SALDO FONDO EN AVANCE, CUENTA DE DEPOSITO: CUENTA UNICA DEL TESORO</t>
  </si>
  <si>
    <t>O15063350002</t>
  </si>
  <si>
    <t>00591012001 DEPOSITO DE EFECTIVO, DEPOSITANTE: SERVICIOS COPABOL S.A., CONCEPTO: PAGO DE AGUA, CUENTA DE DEPOSITO: CUENTA UNICA DEL TESORO</t>
  </si>
  <si>
    <t>O15063360002</t>
  </si>
  <si>
    <t>O15063370002</t>
  </si>
  <si>
    <t>00099021001 DEPOSITO DE EFECTIVO, DEPOSITANTE: MARIA TERESA PILCOMAYO GONZALES, CONCEPTO: DOBLE PERCEPCIÓN, CUENTA DE DEPOSITO: CUENTA UNICA DEL TESORO</t>
  </si>
  <si>
    <t>O15063590002</t>
  </si>
  <si>
    <t>00099021001 DEPOSITO DE EFECTIVO, DEPOSITANTE: RUBEN RODOLFO MIRANDA COROMI, CONCEPTO: REVERSION, CUENTA DE DEPOSITO: CUENTA UNICA DEL TESORO</t>
  </si>
  <si>
    <t>O15063900002</t>
  </si>
  <si>
    <t>00099021001 DEPOSITO DE EFECTIVO, DEPOSITANTE: MIN DE DESARROLLO PRODUCTIVO Y ECONOMIA PLUR, CONCEPTO: PLAN DE PAGOS - CUENTAS POR COBRAR (GESTIONES ANTERIORES), CUENTA DE DEPOSITO: CUENTA UNICA DEL TESORO</t>
  </si>
  <si>
    <t>O15064480002</t>
  </si>
  <si>
    <t>00099021001 DEPOSITO DE EFECTIVO, DEPOSITANTE: RUPERTO CHURATA MAMANI, CONCEPTO: DEVOLUCION POR COBRO INDEBIDO, CUENTA DE DEPOSITO: CUENTA UNICA DEL TESORO</t>
  </si>
  <si>
    <t>O15064600002</t>
  </si>
  <si>
    <t>00099021001 DEPOSITO DE EFECTIVO, DEPOSITANTE: ALEX MENDOZA CORRALES CI. 622037 OR., CONCEPTO: REVERSION HABERES FEBRERO 2016, CUENTA DE DEPOSITO: CUENTA UNICA DEL TESORO</t>
  </si>
  <si>
    <t>O15064630002</t>
  </si>
  <si>
    <t>00099021001 DEPOSITO DE EFECTIVO, DEPOSITANTE: ALEX MENDOZA CORRALES CI. 622037 OR., CONCEPTO: REVERSION HABERES ENERO 2016, CUENTA DE DEPOSITO: CUENTA UNICA DEL TESORO</t>
  </si>
  <si>
    <t>O15064660002</t>
  </si>
  <si>
    <t>00099021001 DEPOSITO DE EFECTIVO, DEPOSITANTE: ALEX MENDOZA CORRALES CI. 622037 OR., CONCEPTO: REVERSION HABERES DICIEMBRE 2015, CUENTA DE DEPOSITO: CUENTA UNICA DEL TESORO</t>
  </si>
  <si>
    <t>O15064670002</t>
  </si>
  <si>
    <t>00099021001 DEPOSITO DE EFECTIVO, DEPOSITANTE: ALEX MENDOZA CORRALES CI. 622037 OR., CONCEPTO: REVERSION HABERES NOVIEMBRE 2015, CUENTA DE DEPOSITO: CUENTA UNICA DEL TESORO</t>
  </si>
  <si>
    <t>O15064680002</t>
  </si>
  <si>
    <t>00099021001 DEPOSITO DE EFECTIVO, DEPOSITANTE: ALEX MENDOZA CORRALES CI. 622037 OR., CONCEPTO: REVERSION HABERES OCTUBRE 2015, CUENTA DE DEPOSITO: CUENTA UNICA DEL TESORO</t>
  </si>
  <si>
    <t>O15064690002</t>
  </si>
  <si>
    <t>00099021001 DEPOSITO DE EFECTIVO, DEPOSITANTE: ALEX MENDOZA CORRALES CI. 622037 OR., CONCEPTO: REINTEGRO 2016, CUENTA DE DEPOSITO: CUENTA UNICA DEL TESORO</t>
  </si>
  <si>
    <t>O15064790002</t>
  </si>
  <si>
    <t>00020031101 DEPOSITO DE EFECTIVO, DEPOSITANTE: JULIO RENE MONTALVO MARISCAL, CONCEPTO: RETENCION PRODUCTOS SERVICIO DE TE MES DE ENERO, CUENTA DE DEPOSITO: CUENTA UNICA DEL TESORO</t>
  </si>
  <si>
    <t>O15064810002</t>
  </si>
  <si>
    <t>00020031101 DEPOSITO DE EFECTIVO, DEPOSITANTE: JULIO RENE MONTALVO MARISCAL, CONCEPTO: RETENCION DE SERVICIO DE TE MES DE FEBRERO, CUENTA DE DEPOSITO: CUENTA UNICA DEL TESORO</t>
  </si>
  <si>
    <t>O15065380002</t>
  </si>
  <si>
    <t>00046024204 DEPOSITO DE EFECTIVO, DEPOSITANTE: SEDES LA PAZ, CONCEPTO: REVERSION SALDOS NO EJECUTADOS CAMPAÑA SARAMPION Y RUBEOLA 2015, CUENTA DE DEPOSITO: CUENTA UNICA DEL TESORO</t>
  </si>
  <si>
    <t>O15065500002</t>
  </si>
  <si>
    <t>00099021001 DEPOSITO DE EFECTIVO, DEPOSITANTE: ALBERTO PIO LOZA MACHACA, CONCEPTO: DEVOLUCION DE PASAJES COMISION I CONGRESO EDUCATIVO NAVAL "COCHABAMBA", CUENTA DE DEPOSITO: CUENTA UNICA DEL TESORO</t>
  </si>
  <si>
    <t>O15065530002</t>
  </si>
  <si>
    <t>00099021001 DEPOSITO DE EFECTIVO, DEPOSITANTE: AUTORIDAD DE FISCALIZACIÓN DEL JUEGO, CONCEPTO: DEVOLUCIÓN POR INCAPACIDAD TEMPORAL CPS - MES DE OCTUBRE DEL 2016, CUENTA DE DEPOSITO: CUENTA UNICA DEL TESORO</t>
  </si>
  <si>
    <t>O15065540002</t>
  </si>
  <si>
    <t>00099021001 DEPOSITO DE EFECTIVO, DEPOSITANTE: AUTORIDAD DE FISCALIZACIÓN DEL JUEGO, CONCEPTO: DEVOLUCIÓN POR INCAPACIDAD TEMPORAL CPS - MES DE NOVIEMBRE 2016, CUENTA DE DEPOSITO: CUENTA UNICA DEL TESORO</t>
  </si>
  <si>
    <t>O15065550002</t>
  </si>
  <si>
    <t>00099021001 DEPOSITO DE EFECTIVO, DEPOSITANTE: AUTORIDAD DE FISCALIZACIÓN DEL JUEGO, CONCEPTO: DEVOLUCIÓN POR INCAPACIDAD TEMPORAL CPS - MES DE DICIEMBRE 2016, CUENTA DE DEPOSITO: CUENTA UNICA DEL TESORO</t>
  </si>
  <si>
    <t>O15065560002</t>
  </si>
  <si>
    <t>00099021001 DEPOSITO DE EFECTIVO, DEPOSITANTE: AUTORIDAD DE FISCALIZACIÓN DEL JUEGO, CONCEPTO: DEVOLUCIÓN POR INCAPACIDAD TEMPORAL CPS - MES DE ENERO 2017, CUENTA DE DEPOSITO: CUENTA UNICA DEL TESORO</t>
  </si>
  <si>
    <t>O15065570002</t>
  </si>
  <si>
    <t>00099021001 DEPOSITO DE EFECTIVO, DEPOSITANTE: CAROL BRENDA CASTELLON VELASQUEZ, CONCEPTO: DEVOLUCION DE VIATICOS, CUENTA DE DEPOSITO: CUENTA UNICA DEL TESORO</t>
  </si>
  <si>
    <t>O15065840002</t>
  </si>
  <si>
    <t>O15066090002</t>
  </si>
  <si>
    <t>00099021001 DEPOSITO DE EFECTIVO, DEPOSITANTE: UBALDO WILCARANI VILLCA, CONCEPTO: REVERSION TOTAL (SUELDO FEBRERO DEL 2017), CUENTA DE DEPOSITO: CUENTA UNICA DEL TESORO</t>
  </si>
  <si>
    <t>O15066160002</t>
  </si>
  <si>
    <t>00234014202 DEPOSITO DE EFECTIVO, DEPOSITANTE: ARTURO ROJAS SUAREZ, CONCEPTO: DEVOLUCION AL C-31 N° 410, PARTIDA N° 34110, CUENTA DE DEPOSITO: CUENTA UNICA DEL TESORO</t>
  </si>
  <si>
    <t>O15066170002</t>
  </si>
  <si>
    <t>00046021109 DEPOSITO DE EFECTIVO, DEPOSITANTE: PEDRO VICTOR PEÑALOZA MEDINA, CONCEPTO: DEVOLUCIÓN DE VIÁTICOS, CUENTA DE DEPOSITO: CUENTA UNICA DEL TESORO</t>
  </si>
  <si>
    <t>O15066180002</t>
  </si>
  <si>
    <t>00046024204 DEPOSITO DE EFECTIVO, DEPOSITANTE: PEDRO VICTOR PEÑALOZA MEDINA, CONCEPTO: DEVOLUCIÓN DE PASAJES, CUENTA DE DEPOSITO: CUENTA UNICA DEL TESORO</t>
  </si>
  <si>
    <t>J03227500002</t>
  </si>
  <si>
    <t>A:00099021001 Pago de capital e interes corriente a favor del TGN, adeudado por el GAD Santa Cruz, correspondientes a los Convenios Subsidiarios CAF 2324 de los Proyectos Sistemas: de Interconexion electrica de la Chiquitania y de Electrificacion San Matias.</t>
  </si>
  <si>
    <t>Q08313240002</t>
  </si>
  <si>
    <t>NÚMERO DE LIBRETA CUT: 99031009.00 OPERACIÓN T01 TRANSFERENCIA DE FONDOS A LA CUT - TESORO DIRECTO DE BANCO UNION S.A. A CUENTA UNICA DEL TESORO CON NUMERO DE SOLICITUD = 1768288 Y NUMERO CORRELATIVO = 91320002052017783 TRANSFERENCIA POR OPERACIONES DE VE</t>
  </si>
  <si>
    <t>G04358320004</t>
  </si>
  <si>
    <t>VENTA DE DIVISAS CON TRANSFERENCIA DE FONDOS A SOLICITUD DE MINISTERIO DE ECONOMIA Y FINANZAS PUBLICAS SEGUN SOLICITUD 2179 REF: TRANSFERENCIA AL B.C.B. CTA.4088069001 PARA PAGO A STANDARD &amp; POOR'S, POR SERVICIOS DE CALIFICACION DE RIESGO PARA LA EMISION SOBERANA DEL ESTADO PLURINACIONAL DE BOLIVIA LIB. 00099021001 TGN-RECURSOS ORDINARIOS (3987)</t>
  </si>
  <si>
    <t>S08865920003</t>
  </si>
  <si>
    <t>'TRANSFERENCIA DE FONDOS||S/G. NOTA CITE: MEFP/VTCP/DGPOT/UPCFTGN/TR-N°857/2017 DE LA FECHA, DEL MIN.DE ECONOMIA Y FINANZAS PUBLICAS.(HRE-TSO-2195). DEBITO DE LA LIBRETA N°00099021001, REPOSICION UTILES DE ESCRITORIO.</t>
  </si>
  <si>
    <t>G04360980003</t>
  </si>
  <si>
    <t>PROVISION DE FONDOS A SOLICITUD DE YACIMIENTOS PETROLIFEROS FISCALES BOLIVIANOS SEGUN SOLICITUD YPFB-0128-2017 REF: PAGO SERVICIO DE TRANSPORTE DE GAS NATURAL DUCTO MENOR LINEA 12 A YPFB TRANSPORTE SA MARZO 2017 LIB. 00513012007 YPFB - RECURSOS NACIONALIZACIÓN</t>
  </si>
  <si>
    <t>G04361050004</t>
  </si>
  <si>
    <t>VENTA DE DIVISAS CON TRANSFERENCIA DE FONDOS A SOLICITUD DE SERVICIO DESARROLLO EMPRESAS PUBLICAS PRODUCTIVAS SEGUN SOLICITUD 2182 REF: TRANSFERENCIA AL EXTERIOR A LA COOPERATIVA DE TRABAJO COOP-SOL LIMITADA, POR LA PROVISION DE MATERIAL APICOLA PARA 5000 COLMENAS, POR USD. 392.680 A T/C 6.96 EQUIVA LIB. 00132069201 SEDEM - PROMIEL - FINPRO - CHUQUISACA</t>
  </si>
  <si>
    <t>G04361060003</t>
  </si>
  <si>
    <t>TRANSFERENCIA DE FONDOS AL EXTERIOR A SOLICITUD DE MINISTERIO DE DEFENSA SEGUN SOLICITUD 2180 REF: TRANSFERENCIA VÍA BCB A LA EMPRESA AIRPARTS COMPANY INC., PARA LA ADQUISICION DE LUBRICANTES PARA LAS AERONAVES DE LA FUERZA AEREA BOLIVIANA. SEGUN PROCESO DE CONTRATACION DGAA-C.DIR.EX. 003/17 E INFOR LIB. 00099021001 TGN-RECURSOS ORDINARIOS (3987)</t>
  </si>
  <si>
    <t>G04368580001</t>
  </si>
  <si>
    <t>G04360310003</t>
  </si>
  <si>
    <t>PROVISION DE FONDOS A SOLICITUD DE YACIMIENTOS PETROLIFEROS FISCALES BOLIVIANOS SEGUN SOLICITUD YPFB-0126-2017 REF: PAGO SERVICIO INTERRUMPIBLE DE TRANSPORTE DE GN MI A GASORIENTEBOLIVIANO LTDA MARZO 2017 LIB. 00513012007 YPFB - RECURSOS NACIONALIZACIÓN</t>
  </si>
  <si>
    <t>Q08316730002</t>
  </si>
  <si>
    <t>NUMERO DE LIBRETA CUT: 47018022 OPERACIÓN E18 TRANSFERENCIA DEL SISTEMA FINANCIERO POR CUENTA DE TERCEROS A LA CUT A SOL.ESC. DE LA EMBAJADA DE SUIZA</t>
  </si>
  <si>
    <t>G04371770003</t>
  </si>
  <si>
    <t>PROVISION DE FONDOS A SOLICITUD DE YACIMIENTOS PETROLIFEROS FISCALES BOLIVIANOS SEGUN SOLICITUD YPFB-0135-2017 REF: PAGO SERVICIO INTERRUMPIBLE DE TRASNPORTE DE GN ACUERDO TEMPORAL YPFB TRANSIERRA SA MARZO 2017 LIB. 00513012007 YPFB - RECURSOS NACIONALIZACIÓN</t>
  </si>
  <si>
    <t>G04371830003</t>
  </si>
  <si>
    <t>PROVISION DE FONDOS A SOLICITUD DE YACIMIENTOS PETROLIFEROS FISCALES BOLIVIANOS SEGUN SOLICITUD YPFB-0131-2017 REF: PAGO SERVICIO INTERRUMPIBLE DE TRANSPORTE DE GAS NATURAL MI DUCTO MENOR CARRASCO BULO BULO YPFB CHACO MARZO 2017 LIB. 00513012007 YPFB - RECURSOS NACIONALIZACIÓN</t>
  </si>
  <si>
    <t>G04376310005</t>
  </si>
  <si>
    <t>VENTA DE DIVISAS CON TRANSFERENCIA DE FONDOS A SOLICITUD DE MINISTERIO DE GOBIERNO SEGUN SOLICITUD 2183 REF: PAGO DE HABERES DE AGREGADOS DE LA POLICIA BOLIVIANA EN EL EXTERIOR, CORRESPONDIENTE AL MES DE MARZO 2017 (CUENTAS EXTRANJERAS). LIB. 00099021001 TGN-RECURSOS ORDINARIOS (3987)</t>
  </si>
  <si>
    <t>G04376340004</t>
  </si>
  <si>
    <t>VENTA DE DIVISAS CON TRANSFERENCIA DE FONDOS A SOLICITUD DE YACIMIENTOS PETROLIFEROS FISCALES BOLIVIANOS SEGUN SOLICITUD 2187 REF: PAGO A SANDER GEOPHYSICS LIMITED POR SERVICIO DE CONSULTORIA POR PRODUCTO PARA LA ADQUISICION INTEGRAL AEROGRAVIMETRICA ? AEROMAGNETOMETRICA EN LA CUENCA DEL ALTIPLANO S LIB. 00513022001 YPFB - "OPERACIONES"</t>
  </si>
  <si>
    <t>G04376350004</t>
  </si>
  <si>
    <t>VENTA DE DIVISAS CON TRANSFERENCIA DE FONDOS A SOLICITUD DE MINISTERIO DE LA PRESIDENCIA SEGUN SOLICITUD 2186 REF: DIVISAS USD 19,059.82 TRANSFERENCIA A DASSAULT FALCON JET POR COMPRA DE CONJUNTO DE FRENOS PARA TREN PRINCIPAL DERECHO PARA AERONAVE FAB 002 Y COSTOS DE ENVIO DE LOS MISMOS, CUENTA 3810 LIB. 00099021001 TGN-RECURSOS ORDINARIOS (3987)</t>
  </si>
  <si>
    <t>G04377510001</t>
  </si>
  <si>
    <t>G04379000003</t>
  </si>
  <si>
    <t>TRANSFERENCIA RECIBIDA DEL EXTERIOR SEGÚN MENSAJES SWIFT Nos. 06111 - 06103 (REM.EXT.) DE FECHA 03-05-2017 POR DESEMBOLSO DE OPEP PRÉSTAMO 1653-P OF 28/04/2017 WA NO. 4. PAYMENT FOROFID LOAN 1653P. REIMB. LIBRETA N° 00291012002 ABC-RECURSOS PROPIOS REF.: UTILES DE ESCRITORIO</t>
  </si>
  <si>
    <t>G04371720003</t>
  </si>
  <si>
    <t>PROVISION DE FONDOS A SOLICITUD DE YACIMIENTOS PETROLIFEROS FISCALES BOLIVIANOS SEGUN SOLICITUD YPFB-0132-2017 REF: PAGO SERVICIO DE TRANSPORTE MI INTERRUMPIBLE Y ME FIRME A YPFB TRANSPORTE MARZO 2017 LIB. 00513012007 YPFB - RECURSOS NACIONALIZACIÓN</t>
  </si>
  <si>
    <t>J03228340002</t>
  </si>
  <si>
    <t>A:00099021001 Pago de capital e interes corriente a favor del TGN, adeudado por el GAD Chuquisaca, correspondientes a los Convenios Subsidiarios CAF 2324 del Proyecto Interconexion Electrica de los Sistemas Aislados de Huacareta, Monteagudo y Muyupampa.</t>
  </si>
  <si>
    <t>G04391930001</t>
  </si>
  <si>
    <t>COBRO COSTOS DE PAPELERIA SEGUN TRANSFERENCIA DEL EXTERIOR POR ORDEN DE HERCO COMBUSTIBLES SA REF: CONTRATO DE COMPRA VENTA DE ISOPENTANO 7 DESPACHO LIB. 00513062001 YPFB-OPERACIONES PLANTA DE SEPARACION DE LIQUIDOS RIO GRANDE</t>
  </si>
  <si>
    <t>J03228590002</t>
  </si>
  <si>
    <t>A:00373024101 TRANSFERENCIA DE RECURSOS SEGUN INFORME MEFP/VTCP/DGPOT/UPCFTGN/INF/N872/2017. Ref: Transferencia de recursos para gastos de funcionamiento del FDI, Abril 2017.</t>
  </si>
  <si>
    <t>J03228630002</t>
  </si>
  <si>
    <t>A:00099021001 El concepto de la mencionada operacion, corresponde a la transferencia de comisiones al FONDESIF por administracion del Fideicomiso Programa de Reconversion Productiva y Comercial TGN 9 por el mes de Abril de 2017.</t>
  </si>
  <si>
    <t>J03228640002</t>
  </si>
  <si>
    <t>A:00099021001 El concepto de la mencionada operacion corresponde a la transferencia de capital por el mes de Abril/2017, de Cooperativa Sudamerica al TGN.</t>
  </si>
  <si>
    <t>Q08330880002</t>
  </si>
  <si>
    <t>NUMERO DE LIBRETA CUT: 3440108001 OPERACIÓN E18 TRANSFERENCIA DEL SISTEMA FINANCIERO POR CUENTA DE TERCEROS A LA CUT INSTITUTO PLURINACIONAL DE ESTUDIOS DE LENGUAS Y CULTURAS</t>
  </si>
  <si>
    <t>Q08331590002</t>
  </si>
  <si>
    <t>NÚMERO DE LIBRETA CUT: 99031009.00 OPERACIÓN T01 TRANSFERENCIA DE FONDOS A LA CUT - TESORO DIRECTO DE BANCO UNION S.A. A CUENTA UNICA DEL TESORO CON NUMERO DE SOLICITUD = 1779654 Y NUMERO CORRELATIVO = 91320005052017001 TRANSFERENCIA POR OPERACIONES DE VE</t>
  </si>
  <si>
    <t>S08868090002</t>
  </si>
  <si>
    <t>||REVERSION DE FONDOS SEGUN SOL. 4802-2208 A SOL. SERVICIO NACIONAL TEXTIL-SENATEX A FAVOR ROYAL DENIM S.A. POR CARACTER NO PERMITIDO EN EL SISTEMA DE SWIFT. LIB.00378012002 SENATEX-ADMINISTRACION CENTRAL</t>
  </si>
  <si>
    <t>S08868250002</t>
  </si>
  <si>
    <t>'TRANSFERENCIA DE FONDOS DE DPTOS.DE ENCAJE LEGAL DEL SISTEMA FINANCIERO A DPTOS.CTES.DEL SECTOR PUBLICO S/G CITE' CA/FID.VIV 0175/2017||DE LA FECHA (HRE-TSO-2234). ABONO A LA LIBRETA N°03420102001 PARA GASTOS DE FUNCIONAMIENTO DE LA AGENCIA ESTATAL DE VIVIENDA;BUN</t>
  </si>
  <si>
    <t>S08868220001</t>
  </si>
  <si>
    <t>||REGISTRO COBRO COMISION AVISO EMISION Y AVISO ENMIENDA CARTA DE CREDITO STANDBY BS440.-REEMB.GSTS.COM. BS220.-Y EMISION COMP.CONTABLE BS50.-REF.:03074165909 (BCB:SB-R-2016-64) A/F MIN.COMUNICACION,S/G NOTA MC-DESP-VGC-DGEP-UGESP-NE-0320/2017,25/04/17. LIB.00087014201 MIN. COMUNICACIÓN-PRONTIS-TRANSFERENCIA MOPSV REF.:COMISIONES SBLC 03074165909</t>
  </si>
  <si>
    <t>G04394820001</t>
  </si>
  <si>
    <t>COBRO COSTOS DE PAPELERIA SEGUN TRANSFERENCIA DEL EXTERIOR POR ORDEN DE CORPORACION PETROLERA S.A. (ASUNCION PARAGUAY) REF.: FACTURA COMERCIAL DE EXPORTACION LIB. 00513062001 YPFB-OPERACIONES PLANTA DE SEPARACION DE LIQUIDOS RIO GRANDE</t>
  </si>
  <si>
    <t>G04396070001</t>
  </si>
  <si>
    <t>G04401140001</t>
  </si>
  <si>
    <t>COBRO COSTOS DE PAPELERIA SEGUN TRANSFERENCIA DEL EXTERIOR POR ORDEN DE PETROBRAS PARAGUAY GAS SRL REF.: OPE 0/333733 LIB. 00513062001 YPFB-OPERACIONES PLANTA DE SEPARACION DE LIQUIDOS RIO GRANDE</t>
  </si>
  <si>
    <t>G04401170004</t>
  </si>
  <si>
    <t>VENTA DE DIVISAS CON TRANSFERENCIA DE FONDOS A SOLICITUD DE YACIMIENTOS PETROLIFEROS FISCALES BOLIVIANOS SEGUN SOLICITUD 2204 REF: PAGO ANTICIPADO A VITOL SA POR SUMINISTRO DE DIESEL OIL MEDIANTE BUQUE CUARTO EMBARQUE LIB. 00513012004 LBP-YPFB-UNICOMERCIAL (4030005415/1-2188907)</t>
  </si>
  <si>
    <t>G04402640003</t>
  </si>
  <si>
    <t>TRANSFERENCIA RECIBIDA DEL EXTERIOR SEGÚN MENSAJES SWIFT Nos. 06223-06221 (REM.EXT.) DE FECHA 05-05-2017 POR DESEMBOLSO DE CAF PRÉSTAMO CFA008604 CARR.EPIZANA-COMARAPA-EL TORNO LIBRETA N° 00291012002 ABC-RECURSOS PROPIOS REF.: UTILES DE ESCRITORIO</t>
  </si>
  <si>
    <t>G04402650003</t>
  </si>
  <si>
    <t>TRANSFERENCIA RECIBIDA DEL EXTERIOR SEGÚN MENSAJES SWIFT Nos. 06222-06220 (REM.EXT.) DE FECHA 05-05-2017 POR DESEMBOLSO DE CAF PRÉSTAMO CFA008604 CARR.EPIZANA-COMARAPA-EL TORNO LIBRETA N° 00291012002 ABC-RECURSOS PROPIOS REF.: UTILES DE ESCRITORIO</t>
  </si>
  <si>
    <t>J03228650001</t>
  </si>
  <si>
    <t>De: 00287100001 TRL 134 - TRANSFERENCIA RECURSOS POR EJECUCION GARANTIA CORRECTA INVERSION ANTICIPO CONTRATO C-FPS-07-003136 PROYECTO FPS-07-00003810 MI AGUA 3 OF. DPTAL. SANTA CRUZ - FUENTE 41 ORGANISMO 111 TGN.</t>
  </si>
  <si>
    <t>J03228660001</t>
  </si>
  <si>
    <t>De: 00287100050 TRASPASO DE APL A FUENTE PROY. FPS-05-4438 CONT. C-FPS-05-3376 CONV. MI AGUA 3</t>
  </si>
  <si>
    <t>J03228670001</t>
  </si>
  <si>
    <t>De: 00287030001 TRANSFERENCIA RECURSOS POR TRASPASO DE APL A FUENTE PROY. FPS-03-3850 CONT. C-FPS-03-3505 CONV. PUENTES CBBA, S/G DOC. ADJ. A S.I. N 660 CBBA 2016- FUENTE 41 ORGANISMO 111 TGN.</t>
  </si>
  <si>
    <t>J03228680001</t>
  </si>
  <si>
    <t>De: 00287100050 TRANSFERENCIA RECURSOS POR TRASPASO DE APL A FUENTE PROY. FPS-02-4452 CONT. C-FPS-02-3943 CONV. MIA AGUA 3, S/G DOC. ADJ. A S.I. N 769 LPZ 2016- FUENTE 41 ORGANISMO 111 TGN.</t>
  </si>
  <si>
    <t>J03229260002</t>
  </si>
  <si>
    <t>A:00099021001 Pago de capital e interes corriente a favor del TGN, adeudado por el GAD Cochabamba, correspondientes al Convenio Subsidiario CAF 2324 del Proyecto de Electrificacion Rural Fase III.</t>
  </si>
  <si>
    <t>Q08336780002</t>
  </si>
  <si>
    <t>NÚMERO DE LIBRETA CUT: 99031009.00 OPERACIÓN T01 TRANSFERENCIA DE FONDOS A LA CUT - TESORO DIRECTO DE BANCO UNION S.A. A CUENTA UNICA DEL TESORO CON NUMERO DE SOLICITUD = 1783309 Y NUMERO CORRELATIVO = 91320008052017085 TRANSFERENCIA POR OPERACIONES DE VE</t>
  </si>
  <si>
    <t>S08869970002</t>
  </si>
  <si>
    <t>||TRANSFERENCIA DE FONDOS S/G. FORMULARIO, CITE' BUN0323/17 DE LA FECHA (HRE-TSO-2437). DEVOLUCIÓN SALDO NO EJECUTADO DE LA GESTION 2014 DEL PROY.MANEJO DE LA MICRO CUENCA PRESA SAN GERONIMO E INFRAESTRUCTURA. A SOLIC. GAM VILLA MOJOCOYA; LIBRETA 00086018007 MMAYA-PAR-BS-PROYECTOS PLAN NAL.DE CUENCAS; BUN.</t>
  </si>
  <si>
    <t>S08870010002</t>
  </si>
  <si>
    <t>'TRANSFERENCIA DE FONDOS DE DPTOS.DE ENCAJE LEGAL DEL SISTEMA FINANCIERO A DPTOS.CTES.DEL SECTOR PUBLICO S/G CITE' BUN/CONLPZ/010/2017||DE LA FECHA (HRE-TSO-2439). PAGO DE SINIESTROS POL.65012314 ASOCIACION ACCIDENTAL AR.BOL CORRECTA INVERSION DE ANTICIPO. A SOLICITUD DE ALIANZA COMPAÑIA DE SEGUROS Y REASEGUROS S.A.; LIBR.02910102009 A.B.C.; BUN.</t>
  </si>
  <si>
    <t>G04409750001</t>
  </si>
  <si>
    <t>COBRO COSTOS DE PAPELERIA SEGUN TRANSFERENCIA DEL EXTERIOR POR ORDEN DE LLAMA GAS SA REF.: FACT 93-94 NC 17 Y ND 21 LIB. 00513062001 YPFB-OPERACIONES PLANTA DE SEPARACION DE LIQUIDOS RIO GRANDE</t>
  </si>
  <si>
    <t>G04417320001</t>
  </si>
  <si>
    <t>COBRO COSTOS DE PAPELERIA SEGUN TRANSFERENCIA DEL EXTERIOR POR ORDEN DE CODAPE PROD.DE PETROLEO LTDA.(BRAZIL-SAO PAULO) REF.: INV.147/2017 LIB. 00513062001 YPFB-OPERACIONES PLANTA DE SEPARACION DE LIQUIDOS RIO GRANDE</t>
  </si>
  <si>
    <t>S08868560001</t>
  </si>
  <si>
    <t>||COMISION TRANSFERENCIA FDOS.AL EXTERIOR 0,10% S/USD5.115.495.-,REEMB.GSTS.COMUNICACION BS220.-Y EMISION COMP.CONTABLE BS50.-REF.:PAGO 1 LC I-2016-012 P/C Y.P.F.B. A/F MAGHREB MANAGEMENT INTERNATIONAL-MMI INTERNATIONAL,EN COMPL.A COMP.886855 ADJ.DE LA FECHA. LIB.00513072001 YPFB - OPERACIONES G N R G D REF.:COMISIONES PAGO 1 LC I-2016-012</t>
  </si>
  <si>
    <t>Q08341650002</t>
  </si>
  <si>
    <t>NÚMERO DE LIBRETA CUT: 99031009.00 OPERACIÓN T01 TRANSFERENCIA DE FONDOS A LA CUT - TESORO DIRECTO DE BANCO UNION S.A. A CUENTA UNICA DEL TESORO CON NUMERO DE SOLICITUD = 1786618 Y NUMERO CORRELATIVO = 91320009052017157 TRANSFERENCIA POR OPERACIONES DE VE</t>
  </si>
  <si>
    <t>G04420260001</t>
  </si>
  <si>
    <t>COBRO COSTOS DE PAPELERIA SEGUN TRANSFERENCIA DEL EXTERIOR POR ORDEN DE GAS TOTAL S.A. (PARAGUAY) REF.: A CUENTA SEGUN CONTRATO NO.63 AJUSTE DE PRECION POR GLP. LIB. 00513062001 YPFB-OPERACIONES PLANTA DE SEPARACION DE LIQUIDOS RIO GRANDE</t>
  </si>
  <si>
    <t>G04421410001</t>
  </si>
  <si>
    <t>G04422640003</t>
  </si>
  <si>
    <t>PROVISION DE FONDOS A SOLICITUD DE YACIMIENTOS PETROLIFEROS FISCALES BOLIVIANOS SEGUN SOLICITUD YPFB-0136-2017 REF: PAGO IDH CONCILIACION NOVIEMBRE 2013 LIB. 00513012007 YPFB - RECURSOS NACIONALIZACIÓN</t>
  </si>
  <si>
    <t>G04427170003</t>
  </si>
  <si>
    <t>TRANSFERENCIA RECIBIDA DEL EXTERIOR SEGÚN MENSAJES SWIFT Nos. 06397-06388 (REM.EXT.) DE FECHA 09-05-2017 POR DESEMBOLSO DE CAF PRÉSTAMO CFA006536 PROG.OBRAS VIALES Y COMPLEMEN. SOLICITUD DE DESEMBOLSO Nro.49 LIBRETA N° 00291012002 ABC-RECURSOS PROPIOS REF.: UTILES DE ESCRITORIO</t>
  </si>
  <si>
    <t>J03230420002</t>
  </si>
  <si>
    <t>A:00099021001 Pago de capital e interes corriente a favor del TGN, adeudado por el GAD Oruro, correspondientes al Convenio Subsidiario CAF 2324 del Proyecto de Electrificacion Subestacion Corque.</t>
  </si>
  <si>
    <t>S08872450002</t>
  </si>
  <si>
    <t>||TRANSFERENCIA A LA CUENTA UNICA DEL TESORO IMPORTE RETENIDO A WALTER ABRAHAM PEREZ ALANDIA POR REMUNERACIÓN MÁXIMA CORRESPONDIENTE AL MES DE ABRIL/2017 - LIBRETA N° 00990201001, SEGÚN DOCUMENTOS ADJUNTOS Y "ROC" N° 459/2017 DEL DCR. TRANSFERENCIA POR REMUNERACIÓN MAXIMA WALTER PEREZ ALANDIA - ABRIL/2017 LIBRETA N° 00990201001</t>
  </si>
  <si>
    <t>T03689980001</t>
  </si>
  <si>
    <t>T03690000001</t>
  </si>
  <si>
    <t>T03690020001</t>
  </si>
  <si>
    <t>T03690040001</t>
  </si>
  <si>
    <t>T03690060001</t>
  </si>
  <si>
    <t>T03690080001</t>
  </si>
  <si>
    <t>T03690100001</t>
  </si>
  <si>
    <t>T03690120001</t>
  </si>
  <si>
    <t>T03690140001</t>
  </si>
  <si>
    <t>T03690160001</t>
  </si>
  <si>
    <t>T03690180001</t>
  </si>
  <si>
    <t>T03690200001</t>
  </si>
  <si>
    <t>T03690220001</t>
  </si>
  <si>
    <t>T03690240001</t>
  </si>
  <si>
    <t>T03690260001</t>
  </si>
  <si>
    <t>T03690280001</t>
  </si>
  <si>
    <t>T03690300001</t>
  </si>
  <si>
    <t>T03690320001</t>
  </si>
  <si>
    <t>T03690340001</t>
  </si>
  <si>
    <t>T03690360001</t>
  </si>
  <si>
    <t>T03690380001</t>
  </si>
  <si>
    <t>T03690400001</t>
  </si>
  <si>
    <t>T03690420001</t>
  </si>
  <si>
    <t>T03690440001</t>
  </si>
  <si>
    <t>T03690460001</t>
  </si>
  <si>
    <t>T03690480001</t>
  </si>
  <si>
    <t>T03690500001</t>
  </si>
  <si>
    <t>T03690520001</t>
  </si>
  <si>
    <t>T03690540001</t>
  </si>
  <si>
    <t>T03690560001</t>
  </si>
  <si>
    <t>T03690580001</t>
  </si>
  <si>
    <t>T03690600001</t>
  </si>
  <si>
    <t>T03690620001</t>
  </si>
  <si>
    <t>T03690640001</t>
  </si>
  <si>
    <t>T03690660001</t>
  </si>
  <si>
    <t>T03690680001</t>
  </si>
  <si>
    <t>T03690700001</t>
  </si>
  <si>
    <t>T03690720001</t>
  </si>
  <si>
    <t>T03690740001</t>
  </si>
  <si>
    <t>T03690760001</t>
  </si>
  <si>
    <t>T03690780001</t>
  </si>
  <si>
    <t>T03690800001</t>
  </si>
  <si>
    <t>T03690820001</t>
  </si>
  <si>
    <t>T03690840001</t>
  </si>
  <si>
    <t>T03690860001</t>
  </si>
  <si>
    <t>T03690880001</t>
  </si>
  <si>
    <t>T03690900001</t>
  </si>
  <si>
    <t>T03690920001</t>
  </si>
  <si>
    <t>T03690940001</t>
  </si>
  <si>
    <t>T03690960001</t>
  </si>
  <si>
    <t>T03690980001</t>
  </si>
  <si>
    <t>T03691000001</t>
  </si>
  <si>
    <t>T03691020001</t>
  </si>
  <si>
    <t>T03691040001</t>
  </si>
  <si>
    <t>T03691060001</t>
  </si>
  <si>
    <t>T03691080001</t>
  </si>
  <si>
    <t>T03691100001</t>
  </si>
  <si>
    <t>T03691120001</t>
  </si>
  <si>
    <t>S08872970004</t>
  </si>
  <si>
    <t>T03689040001</t>
  </si>
  <si>
    <t>T03689060001</t>
  </si>
  <si>
    <t>T03689080001</t>
  </si>
  <si>
    <t>T03689100001</t>
  </si>
  <si>
    <t>T03689120001</t>
  </si>
  <si>
    <t>T03689140001</t>
  </si>
  <si>
    <t>T03689160001</t>
  </si>
  <si>
    <t>T03689180001</t>
  </si>
  <si>
    <t>T03689200001</t>
  </si>
  <si>
    <t>T03689220001</t>
  </si>
  <si>
    <t>T03689240001</t>
  </si>
  <si>
    <t>T03689260001</t>
  </si>
  <si>
    <t>T03689280001</t>
  </si>
  <si>
    <t>T03689300001</t>
  </si>
  <si>
    <t>T03689320001</t>
  </si>
  <si>
    <t>T03689340001</t>
  </si>
  <si>
    <t>T03689360001</t>
  </si>
  <si>
    <t>T03689380001</t>
  </si>
  <si>
    <t>T03689400001</t>
  </si>
  <si>
    <t>T03689420001</t>
  </si>
  <si>
    <t>T03689440001</t>
  </si>
  <si>
    <t>T03689460001</t>
  </si>
  <si>
    <t>T03689480001</t>
  </si>
  <si>
    <t>T03689500001</t>
  </si>
  <si>
    <t>T03689520001</t>
  </si>
  <si>
    <t>T03689540001</t>
  </si>
  <si>
    <t>T03689560001</t>
  </si>
  <si>
    <t>T03689580001</t>
  </si>
  <si>
    <t>T03689600001</t>
  </si>
  <si>
    <t>T03689620001</t>
  </si>
  <si>
    <t>T03689640001</t>
  </si>
  <si>
    <t>T03689660001</t>
  </si>
  <si>
    <t>T03689680001</t>
  </si>
  <si>
    <t>T03689700001</t>
  </si>
  <si>
    <t>T03689720001</t>
  </si>
  <si>
    <t>T03689740001</t>
  </si>
  <si>
    <t>T03689760001</t>
  </si>
  <si>
    <t>T03689780001</t>
  </si>
  <si>
    <t>T03689800001</t>
  </si>
  <si>
    <t>T03689820001</t>
  </si>
  <si>
    <t>T03689840001</t>
  </si>
  <si>
    <t>T03689860001</t>
  </si>
  <si>
    <t>T03689880001</t>
  </si>
  <si>
    <t>T03689900001</t>
  </si>
  <si>
    <t>T03689920001</t>
  </si>
  <si>
    <t>T03689940001</t>
  </si>
  <si>
    <t>T03689960001</t>
  </si>
  <si>
    <t>G04430330003</t>
  </si>
  <si>
    <t>PROVISION DE FONDOS A SOLICITUD DE YACIMIENTOS PETROLIFEROS FISCALES BOLIVIANOS SEGUN SOLICITUD YPFB-0137-2017 REF: PAGO SERVICIO FIRME DE TRANSPORTE DE GAS NATURAL A YPFB TRANSIERRA MARZO 2017 LIB. 00513012007 YPFB - RECURSOS NACIONALIZACIÓN</t>
  </si>
  <si>
    <t>G04433680003</t>
  </si>
  <si>
    <t>TRANSFERENCIA DE FONDOS AL EXTERIOR A SOLICITUD DE MINISTERIO DE DEFENSA SEGUN SOLICITUD 2241 REF: TRANSFERENCIA VIA BCB A LA EMPRESA TEX AIR PARTS INTERNATIONAL LTD., PARA LA ADQUISICION DE REPUESTO UNIDAD DE CONTROL DE COMBUSTIBLE FCU PARA LA AERONAVE PILATUS PC 7 MATRICULA FAB 471 DE LA FUERZA AÉ LIB. 00099021001 TGN-RECURSOS ORDINARIOS (3987)</t>
  </si>
  <si>
    <t>G04433700002</t>
  </si>
  <si>
    <t>TRANSFERENCIA DE FONDOS A SOLICITUD DE SERVICIO NACIONAL TEXTIL-SENATEX SEGUN SOLICITUD 2239 REF: DEVOLUCION DE EXCEDENTE POR PAGO DUPLICADO AL CLIENTE BENSIMON DE LA REPUBLICA DE ARGENTINA SEGUN INFORME INF-UGC-0013/2017 NOTA INTERNA SENATEX/UJ/05/2017 NI-UAF-0008/2017 DEVOLUCIÓN POR USD. 8.7 LIB. 00378012002 SENATEX - ADMINISTRACION CENTRAL</t>
  </si>
  <si>
    <t>G04433720003</t>
  </si>
  <si>
    <t>TRANSFERENCIA DE FONDOS AL EXTERIOR A SOLICITUD DE MINISTERIO DE DEFENSA SEGUN SOLICITUD 2240 REF: TRANSFERENCIA VIA BCB A LA EMPRESA AIRPARTS COMPANY INC. PARA LA ADQUISICION DE REPUESTOS, PRODUCTOS METÁLICOS. LLANTAS Y NEUMÁTICOS PARA AERONAVES CESSNA DE LA FUERZA AÉREA BOLIVIANA, SEGUN PROCESO DE LIB. 00099021001 TGN-RECURSOS ORDINARIOS (3987)</t>
  </si>
  <si>
    <t>G04433730004</t>
  </si>
  <si>
    <t>VENTA DE DIVISAS CON TRANSFERENCIA DE FONDOS A SOLICITUD DE SERVICIO GENERAL DE IDENTIFICACION PERSONAL - SEGIP SEGUN SOLICITUD 2234 REF: ENTREGA DE FONDOS A LA OFICINA DE SAO PAULO - BRASIL, PARA GASTOS EN SERVICIOS BASICOS, SEGUN NOTA 002/2017, SOLICITUD 2, CERT. 1148. LIB. 00340012003 RECAUDACION EXTRANJERIA - C.I. -L.C.</t>
  </si>
  <si>
    <t>G04433740004</t>
  </si>
  <si>
    <t>VENTA DE DIVISAS CON TRANSFERENCIA DE FONDOS A SOLICITUD DE SERVICIO GENERAL DE IDENTIFICACION PERSONAL - SEGIP SEGUN SOLICITUD 2235 REF: ENTREGA DE FONDOS A LA OFICINA DE WASHINGTON - EEUU, PARA GASTOS EN SERVICIOS BASICOS, SEGUN NOTA 011/2017, SOLICITUD 2, CERT. 1149. LIB. 00340012003 RECAUDACION EXTRANJERIA - C.I. -L.C.</t>
  </si>
  <si>
    <t>G04439450001</t>
  </si>
  <si>
    <t>COBRO COSTOS DE PAPELERIA SEGUN TRANSFERENCIA DEL EXTERIOR POR ORDEN DE BONA FIDE DISTRIBUIDORA IMPORTADOR REF:INV.1352017,1392017 LIB. 00513062001 YPFB-OPERACIONES PLANTA DE SEPARACION DE LIQUIDOS RIO GRANDE</t>
  </si>
  <si>
    <t>G04439520001</t>
  </si>
  <si>
    <t>COBRO COSTOS DE PAPELERIA SEGUN TRANSFERENCIA DEL EXTERIOR POR ORDEN DE BONA FIDE DISTRIBUIDORA, IMPORTADOR REF.: INV 1362017 LIB. 00513062001 YPFB-OPERACIONES PLANTA DE SEPARACION DE LIQUIDOS RIO GRANDE</t>
  </si>
  <si>
    <t>G04439540003</t>
  </si>
  <si>
    <t>TRANSFERENCIA RECIBIDA DEL EXTERIOR SEGÚN MENSAJES SWIFT Nos. 06449-06434 (REM.EXT.) DE FECHA 10-05-2017 POR DESEMBOLSO DE CAF PRÉSTAMO CFA007840 TUNEL INCAHUASI SOLICITUD DE DESEMBOLSO NRO. 10 LIBRETA N° 00291012002 ABC-RECURSOS PROPIOS REF.: UTILES DE ESCRITORIO</t>
  </si>
  <si>
    <t>G04439550003</t>
  </si>
  <si>
    <t>TRANSFERENCIA RECIBIDA DEL EXTERIOR SEGÚN MENSAJES SWIFT Nos. 06450-06435 (REM.EXT.) DE FECHA 10-05-2017 POR DESEMBOLSO DE CAF PRÉSTAMO CFA008832 CARRET.V.GRANADO-LA PALIZADA SOLICITUD DE DESEMBOLSO NRO.11 LIBRETA N° 00291012002 ABC-RECURSOS PROPIOS REF.: UTILES DE ESCRITORIO</t>
  </si>
  <si>
    <t>G04439570001</t>
  </si>
  <si>
    <t>COBRO COSTOS DE PAPELERIA SEGUN TRANSFERENCIA DEL EXTERIOR POR ORDEN DE CORPORACION PARAGUAYA DISTRIBUIDORA DE DERIVADOS DE PETROLEO S.A. REF.: PAGO PROVEEDORES COMPRA 1050 TON GLP LIB. 00513062001 YPFB-OPERACIONES PLANTA DE SEPARACION DE LIQUIDOS RIO GRANDE</t>
  </si>
  <si>
    <t>G04439600001</t>
  </si>
  <si>
    <t>COBRO COSTOS DE PAPELERIA SEGUN TRANSFERENCIA DEL EXTERIOR POR ORDEN DE BOAN FIDE DISTRIBUIDORA, IMPORTADOR REF.: INV.1272017 LIB. 00513062001 YPFB-OPERACIONES PLANTA DE SEPARACION DE LIQUIDOS RIO GRANDE</t>
  </si>
  <si>
    <t>G04439620001</t>
  </si>
  <si>
    <t>COBRO COSTOS DE PAPELERIA SEGUN TRANSFERENCIA DEL EXTERIOR POR ORDEN DE BONA FIDE DISTRIBUIDORA, IMPORTADOR REF.: INV.1382017 LIB. 00513062001 YPFB-OPERACIONES PLANTA DE SEPARACION DE LIQUIDOS RIO GRANDE</t>
  </si>
  <si>
    <t>J03229990001</t>
  </si>
  <si>
    <t>De: 00099021001 Transferencia de recursos para la ejecucion del Proyecto Multiple Misicuni del Departamento de Cochabamba, segun nota CITE: EM.GG.280/2017 de la Empresa Misicuni.</t>
  </si>
  <si>
    <t>Q08355680002</t>
  </si>
  <si>
    <t>NUMERO DE LIBRETA CUT: Cuenta Unica del Tesoro OPERACIÓN E18 TRANSFERENCIA DEL SISTEMA FINANCIERO POR CUENTA DE TERCEROS A LA CUT Pago Correspondiente a Abril 2017, Traspaso realizado a solicitud de BBVA Prevision AFP</t>
  </si>
  <si>
    <t>Q08355760002</t>
  </si>
  <si>
    <t>NUMERO DE LIBRETA CUT: 00099021001 OPERACIÓN E18 TRANSFERENCIA DEL SISTEMA FINANCIERO POR CUENTA DE TERCEROS A LA CUT TRANSFERENCIA DE FONDOS P-COBRO INDEBIDO R026-99-RP</t>
  </si>
  <si>
    <t>Q08355780002</t>
  </si>
  <si>
    <t>NUMERO DE LIBRETA CUT: 00099021001 OPERACIÓN E18 TRANSFERENCIA DEL SISTEMA FINANCIERO POR CUENTA DE TERCEROS A LA CUT TRNASFERENCIA DE FONDOS POR PAGO ADELANTADO PRA-RP ABRIL 2017</t>
  </si>
  <si>
    <t>Q08355810002</t>
  </si>
  <si>
    <t>NUMERO DE LIBRETA CUT: 00099021001 OPERACIÓN E18 TRANSFERENCIA DEL SISTEMA FINANCIERO POR CUENTA DE TERCEROS A LA CUT TRNASFERENCIA DE FONDOS POR PAGO INDEBIDO RP ABRIL 2017</t>
  </si>
  <si>
    <t>J03231100001</t>
  </si>
  <si>
    <t>De: 00070011102 Transferencia por deposito erroneo de acuerdo a la solicitud del Ministerio de Trabajo s/g nota CITE: MTEPS/DGAA No 95/2017 y en virtud a la nota CITE: MEFP/VPCF/DGCF/UCCF No 473/2017</t>
  </si>
  <si>
    <t>S08874070003</t>
  </si>
  <si>
    <t>'TRANSFERENCIA DE FONDOS||A SOL. DEL MIN,DE ECO Y FIN.PUBL. MEFP/VTCP/DGPOT/UPCFTGN/TR-933/2017 DE LA FECHA HRE TSO 2501 REPOSICION BOLETAS DE PAGO VARIAS ENTIDADES, CONSIGNADAS EN EL COMPROBANTE DE PAGO NRO. 18690. DEBITO DE LA LIBRETA 00099021001 COBRO UTILES DE ESCRITORIO.</t>
  </si>
  <si>
    <t>G04441010001</t>
  </si>
  <si>
    <t>COBRO COSTOS DE PAPELERIA SEGUN TRANSFERENCIA DEL EXTERIOR POR ORDEN DE HERCO COMBUSTIBLES SA REF.: CONTRATO DE COMPRA VENTA DE ISOPENTANO 7 DESPACHO LIB. 00513062001 YPFB-OPERACIONES PLANTA DE SEPARACION DE LIQUIDOS RIO GRANDE</t>
  </si>
  <si>
    <t>G04442850004</t>
  </si>
  <si>
    <t>VENTA DE DIVISAS A SOLICITUD DE YACIMIENTOS PETROLIFEROS FISCALES BOLIVIANOS SEGUN SOLICITUD 2261 REF: PAGO A YPFB TRANSPORTE S.A. SERVICIO DE TRANSPORTE POR POLIDUCTOS LIB. 00513012004 LBP-YPFB-UNICOMERCIAL (4030005415/1-2188907)</t>
  </si>
  <si>
    <t>G04442930004</t>
  </si>
  <si>
    <t>VENTA DE DIVISAS CON TRANSFERENCIA DE FONDOS A SOLICITUD DE YACIMIENTOS PETROLIFEROS FISCALES BOLIVIANOS SEGUN SOLICITUD 2263 REF: PAGO ANTICIPADO A TRAFIGURA PTE POR SUMINISTRO DE INSUMOS Y ADITIVOS Y DIESEL OIL CORRESPONDIENTE AL MES DE MAYO LIB. 00513012004 LBP-YPFB-UNICOMERCIAL (4030005415/1-2188907)</t>
  </si>
  <si>
    <t>G04444060004</t>
  </si>
  <si>
    <t>VENTA DE DIVISAS CON TRANSFERENCIA DE FONDOS A SOLICITUD DE YACIMIENTOS PETROLIFEROS FISCALES BOLIVIANOS SEGUN SOLICITUD 2260 REF: PAGO ANTICIPADO A VITOL SA POR SUMINISTRO DE INSUMOS Y ADITIVOS Y DIESEL OIL CORRESPONDIENTE AL MES DE MAYO/2017 LIB. 00513012004 LBP-YPFB-UNICOMERCIAL (4030005415/1-2188907)</t>
  </si>
  <si>
    <t>J03231310002</t>
  </si>
  <si>
    <t>A:00099021001 Pago de capital e interes corriente a favor del TGN, adeudado por el GAD Santa Cruz, correspondientes a los Convenios Subsidiarios CAF 2324 de los Proyectos del Sistema de Electrificacion Cordillera PID-1, San Antonio del Lomerio Fase III y Velasco PID-4.</t>
  </si>
  <si>
    <t>Q08359230002</t>
  </si>
  <si>
    <t>NUMERO DE LIBRETA CUT: 00291012009 OPERACIÓN E18 TRANSFERENCIA DEL SISTEMA FINANCIERO POR CUENTA DE TERCEROS A LA CUT TRANSF. FONDOS ADMINISTRADORA BOLIVIANA DE CARRETERAS ABC P-EJECUCION POLIZA DE FIANZA -GARANTIA CORRECTA INVERION DE ANTICIPOS PARA E</t>
  </si>
  <si>
    <t>Q08361160002</t>
  </si>
  <si>
    <t>NUMERO DE LIBRETA CUT: Cuenta Unica del Tesoro OPERACIÓN E18 TRANSFERENCIA DEL SISTEMA FINANCIERO POR CUENTA DE TERCEROS A LA CUT Devolucion pagos en exceso Gobierno Autonomo Departamental de Tarija</t>
  </si>
  <si>
    <t>S08874510002</t>
  </si>
  <si>
    <t>||TRANSFERENCIA DE FONDOS SEGÚN NOTA DEL FONDESIF CITE: FSFADM019/17 RECIBIDA EN LA FECHA REF: TRANSFERENCIA AL TGN LA AMORTIZACIÓN DE CAPITAL DE COOP. PAULO VI DEL PRPC TGN 9° (TRAM-TSO-2509) ABONO EN LA LIBRETA N° 00099021001 TGN-RECURSOS ORDINARIOS</t>
  </si>
  <si>
    <t>S08875100002</t>
  </si>
  <si>
    <t>||TRANSFERENCIA DE FONDOS S/G. FORMUALRIO CITE: BUN0334/17 DE LA FECHA.(HRE-TSO-2017-2525), DEVOLUCION SALDOS NO EJECUTADOS EN LA GESTION/2016 PROYECTO MANEJO INTEGRAL DE RECURSOS HIDRICOS EN MICROCUENCAS. A SOLIC. GOB.AUT.MCPAL.TOMINA, LIBRETA NO.00086014406 MMAYA-PROY.PLAN INTERNAL.CUENCAS-SUECIA; BUN.</t>
  </si>
  <si>
    <t>G04450610001</t>
  </si>
  <si>
    <t>COBRO COSTOS DE PAPELERIA SEGUN TRANSFERENCIA DEL EXTERIOR POR ORDEN DE GAS TOTAL S.A. REF.: A CUENTA S/CONTRATO N 63 LIB. 00513062001 YPFB-OPERACIONES PLANTA DE SEPARACION DE LIQUIDOS RIO GRANDE</t>
  </si>
  <si>
    <t>G04450630001</t>
  </si>
  <si>
    <t>COBRO COSTOS DE PAPELERIA SEGUN TRANSFERENCIA DEL EXTERIOR POR ORDEN DE GAS CORONA S.A.E.C.A. REF.: ANTICIPO SEGUN CONTRARO YPFB DLG LIB. 00513062001 YPFB-OPERACIONES PLANTA DE SEPARACION DE LIQUIDOS RIO GRANDE</t>
  </si>
  <si>
    <t>G04460350001</t>
  </si>
  <si>
    <t>COBRO COSTOS DE PAPELERIA SEGUN TRANSFERENCIA DEL EXTERIOR POR ORDEN DE YPFB CHACO S.A. REF.: PAGO ITF Y COMISIONES BANCARIAS LIB. 00513012007 YPFB - RECURSOS NACIONALIZACIÓN</t>
  </si>
  <si>
    <t>J03231210001</t>
  </si>
  <si>
    <t>De: 00035011105 Transferencia que permitira realizar la devolucion del importe depositado erroneamente por el Colegio del Sagrado Corazon Ciudad de Sucre (Dolly Mancilla Cabezas C.I. 1102834 Ch) a solicitud de la Direccion General de Asuntos Administrativos del Ministerio de Economia y Finanzas Publ</t>
  </si>
  <si>
    <t>S08875920002</t>
  </si>
  <si>
    <t>||PAGO PRESTAMO BID 1020/SF-BO VCTO. 13-05-2017 POR CUENTA DEL BANCO DE DESARROLLO PRODUCTIVO SEGUN COD. LIQ. 009333 DE FECHA 12-05-2017, VALOR 15-05-2017 CAPITAL BS 1.346.605,83 INTERESES BS 587.201,99 LIBRETA 00099021001 TGN-RECURSOS ORDINARIOS-3987 - ALIVIO MDRI</t>
  </si>
  <si>
    <t>S08876610002</t>
  </si>
  <si>
    <t>'TRANSFERENCIA DE FONDOS DE DPTOS.DE ENCAJE LEGAL DEL SISTEMA FINANCIERO A DPTOS.CTES.DEL SECTOR PUBLICO S/G CITE' CA/FID/181/2017||DE LA FECHA (HRE-TSO-2543). "FIDEICOMISO: CONCLUSIÓN PROYECTO CONSTRUCCION PLANTA DE FUNDICIÓN AUSMELT VINTO". A SOLIC.MIN.MINERÍA Y METALURGIA,LIBR.N°00099021001 TGN,PAGO CUOTA 48 REEMB.AMORTIZ,Y COSTO CAP.;BUN</t>
  </si>
  <si>
    <t>G04470040004</t>
  </si>
  <si>
    <t>VENTA DE DIVISAS CON TRANSFERENCIA DE FONDOS A SOLICITUD DE EMPRESA PUBLICA PRODUCTIVA CARTONES DE BOLIVIA-CARTONBOL SEGUN SOLICITUD 2275 REF: POR EL PAGO A SHENZHEN HONGBANG PACKAGING PRODUCTION CO. LTD. POR COMPRA DE MUESTRAS COMERCIALES BAG IN BOX SEGUN PROFORMA INVOICE FOR BIB CONTRACT HB2017050 LIB. 00576012001 CARTONBOL</t>
  </si>
  <si>
    <t>G04470060004</t>
  </si>
  <si>
    <t>VENTA DE DIVISAS CON TRANSFERENCIA DE FONDOS A SOLICITUD DE BOLIVIA TV SEGUN SOLICITUD 2276 REF: LEKNES ENTERPRISE S.RL.:PAGO SERVICIO DE TRANSMISION DESDE LA HAYA HOLANDA- ENTREGA DE REPLICA DE LA DEMANDA MARITIMA SEGUN INFORME CITE: CONTAB-PAGO 262/2017, ORDEN DE SERVICIO 001/2017 Y FACT. ADJ. LIB. 00526012001 BOLIVIA TV - RECAUDACIONES</t>
  </si>
  <si>
    <t>G04470080004</t>
  </si>
  <si>
    <t>VENTA DE DIVISAS A SOLICITUD DE YACIMIENTOS PETROLIFEROS FISCALES BOLIVIANOS SEGUN SOLICITUD 2298 REF: PAGO A PLUSPETROL BOLIVIA POR RETRIBUCIONES AL TITULAR MERCADO INTERNO CONTRATOS DE OPERACION MES DICIEMBRE DE 2016 LIB. 00513012007 YPFB - RECURSOS NACIONALIZACIÓN</t>
  </si>
  <si>
    <t>G04470110004</t>
  </si>
  <si>
    <t>VENTA DE DIVISAS A SOLICITUD DE YACIMIENTOS PETROLIFEROS FISCALES BOLIVIANOS SEGUN SOLICITUD 2297 REF: PAGO A PLUSPETROL BOLIVIA POR RETRIBUCIONES AL TITULAR MERCADO INTERNO CONTRATOS DE OPERACION MES DICIEMBRE DE 2016 LIB. 00513012007 YPFB - RECURSOS NACIONALIZACIÓN</t>
  </si>
  <si>
    <t>G04471330003</t>
  </si>
  <si>
    <t>PAGO PRÉSTAMO BID 548-SF-BO VCTO. 15-may-2017 POR CUENTA DE TGN , NTI. 009281 VALOR 15-may-2017 CAPITAL USD 66.666,67 INTERESES USD 2.666,67 CTA. 3987 CUENTA UNICA DEL TESORO-3987 LIB. 00099021001 REF.: COMISIONES BANCARIAS</t>
  </si>
  <si>
    <t>G04471350003</t>
  </si>
  <si>
    <t>PAGO A BID PRÉSTAMO 1020-SF-BO VCTO. 13-may-2017 POR CUENTA DE TGN , NTI. 009324 VALOR 12-may-2017 CAPITAL USD 40.478,11 INTERESES USD 17.650,92 CTA. 3987 CUENTA UNICA DEL TESORO-3987 LIB. 00099021001 REF.: COMISIONES BANCARIAS</t>
  </si>
  <si>
    <t>G04473470001</t>
  </si>
  <si>
    <t>COBRO COSTOS DE PAPELERIA SEGUN TRANSFERENCIA DEL EXTERIOR POR ORDEN DE PETROBRAS S.A. LIB. 00513012007 YPFB - RECURSOS NACIONALIZACIÓN</t>
  </si>
  <si>
    <t>S08875870001</t>
  </si>
  <si>
    <t>||COBRO REEMBOLSO GASTOS DE COMUNICACION REF.: PAGO PRESTAMO BID 1020/SF-BO VCTO. 13-05-2017 DEL BANCO DE DESARROLLO PRODUCTIVO POR CUENTA DEL TGN LIBRETA 00099021001 TGN-RECURSOS ORDINARIOS-3987 REF.: COMISIONES BANCARIAS</t>
  </si>
  <si>
    <t>G04463880003</t>
  </si>
  <si>
    <t>PAGO A OPEP PRÉSTAMO 911-P VCTO. 15-may-2017 POR CUENTA DE TGN , NTI. 009254 VALOR 15-may-2017 CAPITAL USD 186.660,00 INTERESES USD 41.069,20 CTA. 3987 CUENTA UNICA DEL TESORO-3987 LIB. 00099021001 REF.: COMISIONES BANCARIAS</t>
  </si>
  <si>
    <t>G04463890003</t>
  </si>
  <si>
    <t>PAGO A BID PRÉSTAMO 3667/BL-BO VCTO. 15-may-2017 POR CUENTA DE TGN , NTI. 009280 VALOR 15-may-2017 INTERESES USD 1.184.928,55 CTA. 3987 CUENTA UNICA DEL TESORO-3987 LIB. 00099021001 REF.: COMISIONES BANCARIAS</t>
  </si>
  <si>
    <t>G04463900003</t>
  </si>
  <si>
    <t>PAGO A BID PRÉSTAMO 3667/BL-BO VCTO. 15-may-2017 POR CUENTA DE TGN , NTI. 009284 VALOR 15-may-2017 INTERESES USD 16.724,43 CTA. 3987 CUENTA UNICA DEL TESORO-3987 LIB. 00099021001 REF.: COMISIONES BANCARIAS</t>
  </si>
  <si>
    <t>G04463910003</t>
  </si>
  <si>
    <t>PAGO A BID PRÉSTAMO 1940/BL-BO VCTO. 15-may-2017 POR CUENTA DE TGN , NTI. 009377 VALOR 15-may-2017 CAPITAL USD 305.942,33 INTERESES USD 164.043,64 CTA. 3987 CUENTA UNICA DEL TESORO-3987 LIB. 00099021001 REF.: COMISIONES BANCARIAS</t>
  </si>
  <si>
    <t>G04463920003</t>
  </si>
  <si>
    <t>PAGO A BID PRÉSTAMO 1940/BL-BO VCTO. 15-may-2017 POR CUENTA DE TGN , NTI. 009309 VALOR 15-may-2017 INTERESES USD 7.788,56 CTA. 3987 CUENTA UNICA DEL TESORO-3987 LIB. 00099021001 REF.: COMISIONES BANCARIAS</t>
  </si>
  <si>
    <t>G04463930003</t>
  </si>
  <si>
    <t>PAGO A BID PRÉSTAMO 3666/BL-BO VCTO. 15-may-2017 POR CUENTA DE TGN , NTI. 009331 VALOR 15-may-2017 INTERESES USD 1.552.808,27 CTA. 3987 CUENTA UNICA DEL TESORO-3987 LIB. 00099021001 REF.: COMISIONES BANCARIAS</t>
  </si>
  <si>
    <t>G04463940003</t>
  </si>
  <si>
    <t>PAGO A BID PRÉSTAMO 3666/BL-BO VCTO. 15-may-2017 POR CUENTA DE TGN , NTI. 009311 VALOR 15-may-2017 INTERESES USD 18.582,69 CTA. 3987 CUENTA UNICA DEL TESORO-3987 LIB. 00099021001 REF.: COMISIONES BANCARIAS</t>
  </si>
  <si>
    <t>G04464000003</t>
  </si>
  <si>
    <t>PAGO A CAF PRÉSTAMO CFA007372 VCTO. 15-may-2017 POR CUENTA DE TGN , NTI. 009414 VALOR 15-may-2017 CAPITAL USD 2.884.615,38 INTERESES USD 748.076,88 CTA. 3987 CUENTA UNICA DEL TESORO-3987 LIB. 00099021001 REF.: COMISIONES BANCARIAS</t>
  </si>
  <si>
    <t>G04464010003</t>
  </si>
  <si>
    <t>PAGO A BID PRÉSTAMO 2828/BL-BO VCTO. 15-may-2017 POR CUENTA DE TGN , NTI. 009278 VALOR 15-may-2017 INTERESES USD 192.070,33 COMISIONES USD 50.160,58 CTA. 3987 CUENTA UNICA DEL TESORO-3987 LIB. 00099021001 REF.: COMISIONES BANCARIAS</t>
  </si>
  <si>
    <t>G04464020003</t>
  </si>
  <si>
    <t>PAGO A BID PRÉSTAMO 2828/BL-BO VCTO. 15-may-2017 POR CUENTA DE TGN , NTI. 009294 VALOR 15-may-2017 INTERESES USD 3.640,69 CTA. 3987 CUENTA UNICA DEL TESORO-3987 LIB. 00099021001 REF.: COMISIONES BANCARIAS</t>
  </si>
  <si>
    <t>G04464150004</t>
  </si>
  <si>
    <t>VENTA DE DIVISAS A SOLICITUD DE MINISTERIO DE LA PRESIDENCIA SEGUN SOLICITUD 2277 REF: DIVISAS USD 5,000.- PARA EL VIAJE AL EXTERIOR QUE REALIZARA EL SR. PRESIDENTE DEL ESTADO PLURINACIONAL Y COMITIVA A LA REPUBLICA DEL ECUADOR. LOS FONDOS SERAN ENTREGADOS A OMAR ROBERTO CARY . LIB. 00099021001 TGN-RECURSOS ORDINARIOS (3987)</t>
  </si>
  <si>
    <t>G04483820002</t>
  </si>
  <si>
    <t>TRANSFERENCIA DEL EXTERIOR SEGUN SWIFT 06940 DE FECHA 16/05/2017 ORDENANTE: CONSULADO DE BOLIVIA EN MADRID REF.: RECAUDACION EXTERIOR-LICENCIAS DE CONDUCIR LIB. 00340012005 SEGIP - RECAUDACION EXTERIOR - CEDULAS DE IDENTIDAD</t>
  </si>
  <si>
    <t>S08876900002</t>
  </si>
  <si>
    <t>'TRANSFERENCIA DE FONDOS DE DPTOS.DE ENCAJE LEGAL DEL SISTEMA FINANCIERO A DPTOS.CTES.DEL SECTOR PUBLICO S/G CITE' CA/FID.VIV 0188/2017||DE LA FECHA (HRE-TSO-2546) ABONO A LA LIBRETA N° 03420102001, GASTOS DE FUNCIONAMIENTO DE LA AGENCIA ESTATAL DE VIVIENDA; BUN.</t>
  </si>
  <si>
    <t>J03232390001</t>
  </si>
  <si>
    <t>De: 00099021001 Transferencia a requerimiento de la Empresa Misicuni con nota CITE: EM.GG.320/2017, para el pago de la Planilla N 28 del paquete N 1 de la Presa, Vertedero y Obras Subterraneas de la Contruccion de la Presa, Obras Anexas y Complementarias (Misicuni II) del Proyecto Multiple Misicuni.</t>
  </si>
  <si>
    <t>J03232400001</t>
  </si>
  <si>
    <t>De: 00660012005 Transferencia efectuada en virtud a las notas CITE: UNID./NAL./FINANZAS/DAF/OJ N 0070/2017 y MEFP/VPCF/DGCF/UCCF N 476/2017 del Organo Judicial y la DGCF respectivamente, por concepto de devolucion de depositos erroneos.</t>
  </si>
  <si>
    <t>S08877620001</t>
  </si>
  <si>
    <t>||COBRO DE UTILES DE ESCRITORIO POR TRANSFERENCIA RECIBIDA DEL EXTERIOR REGULARIZACION DE NUESTRO COMPROBANTE N° S 0887671 DE FECHA 15-05-2017 S/G NOTA DE LA ADMINISTRADORA BOLIVIANA DE CARRETERAS ABC/GNAF/SAF/ATE/2017-1283 DE FECHA 16/05/2017. REF.: SWIFT N°06813-06809 DE FECHA 15-05-2017. LIBRETA N°00291012002 ABC-RECURSOS PROPIOS</t>
  </si>
  <si>
    <t>G04479390001</t>
  </si>
  <si>
    <t>COBRO COSTOS DE PAPELERIA SEGUN TRANSFERENCIA DEL EXTERIOR POR ORDEN DE VICTORIA JUAN GAS S.A.C. (CUZCO PERU) REF.: PAGO DE LA 1RA. CUOTA DE LA NOTA DE DEBITO 19/2017 LIB. 00513062001 YPFB-OPERACIONES PLANTA DE SEPARACION DE LIQUIDOS RIO GRANDE</t>
  </si>
  <si>
    <t>G04479410004</t>
  </si>
  <si>
    <t>VENTA DE DIVISAS CON TRANSFERENCIA DE FONDOS A SOLICITUD DE YACIMIENTOS PETROLIFEROS FISCALES BOLIVIANOS SEGUN SOLICITUD 2323 REF: PAGO A COMPANIA DE PETROLEOS DE CHILE POR PRODUCTOS FACTURAS FINALES PERIODO 30 03 17 AL 12 04 17 LIB. 00513012004 LBP-YPFB-UNICOMERCIAL (4030005415/1-2188907)</t>
  </si>
  <si>
    <t>G04483620001</t>
  </si>
  <si>
    <t>J03233310002</t>
  </si>
  <si>
    <t>A:00099021001 Pago de capital e interes corriente a favor del TGN, adeudado por el GAD Santa Cruz, correspondiente al Convenio Subsidiario CAF 2324 del Proyecto Fondo de Aporte Local.</t>
  </si>
  <si>
    <t>J03233320002</t>
  </si>
  <si>
    <t>A:00099021001 Pago de capital e interes corriente a favor del TGN, adeudado por el GAD Chuquisaca, correspondiente al Convenio Subsidiario CAF 2324 del Proyecto Fondo de Aporte Local.</t>
  </si>
  <si>
    <t>J03233330002</t>
  </si>
  <si>
    <t>A:00099021001 Pago de capital e interes corriente a favor del TGN, adeudado por el GAD Cochabamba, correspondiente al Convenio Subsidiario CAF 2324 del Proyecto Fondo de Aporte Local.</t>
  </si>
  <si>
    <t>J03233340002</t>
  </si>
  <si>
    <t>A:00099021001 Pago de capital e interes corriente a favor del TGN, adeudado por el GAD Oruro, correspondiente al Convenio Subsidiario CAF 2324 del Proyecto Fondo de Aporte Local.</t>
  </si>
  <si>
    <t>J03233350002</t>
  </si>
  <si>
    <t>A:00099021001 Pago de capital e interes corriente a favor del TGN, adeudado por el GAD Potosi, correspondiente al Convenio Subsidiario CAF 2324 del Proyecto Fondo de Aporte Local.</t>
  </si>
  <si>
    <t>J03233360002</t>
  </si>
  <si>
    <t>A:00099021001 Pago de capital e interes corriente a favor del TGN, adeudado por el GAD Pando, correspondiente al Convenio Subsidiario CAF 2324 del Proyecto Fondo de Aporte Local.</t>
  </si>
  <si>
    <t>J03233370002</t>
  </si>
  <si>
    <t>A:00099021001 Pago de capital e interes corriente a favor del TGN, adeudado por el GAD Beni, correspondiente al Convenio Subsidiario CAF 2324 del Proyecto Fondo de Aporte Local.</t>
  </si>
  <si>
    <t>Q08375750002</t>
  </si>
  <si>
    <t>NUMERO DE LIBRETA CUT: 00513012008 OPERACIÓN E18 TRANSFERENCIA DEL SISTEMA FINANCIERO POR CUENTA DE TERCEROS A LA CUT PAGO DIVIDENTOS PARTE G 2007YPFB DIVIDENDOS</t>
  </si>
  <si>
    <t>Q08377350002</t>
  </si>
  <si>
    <t>NÚMERO DE LIBRETA CUT: 99031009.00 OPERACIÓN T01 TRANSFERENCIA DE FONDOS A LA CUT - TESORO DIRECTO DE BANCO UNION S.A. A CUENTA UNICA DEL TESORO CON NUMERO DE SOLICITUD = 1808438 Y NUMERO CORRELATIVO = 91320017052017502 TRANSFERENCIA OPERACIONES DE VENTA</t>
  </si>
  <si>
    <t>Q08379040002</t>
  </si>
  <si>
    <t>S08877700002</t>
  </si>
  <si>
    <t>||TRANSFERENCIA DE FONDOS A LA CUT LIBRETA N° 00132039202 DE LA EMPRESA SEDEM - PARA ECEBOL "IMPLEMENTACIÓN DE UNA PLANTA DE CEMENTO EN EL DEPTO DE POTOSI", POR CONCEPTO DE PRIMER DESEMBOLSO S/G NOTA CITE: BDP/GOP/CART/2019/2017 DE 15/05/2017 LIBRETA N° 00132039202 SEDEM-ECEBOL "IMPLEMENTACIÓN DE UNA PLANTA DE CEMENTO EN EL DEPTO DE POTOSI"</t>
  </si>
  <si>
    <t>G04494080004</t>
  </si>
  <si>
    <t>VENTA DE DIVISAS CON TRANSFERENCIA DE FONDOS A SOLICITUD DE YACIMIENTOS PETROLIFEROS FISCALES BOLIVIANOS SEGUN SOLICITUD 2324 REF: PAGO A COMPANIA DE PETROLEOS DE CHILE POR SUMINISTRO DE DIESEL OIL Y GASOLINA CARGAS DEL 13 04 17 AL 26 04 17 LIB. 00513012004 LBP-YPFB-UNICOMERCIAL (4030005415/1-2188907)</t>
  </si>
  <si>
    <t>G04494160003</t>
  </si>
  <si>
    <t>TRANSFERENCIA RECIBIDA DEL EXTERIOR SEGÚN MENSAJES SWIFT Nos. 06987 - 06985 (REM.EXT.) DE FECHA 17-05-2017 POR DESEMBOLSO DE CAF PRÉSTAMO CFA008832 SOLICITUD DE DESEMBOLSO N° 12 CARRET.V.GRANADO-LA PALIZADA LIBRETA N° 00291012002 ABC-RECURSOS PROPIOS REF.: UTILES DE ESCRITORIO</t>
  </si>
  <si>
    <t>G04494170003</t>
  </si>
  <si>
    <t>TRANSFERENCIA RECIBIDA DEL EXTERIOR SEGÚN MENSAJES SWIFT Nos. 06986 - 06984 (REM.EXT.) DE FECHA 17-05-2017 POR DESEMBOLSO DE CAF PRÉSTAMO CFA007860 SOLICITUD DE DESEMBOLSO N° 38 CARRETERA CHACAPUCO RAVELO LIBRETA N° 00291012002 ABC-RECURSOS PROPIOS REF.: UTILES DE ESCRITORIO</t>
  </si>
  <si>
    <t>G04495360001</t>
  </si>
  <si>
    <t>COBRO COSTOS DE PAPELERIA SEGUN TRANSFERENCIA DEL EXTERIOR POR ORDEN DE HERCO COMBUSTIBLES SA LIB. 00513062001 YPFB-OPERACIONES PLANTA DE SEPARACION DE LIQUIDOS RIO GRANDE</t>
  </si>
  <si>
    <t>G04497300003</t>
  </si>
  <si>
    <t>PAGO A BID PRÉSTAMO 17-CD-BO VCTO. 17-05-2017 POR CUENTA DE TGN COD. LIQ. 9355, VALOR 17-05-2017 CAPITAL CAD 21.197,53 INTERESES CAD 529,94 LIBRETA 00099021001 RECURSOS ORDINARIOS - 3987 REF.: COMISIONES BANCARIAS</t>
  </si>
  <si>
    <t>De: 00099024113 Transferencia en cumplimiento al DS N0913 de 15/06/2011 y el Convenio Intergubernativo de Financiamiento UPRE-CIF-IG/390/2015, suscrito entre la UPRE y el GAM Santiago de Andamarca, Proyecto Construccion Unidad Educativa Eduardo Abaroa Municipio Santiago de Andamarca, correspondient</t>
  </si>
  <si>
    <t>J03233750002</t>
  </si>
  <si>
    <t>A:00099021001 Pago de capital e interes corriente a favor del TGN, adeudado por el GAD La Paz, correspondiente al Prestamo Convenios Subsidiarios CAF 2324.</t>
  </si>
  <si>
    <t>Q08382900002</t>
  </si>
  <si>
    <t>NÚMERO DE LIBRETA CUT: 99031009.00 OPERACIÓN T01 TRANSFERENCIA DE FONDOS A LA CUT - TESORO DIRECTO DE BANCO UNION S.A. A CUENTA UNICA DEL TESORO CON NUMERO DE SOLICITUD = 1811628 Y NUMERO CORRELATIVO = 91320018052017556 TRANSFERENCIA OPERACIONES DE VENTA</t>
  </si>
  <si>
    <t>S08879350002</t>
  </si>
  <si>
    <t>'TRANSFERENCIA DE FONDOS DE DPTOS.DE ENCAJE LEGAL DEL SISTEMA FINANCIERO A DPTOS.CTES.DEL SECTOR PUBLICO S/G CITE' BUN/0341/17||DE LA FECHA (HRE-TSO-2581). A SOLIC.MEFP; REVERSION POR ERROR EN MONTO DE TRANSF.ELECTR DE F.12/05/2017; LIBR.00099021001; BUN.</t>
  </si>
  <si>
    <t>S08879370002</t>
  </si>
  <si>
    <t>'TRANSFERENCIA DE FONDOS DE DPTOS.DE ENCAJE LEGAL DEL SISTEMA FINANCIERO A DPTOS.CTES.DEL SECTOR PUBLICO S/G CITE' BUN/0342/17||DE LA FECHA (HRE-TSO-2579). A SOLIC. MEFP; REVERSION POR ERROR EN MONTO DE TRANSF.ELECT. DE F. 17/05/17; LIBR. 00099021001; BUN.</t>
  </si>
  <si>
    <t>S08879400002</t>
  </si>
  <si>
    <t>||TRANSFERENCIA DE FONDOS S/G. NOTA CITE:BUN0345/17 DE LA FECHA (HRE-TSO-2580),RECURSOS HIDRICOS Y RIEGO-MMAYA NO EJECUTADOS AL CIERRE DE LA GESTION 2016 PARA SU REPROGRAMACIÓN EN EL PRESUPUESTO DE LA GESTION 2017. A SOLIC.GOB.AUT.MCPAL.DE LLALLAGUA, LIBRETA N°00099021001 TGN-RECURSOS ORDINARIOS; BUN.</t>
  </si>
  <si>
    <t>S08879010001</t>
  </si>
  <si>
    <t>'COBRO POR´||COMISION TRANSFERENCIA AL EXTERIOR 0,10% S/USD737,484.- REEMB. GASTOS DE COMUNICACION BS220.- EMISION DE CBTE. CONTABLE BS50.- EN COMPLEMENTO A CBTE. S-0887895 CGO. LIB. 00087014201 MIN. DE COMUNICACION - PRONTIS - TRANSFERENCIA MOPSV</t>
  </si>
  <si>
    <t>S08879380001</t>
  </si>
  <si>
    <t>||RESPUESTA DEBITO DEL BANQUERO SG/ SWIFT 07105 DE LA FECHA REF: COBRO COMISION POR TRANSFERENCIA EUR 1,062,66 DEL 28/04/2017 SG/ SOLICITUD DE LA VICEPRESIDENCIA DEL ESTADO POR PAGO A/F M. DIEGO VILLAR OU MME LORENA CORDOBA CARGO LIBRETA NO. 00099021001TGN-RECURSOS ORDINARIOS COMIS. DEL BANQUERO EQUIV. EUR 10,00</t>
  </si>
  <si>
    <t>S08879380004</t>
  </si>
  <si>
    <t>||RESPUESTA DEBITO DEL BANQUERO SG/ SWIFT 07105 DE LA FECHA REF: COBRO COMISION POR TRANSFERENCIA EUR 1,062,66 DEL 28/04/2017 SG/ SOLICITUD DE LA VICEPRESIDENCIA DEL ESTADO POR PAGO A/F M. DIEGO VILLAR OU MME LORENA CORDOBA CARGO LIBRETA NO. 00099021001TGN-RECURSOS ORDINARIOS, COBRO UTILES DE ESCRITORIO</t>
  </si>
  <si>
    <t>G04497440004</t>
  </si>
  <si>
    <t>VENTA DE DIVISAS CON TRANSFERENCIA DE FONDOS A SOLICITUD DE VICEPRESIDENCIA DEL ESTADO SEGUN SOLICITUD 2325 REF: PAGO A LORENA ISABEL CORDOBA, POR LA PRESENTACIÓN DE SU ÚNICO PRODUCTO DE: "ESTUDIO INTRODUCTORIO PARA LA OBRA NO. 29 DE LA BIBLIOTECA DEL BICENTENARIO DE BOLIVIA/ CENTRO DE INVESTIGACION LIB. 00099021001 TGN-RECURSOS ORDINARIOS (3987) POR DIFERENCIAL CAMBIARIO</t>
  </si>
  <si>
    <t>G04497440005</t>
  </si>
  <si>
    <t>VENTA DE DIVISAS CON TRANSFERENCIA DE FONDOS A SOLICITUD DE VICEPRESIDENCIA DEL ESTADO SEGUN SOLICITUD 2325 REF: PAGO A LORENA ISABEL CORDOBA, POR LA PRESENTACIÓN DE SU ÚNICO PRODUCTO DE: "ESTUDIO INTRODUCTORIO PARA LA OBRA NO. 29 DE LA BIBLIOTECA DEL BICENTENARIO DE BOLIVIA/ CENTRO DE INVESTIGACION LIB. 00099021001 TGN-RECURSOS ORDINARIOS (3987)</t>
  </si>
  <si>
    <t>G04497460004</t>
  </si>
  <si>
    <t>VENTA DE DIVISAS CON TRANSFERENCIA DE FONDOS A SOLICITUD DE BOLIVIA TV SEGUN SOLICITUD 2319 REF: AMAURY SPORT ORGANISATION - A.S.O. : PAGO ORTORGACION LICENCIA DE TRANSMISION EVENTO DAKAR 2017, SEGUN INOFRME CITE: CONTAB-PAGO 117/2017, INFORME TECNICO BTV-DPP 001/2017, BTV-GMV. 003/2017,BTV-GP 001/2 LIB. 00526012001 BOLIVIA TV - RECAUDACIONES POR DIFERENCIAL CAMBIARIO</t>
  </si>
  <si>
    <t>G04497460005</t>
  </si>
  <si>
    <t>VENTA DE DIVISAS CON TRANSFERENCIA DE FONDOS A SOLICITUD DE BOLIVIA TV SEGUN SOLICITUD 2319 REF: AMAURY SPORT ORGANISATION - A.S.O. : PAGO ORTORGACION LICENCIA DE TRANSMISION EVENTO DAKAR 2017, SEGUN INOFRME CITE: CONTAB-PAGO 117/2017, INFORME TECNICO BTV-DPP 001/2017, BTV-GMV. 003/2017,BTV-GP 001/2 LIB. 00526012001 BOLIVIA TV - RECAUDACIONES</t>
  </si>
  <si>
    <t>G04500670001</t>
  </si>
  <si>
    <t>COBRO COSTOS DE PAPELERIA SEGUN TRANSFERENCIA DEL EXTERIOR POR ORDEN DE CORPORACION PETROLERA S.A. REF.: OPE 0/335634 LIB. 00513062001 YPFB-OPERACIONES PLANTA DE SEPARACION DE LIQUIDOS RIO GRANDE</t>
  </si>
  <si>
    <t>G04500760004</t>
  </si>
  <si>
    <t>VENTA DE DIVISAS CON TRANSFERENCIA DE FONDOS A SOLICITUD DE MINISTERIO DE CULTURAS SEGUN SOLICITUD 2310 REF: PAGO A MESSE BERLIN POR ALQUILER ESPACIO EN ITB 2017 REALIZADA EN MARZO 2017. EQUIVALENTES 32.625,00 USD LIB. 00052027001 BS - PROGRAMA NACIONAL DE TURISMO COMUNITARIO POR DIFERENCIAL CAMBIARIO</t>
  </si>
  <si>
    <t>G04500760005</t>
  </si>
  <si>
    <t>VENTA DE DIVISAS CON TRANSFERENCIA DE FONDOS A SOLICITUD DE MINISTERIO DE CULTURAS SEGUN SOLICITUD 2310 REF: PAGO A MESSE BERLIN POR ALQUILER ESPACIO EN ITB 2017 REALIZADA EN MARZO 2017. EQUIVALENTES 32.625,00 USD LIB. 00052027001 BS - PROGRAMA NACIONAL DE TURISMO COMUNITARIO</t>
  </si>
  <si>
    <t>G04505110004</t>
  </si>
  <si>
    <t>VENTA DE DIVISAS CON TRANSFERENCIA DE FONDOS A SOLICITUD DE YACIMIENTOS PETROLIFEROS FISCALES BOLIVIANOS SEGUN SOLICITUD 2340 REF: PAGO JAGUAR EXPLORATION INC FACTURA NUMERO 16 102 CORRESPONDIENTE AL 3ER PAGO POR APOYO TECNICO PARA LA ADQUISICION SISMICA 2D EN EL ALTIPLANO NORTE SEGUN CONTRATO NUM LIB. 00513042001 YPFB - OPERACIONES G N E E</t>
  </si>
  <si>
    <t>G04505120004</t>
  </si>
  <si>
    <t>VENTA DE DIVISAS CON TRANSFERENCIA DE FONDOS A SOLICITUD DE MINISTERIO DE LA PRESIDENCIA SEGUN SOLICITUD 2339 REF: DIVISAS USD 20.362,69 TRANSFERENCIA A EMPRESA AIRBUS HELICOPTERS CONO SUR S.A POR COMPRA DE REPUESTOS PARA AERONAVE FAB 003, A LA CUENTA 999011879 BBVA URUGUAY S.A. LIB. 00099021001 TGN-RECURSOS ORDINARIOS (3987)</t>
  </si>
  <si>
    <t>G04505130004</t>
  </si>
  <si>
    <t>VENTA DE DIVISAS CON TRANSFERENCIA DE FONDOS A SOLICITUD DE SERVICIO GENERAL DE IDENTIFICACION PERSONAL - SEGIP SEGUN SOLICITUD 2338 REF: ENTREGA DE FONDOS A LA OFICINA DE MADRID - ESPANA PARA GASTOS EN BIENES Y SERVICIOS, SEGUN NOTA 32/2017, SOLICITUD 2, CERT. 1150. LIB. 00340012003 RECAUDACION EXTRANJERIA - C.I. -L.C.</t>
  </si>
  <si>
    <t>G04505150004</t>
  </si>
  <si>
    <t>VENTA DE DIVISAS CON TRANSFERENCIA DE FONDOS A SOLICITUD DE MINISTERIO DE LA PRESIDENCIA SEGUN SOLICITUD 2335 REF: DIVISAS USD 17,500 TRANSFERENCIA A EMPRESA AIRBUS HELICOPTERS CONO SUR S.A POR COMPRA DE REPUESTOS RUEDAS DE REMOQUE PARA AEREONAVE FAB 755, PAGO A LA CUENTA 999011879 BBVA URUGUAY S.A. LIB. 00099021001 TGN-RECURSOS ORDINARIOS (3987)</t>
  </si>
  <si>
    <t>G04505160004</t>
  </si>
  <si>
    <t>VENTA DE DIVISAS CON TRANSFERENCIA DE FONDOS A SOLICITUD DE SERVICIO GENERAL DE IDENTIFICACION PERSONAL - SEGIP SEGUN SOLICITUD 2336 REF: ENTREGA DE FONDOS A LA OFICINA DE MADRID - ESPANA PARA GASTOS EN BIENES Y SERVICIOS, SEGUN NOTA 32/2017, SOLICITUD 2, CERT. 1150. LIB. 00340012003 RECAUDACION EXTRANJERIA - C.I. -L.C.</t>
  </si>
  <si>
    <t>G04505190001</t>
  </si>
  <si>
    <t>COBRO COSTOS DE PAPELERIA POR REGULARIZACION DE TRANSFERENCIA DEL EXTERIOR POR ORDEN DE HULUDAO CITY STEEL PIPE INDUSTRIAL CO LTD LIB. 00513072001 YPFB - OPERACIONES G N R G D</t>
  </si>
  <si>
    <t>G04505230004</t>
  </si>
  <si>
    <t>VENTA DE DIVISAS CON TRANSFERENCIA DE FONDOS A SOLICITUD DE MINISTERIO DE LA PRESIDENCIA SEGUN SOLICITUD 2333 REF: DIVISAS USD 722.20 TRANSFERENCIA A LA EMPRESA DASSAULT FALCON JET POR COSTOS DE ENVIO DE REPUESTOS PARA AERONAVE FAB 001, PAGO A LA CUENTA 381023401350 BANK OF AMERICA. LIB. 00099021001 TGN-RECURSOS ORDINARIOS (3987)</t>
  </si>
  <si>
    <t>G04507760001</t>
  </si>
  <si>
    <t>COBRO COSTOS DE PAPELERIA SEGUN TRANSFERENCIA DEL EXTERIOR POR ORDEN DE ENERGIA ARGENTINA S.A. REF.: PAGO DIFERIDO LIB. 00513012007 YPFB - RECURSOS NACIONALIZACIÓN</t>
  </si>
  <si>
    <t>Q08388460002</t>
  </si>
  <si>
    <t>NUMERO DE LIBRETA CUT: CUT OPERACIÓN E18 TRANSFERENCIA DEL SISTEMA FINANCIERO POR CUENTA DE TERCEROS A LA CUT REVERSION APORTE PATRONAL PARA LA VIVIENDA- TGN MINISTERIO DE EDUCACION</t>
  </si>
  <si>
    <t>S08880220002</t>
  </si>
  <si>
    <t>||TRANSFERENCIA DE FONDOS S/G. FORMULARIO, CITE' BUN0348/17 DE LA FECHA (HRE-TSO-2598).PROGRAMA MAS INVERSION PARA RIEGO, S/G. CONV.N°0192 DE F.15/12/15 PARA ASISTENCIA TECNICA Y CAPACITACION DURANTE LA FASE DE FUNCIONAMIENTO DE LOS SISTEMAS DE RIEGO CONSTRUIDOS. A SOLICITUD DEL G.A.D. DE ORURO; LIBRETA 00086044101 MMAYA; BUN.</t>
  </si>
  <si>
    <t>S08880400002</t>
  </si>
  <si>
    <t>'TRANSFERENCIA DE FONDOS||A SOL. DEL MIN,DE ECO Y FIN.PUBL. MEFP/VTCP/DGAFT/UOIET/TES/N°1979/17 DE LA FECHA HRE TSO 2599 RECUPERACIONES POR LA DEUDA EMERGENTE DEL D.S. N°24641 (04/06/1997) - AASANA. ABONO A LA LIBRETA 00099021001 TGN - RECURSOS ORDINARIOS.</t>
  </si>
  <si>
    <t>De: 00099024113 Transferencia en cumplimiento al DS N0913 de 15/06/2011 y el Convenio Intergubernativo de Financiamiento UPRE-CIF-IG 508/2016, suscrito entre la UPRE y el GAM de Villa Tunari proyecto Construccion Tinglado, Graderias y Cancha Multiple U.E. Litoral A, correspondiente al pago de la pla</t>
  </si>
  <si>
    <t>S08879870001</t>
  </si>
  <si>
    <t>||COMISION TRANSFERENCIA DE FONDOS AL EXTERIOR 0,10% S/USD145.140.- REEMBOLSO DE COMUNICACION BS220.- Y EMISION CBTE. CONTABLE BS50.- REF.: PAGO N°2 LC I-2016-036 POR CUENTA DE YPFB A FAVOR DE DELTA COMPRESION S.A. EN COMPLEMENTO A CBTE. S-0887984 ADJ. DE LA FECHA LIB. 00513012004 LBP-YPFB - UNICOMERCIAL REF.: COM. PAGO N°2 LC-2016-036</t>
  </si>
  <si>
    <t>G04508890001</t>
  </si>
  <si>
    <t>COBRO COSTOS DE PAPELERIA SEGUN TRANSFERENCIA DEL EXTERIOR POR ORDEN DE ENERGIA ARGENTINA S.A. REF.: PAGO TOTAL B06-PAGO DIFERIDO LIB. 00513012007 YPFB - RECURSOS NACIONALIZACIÓN</t>
  </si>
  <si>
    <t>G04511840001</t>
  </si>
  <si>
    <t>COBRO COSTOS DE PAPELERIA SEGUN TRANSFERENCIA DEL EXTERIOR POR ORDEN DE GAS CORONA S.A.E.C.A. LIB. 00513062001 YPFB-OPERACIONES PLANTA DE SEPARACION DE LIQUIDOS RIO GRANDE</t>
  </si>
  <si>
    <t>G04513110004</t>
  </si>
  <si>
    <t>VENTA DE DIVISAS CON TRANSFERENCIA DE FONDOS A SOLICITUD DE MINISTERIO DE LA PRESIDENCIA SEGUN SOLICITUD 2343 REF: DIVISAS USD 599.03 TRANSFERENCIA A SATCOM DIRECT INC POR SERVICIO DE TELEFONIA SATELITAL MES ABRIL 2017 DE LA AERONAVE FAB 001, PAGO A CUENTA 2000055025245 WELLS FARGO BANK. LIB. 00099021001 TGN-RECURSOS ORDINARIOS (3987)</t>
  </si>
  <si>
    <t>G04518570001</t>
  </si>
  <si>
    <t>COBRO COSTOS DE PAPELERIA SEGUN TRANSFERENCIA DEL EXTERIOR POR ORDEN DE COPAPE PROD DE PETROLEO LTDA. REF.: INV 147/2017 LIB. 00513062001 YPFB-OPERACIONES PLANTA DE SEPARACION DE LIQUIDOS RIO GRANDE</t>
  </si>
  <si>
    <t>Q08394830002</t>
  </si>
  <si>
    <t>NUMERO DE LIBRETA CUT: Cuenta Unica del Tesoro OPERACIÓN E18 TRANSFERENCIA DEL SISTEMA FINANCIERO POR CUENTA DE TERCEROS A LA CUT Devolucion de desembolsos CCG al TGN</t>
  </si>
  <si>
    <t>Q08394750002</t>
  </si>
  <si>
    <t>S08881340004</t>
  </si>
  <si>
    <t>||PAGO A EXIMBANK CHINA POPUL PRESTAMO GCL 2016 (29) 599 VCTO. 26/05/2017 POR CUENTA DEL TGN, NTI. 009433 VALOR 22/05/2017 COMISION DE ADMINISTRACION RMY 1.750.000.- CTA. 3987 CUENTA UNICA DEL TESORO-3987 REF.: COMISIONES BANCARIAS</t>
  </si>
  <si>
    <t>Q08394860002</t>
  </si>
  <si>
    <t>NUMERO DE LIBRETA CUT: Cuenta Unica del Tesoro OPERACIÓN E18 TRANSFERENCIA DEL SISTEMA FINANCIERO POR CUENTA DE TERCEROS A LA CUT Devolucion de pagos CC no cobrados por afiliados Civiles y Militares correspondiente al periodo Enero 2017</t>
  </si>
  <si>
    <t>Q08394060002</t>
  </si>
  <si>
    <t>NÚMERO DE LIBRETA CUT: 99031009.00 OPERACIÓN T01 TRANSFERENCIA DE FONDOS A LA CUT - TESORO DIRECTO DE BANCO UNION S.A. A CUENTA UNICA DEL TESORO CON NUMERO DE SOLICITUD = 1819022 Y NUMERO CORRELATIVO = 91320022052017670 TRANSFERENCIA OPERACIONES DE VENTA</t>
  </si>
  <si>
    <t>S08880980002</t>
  </si>
  <si>
    <t>'TRANSFERENCIA DE FONDOS DE DPTOS.DE ENCAJE LEGAL DEL SISTEMA FINANCIERO A DPTOS.CTES.DEL SECTOR PUBLICO S/G CITE' CA/FID.VIV 0200/2017||DE LA FECHA (HRE-TSO-2606). ABONO A LA LIBRETA N03420102001 PARA GASTOS DE FUNCIONAMIENTO DE LA AGENCIA ESTATAL DE VIVIENDA;BUN</t>
  </si>
  <si>
    <t>J03235280001</t>
  </si>
  <si>
    <t>De: 00287100050 JGCB/TRL/141/2017 TRANSFERENCIA DE RECURSOS POR TRASPASO DE APL A FUENTE PROY. FPS-07-3771-3772-3774 Y 3775 CONT. C-FPS-07-3294-3295-3296 Y 3297 CONV. MI AGUA 3</t>
  </si>
  <si>
    <t>S08881340002</t>
  </si>
  <si>
    <t>||PAGO A EXIMBANK CHINA POPUL PRESTAMO GCL 2016 (29) 599 VCTO. 26/05/2017 POR CUENTA DEL TGN, NTI. 009433 VALOR 22/05/2017 COMISION DE ADMINISTRACION RMY 1.750.000.- LIBRETA N 00099021001 RECURSOS ORDINARIOS-3987, REF.: COMISIONES BANCARIAS</t>
  </si>
  <si>
    <t>G04523640004</t>
  </si>
  <si>
    <t>VENTA DE DIVISAS CON TRANSFERENCIA DE FONDOS A SOLICITUD DE MINISTERIO DE LA PRESIDENCIA SEGUN SOLICITUD 2353 REF: DIVISAS USD 7,120 TRANSFERENCIA A DASSAULT FALCON JET CORP POR ACTUALIZACION DE LOS MANUALES DE OPERACION Y MANTENIMIENTO DE AERONAVE FAB 002, PAGO BANK OF AMERICA CUENTA 381023401350, LIB. 00099021001 TGN-RECURSOS ORDINARIOS (3987)</t>
  </si>
  <si>
    <t>G04532010003</t>
  </si>
  <si>
    <t>TRANSFERENCIA RECIBIDA DEL EXTERIOR SEGÚN MENSAJES SWIFT Nos. 07240-07233 (REM.EXT.) DE FECHA 22-05-2017 POR DESEMBOLSO DE CAF PRÉSTAMO CFA008422 CARRETERA PORVENIR-PUERTO RICO SOLICITUD DE DESEMBOLSO NRO. 8 LIBRETA N 02910102002 ABC-LIB.RECAUD.TASAS Y TRIBUTOS I REF.: UTILES DE ESCRITORIO</t>
  </si>
  <si>
    <t>De: 00099024113 Transferencia en cumplimiento al DS N0913 de 15/06/2011 y el Convenio Intergubernativo de Financiamiento UPRE-CIF-IG 412/2016, suscrito entre la UPRE y el GAM Sacaba, Proyecto Construccion Centro de Acogida Temporal a la Ninez y la Mujer Sacaba, correspondiente al pago de la planilla</t>
  </si>
  <si>
    <t>G04523530004</t>
  </si>
  <si>
    <t>VENTA DE DIVISAS A SOLICITUD DE YACIMIENTOS PETROLIFEROS FISCALES BOLIVIANOS SEGUN SOLICITUD 2351 REF: PAGO A SHELL BOLIVIA CORPORATION POR RETRIBUCIONES AL TITULAR MERCADO INTERNO CONTRATOS DE OPERACION MES DICIEMBRE DE 2016 LIB. 00513012007 YPFB - RECURSOS NACIONALIZACIÓN</t>
  </si>
  <si>
    <t>S08881280003</t>
  </si>
  <si>
    <t>||PAGO A LA CAF COMISION POR AVAL CFC003073 VCTO. 22-05-2017 POR CUENTA DEL TGN SEGÚN NOTA MEFP/VTCP/DGCP/UODP-415/2017 DE FECHA 22-05-2017 LIBRETA N00099021001 CUENTA UNICA DEL TESORO CTA 3987 REF.: COMISIONES BANCARIAS</t>
  </si>
  <si>
    <t>G04531210003</t>
  </si>
  <si>
    <t>PAGO A EXIMBANK CHINA POPUL PRÉSTAMO GCL 2016 (29) 599 VCTO. 26-may-2017 POR CUENTA DE TGN , NTI. 009433 VALOR 22-may-2017 COMISIONES RMY 1.750.000,00 CTA. 3987 CUENTA UNICA DEL TESORO-3987 REF.: COMISIONES BANCARIAS</t>
  </si>
  <si>
    <t>G04535110002</t>
  </si>
  <si>
    <t>REGULARIZACION DE TRANSFERENCIA DEL EXTERIOR SEGUN SWIFT 06324 DE FECHA 23/05/2017 ORDENANTE: CONSULADO DE BOLIVIA EN ARICA REF.: DEVOLUCION SALDOS NO EJECUTADOS AL 31/12/2016 LIB. 00099021001 TGN-RECURSOS ORDINARIOS (3987)</t>
  </si>
  <si>
    <t>S08882010002</t>
  </si>
  <si>
    <t>'TRANSFERENCIA DE FONDOS DE DPTOS.DE ENCAJE LEGAL DEL SISTEMA FINANCIERO A DPTOS.CTES.DEL SECTOR PUBLICO S/G CITE' BUN/0353/17||DE LA FECHA (HRE-TSO-2621). ABONO A LA LIBRETA NO.00099021001, DEVOLUCION REMANENTE RENTA SOLIDARIA 1 FASE GESTION/2017; BUN.</t>
  </si>
  <si>
    <t>G04533870001</t>
  </si>
  <si>
    <t>G04536320005</t>
  </si>
  <si>
    <t>VENTA DE DIVISAS CON TRANSFERENCIA DE FONDOS A SOLICITUD DE MINISTERIO DE GOBIERNO SEGUN SOLICITUD 2355 REF: PAGO DE HABERES DE AGREGADOS DE LA POLICIA BOLIVIANA EN EL EXTERIOR, CORRESPONDIENTE AL MES DE ABRIL 2017 (CUENTAS EXTRANJERAS). LIB. 00099021001 TGN-RECURSOS ORDINARIOS (3987)</t>
  </si>
  <si>
    <t>G04536370004</t>
  </si>
  <si>
    <t>VENTA DE DIVISAS CON TRANSFERENCIA DE FONDOS A SOLICITUD DE YACIMIENTOS PETROLIFEROS FISCALES BOLIVIANOS SEGUN SOLICITUD 2359 REF: PAGO ANTICIPO A KOSAN CRISPLANT AS POR LA CONSTRUCCION DEL CARGADERO DE GLP EN PLANTA SENKATA LIB. 00513012004 LBP-YPFB-UNICOMERCIAL (4030005415/1-2188907)</t>
  </si>
  <si>
    <t>G04542460003</t>
  </si>
  <si>
    <t>TRANSFERENCIA RECIBIDA DEL EXTERIOR SEGÚN MENSAJES SWIFT Nos. 07293-07290 (REM.EXT.) DE FECHA 23-05-2017 POR DESEMBOLSO DE CAF PRÉSTAMO CFA008789 CARR.MONTEAGUDO-MUYU-IPA SOLICITUD DE DESEMBOLSO NRO. 17 LIBRETA N° 00291012002 ABC-RECURSOS PROPIOS REF.: UTILES DE ESCRITORIO</t>
  </si>
  <si>
    <t>S08881400004</t>
  </si>
  <si>
    <t>||VENTA DE DIVISAS S/G NOTA YPFB/GAFC-1414 DFC-1496 URT-0771/2017 Y LA ASIGNACION DE DIVISAS EFECTUADAS POR EL MEFP REF.: EMISION LC I-2017-025, COM. EMISION LC 0,15% S/USD 872.910.- POR 181 DIAS, REEMB. GTOS DE COMUNICACION BS220.- Y EMISION CBTE. CONTABLE BS50.- LIBRETA 00513072001 YPFB OPERACIONES GNRGD</t>
  </si>
  <si>
    <t>G04552110003</t>
  </si>
  <si>
    <t>PAGO PRÉSTAMO BID 846-SF-BO VCTO. 24-05-2017 POR CUENTA DE FNDR SEGÚN COD.LIQ.9354 DE FECHA 19-05-2017, VALOR 24-05-2017 CAPITAL USD 10.244,10 INTERESES USD 68.840,33 LIBRETA N° 00099021001 TGN-RECURSOS ORDINARIOS (3987)-ALIVIO MDRI</t>
  </si>
  <si>
    <t>G04552280002</t>
  </si>
  <si>
    <t>PAGO A BID PRÉSTAMO 571-1-SF-BO VCTO. 24-05-2017 POR CUENTA DE SAMAPA SEGÚN NOTA Cod.Liq.9351 DE FECHA 23-05-2017, VALOR 24-05-2017 CAPITAL USD 147.213,28 INTERESES USD 18.359,30 LIBRETA N° 00099021001 TGN-RECURSOS ORDINARIOS (3987) - ALIVIO MDRI</t>
  </si>
  <si>
    <t>S08882260002</t>
  </si>
  <si>
    <t>'TRANSFERENCIA DE FONDOS DE DPTOS.DE ENCAJE LEGAL DEL SISTEMA FINANCIERO A DPTOS.CTES.DEL SECTOR PUBLICO S/G CITE' CA/P.CORP/543/2017||DE LA FECHA (HRE-TSO-2622). POR CONCEPTO DE CUBRIR OPERACIONES DERIVADAS DE LA ENTREGA DEL BJP 2016. A SOLIC.BDP SAM-FIDEICOMISO BONO JUANCITO PINTO GEST.2016; LIBR.00099021001 RECURSOS ORDINARIOS;BUN.</t>
  </si>
  <si>
    <t>S08882380001</t>
  </si>
  <si>
    <t>||COMISION TRANSFERENCIA DE FONDOS AL EXTERIOR 0,10% S/USD873.600.- REEMB. GASTOS DE COMUNICACION BS220.- Y EMISION DE CBTE. CONTABLE BS50.- REF.:PAGO 3 LC I-2016-032 P/C YPFB A FAVOR DE KOSAN CRISPLANT A/S EN COMPLEMENTO A CBTE. S-0888233 DE LA FECHA ADJUNTO LIB. 00513012004 LBP-YPFB UNICOMERCIAL REF: COMISIONES PAGO N°3 LC I-2016-032</t>
  </si>
  <si>
    <t>G04544800003</t>
  </si>
  <si>
    <t>PROVISION DE FONDOS A SOLICITUD DE YACIMIENTOS PETROLIFEROS FISCALES BOLIVIANOS SEGUN SOLICITUD YPFB-0140-2017 REF: PAGO SERVICIO DE TRANSPORTE DE GN PARA EL MI Y ME (AMBAR) A GAS TRANSBOLIVIANO ABRIL 2017 LIB. 00513012007 YPFB - RECURSOS NACIONALIZACIÓN</t>
  </si>
  <si>
    <t>G04544830003</t>
  </si>
  <si>
    <t>PROVISION DE FONDOS A SOLICITUD DE YACIMIENTOS PETROLIFEROS FISCALES BOLIVIANOS SEGUN SOLICITUD YPFB-0139-2017 REF: PAGO SERVICIO DE TRANSPORTE DE GN PARA EL MI Y ME (AMBAR) A GAS ORIENTE BOLIVIANO LTDA ABRIL 2017 LIB. 00513012007 YPFB - RECURSOS NACIONALIZACIÓN</t>
  </si>
  <si>
    <t>G04546170004</t>
  </si>
  <si>
    <t>VENTA DE DIVISAS CON TRANSFERENCIA DE FONDOS A SOLICITUD DE YACIMIENTOS PETROLIFEROS FISCALES BOLIVIANOS SEGUN SOLICITUD 2371 REF: TRANSFERENCIA DE FONDOS 2DO TRIMESTRE 2017 YPFB REPRESENTACION BUENOS AIRES ARGENTINA LIB. 00513012003 LBP-YPFB (2011349681373)</t>
  </si>
  <si>
    <t>G04546180004</t>
  </si>
  <si>
    <t>VENTA DE DIVISAS CON TRANSFERENCIA DE FONDOS A SOLICITUD DE YACIMIENTOS PETROLIFEROS FISCALES BOLIVIANOS SEGUN SOLICITUD 2370 REF: TRANSFERENCIA DE FONDOS 2DO TRIMESTRE 2017 YPFB REPRESENTACION BUENOS AIRES ARGENTINA LIB. 00513012003 LBP-YPFB (2011349681373)</t>
  </si>
  <si>
    <t>G04546190004</t>
  </si>
  <si>
    <t>VENTA DE DIVISAS CON TRANSFERENCIA DE FONDOS A SOLICITUD DE YACIMIENTOS PETROLIFEROS FISCALES BOLIVIANOS SEGUN SOLICITUD 2369 REF: TRANSFERENCIA DE FONDOS 2DO TRIMESTRE 2017 YPFB REPRESENTACION RIO DE JANEIRO BRASIL LIB. 00513012003 LBP-YPFB (2011349681373)</t>
  </si>
  <si>
    <t>G04546200004</t>
  </si>
  <si>
    <t>VENTA DE DIVISAS CON TRANSFERENCIA DE FONDOS A SOLICITUD DE YACIMIENTOS PETROLIFEROS FISCALES BOLIVIANOS SEGUN SOLICITUD 2372 REF: TRANSFERENCIA DE FONDOS 2DO TRIMESTRE 2017 YPFB REPRESENTACION RIO DE JANEIRO BRASIL LIB. 00513012003 LBP-YPFB (2011349681373)</t>
  </si>
  <si>
    <t>G04547970003</t>
  </si>
  <si>
    <t>TRANSFERENCIA RECIBIDA DEL EXTERIOR SEGÚN MENSAJES SWIFT Nos. 07330-07329 (REM.EXT.) DE FECHA 24-05-2017 POR DESEMBOLSO DE CAF PRÉSTAMO CFA008785 PROGRAMA MI RIEGO SOLICITUD DE DESEMBOLSO FONDO ROTATORIO LIBRETA N° 00287102001 FPS-RECURSOS PROPIOS REF.: UTILES DE ESCRITORIO</t>
  </si>
  <si>
    <t>G04552140001</t>
  </si>
  <si>
    <t>G04552180001</t>
  </si>
  <si>
    <t>COBRO COSTOS DE PAPELERIA SEGUN TRANSFERENCIA DEL EXTERIOR POR ORDEN DE HERCO COMBUSTIBLES S.A. (PERU) REF.: CONTRATO DE COMPRA VENTA DE ISOPENTANO 9 DESPACHO LIB. 00513062001 YPFB-OPERACIONES PLANTA DE SEPARACION DE LIQUIDOS RIO GRANDE</t>
  </si>
  <si>
    <t>G04552230001</t>
  </si>
  <si>
    <t>COBRO COSTOS DE PAPELERIA SEGUN TRANSFERENCIA DEL EXTERIOR POR ORDEN DE PETROBRAS PARAGUAY GAS SRL LIB. 00513062001 YPFB-OPERACIONES PLANTA DE SEPARACION DE LIQUIDOS RIO GRANDE</t>
  </si>
  <si>
    <t>Q08411250002</t>
  </si>
  <si>
    <t>NÚMERO DE LIBRETA CUT: 99031009.00 OPERACIÓN T01 TRANSFERENCIA DE FONDOS A LA CUT - TESORO DIRECTO DE BANCO UNION S.A. A CUENTA UNICA DEL TESORO CON NUMERO DE SOLICITUD = 1829506 Y NUMERO CORRELATIVO = 91320025052017825 TRANSFERENCIA OPERACIONES DE VENTA</t>
  </si>
  <si>
    <t>S08884200002</t>
  </si>
  <si>
    <t>'TRANSFERENCIA DE FONDOS DE DPTOS.DE ENCAJE LEGAL DEL SISTEMA FINANCIERO A DPTOS.CTES.DEL SECTOR PUBLICO S/G CITE' BUN/0363/17||DE LA FECHA (HRE-TSO-2657). A SOLIC. MEFP; REVERSION POR ERROR EN MONTO DE LA TRANSF.ELECT. DE F.23/05/17; LIBR.00030011101; BUN</t>
  </si>
  <si>
    <t>S08884330001</t>
  </si>
  <si>
    <t>||REGULARIZACION COMPROBANTE G-0448382 DEL 16/05/2017 POR ERROR EN EL NUMERO DE LIBRETA REF.: TRANSFERENCIA DEL EXTERIOR POR ORDEN DEL CONSULADO DE BOLIVIA EN MADRID - ESPAÑA LIB.00340012005 SEGIP-RECAUDACION EXTERIOR-CEDULAS DE IDENTIDAD</t>
  </si>
  <si>
    <t>G04557090004</t>
  </si>
  <si>
    <t>VENTA DE DIVISAS A SOLICITUD DE YACIMIENTOS PETROLIFEROS FISCALES BOLIVIANOS SEGUN SOLICITUD 2377 REF: PAGO A SHELL BOLIVIA CORPORATION POR RETRIBUCIONES AL TITULAR MERCADO INTERNO CORRESPONDIENTE AL MES DE ENERO 2017 LIB. 00513012007 YPFB - RECURSOS NACIONALIZACIÓN</t>
  </si>
  <si>
    <t>G04557300004</t>
  </si>
  <si>
    <t>VENTA DE DIVISAS A SOLICITUD DE YACIMIENTOS PETROLIFEROS FISCALES BOLIVIANOS SEGUN SOLICITUD 2393 REF: PAGO A PLUSPETROL BOLIVIA POR RETRIBUCIONES AL TITULAR MERCADO INTERNO CORRESPONDIENTE AL MES DE ENERO 2017 LIB. 00513012007 YPFB - RECURSOS NACIONALIZACIÓN</t>
  </si>
  <si>
    <t>G04557380004</t>
  </si>
  <si>
    <t>VENTA DE DIVISAS A SOLICITUD DE YACIMIENTOS PETROLIFEROS FISCALES BOLIVIANOS SEGUN SOLICITUD 2396 REF: PAGO A PLUSPETROL BOLIVIA POR RETRIBUCIONES AL TITULAR MERCADO INTERNO CORRESPONDIENTE AL MES DE ENERO 2017 LIB. 00513012007 YPFB - RECURSOS NACIONALIZACIÓN</t>
  </si>
  <si>
    <t>G04563350004</t>
  </si>
  <si>
    <t>VENTA DE DIVISAS CON TRANSFERENCIA DE FONDOS A SOLICITUD DE MINISTERIO DE LA PRESIDENCIA SEGUN SOLICITUD 2373 REF: DIVISAS USD 23,616.18 TRANSFERENCIA A LA EMPRESA ROYAL FBO SERVICE S.A POR SERVICIOS PRESTADOS A LA AERONAVE PRESIDENCIAL FAB 002 DEL 1 AL 3 MARZO 2017, PAGO AL BANCO BBVA PARAGUAY S.A. LIB. 00099021001 TGN-RECURSOS ORDINARIOS (3987)</t>
  </si>
  <si>
    <t>G04563480004</t>
  </si>
  <si>
    <t>VENTA DE DIVISAS CON TRANSFERENCIA DE FONDOS A SOLICITUD DE YACIMIENTOS PETROLIFEROS FISCALES BOLIVIANOS SEGUN SOLICITUD 2374 REF: 3ER. PAGO A D.T.P. LABORATORIOS S.R.L. POR ADQUISICION GEOQUIMICA DE SUPERFICIE EN LA SUBCUENCA ROBORE SEGUN CONTRATO ULG-SCZ-205-2016. LIB. 00513022001 YPFB - "OPERACIONES"</t>
  </si>
  <si>
    <t>G04564670001</t>
  </si>
  <si>
    <t>J03236790002</t>
  </si>
  <si>
    <t>A:00099021001 DEVOLUCION RETENCION DE DESCUENTOS EFECTUADOS POR RECUPERACION DEL P.R.A. (PAGO DE REPARTO ANTICIPADO), CORRESPONDIENTE AL MES DE ABRIL/2017. S/G. CITE SENASIR UAF-TTES 0039/2017.</t>
  </si>
  <si>
    <t>J03236800002</t>
  </si>
  <si>
    <t>A:00099021001 DEVOLUCION RETENCION DE DESCUENTOS EFECTUADOS POR COBROS Y PAGOS INDEBIDOS, CORRESPONDIENTE AL MES DE ABRIL/2017. S/G. CITE SENASIR UAF-TTES 0038/2017.</t>
  </si>
  <si>
    <t>J03236810002</t>
  </si>
  <si>
    <t>A:00099021001 DEVOLUCION RETENCION DE DESCUENTOS EFECTUADOS POR CONVENIOS DE COMPENSACION DE COTIZACIONES CON BBVA PREVISION S.A. AFP, CORRESPONDIENTE AL MES DE MARZO/2017 Y AGUINALDO 2012 AL 2016. S/G. CITE SENASIR UAF-TTES 0037/2017.</t>
  </si>
  <si>
    <t>J03236820002</t>
  </si>
  <si>
    <t>A:00099021001 DEVOLUCION RETENCION DE DESCUENTOS EFECTUADOS POR CONVENIOS DE COMPENSACION DE COTIZACIONES CON FUTURO DE BOLIVIA AFP S.A., CORRESPONDIENTE AL MES DE MARZO/2017 Y AGUINALDO 2010 AL 2016. S/G. CITE SENASIR UAF-TTES 0036/2017.</t>
  </si>
  <si>
    <t>J03236830002</t>
  </si>
  <si>
    <t>A:00099021001 DEVOLUCION RETENCION DE DESCUENTOS EFECTUADOS POR CONVENIOS DE COMPENSACION DE COTIZACIONES CON LA VITALICIA SEGUROS Y REASEGUROS DE VIDA S.A., CORRESPONDIENTE AL MES DE MARZO/2017 Y AGUINALDO 2013 AL 2016. S/G. CITE SENASIR UAF-TTES 0035/2017.</t>
  </si>
  <si>
    <t>J03236840002</t>
  </si>
  <si>
    <t>A:00099021001 DEVOLUCION RETENCION DE DESCUENTOS EFECTUADOS POR CONVENIOS DE COMPENSACION DE COTIZACIONES CON SEGUROS PROVIDA S.A., CORRESPONDIENTE AL MES DE MARZO/2017 Y AGUINALDO 2013 AL 2016. S/G. CITE SENASIR UAF-TTES 0034/2017.</t>
  </si>
  <si>
    <t>S08886040002</t>
  </si>
  <si>
    <t>||TRANSFERENCIA DE FONDOS S/G. FORMULARIO, CITE' BUN0368/17 DE LA FECHA (HRE-TSO-2690), GASTOS DE FUNCIONAMIENTO PARA PRESERVACION DEL PARQUE AGUARAGUE-SERNAP YACUIBA. A SOLICITUD DEL GOB.AUT.REG.DEL CHACO TARIJEÑO CARAPARI; LIBRETA 00860304201 SERNAP; BUN.</t>
  </si>
  <si>
    <t>S08885960003</t>
  </si>
  <si>
    <t>||PAGO AL BID PRÉSTAMO 3730/BL-BO, VCTO. 15/05/2017 POR CUENTA DEL TGN SEGUN NOTA MEFP/VTCP/DGCP/UODP-429/2017 DE LA FECHA, VALOR 26/05/2017, COMISION DE COMPROMISO USD 48.898,38 LIBRETA N° 00099021001 TGN-RECURSOS ORDINARIOS 3987. REF.:COMISIONES BANCARIAS,SWIFT Y UT.ESCRITORIO</t>
  </si>
  <si>
    <t>S08885990003</t>
  </si>
  <si>
    <t>||PAGO AL BID PRÉSTAMO 3731/OC-BO, VCTO. 15/05/2017 POR CUENTA DEL TGN SEGUN NOTA MEFP/VTCP/DGCP/UODP-429/2017 DE LA FECHA , VALOR 26/05/2017, COMISION DE COMPROMISO USD 90.759,24 LIBRETA N° 00099021001 TGN-RECURSOS ORDINARIOS 3987. REF.:COMISIONES BANCARIAS,SWIFT Y UT.ESCRITORIO</t>
  </si>
  <si>
    <t>S08886080001</t>
  </si>
  <si>
    <t>||COMISION TRANSFERENCIA DE FONDOS AL EXTERIOR 0,10% S/USD4,486,680.- REEMB. GASTOS DE COMUNICACION BS220.- Y EMISION DE CBTE. CONTABLE BS50.- REF.- PAGO N°1 LC I-2016-005 POR CUENTA DE YPFB A FAVOR DE HULUDAO CITY STEEL PIPE INDISTRIAL C.O. LTD LIB. 00513072001 YPFB OPERACIONES GNRGD LIBRETA</t>
  </si>
  <si>
    <t>G04567970003</t>
  </si>
  <si>
    <t>PROVISION DE FONDOS A SOLICITUD DE YACIMIENTOS PETROLIFEROS FISCALES BOLIVIANOS SEGUN SOLICITUD YPFB-0142-2017 REF: PAGO IDH FEBRERO 2017 LIB. 00513012007 YPFB - RECURSOS NACIONALIZACIÓN</t>
  </si>
  <si>
    <t>G04568130003</t>
  </si>
  <si>
    <t>PROVISION DE FONDOS A SOLICITUD DE YACIMIENTOS PETROLIFEROS FISCALES BOLIVIANOS SEGUN SOLICITUD YPFB-0149-2017 REF: PAGO REGALIAS FEBRERO 2017 TGN LIB. 00099021001 TGN YPFB PARTICIPACION 6% PRODUCCIÓN BRUTA DE HIDROCARBUROS BOCA DE POZO</t>
  </si>
  <si>
    <t>G04572040004</t>
  </si>
  <si>
    <t>VENTA DE DIVISAS CON TRANSFERENCIA DE FONDOS A SOLICITUD DE UNIDAD DE INVESTIGACIONES FINANCIERAS SEGUN SOLICITUD 2398 REF: HT-33862, TRANSFERENCIAS AL EXTERIOR POR PAGO UNICO A THOMSON REUTERS PARA SUSCRIPCION ANUAL DEL SERVICIO EN LINEA DE LA BASE DE DATOS DEL WORLD CHECK PARA LA GESTION/2017, SE LIB. 00099021001 TGN-RECURSOS ORDINARIOS (3987)</t>
  </si>
  <si>
    <t>G04574260003</t>
  </si>
  <si>
    <t>TRANSFERENCIA RECIBIDA DEL EXTERIOR SEGÚN MENSAJES SWIFT Nos. 07517-07515 (REM.EXT.) DE FECHA 26-05-2017 POR DESEMBOLSO DE BID PRÉSTAMO 2828/BL-BO REQ 0010 OPS0201721266A LIBRETA N° 00287102001 FPS-RECURSOS PROPIOS REF.: UTILES DE ESCRITORIO</t>
  </si>
  <si>
    <t>G04574270003</t>
  </si>
  <si>
    <t>TRANSFERENCIA RECIBIDA DEL EXTERIOR SEGÚN MENSAJES SWIFT Nos. 07516-07514 (REM.EXT.) DE FECHA 26-05-2017 POR DESEMBOLSO DE BID PRÉSTAMO 2828/BL-BO REQ 0010 OPS0201721266A LIBRETA N° 00287102001 FPS-RECURSOS PROPIOS REF.: UTILES DE ESCRITORIO</t>
  </si>
  <si>
    <t>J03237020001</t>
  </si>
  <si>
    <t>De: 00513012004 Transferencia que se efectua a requerimiento de Yacimientos Petroliferos Fiscales Bolivianos (YPFB), con nota CITE: DFC-1209 URT-0678/2017 y en virtud a la nota interna CITE: MEFP/VPCF/DGCF/UCCF N 487/2017, por concepto de deposito en demasia.</t>
  </si>
  <si>
    <t>J03237030001</t>
  </si>
  <si>
    <t>De: 00513012004 Transferencia que se efectua a requerimiento de Yacimientos Petroliferos Fiscales Bolivianos (YPFB), con nota CITE: DFC-1210 URT-0679/2017 y en virtud a la nota interna CITE: MEFP/VPCF/DGCF/UCCF N 487/2017, por concepto de deposito en demasia.</t>
  </si>
  <si>
    <t>J03237040001</t>
  </si>
  <si>
    <t>De: 00513012004 Transferencia que se efectua a requerimiento de Yacimientos Petroliferos Fiscales Bolivianos (YPFB), con nota CITE: DFC-1211 URT-0680/2017 y en virtud a la nota interna CITE: MEFP/VPCF/DGCF/UCCF N 487/2017, por concepto de deposito en demasia.</t>
  </si>
  <si>
    <t>J03237050001</t>
  </si>
  <si>
    <t>J03237070001</t>
  </si>
  <si>
    <t>De: 00513012004 Transferencia que se efectua a requerimiento de Yacimientos Petroliferos Fiscales Bolivianos (YPFB), con nota CITE: DFC-1095 URT-0608/2017 y en virtud a la nota interna CITE: MEFP/VPCF/DGCF/UCCF N 494/2017, por concepto de deposito erroneo.</t>
  </si>
  <si>
    <t>J03237080001</t>
  </si>
  <si>
    <t>De: 00513012004 Transferencia que se efectua a requerimiento de Yacimientos Petroliferos Fiscales Bolivianos (YPFB), con nota CITE: DFC-1096 URT-0609/2017 y en virtud a la nota interna CITE: MEFP/VPCF/DGCF/UCCF N 494/2017, por concepto de deposito erroneo.</t>
  </si>
  <si>
    <t>J03237090001</t>
  </si>
  <si>
    <t>De: 00513012004 Transferencia que se efectua a requerimiento de Yacimientos Petroliferos Fiscales Bolivianos (YPFB), con nota CITE: DFC-1097 URT-0610/2017 y en virtud a la nota interna CITE: MEFP/VPCF/DGCF/UCCF N 494/2017, por concepto de deposito en demasia.</t>
  </si>
  <si>
    <t>J03237100001</t>
  </si>
  <si>
    <t>De: 00513012004 Transferencia que se efectua a requerimiento de Yacimientos Petroliferos Fiscales Bolivianos (YPFB), con nota CITE: DFC-1098 URT-0611/2017 y en virtud a la nota interna CITE: MEFP/VPCF/DGCF/UCCF N 494/2017, por concepto de deposito erroneo.</t>
  </si>
  <si>
    <t>J03237110001</t>
  </si>
  <si>
    <t>De: 00513012004 Transferencia que se efectua a requerimiento de Yacimientos Petroliferos Fiscales Bolivianos (YPFB), con nota CITE: DFC-1099 URT-0612/2017 y en virtud a la nota interna CITE: MEFP/VPCF/DGCF/UCCF N 494/2017, por concepto de deposito erroneo.</t>
  </si>
  <si>
    <t>J03237120001</t>
  </si>
  <si>
    <t>De: 00513012004 Transferencia que se efectua a requerimiento de Yacimientos Petroliferos Fiscales Bolivianos (YPFB), con nota CITE: DFC-1100 URT-0613/2017 y en virtud a la nota interna CITE: MEFP/VPCF/DGCF/UCCF N 494/2017, por concepto de deposito en demasia.</t>
  </si>
  <si>
    <t>J03237470002</t>
  </si>
  <si>
    <t>A:00099021001 Pago de capital e interes corriente a favor del TGN, adeudados por el GAD Beni, correspondiente al Convenio Subsidiario CAF 2324 Proyecto de Electrificacion Rural Ituba.</t>
  </si>
  <si>
    <t>Q08422270002</t>
  </si>
  <si>
    <t>NÚMERO DE LIBRETA CUT: 99031009.00 OPERACIÓN T01 TRANSFERENCIA DE FONDOS A LA CUT - TESORO DIRECTO DE BANCO UNION S.A. A CUENTA UNICA DEL TESORO CON NUMERO DE SOLICITUD = 1836780 Y NUMERO CORRELATIVO = 91320029052017958 TRANSFERENCIA POR OPERACIONES DE VE</t>
  </si>
  <si>
    <t>T03698690001</t>
  </si>
  <si>
    <t>T03698710001</t>
  </si>
  <si>
    <t>T03698730001</t>
  </si>
  <si>
    <t>T03698750001</t>
  </si>
  <si>
    <t>T03698770001</t>
  </si>
  <si>
    <t>T03698790001</t>
  </si>
  <si>
    <t>T03697400001</t>
  </si>
  <si>
    <t>T03697420001</t>
  </si>
  <si>
    <t>T03697440001</t>
  </si>
  <si>
    <t>T03697460001</t>
  </si>
  <si>
    <t>T03697480001</t>
  </si>
  <si>
    <t>T03697500001</t>
  </si>
  <si>
    <t>T03697520001</t>
  </si>
  <si>
    <t>T03697540001</t>
  </si>
  <si>
    <t>T03697560001</t>
  </si>
  <si>
    <t>T03697580001</t>
  </si>
  <si>
    <t>T03697600001</t>
  </si>
  <si>
    <t>T03697620001</t>
  </si>
  <si>
    <t>T03697640001</t>
  </si>
  <si>
    <t>T03697660001</t>
  </si>
  <si>
    <t>T03697680001</t>
  </si>
  <si>
    <t>T03697700001</t>
  </si>
  <si>
    <t>T03697720001</t>
  </si>
  <si>
    <t>T03697740001</t>
  </si>
  <si>
    <t>T03697770001</t>
  </si>
  <si>
    <t>T03697790001</t>
  </si>
  <si>
    <t>T03697810001</t>
  </si>
  <si>
    <t>T03697830001</t>
  </si>
  <si>
    <t>T03697850001</t>
  </si>
  <si>
    <t>T03697870001</t>
  </si>
  <si>
    <t>T03697890001</t>
  </si>
  <si>
    <t>T03697910001</t>
  </si>
  <si>
    <t>T03697930001</t>
  </si>
  <si>
    <t>T03697950001</t>
  </si>
  <si>
    <t>T03697970001</t>
  </si>
  <si>
    <t>T03697990001</t>
  </si>
  <si>
    <t>T03698010001</t>
  </si>
  <si>
    <t>T03698030001</t>
  </si>
  <si>
    <t>T03698050001</t>
  </si>
  <si>
    <t>T03698070001</t>
  </si>
  <si>
    <t>T03698090001</t>
  </si>
  <si>
    <t>T03698110001</t>
  </si>
  <si>
    <t>T03698130001</t>
  </si>
  <si>
    <t>T03698150001</t>
  </si>
  <si>
    <t>T03698170001</t>
  </si>
  <si>
    <t>T03698190001</t>
  </si>
  <si>
    <t>T03698210001</t>
  </si>
  <si>
    <t>T03698230001</t>
  </si>
  <si>
    <t>T03698250001</t>
  </si>
  <si>
    <t>T03698270001</t>
  </si>
  <si>
    <t>T03698290001</t>
  </si>
  <si>
    <t>T03698310001</t>
  </si>
  <si>
    <t>T03698330001</t>
  </si>
  <si>
    <t>T03698350001</t>
  </si>
  <si>
    <t>T03698370001</t>
  </si>
  <si>
    <t>T03698390001</t>
  </si>
  <si>
    <t>T03698410001</t>
  </si>
  <si>
    <t>T03698430001</t>
  </si>
  <si>
    <t>T03698450001</t>
  </si>
  <si>
    <t>T03698470001</t>
  </si>
  <si>
    <t>T03698490001</t>
  </si>
  <si>
    <t>T03698510001</t>
  </si>
  <si>
    <t>T03698530001</t>
  </si>
  <si>
    <t>T03698550001</t>
  </si>
  <si>
    <t>T03698570001</t>
  </si>
  <si>
    <t>T03698590001</t>
  </si>
  <si>
    <t>T03698610001</t>
  </si>
  <si>
    <t>T03698630001</t>
  </si>
  <si>
    <t>T03698650001</t>
  </si>
  <si>
    <t>T03698670001</t>
  </si>
  <si>
    <t>G04580500003</t>
  </si>
  <si>
    <t>PROVISION DE FONDOS A SOLICITUD DE YACIMIENTOS PETROLIFEROS FISCALES BOLIVIANOS SEGUN SOLICITUD YPFB-0154-2017 REF: PAGO SERVICIO DE TRANSPORTE DE GN DUCTO MENOR LINEA DE 12 YPFB TRANSPORTE ABRIL 2017 LIB. 00513012007 YPFB - RECURSOS NACIONALIZACIÓN</t>
  </si>
  <si>
    <t>S08887340004</t>
  </si>
  <si>
    <t>T03696700001</t>
  </si>
  <si>
    <t>T03696720001</t>
  </si>
  <si>
    <t>T03696740001</t>
  </si>
  <si>
    <t>T03696760001</t>
  </si>
  <si>
    <t>T03696780001</t>
  </si>
  <si>
    <t>T03696800001</t>
  </si>
  <si>
    <t>T03696820001</t>
  </si>
  <si>
    <t>T03696840001</t>
  </si>
  <si>
    <t>T03696860001</t>
  </si>
  <si>
    <t>T03696880001</t>
  </si>
  <si>
    <t>T03696900001</t>
  </si>
  <si>
    <t>T03696920001</t>
  </si>
  <si>
    <t>T03696940001</t>
  </si>
  <si>
    <t>T03696960001</t>
  </si>
  <si>
    <t>T03696980001</t>
  </si>
  <si>
    <t>T03697000001</t>
  </si>
  <si>
    <t>T03697020001</t>
  </si>
  <si>
    <t>T03697040001</t>
  </si>
  <si>
    <t>T03697060001</t>
  </si>
  <si>
    <t>T03697080001</t>
  </si>
  <si>
    <t>T03697100001</t>
  </si>
  <si>
    <t>T03697120001</t>
  </si>
  <si>
    <t>T03697140001</t>
  </si>
  <si>
    <t>T03697160001</t>
  </si>
  <si>
    <t>T03697180001</t>
  </si>
  <si>
    <t>T03697200001</t>
  </si>
  <si>
    <t>T03697220001</t>
  </si>
  <si>
    <t>T03697240001</t>
  </si>
  <si>
    <t>T03697260001</t>
  </si>
  <si>
    <t>T03697280001</t>
  </si>
  <si>
    <t>T03697300001</t>
  </si>
  <si>
    <t>T03697320001</t>
  </si>
  <si>
    <t>T03697340001</t>
  </si>
  <si>
    <t>T03697360001</t>
  </si>
  <si>
    <t>T03697380001</t>
  </si>
  <si>
    <t>J03237700002</t>
  </si>
  <si>
    <t>A:00099021001 A requerimiento de la Unidad de Administracion e Informacion Salarial (UAIS), con nota interna CITE: MEFP/VTCP/DGPOT/UAIS/Nos 2647 y 2646/2017, en la cual solicita la reversion definitiva de las boletas de pago solicitados por el SENASIR consignadas en los Comprobante de Pago Nos. 715</t>
  </si>
  <si>
    <t>J03238020002</t>
  </si>
  <si>
    <t>A:00099021001 Pago de capital e interes corriente a favor del TGN, adeudados por el GAD Potosi, correspondiente al Convenio Subsidiario CAF 2324 Proyecto Electrificacion Rural Aymaya, Layme, Puraca, Jucumani y Kharacha.</t>
  </si>
  <si>
    <t>J03238030002</t>
  </si>
  <si>
    <t>A:00099021001 Pago de capital e interes corriente a favor del TGN, adeudados por el GAD Tarija, correspondiente al Convenio Subsidiario CAF 2324 Proyecto Pre inversion Estudio y Mejoramiento de la Gestion de Riego de Proyecto Multiple San Jacinto.</t>
  </si>
  <si>
    <t>S08889930002</t>
  </si>
  <si>
    <t>'TRANSFERENCIA DE FONDOS DE DPTOS.DE ENCAJE LEGAL DEL SISTEMA FINANCIERO A DPTOS.CTES.DEL SECTOR PUBLICO S/G CITE' BUN/0372/2017||DE LA FECHA (HRE-TSO-2725). REVERSION DE FONDOS POR ERROR EN EL MONTO DE LA TRANSFERENCIA ELECTRONICA DE FECHA 29.05.2017. A SOLICITUD DEL MEFP; LIBRETA 00010011102; BUN.</t>
  </si>
  <si>
    <t>G04589030004</t>
  </si>
  <si>
    <t>VENTA DE DIVISAS CON TRANSFERENCIA DE FONDOS A SOLICITUD DE MINISTERIO DE LA PRESIDENCIA SEGUN SOLICITUD 2406 REF: DIVISAS USD 48,612.78 TRANSFERENCIA A LA EMPRESA HONEYWELL POR SERVICIO DEL PLAN DE MANTENIMIENTO MSP POR LOS MESES MARZO Y ABRIL 2017 DE LA AERONAVE FAB 002, PAGO A JP MORGAN CHASE BAN LIB. 00099021001 TGN-RECURSOS ORDINARIOS (3987)</t>
  </si>
  <si>
    <t>G04589040004</t>
  </si>
  <si>
    <t>VENTA DE DIVISAS CON TRANSFERENCIA DE FONDOS A SOLICITUD DE MINISTERIO DE LA PRESIDENCIA SEGUN SOLICITUD 2405 REF: DIVISAS USD 383.70 TRANSFERENCIA A LA EMPRESA DASSAULT FALCON JET POR COSTOS DE ENVIO DE REPUESTOS PARA AERONAVE FAB 002, PAGO A BANK OF AMERICA CUENTA 381023401350. LIB. 00099021001 TGN-RECURSOS ORDINARIOS (3987)</t>
  </si>
  <si>
    <t>G04590350003</t>
  </si>
  <si>
    <t>PROVISION DE FONDOS A SOLICITUD DE YACIMIENTOS PETROLIFEROS FISCALES BOLIVIANOS SEGUN SOLICITUD YPFB-0158-2017 REF: PAGO SERVICIO FIRME DE TRANSPORTE DE GN A YPFB TRANSIERRA SA ABRIL 2017 LIB. 00513012007 YPFB - RECURSOS NACIONALIZACIÓN</t>
  </si>
  <si>
    <t>G04590420003</t>
  </si>
  <si>
    <t>PROVISION DE FONDOS A SOLICITUD DE YACIMIENTOS PETROLIFEROS FISCALES BOLIVIANOS SEGUN SOLICITUD YPFB-0157-2017 REF: PAGO SERVICIO DE TRANSPORTE DE GN MIFIRME E INTERRUMPIBLE Y ME FIRME SCD Y TEMIN A YPFB TRANSPORTE SA ABRIL 2017 LIB. 00513012007 YPFB - RECURSOS NACIONALIZACIÓN</t>
  </si>
  <si>
    <t>G04590510001</t>
  </si>
  <si>
    <t>COBRO COSTOS DE PAPELERIA SEGUN TRANSFERENCIA DEL EXTERIOR POR ORDEN DE COMPANHIA MATOGROSSENSE DE GAS LIB. 00513012007 YPFB - RECURSOS NACIONALIZACIÓN</t>
  </si>
  <si>
    <t>G04592860001</t>
  </si>
  <si>
    <t>PAGO A PDVSA PRÉSTAMO SA137065 VCTO. 28-may-2017 POR CUENTA DE YPFB , NTI. 009300 VALOR 30-may-2017 CAPITAL USD 52.817,38 INTERESES USD 12.676,17 CTA. 00513012004 LBP-YPFB-UNICOMERCIAL (4030005415/1-2188907)</t>
  </si>
  <si>
    <t>G04592860004</t>
  </si>
  <si>
    <t>PAGO A PDVSA PRÉSTAMO SA137065 VCTO. 28-may-2017 POR CUENTA DE YPFB , NTI. 009300 VALOR 30-may-2017 CAPITAL USD 52.817,38 INTERESES USD 12.676,17 CTA. 00513012004 LBP-YPFB-UNICOMERCIAL (4030005415/1-2188907) REF.: COMISIONES BANCARIAS</t>
  </si>
  <si>
    <t>G04596190004</t>
  </si>
  <si>
    <t>VENTA DE DIVISAS CON TRANSFERENCIA DE FONDOS A SOLICITUD DE YACIMIENTOS PETROLIFEROS FISCALES BOLIVIANOS SEGUN SOLICITUD 2410 REF: PAGO A VITOL SA POR SUMINISTRO DE DIESEL OIL MES MAYO 2017 LIB. 00513012004 LBP-YPFB-UNICOMERCIAL (4030005415/1-2188907)</t>
  </si>
  <si>
    <t>G04596200004</t>
  </si>
  <si>
    <t>VENTA DE DIVISAS CON TRANSFERENCIA DE FONDOS A SOLICITUD DE YACIMIENTOS PETROLIFEROS FISCALES BOLIVIANOS SEGUN SOLICITUD 2411 REF: PAGO A EMPRESA PETROPERU SA POR SUMINISTRO DE GASOLINA DEL 10 AL 22 DE MARZO DE 2017 LIB. 00513012004 LBP-YPFB-UNICOMERCIAL (4030005415/1-2188907)</t>
  </si>
  <si>
    <t>G04596230004</t>
  </si>
  <si>
    <t>VENTA DE DIVISAS CON TRANSFERENCIA DE FONDOS A SOLICITUD DE MINISTERIO DE ECONOMIA Y FINANZAS PUBLICAS SEGUN SOLICITUD 2412 REF: TRANSFERENCIA AL B.C.B. CTA.4088069001 PARA PAGO A FAVOR DE THE BANK OF NEW YORK MELLON, POR SERVICIOS ESPECIALIZADOS DE TRUSTEE PARA LA EMISION SOBERANA DEL ESTADO PLURIN LIB. 00099021001 TGN-RECURSOS ORDINARIOS (3987)</t>
  </si>
  <si>
    <t>G04597550003</t>
  </si>
  <si>
    <t>TRANSFERENCIA RECIBIDA DEL EXTERIOR SEGÚN MENSAJES SWIFT Nos. 07608-07590 (REM.EXT.) DE FECHA 30-05-2017 POR DESEMBOLSO DE CAF PRÉSTAMO CFA008789 CARR.MONTEAGUDO-IPATI SOLICITUD DE DESEMBOLSO NRO.18 LIBRETA N° 00291012002 ABC-RECURSOS PROPIOS REF.: UTILES DE ESCRITORIO</t>
  </si>
  <si>
    <t>G04597570003</t>
  </si>
  <si>
    <t>TRANSFERENCIA RECIBIDA DEL EXTERIOR SEGÚN MENSAJES SWIFT Nos. 07611 - 07593 (REM.EXT.) DE FECHA 30-05-2017 POR DESEMBOLSO DE FONPLATA PRÉSTAMO BOL 21/2014 GAF-BOL-033-2017 DESEMB. N° 7 LIBRETA N° 00291012002 ABC-RECURSOS PROPIOS REF.: UTILES DE ESCRITORIO</t>
  </si>
  <si>
    <t>G04597580003</t>
  </si>
  <si>
    <t>TRANSFERENCIA RECIBIDA DEL EXTERIOR SEGÚN MENSAJES SWIFT Nos. 07609 - 07591 (REM.EXT.) DE FECHA 30-05-2017 POR DESEMBOLSO DE FONPLATA PRÉSTAMO BOL 19/2011 GAF-BOL-034-2017 DESEMB. N° 16 LIBRETA N° 00291012002 ABC-RECURSOS PROPIOS REF.: UTILES DE ESCRITORIO</t>
  </si>
  <si>
    <t>G04597590003</t>
  </si>
  <si>
    <t>TRANSFERENCIA RECIBIDA DEL EXTERIOR SEGÚN MENSAJES SWIFT Nos. 07610 - 07592 (REM.EXT.) DE FECHA 30-05-2017 POR DESEMBOLSO DE FONPLATA PRÉSTAMO BOL 20/2013 GAF-BOL-35-2017 DESEMB. N° 14 LIBRETA N° 00291012002 ABC-RECURSOS PROPIOS REF.: UTILES DE ESCRITORIO</t>
  </si>
  <si>
    <t>G04599080001</t>
  </si>
  <si>
    <t>COBRO COSTOS DE PAPELERIA SEGUN TRANSFERENCIA DEL EXTERIOR POR ORDEN DE COPAPE PROD DE PETROLEO LTDA. REF.: INV.172/2017 LIB. 00513062001 YPFB-OPERACIONES PLANTA DE SEPARACION DE LIQUIDOS RIO GRANDE</t>
  </si>
  <si>
    <t>G04599210001</t>
  </si>
  <si>
    <t>COBRO COSTOS DE PAPELERIA SEGUN TRANSFERENCIA DEL EXTERIOR POR ORDEN DE LLAMA GAS SA REF.: PAGO ND 24 NC 20 Y A CTA ND 17 LIB. 00513062001 YPFB-OPERACIONES PLANTA DE SEPARACION DE LIQUIDOS RIO GRANDE</t>
  </si>
  <si>
    <t>G04599230001</t>
  </si>
  <si>
    <t>COBRO COSTOS DE PAPELERIA SEGUN TRANSFERENCIA DEL EXTERIOR POR ORDEN DE SEGUROS GENERALES S.A. SEGESA REF.: 12-2211821 LIB. 00513012003 LBP-YPFB (2011349681373)</t>
  </si>
  <si>
    <t>S08891060002</t>
  </si>
  <si>
    <t>||DEVOLUCION AL TESORO GENERAL DE LA NACION DE LOS PAGOS EFECTUADOS POR COMISIONES BANCARIAS EFECTUADOS A NOMBRE DE ENDE REF: PTMO.CBO-1006-01-F SEGUN NOTA MEFP/VTCP/DGCP/UODP-431/2017 DE 30-5-17 DEL MEFP LIBRETA N° 00099021001 TGN RECURSOS EXTRAORDINARIOS (3987)</t>
  </si>
  <si>
    <t>S08891910002</t>
  </si>
  <si>
    <t>||TRANSFERENCIA DE FONDOS S/G. NOTA CITE:BUN0375/17 DE LA FECHA (HRE-TSO-2737), DEVOLUCION RECURSOS NO CANCELADOS A LA EMPRESA CONSTRSUCTORA DE LA OBRA - GAM SAN PEDRO. A SOLICITUD GOB.AUT.MCPAL.SAN PEDRO, LIBRETA 01754014107 M/N.; BUN.</t>
  </si>
  <si>
    <t>J03238980001</t>
  </si>
  <si>
    <t>De: 00513012004 Transferencia que se efectua a requerimiento de Yacimientos Petroliferos Fiscales Bolivianos (YPFB), con nota CITE: DFC-1333 URT-0721/2017 y en virtud a la nota interna CITE: MEFP/VPCF/DGCF/UCCF N 556/2017, por concepto de deposito en demasia.</t>
  </si>
  <si>
    <t>S08890800001</t>
  </si>
  <si>
    <t>'TRANSFERENCIA DE FONDOS S/G CITE Nº' MEFP/VTCP/DGPOT||UPCFTGN/TR/N°1039/2017, DE LA FECHA , A SOL. DEL MIN,DE ECO Y FIN.PUBL. HRE TSO 2727 DEVOLUCIÓN DE RECURSOS DEPOSITADOS ERRÓNEAMENTE EN LA CUENTA RECAUDADORA DE YPFB, HABILITADA EN EL BANCO UNION S.A. DEBITO DE LA LIBRETA 00513012004 LBP - YPFB - UNICOMERCIAL.</t>
  </si>
  <si>
    <t>S08891450001</t>
  </si>
  <si>
    <t>||RESPUESTA A DEBITO DEL BANQUERO SG SWIFT NO.7717 DE LA FECHA REF: COBRO COMISION EUR 10,00 POR TRANSFERENCIA DE EUR 1.058.21 FECHA VALOR 18/05/2017 SG SOL. VICEPRESIDENCIA DEL ESTADO, PAGO A LORENA I CORDOBA PRESENTACION PRODUCTO DE ESTUDIO INTRODUCTORIO OBRA NO.29 LIBRETA 00099021001-TGN-RECURSOS ORDINARIOS</t>
  </si>
  <si>
    <t>S08891450004</t>
  </si>
  <si>
    <t>||RESPUESTA A DEBITO DEL BANQUERO SG SWIFT NO.7717 DE LA FECHA REF: COBRO COMISION EUR 10,00 POR TRANSFERENCIA DE EUR 1.058.21 FECHA VALOR 18/05/2017 SG SOL. VICEPRESIDENCIA DEL ESTADO, PAGO A LORENA I CORDOBA PRESENTACION PRODUCTO DE ESTUDIO INTRODUCTORIO OBRA NO.29 CGO.LIBRETA 00099021001-TGN-RECURSOS ORDINARIOS (UTILES DE ESCRITORIO)</t>
  </si>
  <si>
    <t>G04607640003</t>
  </si>
  <si>
    <t>TRANSFERENCIA DE FONDOS AL EXTERIOR A SOLICITUD DE MINISTERIO DE DEFENSA SEGUN SOLICITUD 2420 REF: TRANSFERENCIA VIA BCB A LA EMPRESA MIL COM SUPPORT, INC. PARA LA ADQUISICIÓN DE REPUESTOS Y MATERIAL ELÉCTRICO PARA LA AERONAVE SUPER KING AIR 200 MATRICULA FAB-011 DE LA FUERZA AÉREA BOLIVIANA, SEGÚN LIB. 00099021001 TGN-RECURSOS ORDINARIOS (3987)</t>
  </si>
  <si>
    <t>G04607670003</t>
  </si>
  <si>
    <t>TRANSFERENCIA DE FONDOS AL EXTERIOR A SOLICITUD DE MINISTERIO DE DEFENSA SEGUN SOLICITUD 2419 REF: TRANSFERENCIA VIA BCB A LA EMPRESA TEX AIR PARTS INTERNATIONAL LTD., PARA LA ADQUISICION DE REPUESTO (HORIZONTE ARTIFICIAL) PARA LA AERONAVE CESSNA TU-206 MATRICULA FAB-392 DE LA FUERZA AÉREA BOLIVIANA LIB. 00099021001 TGN-RECURSOS ORDINARIOS (3987)</t>
  </si>
  <si>
    <t>G04608280004</t>
  </si>
  <si>
    <t>VENTA DE DIVISAS CON TRANSFERENCIA DE FONDOS A SOLICITUD DE MINISTERIO DE LA PRESIDENCIA SEGUN SOLICITUD 2422 REF: DIVISAS USD 17,620.50 TRANSFERENCIA A LA EMPRESA ROYAL FBO SERVICE SA POR SERVICIOS PRESTADOS A LA AERONAVE PRESIDENCIAL FAB 001 EN VIAJE DEL 30 DE MARZO AL 5 DE ABRIL 2017, PAGO AL BAN LIB. 00099021001 TGN-RECURSOS ORDINARIOS (3987)</t>
  </si>
  <si>
    <t>G04608290004</t>
  </si>
  <si>
    <t>VENTA DE DIVISAS CON TRANSFERENCIA DE FONDOS A SOLICITUD DE MINISTERIO DE LA PRESIDENCIA SEGUN SOLICITUD 2423 REF: DIVISAS USD 32,085.95 TRANSFERENCIA A LA EMPRESA ROYAL FBO SERVICE SA POR SERVICIOS PRESTADOS A LA AERONAVE PRESIDENCIAL FAB 001 EN VIAJE A EEUU DEL 24 AL 26 DE ABRIL 2017, PAGO AL BANC LIB. 00099021001 TGN-RECURSOS ORDINARIOS (3987)</t>
  </si>
  <si>
    <t>G04608300004</t>
  </si>
  <si>
    <t>VENTA DE DIVISAS CON TRANSFERENCIA DE FONDOS A SOLICITUD DE MINISTERIO DE LA PRESIDENCIA SEGUN SOLICITUD 2424 REF: DIVISAS USD 13,836.- TRANSFERENCIA A LA EMPRESA DASSAULT FALCON JET POR SERVICIO DE ACTUALIZACION DE MANUALES DE OPERACION Y MANTENIMIENTO DE AERONAVE FAB 001, PAGO BANK OF AMERICA CUEN LIB. 00099021001 TGN-RECURSOS ORDINARIOS (3987)</t>
  </si>
  <si>
    <t>TRANSFERENCIA RECIBIDA DEL EXTERIOR SEGÚN MENSAJES SWIFT Nos. 06111 - 06103 (REM.EXT.) DE FECHA 03-05-2017 POR DESEMBOLSO DE OPEP PRÉSTAMO 1653-P OF 28/04/2017 WA NO. 4. PAYMENT FOROFID LOAN 1653P. REIMB. LIBRETA N° 00291012001 US-ABC-OTROS RECURSOS ESPECÍFICOS</t>
  </si>
  <si>
    <t>TRANSFERENCIA RECIBIDA DEL EXTERIOR SEGÚN MENSAJES SWIFT Nos. 06223-06221 (REM.EXT.) DE FECHA 05-05-2017 POR DESEMBOLSO DE CAF PRÉSTAMO CFA008604 CARR.EPIZANA-COMARAPA-EL TORNO LIBRETA N° 00291014346 ABC-USD-CAF8604 PROY.REHAB F07- EPIZANA-COMARAPA PTE EL TORNO</t>
  </si>
  <si>
    <t>TRANSFERENCIA RECIBIDA DEL EXTERIOR SEGÚN MENSAJES SWIFT Nos. 06222-06220 (REM.EXT.) DE FECHA 05-05-2017 POR DESEMBOLSO DE CAF PRÉSTAMO CFA008604 CARR.EPIZANA-COMARAPA-EL TORNO LIBRETA N° 00291014346 ABC-USD-CAF8604 PROY.REHAB F07- EPIZANA-COMARAPA PTE EL TORNO</t>
  </si>
  <si>
    <t>AJUSTE COMPLEMENTARIO POR REVALORIZACION SALDOS DE ACTIVOS DE RESERVA Y OBLIGACIONES MONEDA EXTRANJERA (DOLARES) Saldo MO = -1412935384.89 ;Bs/Mo: 6.86000000000 ;Saldo Bs: -9692736740.34</t>
  </si>
  <si>
    <t>00099021001 DEP.DE CHEQ.AJENOS,RET.DE CAM.,CONCEPTO: PAGO INTERESES TGN IV,DEP.: FONDECO IV , PROCEDENCIA: BANCO UNION S.A., CHEQUE: 2034, FECHA DE EMISION:08/05/2017</t>
  </si>
  <si>
    <t>TRANSFERENCIA RECIBIDA DEL EXTERIOR SEGÚN MENSAJES SWIFT Nos. 06397-06388 (REM.EXT.) DE FECHA 09-05-2017 POR DESEMBOLSO DE CAF PRÉSTAMO CFA006536 PROG.OBRAS VIALES Y COMPLEMEN. SOLICITUD DE DESEMBOLSO Nro.49 LIBRETA N° 00291014326 U$-ABC_CAF 6536 PROGRAMA DE OBRAS VIALES Y COMPLEMENTARIAS</t>
  </si>
  <si>
    <t>TRANSFERENCIA RECIBIDA DEL EXTERIOR SEGÚN MENSAJES SWIFT Nos. 06449-06434 (REM.EXT.) DE FECHA 10-05-2017 POR DESEMBOLSO DE CAF PRÉSTAMO CFA007840 TUNEL INCAHUASI SOLICITUD DE DESEMBOLSO NRO. 10 LIBRETA N° 00291014338 ABC-USD CFA 7840 PROY. CONSTRUCCION DEL TUNEL DE INCAHUASI</t>
  </si>
  <si>
    <t>TRANSFERENCIA RECIBIDA DEL EXTERIOR SEGÚN MENSAJES SWIFT Nos. 06450-06435 (REM.EXT.) DE FECHA 10-05-2017 POR DESEMBOLSO DE CAF PRÉSTAMO CFA008832 CARRET.V.GRANADO-LA PALIZADA SOLICITUD DE DESEMBOLSO NRO.11 LIBRETA N° 00291014357 ABC-USD-CAF 8832 CONST VILLA GRANADO PTE TAPERAS LA PALIZADA</t>
  </si>
  <si>
    <t>||PAGO PRESTAMO 1020/SF-BO VCTO. 13-05-2017 POR CUENTA DEL BANCO DE DESARROLLO PRODUCTIVO A LA CEUNTA DEL TGN SEGUN COD. LIQ. 009334 DE FECHA 12-05-2017 Y NOTA MEFP/VTCP/DGCP/UODP-1167/2013 DE FECHA 12-11-2013, VALOR 15-05-2017 LIB. 00099021001 CTA.5970 CUENTA UNICA DEL TESORO EN DOLARES AMERICANOS</t>
  </si>
  <si>
    <t>PAGO A BID PRÉSTAMO 1940/BL-BO VCTO. 15-may-2017 POR CUENTA DE TGN , NTI. 009309 VALOR 15-may-2017 INTERESES USD 7.788,56 CTA. 5970 CUENTA UNICA DEL TESORO DOLARES AMERICANOS LIB. 00099021001</t>
  </si>
  <si>
    <t>PAGO A BID PRÉSTAMO 3666/BL-BO VCTO. 15-may-2017 POR CUENTA DE TGN , NTI. 009331 VALOR 15-may-2017 INTERESES USD 1.552.808,27 CTA. 5970 CUENTA UNICA DEL TESORO DOLARES AMERICANOS LIB. 00099021001</t>
  </si>
  <si>
    <t>PAGO A BID PRÉSTAMO 3666/BL-BO VCTO. 15-may-2017 POR CUENTA DE TGN , NTI. 009311 VALOR 15-may-2017 INTERESES USD 18.582,69 CTA. 5970 CUENTA UNICA DEL TESORO DOLARES AMERICANOS LIB. 00099021001</t>
  </si>
  <si>
    <t>PAGO A CAF PRÉSTAMO CFA007372 VCTO. 15-may-2017 POR CUENTA DE TGN , NTI. 009414 VALOR 15-may-2017 CAPITAL USD 2.884.615,38 INTERESES USD 748.076,88 CTA. 5970 CUENTA UNICA DEL TESORO DOLARES AMERICANOS LIB. 00099021001</t>
  </si>
  <si>
    <t>PAGO A BID PRÉSTAMO 2828/BL-BO VCTO. 15-may-2017 POR CUENTA DE TGN , NTI. 009294 VALOR 15-may-2017 INTERESES USD 3.640,69 CTA. 5970 CUENTA UNICA DEL TESORO DOLARES AMERICANOS LIB. 00099021001</t>
  </si>
  <si>
    <t>PAGO PRÉSTAMO BID 548-SF-BO VCTO. 15-may-2017 POR CUENTA DE TGN , NTI. 009281 VALOR 15-may-2017 CAPITAL USD 66.666,67 INTERESES USD 2.666,67 CTA. 5970 CUENTA UNICA DEL TESORO DOLARES AMERICANOS LIB. 00099021001</t>
  </si>
  <si>
    <t>PAGO A BID PRÉSTAMO 1020-SF-BO VCTO. 13-may-2017 POR CUENTA DE TGN , NTI. 009324 VALOR 12-may-2017 CAPITAL USD 40.478,11 INTERESES USD 17.650,92 CTA. 5970 CUENTA UNICA DEL TESORO DOLARES AMERICANOS LIB. 00099021001</t>
  </si>
  <si>
    <t>PAGO A BID PRÉSTAMO 1940/BL-BO VCTO. 15-may-2017 POR CUENTA DE TGN , NTI. 009377 VALOR 15-may-2017 CAPITAL USD 305.942,33 INTERESES USD 164.043,64 CTA. 5970 CUENTA UNICA DEL TESORO DOLARES AMERICANOS LIB. 00099021001</t>
  </si>
  <si>
    <t>PAGO A BID PRÉSTAMO 3667/BL-BO VCTO. 15-may-2017 POR CUENTA DE TGN , NTI. 009284 VALOR 15-may-2017 INTERESES USD 16.724,43 CTA. 5970 CUENTA UNICA DEL TESORO DOLARES AMERICANOS LIB. 00099021001</t>
  </si>
  <si>
    <t>PAGO A BID PRÉSTAMO 3667/BL-BO VCTO. 15-may-2017 POR CUENTA DE TGN , NTI. 009280 VALOR 15-may-2017 INTERESES USD 1.184.928,55 CTA. 5970 CUENTA UNICA DEL TESORO DOLARES AMERICANOS LIB. 00099021001</t>
  </si>
  <si>
    <t>PAGO A OPEP PRÉSTAMO 911-P VCTO. 15-may-2017 POR CUENTA DE TGN , NTI. 009254 VALOR 15-may-2017 CAPITAL USD 186.660,00 INTERESES USD 41.069,20 CTA. 5970 CUENTA UNICA DEL TESORO DOLARES AMERICANOS LIB. 00099021001</t>
  </si>
  <si>
    <t>AJUSTE COMPLEMENTARIO POR REVALORIZACION SALDOS DE ACTIVOS DE RESERVA Y OBLIGACIONES MONEDA EXTRANJERA (DOLARES) Saldo MO = -1384805927.61 ;Bs/Mo: 6.86000000000 ;Saldo Bs: -9499768663.42</t>
  </si>
  <si>
    <t>PAGO A BID PRÉSTAMO 2828/BL-BO VCTO. 15-may-2017 POR CUENTA DE TGN , NTI. 009278 VALOR 15-may-2017 INTERESES USD 192.070,33 COMISIONES USD 50.160,58 CTA. 5970 CUENTA UNICA DEL TESORO DOLARES AMERICANOS LIB. 00099021001</t>
  </si>
  <si>
    <t>AJUSTE COMPLEMENTARIO POR REVALORIZACION SALDOS DE ACTIVOS DE RESERVA Y OBLIGACIONES MONEDA EXTRANJERA (DOLARES) Saldo MO = -1388992555.89 ;Bs/Mo: 6.86000000000 ;Saldo Bs: -9528488933.39</t>
  </si>
  <si>
    <t>||REGULARIZACION DE NUESTRO COMPROBANTE N° S 0887671 DE FECHA 15-05-2017 SEGUN NOTA DE LA ADMINISTRADORA BOLIVIANA DE CARRETERAS ABC/GNAF/SAF/ATE/2017-1283 DE FECHA 16/05/2017. REF.: SWIFT N°06813-06809 DE FECHA 15-05-2017. LIBRETA N° 00291014344 ABC-USD-CAF 8422 PROYECTO CARRETERA PORVENIR PUERTO RICO</t>
  </si>
  <si>
    <t>TRANSFERENCIA RECIBIDA DEL EXTERIOR SEGÚN MENSAJES SWIFT Nos. 06986 - 06984 (REM.EXT.) DE FECHA 17-05-2017 POR DESEMBOLSO DE CAF PRÉSTAMO CFA007860 SOLICITUD DE DESEMBOLSO N° 38 CARRETERA CHACAPUCO RAVELO LIBRETA N° 00291014337 ABC-USD CFA 7860 CONST. CARRETERA CHACAPUCO RAVELO</t>
  </si>
  <si>
    <t>TRANSFERENCIA RECIBIDA DEL EXTERIOR SEGÚN MENSAJES SWIFT Nos. 06987 - 06985 (REM.EXT.) DE FECHA 17-05-2017 POR DESEMBOLSO DE CAF PRÉSTAMO CFA008832 SOLICITUD DE DESEMBOLSO N° 12 CARRET.V.GRANADO-LA PALIZADA LIBRETA N° 00291014357 ABC-USD-CAF 8832 CONST VILLA GRANADO PTE TAPERAS LA PALIZADA</t>
  </si>
  <si>
    <t>PAGO A BID PRÉSTAMO 17-CD-BO VCTO. 17-05-2017 POR CUENTA DE TGN COD. LIQ. 9355, VALOR 17-05-2017 CAPITAL CAD 21.197,53 INTERESES CAD 529,94 LIBRETA 00099021001 RECURSOS ORDINARIOS DOLARES AMERICANOS (5970)</t>
  </si>
  <si>
    <t>AJUSTE COMPLEMENTARIO POR REVALORIZACION SALDOS DE ACTIVOS DE RESERVA Y OBLIGACIONES MONEDA EXTRANJERA (DOLARES) Saldo MO = -1372440504.59 ;Bs/Mo: 6.86000000000 ;Saldo Bs: -9414941861.48</t>
  </si>
  <si>
    <t>TRANSFERENCIA RECIBIDA DEL EXTERIOR SEGÚN MENSAJES SWIFT Nos. 07052 - 07050 (REM.EXT.) DE FECHA 18-05-2017 POR DESEMBOLSO DE BID PRÉSTAMO 2238/BL-BO REQ 0048 OPS0201719459A LIBRETA N° 00514017001 ENDE-US-PROYECTO HIDROELECTRICO MISICUNI BID 2238/BL-BO</t>
  </si>
  <si>
    <t>TRANSFERENCIA RECIBIDA DEL EXTERIOR SEGÚN MENSAJES SWIFT Nos. 07053 - 07051 (REM.EXT.) DE FECHA 18-05-2017 POR DESEMBOLSO DE BID PRÉSTAMO 2238/BL-BO REQ 0048 OPS0201719459A LIBRETA N° 00514017001 ENDE-US-PROYECTO HIDROELECTRICO MISICUNI BID 2238/BL-BO</t>
  </si>
  <si>
    <t>TRANSFERENCIA RECIBIDA DEL EXTERIOR SEGÚN MENSAJES SWIFT Nos. 07052 - 07050 (REM.EXT.) DE FECHA 18-05-2017 POR DESEMBOLSO DE BID PRÉSTAMO 2238/BL-BO REQ 0048 OPS0201719459A LIBRETA N° 00514017001 ENDE-US-PROYECTO HIDROELECTRICO MISICUNI BID 2238/BL-BO REF.: UTILES DE ESCRITORIO</t>
  </si>
  <si>
    <t>TRANSFERENCIA RECIBIDA DEL EXTERIOR SEGÚN MENSAJES SWIFT Nos. 07053 - 07051 (REM.EXT.) DE FECHA 18-05-2017 POR DESEMBOLSO DE BID PRÉSTAMO 2238/BL-BO REQ 0048 OPS0201719459A LIBRETA N° 00514017001 ENDE-US-PROYECTO HIDROELECTRICO MISICUNI BID 2238/BL-BO REF.: UTILES DE ESCRITORIO</t>
  </si>
  <si>
    <t>AJUSTE COMPLEMENTARIO POR REVALORIZACION SALDOS DE ACTIVOS DE RESERVA Y OBLIGACIONES MONEDA EXTRANJERA (DOLARES) Saldo MO = -1371501027.73 ;Bs/Mo: 6.86000000000 ;Saldo Bs: -9408497050.22</t>
  </si>
  <si>
    <t>||PAGO A EXIMBANK CHINA POPUL PRESTAMO GCL 2016 (29) 599 VCTO. 26/05/2017 POR CUENTA DEL TGN, NTI. 009433 VALOR 22/05/2017 COMISION DE ADMINISTRACION RMY 1.750.000.- CTA. 5970 CUENTA UNICA DEL TESORO DOLARES AMERICANOS</t>
  </si>
  <si>
    <t>TRANSFERENCIA RECIBIDA DEL EXTERIOR SEGÚN MENSAJES SWIFT Nos. 07240-07233 (REM.EXT.) DE FECHA 22-05-2017 POR DESEMBOLSO DE CAF PRÉSTAMO CFA008422 CARRETERA PORVENIR-PUERTO RICO SOLICITUD DE DESEMBOLSO NRO. 8 LIBRETA N 00291014344 ABC-USD-CAF 8422 PROYECTO CARRETERA PORVENIR PUERTO RICO</t>
  </si>
  <si>
    <t>PAGO A EXIMBANK CHINA POPUL PRÉSTAMO GCL 2016 (29) 599 VCTO. 26-may-2017 POR CUENTA DE TGN , NTI. 009433 VALOR 22-may-2017 COMISIONES RMY 1.750.000,00 CTA. 5970 CUENTA UNICA DEL TESORO DOLARES AMERICANOS</t>
  </si>
  <si>
    <t>||PAGO A EXIMBANK CHINA POPUL PRESTAMO GCL 2016 (29) 599 VCTO. 26/05/2017 POR CUENTA DEL TGN, NTI. 009433 VALOR 22/05/2017 COMISION DE ADMINISTRACION RMY 1.750.000.- LIBRETA N 00099021001 RECURSOS ORDINARIOS DOLARES AMERICANOS</t>
  </si>
  <si>
    <t>||PAGO A LA CAF COMISION POR AVAL CFC003073 VCTO. 22-05-2017 POR CUENTA DEL TGN SEGÚN NOTA MEFP/VTCP/DGCP/UODP-415/2017 DE FECHA 22-05-2017 LIBRETA N00099021001 CUENTA UNICA DEL TESORO EN DOLARES AMERICANOS CTA 5970</t>
  </si>
  <si>
    <t>||COMPLEMENTO A NUESTRO COMPROBANTE CONTABLE G 0453121 DE LA FECHA POR PAGO AL EXIMBANK CHINA PRÉSTAMO GCL 2016 (29) 599 POR CUENTA DEL TGN, COBRO DE COMISIONES DEL BANQUERO USD 10.- CORRESPONDIENTES AL PAGO DE LA COMISIÓN DE ADMINISTRACIÓN POR RMY 1.750.000.- LIBRETA N 00099021001 RECURSOS ORDINARIOS DOLARES AMERICANOS</t>
  </si>
  <si>
    <t>TRANSFERENCIA RECIBIDA DEL EXTERIOR SEGÚN MENSAJES SWIFT Nos. 07253-07255 (REM.EXT.) DE FECHA 23-05-2017 POR DESEMBOLSO DE BID PRÉSTAMO 3060/BL-BO REQ 0017 OPS0201719908A LIBRETA N° 00086047002 MMAYA - IMPLEMENTACION PRONAREC II U$$</t>
  </si>
  <si>
    <t>TRANSFERENCIA RECIBIDA DEL EXTERIOR SEGÚN MENSAJES SWIFT Nos. 07254-07252 (REM.EXT.) DE FECHA 23-05-2017 POR DESEMBOLSO DE BID PRÉSTAMO 3060/BL-BO REQ 0017 OPS0201719908A LIBRETA N° 00086047002 MMAYA - IMPLEMENTACION PRONAREC II U$$</t>
  </si>
  <si>
    <t>00099021001 DEP.DE CHEQ.AJENOS,RET.DE CAM.,CONCEPTO: DEVOLUCIÓN ASISTENCIA TECNICA - FONDESIF,DEP.: FUNDACIÓN SARTAWI , PROCEDENCIA: BANCO UNION S.A., CHEQUE: 137, FECHA DE EMISION:18/05/2017</t>
  </si>
  <si>
    <t>TRANSFERENCIA RECIBIDA DEL EXTERIOR SEGÚN MENSAJES SWIFT Nos. 07293-07290 (REM.EXT.) DE FECHA 23-05-2017 POR DESEMBOLSO DE CAF PRÉSTAMO CFA008789 CARR.MONTEAGUDO-MUYU-IPA SOLICITUD DE DESEMBOLSO NRO. 17 LIBRETA N° 00291014360 ABC-USD-CAF 8789 PORY MONTE IPATI, TUNEL INCAHUASI Y PTE FISCULCO</t>
  </si>
  <si>
    <t>TRANSFERENCIA RECIBIDA DEL EXTERIOR SEGÚN MENSAJES SWIFT Nos. 07253-07255 (REM.EXT.) DE FECHA 23-05-2017 POR DESEMBOLSO DE BID PRÉSTAMO 3060/BL-BO REQ 0017 OPS0201719908A LIBRETA N° 00086047002 MMAYA - IMPLEMENTACION PRONAREC II U$$ REF.: UTILES DE ESCRITORIO</t>
  </si>
  <si>
    <t>TRANSFERENCIA RECIBIDA DEL EXTERIOR SEGÚN MENSAJES SWIFT Nos. 07254-07252 (REM.EXT.) DE FECHA 23-05-2017 POR DESEMBOLSO DE BID PRÉSTAMO 3060/BL-BO REQ 0017 OPS0201719908A LIBRETA N° 00086047002 MMAYA - IMPLEMENTACION PRONAREC II U$$ REF.: UTILES DE ESCRITORIO</t>
  </si>
  <si>
    <t>||COMISIONES QUE COBRA EL BANK OF TOKYO MITSUBISHI UFJ LTD. POR EL PAGO DEL PRÉSTAMO BID 1057-SF-BO, VCTO. 23/05/2017 POR CUENTA DEL TGN LIB. 00099021001 RECURSOS ORDINARIOS DOLARES AMERICANOS</t>
  </si>
  <si>
    <t>NUMERO DE LIBRETACUT: 00078031101 OPERACIÓN E46 TRANSFERENCIA DEL SISTEMA FINANCIERO POR CUENTA DE TERCEROS A LA CUT EN DOLARES AMERICANOS A SOL. ESC. MEGAGAS SRL</t>
  </si>
  <si>
    <t>TRANSFERENCIA RECIBIDA DEL EXTERIOR SEGÚN MENSAJES SWIFT Nos. 07465-07464 (REM.EXT.) DE FECHA 26-05-2017 POR DESEMBOLSO DE CAF PRÉSTAMO CFA009609 PROGR DINAM TURIST SALAR UYUNI LIBRETA N° 00052047001 MDCT-USD DINAMIZACION TURISTICA SALAR DE UYUNI Y LAGUNA DE COLORES POTOSI CAF</t>
  </si>
  <si>
    <t>TRANSFERENCIA RECIBIDA DEL EXTERIOR SEGÚN MENSAJES SWIFT Nos. 07465-07464 (REM.EXT.) DE FECHA 26-05-2017 POR DESEMBOLSO DE CAF PRÉSTAMO CFA009609 PROGR DINAM TURIST SALAR UYUNI LIBRETA N° 00052047001 MDCT-USD DINAMIZACION TURISTICA SALAR DE UYUNI Y LAGUNA DE COLORES POTOSI CAF REF.: UTILES DE ESCRITORIO</t>
  </si>
  <si>
    <t>||PAGO AL BID PRÉSTAMO 3731/OC-BO, VCTO. 15/05/2017 POR CUENTA DEL TGN SEGUN NOTA MEFP/VTCP/DGCP/UODP-429/2017 DE LA FECHA , VALOR 26/05/2017, COMISION DE COMPROMISO USD 90.759,24 LIBRETA N° 00099021001 TGN-RECURSOS ORDINARIOS DOLARES AMERICANOS</t>
  </si>
  <si>
    <t>||PAGO AL BID PRÉSTAMO 3730/BL-BO, VCTO. 15/05/2017 POR CUENTA DEL TGN SEGUN NOTA MEFP/VTCP/DGCP/UODP-429/2017 DE LA FECHA, VALOR 26/05/2017, COMISION DE COMPROMISO USD 48.898,38 LIBRETA N° 00099021001 TGN-RECURSOS ORDINARIOS DOLARES AMERICANOS</t>
  </si>
  <si>
    <t>TRANSFERENCIA RECIBIDA DEL EXTERIOR SEGÚN MENSAJES SWIFT Nos. 07608-07590 (REM.EXT.) DE FECHA 30-05-2017 POR DESEMBOLSO DE CAF PRÉSTAMO CFA008789 CARR.MONTEAGUDO-IPATI SOLICITUD DE DESEMBOLSO NRO.18 LIBRETA N° 00291014360 ABC-USD-CAF 8789 PORY MONTE IPATI, TUNEL INCAHUASI Y PTE FISCULCO</t>
  </si>
  <si>
    <t>||RECEPCIÓN DE FONDOS SEGÚN SWIFT N° 7589 Y 7614 RECIBIDOS EN LA FECHA (DESEMBOLSO AL SECTOR PÚBLICO) REF: PARA ABONO EN LA CUENTA 5970 ADMINISTRADORA BOLIVIANA DE CARRETERAS - ORDENANTE OPEC FUND FOR INTERNATIONAL X DEVELOPMENT - LOAN N° 1527P ABONO EN LA LIBRETA N° 00291012001 ABC</t>
  </si>
  <si>
    <t>TRANSFERENCIA RECIBIDA DEL EXTERIOR SEGÚN MENSAJES SWIFT Nos. 07610 - 07592 (REM.EXT.) DE FECHA 30-05-2017 POR DESEMBOLSO DE FONPLATA PRÉSTAMO BOL 20/2013 GAF-BOL-35-2017 DESEMB. N° 14 LIBRETA N° 00291014345 ABC-USD-BOL20/2013 P.REHAB.TR.SAN RAMON CONCEPCION RIO URUGUA</t>
  </si>
  <si>
    <t>TRANSFERENCIA RECIBIDA DEL EXTERIOR SEGÚN MENSAJES SWIFT Nos. 07609 - 07591 (REM.EXT.) DE FECHA 30-05-2017 POR DESEMBOLSO DE FONPLATA PRÉSTAMO BOL 19/2011 GAF-BOL-034-2017 DESEMB. N° 16 LIBRETA N° 00291014329 USABCPROY.CONST.RIO URUG.STA ROSA ROCA SAN.IG.VEL.BOL19/2011</t>
  </si>
  <si>
    <t>TRANSFERENCIA RECIBIDA DEL EXTERIOR SEGÚN MENSAJES SWIFT Nos. 07611 - 07593 (REM.EXT.) DE FECHA 30-05-2017 POR DESEMBOLSO DE FONPLATA PRÉSTAMO BOL 21/2014 GAF-BOL-033-2017 DESEMB. N° 7 LIBRETA N° 00291014347 ABC-$US-BOL21/2014 DOBLE VIA MONTERO CRISTALMAYU PTE MARIPOS</t>
  </si>
  <si>
    <t>AJUSTE COMPLEMENTARIO POR REVALORIZACION SALDOS DE ACTIVOS DE RESERVA Y OBLIGACIONES MONEDA EXTRANJERA (DOLARES) Saldo MO = -1345961444.49 ;Bs/Mo: 6.86000000000 ;Saldo Bs: -9233295509.21</t>
  </si>
  <si>
    <t>AJUSTE COMPLEMENTARIO POR REVALORIZACION SALDOS DE ACTIVOS DE RESERVA Y OBLIGACIONES MONEDA EXTRANJERA (DOLARES) Saldo MO = -1343620143.35 ;Bs/Mo: 6.86000000000 ;Saldo Bs: -9217234183.37</t>
  </si>
  <si>
    <t>||DEVOLUCION AL TESORO GENERAL DE LA NACION DE LOS PAGOS DE COMISION DE COMPROMISO EFECTUADOS A NOMBRE DE ENDE POR LOS VCTOS.4-5-16 EUR 300.000,00, 10-8-16 EUR 151.666,67 Y 10-2-17 EUR 153.333,33 REF: PTMO.CBO-1006-01-F SEGUN NOTA MEFP/VTCP/DGCP/UODP-431/2017 DE 30-5-17 MEFP LIBRETA N° 00099021001 TGN RECURSOS ORDINARIOS</t>
  </si>
  <si>
    <t>17/05/2017</t>
  </si>
  <si>
    <t>2382</t>
  </si>
  <si>
    <t>De: 00099014102 A:00572012001 TRANSFERENCIA DE RECURSOS A SOLICITUD DE LA EMPRESA DE APOYO A LA PRODUCCIÓN DE ALIMENTOS (EMAPA) S/G NOTA CITE: EMAPA/GAF/UF/ N° 186/16 Y PROCEDIMIENTO MEFP/VPCF/DGCF/UCCF Nº478/2017 POR DEVOLUCIÓN DE RECUPE</t>
  </si>
  <si>
    <t>30/05/2017</t>
  </si>
  <si>
    <t>2585</t>
  </si>
  <si>
    <t>De: 00291012002 A:00099021001 TRANSFERENCIA DE RECURSOS A SOLICITUD DE LA ADMINISTRADORA BOLIVIANA DE CARRETERAS MEDIANTE NOTA CITE: ABC/GNAF/SAF/ATE/2017-1362; SEGÚN PROCEDIMIENTO MEFP/VPCF/DGCF/UCCF N°300/2017. Ref: COMISIONES BANCARIAS</t>
  </si>
  <si>
    <t>Adm.de Aeropuertos y Servicios Auxiliares a la Naveg. Aérea</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</si>
  <si>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</si>
  <si>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</si>
  <si>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</si>
  <si>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B15067970002</t>
  </si>
  <si>
    <t>00290012001 DEP.DE CHEQ.AJENOS,RET.DE CAM.,CONCEPTO: BAJA C X C MARZO / 2017 - CAJA PETROLERA DE SALUD , C-31 SIP,DEP.: SERVICIO DE IMPUESTOS NACIONALES , PROCEDENCIA: BANCO UNION S.A., CHEQUE: 4428, FECHA DE EMISION:31/05/2017</t>
  </si>
  <si>
    <t>B15068020002</t>
  </si>
  <si>
    <t>00290012001 DEP.DE CHEQ.AJENOS,RET.DE CAM.,CONCEPTO: BAJA C X C ENE/2017 - CAJA PETROLERA DE SALUD, C-31 SIP,DEP.: SERVICIO DE IMPUESTOS NACIONALES , PROCEDENCIA: BANCO UNION S.A., CHEQUE: 4427, FECHA DE EMISION:31/05/2017</t>
  </si>
  <si>
    <t>B15068060002</t>
  </si>
  <si>
    <t>00290012001 DEP.DE CHEQ.AJENOS,RET.DE CAM.,CONCEPTO: DEP POR MULTAS Y ATRASOS, C-31 SIP N° 76,DEP.: SERVICIO DE IMPUESTOS NACIONALES , PROCEDENCIA: BANCO UNION S.A., CHEQUE: 4415, FECHA DE EMISION:24/05/2017</t>
  </si>
  <si>
    <t>B15068070002</t>
  </si>
  <si>
    <t>00290012001 DEP.DE CHEQ.AJENOS,RET.DE CAM.,CONCEPTO: DEP POR MUELTAS Y ATRASOS, C-31 SIP N° 79,DEP.: SERVICIO DE IMPUESTOS NACIONALES , PROCEDENCIA: BANCO UNION S.A., CHEQUE: 4418, FECHA DE EMISION:24/05/2017</t>
  </si>
  <si>
    <t>B15068100002</t>
  </si>
  <si>
    <t>00290012001 DEP.DE CHEQ.AJENOS,RET.DE CAM.,CONCEPTO: DESCUENTO POR MULTAS Y ATRASOS, C-31 SIP N° 84,DEP.: SERVICIO DE IMPUESTOS NACIONALES , PROCEDENCIA: BANCO UNION S.A., CHEQUE: 4413, FECHA DE EMISION:23/05/2017</t>
  </si>
  <si>
    <t>B15068120002</t>
  </si>
  <si>
    <t>00290012001 DEP.DE CHEQ.AJENOS,RET.DE CAM.,CONCEPTO: DEP POR REQUERIMIENTO N° BG-091140-0101 C-31 SIP N° 195,DEP.: SERVICIO DE IMPUESTOS NACIONALES , PROCEDENCIA: BANCO UNION S.A., CHEQUE: 4423, FECHA DE EMISION:25/05/2017</t>
  </si>
  <si>
    <t>B15068130002</t>
  </si>
  <si>
    <t>00290012001 DEP.DE CHEQ.AJENOS,RET.DE CAM.,CONCEPTO: DEP POR MULTAS Y ATRASOS C-31 SIP N° 81,DEP.: SERVICIO DE IMPUESTOS NACIONALES , PROCEDENCIA: BANCO UNION S.A., CHEQUE: 4421, FECHA DE EMISION:24/05/2017</t>
  </si>
  <si>
    <t>B15068150002</t>
  </si>
  <si>
    <t>00290012001 DEP.DE CHEQ.AJENOS,RET.DE CAM.,CONCEPTO: DEP POR DESCUENTOS Y ATRASOS - GDCBBA,DEP.: SERVICIO DE IMPUESTOS NACIONALES , PROCEDENCIA: BANCO UNION S.A., CHEQUE: 4416, FECHA DE EMISION:24/05/2017</t>
  </si>
  <si>
    <t>B15068180002</t>
  </si>
  <si>
    <t>00290012001 DEP.DE CHEQ.AJENOS,RET.DE CAM.,CONCEPTO: DEP POR ATRASOS DE CONSULTORES - GDLPZ I , C-31 SIP N° 78,DEP.: SERVICIO DE IMPUESTOS NACIONALES , PROCEDENCIA: BANCO UNION S.A., CHEQUE: 4417, FECHA DE EMISION:24/05/2017</t>
  </si>
  <si>
    <t>B15068210002</t>
  </si>
  <si>
    <t>00290012001 DEP.DE CHEQ.AJENOS,RET.DE CAM.,CONCEPTO: DEP POR MULTAS Y ATRASOS C-31 SIP N° 82,DEP.: SERVICIO DE IMPUESTOS NACIONALES , PROCEDENCIA: BANCO UNION S.A., CHEQUE: 4422, FECHA DE EMISION:24/05/2017</t>
  </si>
  <si>
    <t>B15068240002</t>
  </si>
  <si>
    <t>00290012001 DEP.DE CHEQ.AJENOS,RET.DE CAM.,CONCEPTO: DEP POR MULTAS Y ATRASOS PROYECTO MASI, C-31 SIP N° 80,DEP.: SERVICIO DE IMPUESTOS NACIONALES , PROCEDENCIA: BANCO UNION S.A., CHEQUE: 4424, FECHA DE EMISION:25/05/2017</t>
  </si>
  <si>
    <t>B15068320002</t>
  </si>
  <si>
    <t>00099021001 DEP.DE CHEQ.AJENOS,RET.DE CAM.,CONCEPTO: CHOQUE ARUQUIPA AGUSTIN,DEP.: BANCO UNIÓN S.A. , PROCEDENCIA: BANCO UNION S.A., CHEQUE: 148279, FECHA DE EMISION:01/06/2017</t>
  </si>
  <si>
    <t>O15067500002</t>
  </si>
  <si>
    <t>00099021001 DEPOSITO DE EFECTIVO, DEPOSITANTE: CESAR ROBERTO CAINZO RAMIREZ, CONCEPTO: DOBLE PERCEPCION, CUENTA DE DEPOSITO: CUENTA UNICA DEL TESORO</t>
  </si>
  <si>
    <t>O15067770002</t>
  </si>
  <si>
    <t>00099021001 DEPOSITO DE EFECTIVO, DEPOSITANTE: JOSE LUIS ALIAGA TORREZ, CONCEPTO: REVERSIÓN DE LA BOLETA DE HABER MENSUAL, CUENTA DE DEPOSITO: CUENTA UNICA DEL TESORO</t>
  </si>
  <si>
    <t>O15067830002</t>
  </si>
  <si>
    <t>00086031101 DEPOSITO DE EFECTIVO, DEPOSITANTE: SERNAP COTAPATA, CONCEPTO: POR CONCEPTO DE INGRESOS DE SERVICIOS HIGIENICOS MES DE ABRIL 2017, CUENTA DE DEPOSITO: CUENTA UNICA DEL TESORO</t>
  </si>
  <si>
    <t>O15068000002</t>
  </si>
  <si>
    <t>00099021001 DEPOSITO DE EFECTIVO, DEPOSITANTE: WILMER QUISPE QUISPE, CONCEPTO: RETENCION FACTURAS, CUENTA DE DEPOSITO: CUENTA UNICA DEL TESORO</t>
  </si>
  <si>
    <t>O15068010002</t>
  </si>
  <si>
    <t>00099021001 DEPOSITO DE EFECTIVO, DEPOSITANTE: WILMER QUISPE QUISPE, CONCEPTO: RETENCION DE FACTURAS, CUENTA DE DEPOSITO: CUENTA UNICA DEL TESORO</t>
  </si>
  <si>
    <t>O15068030002</t>
  </si>
  <si>
    <t>O15068090002</t>
  </si>
  <si>
    <t>00099021001 DEPOSITO DE EFECTIVO, DEPOSITANTE: JOSE NELSON MONTAÑO ZEBALLOS CI:3603305 CBBA, CONCEPTO: REVERSIÓN SIGMA, CUENTA DE DEPOSITO: CUENTA UNICA DEL TESORO</t>
  </si>
  <si>
    <t>O15068220002</t>
  </si>
  <si>
    <t>00099021001 DEPOSITO DE EFECTIVO, DEPOSITANTE: FROILAN EDGAR MARQUEZ BRAVO, CONCEPTO: REVERSION PARCIAL, CUENTA DE DEPOSITO: CUENTA UNICA DEL TESORO</t>
  </si>
  <si>
    <t>O15068330002</t>
  </si>
  <si>
    <t>00099021001 DEPOSITO DE EFECTIVO, DEPOSITANTE: LIA KARIN VARGAS LIMA, CONCEPTO: DEVOLUCION, CUENTA DE DEPOSITO: CUENTA UNICA DEL TESORO</t>
  </si>
  <si>
    <t>O15068500002</t>
  </si>
  <si>
    <t>00099021001 DEPOSITO DE EFECTIVO, DEPOSITANTE: IRMA MENESES VDA. DE ALDUNATE, CONCEPTO: DEVOLUCION A SENASIR, CUENTA DE DEPOSITO: CUENTA UNICA DEL TESORO</t>
  </si>
  <si>
    <t>O15068820002</t>
  </si>
  <si>
    <t>O15069020002</t>
  </si>
  <si>
    <t>00234014202 DEPOSITO DE EFECTIVO, DEPOSITANTE: SERGEOMIN - HIPOLITO CHURA MAMANI, CONCEPTO: DEVOLUCION AL C-31 - 512 PARTIDA ; 234 ALQUILER, CUENTA DE DEPOSITO: CUENTA UNICA DEL TESORO</t>
  </si>
  <si>
    <t>O15069030002</t>
  </si>
  <si>
    <t>00234014202 DEPOSITO DE EFECTIVO, DEPOSITANTE: SERGEOMIN - HIPOLITO CHURA MAMANI, CONCEPTO: DEVOLUACION AL C-31 - 513 PARTIDA: 851 - TASAS, CUENTA DE DEPOSITO: CUENTA UNICA DEL TESORO</t>
  </si>
  <si>
    <t>O15069040002</t>
  </si>
  <si>
    <t>00234014202 DEPOSITO DE EFECTIVO, DEPOSITANTE: SERGEOMIN - HIPOLITO MAMANI CHURA, CONCEPTO: DEVOLUCION AL C-31 - 512 PARTIDA : 34110 COMBUSTIBLE, CUENTA DE DEPOSITO: CUENTA UNICA DEL TESORO</t>
  </si>
  <si>
    <t>O15069060002</t>
  </si>
  <si>
    <t>00086088703 DEPOSITO DE EFECTIVO, DEPOSITANTE: SORAYA CARLA ESCALERA FLORES, CONCEPTO: DEVOLUCION FONDOS EN AVANCE GASTOS JUDICIALES, CUENTA DE DEPOSITO: CUENTA UNICA DEL TESORO</t>
  </si>
  <si>
    <t>O15069090002</t>
  </si>
  <si>
    <t>00099021001 DEPOSITO DE EFECTIVO, DEPOSITANTE: INES NATALIA PEÑARANDA MORALES-VICEPRESIDENCIA, CONCEPTO: REVERSION AL PREVENTIVO N° 2060 POR CONSUMO DE TELEFONIA MOVIL (MES DICIEMBRE-2016), CUENTA DE DEPOSITO: CUENTA UNICA DEL TESORO</t>
  </si>
  <si>
    <t>O15069240002</t>
  </si>
  <si>
    <t>00526012001 DEPOSITO DE EFECTIVO, DEPOSITANTE: JOSE LUIS MAMANI AQUISE - BOLIVIA TV, CONCEPTO: DEVOLUCIÓN DE PASAJES, CUENTA DE DEPOSITO: CUENTA UNICA DEL TESORO</t>
  </si>
  <si>
    <t>O15069390002</t>
  </si>
  <si>
    <t>O15069520002</t>
  </si>
  <si>
    <t>00020031101 DEPOSITO DE EFECTIVO, DEPOSITANTE: EJERCITO DE BOLIVIA, CONCEPTO: REV.SALDOS NO EJECUTADOS COMPROBANTE C-31 N°1097 CONCEPCION MORALES MENDOZA, CUENTA DE DEPOSITO: CUENTA UNICA DEL TESORO</t>
  </si>
  <si>
    <t>O15069630002</t>
  </si>
  <si>
    <t>00132069203 DEPOSITO DE EFECTIVO, DEPOSITANTE: TEOFILO JAVIER TEJERINA BAUTISTA, CONCEPTO: DEVOLUCION DE FONDOS EN AVANCE - COMBUSTIBLE, CUENTA DE DEPOSITO: CUENTA UNICA DEL TESORO</t>
  </si>
  <si>
    <t>O15069640002</t>
  </si>
  <si>
    <t>00234014202 DEPOSITO DE EFECTIVO, DEPOSITANTE: BERNARDO MEDRANO UTURUNCO, CONCEPTO: DEVOLUCION DE FONDOS AL C-31 N° 491,PARTIDA 851 TASAS Y PEAJES, CUENTA DE DEPOSITO: CUENTA UNICA DEL TESORO</t>
  </si>
  <si>
    <t>00099021001 DEPOSITO DE EFECTIVO, DEPOSITANTE: MANUEL FERNANDO QUILLE FLORES, CONCEPTO: PAGO DE LA LUZ, CUENTA DE DEPOSITO: CUENTA UNICA DEL TESORO</t>
  </si>
  <si>
    <t>B15071270002</t>
  </si>
  <si>
    <t>00099024113 DEP.DE CHEQ.AJENOS,RET.DE CAM.,CONCEPTO: ADEMAF: DEVOLUCION RECURSOS PREV 650/2016,DEP.: ADEMAF-MONICA VARGAS RUIZ , PROCEDENCIA: BANCO UNION S.A., CHEQUE: 1075, FECHA DE EMISION:01/06/2017</t>
  </si>
  <si>
    <t>B15071310002</t>
  </si>
  <si>
    <t>00099021001 DEP.DE CHEQ.AJENOS,RET.DE CAM.,CONCEPTO: ADEMAF: DEVOLUCION RECURSOS PREV. 1270/2015,DEP.: ADEMAF-MONICA VARGAS RUIZ , PROCEDENCIA: BANCO UNION S.A., CHEQUE: 1076, FECHA DE EMISION:01/06/2017</t>
  </si>
  <si>
    <t>B15071870002</t>
  </si>
  <si>
    <t>00670192001 DEP.DE CHEQ.AJENOS,RET.DE CAM.,CONCEPTO: CIERRE DE FONDO ROTATIVO PARA POSTERIOR APERTURA DE ACUERDO AL MONTO SOLIC. COMO INCREMENTO DE FONDO,DEP.: ORGANO ELECTORAL PLURINACIONAL</t>
  </si>
  <si>
    <t>B15072400002</t>
  </si>
  <si>
    <t>00099021001 DEP.DE CHEQ.AJENOS,RET.DE CAM.,CONCEPTO: MARIA LUISA NOGALES PEÑA,DEP.: BANCO UNION S.A. , PROCEDENCIA: BANCO UNION S.A., CHEQUE: 148282, FECHA DE EMISION:02/06/2017</t>
  </si>
  <si>
    <t>B15072620002</t>
  </si>
  <si>
    <t>00224012002 DEP.DE CHEQ.AJENOS,RET.DE CAM.,CONCEPTO: TRANSFERENCIA DE RECURSOS PARA PAGO DE BIENES Y SERVICIOS JUNIO / JULIO 2017,DEP.: INSUMOS BOLIVIA , PROCEDENCIA: BANCO UNION S.A., CHEQUE: 2148, FECHA DE EMISION:01/06/2017</t>
  </si>
  <si>
    <t>B15072640002</t>
  </si>
  <si>
    <t>00224012002 DEP.DE CHEQ.AJENOS,RET.DE CAM.,CONCEPTO: TRANSFERENCIA DE RECURSOS PARA PAGO DE BIENES Y SERVICIOS JUNIO / JULIO 2017,DEP.: INSUMOS BOLIVIA , PROCEDENCIA: BANCO UNION S.A., CHEQUE: 3281, FECHA DE EMISION:01/06/2017</t>
  </si>
  <si>
    <t>B15072720002</t>
  </si>
  <si>
    <t>00099021001 DEP.DE CHEQ.AJENOS,RET.DE CAM.,CONCEPTO: DEPÓSITO BAJAS TEMPORARIAS,DEP.: UIF , PROCEDENCIA: BANCO UNION S.A., CHEQUE: 22621, FECHA DE EMISION:25/05/2017</t>
  </si>
  <si>
    <t>B15072960002</t>
  </si>
  <si>
    <t>00099021001 DEP.DE CHEQ.AJENOS,RET.DE CAM.,CONCEPTO: AUT. IMPUGNACIÓN TRIBUTARIA - DEVOL. INCAPACIDAD TEMPORAL - MARZO/17,DEP.: CAJA PETROLERA DE SALUD , PROCEDENCIA: BANCO UNION S.A., CHEQUE: 11228, FECHA DE EMISION:02/06/2017</t>
  </si>
  <si>
    <t>B15072980002</t>
  </si>
  <si>
    <t>00099021001 DEP.DE CHEQ.AJENOS,RET.DE CAM.,CONCEPTO: MIN. COMUNICACIÓN - DEVOLUCIÓN INCAPACIDAD TEMPORAL - MARZO/2017,DEP.: CAJA PETROLERA DE SALUD , PROCEDENCIA: BANCO UNION S.A., CHEQUE: 11229, FECHA DE EMISION:02/06/2017</t>
  </si>
  <si>
    <t>B15073010002</t>
  </si>
  <si>
    <t>00099021001 DEP.DE CHEQ.AJENOS,RET.DE CAM.,CONCEPTO: A.G.E.T.I.C. - DEVOLUCIÓN INCAPACIDAD TEMPORAL - MARZO/2017,DEP.: CAJA PETROLERA DE SALUD , PROCEDENCIA: BANCO UNION S.A., CHEQUE: 11225, FECHA DE EMISION:02/06/2017</t>
  </si>
  <si>
    <t>B15073020002</t>
  </si>
  <si>
    <t>00099021001 DEP.DE CHEQ.AJENOS,RET.DE CAM.,CONCEPTO: H.C. DIPUTADOS - DEVOLUCIÓN INCAPACIDAD TEMPORAL - MARZO/2017,DEP.: CAJA PETROLERA DE SALUD , PROCEDENCIA: BANCO UNION S.A., CHEQUE: 11227, FECHA DE EMISION:02/06/2017</t>
  </si>
  <si>
    <t>O15071390002</t>
  </si>
  <si>
    <t>00099021001 DEPOSITO DE EFECTIVO, DEPOSITANTE: JOSE NELSON ANTEZANA RODRIGUEZ, CONCEPTO: PAGO EN DEMASIA DE DOS (2) DIAS DEL MES DE ABRIL 2017, CUENTA DE DEPOSITO: CUENTA UNICA DEL TESORO</t>
  </si>
  <si>
    <t>O15071420002</t>
  </si>
  <si>
    <t>00099021001 DEPOSITO DE EFECTIVO, DEPOSITANTE: JOSE NELSON ANTEZANA RODRIGUEZ, CONCEPTO: PAGO EN DEMASIA DE DOS (2) DIAS DEL MES DE ABRIL 2017 AFP, CUENTA DE DEPOSITO: CUENTA UNICA DEL TESORO</t>
  </si>
  <si>
    <t>O15071510002</t>
  </si>
  <si>
    <t>O15071660002</t>
  </si>
  <si>
    <t>00099021001 DEPOSITO DE EFECTIVO, DEPOSITANTE: ELIZABETH GLORIA VELASCO QUIROGA, CONCEPTO: DOBLE PERCEPCIÓN, CUENTA DE DEPOSITO: CUENTA UNICA DEL TESORO</t>
  </si>
  <si>
    <t>O15072230002</t>
  </si>
  <si>
    <t>00099021001 DEPOSITO DE EFECTIVO, DEPOSITANTE: ESCONBOL, CONCEPTO: RETENCIÓN DE MARISCALERIA P-2538 CORRESPONDIENTE AL MES DE MAYO 2017, CUENTA DE DEPOSITO: CUENTA UNICA DEL TESORO</t>
  </si>
  <si>
    <t>O15072300002</t>
  </si>
  <si>
    <t>00099021001 DEPOSITO DE EFECTIVO, DEPOSITANTE: OSCAR SANTANDER VARGAS, CONCEPTO: REVERSIÓN 13% POR CONCEPTO DE VIÁTICOS CAMBIO DE DESTINO, CUENTA DE DEPOSITO: CUENTA UNICA DEL TESORO</t>
  </si>
  <si>
    <t>O15072630002</t>
  </si>
  <si>
    <t>00099021001 DEPOSITO DE EFECTIVO, DEPOSITANTE: SERGIO ARTURO SAENZ LANZA CI:3487376 LP, CONCEPTO: DEPÓSITO REVERSIÓN PASAJES AL PREVENTIVO 2830, CUENTA DE DEPOSITO: CUENTA UNICA DEL TESORO</t>
  </si>
  <si>
    <t>O15072680002</t>
  </si>
  <si>
    <t>00099021001 DEPOSITO DE EFECTIVO, DEPOSITANTE: ABC - OFICINA CENTRAL, CONCEPTO: DEVOLUCIÓN DE VIÁTICOS, CUENTA DE DEPOSITO: CUENTA UNICA DEL TESORO</t>
  </si>
  <si>
    <t>O15072850002</t>
  </si>
  <si>
    <t>00099021001 DEPOSITO DE EFECTIVO, DEPOSITANTE: FRANCISCO RUBEN ALMAGRO SALAZAR - SENASIR, CONCEPTO: DOBLE PERCEPCIÓN, CUENTA DE DEPOSITO: CUENTA UNICA DEL TESORO</t>
  </si>
  <si>
    <t>O15073000002</t>
  </si>
  <si>
    <t>00099021001 DEPOSITO DE EFECTIVO, DEPOSITANTE: ASFI-BEDREGAL PAOLA, CONCEPTO: DEVOLUCION FONDOS POR ASIGNACION DE PASAJES TERRESTRES, CUENTA DE DEPOSITO: CUENTA UNICA DEL TESORO</t>
  </si>
  <si>
    <t>O15073040002</t>
  </si>
  <si>
    <t>00046021109 DEPOSITO DE EFECTIVO, DEPOSITANTE: MINISTERIO DE SALUD, CONCEPTO: REVERSION DE FONDOS(DICIEMBRE), CUENTA DE DEPOSITO: CUENTA UNICA DEL TESORO</t>
  </si>
  <si>
    <t>O15073170002</t>
  </si>
  <si>
    <t>O15073300002</t>
  </si>
  <si>
    <t>00099021001 DEPOSITO DE EFECTIVO, DEPOSITANTE: LUISA RODRIGUEZ MEJIA, CONCEPTO: PAGO CUOTA SEGUN CONVENIO DE PAGO CON SENASIR, CUENTA DE DEPOSITO: CUENTA UNICA DEL TESORO</t>
  </si>
  <si>
    <t>O15073320002</t>
  </si>
  <si>
    <t>00234014202 DEPOSITO DE EFECTIVO, DEPOSITANTE: ALVARO DARIO MURILLO FLORES, CONCEPTO: DEVOLUCION AL C-31 N° 50 PARTIDA N° 662, CUENTA DE DEPOSITO: CUENTA UNICA DEL TESORO</t>
  </si>
  <si>
    <t>O15073350002</t>
  </si>
  <si>
    <t>00234014202 DEPOSITO DE EFECTIVO, DEPOSITANTE: JUAN ROQUE LOBATON, CONCEPTO: DEVOLUCION AL C-31 N° 492 PARTIDA N° 851, CUENTA DE DEPOSITO: CUENTA UNICA DEL TESORO</t>
  </si>
  <si>
    <t>O15073770002</t>
  </si>
  <si>
    <t>00526012001 DEPOSITO DE EFECTIVO, DEPOSITANTE: HILARIO QUISPE PILLCO, CONCEPTO: DEV POR CONCEPTO FONDOS EN AVANCE, CUENTA DE DEPOSITO: CUENTA UNICA DEL TESORO</t>
  </si>
  <si>
    <t>O15073830002</t>
  </si>
  <si>
    <t>00526012001 DEPOSITO DE EFECTIVO, DEPOSITANTE: BOLIVIA TV - ALDO MIRANDA GUTIERREZ, CONCEPTO: DEVOLUCION DE PASAJE, CUENTA DE DEPOSITO: CUENTA UNICA DEL TESORO</t>
  </si>
  <si>
    <t>O15074570002</t>
  </si>
  <si>
    <t>00099021001 DEPOSITO DE EFECTIVO, DEPOSITANTE: HERNAN TORANZO SUAREZ, CONCEPTO: REVERSION SALDO NO EJECUTADO-PASAJES, CUENTA DE DEPOSITO: CUENTA UNICA DEL TESORO</t>
  </si>
  <si>
    <t>O15074770002</t>
  </si>
  <si>
    <t>00046024204 DEPOSITO DE EFECTIVO, DEPOSITANTE: BORIS JUSTO CASABLANCA REYES - MIN. DE SALUD, CONCEPTO: DEVOLUCION DE FONDOS EN AVANCE, CUENTA DE DEPOSITO: CUENTA UNICA DEL TESORO</t>
  </si>
  <si>
    <t>O15074780002</t>
  </si>
  <si>
    <t>B15076460002</t>
  </si>
  <si>
    <t>00680012001 DEP.DE CHEQ.AJENOS,RET.DE CAM.,CONCEPTO: PAGO ALQUILER ATM CONTRALORIA JUNIO 2017,DEP.: BANCO UNION S.A. , PROCEDENCIA: BANCO UNION S.A., CHEQUE: 146856, FECHA DE EMISION:02/06/2017</t>
  </si>
  <si>
    <t>B15076580002</t>
  </si>
  <si>
    <t>00015011108 DEP.DE CHEQ.AJENOS,RET.DE CAM.,CONCEPTO: DEVOLUCION DE FONDOS,DEP.: MIN GOBIERNO , PROCEDENCIA: BANCO UNION S.A., CHEQUE: 50796, FECHA DE EMISION:30/05/2017</t>
  </si>
  <si>
    <t>B15077040002</t>
  </si>
  <si>
    <t>00591012001 DEP.DE CHEQ.AJENOS,RET.DE CAM.,CONCEPTO: DEVOLUCION,DEP.: EMP.ESTATAL DE TRANS. POR CABLE - MI TELEFERICO , PROCEDENCIA: BANCO UNION S.A., CHEQUE: 1221, FECHA DE EMISION:23/05/2017</t>
  </si>
  <si>
    <t>B15077330002</t>
  </si>
  <si>
    <t>00020011103 DEP.DE CHEQ.AJENOS,RET.DE CAM.,CONCEPTO: PAGO TRANSFERENCIA AL EXTERIOR A LA EMPRESA THINKS HOLDINGS LIMITED,DEP.: TRANSPORTE AEREO MILITAR , PROCEDENCIA: BANCO UNION S.A., CHEQUE: 17731, FECHA DE EMISION:05/06/2017</t>
  </si>
  <si>
    <t>B15077380002</t>
  </si>
  <si>
    <t>00099021001 DEP.DE CHEQ.AJENOS,RET.DE CAM.,CONCEPTO: DEVOLUCIÓN DE CC NO COBRADA FEBRERO/2017,DEP.: LA VITALICIA SEGUROS Y REASEGUROS DE VIDA S.A. , PROCEDENCIA: BANCO BISA S.A., CHEQUE: 41171, FECHA DE EMISION:05/06/2017</t>
  </si>
  <si>
    <t>O15076190002</t>
  </si>
  <si>
    <t>O15076210002</t>
  </si>
  <si>
    <t>O15076220002</t>
  </si>
  <si>
    <t>00046024204 DEPOSITO DE EFECTIVO, DEPOSITANTE: ROSENDO VARGAS LOZA, CONCEPTO: SALDO DE FONDOS EN AVANCE ASIGNADOS A ADALID GONZALES MIRANDA SEGUN PREVENTIVO N° 859, CUENTA DE DEPOSITO: CUENTA UNICA DEL TESORO</t>
  </si>
  <si>
    <t>O15076230002</t>
  </si>
  <si>
    <t>00099021001 DEPOSITO DE EFECTIVO, DEPOSITANTE: AIDA LUZ MORALES VDA.DE ROSSO, CONCEPTO: CONVENIO DE PAGO 009 . 16, CUENTA DE DEPOSITO: CUENTA UNICA DEL TESORO</t>
  </si>
  <si>
    <t>O15076280002</t>
  </si>
  <si>
    <t>00099021001 DEPOSITO DE EFECTIVO, DEPOSITANTE: SRA. VARINIA COSTAS HERRERA CI. 2636840 LP, CONCEPTO: PAGO POR CONSUMO TELEFONICO, CUENTA DE DEPOSITO: CUENTA UNICA DEL TESORO</t>
  </si>
  <si>
    <t>O15076350002</t>
  </si>
  <si>
    <t>00020011103 DEPOSITO DE EFECTIVO, DEPOSITANTE: RAUL ANGEL GONZALES ROMERO, CONCEPTO: REVERSIÓN PASAJES, CUENTA DE DEPOSITO: CUENTA UNICA DEL TESORO</t>
  </si>
  <si>
    <t>O15076410002</t>
  </si>
  <si>
    <t>00099021001 DEPOSITO DE EFECTIVO, DEPOSITANTE: MARCO ANTONIO CLAURE HILAYA, CONCEPTO: DEVOLUCIÓN DE VIÁTICOS, CUENTA DE DEPOSITO: CUENTA UNICA DEL TESORO</t>
  </si>
  <si>
    <t>O15076470002</t>
  </si>
  <si>
    <t>00099021001 DEPOSITO DE EFECTIVO, DEPOSITANTE: FRANCISCO QUISPE CAHUAYA, CONCEPTO: DE ALIMENTACIÓN PARA ANIMALES CORRESPONDIENTE AL MES DE MAYO, CUENTA DE DEPOSITO: CUENTA UNICA DEL TESORO</t>
  </si>
  <si>
    <t>O15076520002</t>
  </si>
  <si>
    <t>00591012001 DEPOSITO DE EFECTIVO, DEPOSITANTE: ""LA REYNA"" HELADOS ARTESANALES, CONCEPTO: POR SERVICIOS BÁSICOS AGUA, CUENTA DE DEPOSITO: CUENTA UNICA DEL TESORO</t>
  </si>
  <si>
    <t>O15076550002</t>
  </si>
  <si>
    <t>00526012001 DEPOSITO DE EFECTIVO, DEPOSITANTE: BOLIVIA TV-GABRIEL D. MOLINA PEREZ, CONCEPTO: DEVOLUCION FONDOS EN AVANCE, CUENTA DE DEPOSITO: CUENTA UNICA DEL TESORO</t>
  </si>
  <si>
    <t>O15076560002</t>
  </si>
  <si>
    <t>O15076570002</t>
  </si>
  <si>
    <t>00099021001 DEPOSITO DE EFECTIVO, DEPOSITANTE: BRIGIDA CHOQUE VARGAS C.I. 217918 L.P., CONCEPTO: COBRO INDEBIDO POR PAGO DEL PRA, CUENTA DE DEPOSITO: CUENTA UNICA DEL TESORO</t>
  </si>
  <si>
    <t>O15076720002</t>
  </si>
  <si>
    <t>O15076860002</t>
  </si>
  <si>
    <t>O15076960002</t>
  </si>
  <si>
    <t>00099021001 DEPOSITO DE EFECTIVO, DEPOSITANTE: LOURDES M CARRASCO MEJÍA, CONCEPTO: DEVOLUCIÓN, CUENTA DE DEPOSITO: CUENTA UNICA DEL TESORO</t>
  </si>
  <si>
    <t>O15077110002</t>
  </si>
  <si>
    <t>00086031101 DEPOSITO DE EFECTIVO, DEPOSITANTE: CAYUBA ASIR SERNAP, CONCEPTO: REVERSION DE PAGO MES DE ABRIL/2017, CUENTA DE DEPOSITO: CUENTA UNICA DEL TESORO</t>
  </si>
  <si>
    <t>O15077140002</t>
  </si>
  <si>
    <t>00041021101 DEPOSITO DE EFECTIVO, DEPOSITANTE: IBNORCA, CONCEPTO: DEVOL DEL MONTO CORRESPONDIENTE A LOS CERTIFICADOS AFNOR/IQNET SEGUN ORDEN DE COMPRA 050/2016 SENAPI, CUENTA DE DEPOSITO: CUENTA UNICA DEL TESORO</t>
  </si>
  <si>
    <t>O15077200002</t>
  </si>
  <si>
    <t>00046024204 DEPOSITO DE EFECTIVO, DEPOSITANTE: MINISTERIO DE SALUD - LORENZO M. QUISBERT CORO, CONCEPTO: DEVOLUCION DE VIATICOS C-31 : 1923, CUENTA DE DEPOSITO: CUENTA UNICA DEL TESORO</t>
  </si>
  <si>
    <t>00249012001 DEPOSITO DE EFECTIVO, DEPOSITANTE: CASIANO GUARACHI CONDORI, CONCEPTO: DESCARGO DE COMBUSTIBLE DE VIAJES, CUENTA DE DEPOSITO: CUENTA UNICA DEL TESORO</t>
  </si>
  <si>
    <t>O15077240002</t>
  </si>
  <si>
    <t>O15077440002</t>
  </si>
  <si>
    <t>00591012001 DEPOSITO DE EFECTIVO, DEPOSITANTE: KETAL S.A., CONCEPTO: PAGO POR SERVICIO DE AGUA MARZO Y ABRIL TELEFERICO LINEA AMARILLA, CUENTA DE DEPOSITO: CUENTA UNICA DEL TESORO</t>
  </si>
  <si>
    <t>O15077460002</t>
  </si>
  <si>
    <t>00099021001 DEPOSITO DE EFECTIVO, DEPOSITANTE: JUSTA YOLANDA MAMANI QUISPE, CONCEPTO: NUEVAS NUPCIAS, CUENTA DE DEPOSITO: CUENTA UNICA DEL TESORO</t>
  </si>
  <si>
    <t>O15077590002</t>
  </si>
  <si>
    <t>00099021001 DEPOSITO DE EFECTIVO, DEPOSITANTE: CECILIA FLORES DE CEÑI, CONCEPTO: COBRO INDEBIDO DE SENASIR, CUENTA DE DEPOSITO: CUENTA UNICA DEL TESORO</t>
  </si>
  <si>
    <t>O15077630002</t>
  </si>
  <si>
    <t>00070011102 DEPOSITO DE EFECTIVO, DEPOSITANTE: CRISTIAN TRIGOSO VILLARROEL, CONCEPTO: DEVOLUCON FACTURA SABSA, CUENTA DE DEPOSITO: CUENTA UNICA DEL TESORO</t>
  </si>
  <si>
    <t>O15077680002</t>
  </si>
  <si>
    <t>O15077760002</t>
  </si>
  <si>
    <t>00099021001 DEPOSITO DE EFECTIVO, DEPOSITANTE: R1 - " GRAL. CAMPERO ", CONCEPTO: REVERSION DE VIATICOS POR CAMBIO DE DESTINO, CUENTA DE DEPOSITO: CUENTA UNICA DEL TESORO</t>
  </si>
  <si>
    <t>O15077810002</t>
  </si>
  <si>
    <t>00099021001 DEPOSITO DE EFECTIVO, DEPOSITANTE: JESUS MARAÑON MIRANDA, CONCEPTO: DEVOLUCION SALDO DE ESTIPENDIOS, CUENTA DE DEPOSITO: CUENTA UNICA DEL TESORO</t>
  </si>
  <si>
    <t>O15077930002</t>
  </si>
  <si>
    <t>00099021001 DEPOSITO DE EFECTIVO, DEPOSITANTE: JAIME AUGUSTO ESCALANTE CASAS C.I. 4303558 LP., CONCEPTO: REVERSION, CUENTA DE DEPOSITO: CUENTA UNICA DEL TESORO</t>
  </si>
  <si>
    <t>O15077950002</t>
  </si>
  <si>
    <t>00099021001 DEPOSITO DE EFECTIVO, DEPOSITANTE: MARTIN YAHUASI MAMANI, CONCEPTO: ACUERDO DE PLAN DE PAGOS SENASIR POR PAGO INDEVIDO, CUENTA DE DEPOSITO: CUENTA UNICA DEL TESORO</t>
  </si>
  <si>
    <t>O15078100002</t>
  </si>
  <si>
    <t>00234014202 DEPOSITO DE EFECTIVO, DEPOSITANTE: VICENTE CORO LOAYZA, CONCEPTO: DEVOLUCION AL C-31 N° 491 PARTIDA N° 851, TASAS, CUENTA DE DEPOSITO: CUENTA UNICA DEL TESORO</t>
  </si>
  <si>
    <t>O15078140002</t>
  </si>
  <si>
    <t>00591012001 DEPOSITO DE EFECTIVO, DEPOSITANTE: ENTEL S.A., CONCEPTO: PAGO DE CONSUMO DE AGUA MARZO Y ABRIL DE 2017 ESTACION AJAYUNI, CUENTA DE DEPOSITO: CUENTA UNICA DEL TESORO</t>
  </si>
  <si>
    <t>O15078210002</t>
  </si>
  <si>
    <t>00585012002 DEPOSITO DE EFECTIVO, DEPOSITANTE: AGENCIA BOLIVIANA ESPACIAL, CONCEPTO: 13% DE FACTURA NO DECLARADA, CUENTA DE DEPOSITO: CUENTA UNICA DEL TESORO</t>
  </si>
  <si>
    <t>O15078360002</t>
  </si>
  <si>
    <t>00378012002 DEPOSITO DE EFECTIVO, DEPOSITANTE: SENATEX, CONCEPTO: DEVOLUCION FONDOS EN AVANCE DE SALDO C 31 - 261, CUENTA DE DEPOSITO: CUENTA UNICA DEL TESORO</t>
  </si>
  <si>
    <t>O15078370002</t>
  </si>
  <si>
    <t>00099021001 DEPOSITO DE EFECTIVO, DEPOSITANTE: RAMON JANCKO CONDORI, CONCEPTO: DEVOLUCION PAGO DE SUELDO EN DEMASIA, CUENTA DE DEPOSITO: CUENTA UNICA DEL TESORO</t>
  </si>
  <si>
    <t>O15078520002</t>
  </si>
  <si>
    <t>00016011101 DEPOSITO DE EFECTIVO, DEPOSITANTE: MARCO ANTONIO VILLANUEVA CAMPOS, CONCEPTO: DEVOLUCIÓN CARGO A CUENTA MIN EDUCACIÓN, CUENTA DE DEPOSITO: CUENTA UNICA DEL TESORO</t>
  </si>
  <si>
    <t>O15078600002</t>
  </si>
  <si>
    <t>00015011108 DEPOSITO DE EFECTIVO, DEPOSITANTE: ANA MARIA PEREZ GUTIERREZ, CONCEPTO: DEVOLUCIÓN FONDOS EN AVANCE A NOMBRE DE ANA MARIA PEREZ GUTIERREZ, CUENTA DE DEPOSITO: CUENTA UNICA DEL TESORO</t>
  </si>
  <si>
    <t>O15079030002</t>
  </si>
  <si>
    <t>00099021001 DEPOSITO DE EFECTIVO, DEPOSITANTE: VICEPRESIDENCIA DEL ESTADO CARLOS ALVINO MEDINA, CONCEPTO: REV. AL PREVENTIVO -114, CUENTA DE DEPOSITO: CUENTA UNICA DEL TESORO</t>
  </si>
  <si>
    <t>O15079050002</t>
  </si>
  <si>
    <t>00099021001 DEPOSITO DE EFECTIVO, DEPOSITANTE: VICEPRESIDENCIA DEL ESTADO CARLOS ALBINO MEDINA, CONCEPTO: REV. AL PREVENTIVO 379, CUENTA DE DEPOSITO: CUENTA UNICA DEL TESORO</t>
  </si>
  <si>
    <t>B15080770002</t>
  </si>
  <si>
    <t>00099021001 DEP.DE CHEQ.AJENOS,RET.DE CAM.,CONCEPTO: VALLEJOS FLORES JAIME,DEP.: BANCO UNION S.A. , PROCEDENCIA: BANCO UNION S.A., CHEQUE: 148284, FECHA DE EMISION:06/06/2017</t>
  </si>
  <si>
    <t>B15080780002</t>
  </si>
  <si>
    <t>00099021001 DEP.DE CHEQ.AJENOS,RET.DE CAM.,CONCEPTO: MARIA ELENA MABEL RODAS ZURITA,DEP.: BANCO UNION S.A. , PROCEDENCIA: BANCO UNION S.A., CHEQUE: 148283, FECHA DE EMISION:06/06/2017</t>
  </si>
  <si>
    <t>B15080960002</t>
  </si>
  <si>
    <t>00130012001 DEP.DE CHEQ.AJENOS,RET.DE CAM.,CONCEPTO: PAGO DE INTERESES ORDINARIO A FOFIM CUOTA N 89,DEP.: COMERMIN LTDA , PROCEDENCIA: BANCO MERCANTIL SANTA CRUZ SA., CHEQUE: 7435, FECHA DE EMISION:05/06/2017</t>
  </si>
  <si>
    <t>B15081000002</t>
  </si>
  <si>
    <t>00130012001 DEP.DE CHEQ.AJENOS,RET.DE CAM.,CONCEPTO: AMORTIZACION DE CAPITAL A FOFIM - CUOTA 89,DEP.: COMERMIN LTDA , PROCEDENCIA: BANCO MERCANTIL SANTA CRUZ SA., CHEQUE: 7434, FECHA DE EMISION:05/06/2017</t>
  </si>
  <si>
    <t>O15080110002</t>
  </si>
  <si>
    <t>00099021001 DEPOSITO DE EFECTIVO, DEPOSITANTE: NANCY COPA CHOQUEHUANCA, CONCEPTO: DEVOLUCION DE HABERES DEL MES DE MAYO 2017, CUENTA DE DEPOSITO: CUENTA UNICA DEL TESORO</t>
  </si>
  <si>
    <t>O15080200002</t>
  </si>
  <si>
    <t>00099021001 DEPOSITO DE EFECTIVO, DEPOSITANTE: IVAN ARIEL SOTO CALLISAYA, CONCEPTO: DEVOLUCIÓN DE VIÁTICOS, CUENTA DE DEPOSITO: CUENTA UNICA DEL TESORO</t>
  </si>
  <si>
    <t>O15080270002</t>
  </si>
  <si>
    <t>00099021001 DEPOSITO DE EFECTIVO, DEPOSITANTE: LISET CANCHARI MONTALVO, CONCEPTO: DEVOLUCION DE RETROACTIVO GESTION 2017, CUENTA DE DEPOSITO: CUENTA UNICA DEL TESORO</t>
  </si>
  <si>
    <t>O15080640002</t>
  </si>
  <si>
    <t>00099021001 DEPOSITO DE EFECTIVO, DEPOSITANTE: HARAS DEL EJERCITO, CONCEPTO: RETENCION RC-IVA ALIMENTACION PARA ANIMALES CORRESPONDIENTE AL MES DE ABRIL / 17, CUENTA DE DEPOSITO: CUENTA UNICA DEL TESORO</t>
  </si>
  <si>
    <t>O15080840002</t>
  </si>
  <si>
    <t>00099021001 DEPOSITO DE EFECTIVO, DEPOSITANTE: MIN DEFENSA DR. REYMI LUIS FERREIRA JUSTINIANO, CONCEPTO: MAXIMA RENUMERACION PERIODO MAYO 2017, CUENTA DE DEPOSITO: CUENTA UNICA DEL TESORO</t>
  </si>
  <si>
    <t>O15080880002</t>
  </si>
  <si>
    <t>00035011105 DEPOSITO DE EFECTIVO, DEPOSITANTE: GERMAN RENE SULLCALLA QUISPE, CONCEPTO: DEVOLUCION DE PASAJE TERRESTRE NO UTILIZADOS, CUENTA DE DEPOSITO: CUENTA UNICA DEL TESORO</t>
  </si>
  <si>
    <t>O15081020002</t>
  </si>
  <si>
    <t>00099021001 DEPOSITO DE EFECTIVO, DEPOSITANTE: WELSON CHIMAY ROCA, CONCEPTO: REV. DE PASAJES Y VIATICOS GASTOS NO EJECUTADOS, CUENTA DE DEPOSITO: CUENTA UNICA DEL TESORO</t>
  </si>
  <si>
    <t>O15081030002</t>
  </si>
  <si>
    <t>00099021001 DEPOSITO DE EFECTIVO, DEPOSITANTE: YOLANDA OROPEZA VILLARROEL, CONCEPTO: DEVOLUCION DE REINTEGRO SALARIAL DE ENERO A ABRIL 2015, CUENTA DE DEPOSITO: CUENTA UNICA DEL TESORO</t>
  </si>
  <si>
    <t>O15081060002</t>
  </si>
  <si>
    <t>00099021001 DEPOSITO DE EFECTIVO, DEPOSITANTE: MIGUEL MURGUIA ESCOBAR, CONCEPTO: DEV.DE SERV.DE ALQUILER DE SALON DE ESTUDIO POR LA REALIZACION SEM. DE EVALUACION DEL POA 2016, CUENTA DE DEPOSITO: CUENTA UNICA DEL TESORO</t>
  </si>
  <si>
    <t>O15081080002</t>
  </si>
  <si>
    <t>O15081190002</t>
  </si>
  <si>
    <t>00099021001 DEPOSITO DE EFECTIVO, DEPOSITANTE: VICTORIA CARMEN RIVAS VDA DE COCHI CI:2410990 LP, CONCEPTO: COBRO INDEBIDO POR NUEVAS NUPCIAS - SENASIR, CUENTA DE DEPOSITO: CUENTA UNICA DEL TESORO</t>
  </si>
  <si>
    <t>O15081330002</t>
  </si>
  <si>
    <t>00046024204 DEPOSITO DE EFECTIVO, DEPOSITANTE: PROG. NAL. ITS/ VIH/ SIDA -HV MIN. DE SALUD, CONCEPTO: DEP. SALDO ACTIVIDAD TALLER SEGUIMIENTO COMPROMISOS DE 2016 Y FIRMAS C-31 PREV. 1403, CUENTA DE DEPOSITO: CUENTA UNICA DEL TESORO</t>
  </si>
  <si>
    <t>O15081440002</t>
  </si>
  <si>
    <t>00587012001 DEPOSITO DE EFECTIVO, DEPOSITANTE: E.B.C. - RENE SURCO MOYA, CONCEPTO: SALDO FONDOS EN AVANCE VIAJE SANTA CRUZ, CUENTA DE DEPOSITO: CUENTA UNICA DEL TESORO</t>
  </si>
  <si>
    <t>O15081470002</t>
  </si>
  <si>
    <t>00099021001 DEPOSITO DE EFECTIVO, DEPOSITANTE: ALVARO LIMACHI MAYDANA, CONCEPTO: DEVOLUCION DE FONDOS EN AVANCE, CUENTA DE DEPOSITO: CUENTA UNICA DEL TESORO</t>
  </si>
  <si>
    <t>O15081550002</t>
  </si>
  <si>
    <t>00099021001 DEPOSITO DE EFECTIVO, DEPOSITANTE: ADOLFO RENATO BELLOTA MAYA, CONCEPTO: DOBLE PERCEPCION, CUENTA DE DEPOSITO: CUENTA UNICA DEL TESORO</t>
  </si>
  <si>
    <t>O15081720002</t>
  </si>
  <si>
    <t>00046024204 DEPOSITO DE EFECTIVO, DEPOSITANTE: NICOLAS ORTEGA, CONCEPTO: DEVOLUCION DE FONDOS NO EJECUTADOS C-31 : 1293, CUENTA DE DEPOSITO: CUENTA UNICA DEL TESORO</t>
  </si>
  <si>
    <t>O15081790002</t>
  </si>
  <si>
    <t>00020031101 DEPOSITO DE EFECTIVO, DEPOSITANTE: JULIO RENE MONTALVO MARISCAL, CONCEPTO: RETENCION PRODUCTOS DEL SERVICIO DE TE , MES DE MARZO, CUENTA DE DEPOSITO: CUENTA UNICA DEL TESORO</t>
  </si>
  <si>
    <t>O15081800002</t>
  </si>
  <si>
    <t>00020031101 DEPOSITO DE EFECTIVO, DEPOSITANTE: JULIO RENE MONTALVO MARISCAL, CONCEPTO: RETENCION PRODUCTOS DEL SERVICIO DE TE , MES DE ABRIL, CUENTA DE DEPOSITO: CUENTA UNICA DEL TESORO</t>
  </si>
  <si>
    <t>O15081810002</t>
  </si>
  <si>
    <t>00020031101 DEPOSITO DE EFECTIVO, DEPOSITANTE: JULIO RENE MONTALVO MARISCAL, CONCEPTO: RETENCION PRODUCTOS DEL SERVICIO DE TE , MES DE MAYO, CUENTA DE DEPOSITO: CUENTA UNICA DEL TESORO</t>
  </si>
  <si>
    <t>O15081820002</t>
  </si>
  <si>
    <t>00099021001 DEPOSITO DE EFECTIVO, DEPOSITANTE: SAHARA VELASQUEZ BENAVIDEZ, CONCEPTO: DOBLE PERCEPCION, CUENTA DE DEPOSITO: CUENTA UNICA DEL TESORO</t>
  </si>
  <si>
    <t>O15081910002</t>
  </si>
  <si>
    <t>00020011103 DEPOSITO DE EFECTIVO, DEPOSITANTE: REGISTRO INTERNACIONAL BOLIVIANO DE BUQUES, CONCEPTO: REVERSION GASTOS DE FUNCIONAMIENTO DOC DE OBLIGACION 174849 TERCER DESEMBOLSO:MARZO, CUENTA DE DEPOSITO: CUENTA UNICA DEL TESORO</t>
  </si>
  <si>
    <t>O15081960002</t>
  </si>
  <si>
    <t>00020011103 DEPOSITO DE EFECTIVO, DEPOSITANTE: REGISTRO INTERNACIONAL BOLIVIANO DE BUQUES, CONCEPTO: REVERSION GASTOS DE FUNCIONAMIENTO DOC OBLIGACION 174851 TERCER DESEMBOLSO:MARZO, CUENTA DE DEPOSITO: CUENTA UNICA DEL TESORO</t>
  </si>
  <si>
    <t>O15081970002</t>
  </si>
  <si>
    <t>00020011103 DEPOSITO DE EFECTIVO, DEPOSITANTE: REGISTRO INTERNACIONAL BOLIVIANO DE BUQUES, CONCEPTO: REVERSION GASTOS DE FUNCIONAMIENTO DOC DE OBLIGACION 174850 TERCER DESEMBOLSO:MARZO, CUENTA DE DEPOSITO: CUENTA UNICA DEL TESORO</t>
  </si>
  <si>
    <t>O15081990002</t>
  </si>
  <si>
    <t>00099021001 DEPOSITO DE EFECTIVO, DEPOSITANTE: GONZALO F. MAYTA CHURQUI, CONCEPTO: DEVOLUCIÓN FONDOS EN AVANCE MAYO 2017, CUENTA DE DEPOSITO: CUENTA UNICA DEL TESORO</t>
  </si>
  <si>
    <t>O15082000002</t>
  </si>
  <si>
    <t>00290012001 DEPOSITO DE EFECTIVO, DEPOSITANTE: GUMERCINDA MONTOYA MAMANI, CONCEPTO: DEVOLUCION DE PASAJES, CUENTA DE DEPOSITO: CUENTA UNICA DEL TESORO</t>
  </si>
  <si>
    <t>O15082070002</t>
  </si>
  <si>
    <t>00099021001 DEPOSITO DE EFECTIVO, DEPOSITANTE: RI - 14 ""FLORIDA"", CONCEPTO: RETENCIÓN DE AGUA POTABLE DEL MES DE MARZO/17, CUENTA DE DEPOSITO: CUENTA UNICA DEL TESORO</t>
  </si>
  <si>
    <t>O15082090002</t>
  </si>
  <si>
    <t>00099021001 DEPOSITO DE EFECTIVO, DEPOSITANTE: RI - 14 ""FLORIDA"", CONCEPTO: RETENCIÓN DE AGUA POTABLE DEL MES DE ABRIL/17, CUENTA DE DEPOSITO: CUENTA UNICA DEL TESORO</t>
  </si>
  <si>
    <t>O15082220002</t>
  </si>
  <si>
    <t>00099021001 DEPOSITO DE EFECTIVO, DEPOSITANTE: NELSON VERGARA BAUTISTA, CONCEPTO: DEVOLUCIÓN DE VIÁTICOS, CUENTA DE DEPOSITO: CUENTA UNICA DEL TESORO</t>
  </si>
  <si>
    <t>O15082320002</t>
  </si>
  <si>
    <t>00099021001 DEPOSITO DE EFECTIVO, DEPOSITANTE: JOSE ANTONIO CARVAJAL, CONCEPTO: POR DEVOLUCIÓN DE FONDOS S/G INFORME DE AUDITORÍA, CUENTA DE DEPOSITO: CUENTA UNICA DEL TESORO</t>
  </si>
  <si>
    <t>O15082330002</t>
  </si>
  <si>
    <t>O15082440002</t>
  </si>
  <si>
    <t>00099021001 DEPOSITO DE EFECTIVO, DEPOSITANTE: RIM - 30 " MURILLO ", CONCEPTO: RETENCION ALIMENTO PARA ANIMALES MEDICAMENTOS Y MARISCALERIA MES DE MAYO / 2017, CUENTA DE DEPOSITO: CUENTA UNICA DEL TESORO</t>
  </si>
  <si>
    <t>O15082450002</t>
  </si>
  <si>
    <t>00099021001 DEPOSITO DE EFECTIVO, DEPOSITANTE: RIM - 30 " MURILLO ", CONCEPTO: RETENCION PARTIDA 21300 SERV.BASICOS AGUA MES DE MAYO MARCO ANTONIO RIVERO PORTUGAL, CUENTA DE DEPOSITO: CUENTA UNICA DEL TESORO</t>
  </si>
  <si>
    <t>O15082850002</t>
  </si>
  <si>
    <t>00099021001 DEPOSITO DE EFECTIVO, DEPOSITANTE: APOLINAR QUISPE RODRIGUEZ, CONCEPTO: DOBLE PERCEPCION, CUENTA DE DEPOSITO: CUENTA UNICA DEL TESORO</t>
  </si>
  <si>
    <t>O15082880002</t>
  </si>
  <si>
    <t>00020031101 DEPOSITO DE EFECTIVO, DEPOSITANTE: JULIO PAULO SILES, CONCEPTO: REVERSION, CUENTA DE DEPOSITO: CUENTA UNICA DEL TESORO</t>
  </si>
  <si>
    <t>O15082890002</t>
  </si>
  <si>
    <t>00020031101 DEPOSITO DE EFECTIVO, DEPOSITANTE: JULIO PAULO SILES, CONCEPTO: RETENCION, CUENTA DE DEPOSITO: CUENTA UNICA DEL TESORO</t>
  </si>
  <si>
    <t>O15082940002</t>
  </si>
  <si>
    <t>00099021001 DEPOSITO DE EFECTIVO, DEPOSITANTE: DANILO E. LUCIO ORTIZ MANRIQUE, CONCEPTO: REVERSION PASAJES PREV.3096 N° CARGO A CUENTA, CUENTA DE DEPOSITO: CUENTA UNICA DEL TESORO</t>
  </si>
  <si>
    <t>O15083220002</t>
  </si>
  <si>
    <t>B15084490002</t>
  </si>
  <si>
    <t>00020011102 DEP.DE CHEQ.AJENOS,RET.DE CAM.,CONCEPTO: PAGO DE HABERES PERSONAL CONSULTOR MES DE MAYO / 17 DGTAM,DEP.: TRANSPORTE AEREO MILITAR , PROCEDENCIA: BANCO UNION S.A., CHEQUE: 17737, FECHA DE EMISION:07/06/2017</t>
  </si>
  <si>
    <t>B15084500002</t>
  </si>
  <si>
    <t>00020011102 DEP.DE CHEQ.AJENOS,RET.DE CAM.,CONCEPTO: PAGO DE HABERES PERSONAL EVENTUAL MES DE MAYO / 17 DGTAM,DEP.: TRANSPORTE AEREO MILITAR , PROCEDENCIA: BANCO UNION S.A., CHEQUE: 17736, FECHA DE EMISION:07/06/2017</t>
  </si>
  <si>
    <t>B15084570002</t>
  </si>
  <si>
    <t>00099021001 DEP.DE CHEQ.AJENOS,RET.DE CAM.,CONCEPTO: DEVOLUCION DE FONDOS INRA - ORURO,DEP.: INRA - ORURO , PROCEDENCIA: BANCO UNION S.A., CHEQUE: 3679, FECHA DE EMISION:02/06/2017</t>
  </si>
  <si>
    <t>B15084700002</t>
  </si>
  <si>
    <t>00342012001 DEP.DE CHEQ.AJENOS,RET.DE CAM.,CONCEPTO: DEVOLUCION FONDOS EN AVANCE,DEP.: A.E.V. REGIONAL TARIJA , PROCEDENCIA: BANCO UNION S.A., CHEQUE: 1155, FECHA DE EMISION:10/05/2017</t>
  </si>
  <si>
    <t>B15084710002</t>
  </si>
  <si>
    <t>00015011107 DEP.DE CHEQ.AJENOS,RET.DE CAM.,CONCEPTO: DEVOLUCION DE FONDOS,DEP.: MIN GOBIERNO , PROCEDENCIA: BANCO UNION S.A., CHEQUE: 50799, FECHA DE EMISION:06/06/2017</t>
  </si>
  <si>
    <t>B15084740002</t>
  </si>
  <si>
    <t>00099021001 DEP.DE CHEQ.AJENOS,RET.DE CAM.,CONCEPTO: CSBP REEMBOLSO SUBSIDIO INCAPACIDAD TEMPORAL,DEP.: CONTRALORIA GENERAL DEL ESTADO , PROCEDENCIA: BANCO UNION S.A., CHEQUE: 5233, FECHA DE EMISION:02/06/2017</t>
  </si>
  <si>
    <t>B15085030002</t>
  </si>
  <si>
    <t>00283072001 DEP.DE CHEQ.AJENOS,RET.DE CAM.,CONCEPTO: REGIONAL POTOSI,DEP.: ADUANA NAL. DE BOLIVIA , PROCEDENCIA: BANCO UNION S.A., CHEQUE: 2545, FECHA DE EMISION:05/06/2017</t>
  </si>
  <si>
    <t>B15085060002</t>
  </si>
  <si>
    <t>00283072001 DEP.DE CHEQ.AJENOS,RET.DE CAM.,CONCEPTO: REGIONAL POTOSI,DEP.: ADUANA NAL. DE BOLIVIA , PROCEDENCIA: BANCO UNION S.A., CHEQUE: 2546, FECHA DE EMISION:05/06/2017</t>
  </si>
  <si>
    <t>O15084420002</t>
  </si>
  <si>
    <t>00132069203 DEPOSITO DE EFECTIVO, DEPOSITANTE: IDELFONSO CANAZA K., CONCEPTO: DEP. SEDEM PROMIEL FINPRO YUNGAS POR FONDOS EN AVANCE, CUENTA DE DEPOSITO: CUENTA UNICA DEL TESORO</t>
  </si>
  <si>
    <t>O15085190002</t>
  </si>
  <si>
    <t>00099021001 DEPOSITO DE EFECTIVO, DEPOSITANTE: DANIEL VILLARROEL B., CONCEPTO: DEVOLUCION POR CONCEPTO DE PASAJE, CUENTA DE DEPOSITO: CUENTA UNICA DEL TESORO</t>
  </si>
  <si>
    <t>O15085220002</t>
  </si>
  <si>
    <t>00099021001 DEPOSITO DE EFECTIVO, DEPOSITANTE: SOCRATES URIARTE, CONCEPTO: DEVOLUCION POR CONCEPTO DE PASAJES, CUENTA DE DEPOSITO: CUENTA UNICA DEL TESORO</t>
  </si>
  <si>
    <t>O15085290002</t>
  </si>
  <si>
    <t>00099021001 DEPOSITO DE EFECTIVO, DEPOSITANTE: NESTOR VASQUEZ, CONCEPTO: DEVOLUCION DE VIATICOS, CUENTA DE DEPOSITO: CUENTA UNICA DEL TESORO</t>
  </si>
  <si>
    <t>O15085320002</t>
  </si>
  <si>
    <t>00020031101 DEPOSITO DE EFECTIVO, DEPOSITANTE: CARLOS ERIX RUCK ARZABE, CONCEPTO: DEVOLUCION DE VIATICOS, CUENTA DE DEPOSITO: CUENTA UNICA DEL TESORO</t>
  </si>
  <si>
    <t>O15085340002</t>
  </si>
  <si>
    <t>00020031101 DEPOSITO DE EFECTIVO, DEPOSITANTE: FRANZ LUIS ORDOÑEZ MENACHO, CONCEPTO: DEVOLUCION DE VIATICOS, CUENTA DE DEPOSITO: CUENTA UNICA DEL TESORO</t>
  </si>
  <si>
    <t>O15085700002</t>
  </si>
  <si>
    <t>O15085770002</t>
  </si>
  <si>
    <t>O15085910002</t>
  </si>
  <si>
    <t>00526012001 DEPOSITO DE EFECTIVO, DEPOSITANTE: JOSE LUIS TERRAZAS ULLOA, CONCEPTO: BOLIVIA TV DEVOLUCION PASAJES, CUENTA DE DEPOSITO: CUENTA UNICA DEL TESORO</t>
  </si>
  <si>
    <t>O15085920002</t>
  </si>
  <si>
    <t>00526012001 DEPOSITO DE EFECTIVO, DEPOSITANTE: ANA MARIA RODRIGO MARTINEZ, CONCEPTO: BOLIVIA TV DEVOLUCION DE PASAJES, CUENTA DE DEPOSITO: CUENTA UNICA DEL TESORO</t>
  </si>
  <si>
    <t>O15085940002</t>
  </si>
  <si>
    <t>00526012001 DEPOSITO DE EFECTIVO, DEPOSITANTE: BOLIVIA TV GUSTAVO GANDARILLAS REYES DORADO, CONCEPTO: DEVOLUCION DE VIATICOS, CUENTA DE DEPOSITO: CUENTA UNICA DEL TESORO</t>
  </si>
  <si>
    <t>O15085980002</t>
  </si>
  <si>
    <t>00130012002 DEPOSITO DE EFECTIVO, DEPOSITANTE: JUAN R. GUERREROS ROQUE, CONCEPTO: DEVOLUCION POR GASTOS DE PEAJES, CUENTA DE DEPOSITO: CUENTA UNICA DEL TESORO</t>
  </si>
  <si>
    <t>O15086000002</t>
  </si>
  <si>
    <t>00130012002 DEPOSITO DE EFECTIVO, DEPOSITANTE: JUAN R. GUERREROS ROQUE, CONCEPTO: DEVOLUCION POR GASTOS DE GASOLINA, CUENTA DE DEPOSITO: CUENTA UNICA DEL TESORO</t>
  </si>
  <si>
    <t>O15086100002</t>
  </si>
  <si>
    <t>00099021001 DEPOSITO DE EFECTIVO, DEPOSITANTE: IRMA BLANCA QUISPE VDA DE ALANOCA, CONCEPTO: DEVOLUCIÓN DEL IMPORTES POR COBRO INDEBIDO - SENASIR, CUENTA DE DEPOSITO: CUENTA UNICA DEL TESORO</t>
  </si>
  <si>
    <t>O15086230002</t>
  </si>
  <si>
    <t>00099021001 DEPOSITO DE EFECTIVO, DEPOSITANTE: CARMEN ADDALENA GALARZA ORDOÑEZ 9019645 SC, CONCEPTO: REVERSION DE PASAJES VIAJE A SUCRE 29-31/05/2017 PREV. 3148, CUENTA DE DEPOSITO: CUENTA UNICA DEL TESORO</t>
  </si>
  <si>
    <t>O15086330002</t>
  </si>
  <si>
    <t>00591012001 DEPOSITO DE EFECTIVO, DEPOSITANTE: SOFIA ROQUE CHOQUE, CONCEPTO: CONSUMO AGUA MES DE MARZO, CUENTA DE DEPOSITO: CUENTA UNICA DEL TESORO</t>
  </si>
  <si>
    <t>O15086360002</t>
  </si>
  <si>
    <t>00591012001 DEPOSITO DE EFECTIVO, DEPOSITANTE: SOFIA ROQUE CHOQUE, CONCEPTO: CONSUMO DE AGUA MES DE ABRIL, CUENTA DE DEPOSITO: CUENTA UNICA DEL TESORO</t>
  </si>
  <si>
    <t>O15086390002</t>
  </si>
  <si>
    <t>00070011102 DEPOSITO DE EFECTIVO, DEPOSITANTE: WILLYAM SILVA PEREZ, CONCEPTO: DEVOLUCION DE CARGO DE CUENTA, CUENTA DE DEPOSITO: CUENTA UNICA DEL TESORO</t>
  </si>
  <si>
    <t>O15086550002</t>
  </si>
  <si>
    <t>00591012001 DEPOSITO DE EFECTIVO, DEPOSITANTE: VILLAMOR ORIHUELA YARCO VLADIMIR, CONCEPTO: CONSUMO DE AGUA DE MES DE MARZO, CUENTA DE DEPOSITO: CUENTA UNICA DEL TESORO</t>
  </si>
  <si>
    <t>O15086590002</t>
  </si>
  <si>
    <t>00591012001 DEPOSITO DE EFECTIVO, DEPOSITANTE: VILLAMOR ORIHUELA YARCO VILLAMOR, CONCEPTO: CONSUMO DE AGUA DE MES DE ABRIL, CUENTA DE DEPOSITO: CUENTA UNICA DEL TESORO</t>
  </si>
  <si>
    <t>O15086600002</t>
  </si>
  <si>
    <t>00591012001 DEPOSITO DE EFECTIVO, DEPOSITANTE: BENITA JALACORI MENDOZA, CONCEPTO: CONSUMO DE AGUA DE MES DE ABRIL, CUENTA DE DEPOSITO: CUENTA UNICA DEL TESORO</t>
  </si>
  <si>
    <t>O15086610002</t>
  </si>
  <si>
    <t>00591012001 DEPOSITO DE EFECTIVO, DEPOSITANTE: BENITA JALACORI MENDOZA, CONCEPTO: CONSUMO DE AGUA DE MES DE MARZO, CUENTA DE DEPOSITO: CUENTA UNICA DEL TESORO</t>
  </si>
  <si>
    <t>B15089010002</t>
  </si>
  <si>
    <t>00046024204 DEP.DE CHEQ.AJENOS,RET.DE CAM.,CONCEPTO: REVERSION DE FONDOS (DEVOLUCION DE FONDOS),DEP.: MINISTERIO DE SALUD , PROCEDENCIA: BANCO UNION S.A., CHEQUE: 16, FECHA DE EMISION:05/06/2017</t>
  </si>
  <si>
    <t>O15088050002</t>
  </si>
  <si>
    <t>00526012001 DEPOSITO DE EFECTIVO, DEPOSITANTE: BOLIVIA TV- RODRIGO GUIBARRA PARRADO, CONCEPTO: DEVOLUCION DE FONDOS EN AVANCE, CUENTA DE DEPOSITO: CUENTA UNICA DEL TESORO</t>
  </si>
  <si>
    <t>O15088180002</t>
  </si>
  <si>
    <t>00041048002 DEPOSITO DE EFECTIVO, DEPOSITANTE: ELIZABETH MOLLINEDO GONZALES, CONCEPTO: DEPÓSITO POR SALDO EN ASIGNACIÓN DE FONDOS EN AVANCE, CUENTA DE DEPOSITO: CUENTA UNICA DEL TESORO</t>
  </si>
  <si>
    <t>O15088490002</t>
  </si>
  <si>
    <t>00099021001 DEPOSITO DE EFECTIVO, DEPOSITANTE: ANGELO HERNAN FERNANDEZ GONZALES, CONCEPTO: DEVOLUCION DEL 13% DE VIATICOS, CUENTA DE DEPOSITO: CUENTA UNICA DEL TESORO</t>
  </si>
  <si>
    <t>O15088500002</t>
  </si>
  <si>
    <t>00099021001 DEPOSITO DE EFECTIVO, DEPOSITANTE: MARIA RENE YUCRA FLORES, CONCEPTO: DEVOLUCION DE VIATICOS EL 13%, CUENTA DE DEPOSITO: CUENTA UNICA DEL TESORO</t>
  </si>
  <si>
    <t>O15088510002</t>
  </si>
  <si>
    <t>00099021001 DEPOSITO DE EFECTIVO, DEPOSITANTE: RONALD COLQUE NINA, CONCEPTO: DEVOLUCION DE VIATICOS DEL 13%, CUENTA DE DEPOSITO: CUENTA UNICA DEL TESORO</t>
  </si>
  <si>
    <t>O15088520002</t>
  </si>
  <si>
    <t>00099021001 DEPOSITO DE EFECTIVO, DEPOSITANTE: SILVIA EUGENIA PEREIRA VASQUEZ, CONCEPTO: DEVOLUCION DE VIATICOS DEL 13%, CUENTA DE DEPOSITO: CUENTA UNICA DEL TESORO</t>
  </si>
  <si>
    <t>O15089130002</t>
  </si>
  <si>
    <t>00591012001 DEPOSITO DE EFECTIVO, DEPOSITANTE: MAXCEL GLOBAL BOLIVIA SRL, CONCEPTO: PAGO DE AGUA, CUENTA DE DEPOSITO: CUENTA UNICA DEL TESORO</t>
  </si>
  <si>
    <t>O15089150002</t>
  </si>
  <si>
    <t>O15089250002</t>
  </si>
  <si>
    <t>00099021001 DEPOSITO DE EFECTIVO, DEPOSITANTE: PASCUAL ASTETE MOLLO, CONCEPTO: RETENCION POR VIATICOS, CUENTA DE DEPOSITO: CUENTA UNICA DEL TESORO</t>
  </si>
  <si>
    <t>O15089280002</t>
  </si>
  <si>
    <t>00283012002 DEPOSITO DE EFECTIVO, DEPOSITANTE: NELSON BALDIVIESO BLANCO, CONCEPTO: DEVOLUCION DE PASAJE AEREO, CUENTA DE DEPOSITO: CUENTA UNICA DEL TESORO</t>
  </si>
  <si>
    <t>O15089290002</t>
  </si>
  <si>
    <t>O15089330002</t>
  </si>
  <si>
    <t>00099021001 DEPOSITO DE EFECTIVO, DEPOSITANTE: ABRAHAN WOODROOW ROJAS PARDO, CONCEPTO: DEVOLUCION POR CONCEPTO DE PASAJES TERRESTRES CARRERA PEDESTRE 10 K CHUQUISACA, CUENTA DE DEPOSITO: CUENTA UNICA DEL TESORO</t>
  </si>
  <si>
    <t>O15089420002</t>
  </si>
  <si>
    <t>00594012001 DEPOSITO DE EFECTIVO, DEPOSITANTE: RODOLFO ALFREDO VILLALBA PEÑARRIETA CI. 2059048LP, CONCEPTO: DEVOLUCION DE CARGOS NO ACEPTADOS, CUENTA DE DEPOSITO: CUENTA UNICA DEL TESORO</t>
  </si>
  <si>
    <t>O15089460002</t>
  </si>
  <si>
    <t>00099021001 DEPOSITO DE EFECTIVO, DEPOSITANTE: RC - 10 " MERCADO ", CONCEPTO: DEV. RC-IVA ALFREDO JAMIL OLIVERA ALARCON, CUENTA DE DEPOSITO: CUENTA UNICA DEL TESORO</t>
  </si>
  <si>
    <t>O15089480002</t>
  </si>
  <si>
    <t>00099021001 DEPOSITO DE EFECTIVO, DEPOSITANTE: RC - 10 " MERCADO ", CONCEPTO: DEVOLUCION COMBUSTIBLE, CUENTA DE DEPOSITO: CUENTA UNICA DEL TESORO</t>
  </si>
  <si>
    <t>O15089490002</t>
  </si>
  <si>
    <t>00099021001 DEPOSITO DE EFECTIVO, DEPOSITANTE: RC - 10 " MERCADO ", CONCEPTO: DEVOLUCION RC-IVA MAX GUSTAVO MONRROY FLORES, CUENTA DE DEPOSITO: CUENTA UNICA DEL TESORO</t>
  </si>
  <si>
    <t>O15089500002</t>
  </si>
  <si>
    <t>00099021001 DEPOSITO DE EFECTIVO, DEPOSITANTE: RC - 10 " MERCADO ", CONCEPTO: DEV. RC-IVA JHONNY REVOLLO GARAY, CUENTA DE DEPOSITO: CUENTA UNICA DEL TESORO</t>
  </si>
  <si>
    <t>O15089600002</t>
  </si>
  <si>
    <t>00526012001 DEPOSITO DE EFECTIVO, DEPOSITANTE: BOLIVIA TV ANTENOR LUIS CERRUTO MEDINA, CONCEPTO: DEVOLUCION DE FONDOS, CUENTA DE DEPOSITO: CUENTA UNICA DEL TESORO</t>
  </si>
  <si>
    <t>O15089960002</t>
  </si>
  <si>
    <t>00130012002 DEPOSITO DE EFECTIVO, DEPOSITANTE: LUIS FEDERICO MARTINEZ RETAMOZO, CONCEPTO: DEVOLUCION POR CONCEPTO GASTOS DE PEAJE, CUENTA DE DEPOSITO: CUENTA UNICA DEL TESORO</t>
  </si>
  <si>
    <t>O15089980002</t>
  </si>
  <si>
    <t>00099021001 DEPOSITO DE EFECTIVO, DEPOSITANTE: SIXTO LLUSCO CALLEJAS, CONCEPTO: COBROS INDEBIDOS POR NUPCIAS NUEVAS, CUENTA DE DEPOSITO: CUENTA UNICA DEL TESORO</t>
  </si>
  <si>
    <t>O15090000002</t>
  </si>
  <si>
    <t>00099021001 DEPOSITO DE EFECTIVO, DEPOSITANTE: ADMINISTRADORA BOLIVIANA DE CARRETERAS ABC, CONCEPTO: PREVENTIVO C-31 127-185, CUENTA DE DEPOSITO: CUENTA UNICA DEL TESORO</t>
  </si>
  <si>
    <t>O15090020002</t>
  </si>
  <si>
    <t>00099021001 DEPOSITO DE EFECTIVO, DEPOSITANTE: SERGIO OCTAVIO ACHA VEGA, CONCEPTO: DEVOLUCION, CUENTA DE DEPOSITO: CUENTA UNICA DEL TESORO</t>
  </si>
  <si>
    <t>O15090220002</t>
  </si>
  <si>
    <t>00099021001 DEPOSITO DE EFECTIVO, DEPOSITANTE: CLEBER ANGEL CALDERON BUEZO, CONCEPTO: DEVOLUCION EXCESO CONSUMO CELULAR FEBRERO 2017-72013935, CUENTA DE DEPOSITO: CUENTA UNICA DEL TESORO</t>
  </si>
  <si>
    <t>O15090240002</t>
  </si>
  <si>
    <t>00099021001 DEPOSITO DE EFECTIVO, DEPOSITANTE: JUAN NELSON JIMENEZ CHOQUE, CONCEPTO: DEVOLUCION EXCESO CONSUMO CELULAR FEBRERO 2017 71520863, CUENTA DE DEPOSITO: CUENTA UNICA DEL TESORO</t>
  </si>
  <si>
    <t>O15090370002</t>
  </si>
  <si>
    <t>00373024101 DEPOSITO DE EFECTIVO, DEPOSITANTE: RUDDY VILLCA POMA, CONCEPTO: DEVOLUCION DE VIATICOS AL PREVENTIVO 429, CUENTA DE DEPOSITO: CUENTA UNICA DEL TESORO</t>
  </si>
  <si>
    <t>O15090500002</t>
  </si>
  <si>
    <t>00099021001 DEPOSITO DE EFECTIVO, DEPOSITANTE: LOURDES ALIAGA ZAPATA, CONCEPTO: DEVOLUCION DE RENTA, CUENTA DE DEPOSITO: CUENTA UNICA DEL TESORO</t>
  </si>
  <si>
    <t>O15090510002</t>
  </si>
  <si>
    <t>00266022001 DEPOSITO DE EFECTIVO, DEPOSITANTE: DIRECCION DEPARTAMENTAL DE EDUCACION LA PAZ, CONCEPTO: DEVOLUCION REFRIGERIO NOVIEMBRE/16 DISTRITOS LA PAZ-EL ALTO - RPOVINCIAS, CUENTA DE DEPOSITO: CUENTA UNICA DEL TESORO</t>
  </si>
  <si>
    <t>B15092010002</t>
  </si>
  <si>
    <t>00574014201 DEP.DE CHEQ.AJENOS,RET.DE CAM.,CONCEPTO: DEVOLUCION ANTICIPO SEDEM - LACTEOSBOL FONDOS PRO-LECHE OP SEDEM VC-LB N° 086 / 2016,DEP.: DELPHINUS CONTAINER BOLIVIA S.R.L. , PROCEDENCIA: BANCO BISA S.A., CHEQUE: 32, FECHA DE EMISION:07/06/2017</t>
  </si>
  <si>
    <t>B15093160002</t>
  </si>
  <si>
    <t>00099021001 DEP.DE CHEQ.AJENOS,RET.DE CAM.,CONCEPTO: FONDOS DEPOSITADOS POR GUERRA JHONSON ROXZANA CUENTAS POR COBRAR 2016 HR 9054/2016,DEP.: DEFENSORIA DEL PUEBLO , PROCEDENCIA: BANCO UNION S.A., CHEQUE: 724, FECHA DE EMISION:07/06/2017</t>
  </si>
  <si>
    <t>B15093210002</t>
  </si>
  <si>
    <t>00099021001 DEP.DE CHEQ.AJENOS,RET.DE CAM.,CONCEPTO: DEP. DE CUENTAS POR COBRAR DE LA SRA GRISELDA SILLERICO SEGUN HR 3904/2016,DEP.: DEFENSORIA DEL PUEBLO , PROCEDENCIA: BANCO UNION S.A., CHEQUE: 722, FECHA DE EMISION:06/06/2017</t>
  </si>
  <si>
    <t>O15091710002</t>
  </si>
  <si>
    <t>00099021001 DEPOSITO DE EFECTIVO, DEPOSITANTE: REPM - 3 GRAL E. ARZE, CONCEPTO: REVERSION DEL 13% VIATICOS SGTO.WILLIAMS TOLEDO JAVIER, CUENTA DE DEPOSITO: CUENTA UNICA DEL TESORO</t>
  </si>
  <si>
    <t>O15091740002</t>
  </si>
  <si>
    <t>00099021001 DEPOSITO DE EFECTIVO, DEPOSITANTE: RA - 7 TUMUSLA, CONCEPTO: REVERSION DEL 13% DE VIATICOS SOF. MIGUEL MOLLO ORTUÑO, CUENTA DE DEPOSITO: CUENTA UNICA DEL TESORO</t>
  </si>
  <si>
    <t>O15091750002</t>
  </si>
  <si>
    <t>00099021001 DEPOSITO DE EFECTIVO, DEPOSITANTE: REPM - 3 GRAL. E. ARZE, CONCEPTO: REVERSION DEL 13% VIATICOS TTE. CARMINIA GAMBOA CARRILLO, CUENTA DE DEPOSITO: CUENTA UNICA DEL TESORO</t>
  </si>
  <si>
    <t>O15091870002</t>
  </si>
  <si>
    <t>00099021001 DEPOSITO DE EFECTIVO, DEPOSITANTE: RIA - 25 " TOCOPILLA ", CONCEPTO: DEVOLUCION DE LOS VIATICOS EL 13%, CUENTA DE DEPOSITO: CUENTA UNICA DEL TESORO</t>
  </si>
  <si>
    <t>O15091980002</t>
  </si>
  <si>
    <t>00225024101 DEPOSITO DE EFECTIVO, DEPOSITANTE: HUMBERTO ROCHA ROSALES, CONCEPTO: RETENCION DE IMPUESTOS POR SERVICIO DE ALIMENTACION EN PUCARANI, CUENTA DE DEPOSITO: CUENTA UNICA DEL TESORO</t>
  </si>
  <si>
    <t>O15092020002</t>
  </si>
  <si>
    <t>00099021001 DEPOSITO DE EFECTIVO, DEPOSITANTE: DAVID MIRANDA - MINISTERIO DE DEPORTES, CONCEPTO: DEV. SALDOS FONDOS EN AVANCE DIA DEL DESAFIO, CUENTA DE DEPOSITO: CUENTA UNICA DEL TESORO</t>
  </si>
  <si>
    <t>O15092170002</t>
  </si>
  <si>
    <t>00099021001 DEPOSITO DE EFECTIVO, DEPOSITANTE: PROF IV LIEDMA VERONICA MEDINA SALINAS, CONCEPTO: RETENCION DE VIATICOS POR CAMBIO DE DESTINO GESTION 2017, CUENTA DE DEPOSITO: CUENTA UNICA DEL TESORO</t>
  </si>
  <si>
    <t>O15092810002</t>
  </si>
  <si>
    <t>00526012001 DEPOSITO DE EFECTIVO, DEPOSITANTE: CESAR GOMEZ CONDORI BOLIVIA TV, CONCEPTO: DEVOLUCION DE FONDOS EN AVANCE, CUENTA DE DEPOSITO: CUENTA UNICA DEL TESORO</t>
  </si>
  <si>
    <t>O15092830002</t>
  </si>
  <si>
    <t>00099021001 DEPOSITO DE EFECTIVO, DEPOSITANTE: LUIS HAROLD CUIZA TORREZ, CONCEPTO: DEVOLUCION DE VIATICO EN DEMACIA DISTRITAL CHUQUISACA F18 065/2017 ANH, CUENTA DE DEPOSITO: CUENTA UNICA DEL TESORO</t>
  </si>
  <si>
    <t>O15092860002</t>
  </si>
  <si>
    <t>00099021001 DEPOSITO DE EFECTIVO, DEPOSITANTE: SHARLOP LOREDO CAYO, CONCEPTO: DEVOLUCION DE VIATICOS EL 13%, CUENTA DE DEPOSITO: CUENTA UNICA DEL TESORO</t>
  </si>
  <si>
    <t>O15092920002</t>
  </si>
  <si>
    <t>00099021001 DEPOSITO DE EFECTIVO, DEPOSITANTE: EDGAR ALVARADO VILLARROEL, CONCEPTO: DEVOLUCION DE PASAJES, CUENTA DE DEPOSITO: CUENTA UNICA DEL TESORO</t>
  </si>
  <si>
    <t>O15093030002</t>
  </si>
  <si>
    <t>00099021001 DEPOSITO DE EFECTIVO, DEPOSITANTE: SEGIP OFICINA NACIONAL, CONCEPTO: DEVOLUCIÓN DE SALDO C-31 N°744 PRIMER FONDO MADRID - ESPAÑA FUENTE 41, CUENTA DE DEPOSITO: CUENTA UNICA DEL TESORO</t>
  </si>
  <si>
    <t>O15093040002</t>
  </si>
  <si>
    <t>00340012003 DEPOSITO DE EFECTIVO, DEPOSITANTE: SEGIP OFICINA NACIONAL, CONCEPTO: DEVOLUCIÓN DE SALDO C-31 N°745 PRIMER FONDO MADRID - ESPAÑA FUENTE 20, CUENTA DE DEPOSITO: CUENTA UNICA DEL TESORO</t>
  </si>
  <si>
    <t>O15093050002</t>
  </si>
  <si>
    <t>00099021001 DEPOSITO DE EFECTIVO, DEPOSITANTE: MARUJA COLQUE GUTIERREZ CI 2311719 LP, CONCEPTO: DEVOLUCION DE HABERES INDEBIDOS FEBRERO Y MARZO 2017, CUENTA DE DEPOSITO: CUENTA UNICA DEL TESORO</t>
  </si>
  <si>
    <t>O15093080002</t>
  </si>
  <si>
    <t>00099021001 DEPOSITO DE EFECTIVO, DEPOSITANTE: MARUJA COLQUE GUTIERREZ CI 2311719 LP, CONCEPTO: DEVOLUCION DE INCREMENTO SALARIAL (2017), CUENTA DE DEPOSITO: CUENTA UNICA DEL TESORO</t>
  </si>
  <si>
    <t>O15093650002</t>
  </si>
  <si>
    <t>00016071101 DEPOSITO DE EFECTIVO, DEPOSITANTE: DELIA GUTIERREZ VILLCA, CONCEPTO: DEVOLUCION POR CONCEPTO DE FONDOS EN AVANCE PARA PASAJES Y VIATICOS, CUENTA DE DEPOSITO: CUENTA UNICA DEL TESORO</t>
  </si>
  <si>
    <t>O15093670002</t>
  </si>
  <si>
    <t>00016071101 DEPOSITO DE EFECTIVO, DEPOSITANTE: SILVIA RAMIREZ BALANZA, CONCEPTO: DEVOLUCION POR CONCEPTO DE FONDOS EN AVANCE PARA PASAJES Y VIATICOS, CUENTA DE DEPOSITO: CUENTA UNICA DEL TESORO</t>
  </si>
  <si>
    <t>O15093680002</t>
  </si>
  <si>
    <t>00099021001 DEPOSITO DE EFECTIVO, DEPOSITANTE: IRENE BALLADARES VELASQUEZ, CONCEPTO: DEVOLUCION AL SENASIR ( COACTIVO SOCIAL ), CUENTA DE DEPOSITO: CUENTA UNICA DEL TESORO</t>
  </si>
  <si>
    <t>O15093730002</t>
  </si>
  <si>
    <t>00132052001 DEPOSITO DE EFECTIVO, DEPOSITANTE: NATIVIDAD CUELLAR FLORES, CONCEPTO: DEVOLUCION DE SALARIO CORRESPONDIENTE AL MES DE ABRIL DE LA FUNCIONARIA - NATIVIDAD CUELLAR FLORES, CUENTA DE DEPOSITO: CUENTA UNICA DEL TESORO</t>
  </si>
  <si>
    <t>O15093890002</t>
  </si>
  <si>
    <t>00010011101 DEPOSITO DE EFECTIVO, DEPOSITANTE: MRE - MIREYA DURAN R., CONCEPTO: DEV C31-1244-2006 OBS 2,2 - C AUDIT ESP, CUENTA DE DEPOSITO: CUENTA UNICA DEL TESORO</t>
  </si>
  <si>
    <t>O15094130002</t>
  </si>
  <si>
    <t>00526012001 DEPOSITO DE EFECTIVO, DEPOSITANTE: BOLIVIA T.V. RAMIRO PACOSILLO MAMANI, CONCEPTO: DEVOLUCION DE PASAJES, CUENTA DE DEPOSITO: CUENTA UNICA DEL TESORO</t>
  </si>
  <si>
    <t>O15094170002</t>
  </si>
  <si>
    <t>00099021001 DEPOSITO DE EFECTIVO, DEPOSITANTE: AIDA TURCO VINO, CONCEPTO: DEVOLUCION DE HABERES MES DE FEBRERO 2017, CUENTA DE DEPOSITO: CUENTA UNICA DEL TESORO</t>
  </si>
  <si>
    <t>O15094230002</t>
  </si>
  <si>
    <t>00099021001 DEPOSITO DE EFECTIVO, DEPOSITANTE: AIDA TURCO VINO, CONCEPTO: DEVOLUCION DE HABERES MES MARZO 2017, CUENTA DE DEPOSITO: CUENTA UNICA DEL TESORO</t>
  </si>
  <si>
    <t>O15094430002</t>
  </si>
  <si>
    <t>00099021001 DEPOSITO DE EFECTIVO, DEPOSITANTE: RENE MARTINEZ MINISTERIO DE DEPORTES, CONCEPTO: DEVOLUCION DE SALDOS NO EJECUTADOS, CUENTA DE DEPOSITO: CUENTA UNICA DEL TESORO</t>
  </si>
  <si>
    <t>B15096630002</t>
  </si>
  <si>
    <t>00526012001 DEP.DE CHEQ.AJENOS,RET.DE CAM.,CONCEPTO: PARA DIFERENTES REVERSIONES DE PREVENTIVOS BOLIVIA TV.,DEP.: BOLIVIA TV , PROCEDENCIA: BANCO UNION S.A., CHEQUE: 15844, FECHA DE EMISION:12/06/2017</t>
  </si>
  <si>
    <t>B15096760002</t>
  </si>
  <si>
    <t>00015011108 DEP.DE CHEQ.AJENOS,RET.DE CAM.,CONCEPTO: DEVOLUCIÓN DE FONDOS,DEP.: MIN GOBIERNO , PROCEDENCIA: BANCO UNION S.A., CHEQUE: 50801, FECHA DE EMISION:09/06/2017</t>
  </si>
  <si>
    <t>B15096920002</t>
  </si>
  <si>
    <t>00099021001 DEP.DE CHEQ.AJENOS,RET.DE CAM.,CONCEPTO: COMPENSACIÓN MENSUAL DE COTIZACIÓN,DEP.: FUTURO DE BOLIVIA S.A. AFP , PROCEDENCIA: BANCO DE CREDITO DE BOLIVIA S.A., CHEQUE: 49199, FECHA DE EMISION:12/06/2017</t>
  </si>
  <si>
    <t>B15096940002</t>
  </si>
  <si>
    <t>00099021001 DEP.DE CHEQ.AJENOS,RET.DE CAM.,CONCEPTO: FRACCIONAMIENTO COMPLEMENTARIO MENSUAL,DEP.: FUTURO DE BOLIVIA S.A. AFP , PROCEDENCIA: BANCO DE CREDITO DE BOLIVIA S.A., CHEQUE: 49200, FECHA DE EMISION:12/06/2017</t>
  </si>
  <si>
    <t>O15095970002</t>
  </si>
  <si>
    <t>00099021001 DEPOSITO DE EFECTIVO, DEPOSITANTE: VICTOR HUGO BLANCO BLACUTT, CONCEPTO: DEVOLUCION DE PERCEPCION INDEBIDA DE SUELDOS SEGUN DICTAMEN N°CGE / DRC - 080 / 2016, CUENTA DE DEPOSITO: CUENTA UNICA DEL TESORO</t>
  </si>
  <si>
    <t>O15096020002</t>
  </si>
  <si>
    <t>00212082004 DEPOSITO DE EFECTIVO, DEPOSITANTE: INRA - LA PAZ GROVER MATA, CONCEPTO: DEVOLUCIÓN GASTOS OPERATIVOS, CUENTA DE DEPOSITO: CUENTA UNICA DEL TESORO</t>
  </si>
  <si>
    <t>O15096220002</t>
  </si>
  <si>
    <t>00099021001 DEPOSITO DE EFECTIVO, DEPOSITANTE: MINISTERIO DE DEFENSA NACIONAL, CONCEPTO: IVA DE DESCARGO DE LOS VIATICOS DE CAMBIO DE DESTINO / LIVAN LISBER FERNANDEZ HERRERA, CUENTA DE DEPOSITO: CUENTA UNICA DEL TESORO</t>
  </si>
  <si>
    <t>O15096290002</t>
  </si>
  <si>
    <t>00099021001 DEPOSITO DE EFECTIVO, DEPOSITANTE: SENASIR-BONIFACIO FLORES VASQUEZ, CONCEPTO: LA DEVOLUCION PAGO UNICO, CUENTA DE DEPOSITO: CUENTA UNICA DEL TESORO</t>
  </si>
  <si>
    <t>O15096470002</t>
  </si>
  <si>
    <t>O15096580002</t>
  </si>
  <si>
    <t>00212012001 DEPOSITO DE EFECTIVO, DEPOSITANTE: INRA - NACIONAL VIRGILIO QUIROZ MATTA, CONCEPTO: DEVOLUCION DE GASTOS OPERATIVOS, CUENTA DE DEPOSITO: CUENTA UNICA DEL TESORO</t>
  </si>
  <si>
    <t>O15096930002</t>
  </si>
  <si>
    <t>00099021001 DEPOSITO DE EFECTIVO, DEPOSITANTE: WILMA SONIA PAREJA ANTEZANA, CONCEPTO: DEV. FONDOS DE LA UMSS PERCEP INDEB DE SUELDOS Y SALARIOS DET. MED DICT DE RESP CIV N°CGE/DRC-080/16, CUENTA DE DEPOSITO: CUENTA UNICA DEL TESORO</t>
  </si>
  <si>
    <t>O15096970002</t>
  </si>
  <si>
    <t>00020051101 DEPOSITO DE EFECTIVO, DEPOSITANTE: EDSON FLAVIO QUISPE CALLISAYA, CONCEPTO: REVERSIÓN SERVICIOS BÁSICOS ENERGIA ELECTRICA, CUENTA DE DEPOSITO: CUENTA UNICA DEL TESORO</t>
  </si>
  <si>
    <t>O15097280002</t>
  </si>
  <si>
    <t>00099021001 DEPOSITO DE EFECTIVO, DEPOSITANTE: EDGAR JALLAZA PACA, CONCEPTO: DEP POR RETENCION SERVICIOS DE AGUA MES ABRIL/17 DEL RA-4 "TTE BULLAIN", CUENTA DE DEPOSITO: CUENTA UNICA DEL TESORO</t>
  </si>
  <si>
    <t>O15097340002</t>
  </si>
  <si>
    <t>00585012002 DEPOSITO DE EFECTIVO, DEPOSITANTE: GRISELDO FELIX PEÑALOZA RAMIREZ (ABE), CONCEPTO: DEVOLUCION EXCESO DE LLAMADAS TELEFONICAS, CUENTA DE DEPOSITO: CUENTA UNICA DEL TESORO</t>
  </si>
  <si>
    <t>O15097450002</t>
  </si>
  <si>
    <t>00099021001 DEPOSITO DE EFECTIVO, DEPOSITANTE: DAVID FERNANDO BUSTAMANTE QUIROGA, CONCEPTO: DEVOLUCION DE RECURSOS POR EXCESO DE CONSUMO DE TELEFONIA CELULAR MARZO 2017, CUENTA DE DEPOSITO: CUENTA UNICA DEL TESORO</t>
  </si>
  <si>
    <t>O15097470002</t>
  </si>
  <si>
    <t>00099021001 DEPOSITO DE EFECTIVO, DEPOSITANTE: DAVID FERNANDO BUSTAMANTE QUIROGA, CONCEPTO: DEVOLUCION DE RECURSOS POR EXCESO DE CONSUMO DE TELEFONIA CELULAR FEBRERO 2017, CUENTA DE DEPOSITO: CUENTA UNICA DEL TESORO</t>
  </si>
  <si>
    <t>O15097540002</t>
  </si>
  <si>
    <t>00010011101 DEPOSITO DE EFECTIVO, DEPOSITANTE: RUIZ AVILES ASTRID KEITEL CI:4748661, CONCEPTO: DEVOLUCIÓN DE RETROACTIVO 2017 MES DE ABRIL, CUENTA DE DEPOSITO: CUENTA UNICA DEL TESORO</t>
  </si>
  <si>
    <t>O15097550002</t>
  </si>
  <si>
    <t>00010011101 DEPOSITO DE EFECTIVO, DEPOSITANTE: JUAN CARLOS FERNANDEZ CAREAGA CI:7347904, CONCEPTO: DEVOLUCIÓN APORTE PATRONAL DE RETROACTIVO Y BONO DE ANTIGUEDAD ABRIL 2017, CUENTA DE DEPOSITO: CUENTA UNICA DEL TESORO</t>
  </si>
  <si>
    <t>O15097570002</t>
  </si>
  <si>
    <t>00099021001 DEPOSITO DE EFECTIVO, DEPOSITANTE: ZARATE RIVAS JUAN JAVIER CI:1108568, CONCEPTO: DEVOLUCIÓN DE RETROACTIVO BONO DE ANTIGUEDAD RETROACTIVO, CUENTA DE DEPOSITO: CUENTA UNICA DEL TESORO</t>
  </si>
  <si>
    <t>O15097580002</t>
  </si>
  <si>
    <t>00099021001 DEPOSITO DE EFECTIVO, DEPOSITANTE: JUAN CARLOS FERNANDEZ CAREAGA CI:7347904, CONCEPTO: DEVOLUCIÓN APORTE PATRONAL DE BONO DE ANTIGUEDAD RETROACTIVO ENERO 2017, CUENTA DE DEPOSITO: CUENTA UNICA DEL TESORO</t>
  </si>
  <si>
    <t>O15097590002</t>
  </si>
  <si>
    <t>00099021001 DEPOSITO DE EFECTIVO, DEPOSITANTE: RIVEROS BARRIENTOS MARUJA CI:3482527, CONCEPTO: DEVOLUCIÓN PAGO EN DEMASIA RETROACTIVO Y BONO DE ANTIGUEDAD ENERO Y FEBRERO 2017, CUENTA DE DEPOSITO: CUENTA UNICA DEL TESORO</t>
  </si>
  <si>
    <t>O15097610002</t>
  </si>
  <si>
    <t>00099021001 DEPOSITO DE EFECTIVO, DEPOSITANTE: JUAN CARLOS FERNANDEZ CAREAGA CI:7347904, CONCEPTO: DEVOLUCIÓN APORTES PATRONALES Y BONO DE ANTIGUEDAD ENERO Y FEBRERO 2017, CUENTA DE DEPOSITO: CUENTA UNICA DEL TESORO</t>
  </si>
  <si>
    <t>O15097620002</t>
  </si>
  <si>
    <t>00572012001 DEPOSITO DE EFECTIVO, DEPOSITANTE: OSCAR RODNEY MONTES ALIAGA, CONCEPTO: POR LA PERDIDA DEL CREDITO FISCAL, CUENTA DE DEPOSITO: CUENTA UNICA DEL TESORO</t>
  </si>
  <si>
    <t>O15097670002</t>
  </si>
  <si>
    <t>00041021101 DEPOSITO DE EFECTIVO, DEPOSITANTE: SENAPI LESLY PAMELA NIEVES NAVA BARRIENTOS, CONCEPTO: 3ER PAGO DE CUOTA, CUENTA DE DEPOSITO: CUENTA UNICA DEL TESORO</t>
  </si>
  <si>
    <t>O15098040002</t>
  </si>
  <si>
    <t>00070014201 DEPOSITO DE EFECTIVO, DEPOSITANTE: WILLAM CRISTIAN BAPTISTA NOYA, CONCEPTO: DEVOLUCION SALDO GASTOS DE ALIMENTACION, CUENTA DE DEPOSITO: CUENTA UNICA DEL TESORO</t>
  </si>
  <si>
    <t>O15098150002</t>
  </si>
  <si>
    <t>00099021001 DEPOSITO DE EFECTIVO, DEPOSITANTE: CONALPEDIS, CONCEPTO: POR REPOSICIÓN DE FONDOS, CUENTA DE DEPOSITO: CUENTA UNICA DEL TESORO</t>
  </si>
  <si>
    <t>O15098170002</t>
  </si>
  <si>
    <t>O15098400002</t>
  </si>
  <si>
    <t>00099021001 DEPOSITO DE EFECTIVO, DEPOSITANTE: MARTHA MONTAÑO AGUILAR, CONCEPTO: DEVOLUCION SEGUN DICTAMEN CGE / DRC - 080/2016 PUNTOS 8.79 - 9.105-10,95, CUENTA DE DEPOSITO: CUENTA UNICA DEL TESORO</t>
  </si>
  <si>
    <t>O15098600002</t>
  </si>
  <si>
    <t>00041048002 DEPOSITO DE EFECTIVO, DEPOSITANTE: JAVIER ROLANDO ESCALANTE VILLEGAS, CONCEPTO: DEPÓSITO LIBRETA, CUENTA DE DEPOSITO: CUENTA UNICA DEL TESORO</t>
  </si>
  <si>
    <t>O15098610002</t>
  </si>
  <si>
    <t>00041048002 DEPOSITO DE EFECTIVO, DEPOSITANTE: PATRICIA QUIROZ PEDRAZA, CONCEPTO: DEPÓSITO LIBRETA, CUENTA DE DEPOSITO: CUENTA UNICA DEL TESORO</t>
  </si>
  <si>
    <t>B15100480002</t>
  </si>
  <si>
    <t>00283012002 DEP.DE CHEQ.AJENOS,RET.DE CAM.,CONCEPTO: PAGO POR SUBSIDIO DE ENFERMEDAD, CORRESPONDIENTE AL MES DE ABRIL DE 2017,DEP.: CAJA DE SALUD DE LA BANCA PRIVADA , PROCEDENCIA: BANCO NACIONAL DE BOLIVIA S.A., CHEQUE: 6586508, FECHA DE EMISION:26/05/2017</t>
  </si>
  <si>
    <t>B15100490002</t>
  </si>
  <si>
    <t>00283014101 DEP.DE CHEQ.AJENOS,RET.DE CAM.,CONCEPTO: SOBRE GIRO DE CELULAR MARZO,DEP.: ADUANA NAL DE BOLIVIA , PROCEDENCIA: BANCO UNION S.A., CHEQUE: 2591, FECHA DE EMISION:08/06/2017</t>
  </si>
  <si>
    <t>B15100530002</t>
  </si>
  <si>
    <t>00283012002 DEP.DE CHEQ.AJENOS,RET.DE CAM.,CONCEPTO: EXTRAVIO DE CREDENCIAL,DEP.: ADUANA NAL DE BOLIVIA , PROCEDENCIA: BANCO UNION S.A., CHEQUE: 2590, FECHA DE EMISION:08/06/2017</t>
  </si>
  <si>
    <t>B15100710002</t>
  </si>
  <si>
    <t>00587012001 DEP.DE CHEQ.AJENOS,RET.DE CAM.,CONCEPTO: PAGO POR ALQUILER DE MAQUINAS,DEP.: INDIGO ENERGY INTERNATIONAL S.A. , PROCEDENCIA: BANCO UNION S.A., CHEQUE: 5317, FECHA DE EMISION:13/06/2017</t>
  </si>
  <si>
    <t>B15100750002</t>
  </si>
  <si>
    <t>00582012001 DEP.DE CHEQ.AJENOS,RET.DE CAM.,CONCEPTO: SINIESTRO PERDIDA DE MERCADERIA,DEP.: CREDINFORM INTERNATIONAL S.A. , PROCEDENCIA: BANCO MERCANTIL SANTA CRUZ SA., CHEQUE: 107042, FECHA DE EMISION:09/06/2017</t>
  </si>
  <si>
    <t>O15099750002</t>
  </si>
  <si>
    <t>00099021001 DEPOSITO DE EFECTIVO, DEPOSITANTE: ALEJANDRINA MINAYA JALLASI, CONCEPTO: DEVOLUCION DE VIATICOS, CUENTA DE DEPOSITO: CUENTA UNICA DEL TESORO</t>
  </si>
  <si>
    <t>O15099870002</t>
  </si>
  <si>
    <t>00526012001 DEPOSITO DE EFECTIVO, DEPOSITANTE: JUAN SABASTIAN QUISPE VELARDE, CONCEPTO: DEVOLUCION DE FONDOS EN AVANCE, CUENTA DE DEPOSITO: CUENTA UNICA DEL TESORO</t>
  </si>
  <si>
    <t>O15099990002</t>
  </si>
  <si>
    <t>00526012001 DEPOSITO DE EFECTIVO, DEPOSITANTE: BOLIVIA TV RODRIGO GUIBARRA PARRADO, CONCEPTO: DEVOLUCION DE FONDOS EN AVANCE BOLIVIA TV, CUENTA DE DEPOSITO: CUENTA UNICA DEL TESORO</t>
  </si>
  <si>
    <t>O15100100002</t>
  </si>
  <si>
    <t>00585012002 DEPOSITO DE EFECTIVO, DEPOSITANTE: TATIANA PRIETO EYZAGUIRRE, CONCEPTO: DEVOLUCIÓN DE FONDOS, CUENTA DE DEPOSITO: CUENTA UNICA DEL TESORO</t>
  </si>
  <si>
    <t>O15100120002</t>
  </si>
  <si>
    <t>00047081101 DEPOSITO DE EFECTIVO, DEPOSITANTE: ABRAHAM MIRANDA-ADMINISTRADOR A.I.DISTRITAL LA PAZ, CONCEPTO: DEVOLUCION DE SALDO DE CAJA CHICA, CUENTA DE DEPOSITO: CUENTA UNICA DEL TESORO</t>
  </si>
  <si>
    <t>O15100330002</t>
  </si>
  <si>
    <t>00290012001 DEPOSITO DE EFECTIVO, DEPOSITANTE: HUBER ALVARADO CORONEL, CONCEPTO: DEVOLUCION VIATICOS, CUENTA DE DEPOSITO: CUENTA UNICA DEL TESORO</t>
  </si>
  <si>
    <t>O15100380002</t>
  </si>
  <si>
    <t>00099021001 DEPOSITO DE EFECTIVO, DEPOSITANTE: MAGISTERIO - MONICA ALCON APAZA, CONCEPTO: DEVOLVER: LIQUIDO PAGABLE + DESCUENTO DE CONFEDERACION FEDERACION, COB EN DOS PAGOS, CUENTA DE DEPOSITO: CUENTA UNICA DEL TESORO</t>
  </si>
  <si>
    <t>O15100430002</t>
  </si>
  <si>
    <t>00099021001 DEPOSITO DE EFECTIVO, DEPOSITANTE: JAVIER SAIRE IBAÑEZ, CONCEPTO: PARA REVERSIÓN DE BOLETA DE PAGO, CUENTA DE DEPOSITO: CUENTA UNICA DEL TESORO</t>
  </si>
  <si>
    <t>O15100510002</t>
  </si>
  <si>
    <t>00212082001 DEPOSITO DE EFECTIVO, DEPOSITANTE: INRA-LA PAZ - RENE RAMOS RAMOS, CONCEPTO: DEVOLUCION GASTOS OPERATIVOS, CUENTA DE DEPOSITO: CUENTA UNICA DEL TESORO</t>
  </si>
  <si>
    <t>O15100720002</t>
  </si>
  <si>
    <t>00099021001 DEPOSITO DE EFECTIVO, DEPOSITANTE: MUNICIPIO DE VILLA TUNARI, CONCEPTO: DEVOLUCION DE SALDOS CONTRAPARTES FONADAL PROYECTOS CON GOB AUT MUNICIPAL VILLA TUNARI, CUENTA DE DEPOSITO: CUENTA UNICA DEL TESORO</t>
  </si>
  <si>
    <t>O15100780002</t>
  </si>
  <si>
    <t>00099021001 DEPOSITO DE EFECTIVO, DEPOSITANTE: RI-31 "CNL.E.RIOS Z.", CONCEPTO: PAGO RETENCIONES MES ABRIL, CUENTA DE DEPOSITO: CUENTA UNICA DEL TESORO</t>
  </si>
  <si>
    <t>O15100790002</t>
  </si>
  <si>
    <t>00099021001 DEPOSITO DE EFECTIVO, DEPOSITANTE: RI-31 "CNL.E.RIOS Z.", CONCEPTO: PAGO RETENCION MES MAYO, CUENTA DE DEPOSITO: CUENTA UNICA DEL TESORO</t>
  </si>
  <si>
    <t>O15100830002</t>
  </si>
  <si>
    <t>00099021001 DEPOSITO DE EFECTIVO, DEPOSITANTE: RI - 26 ""AZURDUX"", CONCEPTO: RETENCIÓN MES ABRIL, CUENTA DE DEPOSITO: CUENTA UNICA DEL TESORO</t>
  </si>
  <si>
    <t>O15100840002</t>
  </si>
  <si>
    <t>00086031101 DEPOSITO DE EFECTIVO, DEPOSITANTE: JUAN FABRICANO MALECA, CONCEPTO: DEVOLUCION PARA REVERSION PLANILLA, CUENTA DE DEPOSITO: CUENTA UNICA DEL TESORO</t>
  </si>
  <si>
    <t>O15100960002</t>
  </si>
  <si>
    <t>00099021001 DEPOSITO DE EFECTIVO, DEPOSITANTE: GEORGINA LORETTA FARAH MENDOZA, CONCEPTO: DEVOLUCIÓN DE PASAJES TERRESTRES, CUENTA DE DEPOSITO: CUENTA UNICA DEL TESORO</t>
  </si>
  <si>
    <t>O15100970002</t>
  </si>
  <si>
    <t>00099021001 DEPOSITO DE EFECTIVO, DEPOSITANTE: GARY MAURICIO RIVAS SEVILLA, CONCEPTO: DEVOLUCION PASAJES TERRESTRE, CUENTA DE DEPOSITO: CUENTA UNICA DEL TESORO</t>
  </si>
  <si>
    <t>O15100990002</t>
  </si>
  <si>
    <t>00020031101 DEPOSITO DE EFECTIVO, DEPOSITANTE: DICOSE, CONCEPTO: RETENCION DE ALIMENTACION CORRESPONDIENTE AL MES DE MAYO, CUENTA DE DEPOSITO: CUENTA UNICA DEL TESORO</t>
  </si>
  <si>
    <t>O15101080002</t>
  </si>
  <si>
    <t>00526012001 DEPOSITO DE EFECTIVO, DEPOSITANTE: JUAN COARITE, CONCEPTO: VIATICOS, CUENTA DE DEPOSITO: CUENTA UNICA DEL TESORO</t>
  </si>
  <si>
    <t>O15101210002</t>
  </si>
  <si>
    <t>00344012001 DEPOSITO DE EFECTIVO, DEPOSITANTE: INDIRA OLGUIN, CONCEPTO: DEVOLUCIÓN TALLER CAMIRI, CUENTA DE DEPOSITO: CUENTA UNICA DEL TESORO</t>
  </si>
  <si>
    <t>O15101230002</t>
  </si>
  <si>
    <t>00344012001 DEPOSITO DE EFECTIVO, DEPOSITANTE: INDIRA OLGUIN, CONCEPTO: DEVOLUCIÓN TALLER COBIJA, CUENTA DE DEPOSITO: CUENTA UNICA DEL TESORO</t>
  </si>
  <si>
    <t>O15101240002</t>
  </si>
  <si>
    <t>00344012001 DEPOSITO DE EFECTIVO, DEPOSITANTE: INDIRA OLGUIN, CONCEPTO: DEVOLUCIÓN TALLER TRINIDAD, CUENTA DE DEPOSITO: CUENTA UNICA DEL TESORO</t>
  </si>
  <si>
    <t>O15101250002</t>
  </si>
  <si>
    <t>00344012001 DEPOSITO DE EFECTIVO, DEPOSITANTE: INDIRA OLGUIN, CONCEPTO: DEVOLUCIÓN TALLER CONCEPCIÓN - GUARAYO, CUENTA DE DEPOSITO: CUENTA UNICA DEL TESORO</t>
  </si>
  <si>
    <t>O15101260002</t>
  </si>
  <si>
    <t>00344012001 DEPOSITO DE EFECTIVO, DEPOSITANTE: INDIRA OLGUIN, CONCEPTO: DEVOLUCIÓN TALLER CHIMORE, CUENTA DE DEPOSITO: CUENTA UNICA DEL TESORO</t>
  </si>
  <si>
    <t>O15101940002</t>
  </si>
  <si>
    <t>00099021001 DEPOSITO DE EFECTIVO, DEPOSITANTE: ASFI - NAVIA MOSCOSO PATRICIO CELSO, CONCEPTO: DEVOLUCIÓN DE FONDOS ""SABSA"", CUENTA DE DEPOSITO: CUENTA UNICA DEL TESORO</t>
  </si>
  <si>
    <t>O15102020002</t>
  </si>
  <si>
    <t>00046024204 DEPOSITO DE EFECTIVO, DEPOSITANTE: TERESA KAREN GUMIEL SANCHEZ, CONCEPTO: REVERSION DE SALDOS AL PREVENTIVO # 2037, CUENTA DE DEPOSITO: CUENTA UNICA DEL TESORO</t>
  </si>
  <si>
    <t>O15102140002</t>
  </si>
  <si>
    <t>00526012001 DEPOSITO DE EFECTIVO, DEPOSITANTE: ROCIO GERONIMO EUGENIO, CONCEPTO: DEVOLUCION DE PASAJES, CUENTA DE DEPOSITO: CUENTA UNICA DEL TESORO</t>
  </si>
  <si>
    <t>B15103490002</t>
  </si>
  <si>
    <t>00574012002 DEP.DE CHEQ.AJENOS,RET.DE CAM.,CONCEPTO: DEP CUENTAS POR COBRAR- CUTILI QUISPE LIZETH,DEP.: LACTEOSBOL , PROCEDENCIA: BANCO UNION S.A., CHEQUE: 4524, FECHA DE EMISION:12/06/2017</t>
  </si>
  <si>
    <t>B15103570002</t>
  </si>
  <si>
    <t>00587012001 DEP.DE CHEQ.AJENOS,RET.DE CAM.,CONCEPTO: PAGO POR VENTA DE RESIDUOS,DEP.: OSWALDO TEJERINA , PROCEDENCIA: BANCO UNION S.A., CHEQUE: 984, FECHA DE EMISION:12/06/2017</t>
  </si>
  <si>
    <t>B15103610002</t>
  </si>
  <si>
    <t>00587012001 DEP.DE CHEQ.AJENOS,RET.DE CAM.,CONCEPTO: PAGO POR SERVICIOS PRESTADO,DEP.: AGROCORANI , PROCEDENCIA: BANCO UNION S.A., CHEQUE: 985, FECHA DE EMISION:12/06/2017</t>
  </si>
  <si>
    <t>B15103670002</t>
  </si>
  <si>
    <t>00587012001 DEP.DE CHEQ.AJENOS,RET.DE CAM.,CONCEPTO: PAGO POR ALQUILER DE MAQUINARIA,DEP.: INDIGO ENERGY INTERNATIONAL S.A. , PROCEDENCIA: BANCO UNION S.A., CHEQUE: 5322, FECHA DE EMISION:13/06/2017</t>
  </si>
  <si>
    <t>B15104390002</t>
  </si>
  <si>
    <t>00099021001 DEP.DE CHEQ.AJENOS,RET.DE CAM.,CONCEPTO: GIRO: CRUZ DE MENDEZ ROSSE MARIE,DEP.: BANCO UNION S.A. , PROCEDENCIA: BANCO UNION S.A., CHEQUE: 148288, FECHA DE EMISION:14/06/2017</t>
  </si>
  <si>
    <t>B15104550002</t>
  </si>
  <si>
    <t>00283014101 DEP.DE CHEQ.AJENOS,RET.DE CAM.,CONCEPTO: SOBRE GIRO DE CELULAR,DEP.: ADUANA NAL. DE BOLIVIA , PROCEDENCIA: BANCO UNION S.A., CHEQUE: 2593, FECHA DE EMISION:08/06/2017</t>
  </si>
  <si>
    <t>B15104710002</t>
  </si>
  <si>
    <t>00015011108 DEP.DE CHEQ.AJENOS,RET.DE CAM.,CONCEPTO: DEVOLUCION,DEP.: MIN GOBIERNO , PROCEDENCIA: BANCO UNION S.A., CHEQUE: 50803, FECHA DE EMISION:12/06/2017</t>
  </si>
  <si>
    <t>B15104740002</t>
  </si>
  <si>
    <t>00015011108 DEP.DE CHEQ.AJENOS,RET.DE CAM.,CONCEPTO: DEVOLUCION,DEP.: MIN GOBIERNO , PROCEDENCIA: BANCO UNION S.A., CHEQUE: 50804, FECHA DE EMISION:12/06/2017</t>
  </si>
  <si>
    <t>B15104790002</t>
  </si>
  <si>
    <t>00015011108 DEP.DE CHEQ.AJENOS,RET.DE CAM.,CONCEPTO: DEVOLUCION,DEP.: MIN GOBIERNO , PROCEDENCIA: BANCO UNION S.A., CHEQUE: 50802, FECHA DE EMISION:12/06/2017</t>
  </si>
  <si>
    <t>B15105270002</t>
  </si>
  <si>
    <t>00224012003 DEP.DE CHEQ.AJENOS,RET.DE CAM.,CONCEPTO: TRANSFERENCIA DE RECURSOS PAGO DE BIENES Y SERVICIOS JUNIO/JULIO 2017,DEP.: INSUMOS BOLIVIA , PROCEDENCIA: BANCO UNION S.A., CHEQUE: 187, FECHA DE EMISION:13/06/2017</t>
  </si>
  <si>
    <t>B15105340002</t>
  </si>
  <si>
    <t>00224012005 DEP.DE CHEQ.AJENOS,RET.DE CAM.,CONCEPTO: TRANSFERENCIA DE RECURSOS PAGO DE BIENES Y SERVICIOS JUNIO/JULIO 2017,DEP.: INSUMOS BOLIVIA , PROCEDENCIA: BANCO UNION S.A., CHEQUE: 560, FECHA DE EMISION:13/06/2017</t>
  </si>
  <si>
    <t>B15105400002</t>
  </si>
  <si>
    <t>00224012006 DEP.DE CHEQ.AJENOS,RET.DE CAM.,CONCEPTO: TRANSFERENCIA DE RECURSOS PAGO DE BIENES Y SERVICIOS JUNIO/ JULIO 2017,DEP.: INSUMOS BOLIVIA , PROCEDENCIA: BANCO UNION S.A., CHEQUE: 186, FECHA DE EMISION:13/06/2017</t>
  </si>
  <si>
    <t>B15105420002</t>
  </si>
  <si>
    <t>00224012003 DEP.DE CHEQ.AJENOS,RET.DE CAM.,CONCEPTO: TRANSFERENCIA DE RECURSOS PARA PAGO DE BIENES Y SERVICIOS MESES JUNIO/JULIO 2017,DEP.: INSUMOS BOLIVIA , PROCEDENCIA: BANCO UNION S.A., CHEQUE: 1582, FECHA DE EMISION:13/06/2017</t>
  </si>
  <si>
    <t>O15103780002</t>
  </si>
  <si>
    <t>00526012001 DEPOSITO DE EFECTIVO, DEPOSITANTE: ERICK SALAS CHOQUE, CONCEPTO: DEVOLUCIÓN DE PASAJES NO UTILIZAOS BOLIVIA TV, CUENTA DE DEPOSITO: CUENTA UNICA DEL TESORO</t>
  </si>
  <si>
    <t>O15103790002</t>
  </si>
  <si>
    <t>00099021001 DEPOSITO DE EFECTIVO, DEPOSITANTE: HARAS DEL EJERCITO, CONCEPTO: RETENCION RC-IVA PRODUCTOS METALICOS CORRESPONDIENTE AL MES DE MARZO / 17, CUENTA DE DEPOSITO: CUENTA UNICA DEL TESORO</t>
  </si>
  <si>
    <t>O15103860002</t>
  </si>
  <si>
    <t>00670012002 DEPOSITO DE EFECTIVO, DEPOSITANTE: RAMIRO BALBOA, CONCEPTO: DEVOLUCION SALDO DE GASOLINA Y PEAJES, CUENTA DE DEPOSITO: CUENTA UNICA DEL TESORO</t>
  </si>
  <si>
    <t>O15104020002</t>
  </si>
  <si>
    <t>00572012001 DEPOSITO DE EFECTIVO, DEPOSITANTE: CLAUDIA ESTRELLA GARNICA MARAÑON, CONCEPTO: PERDIDA DE CREDITO FISCAL, CUENTA DE DEPOSITO: CUENTA UNICA DEL TESORO</t>
  </si>
  <si>
    <t>O15104040002</t>
  </si>
  <si>
    <t>O15104070002</t>
  </si>
  <si>
    <t>O15104520002</t>
  </si>
  <si>
    <t>00342012001 DEPOSITO DE EFECTIVO, DEPOSITANTE: MILENCA C. ESCOBAR CLAVEL CI. 4326630 LP, CONCEPTO: DEVOLUCION EXCESO DE LLAMADAS DEL TELEFONO, CUENTA DE DEPOSITO: CUENTA UNICA DEL TESORO</t>
  </si>
  <si>
    <t>00015011108 DEPOSITO DE EFECTIVO, DEPOSITANTE: MIN GOBIERNO, CONCEPTO: DEVOLUCION DE FONDOS, CUENTA DE DEPOSITO: CUENTA UNICA DEL TESORO</t>
  </si>
  <si>
    <t>O15104950002</t>
  </si>
  <si>
    <t>00224012002 DEPOSITO DE EFECTIVO, DEPOSITANTE: HENRY RODRIGUEZ LOPEZ, CONCEPTO: DEVOLUCIÓN DE RECURSOS SALDO NO UTILIZADOS EN FONDOS EN AVANCE, CUENTA DE DEPOSITO: CUENTA UNICA DEL TESORO</t>
  </si>
  <si>
    <t>O15105010002</t>
  </si>
  <si>
    <t>00526012001 DEPOSITO DE EFECTIVO, DEPOSITANTE: RONALD DANNY QUENALLATA PAYE, CONCEPTO: DEVOLUCIÓN DE VIÁTICOS, CUENTA DE DEPOSITO: CUENTA UNICA DEL TESORO</t>
  </si>
  <si>
    <t>O15105230002</t>
  </si>
  <si>
    <t>00047011110 DEPOSITO DE EFECTIVO, DEPOSITANTE: RUBEN OSCAR FLORES ARUQUIPA, CONCEPTO: DEVOLUCIÓN DE FONDOS EN AVANCE DE DIGCOIN. CBBA DEL SR. REYNALDO LEDEZMA, CUENTA DE DEPOSITO: CUENTA UNICA DEL TESORO</t>
  </si>
  <si>
    <t>O15105300002</t>
  </si>
  <si>
    <t>00169014101 DEPOSITO DE EFECTIVO, DEPOSITANTE: AUTORIDAD DE IMPUGNACIÓN TRIBUTARIA, CONCEPTO: MULTA POR INCUMPLIMIENTO DE CONTRATO, CUENTA DE DEPOSITO: CUENTA UNICA DEL TESORO</t>
  </si>
  <si>
    <t>O15105440002</t>
  </si>
  <si>
    <t>00099021001 DEPOSITO DE EFECTIVO, DEPOSITANTE: ANTONIO MAURICIO HUANCA MAMANI, CONCEPTO: DEVOLUCION DE PERCEPCION INDEBIDA, CUENTA DE DEPOSITO: CUENTA UNICA DEL TESORO</t>
  </si>
  <si>
    <t>O15105640002</t>
  </si>
  <si>
    <t>00099021001 DEPOSITO DE EFECTIVO, DEPOSITANTE: LUISA RODRIGUEZ MEJIA, CONCEPTO: CANCELACION DE SALDO TOTAL DE PLAN DE PAGO FIRMADO CON SENASIR, CUENTA DE DEPOSITO: CUENTA UNICA DEL TESORO</t>
  </si>
  <si>
    <t>O15106010002</t>
  </si>
  <si>
    <t>O15106080002</t>
  </si>
  <si>
    <t>00099021001 DEPOSITO DE EFECTIVO, DEPOSITANTE: JUAN CARLOS BALDIVIEZO GARZON, CONCEPTO: DOBLE PERCEPCION - SENASIR, CUENTA DE DEPOSITO: CUENTA UNICA DEL TESORO</t>
  </si>
  <si>
    <t>O15106230002</t>
  </si>
  <si>
    <t>00312014401 DEPOSITO DE EFECTIVO, DEPOSITANTE: RAMON ALFREDO ALVARADO, CONCEPTO: PREVENTIVO # 2775, CUENTA DE DEPOSITO: CUENTA UNICA DEL TESORO</t>
  </si>
  <si>
    <t>O15106410002</t>
  </si>
  <si>
    <t>00099021001 DEPOSITO DE EFECTIVO, DEPOSITANTE: ROSARIO ELENA MIRANDA CHUQUIMIA, CONCEPTO: DEVOLUCION HABERES MES FEBRERO, CUENTA DE DEPOSITO: CUENTA UNICA DEL TESORO</t>
  </si>
  <si>
    <t>O15106510002</t>
  </si>
  <si>
    <t>00099021001 DEPOSITO DE EFECTIVO, DEPOSITANTE: ACEVEDO Y ASOCIADOS CONSULTORES DE EMPRESAS SRL, CONCEPTO: RECUPERACION EXTRAJUDICIAL DE DAÑO ECONOMICO, CUENTA DE DEPOSITO: CUENTA UNICA DEL TESORO</t>
  </si>
  <si>
    <t>O15106610002</t>
  </si>
  <si>
    <t>00041044201 DEPOSITO DE EFECTIVO, DEPOSITANTE: LUIS ANDRES CHAVEZ LOPEZ, CONCEPTO: DEVOLUCIÓN FONDO EN AVANCE PARA REFRIGERIO DE TALLER PAGO DE LECHE CRUDA POR CALIDAD, CUENTA DE DEPOSITO: CUENTA UNICA DEL TESORO</t>
  </si>
  <si>
    <t>O15106640002</t>
  </si>
  <si>
    <t>00099021001 DEPOSITO DE EFECTIVO, DEPOSITANTE: ERNESTO MILLAN - MINISTERIO DE DEPORTES, CONCEPTO: DEV. SALDOS NO EJECUTADOS FONDOS EN AVANCE CARRERA PEDESTRE 10 K SUCRE, CUENTA DE DEPOSITO: CUENTA UNICA DEL TESORO</t>
  </si>
  <si>
    <t>O15107120002</t>
  </si>
  <si>
    <t>B15108920002</t>
  </si>
  <si>
    <t>00660122001 DEP.DE CHEQ.AJENOS,RET.DE CAM.,CONCEPTO: EXCEDENTE TELEFONICOS MAYO 2017 Y CUENTAS POR COBRAR A HIRMA MUÑOZ COLQUE GESTIONES 2013 Y 2014,DEP.: ORGANO JUDICIAL-DISTRITO SANTA CRUZ</t>
  </si>
  <si>
    <t>B15108970002</t>
  </si>
  <si>
    <t>00099021001 DEP.DE CHEQ.AJENOS,RET.DE CAM.,CONCEPTO: PAGO POR SUBSIDIO DE ENFERMEDAD CORRESPONDIENTE AL MES DE ABRIL DE 2017,DEP.: CAJA DE SALUD DE LA BANCA PRIVADA , PROCEDENCIA: BANCO NACIONAL DE BOLIVIA S.A., CHEQUE: 6586506, FECHA DE EMISION:26/05/2017</t>
  </si>
  <si>
    <t>B15109080002</t>
  </si>
  <si>
    <t>00342012001 DEP.DE CHEQ.AJENOS,RET.DE CAM.,CONCEPTO: DEVOLUCIÓN VIÁTICOS C-31 N°596 MES ABRIL,DEP.: A.E.V. REGIONAL SUCRE , PROCEDENCIA: BANCO UNION S.A., CHEQUE: 355, FECHA DE EMISION:19/05/2017</t>
  </si>
  <si>
    <t>O15108330002</t>
  </si>
  <si>
    <t>00099021001 DEPOSITO DE EFECTIVO, DEPOSITANTE: ALINA MANUELA MARIN ARUQUIPA - MAGISTERIO, CONCEPTO: DEVOLUCIÓN AL MES DE MAYO DE 2017, CUENTA DE DEPOSITO: CUENTA UNICA DEL TESORO</t>
  </si>
  <si>
    <t>O15108340002</t>
  </si>
  <si>
    <t>00099021001 DEPOSITO DE EFECTIVO, DEPOSITANTE: ARTURO MURILLO PRIJIC, CONCEPTO: DEVOLUCION DE VIATICOS, CUENTA DE DEPOSITO: CUENTA UNICA DEL TESORO</t>
  </si>
  <si>
    <t>O15108380002</t>
  </si>
  <si>
    <t>00099021001 DEPOSITO DE EFECTIVO, DEPOSITANTE: GONZALO CALISAYA GOMEZ, CONCEPTO: DEVOLUCION MEFP, CUENTA DE DEPOSITO: CUENTA UNICA DEL TESORO</t>
  </si>
  <si>
    <t>O15108400002</t>
  </si>
  <si>
    <t>00099021001 DEPOSITO DE EFECTIVO, DEPOSITANTE: WILSON CALLISAYA FERNANDEZ, CONCEPTO: DEVOLUCION MEFP, CUENTA DE DEPOSITO: CUENTA UNICA DEL TESORO</t>
  </si>
  <si>
    <t>O15108420002</t>
  </si>
  <si>
    <t>00099021001 DEPOSITO DE EFECTIVO, DEPOSITANTE: RONNY ESPINOZA ARIAS, CONCEPTO: DEVOLUCION MEFP, CUENTA DE DEPOSITO: CUENTA UNICA DEL TESORO</t>
  </si>
  <si>
    <t>O15108440002</t>
  </si>
  <si>
    <t>O15108600002</t>
  </si>
  <si>
    <t>00099021001 DEPOSITO DE EFECTIVO, DEPOSITANTE: EFRAIN GUSTAVO SALAZAR SUAREZ, CONCEPTO: DEVOLUCION DE VIATICOS NO UTILIZADOS C31-599, CUENTA DE DEPOSITO: CUENTA UNICA DEL TESORO</t>
  </si>
  <si>
    <t>O15108610002</t>
  </si>
  <si>
    <t>00099021001 DEPOSITO DE EFECTIVO, DEPOSITANTE: EDWIN ALFONSO DE LA FUENTE JERIA, CONCEPTO: DEVOLUCION DE VIATICOS NO UTILIZADOS C31-598, CUENTA DE DEPOSITO: CUENTA UNICA DEL TESORO</t>
  </si>
  <si>
    <t>O15108620002</t>
  </si>
  <si>
    <t>00099021001 DEPOSITO DE EFECTIVO, DEPOSITANTE: JOSE LUIS PEREZ MARTINEZ, CONCEPTO: DEVOLUCION DE VIATICOS NO UTILIZADOS C31-595, CUENTA DE DEPOSITO: CUENTA UNICA DEL TESORO</t>
  </si>
  <si>
    <t>O15108690002</t>
  </si>
  <si>
    <t>00046024204 DEPOSITO DE EFECTIVO, DEPOSITANTE: EDILBER DELGADO MERCADO, CONCEPTO: DEVOLUCIÓN DE FONDOS A LA CUENTA DEL MINISTERIO DE SALUD, CUENTA DE DEPOSITO: CUENTA UNICA DEL TESORO</t>
  </si>
  <si>
    <t>O15109750002</t>
  </si>
  <si>
    <t>00212012001 DEPOSITO DE EFECTIVO, DEPOSITANTE: INSTITUTO NACIONAL DE REFORMA AGRARIA, CONCEPTO: REPOSICION DE CREDENCIAL, CUENTA DE DEPOSITO: CUENTA UNICA DEL TESORO</t>
  </si>
  <si>
    <t>O15109810002</t>
  </si>
  <si>
    <t>00234014202 DEPOSITO DE EFECTIVO, DEPOSITANTE: PIRMO CHURA, CONCEPTO: DEVOLUCION AL C-31 Nº 546 PARTIDA Nº851 TASAS, CUENTA DE DEPOSITO: CUENTA UNICA DEL TESORO</t>
  </si>
  <si>
    <t>O15109830002</t>
  </si>
  <si>
    <t>00234014202 DEPOSITO DE EFECTIVO, DEPOSITANTE: PIRMO CHURA, CONCEPTO: DEVOLUCION AL C-31 Nº545 PARTIDA Nº 34110 COMBUSTIBLE LUBRICANTES DERIVADOS PARA CONSUMO, CUENTA DE DEPOSITO: CUENTA UNICA DEL TESORO</t>
  </si>
  <si>
    <t>O15109860002</t>
  </si>
  <si>
    <t>00234014202 DEPOSITO DE EFECTIVO, DEPOSITANTE: PIRMO CHURA, CONCEPTO: DEVOLUCION AL C-31 Nº 545 PARTIDA Nº 22210 VIATICOS POR VIAJE AL INTERIOR DEL PAIS, CUENTA DE DEPOSITO: CUENTA UNICA DEL TESORO</t>
  </si>
  <si>
    <t>O15109970002</t>
  </si>
  <si>
    <t>00526012001 DEPOSITO DE EFECTIVO, DEPOSITANTE: SANDRA MABEL MARISCAL, CONCEPTO: DEVOLUCION DE VIATICOS A LA EMPRESA " BOLIVIA TV ", CUENTA DE DEPOSITO: CUENTA UNICA DEL TESORO</t>
  </si>
  <si>
    <t>O15110340002</t>
  </si>
  <si>
    <t>00099021001 DEPOSITO DE EFECTIVO, DEPOSITANTE: REYNALDO ZACONETA, CONCEPTO: DEVOLUCIÓN, CUENTA DE DEPOSITO: CUENTA UNICA DEL TESORO</t>
  </si>
  <si>
    <t>O15110350002</t>
  </si>
  <si>
    <t>00099021001 DEPOSITO DE EFECTIVO, DEPOSITANTE: NARDA BETHZABE ALVAREZ SARMIENTO, CONCEPTO: REVERSION TOTAL, CUENTA DE DEPOSITO: CUENTA UNICA DEL TESORO</t>
  </si>
  <si>
    <t>O15110450002</t>
  </si>
  <si>
    <t>00099021001 DEPOSITO DE EFECTIVO, DEPOSITANTE: IVAN IPORRE, CONCEPTO: DEVOLUCION 1 DIA VIATICO, CUENTA DE DEPOSITO: CUENTA UNICA DEL TESORO</t>
  </si>
  <si>
    <t>O15110790002</t>
  </si>
  <si>
    <t>00099021001 DEPOSITO DE EFECTIVO, DEPOSITANTE: EMILIO MAMANI ESTEVEZ, CONCEPTO: REVERSION HABERES DICIEMBRE 2015, CUENTA DE DEPOSITO: CUENTA UNICA DEL TESORO</t>
  </si>
  <si>
    <t>O15110810002</t>
  </si>
  <si>
    <t>00099021001 DEPOSITO DE EFECTIVO, DEPOSITANTE: EMILIO MAMANI ESTEVEZ, CONCEPTO: REVERSION HABERES ENERO 2016, CUENTA DE DEPOSITO: CUENTA UNICA DEL TESORO</t>
  </si>
  <si>
    <t>O15110830002</t>
  </si>
  <si>
    <t>00099021001 DEPOSITO DE EFECTIVO, DEPOSITANTE: EMILIO MAMANI ESTEVEZ, CONCEPTO: REVERSION HABERES FEBRERO 2016, CUENTA DE DEPOSITO: CUENTA UNICA DEL TESORO</t>
  </si>
  <si>
    <t>O15110860002</t>
  </si>
  <si>
    <t>00099021001 DEPOSITO DE EFECTIVO, DEPOSITANTE: EMILIO MAMANI ESTEVEZ, CONCEPTO: REVERSION HABERES MARZO 2016, CUENTA DE DEPOSITO: CUENTA UNICA DEL TESORO</t>
  </si>
  <si>
    <t>O15110870002</t>
  </si>
  <si>
    <t>00099021001 DEPOSITO DE EFECTIVO, DEPOSITANTE: EMILIO MAMANI ESTEVEZ, CONCEPTO: REVERSION HABERES ABRIL 2016, CUENTA DE DEPOSITO: CUENTA UNICA DEL TESORO</t>
  </si>
  <si>
    <t>O15110880002</t>
  </si>
  <si>
    <t>00099021001 DEPOSITO DE EFECTIVO, DEPOSITANTE: VERONICA VELASCO MARTINEZ, CONCEPTO: RECUPERACIÓN = MPD-UAI-C- N°393/2015, CUENTA DE DEPOSITO: CUENTA UNICA DEL TESORO</t>
  </si>
  <si>
    <t>O15110890002</t>
  </si>
  <si>
    <t>00099021001 DEPOSITO DE EFECTIVO, DEPOSITANTE: EMILIO MAMANI ESTEVEZ, CONCEPTO: REVERSION HABERES REINTEGRO 2016, CUENTA DE DEPOSITO: CUENTA UNICA DEL TESORO</t>
  </si>
  <si>
    <t>O15111400002</t>
  </si>
  <si>
    <t>00582012001 DEPOSITO DE EFECTIVO, DEPOSITANTE: GROVER ESPEJO QUISPE, CONCEPTO: DEVOLUCIÓN DE SALDO DE FONDOS EN AVANCE, CUENTA DE DEPOSITO: CUENTA UNICA DEL TESORO</t>
  </si>
  <si>
    <t>B15113070002</t>
  </si>
  <si>
    <t>00302014201 DEP.DE CHEQ.AJENOS,RET.DE CAM.,CONCEPTO: DEPÓSITO DE TRANSFERENCIA DE RECURSOS A LA LIBRETA,DEP.: SEDERI POTOSÍ , PROCEDENCIA: BANCO UNION S.A., CHEQUE: 243, FECHA DE EMISION:19/06/2017</t>
  </si>
  <si>
    <t>B15113080002</t>
  </si>
  <si>
    <t>00212012001 DEP.DE CHEQ.AJENOS,RET.DE CAM.,CONCEPTO: DISPOSICION DEFINITIVA DE BIENES ENAJENACION A TITULO ONEROSO REMATE A TRAVES DE CONCURSO,DEP.: INRA-POTOSI , PROCEDENCIA: BANCO UNION S.A., CHEQUE: 3645, FECHA DE EMISION:13/06/2017</t>
  </si>
  <si>
    <t>B15113100002</t>
  </si>
  <si>
    <t>00015021101 DEP.DE CHEQ.AJENOS,RET.DE CAM.,CONCEPTO: ASIGNACIONES LIBRETA,DEP.: UNIPOL , PROCEDENCIA: BANCO UNION S.A., CHEQUE: 785, FECHA DE EMISION:14/06/2017</t>
  </si>
  <si>
    <t>B15113110002</t>
  </si>
  <si>
    <t>00212012001 DEP.DE CHEQ.AJENOS,RET.DE CAM.,CONCEPTO: DISPOSICION DE BIENES ENAJENACION A TITULO ONEROSO REMATE A TRAVES DE CONCURSO DE PROPUESTAS,DEP.: INRA-POTOSI , PROCEDENCIA: BANCO UNION S.A., CHEQUE: 3646, FECHA DE EMISION:13/06/2017</t>
  </si>
  <si>
    <t>B15113710002</t>
  </si>
  <si>
    <t>00587012001 DEP.DE CHEQ.AJENOS,RET.DE CAM.,CONCEPTO: PAGO INCAPACIDAD TEMPORAL DEL PERSONAL E.B.C. CORRESPONDIENTE MES ABRIL 2017,DEP.: CAJA DE SALUD DE CAMINOS Y R.A. , PROCEDENCIA: BANCO UNION S.A., CHEQUE: 7821, FECHA DE EMISION:07/06/2017</t>
  </si>
  <si>
    <t>O15112770002</t>
  </si>
  <si>
    <t>00234014202 DEPOSITO DE EFECTIVO, DEPOSITANTE: PIRMO CHURA, CONCEPTO: DEVOLUCION C-31 N° 545 PARTIDA N° 24120 MANTENIMIENTO Y REPARACION DE VEHICULOS, CUENTA DE DEPOSITO: CUENTA UNICA DEL TESORO</t>
  </si>
  <si>
    <t>O15112780002</t>
  </si>
  <si>
    <t>00234014202 DEPOSITO DE EFECTIVO, DEPOSITANTE: PIRMO CHURA, CONCEPTO: DEVOLUCION C-31 N° 546 - PARTIDA N° 85100 TASAS, CUENTA DE DEPOSITO: CUENTA UNICA DEL TESORO</t>
  </si>
  <si>
    <t>O15112790002</t>
  </si>
  <si>
    <t>00234012001 DEPOSITO DE EFECTIVO, DEPOSITANTE: MARIO MARISCAL Q., CONCEPTO: DEV FONDOS AL C-31 N° 608 POR GASOLINA SERGEOMIN, CUENTA DE DEPOSITO: CUENTA UNICA DEL TESORO</t>
  </si>
  <si>
    <t>O15112940002</t>
  </si>
  <si>
    <t>00293042001 DEPOSITO DE EFECTIVO, DEPOSITANTE: JAVIER SIXTO AYALA CHOQUE, CONCEPTO: DEVOLUCION DE PASAJES, CUENTA DE DEPOSITO: CUENTA UNICA DEL TESORO</t>
  </si>
  <si>
    <t>O15113020002</t>
  </si>
  <si>
    <t>00099021001 DEPOSITO DE EFECTIVO, DEPOSITANTE: EMSE, CONCEPTO: TELEFONIA MAR/16, CUENTA DE DEPOSITO: CUENTA UNICA DEL TESORO</t>
  </si>
  <si>
    <t>O15113040002</t>
  </si>
  <si>
    <t>00099021001 DEPOSITO DE EFECTIVO, DEPOSITANTE: EMSE, CONCEPTO: TELEFONIA JUL/16, CUENTA DE DEPOSITO: CUENTA UNICA DEL TESORO</t>
  </si>
  <si>
    <t>O15113050002</t>
  </si>
  <si>
    <t>00099021001 DEPOSITO DE EFECTIVO, DEPOSITANTE: EMSE, CONCEPTO: TELEFONIA AGO/16, CUENTA DE DEPOSITO: CUENTA UNICA DEL TESORO</t>
  </si>
  <si>
    <t>O15113060002</t>
  </si>
  <si>
    <t>00099021001 DEPOSITO DE EFECTIVO, DEPOSITANTE: EMSE, CONCEPTO: MARISCALERIA AGO/16, CUENTA DE DEPOSITO: CUENTA UNICA DEL TESORO</t>
  </si>
  <si>
    <t>O15113980002</t>
  </si>
  <si>
    <t>00086057004 DEPOSITO DE EFECTIVO, DEPOSITANTE: MMAYA /UCP - PAAP - PC, CONCEPTO: DEVOLUCION COMISIONES BANCARIAS, CUENTA DE DEPOSITO: CUENTA UNICA DEL TESORO</t>
  </si>
  <si>
    <t>O15114020002</t>
  </si>
  <si>
    <t>00046024204 DEPOSITO DE EFECTIVO, DEPOSITANTE: MINISTERIO DE SALUD RAUL ZAPATA AVENDAÑO, CONCEPTO: SALDO FONDOS EN AVANCE GASOLINA CAMPAÑA DE VACUNACION, CUENTA DE DEPOSITO: CUENTA UNICA DEL TESORO</t>
  </si>
  <si>
    <t>O15114180002</t>
  </si>
  <si>
    <t>00020031101 DEPOSITO DE EFECTIVO, DEPOSITANTE: GROVER ROJAS UGARTE, CONCEPTO: REVERSIÓN TRIBUNAL DE PERSONAL EL EJERCITO MES DE MAYO, CUENTA DE DEPOSITO: CUENTA UNICA DEL TESORO</t>
  </si>
  <si>
    <t>O15114280002</t>
  </si>
  <si>
    <t>00099021001 DEPOSITO DE EFECTIVO, DEPOSITANTE: EDDY OMAR QUISPE CASAS, CONCEPTO: DEVOLUCION POR CONCEPTO PASAJES, CUENTA DE DEPOSITO: CUENTA UNICA DEL TESORO</t>
  </si>
  <si>
    <t>O15114340002</t>
  </si>
  <si>
    <t>00099021001 DEPOSITO DE EFECTIVO, DEPOSITANTE: AIDA TURCO VINO, CONCEPTO: DEVOLUCION DE HABERES REINTEGRO ABRIL 2017, CUENTA DE DEPOSITO: CUENTA UNICA DEL TESORO</t>
  </si>
  <si>
    <t>O15114870002</t>
  </si>
  <si>
    <t>00291012002 DEPOSITO DE EFECTIVO, DEPOSITANTE: FERNANDO BEJARANO, CONCEPTO: REPOSICION PASE, CUENTA DE DEPOSITO: CUENTA UNICA DEL TESORO</t>
  </si>
  <si>
    <t>O15114930002</t>
  </si>
  <si>
    <t>00099021001 DEPOSITO DE EFECTIVO, DEPOSITANTE: JASMI TERRAZAS GALATOIRE, CONCEPTO: DEVOLUCIÓN, CUENTA DE DEPOSITO: CUENTA UNICA DEL TESORO</t>
  </si>
  <si>
    <t>O15114950002</t>
  </si>
  <si>
    <t>00526012001 DEPOSITO DE EFECTIVO, DEPOSITANTE: ANTENOR LUIS CERRUTO MEDINA - BOLIVIA TV, CONCEPTO: DEVOLUCIÓN FONDOS EN AVANCE, CUENTA DE DEPOSITO: CUENTA UNICA DEL TESORO</t>
  </si>
  <si>
    <t>O15114960002</t>
  </si>
  <si>
    <t>00099021001 DEPOSITO DE EFECTIVO, DEPOSITANTE: RI- 14 ""FLORIDA"", CONCEPTO: RETENCION DEL 15,5% DE LAPARTIDA DE SERVICIOS BASICOS AGUA POTABLE CORRESPONDIENTE AL MES DE MAYO, CUENTA DE DEPOSITO: CUENTA UNICA DEL TESORO</t>
  </si>
  <si>
    <t>O15115000002</t>
  </si>
  <si>
    <t>00526012001 DEPOSITO DE EFECTIVO, DEPOSITANTE: BOLIVIA TV - HILARIO QUISPE PILLCO, CONCEPTO: DEVOLUCION POR FONDOS EN AVANCE, CUENTA DE DEPOSITO: CUENTA UNICA DEL TESORO</t>
  </si>
  <si>
    <t>B15117110002</t>
  </si>
  <si>
    <t>00099021001 DEP.DE CHEQ.AJENOS,RET.DE CAM.,CONCEPTO: DEVOLUCIÓN DE BAJAS MÉDICAS POR INCAPACIDAD TEMPORAL,DEP.: MINISTERIO DE SALUD , PROCEDENCIA: BANCO UNION S.A., CHEQUE: 22575, FECHA DE EMISION:22/05/2017</t>
  </si>
  <si>
    <t>B15117130002</t>
  </si>
  <si>
    <t>00046021109 DEP.DE CHEQ.AJENOS,RET.DE CAM.,CONCEPTO: DEVOLUCIÓN DE BAJAS MÉDICAS POR INCAPACIDAD TEMPORAL,DEP.: MINISTERIO DE SALUD , PROCEDENCIA: BANCO UNION S.A., CHEQUE: 22576, FECHA DE EMISION:22/05/2017</t>
  </si>
  <si>
    <t>B15117180002</t>
  </si>
  <si>
    <t>00086038007 DEP.DE CHEQ.AJENOS,RET.DE CAM.,CONCEPTO: DEVOLUCION FONDOS EN AVANCE POR PARTE DEL SEÑOR PEDRO TELLERIA FERRUFINO,DEP.: SERNAP , PROCEDENCIA: BANCO UNION S.A., CHEQUE: 862, FECHA DE EMISION:13/06/2017</t>
  </si>
  <si>
    <t>B15117190002</t>
  </si>
  <si>
    <t>00086038003 DEP.DE CHEQ.AJENOS,RET.DE CAM.,CONCEPTO: TRANSFERENCIA DE FONDOS AL FINANCIADOR FUNDESNAP,DEP.: SERNAP , PROCEDENCIA: BANCO UNION S.A., CHEQUE: 864, FECHA DE EMISION:19/06/2017</t>
  </si>
  <si>
    <t>B15117270002</t>
  </si>
  <si>
    <t>00099021001 DEP.DE CHEQ.AJENOS,RET.DE CAM.,CONCEPTO: DEVOLUCION DE FONDOS NO EJECUTADOS,DEP.: PROGRAMA NACIONAL DE POSTALFABETIZACION , PROCEDENCIA: BANCO UNION S.A., CHEQUE: 5548, FECHA DE EMISION:20/06/2017</t>
  </si>
  <si>
    <t>B15117360002</t>
  </si>
  <si>
    <t>00099021001 DEP.DE CHEQ.AJENOS,RET.DE CAM.,CONCEPTO: GIRO: CARDOZO URIBE AIDEE LOURDES,DEP.: BANCO UNION S.A. , PROCEDENCIA: BANCO UNION S.A., CHEQUE: 148292, FECHA DE EMISION:20/06/2017</t>
  </si>
  <si>
    <t>B15117400002</t>
  </si>
  <si>
    <t>00015021105 DEP.DE CHEQ.AJENOS,RET.DE CAM.,CONCEPTO: PAGO A DOCENTES MAESTRIAS,DEP.: UNIPOL , PROCEDENCIA: BANCO UNION S.A., CHEQUE: 787, FECHA DE EMISION:16/06/2017</t>
  </si>
  <si>
    <t>B15117890002</t>
  </si>
  <si>
    <t>00099021001 DEP.DE CHEQ.AJENOS,RET.DE CAM.,CONCEPTO: SALDO DEL CONVENIO CI/MMAYA/VAPSD N°05/2009,DEP.: GOBIERNO AUTÓNOMO MUNICIPAL DE LA PAZ , PROCEDENCIA: BANCO UNION S.A., CHEQUE: 150550, FECHA DE EMISION:05/06/2017</t>
  </si>
  <si>
    <t>B15118330002</t>
  </si>
  <si>
    <t>00340012003 DEP.DE CHEQ.AJENOS,RET.DE CAM.,CONCEPTO: PAGO INCAPACIDAD TEMPORAL DEL PERSONAL SEGIP CORRESPONDIENTE MES DE FEBRERO 2017,DEP.: CAJA DE SALUD DE CAMINOS Y R.A. , PROCEDENCIA: BANCO UNION S.A., CHEQUE: 7861, FECHA DE EMISION:13/06/2017</t>
  </si>
  <si>
    <t>O15117300002</t>
  </si>
  <si>
    <t>00099021001 DEPOSITO DE EFECTIVO, DEPOSITANTE: CAROL GABRIELA MIGUEL SALVATIERRA, CONCEPTO: DEVOLUCION DE FONDOS, CUENTA DE DEPOSITO: CUENTA UNICA DEL TESORO</t>
  </si>
  <si>
    <t>O15117330002</t>
  </si>
  <si>
    <t>00224012002 DEPOSITO DE EFECTIVO, DEPOSITANTE: WILFREDO VALDIVIA PANIAGUA, CONCEPTO: DEVOLUCION DE RECURSOS SALDO NO UTILIZADO EN FONDOS EN AVANCE, CUENTA DE DEPOSITO: CUENTA UNICA DEL TESORO</t>
  </si>
  <si>
    <t>O15117340002</t>
  </si>
  <si>
    <t>00224012002 DEPOSITO DE EFECTIVO, DEPOSITANTE: HENRY RODRIGUEZ LOPEZ, CONCEPTO: DEVOLUCION DE RECURSOS SALDO NO UTILIZADO EN FONDOS EN AVANCE, CUENTA DE DEPOSITO: CUENTA UNICA DEL TESORO</t>
  </si>
  <si>
    <t>O15117830002</t>
  </si>
  <si>
    <t>00099021001 DEPOSITO DE EFECTIVO, DEPOSITANTE: ALBERTO DICK DAZA QUEZADA, CONCEPTO: DEVOLUCIÓN POR DOBLE PERCEPCIÓN, CUENTA DE DEPOSITO: CUENTA UNICA DEL TESORO</t>
  </si>
  <si>
    <t>O15117870002</t>
  </si>
  <si>
    <t>00592012001 DEPOSITO DE EFECTIVO, DEPOSITANTE: ENRIQUE GILBERTO ROJAS SAGARNAGA, CONCEPTO: PAGO POR DEUDAS PENDIENTES CON LA EMPRESA POR REEMISION DE NOTAS DE DEBITO GESTION 2016, CUENTA DE DEPOSITO: CUENTA UNICA DEL TESORO</t>
  </si>
  <si>
    <t>O15118100002</t>
  </si>
  <si>
    <t>00016011101 DEPOSITO DE EFECTIVO, DEPOSITANTE: MIN.DE EDUCACION - EDGAR SUXO APAZA, CONCEPTO: DEVOLUCION DE FONDOS PASAJES AEREOS, CUENTA DE DEPOSITO: CUENTA UNICA DEL TESORO</t>
  </si>
  <si>
    <t>O15118240002</t>
  </si>
  <si>
    <t>00086068001 DEPOSITO DE EFECTIVO, DEPOSITANTE: VERONICA REYES DAVALOS, CONCEPTO: DEVOLUCIÓN DE FONDOS EN AVANCE TALLER PLAN DE CIERRE EVAS, CUENTA DE DEPOSITO: CUENTA UNICA DEL TESORO</t>
  </si>
  <si>
    <t>O15118250002</t>
  </si>
  <si>
    <t>O15118350002</t>
  </si>
  <si>
    <t>00046024204 DEPOSITO DE EFECTIVO, DEPOSITANTE: BORIS CASABLANCA REYES - MINISTERIO DE SALUD, CONCEPTO: DEVOLUCIÓN DE FONDOS EN AVANCE, CUENTA DE DEPOSITO: CUENTA UNICA DEL TESORO</t>
  </si>
  <si>
    <t>O15118370002</t>
  </si>
  <si>
    <t>00099021001 DEPOSITO DE EFECTIVO, DEPOSITANTE: CLARIBEL RIVAS PONCE, CONCEPTO: DOBLE PERCEPCION, CUENTA DE DEPOSITO: CUENTA UNICA DEL TESORO</t>
  </si>
  <si>
    <t>O15118530002</t>
  </si>
  <si>
    <t>00099021001 DEPOSITO DE EFECTIVO, DEPOSITANTE: BATALLON TRANSPORTE STA CRUZ, CONCEPTO: DEVOLUCION TELEFONIA, CUENTA DE DEPOSITO: CUENTA UNICA DEL TESORO</t>
  </si>
  <si>
    <t>O15118540002</t>
  </si>
  <si>
    <t>00099021001 DEPOSITO DE EFECTIVO, DEPOSITANTE: BAT. TRANSP. SANTA CRUZ, CONCEPTO: DEVOLUCION TELEFONIA, CUENTA DE DEPOSITO: CUENTA UNICA DEL TESORO</t>
  </si>
  <si>
    <t>O15118680002</t>
  </si>
  <si>
    <t>00099021001 DEPOSITO DE EFECTIVO, DEPOSITANTE: BPE-V " CNL JULIO SANJINEZ GOITIA", CONCEPTO: RETENCION POR ADQUISICIONES DE ALIMENTOS MAYO/17 DEL BPE, CUENTA DE DEPOSITO: CUENTA UNICA DEL TESORO</t>
  </si>
  <si>
    <t>O15118700002</t>
  </si>
  <si>
    <t>00020031101 DEPOSITO DE EFECTIVO, DEPOSITANTE: BPE-V " CNL JULIO SANJINEZ GOITIA", CONCEPTO: DEVOLUCION DE MATERIALES ESCRITORIO GESTION 2017 BPE-V CNL JULIO SANJINEZ G, CUENTA DE DEPOSITO: CUENTA UNICA DEL TESORO</t>
  </si>
  <si>
    <t>O15118720002</t>
  </si>
  <si>
    <t>00099021001 DEPOSITO DE EFECTIVO, DEPOSITANTE: BPE-V " CNL JULIO SANJINEZ GOITIA", CONCEPTO: SALDO MARISCALERIA MES DE MAYO DEL BPE-V CNL JULIO SANJINEZ G., CUENTA DE DEPOSITO: CUENTA UNICA DEL TESORO</t>
  </si>
  <si>
    <t>O15119070002</t>
  </si>
  <si>
    <t>00099021001 DEPOSITO DE EFECTIVO, DEPOSITANTE: JUVENAL GONZALES ROCHA, CONCEPTO: DEVOLUCIÓN, CUENTA DE DEPOSITO: CUENTA UNICA DEL TESORO</t>
  </si>
  <si>
    <t>O15119420002</t>
  </si>
  <si>
    <t>00099021001 DEPOSITO DE EFECTIVO, DEPOSITANTE: EJERCITO DE BOLIVIA, CONCEPTO: DEVOLUCIÓN DE TELEFONIA (SERVICIOS BÁSICOS), CUENTA DE DEPOSITO: CUENTA UNICA DEL TESORO</t>
  </si>
  <si>
    <t>O15119860002</t>
  </si>
  <si>
    <t>00099021001 DEPOSITO DE EFECTIVO, DEPOSITANTE: MARTHA RUTH MONTAÑO AGUILAR CI: 816432 CB, CONCEPTO: DEVOLUCION SEGUN DICTAMEN CGE / DRC - 080 / 2016 PUNTOS 8,79 - 9,105 - 10,95, CUENTA DE DEPOSITO: CUENTA UNICA DEL TESORO</t>
  </si>
  <si>
    <t>O15119880002</t>
  </si>
  <si>
    <t>00292032001 DEPOSITO DE EFECTIVO, DEPOSITANTE: CINTHIA LORENA CALLISAYA POMA - VIAS BOLIVIA, CONCEPTO: OTROS INGRESOS, CUENTA DE DEPOSITO: CUENTA UNICA DEL TESORO</t>
  </si>
  <si>
    <t>O15119940002</t>
  </si>
  <si>
    <t>00099021001 DEPOSITO DE EFECTIVO, DEPOSITANTE: BPE V - " CNL. JULIO SANJINEZ GOITIA ", CONCEPTO: RETENCION POR ADQUISICION DE ALIMENTOS CABALLAR AL MES DE JUNIO / 17, CUENTA DE DEPOSITO: CUENTA UNICA DEL TESORO</t>
  </si>
  <si>
    <t>B15121360002</t>
  </si>
  <si>
    <t>00010011101 DEP.DE CHEQ.AJENOS,RET.DE CAM.,CONCEPTO: REEMBOLSO DE SUBSIDIO DE INCAPACIDAD TEMPORAL,DEP.: CAJA BANCARIA ESTATAL DE SALUD , PROCEDENCIA: BANCO UNION S.A., CHEQUE: 22480, FECHA DE EMISION:12/06/2017</t>
  </si>
  <si>
    <t>B15121400002</t>
  </si>
  <si>
    <t>00041048002 DEP.DE CHEQ.AJENOS,RET.DE CAM.,CONCEPTO: DEVOLUCION DE RECURSOS NO UTILIZADOS,DEP.: JUAN CARLOS MALDONADO , PROCEDENCIA: BANCO UNION S.A., CHEQUE: 360, FECHA DE EMISION:12/06/2017</t>
  </si>
  <si>
    <t>B15121430002</t>
  </si>
  <si>
    <t>00041048002 DEP.DE CHEQ.AJENOS,RET.DE CAM.,CONCEPTO: DEVOLUCION DE RECURSOS NO UTILIZADOS,DEP.: MARIO DELGADO FLORES , PROCEDENCIA: BANCO UNION S.A., CHEQUE: 359, FECHA DE EMISION:12/06/2017</t>
  </si>
  <si>
    <t>B15121470002</t>
  </si>
  <si>
    <t>00070011102 DEP.DE CHEQ.AJENOS,RET.DE CAM.,CONCEPTO: DUPLICIDAD EN EL PAGO DE REEMBOLSO DE LA GESTION 2016 EJECUTADO EN LA PRESENTE GESTION,DEP.: MTEPS - CRESPO LEDEZMA CESAR BRITO , PROCEDENCIA: BANCO UNION S.A., CHEQUE: 8171, FECHA DE EMISION:19/06/2017</t>
  </si>
  <si>
    <t>B15122140002</t>
  </si>
  <si>
    <t>00099021001 DEP.DE CHEQ.AJENOS,RET.DE CAM.,CONCEPTO: PAGO INCAPACIDAD TEMPORAL DEL PERSONAL SEGIP. CORRESPONDIENTE MES FEBRERO 2017,DEP.: CAJA DE SALUD DE CAMINOS Y RA , PROCEDENCIA: BANCO UNION S.A., CHEQUE: 7862, FECHA DE EMISION:13/06/2017</t>
  </si>
  <si>
    <t>B15122230002</t>
  </si>
  <si>
    <t>00283012002 DEP.DE CHEQ.AJENOS,RET.DE CAM.,CONCEPTO: PROCESO COACTIVO FISCAL,DEP.: ADUANA NAL DE BOLIVIA , PROCEDENCIA: BANCO UNION S.A., CHEQUE: 2623, FECHA DE EMISION:20/06/2017</t>
  </si>
  <si>
    <t>B15122250002</t>
  </si>
  <si>
    <t>00290012001 DEP.DE CHEQ.AJENOS,RET.DE CAM.,CONCEPTO: DEP. POR DESCUENTO DE PASAJES Y VIATICOS - MARZO / 2017 C-31 SIP N° 96,DEP.: SERVICIO DE IMPUESTOS NACIONALES , PROCEDENCIA: BANCO UNION S.A., CHEQUE: 4434, FECHA DE EMISION:16/06/2017</t>
  </si>
  <si>
    <t>O15121530002</t>
  </si>
  <si>
    <t>00020011103 DEPOSITO DE EFECTIVO, DEPOSITANTE: BLADIMIR ALMENDRAS DELGADILLO, CONCEPTO: REVERSION DE VIATICOS, CUENTA DE DEPOSITO: CUENTA UNICA DEL TESORO</t>
  </si>
  <si>
    <t>O15121600002</t>
  </si>
  <si>
    <t>00099021001 DEPOSITO DE EFECTIVO, DEPOSITANTE: SILVESTRE PANIAGUA POCO, CONCEPTO: DEVOLUCIÓN, CUENTA DE DEPOSITO: CUENTA UNICA DEL TESORO</t>
  </si>
  <si>
    <t>O15121680002</t>
  </si>
  <si>
    <t>00099021001 DEPOSITO DE EFECTIVO, DEPOSITANTE: ZACARIAS TINCO CARVAJAL, CONCEPTO: DOBLE PERCEPCIÓN, CUENTA DE DEPOSITO: CUENTA UNICA DEL TESORO</t>
  </si>
  <si>
    <t>O15121890002</t>
  </si>
  <si>
    <t>00590012001 DEPOSITO DE EFECTIVO, DEPOSITANTE: L. ISABEL GUACHALLA GUTIERREZ, CONCEPTO: DEVOLUCIÓN POR CONCEPTO DE VENTA DE MATERIALES A RECICLAR, CUENTA DE DEPOSITO: CUENTA UNICA DEL TESORO</t>
  </si>
  <si>
    <t>O15122130002</t>
  </si>
  <si>
    <t>00099021001 DEPOSITO DE EFECTIVO, DEPOSITANTE: ALVARO COARICONA MAMANI, CONCEPTO: DEVOLUCION VIATICOS, CUENTA DE DEPOSITO: CUENTA UNICA DEL TESORO</t>
  </si>
  <si>
    <t>O15122150002</t>
  </si>
  <si>
    <t>00020011103 DEPOSITO DE EFECTIVO, DEPOSITANTE: JUAN CARLOS SUNTURA CHOQUEHUANCA, CONCEPTO: REVERSIÓN PASAJES PREV N°3356; N° DE CARGO DE CUENTA DE LIBRETA, CUENTA DE DEPOSITO: CUENTA UNICA DEL TESORO</t>
  </si>
  <si>
    <t>O15122160002</t>
  </si>
  <si>
    <t>00099021001 DEPOSITO DE EFECTIVO, DEPOSITANTE: JULIA CHAPARRO CONDORI, CONCEPTO: DOBLE PERCEPCIÓN MES DE FEBRERO, CUENTA DE DEPOSITO: CUENTA UNICA DEL TESORO</t>
  </si>
  <si>
    <t>O15122170002</t>
  </si>
  <si>
    <t>00225028001 DEPOSITO DE EFECTIVO, DEPOSITANTE: FREDDY MARLO MAGNE AYLLON, CONCEPTO: DEVOLUCION DE FONDOS EN AVANCE, CUENTA DE DEPOSITO: CUENTA UNICA DEL TESORO</t>
  </si>
  <si>
    <t>O15122340002</t>
  </si>
  <si>
    <t>00041021101 DEPOSITO DE EFECTIVO, DEPOSITANTE: ADRIAN TICONA ARUQUIPA, CONCEPTO: DEVOLUCIÓN POR REPOSICIÓN DE TITULO SEGÚN INFORME INF/SNP/DGEI/DAF/ACT N°007412017, CUENTA DE DEPOSITO: CUENTA UNICA DEL TESORO</t>
  </si>
  <si>
    <t>O15122350002</t>
  </si>
  <si>
    <t>00526012001 DEPOSITO DE EFECTIVO, DEPOSITANTE: MIRIAM CALIZAYA ANDIA, CONCEPTO: DEVOLUCIÓN POR CONCEPTO DE PASAJE TERRESTRE, CUENTA DE DEPOSITO: CUENTA UNICA DEL TESORO</t>
  </si>
  <si>
    <t>O15122400002</t>
  </si>
  <si>
    <t>00099021001 DEPOSITO DE EFECTIVO, DEPOSITANTE: ALEJANDRO GUZMAN RAMOS, CONCEPTO: DEVOLUCIÓN DE VIÁTICOS, CUENTA DE DEPOSITO: CUENTA UNICA DEL TESORO</t>
  </si>
  <si>
    <t>O15122620002</t>
  </si>
  <si>
    <t>00099021001 DEPOSITO DE EFECTIVO, DEPOSITANTE: G.E.C.C. - F.E.L.C.N., CONCEPTO: DEP. BS. 2,87 DEVOLUCION POR COMPRA DE PRODUCTOS - 2016, CUENTA DE DEPOSITO: CUENTA UNICA DEL TESORO</t>
  </si>
  <si>
    <t>O15122640002</t>
  </si>
  <si>
    <t>00099021001 DEPOSITO DE EFECTIVO, DEPOSITANTE: RI - 27 " ANTOFAGASTA ", CONCEPTO: REVERSION DE ENERGIA ELECTRICA CORRESPONDIENTE MES MARZO 2017, CUENTA DE DEPOSITO: CUENTA UNICA DEL TESORO</t>
  </si>
  <si>
    <t>O15122760002</t>
  </si>
  <si>
    <t>00099021001 DEPOSITO DE EFECTIVO, DEPOSITANTE: TEODORO QUENALLATA CHEJO, CONCEPTO: DEVOLUCION DE PASAJES TERRESTRES, CUENTA DE DEPOSITO: CUENTA UNICA DEL TESORO</t>
  </si>
  <si>
    <t>O15122780002</t>
  </si>
  <si>
    <t>00291012008 DEPOSITO DE EFECTIVO, DEPOSITANTE: LEMED SRL, CONCEPTO: PAGO POR PRUEBAS DE LABORATORIO ABC, CUENTA DE DEPOSITO: CUENTA UNICA DEL TESORO</t>
  </si>
  <si>
    <t>O15123420002</t>
  </si>
  <si>
    <t>O15123430002</t>
  </si>
  <si>
    <t>00099021001 DEPOSITO DE EFECTIVO, DEPOSITANTE: FIDEL SEGALES PABON CI 2326678 LP, CONCEPTO: DEVOLUCION EXCEDENTE SALARIAL CNS - UMSA LEY FINANCIAL MES DE MAYO 2017, CUENTA DE DEPOSITO: CUENTA UNICA DEL TESORO</t>
  </si>
  <si>
    <t>O15123520002</t>
  </si>
  <si>
    <t>00099021001 DEPOSITO DE EFECTIVO, DEPOSITANTE: MONICA CHACON DELGADO, CONCEPTO: DEVOLUCION DE MEDIO DIA DE VIATICO DEL 30 DE MAYO AL 2 DE JUNIO A LA CIUDAD DE SANTA CRUZ, CUENTA DE DEPOSITO: CUENTA UNICA DEL TESORO</t>
  </si>
  <si>
    <t>O15123650002</t>
  </si>
  <si>
    <t>00099021001 DEPOSITO DE EFECTIVO, DEPOSITANTE: MARIA ISABEL ALURRALDE ORTIZ, CONCEPTO: DOBLE PERCEPCION, CUENTA DE DEPOSITO: CUENTA UNICA DEL TESORO</t>
  </si>
  <si>
    <t>O15123690002</t>
  </si>
  <si>
    <t>00234012001 DEPOSITO DE EFECTIVO, DEPOSITANTE: GUIDO HUACOTO SIÑANI, CONCEPTO: DEVOLUCIÓN AL C-31 N°562; PARTIDA N°432, MAQUINARIA Y EQUIPO DE PRODUCCIÓN, CUENTA DE DEPOSITO: CUENTA UNICA DEL TESORO</t>
  </si>
  <si>
    <t>O15123730002</t>
  </si>
  <si>
    <t>00234014202 DEPOSITO DE EFECTIVO, DEPOSITANTE: GUIDO HUACOTO SIÑANI, CONCEPTO: DEVOLUCIÓN AL C-31 N°561; PARTIDA N°256, SERVICIOS DE IMPRENTA, FOTOCOPIADO Y FOTOGRAFICOS, CUENTA DE DEPOSITO: CUENTA UNICA DEL TESORO</t>
  </si>
  <si>
    <t>B15125140002</t>
  </si>
  <si>
    <t>00099021001 DEP.DE CHEQ.AJENOS,RET.DE CAM.,CONCEPTO: REEMBOLSO S.I.T. ABRIL 2017,DEP.: MINISTERIO DE ECONOMIA Y FINANZAS PUBLICAS , PROCEDENCIA: BANCO UNION S.A., CHEQUE: 22842, FECHA DE EMISION:16/06/2017</t>
  </si>
  <si>
    <t>B15125640002</t>
  </si>
  <si>
    <t>00015021101 DEP.DE CHEQ.AJENOS,RET.DE CAM.,CONCEPTO: DEP. PARA LIBRETA POLICIA NAL RECAUDACION,DEP.: DIRECCION NACIONAL DE SALUD POLICIA BOLIVIANA , PROCEDENCIA: BANCO UNION S.A., CHEQUE: 2860, FECHA DE EMISION:19/06/2017</t>
  </si>
  <si>
    <t>B15125660002</t>
  </si>
  <si>
    <t>00015021104 DEP.DE CHEQ.AJENOS,RET.DE CAM.,CONCEPTO: DEP. PARA LIBRETA MIN GOBIERNO DIRECCION NACIONAL DE SALUD Y BIENESTAR SOCIAL,DEP.: DIRECCION NACIONAL DE SALUD Y BIENESTAR SOCIAL</t>
  </si>
  <si>
    <t>B15125670002</t>
  </si>
  <si>
    <t>00099021001 DEP.DE CHEQ.AJENOS,RET.DE CAM.,CONCEPTO: GIRO: ANDRERS EDUARDO PEREZ SERU,DEP.: BANCO UNIÓN S.A. , PROCEDENCIA: BANCO UNION S.A., CHEQUE: 148296, FECHA DE EMISION:23/06/2017</t>
  </si>
  <si>
    <t>B15125690002</t>
  </si>
  <si>
    <t>00099021001 DEP.DE CHEQ.AJENOS,RET.DE CAM.,CONCEPTO: GIRO: ALVARO DIEGO AVILES SARMIENTO,DEP.: BANCO UNIÓN S.A. , PROCEDENCIA: BANCO UNION S.A., CHEQUE: 148293, FECHA DE EMISION:23/06/2017</t>
  </si>
  <si>
    <t>B15125730002</t>
  </si>
  <si>
    <t>00099021001 DEP.DE CHEQ.AJENOS,RET.DE CAM.,CONCEPTO: GIRO: LLANOS GUTIERREZ FERNANDO ABAD,DEP.: BANCO UNIÓN S.A. , PROCEDENCIA: BANCO UNION S.A., CHEQUE: 148297, FECHA DE EMISION:23/06/2017</t>
  </si>
  <si>
    <t>B15125760002</t>
  </si>
  <si>
    <t>00099021001 DEP.DE CHEQ.AJENOS,RET.DE CAM.,CONCEPTO: GIRO: JOSE JOAQUIN SOLIZ ALANEZ,DEP.: BANCO UNIÓN S.A. , PROCEDENCIA: BANCO UNION S.A., CHEQUE: 148298, FECHA DE EMISION:23/06/2017</t>
  </si>
  <si>
    <t>B15126250002</t>
  </si>
  <si>
    <t>00592012001 DEP.DE CHEQ.AJENOS,RET.DE CAM.,CONCEPTO: DEVOLUCION DE FONDOS,DEP.: IVAN GONZALES , PROCEDENCIA: BANCO UNION S.A., CHEQUE: 616, FECHA DE EMISION:22/06/2017</t>
  </si>
  <si>
    <t>B15126310002</t>
  </si>
  <si>
    <t>00592012001 DEP.DE CHEQ.AJENOS,RET.DE CAM.,CONCEPTO: DEVOLUCION DE FONDOS,DEP.: IVAN GONZALES , PROCEDENCIA: BANCO UNION S.A., CHEQUE: 617, FECHA DE EMISION:22/06/2017</t>
  </si>
  <si>
    <t>B15126390002</t>
  </si>
  <si>
    <t>00592012001 DEP.DE CHEQ.AJENOS,RET.DE CAM.,CONCEPTO: DEVOLUCION DE FONDOS,DEP.: IVAN GONZALES , PROCEDENCIA: BANCO UNION S.A., CHEQUE: 621, FECHA DE EMISION:22/06/2017</t>
  </si>
  <si>
    <t>B15126450002</t>
  </si>
  <si>
    <t>00592012001 DEP.DE CHEQ.AJENOS,RET.DE CAM.,CONCEPTO: DEVOLUCION DE FONDOS,DEP.: IVAN GONZALES , PROCEDENCIA: BANCO UNION S.A., CHEQUE: 620, FECHA DE EMISION:22/06/2017</t>
  </si>
  <si>
    <t>B15126490002</t>
  </si>
  <si>
    <t>00592012001 DEP.DE CHEQ.AJENOS,RET.DE CAM.,CONCEPTO: DEVOLUCION DE FONDOS,DEP.: INVAN GONZALES , PROCEDENCIA: BANCO UNION S.A., CHEQUE: 619, FECHA DE EMISION:22/06/2017</t>
  </si>
  <si>
    <t>B15126520002</t>
  </si>
  <si>
    <t>00592012001 DEP.DE CHEQ.AJENOS,RET.DE CAM.,CONCEPTO: DEVOLUCION DE FONDOS,DEP.: IVAN GONZALES , PROCEDENCIA: BANCO UNION S.A., CHEQUE: 618, FECHA DE EMISION:22/06/2017</t>
  </si>
  <si>
    <t>O15125050002</t>
  </si>
  <si>
    <t>O15125180002</t>
  </si>
  <si>
    <t>O15125360002</t>
  </si>
  <si>
    <t>00099021001 DEPOSITO DE EFECTIVO, DEPOSITANTE: MINISTERIO DE COMUNICACIÓN, CONCEPTO: DESCARGO FONDOS EN AVANCE, CUENTA DE DEPOSITO: CUENTA UNICA DEL TESORO</t>
  </si>
  <si>
    <t>O15125510002</t>
  </si>
  <si>
    <t>00099021001 DEPOSITO DE EFECTIVO, DEPOSITANTE: FELIX ABEL ROJAS FLORES, CONCEPTO: DEVOLUCIÓN PASAJES, CUENTA DE DEPOSITO: CUENTA UNICA DEL TESORO</t>
  </si>
  <si>
    <t>O15125520002</t>
  </si>
  <si>
    <t>O15125580002</t>
  </si>
  <si>
    <t>00526012001 DEPOSITO DE EFECTIVO, DEPOSITANTE: RODRIGO GUIBARRA PARRADO - BOLIVIA TV, CONCEPTO: DEVOLUCIÓN DE FONDOS EN AVANCE BOLIVIA TV, CUENTA DE DEPOSITO: CUENTA UNICA DEL TESORO</t>
  </si>
  <si>
    <t>O15125680002</t>
  </si>
  <si>
    <t>00212012001 DEPOSITO DE EFECTIVO, DEPOSITANTE: SERGIO QUISPE BAUTISTA, CONCEPTO: REPOSICION DE CREDENCIAL, CUENTA DE DEPOSITO: CUENTA UNICA DEL TESORO</t>
  </si>
  <si>
    <t>O15125830002</t>
  </si>
  <si>
    <t>00526012001 DEPOSITO DE EFECTIVO, DEPOSITANTE: BOLIVIA TV - FREDDY HUAYPE LOPEZ, CONCEPTO: DEVOLUCION DE PASAJE, CUENTA DE DEPOSITO: CUENTA UNICA DEL TESORO</t>
  </si>
  <si>
    <t>O15126050002</t>
  </si>
  <si>
    <t>00099021001 DEPOSITO DE EFECTIVO, DEPOSITANTE: VANIA FRANCO ESPINOZA, CONCEPTO: DEVOLUCION DE VIATICOS NO UTILIZADOS, CUENTA DE DEPOSITO: CUENTA UNICA DEL TESORO</t>
  </si>
  <si>
    <t>O15126060002</t>
  </si>
  <si>
    <t>00526012001 DEPOSITO DE EFECTIVO, DEPOSITANTE: BOLIVIA TV - DANIEL TICONA MAMANI, CONCEPTO: DEVOLUCION DE PASAJES, CUENTA DE DEPOSITO: CUENTA UNICA DEL TESORO</t>
  </si>
  <si>
    <t>O15126230002</t>
  </si>
  <si>
    <t>00099021001 DEPOSITO DE EFECTIVO, DEPOSITANTE: SONIA JUANA VDA. DE VERA, CONCEPTO: SENASIR - POR COBRO INDEBIDO N° 010/2017, CUENTA DE DEPOSITO: CUENTA UNICA DEL TESORO</t>
  </si>
  <si>
    <t>O15126380002</t>
  </si>
  <si>
    <t>00526012001 DEPOSITO DE EFECTIVO, DEPOSITANTE: BOLIVIA TV - GABRIEL DENNYS MOLINA PEREZ, CONCEPTO: DEVOLUCION DE FONDOS EN AVANCE, CUENTA DE DEPOSITO: CUENTA UNICA DEL TESORO</t>
  </si>
  <si>
    <t>O15126640002</t>
  </si>
  <si>
    <t>00099021001 DEPOSITO DE EFECTIVO, DEPOSITANTE: SUSANA MENDOZA RODRIGUEZ, CONCEPTO: DEVOLUCIÓN DE VIÁTICOS, CUENTA DE DEPOSITO: CUENTA UNICA DEL TESORO</t>
  </si>
  <si>
    <t>O15126860002</t>
  </si>
  <si>
    <t>00099021001 DEPOSITO DE EFECTIVO, DEPOSITANTE: RC-10 "GRAL. JOSE M. MERCADO", CONCEPTO: REVERSION SERVICIOS BASICOS ENERGIA ELECTRICA, CUENTA DE DEPOSITO: CUENTA UNICA DEL TESORO</t>
  </si>
  <si>
    <t>O15126960002</t>
  </si>
  <si>
    <t>00526012001 DEPOSITO DE EFECTIVO, DEPOSITANTE: BOLIVIA TV-FORTUNATO ALIAGA AGUILAR, CONCEPTO: DEVOLUCION DE PASAJES, CUENTA DE DEPOSITO: CUENTA UNICA DEL TESORO</t>
  </si>
  <si>
    <t>O15127390002</t>
  </si>
  <si>
    <t>00526012001 DEPOSITO DE EFECTIVO, DEPOSITANTE: JHONNY LLANOS PERALES, CONCEPTO: DEVOLUCION SLDO COMBUSTIBLE, CUENTA DE DEPOSITO: CUENTA UNICA DEL TESORO</t>
  </si>
  <si>
    <t>O15127400002</t>
  </si>
  <si>
    <t>00099021001 DEPOSITO DE EFECTIVO, DEPOSITANTE: LUZ TABOADA GARCIA, CONCEPTO: COBRO INDEBIDO POR NUEVAS NUPCIAS, CUENTA DE DEPOSITO: CUENTA UNICA DEL TESORO</t>
  </si>
  <si>
    <t>O15127440002</t>
  </si>
  <si>
    <t>00020011103 DEPOSITO DE EFECTIVO, DEPOSITANTE: DANILO E LUCIO ORTIZ MANRIQUE, CONCEPTO: REVERSION PASAJES PREV. 3292/17, CUENTA DE DEPOSITO: CUENTA UNICA DEL TESORO</t>
  </si>
  <si>
    <t>O15127460002</t>
  </si>
  <si>
    <t>00020011103 DEPOSITO DE EFECTIVO, DEPOSITANTE: CRISTOBAL JUSTO ILLANES VEGA, CONCEPTO: REVERSION PASAJES PREV. 3294/17 N° CARGO A CUENTA, CUENTA DE DEPOSITO: CUENTA UNICA DEL TESORO</t>
  </si>
  <si>
    <t>O15127470002</t>
  </si>
  <si>
    <t>00020011103 DEPOSITO DE EFECTIVO, DEPOSITANTE: QUINTIN CALLE CHUQUICHAMBI, CONCEPTO: REVERSION PASAJES PREV 3293/17 CARGO DE CUENTA, CUENTA DE DEPOSITO: CUENTA UNICA DEL TESORO</t>
  </si>
  <si>
    <t>O15127500002</t>
  </si>
  <si>
    <t>00099021001 DEPOSITO DE EFECTIVO, DEPOSITANTE: HANS CRISTIAN MULLER SANTA CRUZ ( 3127901 CB.), CONCEPTO: CUMPLIMIENTO DICTAMEN CGE / DRC - 080 / 2016 DE UMSS, CUENTA DE DEPOSITO: CUENTA UNICA DEL TESORO</t>
  </si>
  <si>
    <t>O15127600002</t>
  </si>
  <si>
    <t>00099021001 DEPOSITO DE EFECTIVO, DEPOSITANTE: MINISTERIO DE LA PRESIDENCIA, CONCEPTO: DEP. DE RECURSOS DE REFRIGERIO, CUENTA DE DEPOSITO: CUENTA UNICA DEL TESORO</t>
  </si>
  <si>
    <t>O15127700002</t>
  </si>
  <si>
    <t>O15127830002</t>
  </si>
  <si>
    <t>00099021001 DEPOSITO DE EFECTIVO, DEPOSITANTE: WENDY BOSQUE MILLARES, CONCEPTO: DEVOLUCION DE VIATICOS PREVENTIVO 176, CUENTA DE DEPOSITO: CUENTA UNICA DEL TESORO</t>
  </si>
  <si>
    <t>O15127840002</t>
  </si>
  <si>
    <t>00041044201 DEPOSITO DE EFECTIVO, DEPOSITANTE: MARIA TERESA MIRANDA, CONCEPTO: DEVOLUCION DE FONDOS DE GASTOS EN EL DIA MUNDIAL DE LA LECHE, CUENTA DE DEPOSITO: CUENTA UNICA DEL TESORO</t>
  </si>
  <si>
    <t>O15128150002</t>
  </si>
  <si>
    <t>B15129700002</t>
  </si>
  <si>
    <t>00574012002 DEP.DE CHEQ.AJENOS,RET.DE CAM.,CONCEPTO: DEVOLUCION DE FONDOS ASIGNADOS,DEP.: LACTEOSBOL , PROCEDENCIA: BANCO UNION S.A., CHEQUE: 4526, FECHA DE EMISION:19/06/2017</t>
  </si>
  <si>
    <t>B15129710002</t>
  </si>
  <si>
    <t>00574012002 DEP.DE CHEQ.AJENOS,RET.DE CAM.,CONCEPTO: DEVOLUCION DE FONDOS ASIGNADOS,DEP.: LACTEOSBOL , PROCEDENCIA: BANCO UNION S.A., CHEQUE: 4527, FECHA DE EMISION:19/06/2017</t>
  </si>
  <si>
    <t>B15130160002</t>
  </si>
  <si>
    <t>00020011103 DEP.DE CHEQ.AJENOS,RET.DE CAM.,CONCEPTO: PAGO TRANSFERENCIA AL EXTERIOR A LA EMPRESA GOLDEN AVIATION SERVICES POR ADQUISICIÓN DE AERONAVE BAE,DEP.: TRASNPORTE AEREO MILITAR</t>
  </si>
  <si>
    <t>B15130600002</t>
  </si>
  <si>
    <t>00578012002 DEP.DE CHEQ.AJENOS,RET.DE CAM.,CONCEPTO: REVERSION,DEP.: BOLIVIANA DE AVIACION , PROCEDENCIA: BANCO UNION S.A., CHEQUE: 8968, FECHA DE EMISION:22/06/2017</t>
  </si>
  <si>
    <t>B15130640002</t>
  </si>
  <si>
    <t>00578012002 DEP.DE CHEQ.AJENOS,RET.DE CAM.,CONCEPTO: REVERSION,DEP.: BOLIVIANA DE AVIACION , PROCEDENCIA: BANCO UNION S.A., CHEQUE: 8966, FECHA DE EMISION:22/06/2017</t>
  </si>
  <si>
    <t>B15130670002</t>
  </si>
  <si>
    <t>00578012002 DEP.DE CHEQ.AJENOS,RET.DE CAM.,CONCEPTO: REVERSION,DEP.: BOLIVIANA DE AVIACION , PROCEDENCIA: BANCO UNION S.A., CHEQUE: 8965, FECHA DE EMISION:22/06/2017</t>
  </si>
  <si>
    <t>B15130700002</t>
  </si>
  <si>
    <t>00099024113 DEP.DE CHEQ.AJENOS,RET.DE CAM.,CONCEPTO: POR EJECUCION DE UNA POLIZA DE FIANZA,DEP.: CIA DE SEGUROS FORTALEZA S.A. , PROCEDENCIA: BANCO BISA S.A., CHEQUE: 10059, FECHA DE EMISION:24/06/2017</t>
  </si>
  <si>
    <t>B15130870002</t>
  </si>
  <si>
    <t>00099021001 DEP.DE CHEQ.AJENOS,RET.DE CAM.,CONCEPTO: DEVOLUCION DE RECURSOS,DEP.: AGENCIA NACIONAL DE HIDROCARBUROS , PROCEDENCIA: BANCO UNION S.A., CHEQUE: 4483, FECHA DE EMISION:24/06/2017</t>
  </si>
  <si>
    <t>B15130920002</t>
  </si>
  <si>
    <t>00582012001 DEP.DE CHEQ.AJENOS,RET.DE CAM.,CONCEPTO: DEVOLUCION CONSTRUCTORA MOPI,DEP.: EMPRESA BOLIVIANA DE ALMENDRA Y DERIVADOS - EBA , PROCEDENCIA: BANCO UNION S.A., CHEQUE: 4655, FECHA DE EMISION:01/06/2017</t>
  </si>
  <si>
    <t>B15130930002</t>
  </si>
  <si>
    <t>00582012001 DEP.DE CHEQ.AJENOS,RET.DE CAM.,CONCEPTO: REPOSICION DE CASTAÑA QUE NO FUE ENTREGADA,DEP.: EMPRESA BOLIVIANA DE ALMENDRA Y DERIVADOS - EBA , PROCEDENCIA: BANCO UNION S.A., CHEQUE: 4654, FECHA DE EMISION:01/06/2017</t>
  </si>
  <si>
    <t>B15130950002</t>
  </si>
  <si>
    <t>00099024113 DEP.DE CHEQ.AJENOS,RET.DE CAM.,CONCEPTO: EJEC. GARANTIA CORRECTA INV DE ANTICIPO DEL PROY. IMPLEM CANCHA DE CESPED SINTET CAMPO DEP COM KACHA,DEP.: MIN DE LA PRESIDENCIA-UPRE</t>
  </si>
  <si>
    <t>B15130960002</t>
  </si>
  <si>
    <t>00582012001 DEP.DE CHEQ.AJENOS,RET.DE CAM.,CONCEPTO: DEVOLUCION FONDOS CASTAÑA,DEP.: EMPRESA BOLIVIANA DE ALMENDRA Y DERIVADOS - EBA , PROCEDENCIA: BANCO UNION S.A., CHEQUE: 4658, FECHA DE EMISION:01/06/2017</t>
  </si>
  <si>
    <t>B15131290002</t>
  </si>
  <si>
    <t>00070011102 DEP.DE CHEQ.AJENOS,RET.DE CAM.,CONCEPTO: PAGO DE IMPUESTOS FISCALES EN DEMASIA,DEP.: MTEPS , PROCEDENCIA: BANCO UNION S.A., CHEQUE: 8175, FECHA DE EMISION:22/06/2017</t>
  </si>
  <si>
    <t>B15131380002</t>
  </si>
  <si>
    <t>00099021001 DEP.DE CHEQ.AJENOS,RET.DE CAM.,CONCEPTO: RECUPERACION PASAJES AEREOS GESTION 2016 SEN CUPERTINO MAMANI APATA,DEP.: CAMARA DE SENADORES , PROCEDENCIA: BANCO UNION S.A., CHEQUE: 6522, FECHA DE EMISION:22/06/2017</t>
  </si>
  <si>
    <t>O15129880002</t>
  </si>
  <si>
    <t>00099021001 DEPOSITO DE EFECTIVO, DEPOSITANTE: ENRIQUE ROCHA LEIGUE, CONCEPTO: DEVOLUCION DE VIATICOS, CUENTA DE DEPOSITO: CUENTA UNICA DEL TESORO</t>
  </si>
  <si>
    <t>O15129980002</t>
  </si>
  <si>
    <t>00130012002 DEPOSITO DE EFECTIVO, DEPOSITANTE: COOPERATIVA AUCAPATA, CONCEPTO: INTERESES EN MORA PRIMER DESEMBOLSO, CUENTA DE DEPOSITO: CUENTA UNICA DEL TESORO</t>
  </si>
  <si>
    <t>O15130340002</t>
  </si>
  <si>
    <t>00591012001 DEPOSITO DE EFECTIVO, DEPOSITANTE: BENITA JALACORI MENDOZA, CONCEPTO: CONSUMO ENERGIA ELECTRICA ENERO, CUENTA DE DEPOSITO: CUENTA UNICA DEL TESORO</t>
  </si>
  <si>
    <t>O15130360002</t>
  </si>
  <si>
    <t>00591012001 DEPOSITO DE EFECTIVO, DEPOSITANTE: BENITA JALACORI MENDOZA, CONCEPTO: CONSUMO ENERGIA ELECTRICA FEBRERO, CUENTA DE DEPOSITO: CUENTA UNICA DEL TESORO</t>
  </si>
  <si>
    <t>O15130390002</t>
  </si>
  <si>
    <t>00591012001 DEPOSITO DE EFECTIVO, DEPOSITANTE: BENITA JALACORI MENDOZA, CONCEPTO: CONSUMO ENERGIA ELECTRICA MARZO, CUENTA DE DEPOSITO: CUENTA UNICA DEL TESORO</t>
  </si>
  <si>
    <t>O15130400002</t>
  </si>
  <si>
    <t>00591012001 DEPOSITO DE EFECTIVO, DEPOSITANTE: BENITA JALACORI MENDOZA, CONCEPTO: CONSUMO ENERGIA ELECTRICA ABRIL, CUENTA DE DEPOSITO: CUENTA UNICA DEL TESORO</t>
  </si>
  <si>
    <t>O15130410002</t>
  </si>
  <si>
    <t>00591012001 DEPOSITO DE EFECTIVO, DEPOSITANTE: SOFIA ROQUE, CONCEPTO: CONSUMO ENERGIA ELECTRICA MES DE ENERO, CUENTA DE DEPOSITO: CUENTA UNICA DEL TESORO</t>
  </si>
  <si>
    <t>O15130420002</t>
  </si>
  <si>
    <t>00591012001 DEPOSITO DE EFECTIVO, DEPOSITANTE: SOFIA ROQUE, CONCEPTO: CONSUMO ENERGIA ELECTRICA MES DE FEBRERO, CUENTA DE DEPOSITO: CUENTA UNICA DEL TESORO</t>
  </si>
  <si>
    <t>O15130430002</t>
  </si>
  <si>
    <t>00591012001 DEPOSITO DE EFECTIVO, DEPOSITANTE: SOFIA ROQUE, CONCEPTO: CONSUMO ENERGIA ELECTRICA MES DE MARZO, CUENTA DE DEPOSITO: CUENTA UNICA DEL TESORO</t>
  </si>
  <si>
    <t>O15130440002</t>
  </si>
  <si>
    <t>00591012001 DEPOSITO DE EFECTIVO, DEPOSITANTE: SOFIA ROQUE, CONCEPTO: CONSUMO ENERGIA ELECTRICA MES DE ABRIL, CUENTA DE DEPOSITO: CUENTA UNICA DEL TESORO</t>
  </si>
  <si>
    <t>O15130490002</t>
  </si>
  <si>
    <t>00591012001 DEPOSITO DE EFECTIVO, DEPOSITANTE: YARCO VLADIMIR VILLAMOR ORIHUELA, CONCEPTO: CONSUMO DE ENERGIA MES DE ENERO, CUENTA DE DEPOSITO: CUENTA UNICA DEL TESORO</t>
  </si>
  <si>
    <t>O15130510002</t>
  </si>
  <si>
    <t>00591012001 DEPOSITO DE EFECTIVO, DEPOSITANTE: YARCO VLADIMIR VILLAMOR ORIHUELA, CONCEPTO: CONSUMO ENERGIA ELECTRICA MES DE FEBRERO, CUENTA DE DEPOSITO: CUENTA UNICA DEL TESORO</t>
  </si>
  <si>
    <t>O15130520002</t>
  </si>
  <si>
    <t>00591012001 DEPOSITO DE EFECTIVO, DEPOSITANTE: YARCO VLADIMIR VILLAMOR ORIHUELA, CONCEPTO: CONSUMO DE ENRGIA ELCTRICA MES DE MARZO, CUENTA DE DEPOSITO: CUENTA UNICA DEL TESORO</t>
  </si>
  <si>
    <t>O15130530002</t>
  </si>
  <si>
    <t>00591012001 DEPOSITO DE EFECTIVO, DEPOSITANTE: YARCO VLADIMIR VILLAMOR ORIHUELA, CONCEPTO: CONSUMO ENERGIA ELECTRICA MES DE ABRIL, CUENTA DE DEPOSITO: CUENTA UNICA DEL TESORO</t>
  </si>
  <si>
    <t>00099021001 DEPOSITO DE EFECTIVO, DEPOSITANTE: MINISTERIO DE COMUNICACION, CONCEPTO: DEVOLUCION DE FONDOS EN AVANCE, CUENTA DE DEPOSITO: CUENTA UNICA DEL TESORO</t>
  </si>
  <si>
    <t>O15130730002</t>
  </si>
  <si>
    <t>00046024204 DEPOSITO DE EFECTIVO, DEPOSITANTE: SEDES LA PAZ - CLEOFE VALDEZ, CONCEPTO: REVERSIÓN DE SALDO NO EJECUTADO C-31 - 5079/2011, CUENTA DE DEPOSITO: CUENTA UNICA DEL TESORO</t>
  </si>
  <si>
    <t>O15130780002</t>
  </si>
  <si>
    <t>00591012001 DEPOSITO DE EFECTIVO, DEPOSITANTE: LUIS RAMIRO MAMANI YUJRA CI:4877864 LP, CONCEPTO: DEPÓSITO - SUBSIDIO DE NATALIDAD - NORMA SIRPA A., CUENTA DE DEPOSITO: CUENTA UNICA DEL TESORO</t>
  </si>
  <si>
    <t>O15130910002</t>
  </si>
  <si>
    <t>00574012002 DEPOSITO DE EFECTIVO, DEPOSITANTE: JENRY MAX SILVESTRE VILLAFUERTE, CONCEPTO: DEVOLUCION DE FONDOS EN AVANCE O ASIGNADO, CUENTA DE DEPOSITO: CUENTA UNICA DEL TESORO</t>
  </si>
  <si>
    <t>O15130940002</t>
  </si>
  <si>
    <t>00099021001 DEPOSITO DE EFECTIVO, DEPOSITANTE: ESTELA ARROYO MONJE, CONCEPTO: DOBLE PERCEPCION, CUENTA DE DEPOSITO: CUENTA UNICA DEL TESORO</t>
  </si>
  <si>
    <t>O15131270002</t>
  </si>
  <si>
    <t>00526012001 DEPOSITO DE EFECTIVO, DEPOSITANTE: BOLIVIA TV-MARCELO ALVAREZ LUNA, CONCEPTO: DEVOLUCION DE PASAJES, CUENTA DE DEPOSITO: CUENTA UNICA DEL TESORO</t>
  </si>
  <si>
    <t>O15131690002</t>
  </si>
  <si>
    <t>00086031101 DEPOSITO DE EFECTIVO, DEPOSITANTE: ANMI - SAN MATIAS, CONCEPTO: POR PPLAN D MANEJO DE LARGARTO DEL ANMI SAN MATIAS, CUENTA DE DEPOSITO: CUENTA UNICA DEL TESORO</t>
  </si>
  <si>
    <t>O15131820002</t>
  </si>
  <si>
    <t>00099021001 DEPOSITO DE EFECTIVO, DEPOSITANTE: OSACRA VARGAS AREVALO, CONCEPTO: DEVOLUCION DE PERCEPCION INDEBIDA DE SUELDOS, CUENTA DE DEPOSITO: CUENTA UNICA DEL TESORO</t>
  </si>
  <si>
    <t>O15131860002</t>
  </si>
  <si>
    <t>00099021001 DEPOSITO DE EFECTIVO, DEPOSITANTE: MANUEL PAZ ESCOBAR, CONCEPTO: DEVOLUCIÓN DE FONDO EN AVANCE, CUENTA DE DEPOSITO: CUENTA UNICA DEL TESORO</t>
  </si>
  <si>
    <t>O15132050002</t>
  </si>
  <si>
    <t>00526012001 DEPOSITO DE EFECTIVO, DEPOSITANTE: BOLIVIA TV- JESUS HENRY VILLCA MADENI, CONCEPTO: DEVOLUCION DE VIATICOS, CUENTA DE DEPOSITO: CUENTA UNICA DEL TESORO</t>
  </si>
  <si>
    <t>O15132110002</t>
  </si>
  <si>
    <t>00526012001 DEPOSITO DE EFECTIVO, DEPOSITANTE: SOFIA CHAMBI - BOLIVIA TV, CONCEPTO: DEVOLUCIÓN DE VIÁTICOS, CUENTA DE DEPOSITO: CUENTA UNICA DEL TESORO</t>
  </si>
  <si>
    <t>O15132130002</t>
  </si>
  <si>
    <t>O15132200002</t>
  </si>
  <si>
    <t>00070011102 DEPOSITO DE EFECTIVO, DEPOSITANTE: HECTOR ANDRES HINOJOSA RODRIGUEZ, CONCEPTO: DEVOLUCION DE VIATICOS POR REGRESO ANTICIPADO, CUENTA DE DEPOSITO: CUENTA UNICA DEL TESORO</t>
  </si>
  <si>
    <t>O15132270002</t>
  </si>
  <si>
    <t>00099021001 DEPOSITO DE EFECTIVO, DEPOSITANTE: BEATRIZ ALVAREZ ORDOÑEZ CI 644531 OR, CONCEPTO: REVERSION BOLETA DE PAGO, CUENTA DE DEPOSITO: CUENTA UNICA DEL TESORO</t>
  </si>
  <si>
    <t>O15132360002</t>
  </si>
  <si>
    <t>00099021001 DEPOSITO DE EFECTIVO, DEPOSITANTE: SOUTH TECHNOLOGY DE BOLIVIA SRL, CONCEPTO: PAGO POR BOLETA DE GARANTIA NO EJECUTADA, CUENTA DE DEPOSITO: CUENTA UNICA DEL TESORO</t>
  </si>
  <si>
    <t>O15132370002</t>
  </si>
  <si>
    <t>00020011103 DEPOSITO DE EFECTIVO, DEPOSITANTE: REGISTRO INTERNACIONAL BOLIVIANO DE BUQUES, CONCEPTO: REVERSIÓN GASTOS DE FUNCIONAMIENTO DOC DE OBLIGACIÓN: 174998 CUARTO DESEMBOLSO: ABRIL, CUENTA DE DEPOSITO: CUENTA UNICA DEL TESORO</t>
  </si>
  <si>
    <t>O15132380002</t>
  </si>
  <si>
    <t>00020011103 DEPOSITO DE EFECTIVO, DEPOSITANTE: REGISTRO INTERNACIONAL BOLIVIANO DE BUQUES, CONCEPTO: REVERSIÓN GASTOS DE FUNCIONAMIENTO DOC DE OBLIGACIÓN: 174996 CUARTO DESEMBOLSO ABRIL, CUENTA DE DEPOSITO: CUENTA UNICA DEL TESORO</t>
  </si>
  <si>
    <t>O15132400002</t>
  </si>
  <si>
    <t>00020011103 DEPOSITO DE EFECTIVO, DEPOSITANTE: REGISTRO INTERNACIONAL BOLIVIANO DE BUQUES, CONCEPTO: REVERSIÓN GASTOS DE FUNCIONAMIENTO DOC. DE OBLIGACIÓN: 174997 CUARTO DESEMBOLSO ABRIL, CUENTA DE DEPOSITO: CUENTA UNICA DEL TESORO</t>
  </si>
  <si>
    <t>O15132480002</t>
  </si>
  <si>
    <t>00020011103 DEPOSITO DE EFECTIVO, DEPOSITANTE: REGISTRO INTERNACIONAL BOLIVIANO DE BUQUES, CONCEPTO: REVERSIÓN PASAJES Y VIÁTICOS PREVENTIVO: 2017-0000003555 VIAJE LONDRES INGLATERRA, CUENTA DE DEPOSITO: CUENTA UNICA DEL TESORO</t>
  </si>
  <si>
    <t>O15132490002</t>
  </si>
  <si>
    <t>00020011103 DEPOSITO DE EFECTIVO, DEPOSITANTE: REGISTRO INTERNACIONAL BOLIVIANO DE BUQUES, CONCEPTO: REVERSIÓN PASAJES Y VIÁTICOS PREVENTIVO: 2017-0000003553 VIAJE A LONDRES INGLATERRA, CUENTA DE DEPOSITO: CUENTA UNICA DEL TESORO</t>
  </si>
  <si>
    <t>O15132520002</t>
  </si>
  <si>
    <t>00020011103 DEPOSITO DE EFECTIVO, DEPOSITANTE: REGISTRO INTERNACIONAL BOLIVIANO DE BUQUES, CONCEPTO: REVERSIÓN PASAJES Y VIÁTICOS PREVENTIVO: 2017-0000003554 VIAJE A LONDRES INGLATERRA, CUENTA DE DEPOSITO: CUENTA UNICA DEL TESORO</t>
  </si>
  <si>
    <t>O15132590002</t>
  </si>
  <si>
    <t>00574012002 DEPOSITO DE EFECTIVO, DEPOSITANTE: EDDY MILAN, CONCEPTO: DEVOLUCIÓN SALDO, CUENTA DE DEPOSITO: CUENTA UNICA DEL TESORO</t>
  </si>
  <si>
    <t>O15132760002</t>
  </si>
  <si>
    <t>00132062001 DEPOSITO DE EFECTIVO, DEPOSITANTE: HUGO RAUL MARIN IBAÑEZ, CONCEPTO: REPOSICIÓN DE GASTOS NO EFECTUADOS, CUENTA DE DEPOSITO: CUENTA UNICA DEL TESORO</t>
  </si>
  <si>
    <t>O15132910002</t>
  </si>
  <si>
    <t>00046024204 DEPOSITO DE EFECTIVO, DEPOSITANTE: AMPARO CAMACHO, CONCEPTO: DEVOLUCIÓN DE FONDOS NO UTILIZADOS, CUENTA DE DEPOSITO: CUENTA UNICA DEL TESORO</t>
  </si>
  <si>
    <t>O15132920002</t>
  </si>
  <si>
    <t>00099021001 DEPOSITO DE EFECTIVO, DEPOSITANTE: BPE-II CNL. O. MOSCOSO, CONCEPTO: RETENSION DE 8%, CUENTA DE DEPOSITO: CUENTA UNICA DEL TESORO</t>
  </si>
  <si>
    <t>O15132930002</t>
  </si>
  <si>
    <t>00099021001 DEPOSITO DE EFECTIVO, DEPOSITANTE: BPE-II ""CNL. O . MOSCOSO"", CONCEPTO: RETENSION DEL 8%, CUENTA DE DEPOSITO: CUENTA UNICA DEL TESORO</t>
  </si>
  <si>
    <t>O15132950002</t>
  </si>
  <si>
    <t>00580012001 DEPOSITO DE EFECTIVO, DEPOSITANTE: JOSE VILLA GOMEZ P., CONCEPTO: OMISION DE REGISTRO DE FACT 954 EN EL LIBRO DE COMPRAS, CUENTA DE DEPOSITO: CUENTA UNICA DEL TESORO</t>
  </si>
  <si>
    <t>O15133180002</t>
  </si>
  <si>
    <t>00070014201 DEPOSITO DE EFECTIVO, DEPOSITANTE: VIVIAN MARLENY MAYTA LIMACHI, CONCEPTO: DEVOLUCION SALDO DE ALIMENTACION (GASTOS), CUENTA DE DEPOSITO: CUENTA UNICA DEL TESORO</t>
  </si>
  <si>
    <t>O15133190002</t>
  </si>
  <si>
    <t>00099021001 DEPOSITO DE EFECTIVO, DEPOSITANTE: LETICIA ROSAS ROJAS, CONCEPTO: DEVOLUCION DE SALDO NO EJECUTADO C31 NRO 1327, CUENTA DE DEPOSITO: CUENTA UNICA DEL TESORO</t>
  </si>
  <si>
    <t>O15133310002</t>
  </si>
  <si>
    <t>00212082001 DEPOSITO DE EFECTIVO, DEPOSITANTE: JANNETTE SINTIA PATZI BAUTISTA, CONCEPTO: DEVOLUCIÓN DE GASTOS OPERATIVOS, CUENTA DE DEPOSITO: CUENTA UNICA DEL TESORO</t>
  </si>
  <si>
    <t>O15133520002</t>
  </si>
  <si>
    <t>00099021001 DEPOSITO DE EFECTIVO, DEPOSITANTE: FRANKLIN ALEGRIA CRUZ, CONCEPTO: DEVOLUCIÓN, CUENTA DE DEPOSITO: CUENTA UNICA DEL TESORO</t>
  </si>
  <si>
    <t>B15135010002</t>
  </si>
  <si>
    <t>00099021001 DEP.DE CHEQ.AJENOS,RET.DE CAM.,CONCEPTO: MONTAÑO ORELLANA WILFREDO,DEP.: BANCO UNION S.A. , PROCEDENCIA: BANCO UNION S.A., CHEQUE: 148300, FECHA DE EMISION:27/06/2017</t>
  </si>
  <si>
    <t>B15135030002</t>
  </si>
  <si>
    <t>00099021001 DEP.DE CHEQ.AJENOS,RET.DE CAM.,CONCEPTO: ARACENA TABORGA JANETT,DEP.: BANCO UNION S.A , PROCEDENCIA: BANCO UNION S.A., CHEQUE: 148299, FECHA DE EMISION:27/06/2017</t>
  </si>
  <si>
    <t>B15135090002</t>
  </si>
  <si>
    <t>00099021001 DEP.DE CHEQ.AJENOS,RET.DE CAM.,CONCEPTO: IBARRA GOMEZ FRANCO HILARIO,DEP.: BANCO UNION S.A. , PROCEDENCIA: BANCO UNION S.A., CHEQUE: 148301, FECHA DE EMISION:27/06/2017</t>
  </si>
  <si>
    <t>B15135250002</t>
  </si>
  <si>
    <t>00099021001 DEP.DE CHEQ.AJENOS,RET.DE CAM.,CONCEPTO: COBRO DE BOLETA SERIEDAD PROPUESTA, PROY CONST PUENTE FERROVIARIO BULO BULO FTE 10 COBRADO POR MOPSV,DEP.: MINISTERIO DE OBRAS PUBLICAS SERVICIOS Y VIVIENDA</t>
  </si>
  <si>
    <t>B15135460002</t>
  </si>
  <si>
    <t>00099021001 DEP.DE CHEQ.AJENOS,RET.DE CAM.,CONCEPTO: DEP. POR DICTAMEN DE REPONSABILIDAD CIVIL CGE / DRC - 010 / 2013 SR. CARLOS ALBERTO SANCHEZ ROJAS,DEP.: ORGANO JUDICIAL - DAF NACIONAL</t>
  </si>
  <si>
    <t>B15135470002</t>
  </si>
  <si>
    <t>00099024113 DEP.DE CHEQ.AJENOS,RET.DE CAM.,CONCEPTO: MULTA DEL PROYECTO AMPLIACIÓN DE AULAS Y PORTERIA U.E. TUCSUPAYA,DEP.: MIN. DE LA PRESIDENCIA - UPRE , PROCEDENCIA: BANCO UNION S.A., CHEQUE: 360, FECHA DE EMISION:20/06/2017</t>
  </si>
  <si>
    <t>O15134750002</t>
  </si>
  <si>
    <t>00086038003 DEPOSITO DE EFECTIVO, DEPOSITANTE: LINA CARMELA FRANCO MONTERO, CONCEPTO: DEVOLUCION POR PAGO DE EPSAS CORRESPONDIENTE AL MES DE JUNIO, CUENTA DE DEPOSITO: CUENTA UNICA DEL TESORO</t>
  </si>
  <si>
    <t>O15134760002</t>
  </si>
  <si>
    <t>00086038003 DEPOSITO DE EFECTIVO, DEPOSITANTE: LINA CARMELA FRANCO MONTERO, CONCEPTO: DEVOLUCION DEL 50 % POR PAGO A EPSAS CORRESPONDIENTE MES DE MAYO 2017, CUENTA DE DEPOSITO: CUENTA UNICA DEL TESORO</t>
  </si>
  <si>
    <t>O15134880002</t>
  </si>
  <si>
    <t>00020031101 DEPOSITO DE EFECTIVO, DEPOSITANTE: JULIO RENE MONTALVO MARISCAL, CONCEPTO: RETENCION PRODUCTOS DEL SERVICIO DE TE DEL MES DE JUNIO, CUENTA DE DEPOSITO: CUENTA UNICA DEL TESORO</t>
  </si>
  <si>
    <t>O15135020002</t>
  </si>
  <si>
    <t>00526012001 DEPOSITO DE EFECTIVO, DEPOSITANTE: WILSON EDDY QUISPE SURI, CONCEPTO: DEVOLUCION DE VIATICOS, CUENTA DE DEPOSITO: CUENTA UNICA DEL TESORO</t>
  </si>
  <si>
    <t>O15135140002</t>
  </si>
  <si>
    <t>00099021001 DEPOSITO DE EFECTIVO, DEPOSITANTE: MACARIO TOLA CARDENAS, CONCEPTO: DEVOLUCION DE GASTOS EJECUTIVOS MEDIANTE FONDOS EN AVANCE MEDIANTE PREV.498, CUENTA DE DEPOSITO: CUENTA UNICA DEL TESORO</t>
  </si>
  <si>
    <t>O15135270002</t>
  </si>
  <si>
    <t>00526012001 DEPOSITO DE EFECTIVO, DEPOSITANTE: DAVID JULIAN CORONEL MAMANI, CONCEPTO: DEVOLUCION DE VIATICOS - BOLIVIA TV, CUENTA DE DEPOSITO: CUENTA UNICA DEL TESORO</t>
  </si>
  <si>
    <t>O15135390002</t>
  </si>
  <si>
    <t>00591012001 DEPOSITO DE EFECTIVO, DEPOSITANTE: EMP ESTATAL DE TRANS POR CABLE MI TELEFERICO, CONCEPTO: SERVICIOS BÁSICOS, CUENTA DE DEPOSITO: CUENTA UNICA DEL TESORO</t>
  </si>
  <si>
    <t>O15135560002</t>
  </si>
  <si>
    <t>00010011102 DEPOSITO DE EFECTIVO, DEPOSITANTE: NATALIA CAMPERO ROMERO, CONCEPTO: PAGO POR VALORADOS ANULADOS - CONSULADO DE BOLIVIA EN MIAMI - CONSUL GENERAL NATALIA CAMPERO ROMERO, CUENTA DE DEPOSITO: CUENTA UNICA DEL TESORO</t>
  </si>
  <si>
    <t>O15135580002</t>
  </si>
  <si>
    <t>00099021001 DEPOSITO DE EFECTIVO, DEPOSITANTE: DERRY DAVID MORALES MENESES, CONCEPTO: DEVOLUCION DE EXCEDENTE A LA REMUNERACION MAXIMA PERMITIDA, CUENTA DE DEPOSITO: CUENTA UNICA DEL TESORO</t>
  </si>
  <si>
    <t>O15135740002</t>
  </si>
  <si>
    <t>00030014201 DEPOSITO DE EFECTIVO, DEPOSITANTE: NANCY GABRIELA MICHEL SARAVIA, CONCEPTO: DEVOLUCIÓN SEGÚN NOTA MEFP-VTCP-DGPOT-UOTGN-N°1062/2017 NANCY MICHEL SARAVIA, CUENTA DE DEPOSITO: CUENTA UNICA DEL TESORO</t>
  </si>
  <si>
    <t>O15135830002</t>
  </si>
  <si>
    <t>00099021001 DEPOSITO DE EFECTIVO, DEPOSITANTE: ESCUELA MILITAR DE EQUITACION DEL EJERCITO, CONCEPTO: RETENCION RC-IVA IUE- IT COMPRA DE ALIMENTOS PARA ANIMALES CORRESPONDIENTE MES DE MAYO/2017, CUENTA DE DEPOSITO: CUENTA UNICA DEL TESORO</t>
  </si>
  <si>
    <t>O15135850002</t>
  </si>
  <si>
    <t>00099021001 DEPOSITO DE EFECTIVO, DEPOSITANTE: ESCUELA MILITAR DE EQUITACION DEL EJERCITO, CONCEPTO: RETENCION RC-IVA IUE-IT COMPRA DE PRODUCTOS QUIMICOS Y FARMACEUTICOS MES MAYO/2017, CUENTA DE DEPOSITO: CUENTA UNICA DEL TESORO</t>
  </si>
  <si>
    <t>O15136150002</t>
  </si>
  <si>
    <t>00099021001 DEPOSITO DE EFECTIVO, DEPOSITANTE: ASFI-PAMELA SUSANA SILVESTRE CASTILLO, CONCEPTO: DEVOLUCION DE FONDOS "SABSA", CUENTA DE DEPOSITO: CUENTA UNICA DEL TESORO</t>
  </si>
  <si>
    <t>O15136160002</t>
  </si>
  <si>
    <t>00099021001 DEPOSITO DE EFECTIVO, DEPOSITANTE: ASFI-BLAS MONZON SALINAS, CONCEPTO: DEVOLUCION DE FONDOS "SABSA", CUENTA DE DEPOSITO: CUENTA UNICA DEL TESORO</t>
  </si>
  <si>
    <t>O15136170002</t>
  </si>
  <si>
    <t>00225024301 DEPOSITO DE EFECTIVO, DEPOSITANTE: SENASBA-ANTONIO GAMON, CONCEPTO: DEV. DE FONDOS EN AVANCE PARA ENTREGA DE EQUIP. MUNIC. BERMEJO-SAN LORENZO-TARIJA-CULPINA-CHUQUISACA, CUENTA DE DEPOSITO: CUENTA UNICA DEL TESORO</t>
  </si>
  <si>
    <t>O15136240002</t>
  </si>
  <si>
    <t>00046024204 DEPOSITO DE EFECTIVO, DEPOSITANTE: SEDES - BENI, CONCEPTO: DEVOLUCIÓN DE DESEMBOLSO, CUENTA DE DEPOSITO: CUENTA UNICA DEL TESORO</t>
  </si>
  <si>
    <t>O15136260002</t>
  </si>
  <si>
    <t>O15136360002</t>
  </si>
  <si>
    <t>00099021001 DEPOSITO DE EFECTIVO, DEPOSITANTE: RIA.- 25 " TOCOPILLA ", CONCEPTO: DEVOLUCION DE VIATICOS, CUENTA DE DEPOSITO: CUENTA UNICA DEL TESORO</t>
  </si>
  <si>
    <t>O15136390002</t>
  </si>
  <si>
    <t>00099021001 DEPOSITO DE EFECTIVO, DEPOSITANTE: RC - 10 " MERCADO ", CONCEPTO: DEVOLUCION RETENCION RC - IVA MAX GUSTAVO MONRROY, CUENTA DE DEPOSITO: CUENTA UNICA DEL TESORO</t>
  </si>
  <si>
    <t>O15136590002</t>
  </si>
  <si>
    <t>00234014202 DEPOSITO DE EFECTIVO, DEPOSITANTE: JUAN ROQUE LOBATON, CONCEPTO: DEVOLUCIÓN AL C-31 N°577 PARTIDA N°24120, CUENTA DE DEPOSITO: CUENTA UNICA DEL TESORO</t>
  </si>
  <si>
    <t>O15136690002</t>
  </si>
  <si>
    <t>00099021001 DEPOSITO DE EFECTIVO, DEPOSITANTE: RENE JAVIER ARZE MONJE - ATT, CONCEPTO: PERDIDA DE CREDENCIAL, CUENTA DE DEPOSITO: CUENTA UNICA DEL TESORO</t>
  </si>
  <si>
    <t>O15136770002</t>
  </si>
  <si>
    <t>00287102001 DEPOSITO DE EFECTIVO, DEPOSITANTE: YOLANDA GUTIERREZ BRITTO, CONCEPTO: DEVOLUCION DE SUBSIDIOS, CUENTA DE DEPOSITO: CUENTA UNICA DEL TESORO</t>
  </si>
  <si>
    <t>O15136810002</t>
  </si>
  <si>
    <t>00099021001 DEPOSITO DE EFECTIVO, DEPOSITANTE: BETTY GUTIERREZ VILLANUEVA, CONCEPTO: DOBLE PERCEPCIÓN, CUENTA DE DEPOSITO: CUENTA UNICA DEL TESORO</t>
  </si>
  <si>
    <t>O15136840002</t>
  </si>
  <si>
    <t>00070037001 DEPOSITO DE EFECTIVO, DEPOSITANTE: DARIO CONDORI CHURQUI, CONCEPTO: DEVOLUCIÓN DE REFRIGERIO ABRIL 2017, CUENTA DE DEPOSITO: CUENTA UNICA DEL TESORO</t>
  </si>
  <si>
    <t>O15136880002</t>
  </si>
  <si>
    <t>00526012001 DEPOSITO DE EFECTIVO, DEPOSITANTE: TIMOTEO ALARCON CHOQUE, CONCEPTO: DEVOLUCIÓN POR CONCEPTO DE PASAJES, CUENTA DE DEPOSITO: CUENTA UNICA DEL TESORO</t>
  </si>
  <si>
    <t>O15137170002</t>
  </si>
  <si>
    <t>00099021001 DEPOSITO DE EFECTIVO, DEPOSITANTE: LUZ VIRGINIA VARGAS VALLEJOS C.I. 816912 CB., CONCEPTO: CUMPLIMIENTO DICTAMEN CGE / DRC - 080 / 2016 DE UMSS, CUENTA DE DEPOSITO: CUENTA UNICA DEL TESORO</t>
  </si>
  <si>
    <t>O15137410002</t>
  </si>
  <si>
    <t>00526012001 DEPOSITO DE EFECTIVO, DEPOSITANTE: RUBEN IRVING PALACIOS LOPEZ, CONCEPTO: DEVOLUCION DE FONDOS EN AVANCE, CUENTA DE DEPOSITO: CUENTA UNICA DEL TESORO</t>
  </si>
  <si>
    <t>B15139620002</t>
  </si>
  <si>
    <t>00099021001 DEP.DE CHEQ.AJENOS,RET.DE CAM.,CONCEPTO: ORDOÑEZ MURILLO VDA. DE ORTEGA PAULINA,DEP.: BANCO UNION S.A. , PROCEDENCIA: BANCO UNION S.A., CHEQUE: 148303, FECHA DE EMISION:28/06/2017</t>
  </si>
  <si>
    <t>B15139650002</t>
  </si>
  <si>
    <t>00099021001 DEP.DE CHEQ.AJENOS,RET.DE CAM.,CONCEPTO: DILLMAN YUJRA YUJRA,DEP.: BANCO UNION S.A. , PROCEDENCIA: BANCO UNION S.A., CHEQUE: 148302, FECHA DE EMISION:28/06/2017</t>
  </si>
  <si>
    <t>B15139890002</t>
  </si>
  <si>
    <t>00015011108 DEP.DE CHEQ.AJENOS,RET.DE CAM.,CONCEPTO: DEVOLUCION DE FONDOS,DEP.: MINISTERIO DE GOBIERNO , PROCEDENCIA: BANCO UNION S.A., CHEQUE: 50811, FECHA DE EMISION:26/06/2017</t>
  </si>
  <si>
    <t>B15139980002</t>
  </si>
  <si>
    <t>00087010001 DEP.DE CHEQ.AJENOS,RET.DE CAM.,CONCEPTO: PAGO REALIZADO POR EL COACTIVO MARCO ANTONIO FLORES MAGNE, ACTUALIZACION Y LIQUIDACION DE INTERES,DEP.: MINISTERIO DE COMUNICACION</t>
  </si>
  <si>
    <t>B15140010002</t>
  </si>
  <si>
    <t>00099021001 DEP.DE CHEQ.AJENOS,RET.DE CAM.,CONCEPTO: DEVOLUCIÓN DE RECURSOS POR PASAJES NO UTILIZADOS EN LA GESTIÓN 2016,DEP.: MIN DE PRESIDENCIA - UPRE , PROCEDENCIA: BANCO UNION S.A., CHEQUE: 7696, FECHA DE EMISION:14/06/2017</t>
  </si>
  <si>
    <t>B15140270002</t>
  </si>
  <si>
    <t>00070011102 DEP.DE CHEQ.AJENOS,RET.DE CAM.,CONCEPTO: DEVOLUCIÓN EXAMENES PREOCUPACIONAL,DEP.: MTEPS - PATRICIA MACEDO , PROCEDENCIA: BANCO UNION S.A., CHEQUE: 8186, FECHA DE EMISION:27/06/2017</t>
  </si>
  <si>
    <t>B15140280002</t>
  </si>
  <si>
    <t>00070011102 DEP.DE CHEQ.AJENOS,RET.DE CAM.,CONCEPTO: DEVOLUCIONES VIÁTICOS - CARGO A RENDIR,DEP.: MTEPS - PATRICIA MACEDO , PROCEDENCIA: BANCO UNION S.A., CHEQUE: 8185, FECHA DE EMISION:27/06/2017</t>
  </si>
  <si>
    <t>O15139100002</t>
  </si>
  <si>
    <t>00099021001 DEPOSITO DE EFECTIVO, DEPOSITANTE: I RET BOLIVIA SRL, CONCEPTO: PAGO POR BOLETA DE GARANTIA NO EJECUTADA, CUENTA DE DEPOSITO: CUENTA UNICA DEL TESORO</t>
  </si>
  <si>
    <t>O15139210002</t>
  </si>
  <si>
    <t>00526012001 DEPOSITO DE EFECTIVO, DEPOSITANTE: BOLIVIA T.V. - JESUS HENRY VILLCA MADENI, CONCEPTO: DEVOLUCION DE PASAJES, CUENTA DE DEPOSITO: CUENTA UNICA DEL TESORO</t>
  </si>
  <si>
    <t>O15139220002</t>
  </si>
  <si>
    <t>O15139240002</t>
  </si>
  <si>
    <t>00020011103 DEPOSITO DE EFECTIVO, DEPOSITANTE: CARLOS BEYUMA RADA, CONCEPTO: REVERSION PASAJES Y VIATICOS-PREV 3570 CARGO DE CUENTA, CUENTA DE DEPOSITO: CUENTA UNICA DEL TESORO</t>
  </si>
  <si>
    <t>O15139250002</t>
  </si>
  <si>
    <t>00526012001 DEPOSITO DE EFECTIVO, DEPOSITANTE: BOLIVIA T.V. - HEBER MICHEL OÑA, CONCEPTO: DEVOLUCION DE PASAJES, CUENTA DE DEPOSITO: CUENTA UNICA DEL TESORO</t>
  </si>
  <si>
    <t>O15139260002</t>
  </si>
  <si>
    <t>00526012001 DEPOSITO DE EFECTIVO, DEPOSITANTE: BOLIVIA T.V. - SOFIA CHAMBI RODRIGUEZ, CONCEPTO: DEVOLUCION DE PASAJES, CUENTA DE DEPOSITO: CUENTA UNICA DEL TESORO</t>
  </si>
  <si>
    <t>O15139270002</t>
  </si>
  <si>
    <t>O15139280002</t>
  </si>
  <si>
    <t>O15139530002</t>
  </si>
  <si>
    <t>00099021001 DEPOSITO DE EFECTIVO, DEPOSITANTE: LUZ TABOADA GARCIA-SENASIR, CONCEPTO: COBRO INDEBIDO POR NUEVAS NUPCIAS, CUENTA DE DEPOSITO: CUENTA UNICA DEL TESORO</t>
  </si>
  <si>
    <t>O15139660002</t>
  </si>
  <si>
    <t>00099021001 DEPOSITO DE EFECTIVO, DEPOSITANTE: EUGENIA NINA FERNANDEZ, CONCEPTO: DEVOLUCIÓN DE SALARIO, CUENTA DE DEPOSITO: CUENTA UNICA DEL TESORO</t>
  </si>
  <si>
    <t>O15139930002</t>
  </si>
  <si>
    <t>00582012001 DEPOSITO DE EFECTIVO, DEPOSITANTE: EMPRESA BOLIVIANA DE ALMENDRA Y DERIVADOS - EBA, CONCEPTO: REPOCISION DE PREVENTIVO Nº 19-657-1019-1685-2325, CUENTA DE DEPOSITO: CUENTA UNICA DEL TESORO</t>
  </si>
  <si>
    <t>O15140150002</t>
  </si>
  <si>
    <t>00099021001 DEPOSITO DE EFECTIVO, DEPOSITANTE: FUERZA AEREA BOLIVIANA, CONCEPTO: PAGO DE VIATICOS EN COMISION DEL SERVICIO, CUENTA DE DEPOSITO: CUENTA UNICA DEL TESORO</t>
  </si>
  <si>
    <t>O15140170002</t>
  </si>
  <si>
    <t>00099021001 DEPOSITO DE EFECTIVO, DEPOSITANTE: FUERZA AEREA BOLIVIANA, CONCEPTO: REVERSION POR DEVOLUCION DE PASAJES AL INTERIOR DEL PAIS, CUENTA DE DEPOSITO: CUENTA UNICA DEL TESORO</t>
  </si>
  <si>
    <t>O15140190002</t>
  </si>
  <si>
    <t>00099021001 DEPOSITO DE EFECTIVO, DEPOSITANTE: FUERZA AEREA BOLIVIANA, CONCEPTO: PAGO DE VIATICOS POR COMISION DEL SERVICIO, CUENTA DE DEPOSITO: CUENTA UNICA DEL TESORO</t>
  </si>
  <si>
    <t>O15140200002</t>
  </si>
  <si>
    <t>00020041101 DEPOSITO DE EFECTIVO, DEPOSITANTE: FUERZA AEREA BOLIVIANA, CONCEPTO: REVERSION POR CONSUMO DE AGUA POTABLE MES DE MARZO, CUENTA DE DEPOSITO: CUENTA UNICA DEL TESORO</t>
  </si>
  <si>
    <t>O15140220002</t>
  </si>
  <si>
    <t>00020041101 DEPOSITO DE EFECTIVO, DEPOSITANTE: FUERZA AEREA BOLIVIANA, CONCEPTO: REVERSION POR CONSUMO TELEFONIA DE FEBRERO, CUENTA DE DEPOSITO: CUENTA UNICA DEL TESORO</t>
  </si>
  <si>
    <t>O15140300002</t>
  </si>
  <si>
    <t>00344018001 DEPOSITO DE EFECTIVO, DEPOSITANTE: EDILBERTO ANTONIO QUISPE CONDE, CONCEPTO: ENCUENTRO TÉCNICO DE ACCIONES ESTRATÉGICAS DEL 17 AL 19 MAYO, CBBA (SALDO), CUENTA DE DEPOSITO: CUENTA UNICA DEL TESORO</t>
  </si>
  <si>
    <t>O15140350002</t>
  </si>
  <si>
    <t>00526012001 DEPOSITO DE EFECTIVO, DEPOSITANTE: BOLIVIA TV-BORIS LUIS CARTAGENA F., CONCEPTO: DEVOLUCION DE PASAJES-BOLIVIA TV, CUENTA DE DEPOSITO: CUENTA UNICA DEL TESORO</t>
  </si>
  <si>
    <t>O15140590002</t>
  </si>
  <si>
    <t>00046024204 DEPOSITO DE EFECTIVO, DEPOSITANTE: EDILBER W. DELGADO MERCADO, CONCEPTO: DEVOLUCION DE FONDOS CUANTA MINISTERIO DE SALUD, CUENTA DE DEPOSITO: CUENTA UNICA DEL TESORO</t>
  </si>
  <si>
    <t>O15140600002</t>
  </si>
  <si>
    <t>00099021001 DEPOSITO DE EFECTIVO, DEPOSITANTE: JAVIER SAIRE IBAÑEZ, CONCEPTO: PARA REVERSION DE LA BOLETA DE PAGO, CUENTA DE DEPOSITO: CUENTA UNICA DEL TESORO</t>
  </si>
  <si>
    <t>O15140800002</t>
  </si>
  <si>
    <t>00373024101 DEPOSITO DE EFECTIVO, DEPOSITANTE: RUDDY VILLCA POMA, CONCEPTO: DEVOLUCION DE VIATICOS PREVENTIVO N° 429, CUENTA DE DEPOSITO: CUENTA UNICA DEL TESORO</t>
  </si>
  <si>
    <t>O15141000002</t>
  </si>
  <si>
    <t>00292012001 DEPOSITO DE EFECTIVO, DEPOSITANTE: NESTOR PAZ V., CONCEPTO: CONVENIO INTERINSTITUCIONAL 012/2016 ENTRE VIAS BOLIVIA Y FEDERACION 1º DE MAYO, CUENTA DE DEPOSITO: CUENTA UNICA DEL TESORO</t>
  </si>
  <si>
    <t>O15141010002</t>
  </si>
  <si>
    <t>O15141040002</t>
  </si>
  <si>
    <t>O15141060002</t>
  </si>
  <si>
    <t>O15141100002</t>
  </si>
  <si>
    <t>O15141120002</t>
  </si>
  <si>
    <t>O15141140002</t>
  </si>
  <si>
    <t>O15141150002</t>
  </si>
  <si>
    <t>O15141160002</t>
  </si>
  <si>
    <t>O15141170002</t>
  </si>
  <si>
    <t>O15141180002</t>
  </si>
  <si>
    <t>O15141190002</t>
  </si>
  <si>
    <t>O15141200002</t>
  </si>
  <si>
    <t>O15141210002</t>
  </si>
  <si>
    <t>O15141230002</t>
  </si>
  <si>
    <t>O15141260002</t>
  </si>
  <si>
    <t>O15141270002</t>
  </si>
  <si>
    <t>O15141290002</t>
  </si>
  <si>
    <t>O15141300002</t>
  </si>
  <si>
    <t>00041021101 DEPOSITO DE EFECTIVO, DEPOSITANTE: CARMINIA AYALA CERDA, CONCEPTO: DEP. CORRESP A MULTAS DE ACUERDO A CLAUSULA DECIMA SEXTA DEL CONTRATO N° 82/16, CUENTA DE DEPOSITO: CUENTA UNICA DEL TESORO</t>
  </si>
  <si>
    <t>O15141310002</t>
  </si>
  <si>
    <t>O15141330002</t>
  </si>
  <si>
    <t>O15141340002</t>
  </si>
  <si>
    <t>O15141360002</t>
  </si>
  <si>
    <t>O15141380002</t>
  </si>
  <si>
    <t>O15141390002</t>
  </si>
  <si>
    <t>O15141410002</t>
  </si>
  <si>
    <t>O15141440002</t>
  </si>
  <si>
    <t>O15141470002</t>
  </si>
  <si>
    <t>O15141490002</t>
  </si>
  <si>
    <t>O15141500002</t>
  </si>
  <si>
    <t>O15141520002</t>
  </si>
  <si>
    <t>O15141530002</t>
  </si>
  <si>
    <t>O15141560002</t>
  </si>
  <si>
    <t>00292012001 DEPOSITO DE EFECTIVO, DEPOSITANTE: NESTOR PAZ ., CONCEPTO: CONVENIO INTERINSTITUCIONAL 012/2016 ENTRE VIAS BOLIVIA Y FEDERACION 1º DE MAYO, CUENTA DE DEPOSITO: CUENTA UNICA DEL TESORO</t>
  </si>
  <si>
    <t>O15141570002</t>
  </si>
  <si>
    <t>O15141580002</t>
  </si>
  <si>
    <t>O15141590002</t>
  </si>
  <si>
    <t>00099021001 DEPOSITO DE EFECTIVO, DEPOSITANTE: DANIEL LOPEZ AVENDAÑO, CONCEPTO: DOBLE PERCEPCION, CUENTA DE DEPOSITO: CUENTA UNICA DEL TESORO</t>
  </si>
  <si>
    <t>O15141600002</t>
  </si>
  <si>
    <t>O15141610002</t>
  </si>
  <si>
    <t>O15141620002</t>
  </si>
  <si>
    <t>O15141630002</t>
  </si>
  <si>
    <t>O15141670002</t>
  </si>
  <si>
    <t>O15141680002</t>
  </si>
  <si>
    <t>O15141690002</t>
  </si>
  <si>
    <t>O15141700002</t>
  </si>
  <si>
    <t>O15141710002</t>
  </si>
  <si>
    <t>O15141720002</t>
  </si>
  <si>
    <t>O15141740002</t>
  </si>
  <si>
    <t>O15141750002</t>
  </si>
  <si>
    <t>O15141860002</t>
  </si>
  <si>
    <t>00046031102 DEPOSITO DE EFECTIVO, DEPOSITANTE: MARIA RENEE CASTRO CUSICANQUI CI 4842646 LP, CONCEPTO: DEVOLUCION DE RECURSOS (REFRIGERIO), CUENTA DE DEPOSITO: CUENTA UNICA DEL TESORO</t>
  </si>
  <si>
    <t>O15142000002</t>
  </si>
  <si>
    <t>O15142130002</t>
  </si>
  <si>
    <t>00099021001 DEPOSITO DE EFECTIVO, DEPOSITANTE: EJERCITO DE BOLIVIA RI-29 "CAP LINO ECHEVERRIA", CONCEPTO: REVERSION TELEFONIA FEBRERO/16 COMPROBANTE CONTABLE C-11059 PREV 1081, CUENTA DE DEPOSITO: CUENTA UNICA DEL TESORO</t>
  </si>
  <si>
    <t>O15142250002</t>
  </si>
  <si>
    <t>00099021001 DEPOSITO DE EFECTIVO, DEPOSITANTE: GLADYS M. ZEBALLOS MORALES CI 4588786, CONCEPTO: APORTE PATRONAL AL SISTEMA INTEGRAL DE PENSIONES MES DE MARZO 2015, CUENTA DE DEPOSITO: CUENTA UNICA DEL TESORO</t>
  </si>
  <si>
    <t>O15142290002</t>
  </si>
  <si>
    <t>00099021001 DEPOSITO DE EFECTIVO, DEPOSITANTE: ELIZABET QUISPE AREQUIPA, CONCEPTO: APORTE PATRONAL AL SISTEMA INTEGRAL DE PENSIONES MES ABRIL 2015, CUENTA DE DEPOSITO: CUENTA UNICA DEL TESORO</t>
  </si>
  <si>
    <t>B15143840002</t>
  </si>
  <si>
    <t>00047228001 DEP.DE CHEQ.AJENOS,RET.DE CAM.,CONCEPTO: CONVENIO INTER INSTITUCIONAL ENTRE EMPODERAR DETI Y APROLAK,DEP.: ASOC DE PROD DE LECHE AYMAYA KHARACHA APROLAK , PROCEDENCIA: BANCO UNION S.A., CHEQUE: 24, FECHA DE EMISION:28/06/2017</t>
  </si>
  <si>
    <t>B15144370002</t>
  </si>
  <si>
    <t>00212092001 DEP.DE CHEQ.AJENOS,RET.DE CAM.,CONCEPTO: DEVOLUCION DE FONDOS INRA-ORURO,DEP.: INRA-ORURO , PROCEDENCIA: BANCO UNION S.A., CHEQUE: 3681, FECHA DE EMISION:29/06/2017</t>
  </si>
  <si>
    <t>B15144380002</t>
  </si>
  <si>
    <t>00594012001 DEP.DE CHEQ.AJENOS,RET.DE CAM.,CONCEPTO: DEVOLUCION VIATICOS SRA CHAMBI,DEP.: ADM. DE SERVICIOS PORTUARIOS BOLIVIA , PROCEDENCIA: BANCO UNION S.A., CHEQUE: 382, FECHA DE EMISION:28/06/2017</t>
  </si>
  <si>
    <t>B15144480002</t>
  </si>
  <si>
    <t>00212102003 DEP.DE CHEQ.AJENOS,RET.DE CAM.,CONCEPTO: APORTES VOLUNTARIOS DE LOS MUNICIPIOS PUNA, TUPIZA, VITICHI,VILLAZON POTOSI Y COTAGAITA INRA-POTOSI,DEP.: INRA-POTOSI , PROCEDENCIA: BANCO UNION S.A., CHEQUE: 3649, FECHA DE EMISION:23/06/2017</t>
  </si>
  <si>
    <t>B15144520002</t>
  </si>
  <si>
    <t>00099021001 DEP.DE CHEQ.AJENOS,RET.DE CAM.,CONCEPTO: TGN CONCILIACION PERIODO FEBRERO 2017,DEP.: SEGUROS PROVIDA S.A. , PROCEDENCIA: BANCO NACIONAL DE BOLIVIA S.A., CHEQUE: 2312750, FECHA DE EMISION:27/06/2017</t>
  </si>
  <si>
    <t>B15144730002</t>
  </si>
  <si>
    <t>00578012002 DEP.DE CHEQ.AJENOS,RET.DE CAM.,CONCEPTO: REVERSION,DEP.: BOLIVIANA DE AVIACION , PROCEDENCIA: BANCO UNION S.A., CHEQUE: 2049, FECHA DE EMISION:28/06/2017</t>
  </si>
  <si>
    <t>B15144940002</t>
  </si>
  <si>
    <t>00099021001 DEP.DE CHEQ.AJENOS,RET.DE CAM.,CONCEPTO: TRIBUNAL CONSTITUCIONAL-DEVOLUCION INCAPACIDAD TEMPORAL DE FEBRERO Y MARZO 2017,DEP.: CAJA PETROLERA DE SALUD , PROCEDENCIA: BANCO UNION S.A., CHEQUE: 17173, FECHA DE EMISION:20/06/2017</t>
  </si>
  <si>
    <t>B15145080002</t>
  </si>
  <si>
    <t>00099021001 DEP.DE CHEQ.AJENOS,RET.DE CAM.,CONCEPTO: DESACRGO FONDO EN AVANCE ROLANDO ATOYAY CUELLAR,DEP.: DEFENSORIA DEL PUEBLO , PROCEDENCIA: BANCO UNION S.A., CHEQUE: 752, FECHA DE EMISION:27/06/2017</t>
  </si>
  <si>
    <t>O15143800002</t>
  </si>
  <si>
    <t>00099021001 DEPOSITO DE EFECTIVO, DEPOSITANTE: YOLANDA LILIANA GONZALES RIOS, CONCEPTO: DEVOLUCION DE HABERES ABRIL 2017, CUENTA DE DEPOSITO: CUENTA UNICA DEL TESORO</t>
  </si>
  <si>
    <t>O15143810002</t>
  </si>
  <si>
    <t>00099021001 DEPOSITO DE EFECTIVO, DEPOSITANTE: YOLANDA LILIANA GONZALES RIOS, CONCEPTO: DEVOLUCION HABERES MARZO 2017, CUENTA DE DEPOSITO: CUENTA UNICA DEL TESORO</t>
  </si>
  <si>
    <t>O15143830002</t>
  </si>
  <si>
    <t>00099021001 DEPOSITO DE EFECTIVO, DEPOSITANTE: YOLANDA LILIANA GONZALES RIOS, CONCEPTO: DEVOLUCION DE HABERES MAYO 2017, CUENTA DE DEPOSITO: CUENTA UNICA DEL TESORO</t>
  </si>
  <si>
    <t>O15144120002</t>
  </si>
  <si>
    <t>00099021001 DEPOSITO DE EFECTIVO, DEPOSITANTE: CRISTINA LUCIA VALENCIA REA, CONCEPTO: DEVOLUCION DEL RETROACTIVO DEL INCREMENTO SALARIAL, CUENTA DE DEPOSITO: CUENTA UNICA DEL TESORO</t>
  </si>
  <si>
    <t>O15144140002</t>
  </si>
  <si>
    <t>00099021001 DEPOSITO DE EFECTIVO, DEPOSITANTE: CRISTINA LUCIA VALENCIA REA, CONCEPTO: DEVOLUCION DE HABERES DE MARZO, CUENTA DE DEPOSITO: CUENTA UNICA DEL TESORO</t>
  </si>
  <si>
    <t>O15144360002</t>
  </si>
  <si>
    <t>00283012002 DEPOSITO DE EFECTIVO, DEPOSITANTE: ROBERTO MIGUEL FIGUEROA MEDRANO, CONCEPTO: DEVOLUCION DE VIATICOS COORDINADORA REGIONAL ORURO, CUENTA DE DEPOSITO: CUENTA UNICA DEL TESORO</t>
  </si>
  <si>
    <t>O15144540002</t>
  </si>
  <si>
    <t>00099021001 DEPOSITO DE EFECTIVO, DEPOSITANTE: GRUPO DE CABALLERIA AEREA-I-APOSTOL SANTIAGO, CONCEPTO: DEVOLUCION FEBRERO 2017 SERVICIO DE AGUA, CUENTA DE DEPOSITO: CUENTA UNICA DEL TESORO</t>
  </si>
  <si>
    <t>O15144550002</t>
  </si>
  <si>
    <t>O15144560002</t>
  </si>
  <si>
    <t>00526012001 DEPOSITO DE EFECTIVO, DEPOSITANTE: BOLIVIA TV RODRIGO GUIBARRA PARRADO, CONCEPTO: DEVOLUCION DE VIATICOS, CUENTA DE DEPOSITO: CUENTA UNICA DEL TESORO</t>
  </si>
  <si>
    <t>O15144810002</t>
  </si>
  <si>
    <t>00086068001 DEPOSITO DE EFECTIVO, DEPOSITANTE: FREDDY BERTO MATURANO SIVILA, CONCEPTO: RETENCIONES TALLER DE SOCIALIZACION DE AVANCES DEL PROYECTO EVA, CUENTA DE DEPOSITO: CUENTA UNICA DEL TESORO</t>
  </si>
  <si>
    <t>O15144830002</t>
  </si>
  <si>
    <t>00099021001 DEPOSITO DE EFECTIVO, DEPOSITANTE: EVA EVARISTA OSCARITA VALDIVIA, CONCEPTO: DOBLE PERCEPCION, CUENTA DE DEPOSITO: CUENTA UNICA DEL TESORO</t>
  </si>
  <si>
    <t>O15144870002</t>
  </si>
  <si>
    <t>00099021001 DEPOSITO DE EFECTIVO, DEPOSITANTE: ALBERTO ROMAN AYMAYA, CONCEPTO: DEVOLUCION DE IMPUESTOS DE REFRIGERIO DE ENERO, CUENTA DE DEPOSITO: CUENTA UNICA DEL TESORO</t>
  </si>
  <si>
    <t>O15144880002</t>
  </si>
  <si>
    <t>O15144890002</t>
  </si>
  <si>
    <t>00526012001 DEPOSITO DE EFECTIVO, DEPOSITANTE: JUAN SANTOS COARITE M., CONCEPTO: VIATICOS, CUENTA DE DEPOSITO: CUENTA UNICA DEL TESORO</t>
  </si>
  <si>
    <t>O15145220002</t>
  </si>
  <si>
    <t>00099021001 DEPOSITO DE EFECTIVO, DEPOSITANTE: FRANZ CARMELO COPETICON SANCHEZ, CONCEPTO: DICTAMEN CONTRALORIA GENERAL DEL ESTADO, CUENTA DE DEPOSITO: CUENTA UNICA DEL TESORO</t>
  </si>
  <si>
    <t>O15145240002</t>
  </si>
  <si>
    <t>00099021001 DEPOSITO DE EFECTIVO, DEPOSITANTE: MILTON MAGNE VARGAS, CONCEPTO: DICTAMEN CONTRALORIA GENERAL DEL ESTADO, CUENTA DE DEPOSITO: CUENTA UNICA DEL TESORO</t>
  </si>
  <si>
    <t>O15145330002</t>
  </si>
  <si>
    <t>00152018002 DEPOSITO DE EFECTIVO, DEPOSITANTE: NICK WILLIAMS CLAVIJO MALDONADO, CONCEPTO: REVERSION COMPRA ACCESORIOS PREVENTIVO N° 956 / 2015 PARTIDA 43120, CUENTA DE DEPOSITO: CUENTA UNICA DEL TESORO</t>
  </si>
  <si>
    <t>O15145340002</t>
  </si>
  <si>
    <t>00152018002 DEPOSITO DE EFECTIVO, DEPOSITANTE: NICK WILLIAMS CLAVIJO MALDONADO, CONCEPTO: REVERSION COMPRA GABETERO PREVENTIVO N° 955 / 2015 PARTIDA 43120, CUENTA DE DEPOSITO: CUENTA UNICA DEL TESORO</t>
  </si>
  <si>
    <t>O15145570002</t>
  </si>
  <si>
    <t>00526012001 DEPOSITO DE EFECTIVO, DEPOSITANTE: BOLIVIA TV-CASIMIRO HUANCA QUISPE, CONCEPTO: DEVOLUCION DE FONDOS EN AVANCE, CUENTA DE DEPOSITO: CUENTA UNICA DEL TESORO</t>
  </si>
  <si>
    <t>O15145580002</t>
  </si>
  <si>
    <t>00526012001 DEPOSITO DE EFECTIVO, DEPOSITANTE: BOLIVIA TV-CASIMIRO HUANCA QUISPE, CONCEPTO: DEVOLUCION DE FONDO EN AVANCE, CUENTA DE DEPOSITO: CUENTA UNICA DEL TESORO</t>
  </si>
  <si>
    <t>O15145780002</t>
  </si>
  <si>
    <t>00099021001 DEPOSITO DE EFECTIVO, DEPOSITANTE: GIAEF - FELCN - ORIENTE, CONCEPTO: DEV. POR COMPRA DE PROD. QUE NO SON CONSIDERADOS PARA LA ELAB. DE ALIMENTOS GESTION 2016, CUENTA DE DEPOSITO: CUENTA UNICA DEL TESORO</t>
  </si>
  <si>
    <t>O15145940002</t>
  </si>
  <si>
    <t>00099021001 DEPOSITO DE EFECTIVO, DEPOSITANTE: JAIME MARTIN GUTIERREZ LUNA, CONCEPTO: PAGO AL MIN. DE SALUD EN CONFORMIDAD A DICTAMEN DE RESPONSABILIDAD CIVIL, CUENTA DE DEPOSITO: CUENTA UNICA DEL TESORO</t>
  </si>
  <si>
    <t>O15146150002</t>
  </si>
  <si>
    <t>00099021001 DEPOSITO DE EFECTIVO, DEPOSITANTE: BEATRIZ ALVAREZ ORDOÑEZ, CONCEPTO: REVERSION DE BOLETA DE PAGO MARZO/2017, CUENTA DE DEPOSITO: CUENTA UNICA DEL TESORO</t>
  </si>
  <si>
    <t>O15146210002</t>
  </si>
  <si>
    <t>O15146540002</t>
  </si>
  <si>
    <t>00099021001 DEPOSITO DE EFECTIVO, DEPOSITANTE: PATRICIA ANGELICA PONCE CAMBEROS, CONCEPTO: DEVOLUCION SALDO FONDOS ASIGNADOS, CUENTA DE DEPOSITO: CUENTA UNICA DEL TESORO</t>
  </si>
  <si>
    <t>O15146590002</t>
  </si>
  <si>
    <t>00099021001 DEPOSITO DE EFECTIVO, DEPOSITANTE: EJERCITO DE BOLIVIA, CONCEPTO: REVERSION POR CONCEPTO DE TELEFONIA CORRESPONDIENTE MES ABRIL/17, CUENTA DE DEPOSITO: CUENTA UNICA DEL TESORO</t>
  </si>
  <si>
    <t>O15146800002</t>
  </si>
  <si>
    <t>00099021001 DEPOSITO DE EFECTIVO, DEPOSITANTE: DENIS SALINAS CRUZ, CONCEPTO: DEVOLUCION POR CONCEPTO DE FONDOS EN AVANCE COPA ESTADO PLURINACIONAL DE BOLIVIA, CUENTA DE DEPOSITO: CUENTA UNICA DEL TESORO</t>
  </si>
  <si>
    <t>O15146860002</t>
  </si>
  <si>
    <t>00526012001 DEPOSITO DE EFECTIVO, DEPOSITANTE: HUGO HAROLD MACHICADO, CONCEPTO: DEVOLUCION VIATICOS, CUENTA DE DEPOSITO: CUENTA UNICA DEL TESORO</t>
  </si>
  <si>
    <t>O15147000002</t>
  </si>
  <si>
    <t>00099021001 DEPOSITO DE EFECTIVO, DEPOSITANTE: LUIS MARCELO ARCE MOSQUEIRA, CONCEPTO: DEVOLUCION MONTO "100 BECAS", CUENTA DE DEPOSITO: CUENTA UNICA DEL TESORO</t>
  </si>
  <si>
    <t>O15147100002</t>
  </si>
  <si>
    <t>00526012001 DEPOSITO DE EFECTIVO, DEPOSITANTE: BOLIVIA TV, CONCEPTO: DEVOLUCION DE VIATICOS, CUENTA DE DEPOSITO: CUENTA UNICA DEL TESORO</t>
  </si>
  <si>
    <t>B15148210002</t>
  </si>
  <si>
    <t>00523012001 DEP.DE CHEQ.AJENOS,RET.DE CAM.,CONCEPTO: VENTA DE SERVICIO ECOBOL,DEP.: BENJAMIN AQUINO , PROCEDENCIA: BANCO NACIONAL DE BOLIVIA S.A., CHEQUE: 6171, FECHA DE EMISION:27/06/2017</t>
  </si>
  <si>
    <t>B15148400002</t>
  </si>
  <si>
    <t>00587012008 DEP.DE CHEQ.AJENOS,RET.DE CAM.,CONCEPTO: DEVOLUCION DE FONDOS,DEP.: ADALID GUACHALLA , PROCEDENCIA: BANCO UNION S.A., CHEQUE: 997, FECHA DE EMISION:27/06/2017</t>
  </si>
  <si>
    <t>B15148420002</t>
  </si>
  <si>
    <t>00587012008 DEP.DE CHEQ.AJENOS,RET.DE CAM.,CONCEPTO: DEVOLUCION DE FONDOS,DEP.: ADALID GUACHALLA , PROCEDENCIA: BANCO UNION S.A., CHEQUE: 998, FECHA DE EMISION:27/06/2017</t>
  </si>
  <si>
    <t>B15148430002</t>
  </si>
  <si>
    <t>00587012008 DEP.DE CHEQ.AJENOS,RET.DE CAM.,CONCEPTO: DEVOLUCION DE FONDOS,DEP.: ADALID GUACHALLA , PROCEDENCIA: BANCO UNION S.A., CHEQUE: 996, FECHA DE EMISION:27/06/2017</t>
  </si>
  <si>
    <t>B15148440002</t>
  </si>
  <si>
    <t>00587012006 DEP.DE CHEQ.AJENOS,RET.DE CAM.,CONCEPTO: DEVOLUCION DE FONDOS,DEP.: OSWALDO TEJERINA , PROCEDENCIA: BANCO UNION S.A., CHEQUE: 995, FECHA DE EMISION:27/06/2017</t>
  </si>
  <si>
    <t>B15148450002</t>
  </si>
  <si>
    <t>00587012006 DEP.DE CHEQ.AJENOS,RET.DE CAM.,CONCEPTO: DEVOLUCION DE FONDOS,DEP.: OSWALDO TEJERINA , PROCEDENCIA: BANCO UNION S.A., CHEQUE: 994, FECHA DE EMISION:27/06/2017</t>
  </si>
  <si>
    <t>B15148480002</t>
  </si>
  <si>
    <t>00587012005 DEP.DE CHEQ.AJENOS,RET.DE CAM.,CONCEPTO: DEVOLUCION DE FONDOS,DEP.: OSWALDO TEJERINA , PROCEDENCIA: BANCO UNION S.A., CHEQUE: 992, FECHA DE EMISION:27/06/2017</t>
  </si>
  <si>
    <t>B15148490002</t>
  </si>
  <si>
    <t>00587012009 DEP.DE CHEQ.AJENOS,RET.DE CAM.,CONCEPTO: DEVOLUCION DE FONDOS,DEP.: WILBERTH PEREDO , PROCEDENCIA: BANCO UNION S.A., CHEQUE: 991, FECHA DE EMISION:27/06/2017</t>
  </si>
  <si>
    <t>B15148500002</t>
  </si>
  <si>
    <t>00587012009 DEP.DE CHEQ.AJENOS,RET.DE CAM.,CONCEPTO: DEVOLUCION DE FONDOS,DEP.: WILBERTH PEREDO , PROCEDENCIA: BANCO UNION S.A., CHEQUE: 990, FECHA DE EMISION:27/06/2017</t>
  </si>
  <si>
    <t>B15148510002</t>
  </si>
  <si>
    <t>00587012009 DEP.DE CHEQ.AJENOS,RET.DE CAM.,CONCEPTO: DEVOLUCION DE FONDOS,DEP.: WILBERTH PEREDO , PROCEDENCIA: BANCO UNION S.A., CHEQUE: 989, FECHA DE EMISION:27/06/2017</t>
  </si>
  <si>
    <t>B15148520002</t>
  </si>
  <si>
    <t>00587012009 DEP.DE CHEQ.AJENOS,RET.DE CAM.,CONCEPTO: DEVOLUCION DE FONDOS,DEP.: WILBERTH PEREDO , PROCEDENCIA: BANCO UNION S.A., CHEQUE: 987, FECHA DE EMISION:27/06/2017</t>
  </si>
  <si>
    <t>B15149140002</t>
  </si>
  <si>
    <t>00099021001 DEP.DE CHEQ.AJENOS,RET.DE CAM.,CONCEPTO: REVERSION DE FONDOS DEVOLUCION DE BOLETO POR LA EMPRESA ESTATAL DE TURISMO BOLTUR,DEP.: MINISTERIO DE PLANIFICACION DEL DESARROLLO</t>
  </si>
  <si>
    <t>B15149570002</t>
  </si>
  <si>
    <t>00523012001 DEP.DE CHEQ.AJENOS,RET.DE CAM.,CONCEPTO: PAGO POR SERVICIOS PRESTADOS,DEP.: ECOBOL , PROCEDENCIA: BANCO UNION S.A., CHEQUE: 2334, FECHA DE EMISION:26/06/2017</t>
  </si>
  <si>
    <t>B15149590002</t>
  </si>
  <si>
    <t>00523012001 DEP.DE CHEQ.AJENOS,RET.DE CAM.,CONCEPTO: PAGO POR SERVICIOS PRESTADOS,DEP.: ECOBOL , PROCEDENCIA: BANCO UNION S.A., CHEQUE: 2335, FECHA DE EMISION:26/06/2017</t>
  </si>
  <si>
    <t>B15149610002</t>
  </si>
  <si>
    <t>00523012001 DEP.DE CHEQ.AJENOS,RET.DE CAM.,CONCEPTO: PAGO POR SERVICIOS PRESTADOS,DEP.: ECOBOL , PROCEDENCIA: BANCO UNION S.A., CHEQUE: 2333, FECHA DE EMISION:26/06/2017</t>
  </si>
  <si>
    <t>B15149630002</t>
  </si>
  <si>
    <t>00523012001 DEP.DE CHEQ.AJENOS,RET.DE CAM.,CONCEPTO: PAGO POR SERVICIOS PRESTADOS,DEP.: ECOBOL , PROCEDENCIA: BANCO NACIONAL DE BOLIVIA S.A., CHEQUE: 948495, FECHA DE EMISION:23/06/2017</t>
  </si>
  <si>
    <t>B15149650002</t>
  </si>
  <si>
    <t>00523012001 DEP.DE CHEQ.AJENOS,RET.DE CAM.,CONCEPTO: PAGO POR SERVICIOS PRESTADOS,DEP.: ECOBOL , PROCEDENCIA: BANCO BISA S.A., CHEQUE: 3901, FECHA DE EMISION:26/06/2017</t>
  </si>
  <si>
    <t>B15149670002</t>
  </si>
  <si>
    <t>00523012001 DEP.DE CHEQ.AJENOS,RET.DE CAM.,CONCEPTO: PAGO POR SERVICOS PRESTADOS,DEP.: ECOBOL , PROCEDENCIA: BANCO NACIONAL DE BOLIVIA S.A., CHEQUE: 948060, FECHA DE EMISION:23/06/2017</t>
  </si>
  <si>
    <t>B15149880002</t>
  </si>
  <si>
    <t>00523012001 DEP.DE CHEQ.AJENOS,RET.DE CAM.,CONCEPTO: VENTA DE SERVICIO ECOBOL,DEP.: BENJAMIN AQUINO , PROCEDENCIA: BANCO BISA S.A., CHEQUE: 6926, FECHA DE EMISION:28/06/2017</t>
  </si>
  <si>
    <t>O15148360002</t>
  </si>
  <si>
    <t>00133012001 DEPOSITO DE EFECTIVO, DEPOSITANTE: LOTERIA NACIONAL DE B Y S, CONCEPTO: M.E.L. SALDO PAGO PREMIOS SORTEO LA NUEVA LOTERIA, CUENTA DE DEPOSITO: CUENTA UNICA DEL TESORO</t>
  </si>
  <si>
    <t>O15148930002</t>
  </si>
  <si>
    <t>00099021001 DEPOSITO DE EFECTIVO, DEPOSITANTE: MDPYEP - OSCAR CHAVEZ GONZALES, CONCEPTO: PLAN DE PAGOS-CUENTAS POR COBRAR (GESTIONES ANTERIORES), CUENTA DE DEPOSITO: CUENTA UNICA DEL TESORO</t>
  </si>
  <si>
    <t>O15148980002</t>
  </si>
  <si>
    <t>00099021001 DEPOSITO DE EFECTIVO, DEPOSITANTE: MAGISTERIO- OLGA ARUQUIPA COLQUE, CONCEPTO: DEVOLUCION DE REINTEGRO, CUENTA DE DEPOSITO: CUENTA UNICA DEL TESORO</t>
  </si>
  <si>
    <t>O15149010002</t>
  </si>
  <si>
    <t>00015011101 DEPOSITO DE EFECTIVO, DEPOSITANTE: ERIKA VERASTEGUI BOZO, CONCEPTO: DEVOLUCION PAGO DE VACACIONES / 2014, CUENTA DE DEPOSITO: CUENTA UNICA DEL TESORO</t>
  </si>
  <si>
    <t>O15149080002</t>
  </si>
  <si>
    <t>00099021001 DEPOSITO DE EFECTIVO, DEPOSITANTE: EDGAR MARCELO COILA OCHOA, CONCEPTO: DEVOLUCION POR DIFERENCIA DE VIATICO PREV. 1045, CUENTA DE DEPOSITO: CUENTA UNICA DEL TESORO</t>
  </si>
  <si>
    <t>O15149300002</t>
  </si>
  <si>
    <t>00526012001 DEPOSITO DE EFECTIVO, DEPOSITANTE: ANA MARIA RODRIGO MARTINEZ, CONCEPTO: DEVOLUCION DE VIATICOS, CUENTA DE DEPOSITO: CUENTA UNICA DEL TESORO</t>
  </si>
  <si>
    <t>O15149380002</t>
  </si>
  <si>
    <t>00046021109 DEPOSITO DE EFECTIVO, DEPOSITANTE: DEYMAR VILLCA NINA - MINISTERIO DE SALUD, CONCEPTO: DEVOLUCION DE FONDOS PARA LA COMPRA DE COMBUSTIBLE CC 1670 PREV. 2174, CUENTA DE DEPOSITO: CUENTA UNICA DEL TESORO</t>
  </si>
  <si>
    <t>O15149430002</t>
  </si>
  <si>
    <t>O15149500002</t>
  </si>
  <si>
    <t>00099021001 DEPOSITO DE EFECTIVO, DEPOSITANTE: SAMUEL DURAN CORONEL, CONCEPTO: DEVOLUCION DEL 3 % (CAJA DE SALUD Y MONEDA FRACCIONARIA Y CONFEDERACION NAL MAESTROS JUBILADOS), CUENTA DE DEPOSITO: CUENTA UNICA DEL TESORO</t>
  </si>
  <si>
    <t>O15149540002</t>
  </si>
  <si>
    <t>O15149560002</t>
  </si>
  <si>
    <t>O15149930002</t>
  </si>
  <si>
    <t>00526012001 DEPOSITO DE EFECTIVO, DEPOSITANTE: BOLIVIA TV, CONCEPTO: DEVOLUCION, CUENTA DE DEPOSITO: CUENTA UNICA DEL TESORO</t>
  </si>
  <si>
    <t>O15149980002</t>
  </si>
  <si>
    <t>00099021001 DEPOSITO DE EFECTIVO, DEPOSITANTE: BASILIA CALLEJAS DE TICONA, CONCEPTO: COBROS INDEBIDOS POR NUPCIAS NUEVAS, CUENTA DE DEPOSITO: CUENTA UNICA DEL TESORO</t>
  </si>
  <si>
    <t>O15150220002</t>
  </si>
  <si>
    <t>O15150230002</t>
  </si>
  <si>
    <t>O15150350002</t>
  </si>
  <si>
    <t>00099021001 DEPOSITO DE EFECTIVO, DEPOSITANTE: ANGEL TORREZ GOMEZ, CONCEPTO: DICTAMEN CONTRALORIA GENERAL DEL ESTADO, CUENTA DE DEPOSITO: CUENTA UNICA DEL TESORO</t>
  </si>
  <si>
    <t>O15150640002</t>
  </si>
  <si>
    <t>00099021001 DEPOSITO DE EFECTIVO, DEPOSITANTE: GIOVANNA SHIRLEY LIMA QUISPE, CONCEPTO: DEVOLUCION HABERES FEBRERO 2017, CUENTA DE DEPOSITO: CUENTA UNICA DEL TESORO</t>
  </si>
  <si>
    <t>O15150680002</t>
  </si>
  <si>
    <t>00526012001 DEPOSITO DE EFECTIVO, DEPOSITANTE: JHONNY LLANOS P., CONCEPTO: DEVOLUCION SALDO PASAJES, CUENTA DE DEPOSITO: CUENTA UNICA DEL TESORO</t>
  </si>
  <si>
    <t>O15150690002</t>
  </si>
  <si>
    <t>00099021001 DEPOSITO DE EFECTIVO, DEPOSITANTE: GUILLERMO PADILLA CORREA, CONCEPTO: DEVOLUCION DE EXCEDENTE DEL CONSUMO LIMITE DE TELEFONIA MOVIL PREVENTIVO 112, CUENTA DE DEPOSITO: CUENTA UNICA DEL TESORO</t>
  </si>
  <si>
    <t>O15150720002</t>
  </si>
  <si>
    <t>00099021001 DEPOSITO DE EFECTIVO, DEPOSITANTE: GUILLERMO PADILLA CORREA, CONCEPTO: DEVOLUCION DE EXCEDENTE DEL CONSUMO LIMITE DE TELEFONIA MOVIL PREVENTIVO 136, CUENTA DE DEPOSITO: CUENTA UNICA DEL TESORO</t>
  </si>
  <si>
    <t>O15150740002</t>
  </si>
  <si>
    <t>00099021001 DEPOSITO DE EFECTIVO, DEPOSITANTE: GUILLERMO PADILLA CORREA, CONCEPTO: DEVOLUCION DE EXCEDENTE DEL CONSUMO LIMITE DE TELEFONIA MOVIL PREVENTIVO 180, CUENTA DE DEPOSITO: CUENTA UNICA DEL TESORO</t>
  </si>
  <si>
    <t>O15151000002</t>
  </si>
  <si>
    <t>00526012001 DEPOSITO DE EFECTIVO, DEPOSITANTE: BOLIVIA TV - ALVARO MORALES TRUJILLO, CONCEPTO: DEVOLUCION DE PASAJES, CUENTA DE DEPOSITO: CUENTA UNICA DEL TESORO</t>
  </si>
  <si>
    <t>O15151070002</t>
  </si>
  <si>
    <t>00099021001 DEPOSITO DE EFECTIVO, DEPOSITANTE: MIRTHA CAMACHO DE COLQUE, CONCEPTO: DICTAMEN CONTRALORIA GENERAL DEL ESTADO, CUENTA DE DEPOSITO: CUENTA UNICA DEL TESORO</t>
  </si>
  <si>
    <t>O15151480002</t>
  </si>
  <si>
    <t>00099021001 DEPOSITO DE EFECTIVO, DEPOSITANTE: NIXON EMILIANO VARGAS MAMANI, CONCEPTO: DEVOLUCION TOPE SALARIAL, CUENTA DE DEPOSITO: CUENTA UNICA DEL TESORO</t>
  </si>
  <si>
    <t>O15151620002</t>
  </si>
  <si>
    <t>00099021001 DEPOSITO DE EFECTIVO, DEPOSITANTE: CARLOS ENRIQUE VELASQUEZ CAREAGA, CONCEPTO: DEVOLUCION PAGO REFRIGERIO MAYO 2017, CUENTA DE DEPOSITO: CUENTA UNICA DEL TESORO</t>
  </si>
  <si>
    <t>O15151660002</t>
  </si>
  <si>
    <t>00099021001 DEPOSITO DE EFECTIVO, DEPOSITANTE: DIEGO ARMANDO APAZA FLORES, CONCEPTO: DEV. POR PAGO EN DEMASIA DE REFRIGERIO CORRESPONDIENTE MES DE MAYO 2017, CUENTA DE DEPOSITO: CUENTA UNICA DEL TESORO</t>
  </si>
  <si>
    <t>O15151670002</t>
  </si>
  <si>
    <t>00099021001 DEPOSITO DE EFECTIVO, DEPOSITANTE: GUSTAVO JAVIER RAMIREZ MAMANI, CONCEPTO: DEVOLUCION PAGO REFRIGERIO MAYO 2017, CUENTA DE DEPOSITO: CUENTA UNICA DEL TESORO</t>
  </si>
  <si>
    <t>O15151700002</t>
  </si>
  <si>
    <t>00099021001 DEPOSITO DE EFECTIVO, DEPOSITANTE: ROSARIO VERONICA SOLARES PACHAJAYA, CONCEPTO: DEV. POR PAGO EN DEMASIA DE REFRIGERIO CORRESPONDIENTE AL MES DE MAYO 2017, CUENTA DE DEPOSITO: CUENTA UNICA DEL TESORO</t>
  </si>
  <si>
    <t>O15151720002</t>
  </si>
  <si>
    <t>00099021001 DEPOSITO DE EFECTIVO, DEPOSITANTE: KARLA GEOVANA JIMENEZ, CONCEPTO: DEVOLUCION REFRIGERIO MES MAYO, CUENTA DE DEPOSITO: CUENTA UNICA DEL TESORO</t>
  </si>
  <si>
    <t>O15151740002</t>
  </si>
  <si>
    <t>00099021001 DEPOSITO DE EFECTIVO, DEPOSITANTE: PABLO FERNANDO MOLLER SANCHEZ, CONCEPTO: DEVOLUCION REFRIGERIOS MAYO 2017, CUENTA DE DEPOSITO: CUENTA UNICA DEL TESORO</t>
  </si>
  <si>
    <t>O15151800002</t>
  </si>
  <si>
    <t>00526012001 DEPOSITO DE EFECTIVO, DEPOSITANTE: DAVID JULIAN CORONEL MAMANI, CONCEPTO: DEVOLUCION DE PASAJES, CUENTA DE DEPOSITO: CUENTA UNICA DEL TESORO</t>
  </si>
  <si>
    <t>O15151880002</t>
  </si>
  <si>
    <t>00526012001 DEPOSITO DE EFECTIVO, DEPOSITANTE: BOLIVIA TV - HILARIO QUISPE PILLCO, CONCEPTO: DEVOLUCION POR CONCEPTO DE FONDOS EN AVANCE, CUENTA DE DEPOSITO: CUENTA UNICA DEL TESORO</t>
  </si>
  <si>
    <t>O15152060002</t>
  </si>
  <si>
    <t>00070014201 DEPOSITO DE EFECTIVO, DEPOSITANTE: VIVIAN MARLENY MAYTA LIMACHI, CONCEPTO: DEVOLUCION DE CARGO A RENDICION, CUENTA DE DEPOSITO: CUENTA UNICA DEL TESORO</t>
  </si>
  <si>
    <t>G04828610004</t>
  </si>
  <si>
    <t>VENTA DE DIVISAS CON TRANSFERENCIA DE FONDOS A SOLICITUD DE YACIMIENTOS PETROLIFEROS FISCALES BOLIVIANOS SEGUN SOLICITUD 2608 REF: PAGO A LA EMPRESA INTERTEK CALEB BRET CHILE SA POR INSPECCION DE CALIDAD PARA LA IMPORTACION Y LA EXPORTACION DE ENERO FEBRERO Y MARZO 2017 SEGUN DOCUMENTACION ADJUNTA LIB. 00513012004 LBP-YPFB-UNICOMERCIAL (4030005415/1-2188907)</t>
  </si>
  <si>
    <t>G04828670004</t>
  </si>
  <si>
    <t>VENTA DE DIVISAS CON TRANSFERENCIA DE FONDOS A SOLICITUD DE YACIMIENTOS PETROLIFEROS FISCALES BOLIVIANOS SEGUN SOLICITUD 2602 REF: PAGO A INTERTEK CALEB BRETT CHILE SA POR SERVICIO DE INSPECCION DE CANTIDAD Y CALIDAD DE HIDROCARBUROS MES ABRIL 2017 SEGUN DOCUMENTACION ADJUNTA LIB. 00513012004 LBP-YPFB-UNICOMERCIAL (4030005415/1-2188907)</t>
  </si>
  <si>
    <t>G04809620004</t>
  </si>
  <si>
    <t>VENTA DE DIVISAS CON TRANSFERENCIA DE FONDOS A SOLICITUD DE YACIMIENTOS PETROLIFEROS FISCALES BOLIVIANOS SEGUN SOLICITUD 2593 REF: PAGO A EMPRESA PETROPERU SA POR SUMINISTRO DE GASOLINA CARGAS DEL 29 DE MARZO AL 28 DE ABRIL SEGUN DOCUMENTACIÓN ADJUNTA LIB. 00513012004 LBP-YPFB-UNICOMERCIAL (4030005415/1-2188907)</t>
  </si>
  <si>
    <t>G04774960004</t>
  </si>
  <si>
    <t>VENTA DE DIVISAS CON TRANSFERENCIA DE FONDOS A SOLICITUD DE YACIMIENTOS PETROLIFEROS FISCALES BOLIVIANOS SEGUN SOLICITUD 2580 REF: PAGO A GEOSERVE SAC POR SERVICIO DE APOYO TECNICO ADQUISICION INTEGRAL MAGNETOTELURICA SUBANDINO SUR - ABRIL-2017 LIB. 00513022001 YPFB - "OPERACIONES"</t>
  </si>
  <si>
    <t>G04774930004</t>
  </si>
  <si>
    <t>VENTA DE DIVISAS CON TRANSFERENCIA DE FONDOS A SOLICITUD DE YACIMIENTOS PETROLIFEROS FISCALES BOLIVIANOS SEGUN SOLICITUD 2577 REF: PAGO A COMPANIA DE PETROLEOS DE CHILE COPEC SA POR SUMINISTRO DE PRODUCTO CARGAS DEL 11 DE MAYO AL 24 DE MAYO SEGUN DOCUMENTACION ADJUNTA LIB. 00513012004 LBP-YPFB-UNICOMERCIAL (4030005415/1-2188907)</t>
  </si>
  <si>
    <t>G04774920004</t>
  </si>
  <si>
    <t>VENTA DE DIVISAS CON TRANSFERENCIA DE FONDOS A SOLICITUD DE YACIMIENTOS PETROLIFEROS FISCALES BOLIVIANOS SEGUN SOLICITUD 2576 REF: PAGO ANTICIPADO A VITOL SA POR SUMINISTRO DE DIESEL OIL LOTE 2 CORRESPONDIENTE A JUNIO 2017 SEGUNDO EMBARQUE SEGUN DOCUMENTACION ADJUNTA LIB. 00513012004 LBP-YPFB-UNICOMERCIAL (4030005415/1-2188907)</t>
  </si>
  <si>
    <t>G04769840004</t>
  </si>
  <si>
    <t>VENTA DE DIVISAS CON TRANSFERENCIA DE FONDOS A SOLICITUD DE YACIMIENTOS PETROLIFEROS FISCALES BOLIVIANOS SEGUN SOLICITUD 2574 REF: PAGO A GEOSERVE SAC, SERVICIO DE APOYO TECNICO ADQUISICION INTEGRAL MAGNETOTELURICA SUBANDINO NORTE - MES DE ABRIL-2017. LIB. 00513022001 YPFB - "OPERACIONES"</t>
  </si>
  <si>
    <t>G04769830004</t>
  </si>
  <si>
    <t>VENTA DE DIVISAS CON TRANSFERENCIA DE FONDOS A SOLICITUD DE YACIMIENTOS PETROLIFEROS FISCALES BOLIVIANOS SEGUN SOLICITUD 2573 REF: PAGO A GEOSERVE SAC, SERVICIO DE APOYO TECNICO ADQUISICION INTEGRAL MAGNETOTELURICA SUBANDINO NORTE - MES DE MARZO 2017. LIB. 00513022001 YPFB - "OPERACIONES"</t>
  </si>
  <si>
    <t>G04769800004</t>
  </si>
  <si>
    <t>VENTA DE DIVISAS CON TRANSFERENCIA DE FONDOS A SOLICITUD DE YACIMIENTOS PETROLIFEROS FISCALES BOLIVIANOS SEGUN SOLICITUD 2570 REF: CUARTO PAGO A DTP LABORATORIOS SRL, POR ADQUISICION GEOQUIMICA DE SUPERFICIE EN LA SUBCUENCA ROBORE. LIB. 00513022001 YPFB - "OPERACIONES"</t>
  </si>
  <si>
    <t>G04754500004</t>
  </si>
  <si>
    <t>VENTA DE DIVISAS CON TRANSFERENCIA DE FONDOS A SOLICITUD DE YACIMIENTOS PETROLIFEROS FISCALES BOLIVIANOS SEGUN SOLICITUD 2563 REF: PAGO A LA EMPRESA PETROPERU POR SUMINISTRO DE DIESEL OIL JUNIO 2017 LIB. 00513012004 LBP-YPFB-UNICOMERCIAL (4030005415/1-2188907)</t>
  </si>
  <si>
    <t>G04754510004</t>
  </si>
  <si>
    <t>VENTA DE DIVISAS CON TRANSFERENCIA DE FONDOS A SOLICITUD DE YACIMIENTOS PETROLIFEROS FISCALES BOLIVIANOS SEGUN SOLICITUD 2562 REF: PAGO A LA EMPRESA SENERINI TRANSPORTES LTDA POR SERVICIO DE TRANSPORTE DE COMBUSTIBLES LIQUIDOS PARA EL MES DE ENERO FEBRERO MARZO DE 2017 LIB. 00513012004 LBP-YPFB-UNICOMERCIAL (4030005415/1-2188907)</t>
  </si>
  <si>
    <t>G04754470004</t>
  </si>
  <si>
    <t>VENTA DE DIVISAS CON TRANSFERENCIA DE FONDOS A SOLICITUD DE YACIMIENTOS PETROLIFEROS FISCALES BOLIVIANOS SEGUN SOLICITUD 2561 REF: PAGO ANTICIPADO A TRAFIGURA PTE LTD POR SUMINISTRO DE INSUMOS Y ADITIVOS Y DIESEL OIL JUNIO 2017 LIB. 00513012004 LBP-YPFB-UNICOMERCIAL (4030005415/1-2188907)</t>
  </si>
  <si>
    <t>G04720720004</t>
  </si>
  <si>
    <t>VENTA DE DIVISAS CON TRANSFERENCIA DE FONDOS A SOLICITUD DE YACIMIENTOS PETROLIFEROS FISCALES BOLIVIANOS SEGUN SOLICITUD 2530 REF: PAGO A GEOSERVE SAC POR SERVICIO DE APOYO TECNICO ADQUISICION INTEGRAL MAGNETOTELURICA SUBANDINO SUR. LIB. 00513022001 YPFB - "OPERACIONES"</t>
  </si>
  <si>
    <t>G04705570004</t>
  </si>
  <si>
    <t>VENTA DE DIVISAS CON TRANSFERENCIA DE FONDOS A SOLICITUD DE YACIMIENTOS PETROLIFEROS FISCALES BOLIVIANOS SEGUN SOLICITUD 2525 REF: PAGO ANTICIPADO A VITOL SA POR SUMINISTRO DE INSUMOS Y ADITIVOS Y DIESEL OIL CORRESPONDIENTE AL MES DE JUNIO 2017 SEGUN PROFORMA PI 17051801 Y DOCUMENTACION ADJUNTA LIB. 00513012004 LBP-YPFB-UNICOMERCIAL (4030005415/1-2188907)</t>
  </si>
  <si>
    <t>G04705510004</t>
  </si>
  <si>
    <t>VENTA DE DIVISAS CON TRANSFERENCIA DE FONDOS A SOLICITUD DE YACIMIENTOS PETROLIFEROS FISCALES BOLIVIANOS SEGUN SOLICITUD 2518 REF: PAGO A JAGUAR EXPLORATION FACTURA NUMERO 16 0112 CORRESPONDIENTE AL CUARTO PAGO POR EL APOYO TECNICO PARA LA ADQUISICION SISMICA 2D ALTIPLANO NORTE SEGUN CONTRATO NUMERO LIB. 00513042001 YPFB - OPERACIONES G N E E</t>
  </si>
  <si>
    <t>G04694330004</t>
  </si>
  <si>
    <t>VENTA DE DIVISAS CON TRANSFERENCIA DE FONDOS A SOLICITUD DE YACIMIENTOS PETROLIFEROS FISCALES BOLIVIANOS SEGUN SOLICITUD 2515 REF: PAGO A LA EMPRESA SANTA IZABEL POR TRANSPORTE DE COMBUSTIBLE MARZO 2017 SEGUN DOCUMENTACION ADJUNTA LIB. 00513012004 LBP-YPFB-UNICOMERCIAL (4030005415/1-2188907)</t>
  </si>
  <si>
    <t>G04694320004</t>
  </si>
  <si>
    <t>VENTA DE DIVISAS CON TRANSFERENCIA DE FONDOS A SOLICITUD DE YACIMIENTOS PETROLIFEROS FISCALES BOLIVIANOS SEGUN SOLICITUD 2514 REF: PAGO A LA EMPRESA TRANSPORTES BORGO LTDA POR SERVICIO DE TRANSPORTE DE COMBUSTIBLE ENERO FEBRERO MARZO 2017 SEGUN DOCUMENTACION ADJUNTA LIB. 00513012004 LBP-YPFB-UNICOMERCIAL (4030005415/1-2188907)</t>
  </si>
  <si>
    <t>G04684490004</t>
  </si>
  <si>
    <t>VENTA DE DIVISAS CON TRANSFERENCIA DE FONDOS A SOLICITUD DE YACIMIENTOS PETROLIFEROS FISCALES BOLIVIANOS SEGUN SOLICITUD 2500 REF: PAGO A LA EMPRESA TRANSPORTADORA TORNADO LTDA POR TRANSPORTE DE COMBUSTIBLES LIQUIDOS ENERO FEBRERO MARZO 2017 SEGUN DOCUMENTACION ADJUNTA LIB. 00513012004 LBP-YPFB-UNICOMERCIAL (4030005415/1-2188907)</t>
  </si>
  <si>
    <t>G04673430004</t>
  </si>
  <si>
    <t>VENTA DE DIVISAS CON TRANSFERENCIA DE FONDOS A SOLICITUD DE YACIMIENTOS PETROLIFEROS FISCALES BOLIVIANOS SEGUN SOLICITUD 2486 REF: SEGUNDO PAGO A EMPRESA SANDER GEOPHYSICS LIMITED POR SERVICIO DE CONSULTORIA POR PRODUCTO PARA LA ADQUISICION INTEGRAL AEROGRAVIMETRICA ? AEROMAGNETOMETRICA EN LA SUBCU LIB. 00513022001 YPFB - "OPERACIONES"</t>
  </si>
  <si>
    <t>G04642100004</t>
  </si>
  <si>
    <t>VENTA DE DIVISAS CON TRANSFERENCIA DE FONDOS A SOLICITUD DE YACIMIENTOS PETROLIFEROS FISCALES BOLIVIANOS SEGUN SOLICITUD 2452 REF: PAGO A COMPANIA DE PETROLEOS DE CHILE COPEC SA POR SUMINISTRO DE GASOLINA ESPECIAL CARGAS DEL 27 DE ABRIL AL 10 DE MAYO DE 2017 LIB. 00513012004 LBP-YPFB-UNICOMERCIAL (4030005415/1-2188907)</t>
  </si>
  <si>
    <t>G04620270004</t>
  </si>
  <si>
    <t>VENTA DE DIVISAS CON TRANSFERENCIA DE FONDOS A SOLICITUD DE UNIDAD DE INVESTIGACIONES FINANCIERAS SEGUN SOLICITUD 2435 REF: HT-39226, TRANSFERENCIAS AL EXTERIOR POR PAGO UNICO POR MEMBRESIA AL GRUPO EGMONT PARA EL PÉRIODO 2017-2018, SEGUN SOLICITUD DE PAGO INFORME UIF/DEPCF/JAEC/172/2017, NOTA DE SO LIB. 00099021001 TGN-RECURSOS ORDINARIOS (3987)</t>
  </si>
  <si>
    <t>G04816520004</t>
  </si>
  <si>
    <t>VENTA DE DIVISAS CON TRANSFERENCIA DE FONDOS A SOLICITUD DE SERVICIO GENERAL DE IDENTIFICACION PERSONAL - SEGIP SEGUN SOLICITUD 2600 REF: ENTREGA DE FONDOS A LA OFICINA DE WASHINGTON - EEUU, PARA PAGO DE PLANILLA DE COMPENSACION COSTO DE VIDA CORRESPONDIENTE AL MES DE JUNIO/2017, SEGUN INFORME 0145/ LIB. 00340012003 RECAUDACION EXTRANJERIA - C.I. -L.C.</t>
  </si>
  <si>
    <t>G04816510004</t>
  </si>
  <si>
    <t>VENTA DE DIVISAS CON TRANSFERENCIA DE FONDOS A SOLICITUD DE SERVICIO GENERAL DE IDENTIFICACION PERSONAL - SEGIP SEGUN SOLICITUD 2599 REF: ENTREGA DE FONDOS A LA OFICINA DE SAO PAULO - BRASIL, PARA PAGO DE PLANILLA DE COMPENSACION COSTO DE VIDA CORRESPONDIENTE AL MES DE JUNIO/2017, SEGUN INFORME 0143 LIB. 00340012003 RECAUDACION EXTRANJERIA - C.I. -L.C.</t>
  </si>
  <si>
    <t>G04816500004</t>
  </si>
  <si>
    <t>VENTA DE DIVISAS CON TRANSFERENCIA DE FONDOS A SOLICITUD DE SERVICIO GENERAL DE IDENTIFICACION PERSONAL - SEGIP SEGUN SOLICITUD 2598 REF: ENTREGA DE FONDOS A LA OFICINA DE CALAMA - CHILE, PARA PAGO DE PLANILLA DE COMPENSACION COSTO DE VIDA CORRESPONDIENTE AL MES DE JUNIO/2017, SEGUN INFORME 0144/201 LIB. 00340012003 RECAUDACION EXTRANJERIA - C.I. -L.C.</t>
  </si>
  <si>
    <t>G04816540004</t>
  </si>
  <si>
    <t>VENTA DE DIVISAS CON TRANSFERENCIA DE FONDOS A SOLICITUD DE SERVICIO GENERAL DE IDENTIFICACION PERSONAL - SEGIP SEGUN SOLICITUD 2597 REF: ENTREGA DE FONDOS A LA OFICINA DE BUENOS AIRES - ARGENTINA, PARA PAGO DE PLANILLA DE COMPENSACION COSTO DE VIDA CORRESPONDIENTE AL MES DE JUNIO/2017, SEGUN INFORM LIB. 00340012003 RECAUDACION EXTRANJERIA - C.I. -L.C.</t>
  </si>
  <si>
    <t>G04816530004</t>
  </si>
  <si>
    <t>VENTA DE DIVISAS CON TRANSFERENCIA DE FONDOS A SOLICITUD DE SERVICIO GENERAL DE IDENTIFICACION PERSONAL - SEGIP SEGUN SOLICITUD 2596 REF: ENTREGA DE FONDOS A LA OFICINA DE MADRID - ESPANA, PARA PAGO DE PLANILLA DE COMPENSACION COSTO DE VIDA CORRESPONDIENTE AL MES DE JUNIO/2017, SEGUN INFORME 0146/20 LIB. 00340012003 RECAUDACION EXTRANJERIA - C.I. -L.C.</t>
  </si>
  <si>
    <t>G04705590004</t>
  </si>
  <si>
    <t>VENTA DE DIVISAS CON TRANSFERENCIA DE FONDOS A SOLICITUD DE SERVICIO GENERAL DE IDENTIFICACION PERSONAL - SEGIP SEGUN SOLICITUD 2526 REF: ENTREGA DE FONDOS A LA OFICINA DE CALAMA - CHILE PARA PAGO DE COSTO DE VIDA, CORRESPONDIENTE AL MES DE MAYO/2017, SEGUN NOTA INTERNA 0615/2017, INF.TEC. 0127/2017 LIB. 00340012003 RECAUDACION EXTRANJERIA - C.I. -L.C.</t>
  </si>
  <si>
    <t>G04705560004</t>
  </si>
  <si>
    <t>VENTA DE DIVISAS CON TRANSFERENCIA DE FONDOS A SOLICITUD DE SERVICIO GENERAL DE IDENTIFICACION PERSONAL - SEGIP SEGUN SOLICITUD 2523 REF: ENTREGA DE FONDOS A LA OFICINA DE SAO PAULO - BRASIL PARA PAGO DE COSTO DE VIDA, CORRESPONDIENTE AL MES DE MAYO/2017, SEGUN NOTA INTERNA 0615/2017, INF.TEC. 0127/ LIB. 00340012003 RECAUDACION EXTRANJERIA - C.I. -L.C.</t>
  </si>
  <si>
    <t>G04705550004</t>
  </si>
  <si>
    <t>VENTA DE DIVISAS CON TRANSFERENCIA DE FONDOS A SOLICITUD DE SERVICIO GENERAL DE IDENTIFICACION PERSONAL - SEGIP SEGUN SOLICITUD 2522 REF: ENTREGA DE FONDOS A LA OFICINA DE MADRID - ESPANA PARA PAGO DE COSTO DE VIDA, CORRESPONDIENTE AL MES DE MAYO/2017, SEGUN NOTA 0615/2017, INF.TEC. 0127/2017. LIB. 00340012003 RECAUDACION EXTRANJERIA - C.I. -L.C.</t>
  </si>
  <si>
    <t>G04705540004</t>
  </si>
  <si>
    <t>VENTA DE DIVISAS CON TRANSFERENCIA DE FONDOS A SOLICITUD DE SERVICIO GENERAL DE IDENTIFICACION PERSONAL - SEGIP SEGUN SOLICITUD 2521 REF: ENTREGA DE FONDOS A LA OFICINA DE BUENOS AIRES - ARGENTINA PARA PAGO DE COSTO DE VIDA, CORRESPONDIENTE AL MES DE MAYO/2017, SEGUN NOTA INTERNA 0615/2017, INF.TEC. LIB. 00340012003 RECAUDACION EXTRANJERIA - C.I. -L.C.</t>
  </si>
  <si>
    <t>G04705520004</t>
  </si>
  <si>
    <t>VENTA DE DIVISAS CON TRANSFERENCIA DE FONDOS A SOLICITUD DE SERVICIO GENERAL DE IDENTIFICACION PERSONAL - SEGIP SEGUN SOLICITUD 2519 REF: ENTREGA DE FONDOS A LA OFICINA DE WASHIGTON - EEUU PARA PAGO DE COSTO DE VIDA, CORRESPONDIENTE AL MES DE MAYO/2017, SEGUN NOTA INTERNA 0615/2017, INF.TEC. 0127/20 LIB. 00340012003 RECAUDACION EXTRANJERIA - C.I. -L.C.</t>
  </si>
  <si>
    <t>G04642130004</t>
  </si>
  <si>
    <t>VENTA DE DIVISAS CON TRANSFERENCIA DE FONDOS A SOLICITUD DE SERVICIO GENERAL DE IDENTIFICACION PERSONAL - SEGIP SEGUN SOLICITUD 2459 REF: ENTREGA DE FONDOS PARA GASTOS EN SERVICIOS BASICOS Y BIENES Y SERVICIOS, SEGUN NOTA 023/2017, SOLICITUD 3, CERT.31410. LIB. 00340012003 RECAUDACION EXTRANJERIA - C.I. -L.C.</t>
  </si>
  <si>
    <t>G04694340004</t>
  </si>
  <si>
    <t>VENTA DE DIVISAS CON TRANSFERENCIA DE FONDOS A SOLICITUD DE SERVICIO DESARROLLO EMPRESAS PUBLICAS PRODUCTIVAS SEGUN SOLICITUD 2512 REF: TRANSFERENCIA DE FONDOS AL EXTERIOR A LA EMPRESA NORIA LATIN AMERICA S.A. DE C.V. POR EL SERVICIO DE CAPACITACION EN SELECCION DE LUBRICANTES, POR USD. 12.787,50 A LIB. 00132039201 SEDEM-ECEBOL-FINPRO</t>
  </si>
  <si>
    <t>G04642110004</t>
  </si>
  <si>
    <t>VENTA DE DIVISAS CON TRANSFERENCIA DE FONDOS A SOLICITUD DE SERVICIO DESARROLLO EMPRESAS PUBLICAS PRODUCTIVAS SEGUN SOLICITUD 2458 REF: TRANSFERENCIA AL EXTERIOR A LA EMPRESA MAQUINARIA AGRÍCOLA Y APICOLA BREI LTDA. - CHILE, POR LA ADQUISICIÓN DE UN EQUIPO DE ENVASADORA DE SACHETS PARA LA IMPLEMENTA LIB. 00132069201 SEDEM - PROMIEL - FINPRO - CHUQUISACA</t>
  </si>
  <si>
    <t>G04828630004</t>
  </si>
  <si>
    <t>VENTA DE DIVISAS CON TRANSFERENCIA DE FONDOS A SOLICITUD DE MINISTERIO DE RELACIONES EXTERIORES SEGUN SOLICITUD 2601 REF: REMESA ADICIONAL PARA EL PAGO DE GASTOS JUDICIALES A FAVOR DEL CONSULADO EN MADRID - ESPAÑA, S/G GM-DGAA-UFI-CF-IN-235/2017 LIB. 00099021001 TGN-RECURSOS ORDINARIOS (3987)</t>
  </si>
  <si>
    <t>G04809610004</t>
  </si>
  <si>
    <t>VENTA DE DIVISAS CON TRANSFERENCIA DE FONDOS A SOLICITUD DE MINISTERIO DE RELACIONES EXTERIORES SEGUN SOLICITUD 2591 REF: REMISION DE RECURSOS PARA EL FUNCIONAMINETO DEL CONSULADO EN ANTOFAGASTA-CHILE, CORRESPONDIENTE AL MES DE JULIO/2017, S/G CB.CL.ANT.-NSC-24/2017 LIB. 00099021001 TGN-RECURSOS ORDINARIOS (3987)</t>
  </si>
  <si>
    <t>G04809590004</t>
  </si>
  <si>
    <t>VENTA DE DIVISAS CON TRANSFERENCIA DE FONDOS A SOLICITUD DE MINISTERIO DE RELACIONES EXTERIORES SEGUN SOLICITUD 2590 REF: REMESA ADICIONAL A FAVOR DEL CONSULADO EN BARCELONA, PARA EL PAGO DE PASAJES Y VIATICOS, S/G GM-DGAA-UFI-CF-IN-227/2017 LIB. 00099021001 TGN-RECURSOS ORDINARIOS (3987)</t>
  </si>
  <si>
    <t>G04729510006</t>
  </si>
  <si>
    <t>VENTA DE DIVISAS CON TRANSFERENCIA DE FONDOS A SOLICITUD DE MINISTERIO DE RELACIONES EXTERIORES SEGUN SOLICITUD 2544 REF: REMISION DE RECURSOS PARA EL PAGO DE GASTOS FUNERARIOS Y DE REPATRIACION A FAVOR DE LOS CONSULADOS EN MADRID, CALAMA Y SANTIAGO, S/G GM-DGAJ-UG-NI-534-518-597/2017 LIB. 00010011102 MIN.RELACIONES EXTERIORES - GESTORIA CONSULAR LEY Nº 3108</t>
  </si>
  <si>
    <t>G04729520004</t>
  </si>
  <si>
    <t>VENTA DE DIVISAS CON TRANSFERENCIA DE FONDOS A SOLICITUD DE MINISTERIO DE RELACIONES EXTERIORES SEGUN SOLICITUD 2543 REF: REMISION DE RECURSOS A FAVOR DE LA EMBAJADA EN BRASIL, PARA EL PAGO DE TRASLADO DE REPRESENTANTES DE ORGANIZACIONES SOCIALES DEL ESTERIOR QUE PARTICIPARAN EN LA CONFERENCIA MUNDI LIB. 00099021001 TGN-RECURSOS ORDINARIOS (3987)</t>
  </si>
  <si>
    <t>G04720640004</t>
  </si>
  <si>
    <t>VENTA DE DIVISAS CON TRANSFERENCIA DE FONDOS A SOLICITUD DE MINISTERIO DE RELACIONES EXTERIORES SEGUN SOLICITUD 2542 REF: REMISION DE RECURSOS A FAVOR DEL CONSULADO EN BUENOS AIRES, PARA EL PAGO DE TRASLADO DE REPRESENTANTES DE ORGANIZACIONES SOCIALES DEL ESTERIOR QUE PARTICIPARAN EN LA CONFERENCIA LIB. 00099021001 TGN-RECURSOS ORDINARIOS (3987)</t>
  </si>
  <si>
    <t>G04720630005</t>
  </si>
  <si>
    <t>VENTA DE DIVISAS CON TRANSFERENCIA DE FONDOS A SOLICITUD DE MINISTERIO DE RELACIONES EXTERIORES SEGUN SOLICITUD 2541 REF: REMISION DE RECURSOS A FAVOR DE LOS CONSULADOS EN ARICA Y CUSCO, PARA EL PAGO DE TRASLADO DE REPRESENTANTES DE ORGANIZACIONES SOCIALES DEL ESTERIOR QUE PARTICIPARAN EN LA CONFERE LIB. 00099021001 TGN-RECURSOS ORDINARIOS (3987)</t>
  </si>
  <si>
    <t>G04720620004</t>
  </si>
  <si>
    <t>VENTA DE DIVISAS CON TRANSFERENCIA DE FONDOS A SOLICITUD DE MINISTERIO DE RELACIONES EXTERIORES SEGUN SOLICITUD 2540 REF: REMISION DE RECURSOS A FAVOR DE LA EMBAJADA EN ECUADOR, PARA EL PAGO DE TRASLADO DE REPRESENTANTES DE ORGANIZACIONES SOCIALES DEL ESTERIOR QUE PARTICIPARAN EN LA CONFERENCIA MUND LIB. 00099021001 TGN-RECURSOS ORDINARIOS (3987)</t>
  </si>
  <si>
    <t>G04720610004</t>
  </si>
  <si>
    <t>VENTA DE DIVISAS CON TRANSFERENCIA DE FONDOS A SOLICITUD DE MINISTERIO DE RELACIONES EXTERIORES SEGUN SOLICITUD 2539 REF: REMISION DE RECURSOS A FAVOR DE LA EMBAJADA EN PARAGUAY, PARA EL TRASLADO DE REPRESENTANTES DE ORGANIZACIONES SOCIALES DEL EXTERIOR QUE PARTICIPARAN EN LA CONFERENCIA MUNDIAL DE LIB. 00099021001 TGN-RECURSOS ORDINARIOS (3987)</t>
  </si>
  <si>
    <t>G04720690004</t>
  </si>
  <si>
    <t>VENTA DE DIVISAS CON TRANSFERENCIA DE FONDOS A SOLICITUD DE MINISTERIO DE RELACIONES EXTERIORES SEGUN SOLICITUD 2538 REF: REMISION DE RECURSOS PARA EL FUNCIONAMIENTO DEL CENTRO EMISOR DE PASAPORTES, CORRESPONDIENTE AL 2DO TRIMESTRE/2017, S/G NOTA SC CGWDC 317.17 - CEDW-NSC-19/2017 LIB. 00010011102 MIN.RELACIONES EXTERIORES - GESTORIA CONSULAR LEY Nº 3108</t>
  </si>
  <si>
    <t>G04720680004</t>
  </si>
  <si>
    <t>VENTA DE DIVISAS CON TRANSFERENCIA DE FONDOS A SOLICITUD DE MINISTERIO DE RELACIONES EXTERIORES SEGUN SOLICITUD 2537 REF: REMISION DE RECURSOS PARA LA COMPRA DE 4.500 PASAPORTES EN BLANCO A FAVOR DEL CENTRO EMISOR DE PASAPORTES EN WASHINGTON - ESTADOS UNIDOS, S/G NOTA INTERNA GM-DGAA-UAD-AL-NI-021/2 LIB. 00010011102 MIN.RELACIONES EXTERIORES - GESTORIA CONSULAR LEY Nº 3108</t>
  </si>
  <si>
    <t>G04720670004</t>
  </si>
  <si>
    <t>VENTA DE DIVISAS CON TRANSFERENCIA DE FONDOS A SOLICITUD DE MINISTERIO DE RELACIONES EXTERIORES SEGUN SOLICITUD 2536 REF: REMISION DE RECURSOS A FAVOR DEL CONSULADO EN SANTIAGO, PARA EL PAGO DE TRASLADO DE REPRESENTANTES DE ORGANIZACIONES SOCIALES DEL ESTERIOR QUE PARTICIPARAN EN LA CONFERENCIA MUND LIB. 00099021001 TGN-RECURSOS ORDINARIOS (3987)</t>
  </si>
  <si>
    <t>G04684480009</t>
  </si>
  <si>
    <t>VENTA DE DIVISAS CON TRANSFERENCIA DE FONDOS A SOLICITUD DE MINISTERIO DE RELACIONES EXTERIORES SEGUN SOLICITUD 2505 REF: REMISIÓN DE RECURSOS PARA EL PAGO DE COSTO DE VIDA DEL SERVICIO EXTERIOR CONSULAR Y AGREGADOS, CORRESPONDIENTE AL MES DE MAYO, SG PLANILLA N 051706. LIB. 00099021001 TGN-RECURSOS ORDINARIOS (3987)</t>
  </si>
  <si>
    <t>G04684320072</t>
  </si>
  <si>
    <t>VENTA DE DIVISAS CON TRANSFERENCIA DE FONDOS A SOLICITUD DE MINISTERIO DE RELACIONES EXTERIORES SEGUN SOLICITUD 2504 REF: REMISIÓN DE RECURSOS PARA EL PAGO DE HABERES DEL SERVICIO DIPLOMÁTICO CONSULAR Y AGREGADOS CORRESPONDIENTE AL MES DE MAYO, SG PLANILLA N 051701. LIB. 00099021001 TGN-RECURSOS ORDINARIOS (3987)</t>
  </si>
  <si>
    <t>G04684450004</t>
  </si>
  <si>
    <t>VENTA DE DIVISAS CON TRANSFERENCIA DE FONDOS A SOLICITUD DE MINISTERIO DE RELACIONES EXTERIORES SEGUN SOLICITUD 2503 REF: REMISIÓN DE RECURSOS PARA EL PAGO DE HABERES DEL SERVICIO DIPLOMÁTICO CONSULAR Y AGREGADOS - AUXILIARES II, CORRESPONDIENTE AL MES DE MAYO, SG PLANILLA N 051702. LIB. 00010011102 MIN.RELACIONES EXTERIORES - GESTORIA CONSULAR LEY Nº 3108</t>
  </si>
  <si>
    <t>G04684460004</t>
  </si>
  <si>
    <t>VENTA DE DIVISAS CON TRANSFERENCIA DE FONDOS A SOLICITUD DE MINISTERIO DE RELACIONES EXTERIORES SEGUN SOLICITUD 2502 REF: REMISIÓN DE RECURSOS PARA EL PAGO DE HABERES DEL CENTRO EMISOR DE PASAPORTES - WASHINGTON CORRESPONDIENTE AL MES DE MAYO, SG PLANILLA N 051703. LIB. 00010011102 MIN.RELACIONES EXTERIORES - GESTORIA CONSULAR LEY Nº 3108</t>
  </si>
  <si>
    <t>G04684470004</t>
  </si>
  <si>
    <t>VENTA DE DIVISAS CON TRANSFERENCIA DE FONDOS A SOLICITUD DE MINISTERIO DE RELACIONES EXTERIORES SEGUN SOLICITUD 2501 REF: REMISIÓN DE RECURSOS PARA EL PAGO DE HABERES DEL CENTRO EMISOR DE PASAPORTES - MADRID CORRESPONDIENTE AL MES DE MAYO, SG PLANILLA N 051704. LIB. 00099021001 TGN-RECURSOS ORDINARIOS (3987)</t>
  </si>
  <si>
    <t>G04670190074</t>
  </si>
  <si>
    <t>VENTA DE DIVISAS CON TRANSFERENCIA DE FONDOS A SOLICITUD DE MINISTERIO DE RELACIONES EXTERIORES SEGUN SOLICITUD 2492 REF: REMISION DE RECURSOS PARA EL FUNCIONAMIENTO DEL MES DE JUNIO/2017 DEL SERVICIO EXOERIOR, DIPLOMATICO Y CONSULAR, S/G GM-DGAA-UFI-PRP-IN-28/2017 LIB. 00099021001 TGN-RECURSOS ORDINARIOS (3987)</t>
  </si>
  <si>
    <t>G04670200058</t>
  </si>
  <si>
    <t>VENTA DE DIVISAS CON TRANSFERENCIA DE FONDOS A SOLICITUD DE MINISTERIO DE RELACIONES EXTERIORES SEGUN SOLICITUD 2491 REF: REMISION DE RECURSOS PARA EL PROGRAMA DE APOYO, CONSULADOS Y BRIGADAS MOVILES PARA EL SERVICIO EXTERIOR, CORRESPONDIENTE A LOS MESES ABRIL, JUNIO, JULIO, AGOSTO Y SEPTIEMBRE/2017 LIB. 00099021001 TGN-RECURSOS ORDINARIOS (3987)</t>
  </si>
  <si>
    <t>G04642120005</t>
  </si>
  <si>
    <t>VENTA DE DIVISAS CON TRANSFERENCIA DE FONDOS A SOLICITUD DE MINISTERIO DE RELACIONES EXTERIORES SEGUN SOLICITUD 2457 REF: REMISION DE RECURSOS PARA EL PAGO DE GASTOS FUNERARIOS Y DE REPATRIACION DA FAVOR DE LA EMBAJADA EN ECUADOR Y EL CONSULADO EN CACERES, S/G GM-DGA-J-UGJ-NI-462-461-460/2017 LIB. 00010011102 MIN.RELACIONES EXTERIORES - GESTORIA CONSULAR LEY Nº 3108</t>
  </si>
  <si>
    <t>G04642090005</t>
  </si>
  <si>
    <t>VENTA DE DIVISAS CON TRANSFERENCIA DE FONDOS A SOLICITUD DE MINISTERIO DE RELACIONES EXTERIORES SEGUN SOLICITUD 2453 REF: REMISION DE RECURSOS PARA EL FUNCIONAMIENTO DE LOS CONSULADOS EN CORDOBA Y COMODORO- ARGENTINA, CORRESPONDIENTE ALMES DE JUNIO/2017, S/G CB.AR.COR.NSC.55/2017 Y Y PROGRAMACIONES LIB. 00099021001 TGN-RECURSOS ORDINARIOS (3987)</t>
  </si>
  <si>
    <t>G04830260004</t>
  </si>
  <si>
    <t>VENTA DE DIVISAS CON TRANSFERENCIA DE FONDOS A SOLICITUD DE MINISTERIO DE LA PRESIDENCIA SEGUN SOLICITUD 2614 REF: DIVISAS USD 16,543.90 TRANSFERENCIA A ROYAL FBO SERVICE S.A POR PRESTACION DE SERVICIOS A LA AERONAVE FAB 001 VIAJE PRESIDENCIAL A QUITO ECUADOR DEL 23 AL 25 DE MAYO 2017, PAGO AL BANCO LIB. 00099021001 TGN-RECURSOS ORDINARIOS (3987)</t>
  </si>
  <si>
    <t>G04720660004</t>
  </si>
  <si>
    <t>VENTA DE DIVISAS CON TRANSFERENCIA DE FONDOS A SOLICITUD DE MINISTERIO DE LA PRESIDENCIA SEGUN SOLICITUD 2535 REF: DIVISAS USD 13,040 TRANSFERENCIA A LA EMPRESA ROCKWELL COLLINS INC POR SERVICIO ANUAL DE ACTUALIZACION DE DATOS DE NAVEGACION Y CONTENIDO DE AVIONICA DE LAS AERONAVES FAB 047 Y FAB 048, LIB. 00099021001 TGN-RECURSOS ORDINARIOS (3987)</t>
  </si>
  <si>
    <t>G04720650004</t>
  </si>
  <si>
    <t>VENTA DE DIVISAS CON TRANSFERENCIA DE FONDOS A SOLICITUD DE MINISTERIO DE LA PRESIDENCIA SEGUN SOLICITUD 2534 REF: DIVISAS USD 18,894.46 TRANSFERENCIA A HONEYWELL POR SERVICIO DEL PLAN DE MANTENIMIENTO MSP MES MAYO 2017 DE AERONAVE FAB 002, PAGO A JPMORGAN CHASE CUENTA 9102597771. LIB. 00099021001 TGN-RECURSOS ORDINARIOS (3987)</t>
  </si>
  <si>
    <t>G04628720004</t>
  </si>
  <si>
    <t>VENTA DE DIVISAS CON TRANSFERENCIA DE FONDOS A SOLICITUD DE MINISTERIO DE LA PRESIDENCIA SEGUN SOLICITUD 2451 REF: DIVIDAS USD 259.90 TRANSFERENCIA A LA EMPRESA GOGO BUSINESS AVIATION POR SERVICIO DE TELEFONIA SATELITAL MES ABRIL Y MAYO 2017 DE LA AERONAVE FAB 002, PAGO A US BANK CUENTA 103690172665 LIB. 00099021001 TGN-RECURSOS ORDINARIOS (3987)</t>
  </si>
  <si>
    <t>G04673450007</t>
  </si>
  <si>
    <t>VENTA DE DIVISAS CON TRANSFERENCIA DE FONDOS A SOLICITUD DE MINISTERIO DE GOBIERNO SEGUN SOLICITUD 2490 REF: PAGO DE HABERES DE AGREGADOS DE LA POLICIA BOLIVIANA EN EL EXTERIOR, CORRESPONDIENTE AL MES DE MAYO 2017, (CUENTAS EXTRANJERAS). LIB. 00099021001 TGN-RECURSOS ORDINARIOS (3987)</t>
  </si>
  <si>
    <t>G04673440005</t>
  </si>
  <si>
    <t>VENTA DE DIVISAS CON TRANSFERENCIA DE FONDOS A SOLICITUD DE MINISTERIO DE GOBIERNO SEGUN SOLICITUD 2489 REF: HABERES DE AGREGADOS POLICIALES, CORRESPONDIENTE AL MES DE ABRIL DE 2017, DE LOS SRES. CNL. DESP. SEVERO ERNESTO ZEBALLOS LEMUS Y CNL. DESP. MARCO ANTONIO ALVAREZ CABALLERO, SEGUN PLANILLA AD LIB. 00099021001 TGN-RECURSOS ORDINARIOS (3987)</t>
  </si>
  <si>
    <t>G04720730004</t>
  </si>
  <si>
    <t>VENTA DE DIVISAS CON TRANSFERENCIA DE FONDOS A SOLICITUD DE MINISTERIO DE DESARROLLO RURAL Y TIERRAS SEGUN SOLICITUD 2528 REF: COMPROBANTE DE DEVOLUCIÓN DE RECURSOS ECONÓMICOS NO UTILIZADOS CON CARGO AL PRÉSTAMO 2223/BL-BO POR UN IMPORTE DE BS.16755.76 SEGÚN R.M.74 LIB. 00099021001 TGN-RECURSOS ORDINARIOS (3987)</t>
  </si>
  <si>
    <t>G04828690004</t>
  </si>
  <si>
    <t>VENTA DE DIVISAS CON TRANSFERENCIA DE FONDOS A SOLICITUD DE EMPRESA PUBLICA PRODUCTIVA CARTONES DE BOLIVIA-CARTONBOL SEGUN SOLICITUD 2606 REF: TRANSFERENCIA DE RECURSOS AL BCB PARA LA EMPRESA TROSUAR POR COMPRA DE TROQUELES ROTATIVOS PARA COFAR 10ML, COFAR 12ML, COFAR 3 ML, SEGUN HOJA DE SEGUIMIENTO LIB. 00576012001 CARTONBOL</t>
  </si>
  <si>
    <t>G04729560004</t>
  </si>
  <si>
    <t>VENTA DE DIVISAS CON TRANSFERENCIA DE FONDOS A SOLICITUD DE EMPRESA PUBLICA PRODUCTIVA CARTONES DE BOLIVIA-CARTONBOL SEGUN SOLICITUD 2546 REF: TRANSFERENCIA DE RECURSOS AL BCB PARA LA EMPRESA TROSUAR POR COMPRA DE TROQUELES ROTATIVOS PARA CAJAS PIZZA 2, TORTA Y TORTA PIRAMIDE, SEGUN HOJA DE SEGUIMIE LIB. 00576012001 CARTONBOL</t>
  </si>
  <si>
    <t>G04705610004</t>
  </si>
  <si>
    <t>VENTA DE DIVISAS CON TRANSFERENCIA DE FONDOS A SOLICITUD DE EMPRESA PUBLICA PRODUCTIVA CARTONES DE BOLIVIA-CARTONBOL SEGUN SOLICITUD 2517 REF: TRANSFERENCIA DE RECURSOS AL BCB A FAVOR DE LA EMPRESA INGENIERIA MILCO S.R.L. POR LA ADQUICISION DE RODILLO CORRIGADOR SUPERIRO ONDA Y EQUIPO RODILLO CORRUG LIB. 00576012001 CARTONBOL</t>
  </si>
  <si>
    <t>G04705600004</t>
  </si>
  <si>
    <t>VENTA DE DIVISAS CON TRANSFERENCIA DE FONDOS A SOLICITUD DE EMPRESA PUBLICA PRODUCTIVA CARTONES DE BOLIVIA-CARTONBOL SEGUN SOLICITUD 2516 REF: TRANSFERENCIA DE RECURSOS AL BCB A FAVOR DE LA EMPRESA INGENIERIA MILKO S.R.L. POR SERVICIO DE MANTENIMIENTO DE LONA (ENGRAMPADO DE FIELTRO) FACTURA COMERCIA LIB. 00576012001 CARTONBOL</t>
  </si>
  <si>
    <t>G04621020004</t>
  </si>
  <si>
    <t>VENTA DE DIVISAS CON TRANSFERENCIA DE FONDOS A SOLICITUD DE EMPRESA BOLIVIANA DE ALMENDRA Y DERIVADOS SEGUN SOLICITUD 2433 REF: PAGO DE COMISIONES A BROCKER WORLDLY DELIGHTS POR EXPORTACIONES REALIZADAS. LIB. 00582012001 EBA - RECURSOS ESPECIFICOS (4010709419)</t>
  </si>
  <si>
    <t>G04774950004</t>
  </si>
  <si>
    <t>VENTA DE DIVISAS CON TRANSFERENCIA DE FONDOS A SOLICITUD DE DIRECCION ESTRATEGICA DE REIVINDICACION MARITIMA DIREMAR SEGUN SOLICITUD 2579 REF: PAGO AL CONSULTOR POR PRODUCTO PETER BEKKER, "OBTENER UN DIAGNOSTICO TÉCNICO LEGAL CON RELACIÓN A LAS ALTERNATIVAS JURÍDICAS, CON LAS QUE CUENTA EL ESTADO PL LIB. 00099021001 TGN-RECURSOS ORDINARIOS (3987)</t>
  </si>
  <si>
    <t>G04725150004</t>
  </si>
  <si>
    <t>VENTA DE DIVISAS CON TRANSFERENCIA DE FONDOS A SOLICITUD DE DIRECCION ESTRATEGICA DE REIVINDICACION MARITIMA DIREMAR SEGUN SOLICITUD 2533 REF: PARA CONTRATACION AL ASESOR INTERNACIONAL ALAN VOUGHAN LOWE, PARA ASESORAMIENTO EN MATERIA DE DERECHO INTERNACIONAL PARA LA GESTIÓN 2017, SOLICITADO POR EL A LIB. 00099021001 TGN-RECURSOS ORDINARIOS (3987) POR DIFERENCIAL CAMBIARIO</t>
  </si>
  <si>
    <t>G04725150005</t>
  </si>
  <si>
    <t>VENTA DE DIVISAS CON TRANSFERENCIA DE FONDOS A SOLICITUD DE DIRECCION ESTRATEGICA DE REIVINDICACION MARITIMA DIREMAR SEGUN SOLICITUD 2533 REF: PARA CONTRATACION AL ASESOR INTERNACIONAL ALAN VOUGHAN LOWE, PARA ASESORAMIENTO EN MATERIA DE DERECHO INTERNACIONAL PARA LA GESTIÓN 2017, SOLICITADO POR EL A LIB. 00099021001 TGN-RECURSOS ORDINARIOS (3987)</t>
  </si>
  <si>
    <t>G04667080004</t>
  </si>
  <si>
    <t>VENTA DE DIVISAS CON TRANSFERENCIA DE FONDOS A SOLICITUD DE DEFENSORIA DEL PUEBLO SEGUN SOLICITUD 2449 REF: PAGO MEMBRESIA A LA ALIANZA GLOBAL DE INSTITUCIONES NACIONALES DE DERECHOS HUMANOS (GANHRI) CORRESPONDIENTE A LA GESTION 2016. EQUIVALENTES 2.645,78 USD LIB. 00099021001 TGN-RECURSOS ORDINARIOS (3987) POR DIFERENCIAL CAMBIARIO</t>
  </si>
  <si>
    <t>G04667080005</t>
  </si>
  <si>
    <t>VENTA DE DIVISAS CON TRANSFERENCIA DE FONDOS A SOLICITUD DE DEFENSORIA DEL PUEBLO SEGUN SOLICITUD 2449 REF: PAGO MEMBRESIA A LA ALIANZA GLOBAL DE INSTITUCIONES NACIONALES DE DERECHOS HUMANOS (GANHRI) CORRESPONDIENTE A LA GESTION 2016. EQUIVALENTES 2.645,78 USD LIB. 00099021001 TGN-RECURSOS ORDINARIOS (3987)</t>
  </si>
  <si>
    <t>G04673420004</t>
  </si>
  <si>
    <t>VENTA DE DIVISAS CON TRANSFERENCIA DE FONDOS A SOLICITUD DE BOLIVIA TV SEGUN SOLICITUD 2488 REF: INTELSAT: PAGO SERVICIO SATELITAL BANDA C, CORRESPONDIENTE AL MES DE ABRIL 2017, SEGUN INFORME CITE: CONTAB- PAGO 281/2017, ACTA DE CONFORMIDAD BTV/GT.046/2017, INFORME TECNICO BTV- GT 341/2017 Y FACT. A LIB. 00526012001 BOLIVIA TV - RECAUDACIONES</t>
  </si>
  <si>
    <t>G04673400004</t>
  </si>
  <si>
    <t>VENTA DE DIVISAS CON TRANSFERENCIA DE FONDOS A SOLICITUD DE BOLIVIA TV SEGUN SOLICITUD 2485 REF: INTELSAT: PAGO SERVICIO SATELITAL BANDA C, CORRESPONDIENTE AL MES DE MARZO 2017, SEGUN INFORME CITE: CONTAB- PAGO 189/2017, ACTA DE CONFORMIDAD BTV GT. 246/2017, INFORME TECNICO BTV - GT 246/2017 Y FACT. LIB. 00526012001 BOLIVIA TV - RECAUDACIONES</t>
  </si>
  <si>
    <t>G04673390004</t>
  </si>
  <si>
    <t>VENTA DE DIVISAS CON TRANSFERENCIA DE FONDOS A SOLICITUD DE BOLIVIA TV SEGUN SOLICITUD 2484 REF: INTELSAT. PAGO SERVICIO SATELITAL BANDA KU IS-14, CORRESPONDIENTE AL MES DE MARZO 2017, SEGÚN INFORME CITE: CONTAB PAGO 188/2017, ACTA DE CONFORMIDAD BTV/GCIA.TEC. 032/2017, INFORME TÉCNICO BTV GT 247/2 LIB. 00526012001 BOLIVIA TV - RECAUDACIONES</t>
  </si>
  <si>
    <t>G04729540004</t>
  </si>
  <si>
    <t>VENTA DE DIVISAS CON TRANSFERENCIA DE FONDOS A SOLICITUD DE AGENCIA NACIONAL DE HIDROCARBUROS SEGUN SOLICITUD 2547 REF: TRF. PLATTS, PAGO A PLATTS GLOBAL ALERT. POR SUSCRIPCIÓN ANUAL PARA LA OBTENCIÓN DIARIA DE PRECIOS INTERNACIONALES DE PRODUCTOS DERIVADOS DEL PETROLEO, S/G INF. DE RECEPCIÓN INF-DR LIB. 00099021001 TGN-RECURSOS ORDINARIOS (3987)</t>
  </si>
  <si>
    <t>G04775160004</t>
  </si>
  <si>
    <t>VENTA DE DIVISAS CON TRANSFERENCIA DE FONDOS A SOLICITUD DE ADUANA NACIONAL DE BOLIVIA SEGUN SOLICITUD 2581 REF: PAGO DE MULTA DE USD 49.834 (CUARENTA Y NUEVE MIL OCHOCIENTOS TREINTA Y CUATRO 00/100 DOLARES AMERICANOS)ESTABLECIDA EN LA INJUSTA SENTENCIA DE 21/06/2017 A OBJETO DE HACER EFECTIVO EL RE LIB. 00283014101 ADUANA NAL.-10% SOBRE RECAUDACIONES (3249-04D451)</t>
  </si>
  <si>
    <t>G04817820004</t>
  </si>
  <si>
    <t>VENTA DE DIVISAS A SOLICITUD DE YACIMIENTOS PETROLIFEROS FISCALES BOLIVIANOS SEGUN SOLICITUD 2605 REF: PAGO A YPFB TRANSPORTE SA POR SERVICIO DE ALMACENAJE DE CRUDO RECONSTITUIDO C EN ESTACION TERMINAL ARICA PERIODO 23 DE FEBRERO 2017 AL 30 DE ABRIL DE 2017 SEGUN DOCUMENTACION ADJUNTA LIB. 00513012004 LBP-YPFB-UNICOMERCIAL (4030005415/1-2188907)</t>
  </si>
  <si>
    <t>G04804800004</t>
  </si>
  <si>
    <t>VENTA DE DIVISAS A SOLICITUD DE YACIMIENTOS PETROLIFEROS FISCALES BOLIVIANOS SEGUN SOLICITUD 2592 REF: PAGO A YPFB TRANSPORTE SA POR SERVICIO DE TRANSPORTE POR POLIDUCTOS CORRESPONDIENTE AL MES DE ABRIL 2017 SEGUN DOCUMENTACION ADJUNTA LIB. 00513012004 LBP-YPFB-UNICOMERCIAL (4030005415/1-2188907)</t>
  </si>
  <si>
    <t>G04681180004</t>
  </si>
  <si>
    <t>VENTA DE DIVISAS A SOLICITUD DE YACIMIENTOS PETROLIFEROS FISCALES BOLIVIANOS SEGUN SOLICITUD 2499 REF: PAGO CERTIFICADO 5 A EMPRESA BUREAU VERITAS ARGENTINA S.A. POR SERVICIO DE FISCALIZACION DEL PRECOMISIONADO, COMISIONADO, ARRANQUE Y PRUEBA DE DESEMPENO DE LAS PLANTAS DE AMONIACO Y UREA DE CARRA LIB. 00513052001 YPFB_GERENCIA NACIONAL DE PLANTAS DE SEPARACIÓN</t>
  </si>
  <si>
    <t>G04647560004</t>
  </si>
  <si>
    <t>VENTA DE DIVISAS A SOLICITUD DE YACIMIENTOS PETROLIFEROS FISCALES BOLIVIANOS SEGUN SOLICITUD 2470 REF: PAGO A PLUSPETROL BOLIVIA POR RETRIBUCIONES AL TITULAR MERCADO INTERNO CORRESPONDIENTE AL MES DE FEBRERO 2017 LIB. 00513012007 YPFB - RECURSOS NACIONALIZACIÓN</t>
  </si>
  <si>
    <t>G04647520004</t>
  </si>
  <si>
    <t>VENTA DE DIVISAS A SOLICITUD DE YACIMIENTOS PETROLIFEROS FISCALES BOLIVIANOS SEGUN SOLICITUD 2463 REF: PAGO A SHELL BOLIVIA CORPORATION POR RETRIBUCIONES AL TITULAR MERCADO INTERNO CORRESPONDIENTE AL MES DE FEBRERO 2017 LIB. 00513012007 YPFB - RECURSOS NACIONALIZACIÓN</t>
  </si>
  <si>
    <t>G04640560004</t>
  </si>
  <si>
    <t>VENTA DE DIVISAS A SOLICITUD DE YACIMIENTOS PETROLIFEROS FISCALES BOLIVIANOS SEGUN SOLICITUD 2456 REF: PAGO CERTIFICADO 4 A EMPRESA BUREAU VERITAS ARGENTINA S.A. POR SERVICIO DE FISCALIZACION DEL PRECOMISIONADO, COMISIONADO, ARRANQUE Y PRUEBA DE DESEMPENO DE LAS PLANTAS DE AMONIACO Y UREA DE CARRA LIB. 00513052001 YPFB_GERENCIA NACIONAL DE PLANTAS DE SEPARACIÓN</t>
  </si>
  <si>
    <t>G04615790004</t>
  </si>
  <si>
    <t>VENTA DE DIVISAS A SOLICITUD DE MINISTERIO DE LA PRESIDENCIA SEGUN SOLICITUD 2434 REF: DIVISAS USD 40,000 FONDOS PARA LOS VIAJES AL EXTERIOR A NUEVA YORK EEUU DEL 4 AL 6 DE JUNIO Y BELGICA DEL 7 AL 9 DE JUNIO QUE REALIZARA EL SR.PRESIDENTE DEL ESTADO. LOS FONDOS SERAN ENTREGADOS AL SR. OMAR ROBERT LIB. 00099021001 TGN-RECURSOS ORDINARIOS (3987)</t>
  </si>
  <si>
    <t>S08900090003</t>
  </si>
  <si>
    <t>'TRANSFERENCIA'||TRANSFERENCIA RECIBIDA DEL EXTERIOR POR DESEMBOLSO DEL BID, REF.: ATN/OC-14085-BO REQ. 0007 OPS0201724134A LIBRETA 00287102001 FPS-RECURSOS PROPIOS, REF.: UTILES DE ESCRITORIO</t>
  </si>
  <si>
    <t>S08893770003</t>
  </si>
  <si>
    <t>'TRANSFERENCIA'||RECIBIDA DEL EXTERIOR SEGUN MENSAJES SWIFT N°07836-07825 (REM.EXT) DE LA FECHA POR DESEMBOLSO DEL BID PRÉSTAMO 3921/BL-BO REQ 0001 OPS0201722833A LIBRETA N° 00099021001 TGN-RECURSOS ORDINARIOS (3987) REF.: UTILES DE ESCRITORIO</t>
  </si>
  <si>
    <t>S08893820003</t>
  </si>
  <si>
    <t>'TRANSFERENCIA'||RECIBIDA DEL EXTERIOR SEGUN MENSAJES SWIFT N° 07835-07824 (REM.EXT.) DE LA FECHA POR DESEMBOLSO DEL BID PRESTAMO 3921/BL-BO REQ.0001 OPS0201722833A LIBRETA N°00099021001 TGN-RECURSOS ORDINARIOS (3987) REF.: UTILES DE ESCRITORIO</t>
  </si>
  <si>
    <t>G04838020003</t>
  </si>
  <si>
    <t>TRANSFERENCIA RECIBIDA DEL EXTERIOR SEGÚN MENSAJES SWIFT Nos. 09325-09316 (REM.EXT.) DE FECHA 30-06-2017 POR DESEMBOLSO DE CAF PRÉSTAMO CFA008789 CFA 8789 TRANSFERENCIA DIRECTA/TRF OBI CAF LIBRETA N° 00291012002 ABC-RECURSOS PROPIOS REF.: UTILES DE ESCRITORIO</t>
  </si>
  <si>
    <t>G04838010003</t>
  </si>
  <si>
    <t>TRANSFERENCIA RECIBIDA DEL EXTERIOR SEGÚN MENSAJES SWIFT Nos. 09324-09315 (REM.EXT.) DE FECHA 30-06-2017 POR DESEMBOLSO DE CAF PRÉSTAMO CFA008814 CFA 8814 FONDO ROTATIVO/TRF OBI CAF LIBRETA N° 00291012002 ABC-RECURSOS PROPIOS REF.: UTILES DE ESCRITORIO</t>
  </si>
  <si>
    <t>G04812730003</t>
  </si>
  <si>
    <t>TRANSFERENCIA RECIBIDA DEL EXTERIOR SEGÚN MENSAJES SWIFT Nos. 09161-09160 (REM.EXT.) DE FECHA 28-06-2017 POR DESEMBOLSO DE IDA PRÉSTAMO TF-16083 001 1 FPS LIBRETA N° 00287102001 FPS-RECURSOS PROPIOS REF.: UTILES DE ESCRITORIO</t>
  </si>
  <si>
    <t>G04747690003</t>
  </si>
  <si>
    <t>TRANSFERENCIA RECIBIDA DEL EXTERIOR SEGÚN MENSAJES SWIFT Nos. 08818-08808 (REM.EXT.) DE FECHA 19-06-2017 POR DESEMBOLSO DE FONPLATA PRÉSTAMO BOL 22/2014 GAF-BOL-044-2017 DESEMBOLSO N° 7 LIBRETA N° 00291012002 ABC-RECURSOS PROPIOS REF.: UTILES DE ESCRITORIO</t>
  </si>
  <si>
    <t>G04747670003</t>
  </si>
  <si>
    <t>TRANSFERENCIA RECIBIDA DEL EXTERIOR SEGÚN MENSAJES SWIFT Nos. 08816-08806 (REM.EXT.) DE FECHA 19-06-2017 POR DESEMBOLSO DE CAF PRÉSTAMO CFA009344 PROG.MAS INV.P/ RIEGO FASE IV LIBRETA N° 00287102001 FPS-RECURSOS PROPIOS REF.: UTILES DE ESCRITORIO</t>
  </si>
  <si>
    <t>G04747680003</t>
  </si>
  <si>
    <t>TRANSFERENCIA RECIBIDA DEL EXTERIOR SEGÚN MENSAJES SWIFT Nos. 08815-08805 (REM.EXT.) DE FECHA 19-06-2017 POR DESEMBOLSO DE CAF PRÉSTAMO CFA008839 CARRETERA CARACOLLO-COLQUIRI LIBRETA N° 00291012002 ABC-RECURSOS PROPIOS REF.: UTILES DE ESCRITORIO</t>
  </si>
  <si>
    <t>G04711690003</t>
  </si>
  <si>
    <t>TRANSFERENCIA RECIBIDA DEL EXTERIOR SEGÚN MENSAJES SWIFT Nos. 08581 - 08578 (REM.EXT.) DE FECHA 13-06-2017 POR DESEMBOLSO DE OPEP PRÉSTAMO 1527-P WA NO. 28,PYT FOROFID LOAN NO. 1527P. REIM LIBRETA N° 00291012002 ABC-RECURSOS PROPIOS REF.: UTILES DE ESCRITORIO</t>
  </si>
  <si>
    <t>G04653640003</t>
  </si>
  <si>
    <t>TRANSFERENCIA RECIBIDA DEL EXTERIOR SEGÚN MENSAJES SWIFT Nos. 07973-07972 (REM.EXT.) DE FECHA 06-06-2017 POR DESEMBOLSO DE CAF PRÉSTAMO CFA008239 CARRETERA PADILLA-EL SALTO SOLICITUD DE DESEMBOLSO NRO. 15 LIBRETA N° 00291012002 ABC-RECURSOS PROPIOS REF.: UTILES DE ESCRITORIO</t>
  </si>
  <si>
    <t>G04623760003</t>
  </si>
  <si>
    <t>TRANSFERENCIA RECIBIDA DEL EXTERIOR SEGÚN MENSAJES SWIFT Nos. 07785-07784 (REM.EXT.) DE FECHA 01-06-2017 POR DESEMBOLSO DE CAF PRÉSTAMO CFA009272 PROY.CARR.DOBLE VÍA SC-WARNES SOLICITUD DE DESEMBOLSO NRO.4 LIBRETA N° 00291012002 ABC-RECURSOS PROPIOS REF.: UTILES DE ESCRITORIO</t>
  </si>
  <si>
    <t>G04617130002</t>
  </si>
  <si>
    <t>TRANSFERENCIA DEL EXTERIOR SEGUN SWIFT NOS.7737-7733 DE FECHA 01/06/2017 ORDENANTE: CONSULADO GENERAL DE BOLIVIA BUENOS AIRES ARGENTINA REF:SERVICIOS DEL GOBIERNO LIB. 00340012005 SEGIP - RECAUDACION EXTERIOR - CEDULAS DE IDENTIDAD</t>
  </si>
  <si>
    <t>G04764730002</t>
  </si>
  <si>
    <t>TRANSFERENCIA DEL EXTERIOR SEGUN SWIFT NO.8906 DE FECHA 22/06/2017 ORDENANTE: CONSULADO GENERAL DE BOLIVIA EN WASHINGTON REF:RECAUDACIONES EXTERIOR CEDULAS DE IDENTIDAD MAYO 17 LIB. 00340012005 SEGIP - RECAUDACION EXTERIOR - CEDULAS DE IDENTIDAD</t>
  </si>
  <si>
    <t>G04764800002</t>
  </si>
  <si>
    <t>TRANSFERENCIA DEL EXTERIOR SEGUN SWIFT NO.8903 DE FECHA 22/06/2017 ORDENANTE: CONSULADO DE BOLIVIA EN MADRID REF:RECAUDACION EXTERIOR LIB. 00340012004 SEGIP-RECAUDACION EXTERIOR-LICENCIAS DE CONDUCIR</t>
  </si>
  <si>
    <t>G04789310002</t>
  </si>
  <si>
    <t>TRANSFERENCIA DEL EXTERIOR SEGUN SWIFT 09101-09100 DE FECHA 26/06/2017 ORDENANTE: CONSULADO GENERAL DE BOLIVIA MITRE-CIUDAD AUTONOMA BUENOS AIRES REF: SERVICIOS DEL GOBIERNO LIB. 00340012005 SEGIP - RECAUDACION EXTERIOR - CEDULAS DE IDENTIDAD</t>
  </si>
  <si>
    <t>G04764820002</t>
  </si>
  <si>
    <t>TRANSFERENCIA DEL EXTERIOR SEGUN SWIFT 08904 DE FECHA 22/06/2017 ORDENANTE: CONSULADO DE BOLIVIA EN MADRID LIB. 00340012005 SEGIP - RECAUDACION EXTERIOR - CEDULAS DE IDENTIDAD</t>
  </si>
  <si>
    <t>G04692510002</t>
  </si>
  <si>
    <t>TRANSFERENCIA DEL EXTERIOR SEGUN SWIFT 08463 DE FECHA 12/06/2017 ORDENANTE: CONSULADO DE BOLIVIA EN CALAMA REF.: RECAUDACION SIGEP CEDULAS DE IDENTIDAD MAYO 2017 LIB. 00340012005 SEGIP - RECAUDACION EXTERIOR - CEDULAS DE IDENTIDAD</t>
  </si>
  <si>
    <t>S08901380001</t>
  </si>
  <si>
    <t>'TRANSFERENCIA DE FONDOS||S/G.NOTA CITE:MEFP/VTCP/DGCP/UODP-462/17 DE LA FECHA, DEL MIN.ECO.FINANC.PUB.(HRE-TSO-3077), A FAVOR DEL GOBIERNO AUTONOMO DEPARTAMENTAL SANTA CRUZ. DEBITO DE LA LIBRETA N°00099037013 PAR-CAF 8237-BS-PROG.INFRAESTRUCTURA RURAL-GADSC.</t>
  </si>
  <si>
    <t>S08901380003</t>
  </si>
  <si>
    <t>'TRANSFERENCIA DE FONDOS||S/G.NOTA CITE:MEFP/VTCP/DGCP/UODP-462/17 DE LA FECHA, DEL MIN.ECO.FINANC.PUB.(HRE-TSO-3077), A FAVOR DEL GOBIERNO AUTONOMO DEPARTAMENTAL SANTA CRUZ. DEBITO DE LA LIBRETA N°00099021001, REPOSICION UTILES DE ESCRITORIO.</t>
  </si>
  <si>
    <t>S08919660004</t>
  </si>
  <si>
    <t>S08909290001</t>
  </si>
  <si>
    <t>'TRANSFERENCIA DE FONDOS||A SOL. DEL MIN,DE ECO Y FIN.PUBL. MEFP/VTCP/DGCP/UODP-493/2017 DE LA FECHA HRE TSO 3188 A FAVOR DEL GOBIERNO AUTONOMO MUNICIPAL DE EL ALTO. DEBITO DE LA LIBRETA N°00099037006 "CAF 5544-BS-GAMEA SANEAMIENTO Y DRENAJE URBANO"</t>
  </si>
  <si>
    <t>S08909290003</t>
  </si>
  <si>
    <t>'TRANSFERENCIA DE FONDOS||A SOL. DEL MIN,DE ECO Y FIN.PUBL. MEFP/VTCP/DGCP/UODP-493/2017 DE LA FECHA HRE TSO 3188 A FAVOR DEL GOBIERNO AUTONOMO MUNICIPAL DE EL ALTO. DEBITO DE LA LIBRETA 00099021001 COBRO UTILES DE ESCRITORIO.</t>
  </si>
  <si>
    <t>S08905170002</t>
  </si>
  <si>
    <t>'TRANSFERENCIA DE FONDOS||A SOL. DEL MIN,DE ECO Y FIN.PUBL. MEFP/VTCP/DGAFT/UOIET/TES/N°2401/17 DE LA FECHA HRE TSO 3139 PAGO CAPITAL EN MORA CORRESPONDIENTE A DEUDA EMERGENTE DEL D.S. N°24641 (04/06/1997)  AASANA. ABONO A LA LIBRETA 00099021001 TGN  RECURSOS ORDINARIOS.</t>
  </si>
  <si>
    <t>S08903520003</t>
  </si>
  <si>
    <t>TRANSFERENCIA DE FONDOS S/G CITE N°||JGCB/TRL/205/2017 DEL FONDO NACIONAL DE INVERSIÓN PRODUCTIVA Y SOCIAL, RECIBIDA EN LA FECHA REF: PROGRAMACIÓN DE PAGOS DE INVERSIÓN Y FORTALECIMIENTO CONVENIO PLAN VIDA KFW (TRAM-TSO-3112) DE LA LIBRETA N° 00287102001 CUT FPS-RECURSOS PROPIOS, COSTO ÚTILES DE ESCRITORIO</t>
  </si>
  <si>
    <t>S08903520002</t>
  </si>
  <si>
    <t>TRANSFERENCIA DE FONDOS S/G CITE N°||JGCB/TRL/205/2017 DEL FONDO NACIONAL DE INVERSIÓN PRODUCTIVA Y SOCIAL, RECIBIDA EN LA FECHA REF: PROGRAMACIÓN DE PAGOS DE INVERSIÓN Y FORTALECIMIENTO CONVENIO PLAN VIDA KFW (TRAM-TSO-3112) ABONO EN LA LIBRETA N° 00287104416 FPS - BS - PLAN VIDA KFW</t>
  </si>
  <si>
    <t>S08895870003</t>
  </si>
  <si>
    <t>TRANSFERENCIA DE FONDOS S/G CITE N°||JGCB/TRL/192/2017 DEL FONDO NACIONAL DE INVERSIÓN PRODUCTIVA Y SOCIAL RECIBIDA EN LA FECHA REF: PROGRAMACIÓN DE PAGOS DE INVERSIÓN Y FORTALECIMIENTO CONVENIO PLAN VIDA KFW (TRAM-TSO-2804) DE LA LIBRETA N° 00287102001 CUT FPS-RECURSOS PROPIOS, COSTO ÚTILES DE ESCRITORIO</t>
  </si>
  <si>
    <t>S08895870002</t>
  </si>
  <si>
    <t>TRANSFERENCIA DE FONDOS S/G CITE N°||JGCB/TRL/192/2017 DEL FONDO NACIONAL DE INVERSIÓN PRODUCTIVA Y SOCIAL RECIBIDA EN LA FECHA REF: PROGRAMACIÓN DE PAGOS DE INVERSIÓN Y FORTALECIMIENTO CONVENIO PLAN VIDA KFW (TRAM-TSO-2804) ABONO EN LA LIBRETA N° 00287104416 FPS - BS - PLAN VIDA KFW</t>
  </si>
  <si>
    <t>S08901810002</t>
  </si>
  <si>
    <t>'TRANSFERENCIA DE FONDOS DE DPTOS.DE ENCAJE LEGAL DEL SISTEMA FINANCIERO A DPTOS.CTES.DEL SECTOR PUBLICO S/G CITE' CA/FID/221/2017||DE LA FECHA (HRE-TSO-3084), FIDEICOMISO: CONCLUSION PROYECTO CONSTRUCCION PLANTA DE FUNDICION AUSMELT VINTO. A SOLIC.MIN.MINERIA Y METALURGIA,LIBR.N°00099021001 PAGO CUOTA 49 REEMB. AMORTIZ Y COSTO CAPITAL;BUN</t>
  </si>
  <si>
    <t>S08909790002</t>
  </si>
  <si>
    <t>TRANSFERENCIA DE FONDOS DE DPTOS.DE ENCAJE LEGAL DEL SISTEMA FINANCIERO A DPTOS.CTES.DEL SECTOR PUBLICO S/G CITE' CA/FID.VIV 0236/2017||DE LA FECHA (HRE-TSO-3193). ABONO A LA LIBRETA N°03420102001 GASTOS DE FUNCIONAMIENTO DE LA AGENCIA ESTATAL DE VIVIENDA;BUN.</t>
  </si>
  <si>
    <t>S08904980002</t>
  </si>
  <si>
    <t>'TRANSFERENCIA DE FONDOS DE DPTOS.DE ENCAJE LEGAL DEL SISTEMA FINANCIERO A DPTOS.CTES.DEL SECTOR PUBLICO S/G CITE' CA/FID.VIV 0232/17||DE LA FECHA (HRE-TSO-3138) PARA GASTOS DE FUNCIONAMIENTO AGENCIA ESTATAL DE VIVIENDA, LIBRETA N° 03420102001; BUN.</t>
  </si>
  <si>
    <t>S08899870002</t>
  </si>
  <si>
    <t>'TRANSFERENCIA DE FONDOS DE DPTOS.DE ENCAJE LEGAL DEL SISTEMA FINANCIERO A DPTOS.CTES.DEL SECTOR PUBLICO S/G CITE' CA/FID.VIV 0223/2017||DE LA FECHA (HRE-TSO-3049). ABONO A LA LIBRETA N°03420102001 PARA GASTOS DE FUNCIONAMIENTO DE LA AGENCIA ESTATAL DE VIVIENDA;BUN</t>
  </si>
  <si>
    <t>S08916310002</t>
  </si>
  <si>
    <t>'TRANSFERENCIA DE FONDOS DE DPTOS.DE ENCAJE LEGAL DEL SISTEMA FINANCIERO A DPTOS.CTES.DEL SECTOR PUBLICO S/G CITE' BUN/CONLPZ/016/2017||DE LA FECHA (HRE-TSO-3253). A SOLICITUD BDP SAM., ABONO A LA LIBRETA 02230102002 FONABOSQUE RENDIMIENTO DE FIDEICOMISO; BUN.</t>
  </si>
  <si>
    <t>S08904120002</t>
  </si>
  <si>
    <t>'TRANSFERENCIA DE FONDOS DE DPTOS.DE ENCAJE LEGAL DEL SISTEMA FINANCIERO A DPTOS.CTES.DEL SECTOR PUBLICO S/G CITE' BUN/0413/17||DE LA FECHA (HRE-TSO-3122). A SOLIC.DEL MEFP,LIBR.00099021001,REVERS.FDOS.POR ERROR EN MONTO DE TRANSF.ELECTR.DE F.13/06/17;BUN.</t>
  </si>
  <si>
    <t>S08893120002</t>
  </si>
  <si>
    <t>TRANSFERENCIA DE FONDOS DE DPTOS.DE ENCAJE LEGAL DEL SISTEMA FINANCIERO A DPTOS.CTES.DEL SECTOR PUBLICO S/G CITE' BUN/0387/17||DE LA FECHA (HRE-TSO-2761). REVERSION DE FONDOS POR ERROR EN EL MONTO DE LA TRANSFERENCIA ELECTRONICA DE F. 29/05/2017. A SOLICITUD DEL MEFP; LIBRETA 00290144101; BUN.</t>
  </si>
  <si>
    <t>G04796750003</t>
  </si>
  <si>
    <t>TRANSFERENCIA DE FONDOS AL EXTERIOR A SOLICITUD DE YACIMIENTOS PETROLIFEROS FISCALES BOLIVIANOS SEGUN SOLICITUD YPFB-0169-2017 REF: GARANTIZAR LA OFERTA A LA EMPRESA PETROLEOS PARAGUAYOS PETROPAR DE ACUERDO A LA LICITACION PUBLICA INTERNACIONAL SUBASTA A LA BAJA ELECTRONICA N 08 2017 ADQUISICION DE LIB. 00513012003 LBP-YPFB (2011349681373)</t>
  </si>
  <si>
    <t>G04705580003</t>
  </si>
  <si>
    <t>TRANSFERENCIA DE FONDOS AL EXTERIOR A SOLICITUD DE TESORO GENERAL DE LA NACION SEGUN SOLICITUD 2524 REF: PAGO AL PROGRAMA IBERMEDIA (IBERMEDIA), POR CONCEPTO DE MEMBRESÍA POR USD150.000,00, SEGÚN SOLICITUD VRE-DGRM-CS-144/2017. LIB. 00099021001 TGN-RECURSOS ORDINARIOS (3987)</t>
  </si>
  <si>
    <t>G04646000003</t>
  </si>
  <si>
    <t>TRANSFERENCIA DE FONDOS AL EXTERIOR A SOLICITUD DE TESORO GENERAL DE LA NACION SEGUN SOLICITUD 2478 REF: PAGO AL ORGANISMO ANDINO DE SALUD DEL CONVENIO HIPÓLITO UNANUE (ORAS/CONHU), POR CONCEPTO DE MEMBRESÍA POR USD183.266,00, SEGÚN SOLICITUD VRE-DGRM-CS-136/2017. LIB. 00099021001 TGN-RECURSOS ORDINARIOS (3987)</t>
  </si>
  <si>
    <t>G04646010003</t>
  </si>
  <si>
    <t>TRANSFERENCIA DE FONDOS AL EXTERIOR A SOLICITUD DE TESORO GENERAL DE LA NACION SEGUN SOLICITUD 2477 REF: PAGO AL FONDO DE LAS NACIONES UNIDAS PARA LA INFANCIA (UNICEF), POR CONCEPTO DE MEMBRESÍA POR USD225.000,00, SEGÚN SOLICITUD VRE-DGRM-CS-133/2017. LIB. 00099021001 TGN-RECURSOS ORDINARIOS (3987)</t>
  </si>
  <si>
    <t>G04828710003</t>
  </si>
  <si>
    <t>TRANSFERENCIA DE FONDOS AL EXTERIOR A SOLICITUD DE MINISTERIO DE PLANIFICACION DEL DESARROLLO SEGUN SOLICITUD 2611 REF: PAGO AL EXTERIOR CONSULTORIA POR PRODUCTO, SEGUN INFORME MPD/VIPFE/DGPP/UP-000158/2017. LIB. 00066047003 MPD - BID APOYO A LA PREINVERSIÓN PARA EL DESARROLLO - 3534</t>
  </si>
  <si>
    <t>G04828600003</t>
  </si>
  <si>
    <t>TRANSFERENCIA DE FONDOS AL EXTERIOR A SOLICITUD DE MINISTERIO DE PLANIFICACION DEL DESARROLLO SEGUN SOLICITUD 2607 REF: PAGO AL EXTERIOR CONSULTORIA POR PRODUCTO, SEGUN INFORME MPD/VIPFE/DGPP/UP-000155/2017. LIB. 00066047003 MPD - BID APOYO A LA PREINVERSIÓN PARA EL DESARROLLO - 3534</t>
  </si>
  <si>
    <t>G04707600003</t>
  </si>
  <si>
    <t>TRANSFERENCIA DE FONDOS AL EXTERIOR A SOLICITUD DE MINISTERIO DE DEFENSA SEGUN SOLICITUD 2527 REF: TRANSFERENCIA VÍA BCB A LA EMPRESA ZLIN AIRCRAFT A.S. PARA EL PAGO CORRESPONDIENTE A LAS 5 (CINCO) AERONAVES ZLIN Z242-L MATRICULAS FAB-514, FAB-515, FAB-516, FAB-517 Y FAB-518 SEGÚN INFORMES 36/17 Y 3 LIB. 00099021001 TGN-RECURSOS ORDINARIOS (3987)</t>
  </si>
  <si>
    <t>G04830120002</t>
  </si>
  <si>
    <t>TRANSFERENCIA DE FONDOS A SOLICITUD DE AUTORIDAD DE SUPERVISION DEL SISTEMA FINANCIERO SEGUN SOLICITUD 2603 REF: ASBA CUOTA MEMBRESIA/2017, BANCO CITIBANK NA, DOMICILIO120 SOUTH BISCAYNE BLVD. MIAMI FL. 33131, CTA.3290018964, DOLARES 20,000.- LIB. 00099021001 TGN-RECURSOS ORDINARIOS (3987)</t>
  </si>
  <si>
    <t>G04640590002</t>
  </si>
  <si>
    <t>REGULARIZACION DE TRANSFERENCIA DEL EXTERIOR SEGUN SWIFT NO.7880 DE FECHA 05/06/2017 ORDENANTE: CONSULADO GERAL DA BOLIVIA-SAO PAULO BRASIL LIB. 00340012005 SEGIP - RECAUDACION EXTERIOR - CEDULAS DE IDENTIDAD</t>
  </si>
  <si>
    <t>G04628580002</t>
  </si>
  <si>
    <t>REGULARIZACION DE TRANSFERENCIA DEL EXTERIOR SEGUN SWIFT NO.7789 DE FECHA 02/06/2017 ORDENANTE: EMBASSY OF BOLIVIA-SUECIA REF.DEVOLUCION SALDOS NO EJECUTADOS DE GASTOS DE FUNCIONAMIENTO LIB. 00099021001 TGN-RECURSOS ORDINARIOS (3987)</t>
  </si>
  <si>
    <t>G04704210002</t>
  </si>
  <si>
    <t>REGULARIZACION DE TRANSFERENCIA DEL EXTERIOR SEGUN SWIFT 08358 DE FECHA 13/06/2017 ORDENANTE: CONSULADO GENERAL DE BOLIVIA-SAO PAULO-BR LIB. 00340012005 SEGIP - RECAUDACION EXTERIOR - CEDULAS DE IDENTIDAD</t>
  </si>
  <si>
    <t>G04816660003</t>
  </si>
  <si>
    <t>PROVISION DE FONDOS A SOLICITUD DE YACIMIENTOS PETROLIFEROS FISCALES BOLIVIANOS SEGUN SOLICITUD YPFB-0185-2017 REF: PAGO SERVICIO FIRME E INTERRUMPIBLE DE TRANSPORTE DE GN A YPFB TRANSIERRA POR EL MES MAYO 2017 LIB. 00513012007 YPFB - RECURSOS NACIONALIZACIÓN</t>
  </si>
  <si>
    <t>G04816610003</t>
  </si>
  <si>
    <t>PROVISION DE FONDOS A SOLICITUD DE YACIMIENTOS PETROLIFEROS FISCALES BOLIVIANOS SEGUN SOLICITUD YPFB-0183-2017 REF: PAGO SERVICIO DE TRANSPORTE A YPFB TRANSPORTE CORRESPONDIENTE A MAYO 2017 LIB. 00513012007 YPFB - RECURSOS NACIONALIZACIÓN</t>
  </si>
  <si>
    <t>G04806330003</t>
  </si>
  <si>
    <t>PROVISION DE FONDOS A SOLICITUD DE YACIMIENTOS PETROLIFEROS FISCALES BOLIVIANOS SEGUN SOLICITUD YPFB-0177-2017 REF: PAGO REGALIAS MARZO 2017 A TGN LIB. 00099021001 TGN YPFB PARTICIPACION 6% PRODUCCIÓN BRUTA DE HIDROCARBUROS BOCA DE POZO</t>
  </si>
  <si>
    <t>G04806230003</t>
  </si>
  <si>
    <t>PROVISION DE FONDOS A SOLICITUD DE YACIMIENTOS PETROLIFEROS FISCALES BOLIVIANOS SEGUN SOLICITUD YPFB-0170-2017 REF: PAGO IDH MES MARZO 2017 LIB. 00513012007 YPFB - RECURSOS NACIONALIZACIÓN</t>
  </si>
  <si>
    <t>G04774810003</t>
  </si>
  <si>
    <t>PROVISION DE FONDOS A SOLICITUD DE YACIMIENTOS PETROLIFEROS FISCALES BOLIVIANOS SEGUN SOLICITUD YPFB-0168-2017 REF: PAGO TRANSPORTE A GAS TRANSBOLIVIANO SA POR EL MES DE MAYO/2017 LIB. 00513012007 YPFB - RECURSOS NACIONALIZACIÓN</t>
  </si>
  <si>
    <t>G04774840003</t>
  </si>
  <si>
    <t>PROVISION DE FONDOS A SOLICITUD DE YACIMIENTOS PETROLIFEROS FISCALES BOLIVIANOS SEGUN SOLICITUD YPFB-0167-2017 REF: PAGO TRANSPORTE A GAS ORIENTE BOLIVIANO MAYO/2017 LIB. 00513012007 YPFB - RECURSOS NACIONALIZACIÓN</t>
  </si>
  <si>
    <t>G04774870003</t>
  </si>
  <si>
    <t>PROVISION DE FONDOS A SOLICITUD DE YACIMIENTOS PETROLIFEROS FISCALES BOLIVIANOS SEGUN SOLICITUD YPFB-0166-2017 REF: PAGO CONCILIACION IDH NOVIEMBRE/2014 LIB. 00513012007 YPFB - RECURSOS NACIONALIZACIÓN</t>
  </si>
  <si>
    <t>G04639390003</t>
  </si>
  <si>
    <t>PROVISION DE FONDOS A SOLICITUD DE YACIMIENTOS PETROLIFEROS FISCALES BOLIVIANOS SEGUN SOLICITUD YPFB-0161-2017 REF: PAGO IDH CONCILIACION ABRIL 2014 LIB. 00513012007 YPFB - RECURSOS NACIONALIZACIÓN</t>
  </si>
  <si>
    <t>G04625950003</t>
  </si>
  <si>
    <t>PROVISION DE FONDOS A SOLICITUD DE YACIMIENTOS PETROLIFEROS FISCALES BOLIVIANOS SEGUN SOLICITUD YPFB-0160-2017 REF: PAGO SERVICIO INTERRUMPIBLE DE TRANSPORTE DE GAS NATURAL PAR AEL MERCADO INTERNO DUCTO MENOR CARRASCO BULO BULO A YPFB CHACO ABRIL 2017 LIB. 00513012007 YPFB - RECURSOS NACIONALIZACIÓN</t>
  </si>
  <si>
    <t>G04835020001</t>
  </si>
  <si>
    <t>PAGO PRÉSTAMO KFW ALEMANIA I-H-051 VCTO. 30-06-2017 POR CUENTA DE TGN SEGÚN NOTA MEFP/VTCP/DGCP/UODP-491/2017 DE FECHA 26-06-2017, VALOR 30-06-2017 LIBRETA N° 00099021001 "TGN RECURSOS ORDINARIOS" (3987) REF.: COMISIONES BANCARIAS</t>
  </si>
  <si>
    <t>G04835030001</t>
  </si>
  <si>
    <t>PAGO PRÉSTAMO KFW ALEMANIA I-H-051 VCTO. 30-06-2017 POR CUENTA DE TGN SEGÚN NOTA MEFP/VTCP/DGCP/UODP-491/2017 DE FECHA 26-06-2017, VALOR 30-06-2017 CAPITAL UFV 663.953,72 INTERESES UFV 84.654,08 LIBRETA N° 00099021001 "TGN RECURSOS ORDINARIOS" (3987)</t>
  </si>
  <si>
    <t>G04835000001</t>
  </si>
  <si>
    <t>PAGO PRÉSTAMO KFW ALEMANIA I-H-047 VCTO. 30-06-2017 POR CUENTA DE TGN SEGÚN NOTA MEFP/VTCP/DGCP/UODP-491/2017 DE FECHA 26-06-2017, VALOR 30-06-2017 LIBRETA N° 00099021001 "TGN RECURSOS ORDINARIOS" (3987) REF.: COMISIONES BANCARIAS</t>
  </si>
  <si>
    <t>G04835010001</t>
  </si>
  <si>
    <t>PAGO PRÉSTAMO KFW ALEMANIA I-H-047 VCTO. 30-06-2017 POR CUENTA DE TGN SEGÚN NOTA MEFP/VTCP/DGCP/UODP-491/2017 DE FECHA 26-06-2017, VALOR 30-06-2017 CAPITAL UFV 943.562,09 INTERESES UFV 109.987,14 LIBRETA N° 00099021001 "TGN RECURSOS ORDINARIOS" (3987)</t>
  </si>
  <si>
    <t>G04834980001</t>
  </si>
  <si>
    <t>PAGO PRÉSTAMO KFW ALEMANIA I-H-035 VCTO. 30-06-2017 POR CUENTA DE TGN SEGÚN NOTA MEFP/VTCP/DGCP/UODP-491/2017 DE FECHA 26-06-2017, VALOR 30-06-2017 LIBRETA N° 00099021001 "TGN RECURSOS ORDINARIOS" (3987) REF.: COMISIONES BANCARIAS</t>
  </si>
  <si>
    <t>G04834990001</t>
  </si>
  <si>
    <t>PAGO PRÉSTAMO KFW ALEMANIA I-H-035 VCTO. 30-06-2017 POR CUENTA DE TGN SEGÚN NOTA MEFP/VTCP/DGCP/UODP-491/2017 DE FECHA 26-06-2017, VALOR 30-06-2017 CAPITAL UFV 1.239.910,76 INTERESES UFV 21.644,39 LIBRETA N° 00099021001 "TGN RECURSOS ORDINARIOS" (3987)</t>
  </si>
  <si>
    <t>G04833660001</t>
  </si>
  <si>
    <t>PAGO PRÉSTAMO KFW ALEMANIA 9365263 VCTO. 30-06-2017 POR CUENTA DE TGN SEGÚN NOTA COD.LIQ.009407 DE FECHA 23-06-2017, VALOR 30-06-2017 CAPITAL EUR 60.857,12 INTERESES EUR 7.759,28 LIBRETA N° 0099021001 "TGN RECURSOS ORDINARIOS" (3987)</t>
  </si>
  <si>
    <t>G04759240001</t>
  </si>
  <si>
    <t>PAGO PRÉSTAMO JBIC BV-C1 VCTO. 20-06-2017 POR CUENTA DE TGN SEGÚN NOTA MEFP/VTCP/DGCP/UODP-485/20017 DE FECHA 20-06-2017, VALOR 20-06-2017 CAPITAL UFV 8.866.424,00 INTERESES UFV 689.787,67 LIBRETA N° 00099021001 TGN-RECURSOS ORDINARIOS 3987</t>
  </si>
  <si>
    <t>G04830140003</t>
  </si>
  <si>
    <t>PAGO A NATIXIS FRANCIA PRÉSTAMO 931-OB1 VCTO. 30-jun-2017 POR CUENTA DE SEMAPA , VALOR 30-jun-2017 CAPITAL EUR 43.698,00 INTERESES EUR 5.406,87 LIB. 00099031002 RECUP.DIFERENCIALES CAPITAL E INTERES-CRED.EXT.</t>
  </si>
  <si>
    <t>G04830190003</t>
  </si>
  <si>
    <t>PAGO A NATIXIS FRANCIA PRÉSTAMO 931-OA1 VCTO. 30-jun-2017 POR CUENTA DE GMSCZ , VALOR 30-jun-2017 CAPITAL EUR 118.529,53 INTERESES EUR 23.724,90 LIB. 00099031002 RECUP.DIFERENCIALES CAPITAL E INTERES-CRED.EXT.</t>
  </si>
  <si>
    <t>G04830220003</t>
  </si>
  <si>
    <t>PAGO A KFW ALEMANIA PRÉSTAMO KFW 9565359 VCTO. 30-jun-2017 POR CUENTA DE GOB.AUT.DEPT.STCRUZ , VALOR 30-jun-2017 CAPITAL EUR 42.000,00 INTERESES EUR 30.036,32 LIB. 00099031002 RECUP.DIFERENCIALES CAPITAL E INTERES-CRED.EXT.</t>
  </si>
  <si>
    <t>G04729490003</t>
  </si>
  <si>
    <t>PAGO A BID PRÉSTAMO 1519-SF-BO VCTO. 15-jun-2017 POR CUENTA DE TGN , NTI. 009455 VALOR 16-jun-2017 CAPITAL USD 157.616,67 INTERESES USD 84.858,15 CTA. 3987 CUENTA UNICA DEL TESORO-3987 LIB. 00099021001 REF.: COMISIONES BANCARIAS</t>
  </si>
  <si>
    <t>Q08559220002</t>
  </si>
  <si>
    <t>NUMERO DE LIBRETA CUT: Cuenta Unica del Tesoro OPERACIÓN E18 TRANSFERENCIA DEL SISTEMA FINANCIERO POR CUENTA DE TERCEROS A LA CUT Reversion aporte patronal para la vivienda TGN-INRA</t>
  </si>
  <si>
    <t>Q08498270002</t>
  </si>
  <si>
    <t>NUMERO DE LIBRETA CUT: Cuenta Unica del Tesoro OPERACIÓN E18 TRANSFERENCIA DEL SISTEMA FINANCIERO POR CUENTA DE TERCEROS A LA CUT Pago correspondiente a Mayo 2017 de acuerdo a carta de BBVA Prevision CITE: PREV CONT FDS 924.06.2017</t>
  </si>
  <si>
    <t>Q08491810002</t>
  </si>
  <si>
    <t>Q08548520002</t>
  </si>
  <si>
    <t>Q08498210002</t>
  </si>
  <si>
    <t>Q08529230002</t>
  </si>
  <si>
    <t>NUMERO DE LIBRETA CUT: Cuenta Unica del Tesoro OPERACIÓN E18 TRANSFERENCIA DEL SISTEMA FINANCIERO POR CUENTA DE TERCEROS A LA CUT DEVOLUCION DE PAGOS CC NO COBRADOS POR AFILIADOS CIVILES Y MILITARES CORRESPONDIENTE AL PERIODO FEBRERO 2017</t>
  </si>
  <si>
    <t>Q08558790002</t>
  </si>
  <si>
    <t>NÚMERO DE LIBRETA CUT: 99031009.00 OPERACIÓN T01 TRANSFERENCIA DE FONDOS A LA CUT - TESORO DIRECTO DE BANCO UNION S.A. A CUENTA UNICA DEL TESORO CON NUMERO DE SOLICITUD = 1917351 Y NUMERO CORRELATIVO = 91320030062017519 TRANSFERENCIA OPERACIONES DE VENTA BONOS BTX</t>
  </si>
  <si>
    <t>Q08541940002</t>
  </si>
  <si>
    <t>NÚMERO DE LIBRETA CUT: 99031009.00 OPERACIÓN T01 TRANSFERENCIA DE FONDOS A LA CUT - TESORO DIRECTO DE BANCO UNION S.A. A CUENTA UNICA DEL TESORO CON NUMERO DE SOLICITUD = 1905664 Y NUMERO CORRELATIVO = 91320027062017274 TRANSFERENCIA POR OPERACIONES DE VENTA BONOS BTX</t>
  </si>
  <si>
    <t>Q08528170002</t>
  </si>
  <si>
    <t>NÚMERO DE LIBRETA CUT: 99031009.00 OPERACIÓN T01 TRANSFERENCIA DE FONDOS A LA CUT - TESORO DIRECTO DE BANCO UNION S.A. A CUENTA UNICA DEL TESORO CON NUMERO DE SOLICITUD = 1897845 Y NUMERO CORRELATIVO = 91320023062017167 TRANSFERENCIA POR OPERACIONES DE VE</t>
  </si>
  <si>
    <t>Q08522870002</t>
  </si>
  <si>
    <t>NÚMERO DE LIBRETA CUT: 99031009.00 OPERACIÓN T01 TRANSFERENCIA DE FONDOS A LA CUT - TESORO DIRECTO DE BANCO UNION S.A. A CUENTA UNICA DEL TESORO CON NUMERO DE SOLICITUD = 1895905 Y NUMERO CORRELATIVO = 91320022062017105 TRANSFERENCIA OPERACIONES DE VENTA</t>
  </si>
  <si>
    <t>Q08510310002</t>
  </si>
  <si>
    <t>NÚMERO DE LIBRETA CUT: 99031009.00 OPERACIÓN T01 TRANSFERENCIA DE FONDOS A LA CUT - TESORO DIRECTO DE BANCO UNION S.A. A CUENTA UNICA DEL TESORO CON NUMERO DE SOLICITUD = 1888158 Y NUMERO CORRELATIVO = 91320019062017955 TRANSFERENCIA POR OPERACIONES DE VE</t>
  </si>
  <si>
    <t>Q08504490002</t>
  </si>
  <si>
    <t>NÚMERO DE LIBRETA CUT: 99031009.00 OPERACIÓN T01 TRANSFERENCIA DE FONDOS A LA CUT - TESORO DIRECTO DE BANCO UNION S.A. A CUENTA UNICA DEL TESORO CON NUMERO DE SOLICITUD = 1884831 Y NUMERO CORRELATIVO = 91320016062017892 TRANSFERENCIA POR OPERACIONES DE VE</t>
  </si>
  <si>
    <t>Q08496930002</t>
  </si>
  <si>
    <t>NÚMERO DE LIBRETA CUT: 99031009.00 OPERACIÓN T01 TRANSFERENCIA DE FONDOS A LA CUT - TESORO DIRECTO DE BANCO UNION S.A. A CUENTA UNICA DEL TESORO CON NUMERO DE SOLICITUD = 1880276 Y NUMERO CORRELATIVO = 91320014062017818 TRANSFERENCIA POR OPERCIONES DE VEN</t>
  </si>
  <si>
    <t>Q08486170002</t>
  </si>
  <si>
    <t>NÚMERO DE LIBRETA CUT: 99031009.00 OPERACIÓN T01 TRANSFERENCIA DE FONDOS A LA CUT - TESORO DIRECTO DE BANCO UNION S.A. A CUENTA UNICA DEL TESORO CON NUMERO DE SOLICITUD = 1873287 Y NUMERO CORRELATIVO = 91320012062017690 TRANSFERENCIA OPERACIONES DE VENTA</t>
  </si>
  <si>
    <t>Q08465830002</t>
  </si>
  <si>
    <t>NÚMERO DE LIBRETA CUT: 99031009.00 OPERACIÓN T01 TRANSFERENCIA DE FONDOS A LA CUT - TESORO DIRECTO DE BANCO UNION S.A. A CUENTA UNICA DEL TESORO CON NUMERO DE SOLICITUD = 1862040 Y NUMERO CORRELATIVO = 91320007062017478 TRANSFERENCIA OPERACIONES DE VENTA</t>
  </si>
  <si>
    <t>Q08455730002</t>
  </si>
  <si>
    <t>NÚMERO DE LIBRETA CUT: 99031009.00 OPERACIÓN T01 TRANSFERENCIA DE FONDOS A LA CUT - TESORO DIRECTO DE BANCO UNION S.A. A CUENTA UNICA DEL TESORO CON NUMERO DE SOLICITUD = 1856331 Y NUMERO CORRELATIVO = 91320005062017327 TRANSFERENCIA POR OPERACIONES DE VE</t>
  </si>
  <si>
    <t>Q08449500002</t>
  </si>
  <si>
    <t>NÚMERO DE LIBRETA CUT: 99031009.00 OPERACIÓN T01 TRANSFERENCIA DE FONDOS A LA CUT - TESORO DIRECTO DE BANCO UNION S.A. A CUENTA UNICA DEL TESORO CON NUMERO DE SOLICITUD = 1852775 Y NUMERO CORRELATIVO = 91320002062017243 TRANSFERENCIA POR OPERACIONES DE VE</t>
  </si>
  <si>
    <t>Q08498610002</t>
  </si>
  <si>
    <t>NUMERO DE LIBRETA CUT: 069001 OPERACIÓN E18 TRANSFERENCIA DEL SISTEMA FINANCIERO POR CUENTA DE TERCEROS A LA CUT ADMINISTRADORA BOLIVIANA DE CARRETERAS A SOLICITU DE ENTEL ORD PAGO 700015529 AFT 172064</t>
  </si>
  <si>
    <t>Q08509990002</t>
  </si>
  <si>
    <t>NUMERO DE LIBRETA CUT: 00291012009 OPERACIÓN E18 TRANSFERENCIA DEL SISTEMA FINANCIERO POR CUENTA DE TERCEROS A LA CUT A SOL.ESC.DE ABC</t>
  </si>
  <si>
    <t>Q08510000002</t>
  </si>
  <si>
    <t>Q08510020002</t>
  </si>
  <si>
    <t>Q08519850002</t>
  </si>
  <si>
    <t>NUMERO DE LIBRETA CUT: 00152018002 OPERACIÓN E18 TRANSFERENCIA DEL SISTEMA FINANCIERO POR CUENTA DE TERCEROS A LA CUT PARA ABONO EN CUENTA CUT3987069001 PARA POSTERIOR ABONO EN LIBRETA NRO. 00152018002 A NOMBRE DE SERVICIO PLURINACIONAL DE DEFENSA PUBL</t>
  </si>
  <si>
    <t>Q08491920002</t>
  </si>
  <si>
    <t>NUMERO DE LIBRETA CUT: 00099021001 OPERACIÓN E18 TRANSFERENCIA DEL SISTEMA FINANCIERO POR CUENTA DE TERCEROS A LA CUT TRANSFERENCIA EFECTUADA POR PAGO INDEBIDO -RP MAYO 2017</t>
  </si>
  <si>
    <t>Q08491990002</t>
  </si>
  <si>
    <t>NUMERO DE LIBRETA CUT: 00099021001 OPERACIÓN E18 TRANSFERENCIA DEL SISTEMA FINANCIERO POR CUENTA DE TERCEROS A LA CUT TRANSFERENCIA EFECTUADA POR PAGO ADELANTADO P.R.A.-RP MAYO 2017</t>
  </si>
  <si>
    <t>Q08491830002</t>
  </si>
  <si>
    <t>NUMERO DE LIBRETA CUT: 00099021001 OPERACIÓN E18 TRANSFERENCIA DEL SISTEMA FINANCIERO POR CUENTA DE TERCEROS A LA CUT TRANSFERENCIA EFECTUADA POR DESCUENTO COBRO INDEBIDO R 026-99-RP</t>
  </si>
  <si>
    <t>Q08522540002</t>
  </si>
  <si>
    <t>NUMERO DE LIBRETA CUT: 000990204113 OPERACIÓN E18 TRANSFERENCIA DEL SISTEMA FINANCIERO POR CUENTA DE TERCEROS A LA CUT EJECUCION DE BOLETA DE GARANTIA DE CUMPLIMIENTO CONTRATO No 863772 CON LA EMPRESA CONSTRUCTORA ECODRA S.R.L. DEL PROYECTO CONSTRUCC</t>
  </si>
  <si>
    <t>G04835120002</t>
  </si>
  <si>
    <t>DIFERENCIAL POR PAGO PRÉSTAMO KFW ALEMANIA 9865734 VCTO. 30-06-2017 POR CUENTA DE GOB.AUT.DEPT.CHUQUIS SEGÚN NOTA COD.LIQ.009481 DE FECHA 19-06-2017, VALOR 30-06-2017 NTERESES UFV 226.899,70 LIBRETA 00099031002 RECUP.DIFERENCIALES E INTERESES-CRED.EXT.</t>
  </si>
  <si>
    <t>G04836520002</t>
  </si>
  <si>
    <t>DIFERENCIAL POR PAGO PRÉSTAMO KFW ALEMANIA 9665928 VCTO. 30-06-2017 POR CUENTA DE GOB.AUT.DEPT.CBBA SEGÚN NOTA COD.LIQ.009480 DE FECHA 27-06-2017, VALOR 30-06-2017 INTERESES UFV 164.381,34 LIBRETA 00099031002 RECUP.DIFERENCIALES E INTERESES-CRED.EXT</t>
  </si>
  <si>
    <t>G04835060002</t>
  </si>
  <si>
    <t>DIFERENCIAL POR PAGO PRÉSTAMO KFW ALEMANIA 9565359 VCTO. 30-06-2017 POR CUENTA DE GOB.AUT.DEPT.STCRUZ SEGÚN LIQ. 009425 DE FECHA 22-06-2017, VALOR 30-06-2017 INTERESES UFV 545.242,83 LIBRETA 00099031002 RECUP.DIFERENCIALES E INTERESES-CRED.EXT.</t>
  </si>
  <si>
    <t>G04833600002</t>
  </si>
  <si>
    <t>DIFERENCIAL POR PAGO PRÉSTAMO KFW ALEMANIA 9365263 VCTO. 30-06-2017 POR CUENTA DE EMPRESA CORANI SA SEGÚN NOTA COD.LIQ.009416 DE FECHA 20-06-2017, VALOR 30-06-2017 CAPITAL EUR 21.514,46 INTERESES EUR 32.755,76 LIBRETA 00099031002 RECUP.DIFERENCIALES E INTERESES-CRED.EXT.</t>
  </si>
  <si>
    <t>G04833520002</t>
  </si>
  <si>
    <t>DIFERENCIAL POR PAGO PRÉSTAMO KFW ALEMANIA 9265711 VCTO. 30-06-2017 POR CUENTA DE ENDE GUARACACHI S.A. SEGÚN NOTA COD.LIQ.009542 DE FECHA 12-06-2017, VALOR 30-06-2017 CAPITAL EUR 20.805,65 INTERESES EUR 26.092,85 LIBRETA 00099031002 RECUP. DIFERENCIALES E INTERESES - CRED. EXT.</t>
  </si>
  <si>
    <t>G04833550002</t>
  </si>
  <si>
    <t>DIFERENCIAL POR PAGO PRÉSTAMO KFW ALEMANIA 9065947 VCTO. 30-06-2017 POR CUENTA DE EMPRESA CORANI SA SEGÚN NOTA COD.LIQ.009411 DE FECHA 20-06-2017, VALOR 30-06-2017 CAPITAL EUR 42.528,08 INTERESES EUR 36.629,63 LIBRETA 00099031002 RECUP.DIFERENCIALES E INTERESES-CRED.EXT.</t>
  </si>
  <si>
    <t>G04835090002</t>
  </si>
  <si>
    <t>DIFERENCIAL POR PAGO PRÉSTAMO KFW ALEMANIA 8766453 VCTO. 30-06-2017 POR CUENTA DE GOB.AUT.DEPT.CHUQUIS SEGÚN NOTA COD.LIQ.009479 DE FECHA 19-06-2017, VALOR 30-06-2017 NTERESES UFV 87.429,61 LIBRETA 00099031002 RECUP.DIFERENCIALES E INTERESES-CRED.EXT.</t>
  </si>
  <si>
    <t>G04833480002</t>
  </si>
  <si>
    <t>DIFERENCIAL POR PAGO PRÉSTAMO KFW ALEMANIA 8765166 VCTO. 30-06-2017 POR CUENTA DE ENDE GUARACACHI S.A. SEGÚN NOTA COD.LIQ.009532 DE FECHA 12-06-2017, VALOR 30-06-2017 CAPITAL EUR 133.148,93 INTERESES EUR 2.465,51 LIBRETA 00099031002 RECUP. DIFERENCIALES E INTERESES - CRED. EXT.</t>
  </si>
  <si>
    <t>J03247710001</t>
  </si>
  <si>
    <t>De: 00513012004 Transferencia que se efectua a requerimiento de Yacimientos Petroliferos Fiscales Bolivianos (YPFB), con nota CITE: DFC 1645 URT-0866/2017 y en virtud a la nota interna CITE: MEFP/VPCF/DGCF/UCCF N 643/2017, por concepto de deposito en demasia.</t>
  </si>
  <si>
    <t>J03247700001</t>
  </si>
  <si>
    <t>De: 00513012004 Transferencia que se efectua a requerimiento de Yacimientos Petroliferos Fiscales Bolivianos (YPFB), con nota CITE: DFC 1644 URT-0865/2017 y en virtud a la nota interna CITE: MEFP/VPCF/DGCF/UCCF N 643/2017, por concepto de deposito erroneo.</t>
  </si>
  <si>
    <t>J03247720001</t>
  </si>
  <si>
    <t>De: 00513012004 Transferencia que se efectua a requerimiento de Yacimientos Petroliferos Fiscales Bolivianos (YPFB), con nota CITE: DFC 1552 URT-0836/2017 y en virtud a la nota interna CITE: MEFP/VPCF/DGCF/UCCF N 644/2017, por concepto de deposito en demasia.</t>
  </si>
  <si>
    <t>J03247730001</t>
  </si>
  <si>
    <t>De: 00513012004 Transferencia que se efectua a requerimiento de Yacimientos Petroliferos Fiscales Bolivianos (YPFB), con nota CITE: DFC 1551 URT-0835/2017 y en virtud a la nota interna CITE: MEFP/VPCF/DGCF/UCCF N 644/2017, por concepto de deposito en demasia.</t>
  </si>
  <si>
    <t>J03248890001</t>
  </si>
  <si>
    <t>De: 00340012003 Transferencia que efectuamos a requerimiento del Servicio General de Identificacion de Personal, segun nota CITE: SEGIP/DGE/350/2017 y en virtud a la nota interna CITE: MEFP/VPCF/DGCF/UCCF No.646/2017 de la Direccion General de Contabilidad Fiscal de esta Cartera de Estado y de acuer</t>
  </si>
  <si>
    <t>J03248870001</t>
  </si>
  <si>
    <t>De: 00340012003 Transferencia que efectuamos a requerimiento del Servicio General de Identificacion de Personal, segun nota CITE: SEGIP/DGE/319/2017 y en virtud a la nota interna CITE: MEFP/VPCF/DGCF/UCCF No.647/17 de la Direccion General de Contabilidad Fiscal de esta Cartera de Estado y de acuerdo</t>
  </si>
  <si>
    <t>J03248880001</t>
  </si>
  <si>
    <t>De: 00340012002 Transferencia que efectuamos a requerimiento del Servicio General de Identificacion de Personal, segun nota CITE: SEGIP/DGE/350/2017 y en virtud a la nota interna CITE: MEFP/VPCF/DGCF/UCCF No.646/2017 de la Direccion General de Contabilidad Fiscal de esta Cartera de Estado y de acuer</t>
  </si>
  <si>
    <t>J03244060001</t>
  </si>
  <si>
    <t>De: 00287104416 TRL/194/2017. TRANSFERENCIA DE RECURSOS POR LA DEVOLUCION DEL PROGRAMA PLAN VIDA KFW DE ACUERDO A SOLICITUD CON NOTA GF/JGCO/157/2017 Y DOC. ADJUNTOS.</t>
  </si>
  <si>
    <t>J03244040001</t>
  </si>
  <si>
    <t>De: 00287102007 TRL 196 TRANSFERENCIA RECURSOS POR DEVOLUCION ADICIONAL ANTICIPO CONTRATO C-FPS-07-003137 PROYECTO FPS-07-00003844 MI AGUA 3 S.I. N 205 - OF. DPTAL. SANTA CRUZ - FUENTE 41 ORGANISMO 111 TGN.</t>
  </si>
  <si>
    <t>J03244050001</t>
  </si>
  <si>
    <t>De: 00287102007 TRL - 195 TRANSFERENCIA RECURSOS POR DEVOLUCION ANTICIPO CONTRATO C-FPS-07-003137 PROYECTO FPS-07-00003844 MI AGUA 3 S.I. N 208 - OF. DPTAL. SANTA CRUZ - FUENTE 41 ORGANISMO 111 TGN.</t>
  </si>
  <si>
    <t>J03252040001</t>
  </si>
  <si>
    <t>De: 00287100050 TRL 218 - TRANSFERENCIA RECURSOS POR AJUSTE DE APL A FUENTE PROY. FPS-02-4514 CONT. C-FPS-02-4243 CONV. MIAGUA 3, S/G DOC. ADJ. A S.I. N 502 LPZ 2017- FUENTE 41 ORGANISMO 111 TGN.</t>
  </si>
  <si>
    <t>J03242090001</t>
  </si>
  <si>
    <t>De: 00099024113 Transferencia en cumplimiento al DS N0913 de 15/06/2011 y el Convenio Interinstitucional de Financiamiento UPRE-CIF-IG/487/2016, suscrito entre la UPRE y el GAM de Potosi proyecto Construccion Bloque Administrativo, 4 Aulas, Banos y Area Deportiva con Tinglado U.E. Karachipampa, corr</t>
  </si>
  <si>
    <t>J03242080001</t>
  </si>
  <si>
    <t>De: 00099024113 Transferencia en cumplimiento al DS N0913 de 15/06/2011 y el Convenio Interinstitucional de Financiamiento UPRE-CIF-IG/486/2016, suscrito entre la UPRE y el GAM de Potosi proyecto Construccion Unidad Educativa Litoral, correspondiente a saldos no ejecutados gestion 2016, segun la UPR</t>
  </si>
  <si>
    <t>J03241160001</t>
  </si>
  <si>
    <t>De: 00099024113 Transferencia en cumplimiento al DS N0913 de 15/06/2011 y el Convenio Interinstitucional de Financiamiento UPRE-CIF-IG/468/2015, suscrito entre la UPRE y el GAM Warnes proyecto Construccion de Guarderia Modelo Evo Morales Warnes, correspondiente a saldos no ejecutados gestion 2016, s</t>
  </si>
  <si>
    <t>J03242100001</t>
  </si>
  <si>
    <t>De: 00099024113 Transferencia en cumplimiento al DS N0913 de 15/06/2011 y el Convenio Interinstitucional de Financiamiento UPRE-CIF-IG/445/2015, suscrito entre la UPRE y el GAM Vallegrande proyecto Construccion Centro de Interpretacion de la Guerrilla Vallegrande, correspondiente a saldos no ejecuta</t>
  </si>
  <si>
    <t>J03242070001</t>
  </si>
  <si>
    <t>De: 00099024113 Transferencia en cumplimiento al DS N0913 de 15/06/2011 y el Convenio Interinstitucional de Financiamiento UPRE-CIF-IG/426/2016, suscrito entre la UPRE y el GAM de Potosi proyecto Construccion Centro de Educacion Virtual Pary Orcko D-8, correspondiente a saldos no ejecutados gestion</t>
  </si>
  <si>
    <t>J03242060001</t>
  </si>
  <si>
    <t>De: 00099024113 Transferencia en cumplimiento al DS N0913 de 15/06/2011 y el Convenio Interinstitucional de Financiamiento UPRE-CIF-IG/425/2016, suscrito entre la UPRE y el GAM de Potosi proyecto Construccion Unidad Educativa Tecnico Humanistico Warisata D-12, correspondiente a saldos no ejecutados</t>
  </si>
  <si>
    <t>J03242050001</t>
  </si>
  <si>
    <t>De: 00099024113 Transferencia en cumplimiento al DS N0913 de 15/06/2011 y el Convenio Interinstitucional de Financiamiento UPRE-CIF-IG/424/2016, suscrito entre la UPRE y el GAM de Potosi proyecto Construccion Unidad Educativa Tecnico Humanistico La Chaca D-8, correspondiente a saldos no ejecutados g</t>
  </si>
  <si>
    <t>J03242040001</t>
  </si>
  <si>
    <t>De: 00099024113 Transferencia en cumplimiento al DS N0913 de 15/06/2011 y el Convenio Interinstitucional de Financiamiento UPRE-CIF-IG/423/2016, suscrito entre la UPRE y el GAM de Potosi proyecto Construccion Mercado Calvario D-4, correspondiente a saldos no ejecutados gestion 2016, segun la UPRE.</t>
  </si>
  <si>
    <t>J03242030001</t>
  </si>
  <si>
    <t>De: 00099024113 Transferencia en cumplimiento al DS N0913 de 15/06/2011 y el Convenio Interinstitucional de Financiamiento UPRE-CIF-IG/422/2016, suscrito entre la UPRE y el GAM de Potosi proyecto Construccion Bloque Aulas, Comedor y Tinglado U.E. 1ro. de Mayo de San Idelfonso D-16, correspondiente a</t>
  </si>
  <si>
    <t>J03242020001</t>
  </si>
  <si>
    <t>De: 00099024113 Transferencia en cumplimiento al DS N0913 de 15/06/2011 y el Convenio Interinstitucional de Financiamiento UPRE-CIF-IG/421/2016, suscrito entre la UPRE y el GAM de Potosi proyecto Construccion Mercado Villa Banzer D-10, correspondiente a saldos no ejecutados gestion 2016, segun la UP</t>
  </si>
  <si>
    <t>J03242010001</t>
  </si>
  <si>
    <t>De: 00099024113 Transferencia en cumplimiento al DS N0913 de 15/06/2011 y el Convenio Interinstitucional de Financiamiento UPRE-CIF-IG/420/2016, suscrito entre la UPRE y el GAM de Potosi proyecto Construccion Centro de Educacion Tecnico Alternativa Huayna Capac D-20, correspondiente a saldos no ejec</t>
  </si>
  <si>
    <t>J03242000001</t>
  </si>
  <si>
    <t>De: 00099024113 Transferencia en cumplimiento al DS N0913 de 15/06/2011 y el Convenio Interinstitucional de Financiamiento UPRE-CIF-IG/419/2016, suscrito entre la UPRE y el GAM de Potosi proyecto Construccion Unidad Educativa Tecnico Humanistico 3 de Mayo D-17, correspondiente a saldos no ejecutados</t>
  </si>
  <si>
    <t>J03241990001</t>
  </si>
  <si>
    <t>De: 00099024113 Transferencia en cumplimiento al DS N0913 de 15/06/2011 y el Convenio Interinstitucional de Financiamiento UPRE-CIF-IG/418/2016, suscrito entre la UPRE y el GAM de Potosi proyecto Construccion Centro de Educacion Tecnico Alternativa Potosi D-7, correspondiente a saldos no ejecutados</t>
  </si>
  <si>
    <t>J03242140001</t>
  </si>
  <si>
    <t>De: 00099024113 Transferencia en cumplimiento al DS N0913 de 15/06/2011 y el Convenio Interinstitucional de Financiamiento UPRE-CIF-IG/351/2016, suscrito entre la UPRE y el GAM Irupana proyecto Const. Unidad Educativa German Busch - Irupana, correspondiente a saldos no ejecutados gestion 2016, segun</t>
  </si>
  <si>
    <t>J03242130001</t>
  </si>
  <si>
    <t>De: 00099024113 Transferencia en cumplimiento al DS N0913 de 15/06/2011 y el Convenio Interinstitucional de Financiamiento UPRE-CIF-IG/350/2016, suscrito entre la UPRE y el GAM Irupana proyecto Const. Unidad Educativa Agustin Aspiazu - Irupana, correspondiente a saldos no ejecutados gestion 2016, se</t>
  </si>
  <si>
    <t>J03242120001</t>
  </si>
  <si>
    <t>De: 00099024113 Transferencia en cumplimiento al DS N0913 de 15/06/2011 y el Convenio Interinstitucional de Financiamiento UPRE-CIF-IG/345/2016, suscrito entre la UPRE y el GAM Irupana proyecto Const. Unidad Educativa 5 de Mayo - Irupana, correspondiente a saldos no ejecutados gestion 2016, segun la</t>
  </si>
  <si>
    <t>J03241240001</t>
  </si>
  <si>
    <t>De: 00099024113 Transferencia en cumplimiento al DS N0913 de 15/06/2011 y el Convenio Interinstitucional de Financiamiento UPRE-CIF-IG/341/2016, suscrito entre la UPRE y el GAM de La Asunta proyecto Const. 15 Aulas y Tinglado U.E. El Palmar, correspondiente a saldos no ejecutados gestion 2016, segun</t>
  </si>
  <si>
    <t>J03241150001</t>
  </si>
  <si>
    <t>De: 00099024113 Transferencia en cumplimiento al DS N0913 de 15/06/2011 y el Convenio Interinstitucional de Financiamiento UPRE-CIF-IG/341/2015, suscrito entre la UPRE y el GAM Mocomoco proyecto Construccion Cancha Cesped Sintetico Mocomoco, correspondiente a saldos no ejecutados gestion 2016, segun</t>
  </si>
  <si>
    <t>J03242370001</t>
  </si>
  <si>
    <t>De: 00099024113 Transferencia en cumplimiento al DS N0913 de 15/06/2011 y el Convenio Interinstitucional de Financiamiento UPRE-CIF-IG/308/2015, suscrito entre la UPRE y el GAM de Padcaya proyecto Construccion Cancha Deportiva con Cesped Sintetico Padcaya, correspondiente a saldos no ejecutados gest</t>
  </si>
  <si>
    <t>J03242380001</t>
  </si>
  <si>
    <t>De: 00099024113 Transferencia en cumplimiento al DS N0913 de 15/06/2011 y el Convenio Interinstitucional de Financiamiento UPRE-CIF-IG/307/2015, suscrito entre la UPRE y el GAM de Padcaya proyecto Construccion Coliseo Polideportivo Canas, correspondiente a saldos no ejecutados gestion 2016, segun la</t>
  </si>
  <si>
    <t>J03242110001</t>
  </si>
  <si>
    <t>De: 00099024113 Transferencia en cumplimiento al DS N0913 de 15/06/2011 y el Convenio Interinstitucional de Financiamiento UPRE-CIF-IG/206/2016, suscrito entre la UPRE y el GAM Irupana proyecto Construccion Tinglado Polifuncional Unidad Educativa Victor Centellas (LAZA) - Irupana, correspondiente a</t>
  </si>
  <si>
    <t>J03241140001</t>
  </si>
  <si>
    <t>De: 00099024113 Transferencia en cumplimiento al DS N0913 de 15/06/2011 y el Convenio Interinstitucional de Financiamiento UPRE-CIF-IG/054/2016, suscrito entre la UPRE y el GAM Vallegrande proyecto Construccion Tinglado y Graderias Unidad Educativa Chacopata, correspondiente a saldos no ejecutados g</t>
  </si>
  <si>
    <t>J03240800001</t>
  </si>
  <si>
    <t>De: 00099024113 Transferencia en cumplimiento al DS N0913 de 15/06/2011 y el Convenio Interinstitucional de Financiamiento UPRE-CIF-IG 506/2015, suscrito entre la UPRE y el GAM de Curva proyecto Construccion de Cancha de Cesped Sintetico Mun. de Curva, correspondiente a saldos no ejecutados gestion</t>
  </si>
  <si>
    <t>J03241130001</t>
  </si>
  <si>
    <t>De: 00099024113 Transferencia en cumplimiento al DS N0913 de 15/06/2011 y el Convenio Interinstitucional de Financiamiento UPRE-CIF-IG 497/2016, suscrito entre la UPRE y el GAM Entre Rios proyecto Construccion Terminal Municipal Entre Rios, correspondiente a saldos no ejecutados gestion 2016, segun</t>
  </si>
  <si>
    <t>J03241120001</t>
  </si>
  <si>
    <t>De: 00099024113 Transferencia en cumplimiento al DS N0913 de 15/06/2011 y el Convenio Interinstitucional de Financiamiento UPRE-CIF-IG 483/2016, suscrito entre la UPRE y el GAM Entre Rios proyecto Construccion Modulo Educativo U.E. Evo Morales Ayma, correspondiente a saldos no ejecutados gestion 201</t>
  </si>
  <si>
    <t>J03242400001</t>
  </si>
  <si>
    <t>De: 00099024113 Transferencia en cumplimiento al DS N0913 de 15/06/2011 y el Convenio Interinstitucional de Financiamiento UPRE-CIF-IG 473/2015, suscrito entre la UPRE y el GAM de Padcaya proyecto Construccion Centro de Salud San Telmo Rio Bermejo, correspondiente a saldos no ejecutados gestion 2016</t>
  </si>
  <si>
    <t>J03241180001</t>
  </si>
  <si>
    <t>De: 00099024113 Transferencia en cumplimiento al DS N0913 de 15/06/2011 y el Convenio Interinstitucional de Financiamiento UPRE-CIF-IG 465/2016, suscrito entre la UPRE y el GAM Huanuni proyecto Construccion Unidad Educativa Bolivia - Huanuni, correspondiente a saldos no ejecutados gestion 2016, segu</t>
  </si>
  <si>
    <t>J03242360001</t>
  </si>
  <si>
    <t>De: 00099024113 Transferencia en cumplimiento al DS N0913 de 15/06/2011 y el Convenio Interinstitucional de Financiamiento UPRE-CIF-IG 434/2016, suscrito entre la UPRE y el GAM de Padcaya proyecto Construccion Unidad Educativa San Antonio de Mecoya, correspondiente a saldos no ejecutados gestion 201</t>
  </si>
  <si>
    <t>J03242390001</t>
  </si>
  <si>
    <t>De: 00099024113 Transferencia en cumplimiento al DS N0913 de 15/06/2011 y el Convenio Interinstitucional de Financiamiento UPRE-CIF-IG 433/2016, suscrito entre la UPRE y el GAM de Padcaya proyecto Construccion Unidad Educativa Simon Bolivar de Rejara, correspondiente a saldos no ejecutados gestion 2</t>
  </si>
  <si>
    <t>J03241190001</t>
  </si>
  <si>
    <t>De: 00099024113 Transferencia en cumplimiento al DS N0913 de 15/06/2011 y el Convenio Interinstitucional de Financiamiento UPRE-CIF-IG 430/2016, suscrito entre la UPRE y el GAM Huanuni proyecto Construccion Unidad Educativa 12 de Abril Huanuni, correspondiente a saldos no ejecutados gestion 2016, se</t>
  </si>
  <si>
    <t>J03242180001</t>
  </si>
  <si>
    <t>De: 00099024113 Transferencia en cumplimiento al DS N0913 de 15/06/2011 y el Convenio Interinstitucional de Financiamiento UPRE-CIF-IG 417/2016, suscrito entre la UPRE y el GAM Sacaba proyecto Construccion Unidad Educativa Gral. Juan Jose Torrez Gonzales Nivel Segundario D-6, correspondiente a sald</t>
  </si>
  <si>
    <t>J03242170001</t>
  </si>
  <si>
    <t>De: 00099024113 Transferencia en cumplimiento al DS N0913 de 15/06/2011 y el Convenio Interinstitucional de Financiamiento UPRE-CIF-IG 416/2016, suscrito entre la UPRE y el GAM Sacaba proyecto Construccion Graderias y Camerinos Campo Deportivo Chullpamogo D-4, correspondiente a saldos no ejecutados</t>
  </si>
  <si>
    <t>J03242220001</t>
  </si>
  <si>
    <t>De: 00099024113 Transferencia en cumplimiento al DS N0913 de 15/06/2011 y el Convenio Interinstitucional de Financiamiento UPRE-CIF-IG 415/2016, suscrito entre la UPRE y el GAM Sacaba proyecto Construccion Unidad Educativa Fiscal 22 de Enero D-Aguirre, correspondiente a saldos no ejecutados gestion</t>
  </si>
  <si>
    <t>J03242260001</t>
  </si>
  <si>
    <t>De: 00099024113 Transferencia en cumplimiento al DS N0913 de 15/06/2011 y el Convenio Interinstitucional de Financiamiento UPRE-CIF-IG 414/2016, suscrito entre la UPRE y el GAM Sacaba proyecto Construccion Unidad Educativa Franz Tamayo Nivel Segundario D-Chinata, correspondiente a saldos no ejecuta</t>
  </si>
  <si>
    <t>J03242190001</t>
  </si>
  <si>
    <t>De: 00099024113 Transferencia en cumplimiento al DS N0913 de 15/06/2011 y el Convenio Interinstitucional de Financiamiento UPRE-CIF-IG 413/2016, suscrito entre la UPRE y el GAM Sacaba proyecto Construccion Insfraestructura Deportiva Racket Distrito 4, correspondiente a saldos no ejecutados gestion 2</t>
  </si>
  <si>
    <t>J03242230001</t>
  </si>
  <si>
    <t>De: 00099024113 Transferencia en cumplimiento al DS N0913 de 15/06/2011 y el Convenio Interinstitucional de Financiamiento UPRE-CIF-IG 409/2016, suscrito entre la UPRE y el GAM Sacaba proyecto Construccion Infraestructura Deportiva Pelota Vasca Distrito 3, correspondiente a saldos no ejecutados gest</t>
  </si>
  <si>
    <t>J03242240001</t>
  </si>
  <si>
    <t>De: 00099024113 Transferencia en cumplimiento al DS N0913 de 15/06/2011 y el Convenio Interinstitucional de Financiamiento UPRE-CIF-IG 408/2016, suscrito entre la UPRE y el GAM Sacaba proyecto Construccion Coliseo Municipal Distrito 2, correspondiente a saldos no ejecutados gestion 2016, segun la UP</t>
  </si>
  <si>
    <t>J03242200001</t>
  </si>
  <si>
    <t>De: 00099024113 Transferencia en cumplimiento al DS N0913 de 15/06/2011 y el Convenio Interinstitucional de Financiamiento UPRE-CIF-IG 407/2016, suscrito entre la UPRE y el GAM Sacaba proyecto Construccion Unidad Educativa Paulo Freire D-2, correspondiente a saldos no ejecutados gestion 2016, segun</t>
  </si>
  <si>
    <t>J03242250001</t>
  </si>
  <si>
    <t>De: 00099024113 Transferencia en cumplimiento al DS N0913 de 15/06/2011 y el Convenio Interinstitucional de Financiamiento UPRE-CIF-IG 406/2016, suscrito entre la UPRE y el GAM Sacaba proyecto Construccion Unidad Educativa Villa Obrajes B D-7, correspondiente a saldos no ejecutados gestion 2016, seg</t>
  </si>
  <si>
    <t>J03242210001</t>
  </si>
  <si>
    <t>De: 00099024113 Transferencia en cumplimiento al DS N0913 de 15/06/2011 y el Convenio Interinstitucional de Financiamiento UPRE-CIF-IG 405/2016, suscrito entre la UPRE y el GAM Sacaba proyecto Construccion Unidad Educativa Lava Lava, correspondiente a saldos no ejecutados gestion 2016, segun la UPRE</t>
  </si>
  <si>
    <t>J03241230001</t>
  </si>
  <si>
    <t>De: 00099024113 Transferencia en cumplimiento al DS N0913 de 15/06/2011 y el Convenio Interinstitucional de Financiamiento UPRE-CIF-IG 0194/2016, suscrito entre la UPRE y el GAM de La Asunta proyecto Const. de Tinglado Polifuncional U.E. Siguani Grande La Asunta, correspondiente a saldos no ejecuta</t>
  </si>
  <si>
    <t>J03241220001</t>
  </si>
  <si>
    <t>De: 00099024113 Transferencia en cumplimiento al DS N0913 de 15/06/2011 y el Convenio Interinstitucional de Financiamiento UPRE-CIF-IG 0157/2016, suscrito entre la UPRE y el GAM de La Asunta proyecto Const. 8 Aulas U.E. Chamaca, correspondiente a saldos no ejecutados gestion 2016, segun la UPRE.</t>
  </si>
  <si>
    <t>J03249100001</t>
  </si>
  <si>
    <t>De: 00099024113 Transferencia en cumplimiento al DS N0913 de 15/06/2011 y el Convenio Interinstitucional de Financiamiento UPRE-CIF-684/2014, suscrito entre la UPRE y el GAM Warnes, Proyecto Construccion Modulo Educativo Colinas del Norte - Warnes, correspondiente al pago de la planilla N5, segun l</t>
  </si>
  <si>
    <t>J03242160001</t>
  </si>
  <si>
    <t>De: 00099024113 Transferencia en cumplimiento al DS N0913 de 15/06/2011 y el Convenio Interinstitucional de Financiamiento UPRE-CIF-557/2014, suscrito entre la UPRE y el GAM Sacaba proyecto Construccion Hospital de Segundo Nivel Solomon Klein Distrito 2, correspondiente a saldos no ejecutados gesti</t>
  </si>
  <si>
    <t>J03248040001</t>
  </si>
  <si>
    <t>De: 00099024113 Transferencia en cumplimiento al DS N0913 de 15/06/2011 y el Convenio Interinstitucional de Financiamiento UPRE-CIF-325/2014, suscrito entre la UPRE y el GAD de La Paz proyecto Construccion Puente Vehicular Colqueamaya, correspondiente al pago de la planilla N 10, segun la UPRE.</t>
  </si>
  <si>
    <t>J03248300001</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</si>
  <si>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 correspondient</t>
  </si>
  <si>
    <t>J03242580001</t>
  </si>
  <si>
    <t>De: 00099024113 Transferencia en cumplimiento al DS N0913 de 15/06/2011 y el Convenio Interinstitucional de Financiamiento UPRE-CIF-146/2015, suscrito entre la UPRE y el GAM de Uriondo proyecto Restauracion Iglesia Nuestra Senora de la Inmaculada Concepcion del Valle de la Concepcion, correspondient</t>
  </si>
  <si>
    <t>J03249550001</t>
  </si>
  <si>
    <t>De: 00099024113 Transferencia en cumplimiento al DS N0913 de 15/06/2011 y el Convenio Interinstitucional de Financiamiento UPRE-CIF-137/2015, suscrito entre la UPRE y el GAM Potosi, Proyecto Construccion Coliseo Liceo Sucre, correspondiente al pago de la planilla N4, segun la UPRE.</t>
  </si>
  <si>
    <t>J03242490001</t>
  </si>
  <si>
    <t>De: 00099024113 Transferencia en cumplimiento al DS N0913 de 15/06/2011 y el Convenio Interinstitucional de Financiamiento UPRE-CIF-137/2015, suscrito entre la UPRE y el GAM de Potosi proyecto Construccion Coliseo Liceo Sucre, correspondiente al pago de la planilla N 3, segun la UPRE.</t>
  </si>
  <si>
    <t>J03241980001</t>
  </si>
  <si>
    <t>De: 00099024113 Transferencia en cumplimiento al DS N0913 de 15/06/2011 y el Convenio Interinstitucional de Financiamiento UPRE-CIF-137/2015, suscrito entre la UPRE y el GAM de Potosi proyecto Construccion Coliseo Liceo Sucre, correspondiente a saldos no ejecutados gestion 2016, segun la UPRE.</t>
  </si>
  <si>
    <t>J03240600001</t>
  </si>
  <si>
    <t>De: 00099024113 Transferencia en cumplimiento al DS N0913 de 15/06/2011 y el Convenio Interinstitucional de Financiamiento UPRE-CIF-1240/2013, suscrito entre la UPRE y el GAM Cobija, Proyecto Construccion Unidad Educativa Victor Leon Arrueta, correspondiente a saldos no ejecutados 2016, segun la UPR</t>
  </si>
  <si>
    <t>J03242150001</t>
  </si>
  <si>
    <t>De: 00099024113 Transferencia en cumplimiento al DS N0913 de 15/06/2011 y el Convenio Interinstitucional de Financiamiento UPRE-CIF-119/12, suscrito entre la UPRE y el GAM Sacaba proyecto Construccion Unidad Educativa Polideportivo Sacaba, correspondiente a saldos no ejecutados gestion 2016, segun l</t>
  </si>
  <si>
    <t>J03241970001</t>
  </si>
  <si>
    <t>De: 00099024113 Transferencia en cumplimiento al DS N0913 de 15/06/2011 y el Convenio Interinstitucional de Financiamiento UPRE-CIF-1175/2013, suscrito entre la UPRE y el GAM de Potosi proyecto Construccion Internado Unidad Educativa Martin Cruz Sub Alcaldia Tarapaya D - 13, correspondiente a saldo</t>
  </si>
  <si>
    <t>J03243330001</t>
  </si>
  <si>
    <t>De: 00099024113 Transferencia en cumplimiento al DS N0913 de 15/06/2011 y el Convenio Interinstitucional de Financiamiento UPRE-CIF-1172/2013, suscrito entre la UPRE y la Universidad Nacional Siglo XX proyecto Construccion Edificio Academico, Extension de la Universidad Nacional Siglo XX en el Munic</t>
  </si>
  <si>
    <t>J03241170001</t>
  </si>
  <si>
    <t>De: 00099024113 Transferencia en cumplimiento al DS N0913 de 15/06/2011 y el Convenio Interinstitucional de Financiamiento UPRE-CIF-094/12, suscrito entre la UPRE y el GAD Pando Huanuni proyecto Construccion Estadio Departamental Municipio Cobija, correspondiente a saldos no ejecutados gestion 2016</t>
  </si>
  <si>
    <t>J03241200001</t>
  </si>
  <si>
    <t>De: 00099024113 Transferencia en cumplimiento al DS N0913 de 15/06/2011 y el Convenio Interinstitucional de Financiamiento UPRE-CIF-0915/2013, suscrito entre la UPRE y el GAM El Alto proyecto Construccion de Bateria de Banos Unidad Educativa Jose Antonio Paredes Candia, correspondiente a saldos no e</t>
  </si>
  <si>
    <t>J03242520001</t>
  </si>
  <si>
    <t>De: 00099024113 Transferencia en cumplimiento al DS N0913 de 15/06/2011 y el Convenio Interinstitucional de Financiamiento UPRE-CIF-060/2015, suscrito entre la UPRE y el GAM de Villa Tunari proyecto Construccion Bloque de Aulas y Tinglado para Colegio Paracty A, correspondiente al pago de la planill</t>
  </si>
  <si>
    <t>J03241210001</t>
  </si>
  <si>
    <t>De: 00099024113 Transferencia en cumplimiento al DS N0913 de 15/06/2011 y el Convenio Interinstitucional de Financiamiento UPRE-CIF-0270/13, suscrito entre la UPRE y el GAM El Alto proyecto Construccion Parque Vial Infantil Distrito 1 - El Alto, correspondiente a saldos no ejecutados gestion 2016, s</t>
  </si>
  <si>
    <t>J03242600001</t>
  </si>
  <si>
    <t>De: 00099024113 Transferencia en cumplimiento al DS N0913 de 15/06/2011 y el Convenio Interinstitucional de Financiamiento UPRE-CIF-023/13, suscrito entre la UPRE y el GAM de Santiago de Huata proyecto Construccion Coliseo Cerrado Santiago de Huata, correspondiente al pago de la planilla N 3 de cier</t>
  </si>
  <si>
    <t>J03241960001</t>
  </si>
  <si>
    <t>De: 00099024113 Transferencia en cumplimiento al DS N0913 de 15/06/2011 y el Convenio Interinstitucional de Financiamiento UPRE-CIF-013/12, suscrito entre la UPRE y el GAM de Potosi proyecto Construccion Mercado Las Lecherias, correspondiente a saldos no ejecutados gestion 2016, segun la UPRE.</t>
  </si>
  <si>
    <t>J03242590001</t>
  </si>
  <si>
    <t>De: 00099024113 Transferencia en cumplimiento al DS N0913 de 15/06/2011 y el Convenio Interinstitucional de Financiamiento UPRE-CIF-0121/2015, suscrito entre la UPRE y el GAM de Yunchara proyecto Construccion Unidad Educativa Jose Ballivian Copacabana Municipio de Yunchara, correspondiente al pago</t>
  </si>
  <si>
    <t>J03251320001</t>
  </si>
  <si>
    <t>De: 00099024113 Transferencia en cumplimiento al DS N0913 de 15/06/2011 y el Convenio Intergubernativo de Financiamiento UPRE-CIF-IG-065/2015, suscrito entre la UPRE y el GAM Villa Tunari, Proyecto Construccion 4 Aulas y Tinglado U.E. Nueva Chapare, correspondiente al pago de la planilla N3 de cierr</t>
  </si>
  <si>
    <t>J03244940001</t>
  </si>
  <si>
    <t>De: 00099024113 Transferencia en cumplimiento al DS N0913 de 15/06/2011 y el Convenio Intergubernativo de Financiamiento UPRE-CIF-IG/563/2016, suscrito entre la UPRE y el GAD del Beni proyecto Construccion U.E. Las Flores y Polifuncional Comunidad Flores Coloradas, correspondiente al pago de la pla</t>
  </si>
  <si>
    <t>J03249530001</t>
  </si>
  <si>
    <t>De: 00099024113 Transferencia en cumplimiento al DS N0913 de 15/06/2011 y el Convenio Intergubernativo de Financiamiento UPRE-CIF-IG/550/2016, suscrito entre la UPRE y el GAD Beni, Proyecto Const. Centro de Formacion Multidisciplinario Trinidad - Beni, correspondiente al pago de la planilla N1, segu</t>
  </si>
  <si>
    <t>J03242270001</t>
  </si>
  <si>
    <t>De: 00099024113 Transferencia en cumplimiento al DS N0913 de 15/06/2011 y el Convenio Intergubernativo de Financiamiento UPRE-CIF-IG/547/2016, suscrito entre la UPRE y el GAM Arampampa, Proyecto Const. Aula Multigrado U.E. Azanquiri correspondiente a saldos no ejecutados 2016, segun la UPRE.</t>
  </si>
  <si>
    <t>J03242350001</t>
  </si>
  <si>
    <t>De: 00099024113 Transferencia en cumplimiento al DS N0913 de 15/06/2011 y el Convenio Intergubernativo de Financiamiento UPRE-CIF-IG/546/2016, suscrito entre la UPRE y el GAM Arampampa, Proyecto Const. Dos Aulas U.E. Sarcuri correspondiente a saldos no ejecutados 2016, segun la UPRE.</t>
  </si>
  <si>
    <t>J03242290001</t>
  </si>
  <si>
    <t>De: 00099024113 Transferencia en cumplimiento al DS N0913 de 15/06/2011 y el Convenio Intergubernativo de Financiamiento UPRE-CIF-IG/545/2016, suscrito entre la UPRE y el GAM Arampampa, Proyecto Const. Aula Multigrado U.E. Tarajtaya correspondiente a saldos no ejecutados 2016, segun la UPRE.</t>
  </si>
  <si>
    <t>J03242280001</t>
  </si>
  <si>
    <t>De: 00099024113 Transferencia en cumplimiento al DS N0913 de 15/06/2011 y el Convenio Intergubernativo de Financiamiento UPRE-CIF-IG/544/2016, suscrito entre la UPRE y el GAM Arampampa, Proyecto Const. Aula Multigrado U.E. Charcamarcavi correspondiente a saldos no ejecutados 2016, segun la UPRE.</t>
  </si>
  <si>
    <t>J03242300001</t>
  </si>
  <si>
    <t>De: 00099024113 Transferencia en cumplimiento al DS N0913 de 15/06/2011 y el Convenio Intergubernativo de Financiamiento UPRE-CIF-IG/543/2016, suscrito entre la UPRE y el GAM Arampampa, Proyecto Const. Aula Multigrado U.E. Cahuaca correspondiente a saldos no ejecutados 2016, segun la UPRE.</t>
  </si>
  <si>
    <t>J03249020001</t>
  </si>
  <si>
    <t>De: 00099024113 Transferencia en cumplimiento al DS N0913 de 15/06/2011 y el Convenio Intergubernativo de Financiamiento UPRE-CIF-IG/542/2016, suscrito entre la UPRE y el GAM Arampampa, Proyecto Const. Cancha Multifuncional U.E. Pararani, correspondiente al pago de la planilla N1, segun la UPRE.</t>
  </si>
  <si>
    <t>J03242340001</t>
  </si>
  <si>
    <t>De: 00099024113 Transferencia en cumplimiento al DS N0913 de 15/06/2011 y el Convenio Intergubernativo de Financiamiento UPRE-CIF-IG/541/2016, suscrito entre la UPRE y el GAM Arampampa, Proyecto Const. Cancha Multifuncional U.E. 14 de Septiembre Villa Banduriri correspondiente a saldos no ejecutados</t>
  </si>
  <si>
    <t>J03242330001</t>
  </si>
  <si>
    <t>De: 00099024113 Transferencia en cumplimiento al DS N0913 de 15/06/2011 y el Convenio Intergubernativo de Financiamiento UPRE-CIF-IG/540/2016, suscrito entre la UPRE y el GAM Arampampa, Proyecto Const. Internado U.E. Nery Espinoza Mier Koaraca correspondiente a saldos no ejecutados 2016, segun la UP</t>
  </si>
  <si>
    <t>J03242320001</t>
  </si>
  <si>
    <t>De: 00099024113 Transferencia en cumplimiento al DS N0913 de 15/06/2011 y el Convenio Intergubernativo de Financiamiento UPRE-CIF-IG/539/2016, suscrito entre la UPRE y el GAM Arampampa, Proyecto Const. Internado U.E. Jatun Kasa correspondiente a saldos no ejecutados 2016, segun la UPRE.</t>
  </si>
  <si>
    <t>J03242310001</t>
  </si>
  <si>
    <t>De: 00099024113 Transferencia en cumplimiento al DS N0913 de 15/06/2011 y el Convenio Intergubernativo de Financiamiento UPRE-CIF-IG/538/2016, suscrito entre la UPRE y el GAM Arampampa, Proyecto Const. Internado U.E. Calachua correspondiente a saldos no ejecutados 2016, segun la UPRE.</t>
  </si>
  <si>
    <t>J03251170001</t>
  </si>
  <si>
    <t>De: 00099024113 Transferencia en cumplimiento al DS N0913 de 15/06/2011 y el Convenio Intergubernativo de Financiamiento UPRE-CIF-IG/533/2016, suscrito entre la UPRE y el GAM Yapacani, Proyecto Construccion de Estadio Municipal Integracion Bolivia, correspondiente al pago de la planilla N1, segun la</t>
  </si>
  <si>
    <t>J03245200001</t>
  </si>
  <si>
    <t>De: 00099024113 Transferencia en cumplimiento al DS N0913 de 15/06/2011 y el Convenio Intergubernativo de Financiamiento UPRE-CIF-IG/525/2016, suscrito entre la UPRE y el GAM Robore, Proyecto Const. Unidad Educativa Luis Maria Oefner, correspondiente al pago de la planilla N1, segun la UPRE.</t>
  </si>
  <si>
    <t>J03240640001</t>
  </si>
  <si>
    <t>De: 00099024113 Transferencia en cumplimiento al DS N0913 de 15/06/2011 y el Convenio Intergubernativo de Financiamiento UPRE-CIF-IG/519/2016, suscrito entre la UPRE y el GAM Cobija, Proyecto Construccion Centro de Capacitacion Agraria Eureka, Cobija, correspondiente a saldos no ejecutados 2016, se</t>
  </si>
  <si>
    <t>J03249120001</t>
  </si>
  <si>
    <t>De: 00099024113 Transferencia en cumplimiento al DS N0913 de 15/06/2011 y el Convenio Intergubernativo de Financiamiento UPRE-CIF-IG/509/2015, suscrito entre la UPRE y el GAM Gral. Juan Jose Perez Charazani, Proyecto Construccion Tinglado Poblacion Charazani, correspondiente al pago de la planilla N</t>
  </si>
  <si>
    <t>J03241520001</t>
  </si>
  <si>
    <t>De: 00099024113 Transferencia en cumplimiento al DS N0913 de 15/06/2011 y el Convenio Intergubernativo de Financiamiento UPRE-CIF-IG/500/2016, suscrito entre la UPRE y el GAM Puerto Villarroel, Proyecto Construccion Unidad Educativa Dionisio Morales, correspondiente al pago del 20% de anticipo del m</t>
  </si>
  <si>
    <t>J03241930001</t>
  </si>
  <si>
    <t>De: 00099024113 Transferencia en cumplimiento al DS N0913 de 15/06/2011 y el Convenio Intergubernativo de Financiamiento UPRE-CIF-IG/489/2016, suscrito entre la UPRE y el GAM Bella Flor, Proyecto Construccion Unidad Educativa Santa Lourdes Nivel Inicial Primario y Secundario, correspondiente al pago</t>
  </si>
  <si>
    <t>J03244520001</t>
  </si>
  <si>
    <t>De: 00099024113 Transferencia en cumplimiento al DS N0913 de 15/06/2011 y el Convenio Intergubernativo de Financiamiento UPRE-CIF-IG/486/2016, suscrito entre la UPRE y el GAM de Potosi proyecto Construccion Unidad Educativa Litoral, correspondiente al pago de la planilla N 2, segun la UPRE.</t>
  </si>
  <si>
    <t>J03244540001</t>
  </si>
  <si>
    <t>De: 00099024113 Transferencia en cumplimiento al DS N0913 de 15/06/2011 y el Convenio Intergubernativo de Financiamiento UPRE-CIF-IG/486/2015, suscrito entre la UPRE y el GAM de Arani proyecto Construccion Aulas Unidad Educativa Gualberto Villarroel, correspondiente al pago de la planilla N 5, segun</t>
  </si>
  <si>
    <t>J03251340001</t>
  </si>
  <si>
    <t>J03251360001</t>
  </si>
  <si>
    <t>De: 00099024113 Transferencia en cumplimiento al DS N0913 de 15/06/2011 y el Convenio Intergubernativo de Financiamiento UPRE-CIF-IG/481/2016, suscrito entre la UPRE y el GAM Santa Rosa del Sara, Proyecto Construccion Coliseo Municipal Juan Evo Morales Ayma, correspondiente al pago de la planilla N4</t>
  </si>
  <si>
    <t>J03248090001</t>
  </si>
  <si>
    <t>De: 00099024113 Transferencia en cumplimiento al DS N0913 de 15/06/2011 y el Convenio Intergubernativo de Financiamiento UPRE-CIF-IG/476/2015, suscrito entre la UPRE y el GAM de Rurrenabaque proyecto Construccion Mercado Productivo Zona Norte, correspondiente al pago de la planilla N 3, segun la UPR</t>
  </si>
  <si>
    <t>J03240610001</t>
  </si>
  <si>
    <t>De: 00099024113 Transferencia en cumplimiento al DS N0913 de 15/06/2011 y el Convenio Intergubernativo de Financiamiento UPRE-CIF-IG/471/2016, suscrito entre la UPRE y el GAM Cobija, Proyecto Const. Graderia y Campo Deportivo Stadio Municipal Hugo Zabala Barrio Villa Busch, correspondiente a saldos</t>
  </si>
  <si>
    <t>J03252610001</t>
  </si>
  <si>
    <t>De: 00099024113 Transferencia en cumplimiento al DS N0913 de 15/06/2011 y el Convenio Intergubernativo de Financiamiento UPRE-CIF-IG/471/2016, suscrito entre la UPRE y el GAM Cobija, Proyecto Const. Graderia y Campo Deportivo Stadio Municipal Hugo Zabala Barrio Villa Busch, correspondiente al pago</t>
  </si>
  <si>
    <t>J03248060001</t>
  </si>
  <si>
    <t>De: 00099024113 Transferencia en cumplimiento al DS N0913 de 15/06/2011 y el Convenio Intergubernativo de Financiamiento UPRE-CIF-IG/470/2016, suscrito entre la UPRE y el GAM de Cobija proyecto Const. U.E. Tecnico Humanistico Alberto Ovando Candia Barrio 27 de Junio, correspondiente al pago de la p</t>
  </si>
  <si>
    <t>J03247930001</t>
  </si>
  <si>
    <t>De: 00099024113 Transferencia en cumplimiento al DS N0913 de 15/06/2011 y el Convenio Intergubernativo de Financiamiento UPRE-CIF-IG/467/2016, suscrito entre la UPRE y el GAM Cobija, Proyecto Const. Centro de Salud Barrio 27 de Junio, correspondiente al pago de la planilla N1, segun la UPRE.</t>
  </si>
  <si>
    <t>J03251230001</t>
  </si>
  <si>
    <t>De: 00099024113 Transferencia en cumplimiento al DS N0913 de 15/06/2011 y el Convenio Intergubernativo de Financiamiento UPRE-CIF-IG/463/2015, suscrito entre la UPRE y el GAM General Agustin Saavedra, Proyecto Construccion Tinglado Unidad Educativa Felipe Sanchez Cespedes Comunidad 12 de Octubre, c</t>
  </si>
  <si>
    <t>J03247170001</t>
  </si>
  <si>
    <t>De: 00099024113 Transferencia en cumplimiento al DS N0913 de 15/06/2011 y el Convenio Intergubernativo de Financiamiento UPRE-CIF-IG/462/2015, suscrito entre la UPRE y el GAM de General Agustin Saavedra proyecto Construccion Tinglado Unidad Educativa 10 de Agosto Comunidad San Lorenzo, correspondie</t>
  </si>
  <si>
    <t>J03244510001</t>
  </si>
  <si>
    <t>De: 00099024113 Transferencia en cumplimiento al DS N0913 de 15/06/2011 y el Convenio Intergubernativo de Financiamiento UPRE-CIF-IG/459/2016, suscrito entre la UPRE y el GAM de Tomave proyecto Construccion Mercado La Yurenita Yura, correspondiente al pago de la planilla N 2, segun la UPRE.</t>
  </si>
  <si>
    <t>J03249130001</t>
  </si>
  <si>
    <t>De: 00099024113 Transferencia en cumplimiento al DS N0913 de 15/06/2011 y el Convenio Intergubernativo de Financiamiento UPRE-CIF-IG/452/2016, suscrito entre la UPRE y el GAM San Pedro de Tiquina, Proyecto Const. Plaza Turistica 16 de Julio San Pedro de Tiquina, correspondiente al pago de la planill</t>
  </si>
  <si>
    <t>J03247140001</t>
  </si>
  <si>
    <t>De: 00099024113 Transferencia en cumplimiento al DS N0913 de 15/06/2011 y el Convenio Intergubernativo de Financiamiento UPRE-CIF-IG/451/2016, suscrito entre la UPRE y el GAM de San Pedro de Tiquina proyecto Const. Plaza Turistica 23 de Marzo San Pablo de Tiquina, correspondiente al pago de la plani</t>
  </si>
  <si>
    <t>J03244980001</t>
  </si>
  <si>
    <t>De: 00099024113 Transferencia en cumplimiento al DS N0913 de 15/06/2011 y el Convenio Intergubernativo de Financiamiento UPRE-CIF-IG/437/2016, suscrito entre la UPRE y el GAM de San Pedro proyecto Construccion Modulo Educativo U.E. San Pedro, correspondiente al pago de la planilla N 2, segun la UPRE</t>
  </si>
  <si>
    <t>J03251240001</t>
  </si>
  <si>
    <t>De: 00099024113 Transferencia en cumplimiento al DS N0913 de 15/06/2011 y el Convenio Intergubernativo de Financiamiento UPRE-CIF-IG/432/2016, suscrito entre la UPRE y el GAM Mineros, Proyecto Const. Modulo Educativo U.E. Juana Azurduy de Padilla, correspondiente al pago de la planilla N3, segun la</t>
  </si>
  <si>
    <t>J03251250001</t>
  </si>
  <si>
    <t>De: 00099024113 Transferencia en cumplimiento al DS N0913 de 15/06/2011 y el Convenio Intergubernativo de Financiamiento UPRE-CIF-IG/431/2016, suscrito entre la UPRE y el GAM Mineros, Proyecto Const. Modulo Educativo U.E. Juan Evo Morales Ayma, correspondiente al pago de la planilla N3, segun la UPR</t>
  </si>
  <si>
    <t>J03244900001</t>
  </si>
  <si>
    <t>De: 00099024113 Transferencia en cumplimiento al DS N0913 de 15/06/2011 y el Convenio Intergubernativo de Financiamiento UPRE-CIF-IG/426/2016, suscrito entre la UPRE y el GAM de Potosi proyecto Construccion Centro de Educacion Virtual Pary Orko D-8, correspondiente al pago de la planilla N 4, segun</t>
  </si>
  <si>
    <t>J03248250001</t>
  </si>
  <si>
    <t>De: 00099024113 Transferencia en cumplimiento al DS N0913 de 15/06/2011 y el Convenio Intergubernativo de Financiamiento UPRE-CIF-IG/426/2015, suscrito entre la UPRE y el GAM Corque, Proyecto Construccion Tinglado Unidad Educativa Ancaravi, correspondiente al pago de la planilla N3 de cierre, segun</t>
  </si>
  <si>
    <t>J03246720001</t>
  </si>
  <si>
    <t>De: 00099024113 Transferencia en cumplimiento al DS N0913 de 15/06/2011 y el Convenio Intergubernativo de Financiamiento UPRE-CIF-IG/424/2015, suscrito entre la UPRE y el GAM de Soracachi proyecto Construccion Unidad Educativa Teniente Jose Rosendo Bullain Renjel (Sepulturas Soracachi), correspondie</t>
  </si>
  <si>
    <t>J03244700001</t>
  </si>
  <si>
    <t>De: 00099024113 Transferencia en cumplimiento al DS N0913 de 15/06/2011 y el Convenio Intergubernativo de Financiamiento UPRE-CIF-IG/423/2016, suscrito entre la UPRE y el GAM Potosi, Proyecto Construccion Mercado Calvario D-4, correspondiente al pago de la planilla N2, segun la UPRE.</t>
  </si>
  <si>
    <t>J03243590001</t>
  </si>
  <si>
    <t>De: 00099024113 Transferencia en cumplimiento al DS N0913 de 15/06/2011 y el Convenio Intergubernativo de Financiamiento UPRE-CIF-IG/423/2015, suscrito entre la UPRE y el GAM de Soracachi proyecto Construccion Tinglado Unidad Educativa Challapampa, correspondiente al pago de la planilla N 2 de cierr</t>
  </si>
  <si>
    <t>J03245210001</t>
  </si>
  <si>
    <t>J03244690001</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</si>
  <si>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N3,</t>
  </si>
  <si>
    <t>J03248120001</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</si>
  <si>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N4,</t>
  </si>
  <si>
    <t>J03247950001</t>
  </si>
  <si>
    <t>De: 00099024113 Transferencia en cumplimiento al DS N0913 de 15/06/2011 y el Convenio Intergubernativo de Financiamiento UPRE-CIF-IG/410/2015, suscrito entre la UPRE y el GAM Escara, Proyecto Construccion Cancha de Futbol con Cesped Sintetico Comunidad Escara Mun. Escara, correspondiente al pago de</t>
  </si>
  <si>
    <t>J03251370001</t>
  </si>
  <si>
    <t>De: 00099024113 Transferencia en cumplimiento al DS N0913 de 15/06/2011 y el Convenio Intergubernativo de Financiamiento UPRE-CIF-IG/403/2016, suscrito entre la UPRE y el GAM Samaipata, Proyecto Construccion Unidad Educativa Florida Municipio de Samaipata, correspondiente al pago de la planilla N4,</t>
  </si>
  <si>
    <t>J03248260001</t>
  </si>
  <si>
    <t>De: 00099024113 Transferencia en cumplimiento al DS N0913 de 15/06/2011 y el Convenio Intergubernativo de Financiamiento UPRE-CIF-IG/400/2015, suscrito entre la UPRE y el GAM Soracachi, Proyecto Construccion Centro de Salud Lequepalca, correspondiente al pago de la planilla N3, segun la UPRE.</t>
  </si>
  <si>
    <t>J03245230001</t>
  </si>
  <si>
    <t>De: 00099024113 Transferencia en cumplimiento al DS N0913 de 15/06/2011 y el Convenio Intergubernativo de Financiamiento UPRE-CIF-IG/399/2016, suscrito entre la UPRE y el GAM de Achocalla proyecto Const. U.E. Uypaca - Achocalla, correspondiente al pago de la planilla N 3, segun la UPRE.</t>
  </si>
  <si>
    <t>J03248140001</t>
  </si>
  <si>
    <t>De: 00099024113 Transferencia en cumplimiento al DS N0913 de 15/06/2011 y el Convenio Intergubernativo de Financiamiento UPRE-CIF-IG/392/2016, suscrito entre la UPRE y el GAM Puerto Villarroel, Proyecto Construccion Infraestructura U.E. 2 de Marzo, correspondiente al pago de la planilla N4, segun la</t>
  </si>
  <si>
    <t>J03247980001</t>
  </si>
  <si>
    <t>De: 00099024113 Transferencia en cumplimiento al DS N0913 de 15/06/2011 y el Convenio Intergubernativo de Financiamiento UPRE-CIF-IG/391/2016, suscrito entre la UPRE y el GAM Colquiri, Proyecto Const. Modulo U.E. Mariscal de Ayacucho Colquiri, correspondiente al pago de la planilla N2, segun la UPRE</t>
  </si>
  <si>
    <t>J03244910001</t>
  </si>
  <si>
    <t>De: 00099024113 Transferencia en cumplimiento al DS N0913 de 15/06/2011 y el Convenio Intergubernativo de Financiamiento UPRE-CIF-IG/390/2016, suscrito entre la UPRE y el GAM de Colquiri proyecto Const. Internado Municipal Colquiri, correspondiente al pago de la planilla N 2, segun la UPRE.</t>
  </si>
  <si>
    <t>J03240780001</t>
  </si>
  <si>
    <t>De: 00099024113 Transferencia en cumplimiento al DS N0913 de 15/06/2011 y el Convenio Intergubernativo de Financiamiento UPRE-CIF-IG/389/2015, suscrito entre la UPRE y el GAM de Pampa Aullagas proyecto Construccion Adoquinado Calles Principales Pampa Aullagas (C/Mejillones, Los Angeles, Litoral, L.</t>
  </si>
  <si>
    <t>J03251380001</t>
  </si>
  <si>
    <t>De: 00099024113 Transferencia en cumplimiento al DS N0913 de 15/06/2011 y el Convenio Intergubernativo de Financiamiento UPRE-CIF-IG/366/2016, suscrito entre la UPRE y el GAM Pailon, Proyecto Construccion Modulo Educativo Santa Teresita Secundario, correspondiente al pago de la planilla N5, segun la</t>
  </si>
  <si>
    <t>J03249540001</t>
  </si>
  <si>
    <t>De: 00099024113 Transferencia en cumplimiento al DS N0913 de 15/06/2011 y el Convenio Intergubernativo de Financiamiento UPRE-CIF-IG/365/2016, suscrito entre la UPRE y el GAM Pailon, Proyecto Construccion Modulo Educativo Nacional 13 de Mayo Primario, correspondiente al pago de la planilla N4, segun</t>
  </si>
  <si>
    <t>J03247160001</t>
  </si>
  <si>
    <t>De: 00099024113 Transferencia en cumplimiento al DS N0913 de 15/06/2011 y el Convenio Intergubernativo de Financiamiento UPRE-CIF-IG/363/2016, suscrito entre la UPRE y el GAM de La Guardia proyecto Construccion Modulo Educativo Maestro Pitagoras, correspondiente al pago de la planilla N 5, segun la</t>
  </si>
  <si>
    <t>J03241900001</t>
  </si>
  <si>
    <t>De: 00099024113 Transferencia en cumplimiento al DS N0913 de 15/06/2011 y el Convenio Intergubernativo de Financiamiento UPRE-CIF-IG/362/2016, suscrito entre la UPRE y el GAM de Villa Libertad Licoma proyecto Const. U.E. Modelo Villa Libertad Licoma, correspondiente al pago de la planilla N 3, segun</t>
  </si>
  <si>
    <t>J03249010001</t>
  </si>
  <si>
    <t>De: 00099024113 Transferencia en cumplimiento al DS N0913 de 15/06/2011 y el Convenio Intergubernativo de Financiamiento UPRE-CIF-IG/359/2015, suscrito entre la UPRE y el GAM Carabuco, Proyecto Construccion Puente Vehicular Molino Jahuira, correspondiente al pago de la planilla N3, segun la UPRE.</t>
  </si>
  <si>
    <t>J03241610001</t>
  </si>
  <si>
    <t>De: 00099024113 Transferencia en cumplimiento al DS N0913 de 15/06/2011 y el Convenio Intergubernativo de Financiamiento UPRE-CIF-IG/356/2015, suscrito entre la UPRE y el GAM Toro Toro, Proyecto Const. Edificio Municipal G.A.M. Torotoro, correspondiente al pago de la planilla N2, segun la UPRE.</t>
  </si>
  <si>
    <t>J03248070001</t>
  </si>
  <si>
    <t>De: 00099024113 Transferencia en cumplimiento al DS N0913 de 15/06/2011 y el Convenio Intergubernativo de Financiamiento UPRE-CIF-IG/354/2015, suscrito entre la UPRE y el GAM de Puerto Perez proyecto Construccion 6 Aulas Unidad Educativa Cumana, correspondiente al pago de la planilla N 3 de cierre,</t>
  </si>
  <si>
    <t>J03247210001</t>
  </si>
  <si>
    <t>De: 00099024113 Transferencia en cumplimiento al DS N0913 de 15/06/2011 y el Convenio Intergubernativo de Financiamiento UPRE-CIF-IG/353/2016, suscrito entre la UPRE y el GAM Chulumani, Proyecto Construccion Unidad Educativa Chimasi - Chulumani, correspondiente al pago de la planilla N5, segun la UP</t>
  </si>
  <si>
    <t>J03241910001</t>
  </si>
  <si>
    <t>De: 00099024113 Transferencia en cumplimiento al DS N0913 de 15/06/2011 y el Convenio Intergubernativo de Financiamiento UPRE-CIF-IG/353/2015, suscrito entre la UPRE y el GAM Puerto Perez, Proyecto Construccion Cancha Cesped Sintetico Com. Cachilaya, correspondiente al pago de la planilla N4 de cier</t>
  </si>
  <si>
    <t>J03245220001</t>
  </si>
  <si>
    <t>De: 00099024113 Transferencia en cumplimiento al DS N0913 de 15/06/2011 y el Convenio Intergubernativo de Financiamiento UPRE-CIF-IG/352/2015, suscrito entre la UPRE y el GAM de Copacabana proyecto Construccion 5 Aulas y Direccion U.E. Villa Rosario de Chissi, correspondiente al pago de la planilla</t>
  </si>
  <si>
    <t>J03247940001</t>
  </si>
  <si>
    <t>De: 00099024113 Transferencia en cumplimiento al DS N0913 de 15/06/2011 y el Convenio Intergubernativo de Financiamiento UPRE-CIF-IG/342/2015, suscrito entre la UPRE y el GAM Tahua, Proyecto Construccion Casa de Gobierno Municipal Tahua, correspondiente al pago de la planilla N2, segun la UPRE.</t>
  </si>
  <si>
    <t>J03248200001</t>
  </si>
  <si>
    <t>De: 00099024113 Transferencia en cumplimiento al DS N0913 de 15/06/2011 y el Convenio Intergubernativo de Financiamiento UPRE-CIF-IG/342/2015, suscrito entre la UPRE y el GAM Tahua, Proyecto Construccion Casa de Gobierno Municipal Tahua, correspondiente al pago de la planilla N3, segun la UPRE.</t>
  </si>
  <si>
    <t>J03247960001</t>
  </si>
  <si>
    <t>De: 00099024113 Transferencia en cumplimiento al DS N0913 de 15/06/2011 y el Convenio Intergubernativo de Financiamiento UPRE-CIF-IG/340/2015, suscrito entre la UPRE y el GAM Challapata, Proyecto Construccion Coliseo Cerrado Cruce Culta, correspondiente al pago de la planilla N3, segun la UPRE.</t>
  </si>
  <si>
    <t>J03247220001</t>
  </si>
  <si>
    <t>De: 00099024113 Transferencia en cumplimiento al DS N0913 de 15/06/2011 y el Convenio Intergubernativo de Financiamiento UPRE-CIF-IG/322/2015, suscrito entre la UPRE y el GAM Potosi, Proyecto Construccion Graderias, Tinglado, Cancha Polifuncional y Banos J.V. Paraiso Distrito 12, correspondiente al</t>
  </si>
  <si>
    <t>J03248080001</t>
  </si>
  <si>
    <t>J03251200001</t>
  </si>
  <si>
    <t>J03244930001</t>
  </si>
  <si>
    <t>J03244490001</t>
  </si>
  <si>
    <t>De: 00099024113 Transferencia en cumplimiento al DS N0913 de 15/06/2011 y el Convenio Intergubernativo de Financiamiento UPRE-CIF-IG/319/2015, suscrito entre la UPRE y el GAM de Potosi proyecto Construccion Coliseo Zonal Villa Costanera Distrito 5, correspondiente al pago de la planilla N 3, segun l</t>
  </si>
  <si>
    <t>J03241950001</t>
  </si>
  <si>
    <t>De: 00099024113 Transferencia en cumplimiento al DS N0913 de 15/06/2011 y el Convenio Intergubernativo de Financiamiento UPRE-CIF-IG/314/2015, suscrito entre la UPRE y el GAM Puerto Rurrenabaque, Proyecto Const. Aulas U.E. Villa Lourdes D3, correspondiente al pago de la planilla N3, segun la UPRE.</t>
  </si>
  <si>
    <t>J03244950001</t>
  </si>
  <si>
    <t>De: 00099024113 Transferencia en cumplimiento al DS N0913 de 15/06/2011 y el Convenio Intergubernativo de Financiamiento UPRE-CIF-IG/312/2016, suscrito entre la UPRE y el GAM de Tarata proyecto Const. Escuela Municipal de Musica Tarata, correspondiente al pago de la planilla N 4, segun la UPRE.</t>
  </si>
  <si>
    <t>J03242820001</t>
  </si>
  <si>
    <t>De: 00099024113 Transferencia en cumplimiento al DS N0913 de 15/06/2011 y el Convenio Intergubernativo de Financiamiento UPRE-CIF-IG/307/2016, suscrito entre la UPRE y el GAM Sacaba proyecto Const. Bloque de Aulas U.E. Nuevo Amanecer Korihuma II, correspondiente a saldos no ejecutados gestion 2016,</t>
  </si>
  <si>
    <t>J03251290001</t>
  </si>
  <si>
    <t>De: 00099024113 Transferencia en cumplimiento al DS N0913 de 15/06/2011 y el Convenio Intergubernativo de Financiamiento UPRE-CIF-IG/302/2016, suscrito entre la UPRE y el GAM Tapacari, Proyecto Const. de Tinglado Unidad Educativa Elizardo Perez de Azahuani, correspondiente al pago de la planilla N3</t>
  </si>
  <si>
    <t>J03240750001</t>
  </si>
  <si>
    <t>De: 00099024113 Transferencia en cumplimiento al DS N0913 de 15/06/2011 y el Convenio Intergubernativo de Financiamiento UPRE-CIF-IG/30/2015, suscrito entre la UPRE y el GAM de Santa Rosa del Abuna proyecto Construccion Unidad Educativa Sagrado Corazon de Jesus Comunidad Nacebe, correspondiente al p</t>
  </si>
  <si>
    <t>J03244760001</t>
  </si>
  <si>
    <t>De: 00099024113 Transferencia en cumplimiento al DS N0913 de 15/06/2011 y el Convenio Intergubernativo de Financiamiento UPRE-CIF-IG/278/2016, suscrito entre la UPRE y el GAM Anzaldo, Proyecto Const. Cancha Multiple y Tinglado con Graderias Tupaj Katari, correspondiente al pago de la planilla N2, se</t>
  </si>
  <si>
    <t>J03252670001</t>
  </si>
  <si>
    <t>De: 00099024113 Transferencia en cumplimiento al DS N0913 de 15/06/2011 y el Convenio Intergubernativo de Financiamiento UPRE-CIF-IG/253/2016, suscrito entre la UPRE y el GAM Pasorapa, Proyecto Const. Tinglado Unidad Educativa Espinal, correspondiente al pago de la planilla N3 de cierre, segun la UP</t>
  </si>
  <si>
    <t>J03242530001</t>
  </si>
  <si>
    <t>De: 00099024113 Transferencia en cumplimiento al DS N0913 de 15/06/2011 y el Convenio Intergubernativo de Financiamiento UPRE-CIF-IG/229/2015, suscrito entre la UPRE y el GAM de Las Carreras proyecto Construccion Tinglado Las Carreras, correspondiente al pago de la planilla N 2 de cierre, segun la U</t>
  </si>
  <si>
    <t>J03248190001</t>
  </si>
  <si>
    <t>De: 00099024113 Transferencia en cumplimiento al DS N0913 de 15/06/2011 y el Convenio Intergubernativo de Financiamiento UPRE-CIF-IG/223/2016, suscrito entre la UPRE y el GAM Warnes, Proyecto Construccion Mercado Evo Morales Ayma Warnes, correspondiente al pago de la planilla N5, segun la UPRE.</t>
  </si>
  <si>
    <t>J03246730001</t>
  </si>
  <si>
    <t>De: 00099024113 Transferencia en cumplimiento al DS N0913 de 15/06/2011 y el Convenio Intergubernativo de Financiamiento UPRE-CIF-IG/222/2015, suscrito entre la UPRE y el GAM de San Pablo de Huacareta proyecto Construccion Cancha Multifuncional Unidad Educativa Itacaray, correspondiente al pago de l</t>
  </si>
  <si>
    <t>J03248220001</t>
  </si>
  <si>
    <t>De: 00099024113 Transferencia en cumplimiento al DS N0913 de 15/06/2011 y el Convenio Intergubernativo de Financiamiento UPRE-CIF-IG/209/2015, suscrito entre la UPRE y el GAM Charana, Proyecto Construccion Casa Gobierno Municipal de Charana, correspondiente al pago de la planilla N4, segun la UPRE.</t>
  </si>
  <si>
    <t>J03248050001</t>
  </si>
  <si>
    <t>J03248030001</t>
  </si>
  <si>
    <t>De: 00099024113 Transferencia en cumplimiento al DS N0913 de 15/06/2011 y el Convenio Intergubernativo de Financiamiento UPRE-CIF-IG/183/2016, suscrito entre la UPRE y el GAM de Colquiri proyecto Construccion 4 Aulas U.E. Pipini, correspondiente al pago de la planilla N 2, segun la UPRE.</t>
  </si>
  <si>
    <t>J03244500001</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</si>
  <si>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5, segun</t>
  </si>
  <si>
    <t>J03248230001</t>
  </si>
  <si>
    <t>De: 00099024113 Transferencia en cumplimiento al DS N0913 de 15/06/2011 y el Convenio Intergubernativo de Financiamiento UPRE-CIF-IG/172/2016, suscrito entre la UPRE y el GAM Inquisivi, Proyecto Construccion Tinglado Unidad Educativa Copacabana Copacabana D-Centro, correspondiente al pago de la plan</t>
  </si>
  <si>
    <t>J03247200001</t>
  </si>
  <si>
    <t>De: 00099024113 Transferencia en cumplimiento al DS N0913 de 15/06/2011 y el Convenio Intergubernativo de Financiamiento UPRE-CIF-IG/159/2016, suscrito entre la UPRE y el GAM Villa Libertad Licoma, Proyecto Construccion Casa de Gobierno Villa Libertad Licoma, correspondiente al pago de la planilla N</t>
  </si>
  <si>
    <t>J03247150001</t>
  </si>
  <si>
    <t>De: 00099024113 Transferencia en cumplimiento al DS N0913 de 15/06/2011 y el Convenio Intergubernativo de Financiamiento UPRE-CIF-IG/119/2016, suscrito entre la UPRE y el GAM de Santiago de Huari proyecto Construccion Unidad Educativa Gualberto Villarroel Santiago de Huari, correspondiente al pago d</t>
  </si>
  <si>
    <t>J03248110001</t>
  </si>
  <si>
    <t>De: 00099024113 Transferencia en cumplimiento al DS N0913 de 15/06/2011 y el Convenio Intergubernativo de Financiamiento UPRE-CIF-IG/117/2015, suscrito entre la UPRE y el GAM Colquencha, Proyecto Construccion 4 Aulas en la Unidad Educativa Eduardo Abaroa - Machacamarca, correspondiente al pago de la</t>
  </si>
  <si>
    <t>J03244710001</t>
  </si>
  <si>
    <t>De: 00099024113 Transferencia en cumplimiento al DS N0913 de 15/06/2011 y el Convenio Intergubernativo de Financiamiento UPRE-CIF-IG/091/2015, suscrito entre la UPRE y el GAM Tupiza, Proyecto Construccion Aulas Unidad Educativa 7 de noviembre, correspondiente al pago de la planilla N2 de cierre, seg</t>
  </si>
  <si>
    <t>J03249050001</t>
  </si>
  <si>
    <t>De: 00099024113 Transferencia en cumplimiento al DS N0913 de 15/06/2011 y el Convenio Intergubernativo de Financiamiento UPRE-CIF-IG/087/2016, suscrito entre la UPRE y el GAM Trigal, Proyecto Construccion Tinglado y Cancha Polifuncional en Comunidad Lagunillas, correspondiente al pago de la planilla</t>
  </si>
  <si>
    <t>J03242610001</t>
  </si>
  <si>
    <t>De: 00099024113 Transferencia en cumplimiento al DS N0913 de 15/06/2011 y el Convenio Intergubernativo de Financiamiento UPRE-CIF-IG/079/2016, suscrito entre la UPRE y el GAM de Concepcion proyecto Const. Tinglado, Graderia y Cancha U.E. Mons. Antonio Eduardo Bols - Concepcion, correspondiente al pa</t>
  </si>
  <si>
    <t>J03248130001</t>
  </si>
  <si>
    <t>De: 00099024113 Transferencia en cumplimiento al DS N0913 de 15/06/2011 y el Convenio Intergubernativo de Financiamiento UPRE-CIF-IG/075/2015, suscrito entre la UPRE y el GAM Villazon, Proyecto Construccion Centro de Salud San Judas Tadeo, correspondiente al pago de la planilla N7, segun la UPRE.</t>
  </si>
  <si>
    <t>J03240810001</t>
  </si>
  <si>
    <t>De: 00099024113 Transferencia en cumplimiento al DS N0913 de 15/06/2011 y el Convenio Intergubernativo de Financiamiento UPRE-CIF-IG/057/2015, suscrito entre la UPRE y el GAM Betanzos, Proyecto Construccion Bloque de Aulas U.E. Santa Ana de Potobamba, correspondiente a saldos no ejecutados 2016, seg</t>
  </si>
  <si>
    <t>J03251210001</t>
  </si>
  <si>
    <t>De: 00099024113 Transferencia en cumplimiento al DS N0913 de 15/06/2011 y el Convenio Intergubernativo de Financiamiento UPRE-CIF-IG/054/2015, suscrito entre la UPRE y el GAM Colquechaca, Proyecto Construccion Bloque Aulas y Laboratorio Unidad Educativa Roberto Hinojosa Colquechaca, correspondiente</t>
  </si>
  <si>
    <t>J03251280001</t>
  </si>
  <si>
    <t>De: 00099024113 Transferencia en cumplimiento al DS N0913 de 15/06/2011 y el Convenio Intergubernativo de Financiamiento UPRE-CIF-IG/042/2016, suscrito entre la UPRE y el GAM El Puente, Proyecto Construccion Cancha Polifuncional Tinglado y Graderias U.E. 10 de Noviembre Nucleo 47, correspondiente al</t>
  </si>
  <si>
    <t>J03249000001</t>
  </si>
  <si>
    <t>De: 00099024113 Transferencia en cumplimiento al DS N0913 de 15/06/2011 y el Convenio Intergubernativo de Financiamiento UPRE-CIF-IG/041/2016, suscrito entre la UPRE y el GAM El Puente, Proyecto Construccion Cancha Polifuncional Tinglado y Graderias U.E. Monte Sinai, correspondiente al pago de la pl</t>
  </si>
  <si>
    <t>J03251140001</t>
  </si>
  <si>
    <t>De: 00099024113 Transferencia en cumplimiento al DS N0913 de 15/06/2011 y el Convenio Intergubernativo de Financiamiento UPRE-CIF-IG/040/2016, suscrito entre la UPRE y el GAM San Julian, Proyecto Construccion Estadio Municipal San Julian, correspondiente al pago de la planilla N6, segun la UPRE.</t>
  </si>
  <si>
    <t>J03248000001</t>
  </si>
  <si>
    <t>De: 00099024113 Transferencia en cumplimiento al DS N0913 de 15/06/2011 y el Convenio Intergubernativo de Financiamiento UPRE-CIF-IG/040/2016, suscrito entre la UPRE y el GAM de San Julian proyecto Construccion Estadio Municipal San Julian, correspondiente al pago de la planilla N 5, segun la UPRE.</t>
  </si>
  <si>
    <t>J03241920001</t>
  </si>
  <si>
    <t>De: 00099024113 Transferencia en cumplimiento al DS N0913 de 15/06/2011 y el Convenio Intergubernativo de Financiamiento UPRE-CIF-IG/034/2016, suscrito entre la UPRE y el GAM San Jose, Proyecto Construccion Escuela de Musica San Jose Patriarca, correspondiente al pago de la planilla N2 de cierre, se</t>
  </si>
  <si>
    <t>J03251150001</t>
  </si>
  <si>
    <t>De: 00099024113 Transferencia en cumplimiento al DS N0913 de 15/06/2011 y el Convenio Intergubernativo de Financiamiento UPRE-CIF-IG/033/2016, suscrito entre la UPRE y el GAM Pampa Grande, Proyecto Construccion 4 Aulas U.E. Jesus Villegas Galvis Comunidad Santa Rosa, correspondiente al pago de la p</t>
  </si>
  <si>
    <t>J03249030001</t>
  </si>
  <si>
    <t>De: 00099024113 Transferencia en cumplimiento al DS N0913 de 15/06/2011 y el Convenio Intergubernativo de Financiamiento UPRE-CIF-IG/032/2016, suscrito entre la UPRE y el GAM Pampa Grande, Proyecto Construccion Tinglado con Cancha Polifuncional y 2 Aulas U.E. El Palmar Comunidad Rio Blanco, corresp</t>
  </si>
  <si>
    <t>J03244920001</t>
  </si>
  <si>
    <t>De: 00099024113 Transferencia en cumplimiento al DS N0913 de 15/06/2011 y el Convenio Intergubernativo de Financiamiento UPRE-CIF-IG/022/2016, suscrito entre la UPRE y el GAM de Buena Vista proyecto Construccion Modulo Educativo Mariano Saucedo Sevilla 2 Nivel Primario, correspondiente al pago de la</t>
  </si>
  <si>
    <t>J03242540001</t>
  </si>
  <si>
    <t>De: 00099024113 Transferencia en cumplimiento al DS N0913 de 15/06/2011 y el Convenio Intergubernativo de Financiamiento UPRE-CIF-IG/017/2016, suscrito entre la UPRE y el GAM de Boyuibe proyecto Construccion Terminal de Buses Boyuibe, correspondiente al pago de la planilla N 4, segun la UPRE.</t>
  </si>
  <si>
    <t>J03249040001</t>
  </si>
  <si>
    <t>De: 00099024113 Transferencia en cumplimiento al DS N0913 de 15/06/2011 y el Convenio Intergubernativo de Financiamiento UPRE-CIF-IG/011/2016, suscrito entre la UPRE y el GAM Moro Moro, Proyecto Construccion Tinglado y Cancha Polifuncional U.E. El Palmar Moro Moro, correspondiente al pago de la pla</t>
  </si>
  <si>
    <t>J03251310001</t>
  </si>
  <si>
    <t>De: 00099024113 Transferencia en cumplimiento al DS N0913 de 15/06/2011 y el Convenio Intergubernativo de Financiamiento UPRE-CIF-IG/0108/2016, suscrito entre la UPRE y el GAM Okinawa Uno, Proyecto Const. Cancha Polifuncional, Tinglado y Graderias U.E. Los Angeles, correspondiente al pago de la plan</t>
  </si>
  <si>
    <t>J03249080001</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</si>
  <si>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N1, segun la UPRE.</t>
  </si>
  <si>
    <t>De: 00099024113 Transferencia en cumplimiento al DS N0913 de 15/06/2011 y el Convenio Intergubernativo de Financiamiento UPRE-CIF-IG 530/2016, suscrito entre la UPRE y el GAM Villa Tunari, Proyecto Construccion Infraestructura Centro de Capacitacion de Saneamiento Basico Chipiriri, correspondiente a</t>
  </si>
  <si>
    <t>J03248270001</t>
  </si>
  <si>
    <t>De: 00099024113 Transferencia en cumplimiento al DS N0913 de 15/06/2011 y el Convenio Intergubernativo de Financiamiento UPRE-CIF-IG 528/2016, suscrito entre la UPRE y el GAM Villa Tunari, Proyecto Construccion 4 Aulas + Banos y Tinglado con Cancha y Graderias U.E. Puerto Zudanez C Agraria La Union,</t>
  </si>
  <si>
    <t>J03247230001</t>
  </si>
  <si>
    <t>De: 00099024113 Transferencia en cumplimiento al DS N0913 de 15/06/2011 y el Convenio Intergubernativo de Financiamiento UPRE-CIF-IG 527/2016, suscrito entre la UPRE y el GAM Villa Tunari, Proyecto Construccion Dos Aulas U.E. Nueva Alianza D-7, correspondiente al pago de la planilla N2, segun la UPR</t>
  </si>
  <si>
    <t>J03249060001</t>
  </si>
  <si>
    <t>De: 00099024113 Transferencia en cumplimiento al DS N0913 de 15/06/2011 y el Convenio Intergubernativo de Financiamiento UPRE-CIF-IG 524/2015, suscrito entre la UPRE y el GAM Cabezas, Proyecto Const. Modulo Educativo Rio Seco, correspondiente al pago de la planilla N6 de cierre, segun la UPRE.</t>
  </si>
  <si>
    <t>J03247190001</t>
  </si>
  <si>
    <t>De: 00099024113 Transferencia en cumplimiento al DS N0913 de 15/06/2011 y el Convenio Intergubernativo de Financiamiento UPRE-CIF-IG 522/2015, suscrito entre la UPRE y el GAM Achacachi, Proyecto Construccion Bloque de Aulas Unidad Educativa Eufracio Ibanez, correspondiente al pago de la planilla N2,</t>
  </si>
  <si>
    <t>J03251220001</t>
  </si>
  <si>
    <t>De: 00099024113 Transferencia en cumplimiento al DS N0913 de 15/06/2011 y el Convenio Intergubernativo de Financiamiento UPRE-CIF-IG 521/2015, suscrito entre la UPRE y el GAM Vila Vila, Proyecto Construccion Internado para la U.E. Humberto Nogales Vila Vila, correspondiente al pago de la planilla N3</t>
  </si>
  <si>
    <t>J03240340001</t>
  </si>
  <si>
    <t>De: 00099024113 Transferencia en cumplimiento al DS N0913 de 15/06/2011 y el Convenio Intergubernativo de Financiamiento UPRE-CIF-IG 515/2016, suscrito entre la UPRE y el GAM Villa Tunari, Proyecto Construccion Tinglado, Graderias y Cancha Multiple U.E. Pedresama D-9, correspondiente a saldos no eje</t>
  </si>
  <si>
    <t>J03240310001</t>
  </si>
  <si>
    <t>De: 00099024113 Transferencia en cumplimiento al DS N0913 de 15/06/2011 y el Convenio Intergubernativo de Financiamiento UPRE-CIF-IG 514/2016, suscrito entre la UPRE y el GAM Villa Tunari, Proyecto Construccion Tinglado y Graderias U.E. Moleto D-8, correspondiente a saldos no ejecutados 2016, segun</t>
  </si>
  <si>
    <t>J03240320001</t>
  </si>
  <si>
    <t>De: 00099024113 Transferencia en cumplimiento al DS N0913 de 15/06/2011 y el Convenio Intergubernativo de Financiamiento UPRE-CIF-IG 513/2016, suscrito entre la UPRE y el GAM Villa Tunari, Proyecto Construccion Tinglado y Graderias U.E. 22 de Octubre D-9, correspondiente a saldos no ejecutados 2016,</t>
  </si>
  <si>
    <t>J03240300001</t>
  </si>
  <si>
    <t>De: 00099024113 Transferencia en cumplimiento al DS N0913 de 15/06/2011 y el Convenio Intergubernativo de Financiamiento UPRE-CIF-IG 512/2016, suscrito entre la UPRE y el GAM Villa Tunari, Proyecto Construccion Tinglado y Graderias U.E. Valle Alto B D-8, correspondiente a saldos no ejecutados 2016,</t>
  </si>
  <si>
    <t>J03249520001</t>
  </si>
  <si>
    <t>De: 00099024113 Transferencia en cumplimiento al DS N0913 de 15/06/2011 y el Convenio Intergubernativo de Financiamiento UPRE-CIF-IG 512/2016, suscrito entre la UPRE y el GAM Villa Tunari, Proyecto Construccion Tinglado y Graderias U.E. Valle Alto B D-8, correspondiente al pago de la planilla N2, se</t>
  </si>
  <si>
    <t>J03252600001</t>
  </si>
  <si>
    <t>De: 00099024113 Transferencia en cumplimiento al DS N0913 de 15/06/2011 y el Convenio Intergubernativo de Financiamiento UPRE-CIF-IG 512/2016, suscrito entre la UPRE y el GAM Villa Tunari, Proyecto Construccion Tinglado y Graderias U.E. Valle Alto B D-8, correspondiente al pago de la planilla N3, se</t>
  </si>
  <si>
    <t>J03240230001</t>
  </si>
  <si>
    <t>De: 00099024113 Transferencia en cumplimiento al DS N0913 de 15/06/2011 y el Convenio Intergubernativo de Financiamiento UPRE-CIF-IG 511/2016, suscrito entre la UPRE y el GAM Villa Tunari, Proyecto Construccion Tinglado Unidad Educativa Puerto Trinitario Central 6 de Agosto, correspondiente a saldos</t>
  </si>
  <si>
    <t>J03248990001</t>
  </si>
  <si>
    <t>De: 00099024113 Transferencia en cumplimiento al DS N0913 de 15/06/2011 y el Convenio Intergubernativo de Financiamiento UPRE-CIF-IG 511/2016, suscrito entre la UPRE y el GAM Villa Tunari, Proyecto Construccion Tinglado Unidad Educativa Puerto Trinitario Central 6 de Agosto, correspondiente al pago</t>
  </si>
  <si>
    <t>J03249090001</t>
  </si>
  <si>
    <t>De: 00099024113 Transferencia en cumplimiento al DS N0913 de 15/06/2011 y el Convenio Intergubernativo de Financiamiento UPRE-CIF-IG 511/2016, suscrito entre la UPRE y el GAM Villa Tunari, Proyecto Construccion Tinglado Unidad Educativa Puerto Trinitario 6 de Agosto, correspondiente al pago de la pl</t>
  </si>
  <si>
    <t>J03240220001</t>
  </si>
  <si>
    <t>De: 00099024113 Transferencia en cumplimiento al DS N0913 de 15/06/2011 y el Convenio Intergubernativo de Financiamiento UPRE-CIF-IG 510/2016, suscrito entre la UPRE y el GAM Villa Tunari, Proyecto Construccion Tinglado Unidad Educativa Marcelo Quiroga Santa Cruz C Independiente, correspondiente a s</t>
  </si>
  <si>
    <t>J03244680001</t>
  </si>
  <si>
    <t>De: 00099024113 Transferencia en cumplimiento al DS N0913 de 15/06/2011 y el Convenio Intergubernativo de Financiamiento UPRE-CIF-IG 510/2016, suscrito entre la UPRE y el GAM Villa Tunari, Proyecto Construccion Tinglado Unidad Educativa Marcelo Quiroga Santa Cruz C Independiente, correspondiente al</t>
  </si>
  <si>
    <t>J03240250001</t>
  </si>
  <si>
    <t>De: 00099024113 Transferencia en cumplimiento al DS N0913 de 15/06/2011 y el Convenio Intergubernativo de Financiamiento UPRE-CIF-IG 509/2016, suscrito entre la UPRE y el GAM Villa Tunari, Proyecto Construccion Tinglado, Graderias y Cancha Multiple U.E. San Miguel, correspondiente a saldos no ejecut</t>
  </si>
  <si>
    <t>J03240390001</t>
  </si>
  <si>
    <t>De: 00099024113 Transferencia en cumplimiento al DS N0913 de 15/06/2011 y el Convenio Intergubernativo de Financiamiento UPRE-CIF-IG 508/2016, suscrito entre la UPRE y el GAM Villa Tunari, Proyecto Construccion Tinglado, Graderias y Cancha Multiple U.E. Litoral A, correspondiente a saldos no ejecuta</t>
  </si>
  <si>
    <t>J03244960001</t>
  </si>
  <si>
    <t>J03240370001</t>
  </si>
  <si>
    <t>De: 00099024113 Transferencia en cumplimiento al DS N0913 de 15/06/2011 y el Convenio Intergubernativo de Financiamiento UPRE-CIF-IG 507/2016, suscrito entre la UPRE y el GAM Villa Tunari, Proyecto Construccion Tinglado, Graderias y Cancha Multiple U.E. Mariscal Sucre Bajo D-6, correspondiente a sal</t>
  </si>
  <si>
    <t>J03240400001</t>
  </si>
  <si>
    <t>De: 00099024113 Transferencia en cumplimiento al DS N0913 de 15/06/2011 y el Convenio Intergubernativo de Financiamiento UPRE-CIF-IG 506/2016, suscrito entre la UPRE y el GAM Villa Tunari, Proyecto Construccion Tinglado, Graderia y Cancha Multiple U.E. Francisco Vignaud Villa Tunari Distrito I, cor</t>
  </si>
  <si>
    <t>J03251190001</t>
  </si>
  <si>
    <t>De: 00099024113 Transferencia en cumplimiento al DS N0913 de 15/06/2011 y el Convenio Intergubernativo de Financiamiento UPRE-CIF-IG 505/2016, suscrito entre la UPRE y el GAM Villa Tunari, Proyecto Construccion Tinglado, Graderias, y Cancha Multiple U.E. 10 de Agosto D-7, correspondiente al pago de</t>
  </si>
  <si>
    <t>J03240380001</t>
  </si>
  <si>
    <t>De: 00099024113 Transferencia en cumplimiento al DS N0913 de 15/06/2011 y el Convenio Intergubernativo de Financiamiento UPRE-CIF-IG 505/2016, suscrito entre la UPRE y el GAM Villa Tunari, Proyecto Construccion Tinglado, Graderias y Cancha Multiple U.E. 10 de Agosto D-7, correspondiente a saldos no</t>
  </si>
  <si>
    <t>J03240240001</t>
  </si>
  <si>
    <t>De: 00099024113 Transferencia en cumplimiento al DS N0913 de 15/06/2011 y el Convenio Intergubernativo de Financiamiento UPRE-CIF-IG 504/2016, suscrito entre la UPRE y el GAM Villa Tunari, Proyecto Construccion Tinglado, Graderia y Cancha Multiple U.E. Esteban Arce, correspondiente a saldos no ejecu</t>
  </si>
  <si>
    <t>J03240360001</t>
  </si>
  <si>
    <t>De: 00099024113 Transferencia en cumplimiento al DS N0913 de 15/06/2011 y el Convenio Intergubernativo de Financiamiento UPRE-CIF-IG 503/2016, suscrito entre la UPRE y el GAM Villa Tunari, Proyecto Construccion Tinglado, Graderias y Cancha Multiple U.E. Santa Elena C. Chipiriri, correspondiente a sa</t>
  </si>
  <si>
    <t>J03240410001</t>
  </si>
  <si>
    <t>De: 00099024113 Transferencia en cumplimiento al DS N0913 de 15/06/2011 y el Convenio Intergubernativo de Financiamiento UPRE-CIF-IG 502/2016, suscrito entre la UPRE y el GAM Villa Tunari, Proyecto Construccion Tinglado, Graderias y Cancha Multiple U.E. Eterazama A D-5, correspondiente a saldos no e</t>
  </si>
  <si>
    <t>J03248180001</t>
  </si>
  <si>
    <t>De: 00099024113 Transferencia en cumplimiento al DS N0913 de 15/06/2011 y el Convenio Intergubernativo de Financiamiento UPRE-CIF-IG 495/2016, suscrito entre la UPRE y el GAM Tiquipaya, Proyecto Construccion Unidad Educativa Agrotecnica Chapisirca Tiquipaya, correspondiente al pago de la planilla N2</t>
  </si>
  <si>
    <t>J03244750001</t>
  </si>
  <si>
    <t>De: 00099024113 Transferencia en cumplimiento al DS N0913 de 15/06/2011 y el Convenio Intergubernativo de Financiamiento UPRE-CIF-IG 485/2016, suscrito entre la UPRE y el GAM Tiquipaya, Proyecto Construccion Unidad Educativa Tecnico Humanistico Roberto Cuadros, correspondiente al pago de la planilla</t>
  </si>
  <si>
    <t>J03244730001</t>
  </si>
  <si>
    <t>De: 00099024113 Transferencia en cumplimiento al DS N0913 de 15/06/2011 y el Convenio Intergubernativo de Financiamiento UPRE-CIF-IG 484/2016, suscrito entre la UPRE y el GAM Entre Rios, Proyecto Construccion Modulo Educativo U.E. Carlos Villegas, correspondiente al pago de la planilla N3, segun la</t>
  </si>
  <si>
    <t>J03248020001</t>
  </si>
  <si>
    <t>De: 00099024113 Transferencia en cumplimiento al DS N0913 de 15/06/2011 y el Convenio Intergubernativo de Financiamiento UPRE-CIF-IG 475/2016, suscrito entre la UPRE y el GAM de Vinto proyecto Construccion Puente Vehicular C.A.R., correspondiente al pago de la planilla N 3, segun la UPRE.</t>
  </si>
  <si>
    <t>J03246740001</t>
  </si>
  <si>
    <t>De: 00099024113 Transferencia en cumplimiento al DS N0913 de 15/06/2011 y el Convenio Intergubernativo de Financiamiento UPRE-CIF-IG 473/2016, suscrito entre la UPRE y el GAM de Vinto proyecto Construccion Mercado Central Vinto, correspondiente al pago de la planilla N 3, segun la UPRE.</t>
  </si>
  <si>
    <t>J03241580001</t>
  </si>
  <si>
    <t>De: 00099024113 Transferencia en cumplimiento al DS N0913 de 15/06/2011 y el Convenio Intergubernativo de Financiamiento UPRE-CIF-IG 472/2016, suscrito entre la UPRE y el GAM San Lorenzo, Proyecto Construccion Unidad Educativa Mixta Tomatas Grande, correspondiente al pago de la planilla N4, segun la</t>
  </si>
  <si>
    <t>J03249070001</t>
  </si>
  <si>
    <t>De: 00099024113 Transferencia en cumplimiento al DS N0913 de 15/06/2011 y el Convenio Intergubernativo de Financiamiento UPRE-CIF-IG 472/2016, suscrito entre la UPRE y el GAM San Lorenzo, Proyecto Construccion Unidad Educativa Mixta Tomatas Grande, correspondiente al pago de la planilla N5, segun la</t>
  </si>
  <si>
    <t>J03252590001</t>
  </si>
  <si>
    <t>De: 00099024113 Transferencia en cumplimiento al DS N0913 de 15/06/2011 y el Convenio Intergubernativo de Financiamiento UPRE-CIF-IG 450/2016, suscrito entre la UPRE y el GAM Colcapirhua, Proyecto Construccion Unidad Educativa Modelo Colcapirhua, correspondiente al pago de la planilla N2, segun la U</t>
  </si>
  <si>
    <t>J03240730001</t>
  </si>
  <si>
    <t>De: 00099024113 Transferencia en cumplimiento al DS N0913 de 15/06/2011 y el Convenio Intergubernativo de Financiamiento UPRE-CIF-IG 442/2016, suscrito entre la UPRE y el GAM Pasorapa, Proyecto Construccion Cancha Multiple, Tinglado y Graderia Unidad Educativa Aguadillas, correspondiente a saldos no</t>
  </si>
  <si>
    <t>J03240740001</t>
  </si>
  <si>
    <t>De: 00099024113 Transferencia en cumplimiento al DS N0913 de 15/06/2011 y el Convenio Intergubernativo de Financiamiento UPRE-CIF-IG 441/2016, suscrito entre la UPRE y el GAM Pasorapa, Proyecto Construccion Cancha Multiple, Tinglado y Graderia Unidad Educativa Pampas, correspondiente a saldos no eje</t>
  </si>
  <si>
    <t>J03240050001</t>
  </si>
  <si>
    <t>De: 00099024113 Transferencia en cumplimiento al DS N0913 de 15/06/2011 y el Convenio Intergubernativo de Financiamiento UPRE-CIF-IG 440/2016, suscrito entre la UPRE y el GAM Pasorapa, Proyecto Construccion Tinglado, Graderia y Recarpetado Cancha Multiple Unidad Educativa Buena Vista, correspondient</t>
  </si>
  <si>
    <t>J03248280001</t>
  </si>
  <si>
    <t>De: 00099024113 Transferencia en cumplimiento al DS N0913 de 15/06/2011 y el Convenio Intergubernativo de Financiamiento UPRE-CIF-IG 439/2016, suscrito entre la UPRE y el GAM Puerto Villarroel, Proyecto Construccion Puente Vehicular 1 de Mayo, correspondiente al pago de la planilla N3, segun la UPRE</t>
  </si>
  <si>
    <t>J03240790001</t>
  </si>
  <si>
    <t>De: 00099024113 Transferencia en cumplimiento al DS N0913 de 15/06/2011 y el Convenio Intergubernativo de Financiamiento UPRE-CIF-IG 438/2015, suscrito entre la UPRE y el GAM Saipina, Proyecto Construccion Modulo Unidad Educativa Rafael y Jose Mendoza B, correspondiente a saldos no ejecutados 2016,</t>
  </si>
  <si>
    <t>J03241600001</t>
  </si>
  <si>
    <t>De: 00099024113 Transferencia en cumplimiento al DS N0913 de 15/06/2011 y el Convenio Intergubernativo de Financiamiento UPRE-CIF-IG 434/2016, suscrito entre la UPRE y el GAM de Padcaya proyecto Construccion Unidad Educativa San Antonio de Mecoya, correspondiente al pago de la planilla N 2, segun la</t>
  </si>
  <si>
    <t>J03241630001</t>
  </si>
  <si>
    <t>De: 00099024113 Transferencia en cumplimiento al DS N0913 de 15/06/2011 y el Convenio Intergubernativo de Financiamiento UPRE-CIF-IG 433/2016, suscrito entre la UPRE y el GAM Padcaya, Proyecto Construccion Unidad Educativa Simon Bolivar de Rejara, correspondiente al pago de la planilla N1, segun la</t>
  </si>
  <si>
    <t>J03242570001</t>
  </si>
  <si>
    <t>De: 00099024113 Transferencia en cumplimiento al DS N0913 de 15/06/2011 y el Convenio Intergubernativo de Financiamiento UPRE-CIF-IG 427/2016, suscrito entre la UPRE y el GAM de Colcapirhua proyecto Construccion Unidad Educativa Modelo San Miguel, correspondiente al pago de la planilla N 4, segun la</t>
  </si>
  <si>
    <t>J03248290001</t>
  </si>
  <si>
    <t>De: 00099024113 Transferencia en cumplimiento al DS N0913 de 15/06/2011 y el Convenio Intergubernativo de Financiamiento UPRE-CIF-IG 417/2016, suscrito entre la UPRE y el GAM Sacaba, Proyecto Construccion Unidad Educativa Gral. Juan Jose Torrez Gonzales Nivel Secundario D-6, correspondiente al pago</t>
  </si>
  <si>
    <t>J03248150001</t>
  </si>
  <si>
    <t>De: 00099024113 Transferencia en cumplimiento al DS N0913 de 15/06/2011 y el Convenio Intergubernativo de Financiamiento UPRE-CIF-IG 414/2016, suscrito entre la UPRE y el GAM Sacaba, Proyecto Construccion Unidad Educativa Franz Tamayo Nivel Secundario D-Chinata, correspondiente al pago de la planil</t>
  </si>
  <si>
    <t>J03251180001</t>
  </si>
  <si>
    <t>De: 00099024113 Transferencia en cumplimiento al DS N0913 de 15/06/2011 y el Convenio Intergubernativo de Financiamiento UPRE-CIF-IG 413/2016, suscrito entre la UPRE y el GAM Sacaba, Proyecto Construccion Infraestructura Deportiva Racket Distrito 4, correspondiente al pago de la planilla N3 de cierr</t>
  </si>
  <si>
    <t>J03252620001</t>
  </si>
  <si>
    <t>De: 00099024113 Transferencia en cumplimiento al DS N0913 de 15/06/2011 y el Convenio Intergubernativo de Financiamiento UPRE-CIF-IG 409/2016, suscrito entre la UPRE y el GAM Sacaba, Proyecto Construccion Infraestructura Deportiva Pelota Vasca Distrito 3, correspondiente al pago de la planilla N2, s</t>
  </si>
  <si>
    <t>J03248160001</t>
  </si>
  <si>
    <t>De: 00099024113 Transferencia en cumplimiento al DS N0913 de 15/06/2011 y el Convenio Intergubernativo de Financiamiento UPRE-CIF-IG 407/2016, suscrito entre la UPRE y el GAM Sacaba, Proyecto Construccion Unidad Educativa Paulo Freire D-2, correspondiente al pago de la planilla N3, segun la UPRE.</t>
  </si>
  <si>
    <t>J03244990001</t>
  </si>
  <si>
    <t>De: 00099024113 Transferencia en cumplimiento al DS N0913 de 15/06/2011 y el Convenio Intergubernativo de Financiamiento UPRE-CIF-IG 404/2016, suscrito entre la UPRE y el GAM de Icla proyecto Construccion Coliseo Cerrado Icla, correspondiente al pago de la planilla N 1, segun la UPRE.</t>
  </si>
  <si>
    <t>J03241940001</t>
  </si>
  <si>
    <t>De: 00099024113 Transferencia en cumplimiento al DS N0913 de 15/06/2011 y el Convenio Intergubernativo de Financiamiento UPRE-CIF-IG 394/2016, suscrito entre la UPRE y el GAD Tarija, Proyecto Construccion Laboratorio Instituto Tecnologico Uriondo, correspondiente al pago de la planilla N5, segun la</t>
  </si>
  <si>
    <t>J03243580001</t>
  </si>
  <si>
    <t>De: 00099024113 Transferencia en cumplimiento al DS N0913 de 15/06/2011 y el Convenio Intergubernativo de Financiamiento UPRE-CIF-IG 388/2016, suscrito entre la UPRE y el GAM de Sipe Sipe proyecto Construccion Unidad Educativa Juan Evo Morales Ayma, correspondiente al pago de la planilla N 4, segun</t>
  </si>
  <si>
    <t>J03244530001</t>
  </si>
  <si>
    <t>De: 00099024113 Transferencia en cumplimiento al DS N0913 de 15/06/2011 y el Convenio Intergubernativo de Financiamiento UPRE-CIF-IG 387/2016, suscrito entre la UPRE y el GAM de Sipe Sipe proyecto Construccion Coliseo Marcelo Quiroga Santa Cruz, correspondiente al pago de la planilla N 2, segun la U</t>
  </si>
  <si>
    <t>J03242500001</t>
  </si>
  <si>
    <t>De: 00099024113 Transferencia en cumplimiento al DS N0913 de 15/06/2011 y el Convenio Intergubernativo de Financiamiento UPRE-CIF-IG 386/2016, suscrito entre la UPRE y el GAD de Tarija proyecto Construccion Cancha de Futbol de Cesped Sintetico Distrito V Huayllajara, correspondiente al pago de la pl</t>
  </si>
  <si>
    <t>J03241620001</t>
  </si>
  <si>
    <t>De: 00099024113 Transferencia en cumplimiento al DS N0913 de 15/06/2011 y el Convenio Intergubernativo de Financiamiento UPRE-CIF-IG 385/2016, suscrito entre la UPRE y el GAD Tarija, Proyecto Construccion Instituto Tecnologico 2 de Agosto Iscayachi, correspondiente al pago de la planilla N3, segun l</t>
  </si>
  <si>
    <t>J03251160001</t>
  </si>
  <si>
    <t>De: 00099024113 Transferencia en cumplimiento al DS N0913 de 15/06/2011 y el Convenio Intergubernativo de Financiamiento UPRE-CIF-IG 385/2016, suscrito entre la UPRE y el GAD Tarija, Proyecto Construccion Instituto Tecnologico 2 de Agosto Iscayachi, correspondiente al pago de la planilla N4, segun l</t>
  </si>
  <si>
    <t>J03244970001</t>
  </si>
  <si>
    <t>De: 00099024113 Transferencia en cumplimiento al DS N0913 de 15/06/2011 y el Convenio Intergubernativo de Financiamiento UPRE-CIF-IG 378/2016, suscrito entre la UPRE y el GAD de Tarija proyecto Ampliacion Infraestructura Hospital Virgen de Chaguaya 3er Nivel Bermejo, correspondiente al pago de la pl</t>
  </si>
  <si>
    <t>J03241510001</t>
  </si>
  <si>
    <t>De: 00099024113 Transferencia en cumplimiento al DS N0913 de 15/06/2011 y el Convenio Intergubernativo de Financiamiento UPRE-CIF-IG 368/2016, suscrito entre la UPRE y el GAM de Carappari proyecto Construccion Reorganizacion Mercado Municipal Carapari, correspondiente al pago de la planilla N 2, seg</t>
  </si>
  <si>
    <t>J03249110001</t>
  </si>
  <si>
    <t>De: 00099024113 Transferencia en cumplimiento al DS N0913 de 15/06/2011 y el Convenio Intergubernativo de Financiamiento UPRE-CIF-IG 354/2016, suscrito entre la UPRE y el GAM Chulumani, Proyecto Construccion Unidad Educativa Cutusuma - Chulumani, correspondiente al pago de la planilla N3, segun la U</t>
  </si>
  <si>
    <t>J03247180001</t>
  </si>
  <si>
    <t>De: 00099024113 Transferencia en cumplimiento al DS N0913 de 15/06/2011 y el Convenio Intergubernativo de Financiamiento UPRE-CIF-IG 348/2016, suscrito entre la UPRE y el GAM Cajuata, Proyecto Construccion Unidad Educativa Juan Evo Morales Ayma Siquimirani - Secundaria, correspondiente al pago de la</t>
  </si>
  <si>
    <t>J03251300001</t>
  </si>
  <si>
    <t>De: 00099024113 Transferencia en cumplimiento al DS N0913 de 15/06/2011 y el Convenio Intergubernativo de Financiamiento UPRE-CIF-IG 346/2016, suscrito entre la UPRE y el GAM Cajuata, Proyecto Construccion Unidad Educativa Asociada Cajuata-Secundaria, correspondiente al pago de la planilla N4, segun</t>
  </si>
  <si>
    <t>J03252680001</t>
  </si>
  <si>
    <t>De: 00099024113 Transferencia en cumplimiento al DS N0913 de 15/06/2011 y el Convenio Intergubernativo de Financiamiento UPRE-CIF-IG 289/2016, suscrito entre la UPRE y el GAM Arque, Proyecto Construccion Edificio Municipal Arque, correspondiente al pago de la planilla N3, segun la UPRE.</t>
  </si>
  <si>
    <t>J03240200001</t>
  </si>
  <si>
    <t>De: 00099024113 Transferencia en cumplimiento al DS N0913 de 15/06/2011 y el Convenio Intergubernativo de Financiamiento UPRE-CIF-IG 276/2016, suscrito entre la UPRE y el GAM Villa Tunari, Proyecto Construccion Dos Aulas U.E. San Jose de Bubuzama Comunidad Indigena Yuracare San Jose de Bubuzama Di</t>
  </si>
  <si>
    <t>J03240210001</t>
  </si>
  <si>
    <t>De: 00099024113 Transferencia en cumplimiento al DS N0913 de 15/06/2011 y el Convenio Intergubernativo de Financiamiento UPRE-CIF-IG 273/2016, suscrito entre la UPRE y el GAM Villa Tunari, Proyecto Construccion Dos Aulas U.E. San juan de Uriyuta Comunidad Indigena Yuracare San Juan de Uriyuta Dist</t>
  </si>
  <si>
    <t>J03251330001</t>
  </si>
  <si>
    <t>De: 00099024113 Transferencia en cumplimiento al DS N0913 de 15/06/2011 y el Convenio Intergubernativo de Financiamiento UPRE-CIF-IG 263/2015, suscrito entre la UPRE y el GAM Poroma, Proyecto Construccion Tinglado y Graderias Unidad Educativa Zanabria, correspondiente al pago de la planilla N2 de ci</t>
  </si>
  <si>
    <t>J03242510001</t>
  </si>
  <si>
    <t>De: 00099024113 Transferencia en cumplimiento al DS N0913 de 15/06/2011 y el Convenio Intergubernativo de Financiamiento UPRE-CIF-IG 262/2015, suscrito entre la UPRE y el GAM de Poroma proyecto Construccion de Tinglado y Graderias Unidad Educativa San Juan de Horcas, correspondiente al pago de la pl</t>
  </si>
  <si>
    <t>J03248100001</t>
  </si>
  <si>
    <t>De: 00099024113 Transferencia en cumplimiento al DS N0913 de 15/06/2011 y el Convenio Intergubernativo de Financiamiento UPRE-CIF-IG 260/2015, suscrito entre la UPRE y el GAM Villa Azurduy, Proyecto Construccion Campo Deportivo Polifuncional Unidad Educativa Rodeo Grande, correspondiente al pago de</t>
  </si>
  <si>
    <t>J03241560001</t>
  </si>
  <si>
    <t>De: 00099024113 Transferencia en cumplimiento al DS N0913 de 15/06/2011 y el Convenio Intergubernativo de Financiamiento UPRE-CIF-IG 225/2015, suscrito entre la UPRE y el GAM Icla, Proyecto Ampliacion Centro de Salud Integral Virgen de Rosario Icla, correspondiente al pago de la planilla N3 de cierr</t>
  </si>
  <si>
    <t>J03241570001</t>
  </si>
  <si>
    <t>De: 00099024113 Transferencia en cumplimiento al DS N0913 de 15/06/2011 y el Convenio Intergubernativo de Financiamiento UPRE-CIF-IG 191/2016, suscrito entre la UPRE y el GAM Poroma, Proyecto Construccion Internado Poroma, correspondiente al pago de la planilla N3 de cierre, segun la UPRE.</t>
  </si>
  <si>
    <t>J03249620001</t>
  </si>
  <si>
    <t>De: 00099024113 Transferencia en cumplimiento al DS N0913 de 15/06/2011 y el Convenio Intergubernativo de Financiamiento UPRE-CIF-IG 181/2017, suscrito entre la UPRE y el GAM Nueva Esperanza, Proyecto Const. Tinglado Metalico y Polifuncional con Graderia U.E. Gran Cruz - Municipio Nueva Esperanza, c</t>
  </si>
  <si>
    <t>J03249610001</t>
  </si>
  <si>
    <t>De: 00099024113 Transferencia en cumplimiento al DS N0913 de 15/06/2011 y el Convenio Intergubernativo de Financiamiento UPRE-CIF-IG 180/2017, suscrito entre la UPRE y el GAM Nueva Esperanza, Proyecto Const. Tinglado Metalico y Polifuncional con Graderia U.E. General Federico Roman Municipio Nueva</t>
  </si>
  <si>
    <t>J03250690001</t>
  </si>
  <si>
    <t>De: 00099024113 Transferencia en cumplimiento al DS N0913 de 15/06/2011 y el Convenio Intergubernativo de Financiamiento UPRE-CIF-IG 179/2017, suscrito entre la UPRE y el GAM San Pedro, Proyecto Const. Tinglado y Polifuncional con Graderias U.E. Jorge Haensel - C.I. Tres Estrellas, correspondiente</t>
  </si>
  <si>
    <t>J03250700001</t>
  </si>
  <si>
    <t>De: 00099024113 Transferencia en cumplimiento al DS N0913 de 15/06/2011 y el Convenio Intergubernativo de Financiamiento UPRE-CIF-IG 178/2017, suscrito entre la UPRE y el GAM San Pedro, Proyecto Const. Casa de Acogida y Refugio Temporal San Pedro, correspondiente al pago del 20% de anticipo del mont</t>
  </si>
  <si>
    <t>J03250710001</t>
  </si>
  <si>
    <t>De: 00099024113 Transferencia en cumplimiento al DS N0913 de 15/06/2011 y el Convenio Intergubernativo de Financiamiento UPRE-CIF-IG 176/2017, suscrito entre la UPRE y el GAM Puerto Gonzalo Moreno, Proyecto Const. Centro de Salud Integral Comunidad Gonzalo Moreno Municipio Puerto Gonzalo Moreno, cor</t>
  </si>
  <si>
    <t>J03250500001</t>
  </si>
  <si>
    <t>De: 00099024113 Transferencia en cumplimiento al DS N0913 de 15/06/2011 y el Convenio Intergubernativo de Financiamiento UPRE-CIF-IG 173/2017, suscrito entre la UPRE y el GAM Puerto Rico, Proyecto Const. Una Vivienda Para Maestros Unidad Educativa German Busch, Loc. Conquista, Mun. Pto. Rico, corres</t>
  </si>
  <si>
    <t>J03250990001</t>
  </si>
  <si>
    <t>De: 00099024113 Transferencia en cumplimiento al DS N0913 de 15/06/2011 y el Convenio Intergubernativo de Financiamiento UPRE-CIF-IG 172/2017, suscrito entre la UPRE y el GAM Puerto Rico, Proyecto Const. Un Aula Unidad Educativa Carmelo Mojica (Com. Avaroa Mun. Puerto Rico), correspondiente al pago</t>
  </si>
  <si>
    <t>J03250470001</t>
  </si>
  <si>
    <t>De: 00099024113 Transferencia en cumplimiento al DS N0913 de 15/06/2011 y el Convenio Intergubernativo de Financiamiento UPRE-CIF-IG 171/2017, suscrito entre la UPRE y el GAM Puerto Rico, Proyecto Const. Un Aula Unidad Educativa San Antonio del Matty (Com. Matty Mun. Puerto Rico), correspondiente a</t>
  </si>
  <si>
    <t>J03250460001</t>
  </si>
  <si>
    <t>De: 00099024113 Transferencia en cumplimiento al DS N0913 de 15/06/2011 y el Convenio Intergubernativo de Financiamiento UPRE-CIF-IG 170/2017, suscrito entre la UPRE y el GAM Puerto Rico, Proyecto Const. Dos Aulas Unidad Educativa Silverio Rojas Gonzales (Com. Puerto Madre de Dios Mun. Puerto Rico)</t>
  </si>
  <si>
    <t>J03250440001</t>
  </si>
  <si>
    <t>De: 00099024113 Transferencia en cumplimiento al DS N0913 de 15/06/2011 y el Convenio Intergubernativo de Financiamiento UPRE-CIF-IG 169/2017, suscrito entre la UPRE y el GAM Puerto Rico, Proyecto Const. Un Aula Unidad Educativa Puerto Rico (Loc. Puerto Rico Mun. Puerto Rico), correspondiente al pa</t>
  </si>
  <si>
    <t>J03250480001</t>
  </si>
  <si>
    <t>De: 00099024113 Transferencia en cumplimiento al DS N0913 de 15/06/2011 y el Convenio Intergubernativo de Financiamiento UPRE-CIF-IG 168/2017, suscrito entre la UPRE y el GAM Puerto Rico, Proyecto Const. Un Aula Unidad Educativa Campeones (Com. Campeones Mun. Puerto Rico), correspondiente al pago d</t>
  </si>
  <si>
    <t>J03250450001</t>
  </si>
  <si>
    <t>De: 00099024113 Transferencia en cumplimiento al DS N0913 de 15/06/2011 y el Convenio Intergubernativo de Financiamiento UPRE-CIF-IG 167/2017, suscrito entre la UPRE y el GAM Puerto Rico, Proyecto Const. Un Aula Unidad Educativa Emeterio Ruiz (Loc. Puerto Rico Mun. Puerto Rico), correspondiente al</t>
  </si>
  <si>
    <t>J03250490001</t>
  </si>
  <si>
    <t>De: 00099024113 Transferencia en cumplimiento al DS N0913 de 15/06/2011 y el Convenio Intergubernativo de Financiamiento UPRE-CIF-IG 166/2017, suscrito entre la UPRE y el GAM Puerto Rico, Proyecto Const. Un Aula Unidad Educativa Cocal (Com. Cocal Mun. Puerto Rico), correspondiente al pago del 20% d</t>
  </si>
  <si>
    <t>J03250290001</t>
  </si>
  <si>
    <t>De: 00099024113 Transferencia en cumplimiento al DS N0913 de 15/06/2011 y el Convenio Intergubernativo de Financiamiento UPRE-CIF-IG 165/2017, suscrito entre la UPRE y el GAM Puerto Rico, Proyecto Const. Un Tinglado Metalico Unidad Educativa Silverio Rojas Gonzales (Com. Puerto Madre de Dios Mun. P</t>
  </si>
  <si>
    <t>J03250280001</t>
  </si>
  <si>
    <t>De: 00099024113 Transferencia en cumplimiento al DS N0913 de 15/06/2011 y el Convenio Intergubernativo de Financiamiento UPRE-CIF-IG 164/2017, suscrito entre la UPRE y el GAM Puerto Rico, Proyecto Const. Un Tinglado Polifuncional Unidad Educativa Batraja (Com. Batraja Mun. Puerto Rico), correspondie</t>
  </si>
  <si>
    <t>J03250620001</t>
  </si>
  <si>
    <t>De: 00099024113 Transferencia en cumplimiento al DS N0913 de 15/06/2011 y el Convenio Intergubernativo de Financiamiento UPRE-CIF-IG 163/2017, suscrito entre la UPRE y el GAM Sena, Proyecto Const. de Puesto de Salud Girado en la Comunidad Girado, correspondiente al pago del 20% de anticipo del monto</t>
  </si>
  <si>
    <t>J03250590001</t>
  </si>
  <si>
    <t>De: 00099024113 Transferencia en cumplimiento al DS N0913 de 15/06/2011 y el Convenio Intergubernativo de Financiamiento UPRE-CIF-IG 162/2017, suscrito entre la UPRE y el GAM Sena, Proyecto Const. de Dos Aulas Escolares en la Unidad Educativa Juana Azurduy de Padilla en la Comunidad de Monte Sinai,</t>
  </si>
  <si>
    <t>J03250610001</t>
  </si>
  <si>
    <t>De: 00099024113 Transferencia en cumplimiento al DS N0913 de 15/06/2011 y el Convenio Intergubernativo de Financiamiento UPRE-CIF-IG 161/2017, suscrito entre la UPRE y el GAM Sena, Proyecto Const. de Dos Aulas Escolares en la Unidad Educativa Florida en la Comunidad de Florida, correspondiente al pa</t>
  </si>
  <si>
    <t>J03250580001</t>
  </si>
  <si>
    <t>De: 00099024113 Transferencia en cumplimiento al DS N0913 de 15/06/2011 y el Convenio Intergubernativo de Financiamiento UPRE-CIF-IG 160/2017, suscrito entre la UPRE y el GAM Sena, Proyecto Const. de Dos Aulas Escolares en la Unidad Educativa 12 de Abril en la Comunidad Soledad, correspondiente al p</t>
  </si>
  <si>
    <t>J03250570001</t>
  </si>
  <si>
    <t>De: 00099024113 Transferencia en cumplimiento al DS N0913 de 15/06/2011 y el Convenio Intergubernativo de Financiamiento UPRE-CIF-IG 159/2017, suscrito entre la UPRE y el GAM Sena, Proyecto Const. de Dos Aulas Escolares en la Unidad Educativa Ranchito en la Comunidad de Ranchito, correspondiente al</t>
  </si>
  <si>
    <t>J03250600001</t>
  </si>
  <si>
    <t>De: 00099024113 Transferencia en cumplimiento al DS N0913 de 15/06/2011 y el Convenio Intergubernativo de Financiamiento UPRE-CIF-IG 158/2017, suscrito entre la UPRE y el GAM Sena, Proyecto Const. de Dos Aulas Escolares en la Unidad Educativa Nuestra Senora del Carmen en la Comunidad Girado, corresp</t>
  </si>
  <si>
    <t>J03249560001</t>
  </si>
  <si>
    <t>De: 00099024113 Transferencia en cumplimiento al DS N0913 de 15/06/2011 y el Convenio Intergubernativo de Financiamiento UPRE-CIF-IG 157/2017, suscrito entre la UPRE y el GAM San Lorenzo, Proyecto Const. Centro de Salud con Internacion Comunidad Blanca Flor, correspondiente al pago del 20% de antici</t>
  </si>
  <si>
    <t>J03250510001</t>
  </si>
  <si>
    <t>De: 00099024113 Transferencia en cumplimiento al DS N0913 de 15/06/2011 y el Convenio Intergubernativo de Financiamiento UPRE-CIF-IG 156/2017, suscrito entre la UPRE y el GAM Santos Mercado, Proyecto Const. Tinglado y Polifuncional con Graderias U.E. 11 de Septiembre C.C. Villa Victoria, correspond</t>
  </si>
  <si>
    <t>J03250540001</t>
  </si>
  <si>
    <t>De: 00099024113 Transferencia en cumplimiento al DS N0913 de 15/06/2011 y el Convenio Intergubernativo de Financiamiento UPRE-CIF-IG 155/2017, suscrito entre la UPRE y el GAM Santos Mercado, Proyecto Const. Vivienda Para Medico C.C. Reserva, correspondiente al pago del 20% de anticipo del monto fina</t>
  </si>
  <si>
    <t>J03250530001</t>
  </si>
  <si>
    <t>De: 00099024113 Transferencia en cumplimiento al DS N0913 de 15/06/2011 y el Convenio Intergubernativo de Financiamiento UPRE-CIF-IG 154/2017, suscrito entre la UPRE y el GAM Santos Mercado, Proyecto Const. 2 Aulas U.E. Juan Galagher C.C. Santa Teresa, correspondiente al pago del 20% de anticipo de</t>
  </si>
  <si>
    <t>J03250520001</t>
  </si>
  <si>
    <t>De: 00099024113 Transferencia en cumplimiento al DS N0913 de 15/06/2011 y el Convenio Intergubernativo de Financiamiento UPRE-CIF-IG 153/2017, suscrito entre la UPRE y el GAM Santos Mercado, Proyecto Const. Dos Aulas U.E. 21 de Mayo C.C. Democracia, correspondiente al pago del 20% de anticipo del mo</t>
  </si>
  <si>
    <t>J03250550001</t>
  </si>
  <si>
    <t>De: 00099024113 Transferencia en cumplimiento al DS N0913 de 15/06/2011 y el Convenio Intergubernativo de Financiamiento UPRE-CIF-IG 152/2017, suscrito entre la UPRE y el GAM Santos Mercado, Proyecto Const. Direccion y 3 Aulas U.E. Edmundo Villarroel C.C. Almendros II, correspondiente al pago del 2</t>
  </si>
  <si>
    <t>J03250560001</t>
  </si>
  <si>
    <t>De: 00099024113 Transferencia en cumplimiento al DS N0913 de 15/06/2011 y el Convenio Intergubernativo de Financiamiento UPRE-CIF-IG 151/2017, suscrito entre la UPRE y el GAM Santos Mercado, Proyecto Const. Vivienda Para Maestros U.E. 13 de Junio C.C. San Jose, correspondiente al pago del 20% de an</t>
  </si>
  <si>
    <t>J03249600001</t>
  </si>
  <si>
    <t>De: 00099024113 Transferencia en cumplimiento al DS N0913 de 15/06/2011 y el Convenio Intergubernativo de Financiamiento UPRE-CIF-IG 150/2017, suscrito entre la UPRE y el GAM Villa Nueva, Proyecto Const. Casa de la Acogida y Refugio Temporal Para Mujeres en Situacion de Violencia CC. Loma Alta, cor</t>
  </si>
  <si>
    <t>J03249590001</t>
  </si>
  <si>
    <t>De: 00099024113 Transferencia en cumplimiento al DS N0913 de 15/06/2011 y el Convenio Intergubernativo de Financiamiento UPRE-CIF-IG 149/2017, suscrito entre la UPRE y el GAM Villa Nueva, Proyecto Const. Tinglado Polifuncional con Graderias U.E. Enarevena CC. Enarevena, correspondiente al pago del</t>
  </si>
  <si>
    <t>J03249580001</t>
  </si>
  <si>
    <t>De: 00099024113 Transferencia en cumplimiento al DS N0913 de 15/06/2011 y el Convenio Intergubernativo de Financiamiento UPRE-CIF-IG 148/2017, suscrito entre la UPRE y el GAM Villa Nueva, Proyecto Const. Tinglado Polifuncional con Graderias U.E. Juana Azurduy de Padilla CC. Santa Fe, correspondiente</t>
  </si>
  <si>
    <t>J03250270001</t>
  </si>
  <si>
    <t>De: 00099024113 Transferencia en cumplimiento al DS N0913 de 15/06/2011 y el Convenio Intergubernativo de Financiamiento UPRE-CIF-IG 147/2017, suscrito entre la UPRE y el GAM Cobija, Proyecto Const. Centro de Salud Cobija Barrio Progreso, correspondiente al pago del 20% de anticipo del monto financ</t>
  </si>
  <si>
    <t>J03249630001</t>
  </si>
  <si>
    <t>De: 00099024113 Transferencia en cumplimiento al DS N0913 de 15/06/2011 y el Convenio Intergubernativo de Financiamiento UPRE-CIF-IG 146/2017, suscrito entre la UPRE y el GAM Bolpebra, Proyecto Const. Aulas, Tinglado, Polifuncional y Graderias en U.E. Nueva Canaan - Com. Nueva Canaan, correspondient</t>
  </si>
  <si>
    <t>J03249640001</t>
  </si>
  <si>
    <t>De: 00099024113 Transferencia en cumplimiento al DS N0913 de 15/06/2011 y el Convenio Intergubernativo de Financiamiento UPRE-CIF-IG 145/2017, suscrito entre la UPRE y el GAM Bolpebra, Proyecto Const. Aulas y Viv. P/Maestros en U.E. Santa Lucia Com. Litoral, correspondiente al pago del 20% de antic</t>
  </si>
  <si>
    <t>J03249650001</t>
  </si>
  <si>
    <t>De: 00099024113 Transferencia en cumplimiento al DS N0913 de 15/06/2011 y el Convenio Intergubernativo de Financiamiento UPRE-CIF-IG 144/2017, suscrito entre la UPRE y el GAM Bolpebra, Proyecto Const. Aulas U.E. Tres Estrellas Com. Tres Arroyos, correspondiente al pago del 20% de anticipo del monto</t>
  </si>
  <si>
    <t>J03249670001</t>
  </si>
  <si>
    <t>De: 00099024113 Transferencia en cumplimiento al DS N0913 de 15/06/2011 y el Convenio Intergubernativo de Financiamiento UPRE-CIF-IG 143/2017, suscrito entre la UPRE y el GAM Bolpebra, Proyecto Const. Aulas en U.E. Arca de Noe Com. Arca de Noe, correspondiente al pago del 20% de anticipo del monto</t>
  </si>
  <si>
    <t>J03249660001</t>
  </si>
  <si>
    <t>De: 00099024113 Transferencia en cumplimiento al DS N0913 de 15/06/2011 y el Convenio Intergubernativo de Financiamiento UPRE-CIF-IG 142/2017, suscrito entre la UPRE y el GAM Bolpebra, Proyecto Const. Aulas en U.E. Simon Bolivar Com. Puerto Oro, correspondiente al pago del 20% de anticipo del monto</t>
  </si>
  <si>
    <t>J03250650001</t>
  </si>
  <si>
    <t>De: 00099024113 Transferencia en cumplimiento al DS N0913 de 15/06/2011 y el Convenio Intergubernativo de Financiamiento UPRE-CIF-IG 141/2017, suscrito entre la UPRE y el GAM Filadelfia, Proyecto Const. Tres Aulas U.E. Buyuyu Comunidad Buyuyu, correspondiente al pago del 20% de anticipo del monto f</t>
  </si>
  <si>
    <t>J03250640001</t>
  </si>
  <si>
    <t>De: 00099024113 Transferencia en cumplimiento al DS N0913 de 15/06/2011 y el Convenio Intergubernativo de Financiamiento UPRE-CIF-IG 140/2017, suscrito entre la UPRE y el GAM Filadelfia, Proyecto Const. Comedor y Bateria de Banos U.E. Luz de America Comunidad Luz de America, correspondiente al pago</t>
  </si>
  <si>
    <t>J03250630001</t>
  </si>
  <si>
    <t>De: 00099024113 Transferencia en cumplimiento al DS N0913 de 15/06/2011 y el Convenio Intergubernativo de Financiamiento UPRE-CIF-IG 139/2017, suscrito entre la UPRE y el GAM Filadelfia, Proyecto Const. Tinglado y Graderias U.E. Buyuyu Comunidad Buyuyu, correspondiente al pago del 20% de anticipo d</t>
  </si>
  <si>
    <t>J03250680001</t>
  </si>
  <si>
    <t>De: 00099024113 Transferencia en cumplimiento al DS N0913 de 15/06/2011 y el Convenio Intergubernativo de Financiamiento UPRE-CIF-IG 138/2017, suscrito entre la UPRE y el GAM Filadelfia, Proyecto Const. Dos Aulas U.E. Felix Roca Comunidad Villa Sacrificio, correspondiente al pago del 20% de anticip</t>
  </si>
  <si>
    <t>J03250670001</t>
  </si>
  <si>
    <t>De: 00099024113 Transferencia en cumplimiento al DS N0913 de 15/06/2011 y el Convenio Intergubernativo de Financiamiento UPRE-CIF-IG 137/2017, suscrito entre la UPRE y el GAM Filadelfia, Proyecto Const. Bateria de Banos U.E. Espiritu Comunidad Espiritu, correspondiente al pago del 20% de anticipo d</t>
  </si>
  <si>
    <t>J03250260001</t>
  </si>
  <si>
    <t>De: 00099024113 Transferencia en cumplimiento al DS N0913 de 15/06/2011 y el Convenio Intergubernativo de Financiamiento UPRE-CIF-IG 136/2017, suscrito entre la UPRE y el GAM Ingavi, Proyecto Const. Tinglado Polifuncional con Graderias U.E. San Javier C.C. San Javier, correspondiente al pago del 20</t>
  </si>
  <si>
    <t>J03249480001</t>
  </si>
  <si>
    <t>De: 00099024113 Transferencia en cumplimiento al DS N0913 de 15/06/2011 y el Convenio Intergubernativo de Financiamiento UPRE-CIF-IG 135/2017, suscrito entre la UPRE y el GAM Ingavi, Proyecto Const. Dos Aulas Unidad Educativa 23 de Marzo Comunidad Campesina 23 de Marzo, correspondiente al pago del</t>
  </si>
  <si>
    <t>J03249470001</t>
  </si>
  <si>
    <t>De: 00099024113 Transferencia en cumplimiento al DS N0913 de 15/06/2011 y el Convenio Intergubernativo de Financiamiento UPRE-CIF-IG 134/2017, suscrito entre la UPRE y el GAM Ingavi, Proyecto Const. Tinglado Polifuncional Unidad Educativa Derrepente Comunidad Campesina Derrepente, correspondiente a</t>
  </si>
  <si>
    <t>J03249490001</t>
  </si>
  <si>
    <t>De: 00099024113 Transferencia en cumplimiento al DS N0913 de 15/06/2011 y el Convenio Intergubernativo de Financiamiento UPRE-CIF-IG 133/2017, suscrito entre la UPRE y el GAM Ingavi, Proyecto Const. Vivienda Para Maestro Unidad Educativa Humaitha Comunidad Campesina Humaitha, correspondiente al pag</t>
  </si>
  <si>
    <t>J03249500001</t>
  </si>
  <si>
    <t>De: 00099024113 Transferencia en cumplimiento al DS N0913 de 15/06/2011 y el Convenio Intergubernativo de Financiamiento UPRE-CIF-IG 132/2017, suscrito entre la UPRE y el GAM Ingavi, Proyecto Const. Vivienda Para Maestro Unidad Educativa Ingavi Comunidad Campesina Ingavi, correspondiente al pago de</t>
  </si>
  <si>
    <t>J03249510001</t>
  </si>
  <si>
    <t>De: 00099024113 Transferencia en cumplimiento al DS N0913 de 15/06/2011 y el Convenio Intergubernativo de Financiamiento UPRE-CIF-IG 131/2017, suscrito entre la UPRE y el GAM Ingavi, Proyecto Const. Vivienda Para Maestro Unidad Educativa San Luis Comunidad Campesina San Luis, correspondiente al pag</t>
  </si>
  <si>
    <t>J03250660001</t>
  </si>
  <si>
    <t>De: 00099024113 Transferencia en cumplimiento al DS N0913 de 15/06/2011 y el Convenio Intergubernativo de Financiamiento UPRE-CIF-IG 131/2017, suscrito entre la UPRE y el GAM Filadelfia, Proyecto Const. Tres Aulas U.E. Juancito Pinto Comunidad Soberania, correspondiente al pago del 20% de anticipo</t>
  </si>
  <si>
    <t>J03252660001</t>
  </si>
  <si>
    <t>De: 00099024113 Transferencia en cumplimiento al DS N0913 de 15/06/2011 y el Convenio Intergubernativo de Financiamiento UPRE-CIF-IG 129/2017, suscrito entre la UPRE y el GAM Entre Rios, Proyecto Construccion Estadium Carlos Villegas Entre Rios, correspondiente al pago del 20% de anticipo del monto</t>
  </si>
  <si>
    <t>J03249570001</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</si>
  <si>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del 20</t>
  </si>
  <si>
    <t>J03251260001</t>
  </si>
  <si>
    <t>De: 00099024113 Transferencia en cumplimiento al DS N0913 de 15/06/2011 y el Convenio Intergubernativo de Financiamiento UPRE-CIF-IG 126/2017, suscrito entre la UPRE y el GAM Sucre, Proyecto Construccion Centro Cultural de la Prensa Municipal Sucre, correspondiente al pago del 20% de anticipo del m</t>
  </si>
  <si>
    <t>J03242740001</t>
  </si>
  <si>
    <t>De: 00099024113 Transferencia en cumplimiento al DS N0913 de 15/06/2011 y el Convenio Intergubernativo de Financiamiento UPRE-CIF-IG 125/2017, suscrito entre la UPRE y el GAM de Villa Tunari proyecto Construccion U.E. Tecnico Humanistico Avelino Sinani Villa 14 de Sept. D-3, correspondiente al prime</t>
  </si>
  <si>
    <t>J03242730001</t>
  </si>
  <si>
    <t>De: 00099024113 Transferencia en cumplimiento al DS N0913 de 15/06/2011 y el Convenio Intergubernativo de Financiamiento UPRE-CIF-IG 124/2017, suscrito entre la UPRE y el GAM de San Pablo de Huacareta proyecto Construccion Unidad Educativa Rafael Pabon Animbo, correspondiente al primer desembolso eq</t>
  </si>
  <si>
    <t>J03242560001</t>
  </si>
  <si>
    <t>De: 00099024113 Transferencia en cumplimiento al DS N0913 de 15/06/2011 y el Convenio Intergubernativo de Financiamiento UPRE-CIF-IG 123/2017, suscrito entre la UPRE y el GAM de Cliza proyecto Construccion Unidad Educativa Calama, correspondiente al primer desembolso equivalente al 20% del monto a f</t>
  </si>
  <si>
    <t>J03242550001</t>
  </si>
  <si>
    <t>De: 00099024113 Transferencia en cumplimiento al DS N0913 de 15/06/2011 y el Convenio Intergubernativo de Financiamiento UPRE-CIF-IG 122/2017, suscrito entre la UPRE y el GAM de Palos Blancos proyecto Construccion Unidad Educativa Tecnico Humanistico Palos Blancos B, correspondiente al primer desemb</t>
  </si>
  <si>
    <t>J03251270001</t>
  </si>
  <si>
    <t>De: 00099024113 Transferencia en cumplimiento al DS N0913 de 15/06/2011 y el Convenio Intergubernativo de Financiamiento UPRE-CIF-IG 121/2017, suscrito entre la UPRE y el GAM Tiraque, Proyecto Construccion Unidad Educativa Modelo Evo Morales Ayma, correspondiente al pago del 20% de anticipo del mont</t>
  </si>
  <si>
    <t>J03242780001</t>
  </si>
  <si>
    <t>De: 00099024113 Transferencia en cumplimiento al DS N0913 de 15/06/2011 y el Convenio Intergubernativo de Financiamiento UPRE-CIF-IG 117/2017, suscrito entre la UPRE y el GAM de La Asunta proyecto Construccion Tinglado Polifuncional Unidad Educativa Alto Siguani, correspondiente al primer desembolso</t>
  </si>
  <si>
    <t>J03242750001</t>
  </si>
  <si>
    <t>De: 00099024113 Transferencia en cumplimiento al DS N0913 de 15/06/2011 y el Convenio Intergubernativo de Financiamiento UPRE-CIF-IG 116/2017, suscrito entre la UPRE y el GAM de La Asunta proyecto Construccion Tinglado Polifuncional Unidad Educativa Lic. Reynaldo Calcina Luna Siguani Chico, correspo</t>
  </si>
  <si>
    <t>J03242770001</t>
  </si>
  <si>
    <t>De: 00099024113 Transferencia en cumplimiento al DS N0913 de 15/06/2011 y el Convenio Intergubernativo de Financiamiento UPRE-CIF-IG 115/2017, suscrito entre la UPRE y el GAM de La Asunta proyecto Construccion Tinglado Polifuncional Unidad Educativa Segunda San Martin, correspondiente al primer dese</t>
  </si>
  <si>
    <t>J03242760001</t>
  </si>
  <si>
    <t>De: 00099024113 Transferencia en cumplimiento al DS N0913 de 15/06/2011 y el Convenio Intergubernativo de Financiamiento UPRE-CIF-IG 114/2017, suscrito entre la UPRE y el GAM de La Asunta proyecto Construccion Tinglado Polifuncional Unidad Educativa San Pedro C, correspondiente al primer desembolso</t>
  </si>
  <si>
    <t>J03242800001</t>
  </si>
  <si>
    <t>De: 00099024113 Transferencia en cumplimiento al DS N0913 de 15/06/2011 y el Convenio Intergubernativo de Financiamiento UPRE-CIF-IG 113/2017, suscrito entre la UPRE y el GAM de La Asunta proyecto Construccion Tinglado Polifuncional Unidad Educativa Victor Esquibel Alvarez, correspondiente al primer</t>
  </si>
  <si>
    <t>J03242790001</t>
  </si>
  <si>
    <t>De: 00099024113 Transferencia en cumplimiento al DS N0913 de 15/06/2011 y el Convenio Intergubernativo de Financiamiento UPRE-CIF-IG 112/2017, suscrito entre la UPRE y el GAM de La Asunta proyecto Construccion Tinglado Polifuncional Unidad Educativa Agua Clara, correspondiente al primer desembolso e</t>
  </si>
  <si>
    <t>J03242810001</t>
  </si>
  <si>
    <t>De: 00099024113 Transferencia en cumplimiento al DS N0913 de 15/06/2011 y el Convenio Intergubernativo de Financiamiento UPRE-CIF-IG 111/2017, suscrito entre la UPRE y el GAM de La Asunta proyecto Construccion 15 Aulas y Tinglado Unidad Educativa San Jose, correspondiente al primer desembolso equiva</t>
  </si>
  <si>
    <t>J03247920001</t>
  </si>
  <si>
    <t>De: 00099024113 Transferencia en cumplimiento al DS N0913 de 15/06/2011 y el Convenio Intergubernativo de Financiamiento UPRE-CIF-IG 110/2017, suscrito entre la UPRE y el GAM Chulumani, Proyecto Construccion Tinglado Polifuncional Unidad Educativa Antofagasta - Chorrillo, correspondiente al pago del</t>
  </si>
  <si>
    <t>J03247910001</t>
  </si>
  <si>
    <t>De: 00099024113 Transferencia en cumplimiento al DS N0913 de 15/06/2011 y el Convenio Intergubernativo de Financiamiento UPRE-CIF-IG 109/2017, suscrito entre la UPRE y el GAM Chulumani, Proyecto Construccion Tinglado Polifuncional Unidad Educativa Sanuni, correspondiente al pago del 20% de anticipo</t>
  </si>
  <si>
    <t>J03247900001</t>
  </si>
  <si>
    <t>De: 00099024113 Transferencia en cumplimiento al DS N0913 de 15/06/2011 y el Convenio Intergubernativo de Financiamiento UPRE-CIF-IG 108/2017, suscrito entre la UPRE y el GAM Chulumani, Proyecto Construccion Tinglado Polifuncional Unidad Educativa Ana Maria Villa Belen, correspondiente al pago del</t>
  </si>
  <si>
    <t>J03246960001</t>
  </si>
  <si>
    <t>De: 00099024113 Transferencia en cumplimiento al DS N0913 de 15/06/2011 y el Convenio Intergubernativo de Financiamiento UPRE-CIF-IG 107/2017, suscrito entre la UPRE y el GAM de Coroico proyecto Construccion Tinglado Unidad Educativa San Pedro de La Loma, correspondiente al primer desembolso equiva</t>
  </si>
  <si>
    <t>J03246950001</t>
  </si>
  <si>
    <t>De: 00099024113 Transferencia en cumplimiento al DS N0913 de 15/06/2011 y el Convenio Intergubernativo de Financiamiento UPRE-CIF-IG 106/2017, suscrito entre la UPRE y el GAM de Coroico proyecto Construccion Tinglado Unidad Educativa 17 de Agosto Com. Polo Polo, correspondiente al primer desembolso</t>
  </si>
  <si>
    <t>J03246810001</t>
  </si>
  <si>
    <t>De: 00099024113 Transferencia en cumplimiento al DS N0913 de 15/06/2011 y el Convenio Intergubernativo de Financiamiento UPRE-CIF-IG 105/2017, suscrito entre la UPRE y el GAM de Coroico proyecto Construccion Tinglado Unidad Educativa Capellania, correspondiente al primer desembolso equivalente al 20</t>
  </si>
  <si>
    <t>J03245430001</t>
  </si>
  <si>
    <t>De: 00099024113 Transferencia en cumplimiento al DS N0913 de 15/06/2011 y el Convenio Intergubernativo de Financiamiento UPRE-CIF-IG 104/2017, suscrito entre la UPRE y el GAM de Irupana proyecto Construccion Tinglado Unidad Educativa Villa Trinidad - Irupana, correspondiente al primer desembolso equ</t>
  </si>
  <si>
    <t>J03245460001</t>
  </si>
  <si>
    <t>De: 00099024113 Transferencia en cumplimiento al DS N0913 de 15/06/2011 y el Convenio Intergubernativo de Financiamiento UPRE-CIF-IG 103/2017, suscrito entre la UPRE y el GAM de Irupana proyecto Construccion Tinglado Unidad Educativa Pariguaya - Lambate, correspondiente al primer desembolso equivale</t>
  </si>
  <si>
    <t>J03245480001</t>
  </si>
  <si>
    <t>De: 00099024113 Transferencia en cumplimiento al DS N0913 de 15/06/2011 y el Convenio Intergubernativo de Financiamiento UPRE-CIF-IG 102/2017, suscrito entre la UPRE y el GAM de Irupana proyecto Construccion Tinglado Unidad Educativa Santa Rosa - Lambate, correspondiente al primer desembolso equival</t>
  </si>
  <si>
    <t>J03245440001</t>
  </si>
  <si>
    <t>De: 00099024113 Transferencia en cumplimiento al DS N0913 de 15/06/2011 y el Convenio Intergubernativo de Financiamiento UPRE-CIF-IG 101/2017, suscrito entre la UPRE y el GAM de Irupana proyecto Construccion Tinglado Unidad Educativa Cieneguillas - Irupana, correspondiente al primer desembolso equiv</t>
  </si>
  <si>
    <t>J03245450001</t>
  </si>
  <si>
    <t>De: 00099024113 Transferencia en cumplimiento al DS N0913 de 15/06/2011 y el Convenio Intergubernativo de Financiamiento UPRE-CIF-IG 100/2017, suscrito entre la UPRE y el GAM de Irupana proyecto Construccion Tinglado Unidad Educativa Yuni Grande - Irupana, correspondiente al primer desembolso equiva</t>
  </si>
  <si>
    <t>J03245470001</t>
  </si>
  <si>
    <t>De: 00099024113 Transferencia en cumplimiento al DS N0913 de 15/06/2011 y el Convenio Intergubernativo de Financiamiento UPRE-CIF-IG 099/2017, suscrito entre la UPRE y el GAM de Irupana proyecto Construccion Tinglado Unidad Educativa Santiago de Taca - Lambate, correspondiente al primer desembolso e</t>
  </si>
  <si>
    <t>J03246800001</t>
  </si>
  <si>
    <t>De: 00099024113 Transferencia en cumplimiento al DS N0913 de 15/06/2011 y el Convenio Intergubernativo de Financiamiento UPRE-CIF-IG 098/2017, suscrito entre la UPRE y el GAM de Coripata proyecto Construccion Tinglado Polifuncional Unidad Educativa Inca Pucara, correspondiente al primer desembolso e</t>
  </si>
  <si>
    <t>J03246790001</t>
  </si>
  <si>
    <t>De: 00099024113 Transferencia en cumplimiento al DS N0913 de 15/06/2011 y el Convenio Intergubernativo de Financiamiento UPRE-CIF-IG 097/2017, suscrito entre la UPRE y el GAM de Coripata proyecto Construccion Tinglado Polifuncional Unidad Educativa Marquirivi, correspondiente al primer desembolso eq</t>
  </si>
  <si>
    <t>J03246780001</t>
  </si>
  <si>
    <t>De: 00099024113 Transferencia en cumplimiento al DS N0913 de 15/06/2011 y el Convenio Intergubernativo de Financiamiento UPRE-CIF-IG 096/2017, suscrito entre la UPRE y el GAM de Coripata proyecto Construccion Tinglado Polifuncional Unidad Educativa Jose Luis Quintela de Milluguaya, correspondiente a</t>
  </si>
  <si>
    <t>J03246770001</t>
  </si>
  <si>
    <t>De: 00099024113 Transferencia en cumplimiento al DS N0913 de 15/06/2011 y el Convenio Intergubernativo de Financiamiento UPRE-CIF-IG 095/2017, suscrito entre la UPRE y el GAM de Coripata proyecto Construccion Tinglado Polifuncional Unidad Educativa Franz Tamayo de Trinidad Pampa, correspondiente al</t>
  </si>
  <si>
    <t>J03246760001</t>
  </si>
  <si>
    <t>De: 00099024113 Transferencia en cumplimiento al DS N0913 de 15/06/2011 y el Convenio Intergubernativo de Financiamiento UPRE-CIF-IG 094/2017, suscrito entre la UPRE y el GAM de Coripata proyecto Construccion Tinglado Polifuncional Unidad Educativa Dorado Grande, correspondiente al primer desembolso</t>
  </si>
  <si>
    <t>J03246750001</t>
  </si>
  <si>
    <t>De: 00099024113 Transferencia en cumplimiento al DS N0913 de 15/06/2011 y el Convenio Intergubernativo de Financiamiento UPRE-CIF-IG 093/2017, suscrito entre la UPRE y el GAM de Coripata proyecto Construccion Tinglado Polifuncional Unidad Educativa Heroes del Chaco de Siete Lomas, correspondiente al</t>
  </si>
  <si>
    <t>J03247080001</t>
  </si>
  <si>
    <t>De: 00099024113 Transferencia en cumplimiento al DS N0913 de 15/06/2011 y el Convenio Intergubernativo de Financiamiento UPRE-CIF-IG 092/2017, suscrito entre la UPRE y el GAM de Cajuata proyecto Construccion Tinglado Polifuncional Unidad Educativa Moxacoca - Cajuata, correspondiente al primer desemb</t>
  </si>
  <si>
    <t>J03247090001</t>
  </si>
  <si>
    <t>De: 00099024113 Transferencia en cumplimiento al DS N0913 de 15/06/2011 y el Convenio Intergubernativo de Financiamiento UPRE-CIF-IG 091/2017, suscrito entre la UPRE y el GAM de Cajuata proyecto Construccion Tinglado Polifuncional Unidad Educativa Lujmani - Cajuata, correspondiente al primer desembo</t>
  </si>
  <si>
    <t>J03247070001</t>
  </si>
  <si>
    <t>De: 00099024113 Transferencia en cumplimiento al DS N0913 de 15/06/2011 y el Convenio Intergubernativo de Financiamiento UPRE-CIF-IG 090/2017, suscrito entre la UPRE y el GAM de Cajuata proyecto Construccion Tinglado Polifuncional Unidad Educativa Polea - Cajuata, correspondiente al primer desembols</t>
  </si>
  <si>
    <t>J03247130001</t>
  </si>
  <si>
    <t>De: 00099024113 Transferencia en cumplimiento al DS N0913 de 15/06/2011 y el Convenio Intergubernativo de Financiamiento UPRE-CIF-IG 089/2017, suscrito entre la UPRE y el GAM de Yanacachi proyecto Construccion Tinglado Polifuncional Unidad Educativa Imamblaya, correspondiente al primer desembolso eq</t>
  </si>
  <si>
    <t>J03247110001</t>
  </si>
  <si>
    <t>De: 00099024113 Transferencia en cumplimiento al DS N0913 de 15/06/2011 y el Convenio Intergubernativo de Financiamiento UPRE-CIF-IG 088/2017, suscrito entre la UPRE y el GAM de Yanacachi proyecto Construccion Tinglado Polifuncional Unidad Educativa Agustin Aspiazu Villa Aspiazu, correspondiente al</t>
  </si>
  <si>
    <t>J03248400001</t>
  </si>
  <si>
    <t>De: 00099024113 Transferencia en cumplimiento al DS N0913 de 15/06/2011 y el Convenio Intergubernativo de Financiamiento UPRE-CIF-IG 086/2017, suscrito entre la UPRE y el GAM Villa Tunari, Proyecto Construccion Coliseo Isinuta Distrito N 7, correspondiente al pago del 20% de anticipo del monto fina</t>
  </si>
  <si>
    <t>J03243320001</t>
  </si>
  <si>
    <t>De: 00099024113 Transferencia en cumplimiento al DS N0913 de 15/06/2011 y el Convenio Intergubernativo de Financiamiento UPRE-CIF-IG 083/2017, suscrito entre la UPRE y el GAM Potosi, Proyecto Construccion Bloques Administrativos, Aulas Teoricas, Tecnicas y Dos Tinglados U.E. Divino Maestro A, B y C,</t>
  </si>
  <si>
    <t>J03243310001</t>
  </si>
  <si>
    <t>De: 00099024113 Transferencia en cumplimiento al DS N0913 de 15/06/2011 y el Convenio Intergubernativo de Financiamiento UPRE-CIF-IG 082/2017, suscrito entre la UPRE y el GAM Potosi, Proyecto Construccion Bloques Administrativos y Aulas Tecnicas Unidad Educativa Antonio Jose de Sucre A y B, D-5 , co</t>
  </si>
  <si>
    <t>J03243300001</t>
  </si>
  <si>
    <t>De: 00099024113 Transferencia en cumplimiento al DS N0913 de 15/06/2011 y el Convenio Intergubernativo de Financiamiento UPRE-CIF-IG 081/2017, suscrito entre la UPRE y el GAM Potosi, Proyecto Construccion Unidad Educativa Kenny Prieto Melgarejo (Nivel Secundario) D-17, correspondiente al pago del 20</t>
  </si>
  <si>
    <t>J03243290001</t>
  </si>
  <si>
    <t>De: 00099024113 Transferencia en cumplimiento al DS N0913 de 15/06/2011 y el Convenio Intergubernativo de Financiamiento UPRE-CIF-IG 080/2017, suscrito entre la UPRE y el GAM Potosi, Proyecto Construccion Unidad Educativa Inti Peredo D-19, correspondiente al pago del 20% de anticipo del monto financ</t>
  </si>
  <si>
    <t>J03243280001</t>
  </si>
  <si>
    <t>De: 00099024113 Transferencia en cumplimiento al DS N0913 de 15/06/2011 y el Convenio Intergubernativo de Financiamiento UPRE-CIF-IG 079/2017, suscrito entre la UPRE y el GAM Potosi, Proyecto Construccion Centro de Educacion Especial Juan Evo Morales Ayma I D-10, correspondiente al pago del 20% de a</t>
  </si>
  <si>
    <t>J03243270001</t>
  </si>
  <si>
    <t>De: 00099024113 Transferencia en cumplimiento al DS N0913 de 15/06/2011 y el Convenio Intergubernativo de Financiamiento UPRE-CIF-IG 078/2017, suscrito entre la UPRE y el GAM Potosi, Proyecto Const. Centro de Educacion Tecnica Alternativa San Martin D-1, correspondiente al pago del 20% de anticipo d</t>
  </si>
  <si>
    <t>J03243260001</t>
  </si>
  <si>
    <t>De: 00099024113 Transferencia en cumplimiento al DS N0913 de 15/06/2011 y el Convenio Intergubernativo de Financiamiento UPRE-CIF-IG 077/2017, suscrito entre la UPRE y el GAM Potosi, Proyecto Const. Bloques: Administrativo, Aulas, Talleres y Campo Deportivo Unidad Educativa Jesus de Nazarerth D 12,</t>
  </si>
  <si>
    <t>J03252650001</t>
  </si>
  <si>
    <t>De: 00099024113 Transferencia en cumplimiento al DS N0913 de 15/06/2011 y el Convenio Intergubernativo de Financiamiento UPRE-CIF-IG 048/2017, suscrito entre la UPRE y el GAM Villa Libertad Licoma, Proyecto Construccion Mercado Central Licoma, correspondiente al pago del 20% de anticipo del monto fi</t>
  </si>
  <si>
    <t>J03250190001</t>
  </si>
  <si>
    <t>De: 00099024113 Transferencia en cumplimiento al DS N0913 de 15/06/2011 y el Convenio Intergubernativo de Financiamiento UPRE-CIF-IG 045/2017, suscrito entre la UPRE y el GAM Shinahota, Proyecto Construccion 6 Aulas y Bateria de Banos U.E. Mcal. Sucre, correspondiente al pago del 20% de anticipo del</t>
  </si>
  <si>
    <t>J03250200001</t>
  </si>
  <si>
    <t>De: 00099024113 Transferencia en cumplimiento al DS N0913 de 15/06/2011 y el Convenio Intergubernativo de Financiamiento UPRE-CIF-IG 044/2017, suscrito entre la UPRE y el GAM Shinahota, Proyecto Construccion 6 Aulas, Area Administrativa, Bateria de Banos y Graderias U.E. Puerto Aroma, correspondient</t>
  </si>
  <si>
    <t>J03250170001</t>
  </si>
  <si>
    <t>De: 00099024113 Transferencia en cumplimiento al DS N0913 de 15/06/2011 y el Convenio Intergubernativo de Financiamiento UPRE-CIF-IG 043/2017, suscrito entre la UPRE y el GAM Shinahota, Proyecto Construccion 6 Aulas, Area Administrativa, Bateria de Banos y Graderias U.E. Marcelo Quiroga Santa Cruz,</t>
  </si>
  <si>
    <t>J03250210001</t>
  </si>
  <si>
    <t>De: 00099024113 Transferencia en cumplimiento al DS N0913 de 15/06/2011 y el Convenio Intergubernativo de Financiamiento UPRE-CIF-IG 042/2017, suscrito entre la UPRE y el GAM Shinahota, Proyecto Construccion Area Administrativa, Amurallado y Graderias U.E. Demetrio Canelas, correspondiente al pago d</t>
  </si>
  <si>
    <t>J03250220001</t>
  </si>
  <si>
    <t>De: 00099024113 Transferencia en cumplimiento al DS N0913 de 15/06/2011 y el Convenio Intergubernativo de Financiamiento UPRE-CIF-IG 041/2017, suscrito entre la UPRE y el GAM Shinahota, Proyecto Construccion 12 Aulas, Area Administrativa, Bateria de Banos y Graderias U.E. German Busch B, correspondi</t>
  </si>
  <si>
    <t>J03250230001</t>
  </si>
  <si>
    <t>De: 00099024113 Transferencia en cumplimiento al DS N0913 de 15/06/2011 y el Convenio Intergubernativo de Financiamiento UPRE-CIF-IG 040/2017, suscrito entre la UPRE y el GAM Shinahota, Proyecto Construccion Infraestructura Educativa U.E. Colorado, correspondiente al pago del 20% de anticipo del mon</t>
  </si>
  <si>
    <t>J03250250001</t>
  </si>
  <si>
    <t>De: 00099024113 Transferencia en cumplimiento al DS N0913 de 15/06/2011 y el Convenio Intergubernativo de Financiamiento UPRE-CIF-IG 039/2017, suscrito entre la UPRE y el GAM Shinahota, Proyecto Construccion Infraestructura Educativa U.E. 4 de Abril, correspondiente al pago del 20% de anticipo del m</t>
  </si>
  <si>
    <t>J03250240001</t>
  </si>
  <si>
    <t>De: 00099024113 Transferencia en cumplimiento al DS N0913 de 15/06/2011 y el Convenio Intergubernativo de Financiamiento UPRE-CIF-IG 038/2017, suscrito entre la UPRE y el GAM Shinahota, Proyecto Construccion Infraestructura Educativa Nivel Inicial Ibuelo, correspondiente al pago del 20% de anticipo</t>
  </si>
  <si>
    <t>J03250180001</t>
  </si>
  <si>
    <t>De: 00099024113 Transferencia en cumplimiento al DS N0913 de 15/06/2011 y el Convenio Intergubernativo de Financiamiento UPRE-CIF-IG 037/2017, suscrito entre la UPRE y el GAM Shinahota, Proyecto Construccion Cancha Multiple U.E. Ibuelo de Santa Rosa, correspondiente al pago del 20% de anticipo del m</t>
  </si>
  <si>
    <t>J03250160001</t>
  </si>
  <si>
    <t>De: 00099024113 Transferencia en cumplimiento al DS N0913 de 15/06/2011 y el Convenio Intergubernativo de Financiamiento UPRE-CIF-IG 036/2017, suscrito entre la UPRE y el GAM Shinahota, Proyecto Construccion Cancha Multiple U.E. Villa Imperial, correspondiente al pago del 20% de anticipo del monto f</t>
  </si>
  <si>
    <t>J03241540001</t>
  </si>
  <si>
    <t>De: 00099024113 Transferencia en cumplimiento al DS N0913 de 15/06/2011 y el Convenio Intergubernativo de Financiamiento UPRE-CIF-IG 029/2017, suscrito entre la UPRE y el GAM de Puerto Villarroel proyecto Construccion Unidad Educativa Comandante Fidel Castro Ruz, correspondiente al primer desembolso</t>
  </si>
  <si>
    <t>J03241530001</t>
  </si>
  <si>
    <t>De: 00099024113 Transferencia en cumplimiento al DS N0913 de 15/06/2011 y el Convenio Intergubernativo de Financiamiento UPRE-CIF-IG 028/2017, suscrito entre la UPRE y el GAM de Puerto Villarroel proyecto Construccion Infraestructura U.E. Esmeralda, correspondiente al primer desembolso equivalente a</t>
  </si>
  <si>
    <t>J03247890001</t>
  </si>
  <si>
    <t>De: 00099024113 Transferencia en cumplimiento al DS N0913 de 15/06/2011 y el Convenio Intergubernativo de Financiamiento UPRE-CIF-IG 0158/2016, suscrito entre la UPRE y el GAM La Asunta, Proyecto Const. 8 Aulas U.E. Puerto Rico, correspondiente al pago de la planilla N3 de cierre, segun la UPRE.</t>
  </si>
  <si>
    <t>J03248240001</t>
  </si>
  <si>
    <t>De: 00099024113 Transferencia en cumplimiento al DS N0913 de 15/06/2011 y el Convenio Intergubernativo de Financiamiento UPRE-CIF-IG 0157/2016, suscrito entre la UPRE y el GAM La Asunta, Proyecto Const. 8 Aulas U.E. Chamaca, correspondiente al pago de la planilla N4 de cierre, segun la UPRE.</t>
  </si>
  <si>
    <t>J03241550001</t>
  </si>
  <si>
    <t>De: 00099024113 Transferencia en cumplimiento al DS N0913 de 15/06/2011 y el Convenio Intergubernativo de Financiamiento UPRE-CIF-IG 0150/2016, suscrito entre la UPRE y el GAM Sucre, Proyecto Const. Bloque de Aulas y Talleres U.E. Alegria D-6, correspondiente al pago de la planilla N2, segun la UPRE</t>
  </si>
  <si>
    <t>J03247120001</t>
  </si>
  <si>
    <t>De: 00099024113 Transferencia en cumplimiento al DS N0913 de 15/06/2011 y el Convenio Intergubernativo de Financiamiento UPRE-CIF-IG 0118/2017, suscrito entre la UPRE y el GAM de Yanacachi proyecto Construccion Tinglado Polifuncional Unidad Educativa Ticuniri (Yanacachi), correspondiente al primer d</t>
  </si>
  <si>
    <t>J03251350001</t>
  </si>
  <si>
    <t>De: 00099024113 Transferencia en cumplimiento al DS N0913 de 15/06/2011 y el Convenio Intergubernativo de Financiamiento UPRE-CIF-IG 006/2016, suscrito entre la UPRE y el GAM Ixiamas, Proyecto Construccion Coliseo Municipal de Ixiamas, correspondiente al pago de la planilla N4, segun la UPRE.</t>
  </si>
  <si>
    <t>J03242720001</t>
  </si>
  <si>
    <t>De: 00099024113 Transferencia en cumplimiento al DS N0913 de 15/06/2011 y Adenda al Convenio Interinstitucional de Financiamiento UPRE-ADENDA-011/2017, suscrito entre la UPRE y el GAM de El Torno proyecto Construccion 2da. Fase Mercado Municipal El Torno, correspondiente al primer desembolso equival</t>
  </si>
  <si>
    <t>J03245330001</t>
  </si>
  <si>
    <t>De: 00099021001 Transferencia que efectuamos a requerimiento de la Unidad de Administracion e Informacion Salarial con nota CITE: MEFP/VTCP/DGPOT/UAIS/3149/2017, por concepto de reversion definitiva de boletas de pago de varias entidades consignadas en el Comprobante de Pago N 18693.</t>
  </si>
  <si>
    <t>J03246940001</t>
  </si>
  <si>
    <t>De: 00099021001 A solicitud de la Empresa Misicuni con nota CITE: EM.GG.380/2017 y en virtud al Decreto Supremo N 2964, para el pago de la planilla N 30 del Paquete N1 Presa, vertedero y obras subterraneas de la Construccion de la Presa, Obras Anexas y Complementarias (Misicuni II) del Proyecto Mult</t>
  </si>
  <si>
    <t>J03243040001</t>
  </si>
  <si>
    <t>De: 00099021001 A solicitud de la Empresa Misicuni con nota CITE: EM.GG.367/2017 y en virtud al Decreto Supremo N 2964, se efectua la transferencia para el pago de la planilla de sueldos, aportes patronales y laborales del area tecnica correspondiente al mes de mayo 2017.</t>
  </si>
  <si>
    <t>J03239080001</t>
  </si>
  <si>
    <t>De: 00099021001 A solicitud de la Empresa Misicuni con nota CITE: EM.GG.352/2017 para el pago de la planilla 29 del Paquete N 1 Presa, vertedero y obras subterraneas de la Construccion Presa, Obras Anexas y Complementarias (Misicuni II) del Proyecto Multiple Misicuni</t>
  </si>
  <si>
    <t>J03239070001</t>
  </si>
  <si>
    <t>De: 00099021001 A solicitud de la Empresa Misicuni con nota CITE: EM.GG.334/2017 para el pago de la planilla 1 (unica) del contrato N 17/2017 Supervision Tecnica de la Construccion Presa, Obras Anexas y Complementarias (Misicuni II) del Proyecto Multiple Misicuni (Bs694.340,46), y para los gastos de</t>
  </si>
  <si>
    <t>T03709510001</t>
  </si>
  <si>
    <t>T03709530001</t>
  </si>
  <si>
    <t>T03709550001</t>
  </si>
  <si>
    <t>T03709570001</t>
  </si>
  <si>
    <t>T03709590001</t>
  </si>
  <si>
    <t>T03709610001</t>
  </si>
  <si>
    <t>T03709630001</t>
  </si>
  <si>
    <t>T03709650001</t>
  </si>
  <si>
    <t>T03709670001</t>
  </si>
  <si>
    <t>T03709690001</t>
  </si>
  <si>
    <t>T03709710001</t>
  </si>
  <si>
    <t>T03709730001</t>
  </si>
  <si>
    <t>T03709750001</t>
  </si>
  <si>
    <t>T03709770001</t>
  </si>
  <si>
    <t>T03709790001</t>
  </si>
  <si>
    <t>T03709810001</t>
  </si>
  <si>
    <t>T03709830001</t>
  </si>
  <si>
    <t>T03709850001</t>
  </si>
  <si>
    <t>T03709870001</t>
  </si>
  <si>
    <t>T03709890001</t>
  </si>
  <si>
    <t>T03709910001</t>
  </si>
  <si>
    <t>T03709930001</t>
  </si>
  <si>
    <t>T03709950001</t>
  </si>
  <si>
    <t>T03709970001</t>
  </si>
  <si>
    <t>T03709990001</t>
  </si>
  <si>
    <t>T03708220001</t>
  </si>
  <si>
    <t>T03708240001</t>
  </si>
  <si>
    <t>T03708260001</t>
  </si>
  <si>
    <t>T03708280001</t>
  </si>
  <si>
    <t>T03708300001</t>
  </si>
  <si>
    <t>T03708320001</t>
  </si>
  <si>
    <t>T03708340001</t>
  </si>
  <si>
    <t>T03708360001</t>
  </si>
  <si>
    <t>T03708380001</t>
  </si>
  <si>
    <t>T03708400001</t>
  </si>
  <si>
    <t>T03708420001</t>
  </si>
  <si>
    <t>T03708440001</t>
  </si>
  <si>
    <t>T03708460001</t>
  </si>
  <si>
    <t>T03708480001</t>
  </si>
  <si>
    <t>T03708500001</t>
  </si>
  <si>
    <t>T03708520001</t>
  </si>
  <si>
    <t>T03708540001</t>
  </si>
  <si>
    <t>T03708560001</t>
  </si>
  <si>
    <t>T03708580001</t>
  </si>
  <si>
    <t>T03708600001</t>
  </si>
  <si>
    <t>T03708620001</t>
  </si>
  <si>
    <t>T03708640001</t>
  </si>
  <si>
    <t>T03708660001</t>
  </si>
  <si>
    <t>T03708680001</t>
  </si>
  <si>
    <t>T03708700001</t>
  </si>
  <si>
    <t>T03708720001</t>
  </si>
  <si>
    <t>T03708740001</t>
  </si>
  <si>
    <t>T03708760001</t>
  </si>
  <si>
    <t>T03708780001</t>
  </si>
  <si>
    <t>T03708800001</t>
  </si>
  <si>
    <t>T03708820001</t>
  </si>
  <si>
    <t>T03708840001</t>
  </si>
  <si>
    <t>T03708860001</t>
  </si>
  <si>
    <t>T03708880001</t>
  </si>
  <si>
    <t>T03708900001</t>
  </si>
  <si>
    <t>T03708920001</t>
  </si>
  <si>
    <t>T03708940001</t>
  </si>
  <si>
    <t>T03708960001</t>
  </si>
  <si>
    <t>T03708980001</t>
  </si>
  <si>
    <t>T03709000001</t>
  </si>
  <si>
    <t>T03709020001</t>
  </si>
  <si>
    <t>T03709040001</t>
  </si>
  <si>
    <t>T03709060001</t>
  </si>
  <si>
    <t>T03709080001</t>
  </si>
  <si>
    <t>T03709100001</t>
  </si>
  <si>
    <t>T03709120001</t>
  </si>
  <si>
    <t>T03709150001</t>
  </si>
  <si>
    <t>T03709170001</t>
  </si>
  <si>
    <t>T03709190001</t>
  </si>
  <si>
    <t>T03709210001</t>
  </si>
  <si>
    <t>T03709230001</t>
  </si>
  <si>
    <t>T03709250001</t>
  </si>
  <si>
    <t>T03709270001</t>
  </si>
  <si>
    <t>T03709290001</t>
  </si>
  <si>
    <t>T03709310001</t>
  </si>
  <si>
    <t>T03709330001</t>
  </si>
  <si>
    <t>T03709350001</t>
  </si>
  <si>
    <t>T03709370001</t>
  </si>
  <si>
    <t>T03709390001</t>
  </si>
  <si>
    <t>T03709410001</t>
  </si>
  <si>
    <t>T03709430001</t>
  </si>
  <si>
    <t>T03709450001</t>
  </si>
  <si>
    <t>T03709470001</t>
  </si>
  <si>
    <t>T03709490001</t>
  </si>
  <si>
    <t>T03707900001</t>
  </si>
  <si>
    <t>T03707920001</t>
  </si>
  <si>
    <t>T03707940001</t>
  </si>
  <si>
    <t>T03707960001</t>
  </si>
  <si>
    <t>T03707980001</t>
  </si>
  <si>
    <t>T03708000001</t>
  </si>
  <si>
    <t>T03708020001</t>
  </si>
  <si>
    <t>T03708040001</t>
  </si>
  <si>
    <t>T03708060001</t>
  </si>
  <si>
    <t>T03708080001</t>
  </si>
  <si>
    <t>T03708100001</t>
  </si>
  <si>
    <t>T03708120001</t>
  </si>
  <si>
    <t>T03708140001</t>
  </si>
  <si>
    <t>T03708160001</t>
  </si>
  <si>
    <t>T03708180001</t>
  </si>
  <si>
    <t>T03708200001</t>
  </si>
  <si>
    <t>T03712860001</t>
  </si>
  <si>
    <t>T03712880001</t>
  </si>
  <si>
    <t>T03712900001</t>
  </si>
  <si>
    <t>T03712920001</t>
  </si>
  <si>
    <t>T03712940001</t>
  </si>
  <si>
    <t>T03712960001</t>
  </si>
  <si>
    <t>T03712980001</t>
  </si>
  <si>
    <t>T03713000001</t>
  </si>
  <si>
    <t>T03713020001</t>
  </si>
  <si>
    <t>T03713040001</t>
  </si>
  <si>
    <t>T03713060001</t>
  </si>
  <si>
    <t>T03713080001</t>
  </si>
  <si>
    <t>T03713100001</t>
  </si>
  <si>
    <t>T03713120001</t>
  </si>
  <si>
    <t>T03713140001</t>
  </si>
  <si>
    <t>T03713160001</t>
  </si>
  <si>
    <t>T03713180001</t>
  </si>
  <si>
    <t>T03713200001</t>
  </si>
  <si>
    <t>T03713220001</t>
  </si>
  <si>
    <t>T03713260001</t>
  </si>
  <si>
    <t>T03713280001</t>
  </si>
  <si>
    <t>T03713300001</t>
  </si>
  <si>
    <t>T03713320001</t>
  </si>
  <si>
    <t>T03713340001</t>
  </si>
  <si>
    <t>T03713360001</t>
  </si>
  <si>
    <t>T03713380001</t>
  </si>
  <si>
    <t>T03713400001</t>
  </si>
  <si>
    <t>T03713420001</t>
  </si>
  <si>
    <t>T03713440001</t>
  </si>
  <si>
    <t>T03713460001</t>
  </si>
  <si>
    <t>T03713470001</t>
  </si>
  <si>
    <t>T03711570001</t>
  </si>
  <si>
    <t>T03711590001</t>
  </si>
  <si>
    <t>T03711610001</t>
  </si>
  <si>
    <t>T03711630001</t>
  </si>
  <si>
    <t>T03711650001</t>
  </si>
  <si>
    <t>T03711670001</t>
  </si>
  <si>
    <t>T03711690001</t>
  </si>
  <si>
    <t>T03711710001</t>
  </si>
  <si>
    <t>T03711730001</t>
  </si>
  <si>
    <t>T03711760001</t>
  </si>
  <si>
    <t>T03711780001</t>
  </si>
  <si>
    <t>T03711800001</t>
  </si>
  <si>
    <t>T03711820001</t>
  </si>
  <si>
    <t>T03711840001</t>
  </si>
  <si>
    <t>T03711860001</t>
  </si>
  <si>
    <t>T03711880001</t>
  </si>
  <si>
    <t>T03711900001</t>
  </si>
  <si>
    <t>T03711920001</t>
  </si>
  <si>
    <t>T03711940001</t>
  </si>
  <si>
    <t>T03711960001</t>
  </si>
  <si>
    <t>T03711980001</t>
  </si>
  <si>
    <t>T03712000001</t>
  </si>
  <si>
    <t>T03712020001</t>
  </si>
  <si>
    <t>T03712040001</t>
  </si>
  <si>
    <t>T03712060001</t>
  </si>
  <si>
    <t>T03712080001</t>
  </si>
  <si>
    <t>T03712100001</t>
  </si>
  <si>
    <t>T03712120001</t>
  </si>
  <si>
    <t>T03712140001</t>
  </si>
  <si>
    <t>T03712160001</t>
  </si>
  <si>
    <t>T03712180001</t>
  </si>
  <si>
    <t>T03712200001</t>
  </si>
  <si>
    <t>T03712220001</t>
  </si>
  <si>
    <t>T03712240001</t>
  </si>
  <si>
    <t>T03712260001</t>
  </si>
  <si>
    <t>T03712280001</t>
  </si>
  <si>
    <t>T03712300001</t>
  </si>
  <si>
    <t>T03712320001</t>
  </si>
  <si>
    <t>T03712340001</t>
  </si>
  <si>
    <t>T03712360001</t>
  </si>
  <si>
    <t>T03712380001</t>
  </si>
  <si>
    <t>T03712400001</t>
  </si>
  <si>
    <t>T03712420001</t>
  </si>
  <si>
    <t>T03712440001</t>
  </si>
  <si>
    <t>T03712460001</t>
  </si>
  <si>
    <t>T03712480001</t>
  </si>
  <si>
    <t>T03712500001</t>
  </si>
  <si>
    <t>T03712520001</t>
  </si>
  <si>
    <t>T03712540001</t>
  </si>
  <si>
    <t>T03712560001</t>
  </si>
  <si>
    <t>T03712580001</t>
  </si>
  <si>
    <t>T03712600001</t>
  </si>
  <si>
    <t>T03712620001</t>
  </si>
  <si>
    <t>T03712640001</t>
  </si>
  <si>
    <t>T03712660001</t>
  </si>
  <si>
    <t>T03712680001</t>
  </si>
  <si>
    <t>T03712700001</t>
  </si>
  <si>
    <t>T03712720001</t>
  </si>
  <si>
    <t>T03712740001</t>
  </si>
  <si>
    <t>T03712760001</t>
  </si>
  <si>
    <t>T03712780001</t>
  </si>
  <si>
    <t>T03712800001</t>
  </si>
  <si>
    <t>T03712820001</t>
  </si>
  <si>
    <t>T03712840001</t>
  </si>
  <si>
    <t>T03710290001</t>
  </si>
  <si>
    <t>T03710310001</t>
  </si>
  <si>
    <t>T03710330001</t>
  </si>
  <si>
    <t>T03710350001</t>
  </si>
  <si>
    <t>T03710370001</t>
  </si>
  <si>
    <t>T03710390001</t>
  </si>
  <si>
    <t>T03710410001</t>
  </si>
  <si>
    <t>T03710430001</t>
  </si>
  <si>
    <t>T03710450001</t>
  </si>
  <si>
    <t>T03710470001</t>
  </si>
  <si>
    <t>T03710490001</t>
  </si>
  <si>
    <t>T03710510001</t>
  </si>
  <si>
    <t>T03710530001</t>
  </si>
  <si>
    <t>T03710550001</t>
  </si>
  <si>
    <t>T03710570001</t>
  </si>
  <si>
    <t>T03710590001</t>
  </si>
  <si>
    <t>T03710610001</t>
  </si>
  <si>
    <t>T03710630001</t>
  </si>
  <si>
    <t>T03710650001</t>
  </si>
  <si>
    <t>T03710670001</t>
  </si>
  <si>
    <t>T03710690001</t>
  </si>
  <si>
    <t>T03710710001</t>
  </si>
  <si>
    <t>T03710730001</t>
  </si>
  <si>
    <t>T03710750001</t>
  </si>
  <si>
    <t>T03710770001</t>
  </si>
  <si>
    <t>T03710790001</t>
  </si>
  <si>
    <t>T03710810001</t>
  </si>
  <si>
    <t>T03710830001</t>
  </si>
  <si>
    <t>T03710850001</t>
  </si>
  <si>
    <t>T03710870001</t>
  </si>
  <si>
    <t>T03710890001</t>
  </si>
  <si>
    <t>T03710910001</t>
  </si>
  <si>
    <t>T03710930001</t>
  </si>
  <si>
    <t>T03710950001</t>
  </si>
  <si>
    <t>T03710970001</t>
  </si>
  <si>
    <t>T03710990001</t>
  </si>
  <si>
    <t>T03711010001</t>
  </si>
  <si>
    <t>T03711030001</t>
  </si>
  <si>
    <t>T03711050001</t>
  </si>
  <si>
    <t>T03711070001</t>
  </si>
  <si>
    <t>T03711090001</t>
  </si>
  <si>
    <t>T03711110001</t>
  </si>
  <si>
    <t>T03711130001</t>
  </si>
  <si>
    <t>T03711150001</t>
  </si>
  <si>
    <t>T03711170001</t>
  </si>
  <si>
    <t>T03711190001</t>
  </si>
  <si>
    <t>T03711210001</t>
  </si>
  <si>
    <t>T03711230001</t>
  </si>
  <si>
    <t>T03711250001</t>
  </si>
  <si>
    <t>T03711270001</t>
  </si>
  <si>
    <t>T03711290001</t>
  </si>
  <si>
    <t>T03711310001</t>
  </si>
  <si>
    <t>T03711330001</t>
  </si>
  <si>
    <t>T03711350001</t>
  </si>
  <si>
    <t>T03711370001</t>
  </si>
  <si>
    <t>T03711390001</t>
  </si>
  <si>
    <t>T03711410001</t>
  </si>
  <si>
    <t>T03711430001</t>
  </si>
  <si>
    <t>T03711450001</t>
  </si>
  <si>
    <t>T03711470001</t>
  </si>
  <si>
    <t>T03711490001</t>
  </si>
  <si>
    <t>T03711510001</t>
  </si>
  <si>
    <t>T03711530001</t>
  </si>
  <si>
    <t>T03711550001</t>
  </si>
  <si>
    <t>T03710010001</t>
  </si>
  <si>
    <t>T03710030001</t>
  </si>
  <si>
    <t>T03710050001</t>
  </si>
  <si>
    <t>T03710070001</t>
  </si>
  <si>
    <t>T03710090001</t>
  </si>
  <si>
    <t>T03710110001</t>
  </si>
  <si>
    <t>T03710130001</t>
  </si>
  <si>
    <t>T03710150001</t>
  </si>
  <si>
    <t>T03710170001</t>
  </si>
  <si>
    <t>T03710190001</t>
  </si>
  <si>
    <t>T03710210001</t>
  </si>
  <si>
    <t>T03710230001</t>
  </si>
  <si>
    <t>T03710250001</t>
  </si>
  <si>
    <t>T03710270001</t>
  </si>
  <si>
    <t>G04759230001</t>
  </si>
  <si>
    <t>COMISIONES BANCARIAS PORVPAGO PRÉSTAMO JBIC BV-C1 VCTO. 20-06-2017 POR CUENTA DE TGN SEGÚN NOTA MEFP/VTCP/DGCP/UODP-485/20017 DE FECHA 20-06-2017, VALOR 20-06-2017 LIBRETA N° 00099021001 TGN-RECURSOS ORDINARIOS 3987 REF.: COMISIONES BANCARIAS</t>
  </si>
  <si>
    <t>G04833650001</t>
  </si>
  <si>
    <t>COMISIONES BANCARIAS POR PAGO PRÉSTAMO KFW ALEMANIA 9365263 VCTO. 30-06-2017 POR CUENTA DE TGN SEGÚN NOTA COD.LIQ.009407 DE FECHA 23-06-2017, VALOR 30-06-2017 LIBRETA N° 0099021001 "TGN RECURSOS ORDINARIOS" (3987) REF.: COMISIONES BANCARIAS</t>
  </si>
  <si>
    <t>E00459800001</t>
  </si>
  <si>
    <t>E00459830001</t>
  </si>
  <si>
    <t>S08916530001</t>
  </si>
  <si>
    <t>COBRO DE||COSTO UTILES DE ESCRITORIO POR LA ELABORACION DEL COMPROBANTE CONTABLE NRO, 0891652 DE LA FECHA. DE LA LIB. N° 00099021001 RECURSOS ORDINARIOS COBRO COSTO UTILES DE ESCRITORIO</t>
  </si>
  <si>
    <t>E00459840001</t>
  </si>
  <si>
    <t>G04837160001</t>
  </si>
  <si>
    <t>COBRO DE COMISIONES AL MEFP LIBRETA 00099021001 RECURSOS ORDINARIOS MN-CUT (3987) POR PAGO PRESTAMO KFW 9165986 IMPORTACIONES BIENES Y SERVICIO VCTO.30-06-2017 EXCORDEPAZ</t>
  </si>
  <si>
    <t>G04835180001</t>
  </si>
  <si>
    <t>COBRO DE COMISIONES AL MEFP LIBRETA 00099021001 RECURSOS ORDINARIOS MN-CUT (3987) POR PAGO PRESTAMO KFW 9165986 IMPORTACIONES BIENES Y SERVICIO VCTO.30-06-2017 EMPRESA METALURGICA VINTO</t>
  </si>
  <si>
    <t>G04837190001</t>
  </si>
  <si>
    <t>COBRO DE COMISIONES AL MEFP LIBRETA 00099021001 RECURSOS ORDINARIOS MN-CUT (3987) POR PAGO PRESTAMO KFW 9165986 IMPORTACIONES BIENES Y SERVICIO VCTO.30-06-2017 AAPOS</t>
  </si>
  <si>
    <t>G04753210001</t>
  </si>
  <si>
    <t>COBRO DE COMISIONES AL MEFP LIBRETA 00099021001 RECURSOS ORDINARIOS MN-CUT (3987) POR PAGO PRESTAMO JBIC BV-C1 CRE.IMPOR.REAC.VCTO.20-06-2017 YPFB TRANSPORTE</t>
  </si>
  <si>
    <t>G04659760001</t>
  </si>
  <si>
    <t>COBRO COSTOS DE PAPELERIA SEGUN TRANSFERENCIA DEL EXTERIOR POR ORDEN DE VICECONSULADO DEL EST. PLURINACIONAL DE BOLIVIA EN PILAR ARGENTINA REF.: SERVICIOS DEL GOBIERNO LIB. 00010011102 MIN.RELACIONES EXTERIORES - GESTORIA CONSULAR LEY Nº 3108</t>
  </si>
  <si>
    <t>G04835150001</t>
  </si>
  <si>
    <t>COBRO COSTOS DE PAPELERIA SEGUN TRANSFERENCIA DEL EXTERIOR POR ORDEN DE TRAFIGURA PTE LIMITED LIB. 00513012003 LBP-YPFB (2011349681373)</t>
  </si>
  <si>
    <t>G04691270001</t>
  </si>
  <si>
    <t>COBRO COSTOS DE PAPELERIA SEGUN TRANSFERENCIA DEL EXTERIOR POR ORDEN DE THE EMBASSY OF BOLIVIA/CONSULAR-SUECIA REF:GESTORIA CONSULAR MAYO 2017 LIB. 00010011102 MIN.RELACIONES EXTERIORES - GESTORIA CONSULAR LEY Nº 3108</t>
  </si>
  <si>
    <t>G04709860001</t>
  </si>
  <si>
    <t>COBRO COSTOS DE PAPELERIA SEGUN TRANSFERENCIA DEL EXTERIOR POR ORDEN DE SHANDONGKERUI PETROLEUM EQUIPMENT CO., LTD. - SHANDONG CHINA LIB. 00513072001 YPFB - OPERACIONES G N R G D</t>
  </si>
  <si>
    <t>G04627280001</t>
  </si>
  <si>
    <t>COBRO COSTOS DE PAPELERIA SEGUN TRANSFERENCIA DEL EXTERIOR POR ORDEN DE SEZIONE CONSOLARE AMBASCIATA DI BOLIVIA-ITALIA REF:GESTORIA CONSULAR MAYO 2017 LIB. 00010011102 MIN.RELACIONES EXTERIORES - GESTORIA CONSULAR LEY Nº 3108</t>
  </si>
  <si>
    <t>G04774720001</t>
  </si>
  <si>
    <t>COBRO COSTOS DE PAPELERIA SEGUN TRANSFERENCIA DEL EXTERIOR POR ORDEN DE RECAUDACION GESTORIA CONSULAR ARICA-CHILE LIB. 00010011102 MIN.RELACIONES EXTERIORES - GESTORIA CONSULAR LEY Nº 3108</t>
  </si>
  <si>
    <t>G04786710001</t>
  </si>
  <si>
    <t>COBRO COSTOS DE PAPELERIA SEGUN TRANSFERENCIA DEL EXTERIOR POR ORDEN DE PETROLEO BRASILEIRO SA PETROBRAS-BR RIO DE JANEIRO LIB. 00513012007 YPFB - RECURSOS NACIONALIZACIÓN</t>
  </si>
  <si>
    <t>G04698880001</t>
  </si>
  <si>
    <t>G04775150001</t>
  </si>
  <si>
    <t>G04698840001</t>
  </si>
  <si>
    <t>G04769950001</t>
  </si>
  <si>
    <t>COBRO COSTOS DE PAPELERIA SEGUN TRANSFERENCIA DEL EXTERIOR POR ORDEN DE PETROBRAS PARAGUAY GAS SRL REF.: OPE 0/340926 LIB. 00513062001 YPFB-OPERACIONES PLANTA DE SEPARACION DE LIQUIDOS RIO GRANDE</t>
  </si>
  <si>
    <t>G04634400001</t>
  </si>
  <si>
    <t>COBRO COSTOS DE PAPELERIA SEGUN TRANSFERENCIA DEL EXTERIOR POR ORDEN DE PETROBRAS PARAGUAY GAS SRL REF.: OPE 0/338264 LIB. 00513062001 YPFB-OPERACIONES PLANTA DE SEPARACION DE LIQUIDOS RIO GRANDE</t>
  </si>
  <si>
    <t>G04659810001</t>
  </si>
  <si>
    <t>COBRO COSTOS DE PAPELERIA SEGUN TRANSFERENCIA DEL EXTERIOR POR ORDEN DE LLAMA GAS SA REF.: PAGO SALDO MAYO 2017 LIB. 00513062001 YPFB-OPERACIONES PLANTA DE SEPARACION DE LIQUIDOS RIO GRANDE</t>
  </si>
  <si>
    <t>G04661520001</t>
  </si>
  <si>
    <t>G04774800001</t>
  </si>
  <si>
    <t>G04812780001</t>
  </si>
  <si>
    <t>G04663110001</t>
  </si>
  <si>
    <t>COBRO COSTOS DE PAPELERIA SEGUN TRANSFERENCIA DEL EXTERIOR POR ORDEN DE LIMA GAS S.A.- CALLAO-PERU. LIB. 00513062001 YPFB-OPERACIONES PLANTA DE SEPARACION DE LIQUIDOS RIO GRANDE</t>
  </si>
  <si>
    <t>G04669600001</t>
  </si>
  <si>
    <t>G04667030001</t>
  </si>
  <si>
    <t>G04691330001</t>
  </si>
  <si>
    <t>COBRO COSTOS DE PAPELERIA SEGUN TRANSFERENCIA DEL EXTERIOR POR ORDEN DE HERCO COMBUSTIBLES S.A.LIMA-PERU. LIB. 00513062001 YPFB-OPERACIONES PLANTA DE SEPARACION DE LIQUIDOS RIO GRANDE</t>
  </si>
  <si>
    <t>G04661920001</t>
  </si>
  <si>
    <t>COBRO COSTOS DE PAPELERIA SEGUN TRANSFERENCIA DEL EXTERIOR POR ORDEN DE HERCO COMBUSTIBLES S.A. LIB. 00513062001 YPFB-OPERACIONES PLANTA DE SEPARACION DE LIQUIDOS RIO GRANDE</t>
  </si>
  <si>
    <t>G04812750001</t>
  </si>
  <si>
    <t>G04662840001</t>
  </si>
  <si>
    <t>COBRO COSTOS DE PAPELERIA SEGUN TRANSFERENCIA DEL EXTERIOR POR ORDEN DE GAS TOTAL S.A.-PARAGUAY. REF.: A CUENTA CONTRATO N 63 LIB. 00513062001 YPFB-OPERACIONES PLANTA DE SEPARACION DE LIQUIDOS RIO GRANDE</t>
  </si>
  <si>
    <t>G04713200001</t>
  </si>
  <si>
    <t>COBRO COSTOS DE PAPELERIA SEGUN TRANSFERENCIA DEL EXTERIOR POR ORDEN DE GAS TOTAL S.A. REF.: A CUENTA S/ CONTRATO NO. 63 AJUSTE DE PRECIO POR GLP LIB. 00513062001 YPFB-OPERACIONES PLANTA DE SEPARACION DE LIQUIDOS RIO GRANDE</t>
  </si>
  <si>
    <t>G04773790001</t>
  </si>
  <si>
    <t>G04828730001</t>
  </si>
  <si>
    <t>G04729310001</t>
  </si>
  <si>
    <t>COBRO COSTOS DE PAPELERIA SEGUN TRANSFERENCIA DEL EXTERIOR POR ORDEN DE GAS CORONA S.A.E.C.A.- ASUNCION PARAGUAY LIB. 00513062001 YPFB-OPERACIONES PLANTA DE SEPARACION DE LIQUIDOS RIO GRANDE</t>
  </si>
  <si>
    <t>G04628680001</t>
  </si>
  <si>
    <t>COBRO COSTOS DE PAPELERIA SEGUN TRANSFERENCIA DEL EXTERIOR POR ORDEN DE GAS CORONA S.A.E.C.A. ANTICIPO SG/ CONTRATO YPFB DLG LIB. 00513062001 YPFB-OPERACIONES PLANTA DE SEPARACION DE LIQUIDOS RIO GRANDE</t>
  </si>
  <si>
    <t>G04735410001</t>
  </si>
  <si>
    <t>COBRO COSTOS DE PAPELERIA SEGUN TRANSFERENCIA DEL EXTERIOR POR ORDEN DE ENERGIA ARGENTINA SA. REF.:FULLPAY B06-PAGO DIFEREIDO INVOICE EXA-GJA-071/17 LIB. 00513012007 YPFB - RECURSOS NACIONALIZACIÓN</t>
  </si>
  <si>
    <t>G04729400001</t>
  </si>
  <si>
    <t>G04735470001</t>
  </si>
  <si>
    <t>COBRO COSTOS DE PAPELERIA SEGUN TRANSFERENCIA DEL EXTERIOR POR ORDEN DE ENERGIA ARGENTINA S.A. ENARSA LIB. 00513012007 YPFB - RECURSOS NACIONALIZACIÓN</t>
  </si>
  <si>
    <t>G04639360001</t>
  </si>
  <si>
    <t>COBRO COSTOS DE PAPELERIA SEGUN TRANSFERENCIA DEL EXTERIOR POR ORDEN DE EMBASSY OF BOLIVIA SECCION CONSULAR-JAPAN LIB. 00010011102 MIN.RELACIONES EXTERIORES - GESTORIA CONSULAR LEY Nº 3108</t>
  </si>
  <si>
    <t>G04698860001</t>
  </si>
  <si>
    <t>COBRO COSTOS DE PAPELERIA SEGUN TRANSFERENCIA DEL EXTERIOR POR ORDEN DE EMBAJADA DE BOLIVIA EN MEXICO LIB. 00010011102 MIN.RELACIONES EXTERIORES - GESTORIA CONSULAR LEY Nº 3108</t>
  </si>
  <si>
    <t>G04721990001</t>
  </si>
  <si>
    <t>COBRO COSTOS DE PAPELERIA SEGUN TRANSFERENCIA DEL EXTERIOR POR ORDEN DE EMBAJADA DE BOLIVIA EN BRUSELAS BE. REF.:GESTORIA CONSULAR MAYO 2017 LIB. 00010011102 MIN.RELACIONES EXTERIORES - GESTORIA CONSULAR LEY Nº 3108</t>
  </si>
  <si>
    <t>G04647600001</t>
  </si>
  <si>
    <t>COBRO COSTOS DE PAPELERIA SEGUN TRANSFERENCIA DEL EXTERIOR POR ORDEN DE EMBAJADA DE BOLIVIA EN ALEMANIA REF.: RECAUDACION GESTORIA CONSULAR MAYO 2017 LIB. 00010011102 MIN.RELACIONES EXTERIORES - GESTORIA CONSULAR LEY Nº 3108</t>
  </si>
  <si>
    <t>G04632990001</t>
  </si>
  <si>
    <t>COBRO COSTOS DE PAPELERIA SEGUN TRANSFERENCIA DEL EXTERIOR POR ORDEN DE CORPORACION PETROLERA S.A. REF.: PAGO PRE FACTURA NRO.176/2017 LIB. 00513062001 YPFB-OPERACIONES PLANTA DE SEPARACION DE LIQUIDOS RIO GRANDE</t>
  </si>
  <si>
    <t>G04764850001</t>
  </si>
  <si>
    <t>G04663280001</t>
  </si>
  <si>
    <t>COBRO COSTOS DE PAPELERIA SEGUN TRANSFERENCIA DEL EXTERIOR POR ORDEN DE COPAPE PROD DE PETROLEO LTDA.BRAZIL-SAO PAULO. REF.: INV 187/2017 LIB. 00513062001 YPFB-OPERACIONES PLANTA DE SEPARACION DE LIQUIDOS RIO GRANDE</t>
  </si>
  <si>
    <t>G04786780001</t>
  </si>
  <si>
    <t>COBRO COSTOS DE PAPELERIA SEGUN TRANSFERENCIA DEL EXTERIOR POR ORDEN DE COPAPE PROD DE PETROLEO LTDA REF.: INV 210/2017 LIB. 00513062001 YPFB-OPERACIONES PLANTA DE SEPARACION DE LIQUIDOS RIO GRANDE</t>
  </si>
  <si>
    <t>G04628700001</t>
  </si>
  <si>
    <t>COBRO COSTOS DE PAPELERIA SEGUN TRANSFERENCIA DEL EXTERIOR POR ORDEN DE CONSULATE GNL OF THE PLURINATIONAL STATE OF BOLIVIA NEW YORK REF.: GESTORIA CONSULAR LIB. 00010011102 MIN.RELACIONES EXTERIORES - GESTORIA CONSULAR LEY Nº 3108</t>
  </si>
  <si>
    <t>G04687660001</t>
  </si>
  <si>
    <t>COBRO COSTOS DE PAPELERIA SEGUN TRANSFERENCIA DEL EXTERIOR POR ORDEN DE CONSULADO GERAL DA BOLIVIA SAO PAULO BRASIL LIB. 00010011102 MIN.RELACIONES EXTERIORES - GESTORIA CONSULAR LEY Nº 3108</t>
  </si>
  <si>
    <t>G04647480001</t>
  </si>
  <si>
    <t>COBRO COSTOS DE PAPELERIA SEGUN TRANSFERENCIA DEL EXTERIOR POR ORDEN DE CONSULADO GENL DE BOLIVIA EN HOUSTON GESTORIA CONSULAR MAYO LIB. 00010011102 MIN.RELACIONES EXTERIORES - GESTORIA CONSULAR LEY Nº 3108</t>
  </si>
  <si>
    <t>G04698960001</t>
  </si>
  <si>
    <t>COBRO COSTOS DE PAPELERIA SEGUN TRANSFERENCIA DEL EXTERIOR POR ORDEN DE CONSULADO GENERAL DE ESTADO PLURINACIONAL DE BOLIVIA FL. REF.:RECAUDACIONES GESTORIA CONSULAR MAYO 2017 LIB. 00010011102 MIN.RELACIONES EXTERIORES - GESTORIA CONSULAR LEY Nº 3108</t>
  </si>
  <si>
    <t>G04662820001</t>
  </si>
  <si>
    <t>COBRO COSTOS DE PAPELERIA SEGUN TRANSFERENCIA DEL EXTERIOR POR ORDEN DE CONSULADO GENERAL DE BOLIVIA-MILAN. REF.:RECAUDACION GESTORIA CONSULAR MAYO 2017 LIB. 00010011102 MIN.RELACIONES EXTERIORES - GESTORIA CONSULAR LEY Nº 3108</t>
  </si>
  <si>
    <t>G04684380001</t>
  </si>
  <si>
    <t>COBRO COSTOS DE PAPELERIA SEGUN TRANSFERENCIA DEL EXTERIOR POR ORDEN DE CONSULADO GENERAL DE BOLIVIA, LIMA-PERU LIB. 00010011102 MIN.RELACIONES EXTERIORES - GESTORIA CONSULAR LEY Nº 3108</t>
  </si>
  <si>
    <t>G04684550001</t>
  </si>
  <si>
    <t>COBRO COSTOS DE PAPELERIA SEGUN TRANSFERENCIA DEL EXTERIOR POR ORDEN DE CONSULADO GENERAL DE BOLIVIA SANTIAGO CHILE REF.: TRANSF. MAY 2017 LIB. 00010011102 MIN.RELACIONES EXTERIORES - GESTORIA CONSULAR LEY Nº 3108</t>
  </si>
  <si>
    <t>G04789320001</t>
  </si>
  <si>
    <t>COBRO COSTOS DE PAPELERIA SEGUN TRANSFERENCIA DEL EXTERIOR POR ORDEN DE CONSULADO GENERAL DE BOLIVIA MITRE-CIUDAD AUTONOMA BUENOS AIRES REF: SERVICIOS DEL GOBIERNO LIB. 00340012003 RECAUDACION EXTRANJERIA - C.I. -L.C.</t>
  </si>
  <si>
    <t>G04764740001</t>
  </si>
  <si>
    <t>COBRO COSTOS DE PAPELERIA SEGUN TRANSFERENCIA DEL EXTERIOR POR ORDEN DE CONSULADO GENERAL DE BOLIVIA EN WASHINGTON REF:RECAUDACIONES EXTERIOR CEDULAS DE IDENTIDAD MAYO 17 LIB. 00340012003 RECAUDACION EXTRANJERIA - C.I. -L.C.</t>
  </si>
  <si>
    <t>G04764790001</t>
  </si>
  <si>
    <t>COBRO COSTOS DE PAPELERIA SEGUN TRANSFERENCIA DEL EXTERIOR POR ORDEN DE CONSULADO GENERAL DE BOLIVIA EN WASHINGTON D.C. REF.: GESTORIA CONSULAR MAYO 2017 LIB. 00010011102 MIN.RELACIONES EXTERIORES - GESTORIA CONSULAR LEY Nº 3108</t>
  </si>
  <si>
    <t>G04679880001</t>
  </si>
  <si>
    <t>COBRO COSTOS DE PAPELERIA SEGUN TRANSFERENCIA DEL EXTERIOR POR ORDEN DE CONSULADO GENERAL DE BOLIVIA EN PARIS FR REF.: RECAUDACIONES MAYO 2017 GESTORIA CONSULAR LIB. 00010011102 MIN.RELACIONES EXTERIORES - GESTORIA CONSULAR LEY Nº 3108</t>
  </si>
  <si>
    <t>G04675930001</t>
  </si>
  <si>
    <t>COBRO COSTOS DE PAPELERIA SEGUN TRANSFERENCIA DEL EXTERIOR POR ORDEN DE CONSULADO GENERAL DE BOLIVIA EN LOS ANGELES CA REF.: GESTORIA CONSULAR LIB. 00010011102 MIN.RELACIONES EXTERIORES - GESTORIA CONSULAR LEY Nº 3108</t>
  </si>
  <si>
    <t>G04652330001</t>
  </si>
  <si>
    <t>COBRO COSTOS DE PAPELERIA SEGUN TRANSFERENCIA DEL EXTERIOR POR ORDEN DE CONSULADO GENERAL DE BOLIVIA EN GINEBRA SUIZA REF.: GESTORIA CONSLAR MAYO LIB. 00010011102 MIN.RELACIONES EXTERIORES - GESTORIA CONSULAR LEY Nº 3108</t>
  </si>
  <si>
    <t>G04729290001</t>
  </si>
  <si>
    <t>COBRO COSTOS DE PAPELERIA SEGUN TRANSFERENCIA DEL EXTERIOR POR ORDEN DE CONSULADO GENERAL DE BOLIVIA EN BARCELONA LIB. 00010011102 MIN.RELACIONES EXTERIORES - GESTORIA CONSULAR LEY Nº 3108</t>
  </si>
  <si>
    <t>G04617140001</t>
  </si>
  <si>
    <t>COBRO COSTOS DE PAPELERIA SEGUN TRANSFERENCIA DEL EXTERIOR POR ORDEN DE CONSULADO GENERAL DE BOLIVIA BUENOS AIRES ARGENTINA REF:SERVICIOS DEL GOBIERNO LIB. 00340012003 RECAUDACION EXTRANJERIA - C.I. -L.C.</t>
  </si>
  <si>
    <t>G04729380001</t>
  </si>
  <si>
    <t>COBRO COSTOS DE PAPELERIA SEGUN TRANSFERENCIA DEL EXTERIOR POR ORDEN DE CONSULADO GENERAL DE BOLIVIA BARCELONA REF.: GESTORIA CONSULAR, VICECONSULADO DE BOLIVIA EN PALMA DE MALLORCA LIB. 00010011102 MIN.RELACIONES EXTERIORES - GESTORIA CONSULAR LEY Nº 3108</t>
  </si>
  <si>
    <t>G04687770001</t>
  </si>
  <si>
    <t>COBRO COSTOS DE PAPELERIA SEGUN TRANSFERENCIA DEL EXTERIOR POR ORDEN DE CONSULADO DEL ESTADO PLURINACIONAL DE BOLIVIA-COMODORO RIVADAVIA-ARGENTINA LIB. 00010011102 MIN.RELACIONES EXTERIORES - GESTORIA CONSULAR LEY Nº 3108</t>
  </si>
  <si>
    <t>G04652280001</t>
  </si>
  <si>
    <t>COBRO COSTOS DE PAPELERIA SEGUN TRANSFERENCIA DEL EXTERIOR POR ORDEN DE CONSULADO DE BOLIVIA JUJUY ARGENTINA REF:GESTORIA CONSULAR LIB. 00010011102 MIN.RELACIONES EXTERIORES - GESTORIA CONSULAR LEY Nº 3108</t>
  </si>
  <si>
    <t>G04662860001</t>
  </si>
  <si>
    <t>COBRO COSTOS DE PAPELERIA SEGUN TRANSFERENCIA DEL EXTERIOR POR ORDEN DE CONSULADO DE BOLIVIA EN VALENCIA REF.: RECAUDACION GESTORIA CONSULAR LIB. 00010011102 MIN.RELACIONES EXTERIORES - GESTORIA CONSULAR LEY Nº 3108</t>
  </si>
  <si>
    <t>G04652310001</t>
  </si>
  <si>
    <t>COBRO COSTOS DE PAPELERIA SEGUN TRANSFERENCIA DEL EXTERIOR POR ORDEN DE CONSULADO DE BOLIVIA EN SEVILLA REF.: RECAUDACION GESTORIA CONSULAR MAYO 2017 LIB. 00010011102 MIN.RELACIONES EXTERIORES - GESTORIA CONSULAR LEY Nº 3108</t>
  </si>
  <si>
    <t>G04659780001</t>
  </si>
  <si>
    <t>COBRO COSTOS DE PAPELERIA SEGUN TRANSFERENCIA DEL EXTERIOR POR ORDEN DE CONSULADO DE BOLIVIA EN ORAN-ARGETNINA REF:RECAUDACIONES CONSULARES SEPTIEMBRE 2016 A MAYO 2017 LIB. 00010011102 MIN.RELACIONES EXTERIORES - GESTORIA CONSULAR LEY Nº 3108</t>
  </si>
  <si>
    <t>G04639380001</t>
  </si>
  <si>
    <t>COBRO COSTOS DE PAPELERIA SEGUN TRANSFERENCIA DEL EXTERIOR POR ORDEN DE CONSULADO DE BOLIVIA EN MURCIA REF:GESTORIA CONSULAR LIB. 00010011102 MIN.RELACIONES EXTERIORES - GESTORIA CONSULAR LEY Nº 3108</t>
  </si>
  <si>
    <t>G04676980001</t>
  </si>
  <si>
    <t>COBRO COSTOS DE PAPELERIA SEGUN TRANSFERENCIA DEL EXTERIOR POR ORDEN DE CONSULADO DE BOLIVIA EN MADRID. LIB. 00010011102 MIN.RELACIONES EXTERIORES - GESTORIA CONSULAR LEY Nº 3108</t>
  </si>
  <si>
    <t>G04764810001</t>
  </si>
  <si>
    <t>COBRO COSTOS DE PAPELERIA SEGUN TRANSFERENCIA DEL EXTERIOR POR ORDEN DE CONSULADO DE BOLIVIA EN MADRID REF:RECAUDACION EXTERIOR LIB. 00340012003 RECAUDACION EXTRANJERIA - C.I. -L.C.</t>
  </si>
  <si>
    <t>G04764830001</t>
  </si>
  <si>
    <t>G04667100001</t>
  </si>
  <si>
    <t>COBRO COSTOS DE PAPELERIA SEGUN TRANSFERENCIA DEL EXTERIOR POR ORDEN DE CONSULADO DE BOLIVIA EN IQUIQUE REF.GESTORIA CONSULAR MAYO 2017 LIB. 00010011102 MIN.RELACIONES EXTERIORES - GESTORIA CONSULAR LEY Nº 3108</t>
  </si>
  <si>
    <t>G04692520001</t>
  </si>
  <si>
    <t>COBRO COSTOS DE PAPELERIA SEGUN TRANSFERENCIA DEL EXTERIOR POR ORDEN DE CONSULADO DE BOLIVIA EN CALAMA REF.: RECAUDACION SIGEP CEDULAS DE IDENTIDAD MAYO 2017 LIB. 00340012003 RECAUDACION EXTRANJERIA - C.I. -L.C.</t>
  </si>
  <si>
    <t>G04713180001</t>
  </si>
  <si>
    <t>COBRO COSTOS DE PAPELERIA SEGUN TRANSFERENCIA DEL EXTERIOR POR ORDEN DE CONSULADO DE BOLIVIA EN BILBAO REF:GESTORIA CONSULAR LIB. 00010011102 MIN.RELACIONES EXTERIORES - GESTORIA CONSULAR LEY Nº 3108</t>
  </si>
  <si>
    <t>G04676020001</t>
  </si>
  <si>
    <t>COBRO COSTOS DE PAPELERIA SEGUN TRANSFERENCIA DEL EXTERIOR POR ORDEN DE CONSULADO DE BOLIVIA CUZCP PÉRU REF:RECAUDACION GESTORIA CONSULAR LIB. 00010011102 MIN.RELACIONES EXTERIORES - GESTORIA CONSULAR LEY Nº 3108</t>
  </si>
  <si>
    <t>G04684400001</t>
  </si>
  <si>
    <t>COBRO COSTOS DE PAPELERIA SEGUN TRANSFERENCIA DEL EXTERIOR POR ORDEN DE CONSULADO DE BOLIVIA CALAMA-CHILE. REF.:RECAUDACION GESTORIA CONSULAR MAYO 2017 LIB. 00010011102 MIN.RELACIONES EXTERIORES - GESTORIA CONSULAR LEY Nº 3108</t>
  </si>
  <si>
    <t>G04764870001</t>
  </si>
  <si>
    <t>COBRO COSTOS DE PAPELERIA SEGUN TRANSFERENCIA DEL EXTERIOR POR ORDEN DE BONA FIDE DISTRIBUIDORA IMPORTADORA E EXPORTADORA REF.: INV 161 LIB. 00513062001 YPFB-OPERACIONES PLANTA DE SEPARACION DE LIQUIDOS RIO GRANDE</t>
  </si>
  <si>
    <t>G04780290001</t>
  </si>
  <si>
    <t>COBRO COSTOS DE PAPELERIA SEGUN TRANSFERENCIA DEL EXTERIOR POR ORDEN DE BONA FIDE DISTRIBUIDORA IMPORTADORA E EXPORTADORA LIB. 00513062001 YPFB-OPERACIONES PLANTA DE SEPARACION DE LIQUIDOS RIO GRANDE</t>
  </si>
  <si>
    <t>G04679820001</t>
  </si>
  <si>
    <t>COBRO COSTOS DE PAPELERIA SEGUN TRANSFERENCIA DEL EXTERIOR POR ORDEN DE BOLIVIAN CONSULATE, LONDON. REF.:GESTORIA CONSULAR MAYO 17 LIB. 00010011102 MIN.RELACIONES EXTERIORES - GESTORIA CONSULAR LEY Nº 3108</t>
  </si>
  <si>
    <t>G04691350001</t>
  </si>
  <si>
    <t>COBRO COSTOS DE PAPELERIA SEGUN TRANSFERENCIA DEL EXTERIOR POR ORDEN DE AMBAR ENERGIA LTDA.BR/CUIBA LIB. 00513012007 YPFB - RECURSOS NACIONALIZACIÓN</t>
  </si>
  <si>
    <t>G04691310001</t>
  </si>
  <si>
    <t>COBRO COSTOS DE PAPELERIA SEGUN TRANSFERENCIA DEL EXTERIOR POR ORDEN DE AMBAR ENERGIA LTDA REF.: INV. EXB-AEC-003/17 LIB. 00513012007 YPFB - RECURSOS NACIONALIZACIÓN</t>
  </si>
  <si>
    <t>G04691290001</t>
  </si>
  <si>
    <t>COBRO COSTOS DE PAPELERIA SEGUN TRANSFERENCIA DEL EXTERIOR POR ORDEN DE AMBAR ENERGIA LTDA LIB. 00513012007 YPFB - RECURSOS NACIONALIZACIÓN</t>
  </si>
  <si>
    <t>G04647630001</t>
  </si>
  <si>
    <t>COBRO COSTOS DE PAPELERIA POR REGULARIZACION DE TRANSFERENCIA DEL EXTERIOR POR ORDEN DE VICECONSULADO DEL ESTADO PLURINACIONAL-ARGENTINA LIB. 00010011102 MIN.RELACIONES EXTERIORES - GESTORIA CONSULAR LEY Nº 3108</t>
  </si>
  <si>
    <t>G04623640001</t>
  </si>
  <si>
    <t>COBRO COSTOS DE PAPELERIA POR REGULARIZACION DE TRANSFERENCIA DEL EXTERIOR POR ORDEN DE LIB. 00513062001 YPFB-OPERACIONES PLANTA DE SEPARACION DE LIQUIDOS RIO GRANDE</t>
  </si>
  <si>
    <t>G04628590001</t>
  </si>
  <si>
    <t>COBRO COSTOS DE PAPELERIA POR REGULARIZACION DE TRANSFERENCIA DEL EXTERIOR POR ORDEN DE EMBASSY OF BOLIVIA-SUECIA REF.DEVOLUCION SALDOS NO EJECUTADOS DE GASTOS DE FUNCIONAMIENTO LIB. 00099021001 TGN-RECURSOS ORDINARIOS (3987)</t>
  </si>
  <si>
    <t>G04700150001</t>
  </si>
  <si>
    <t>COBRO COSTOS DE PAPELERIA POR REGULARIZACION DE TRANSFERENCIA DEL EXTERIOR POR ORDEN DE EMBAJADA DE BOLIVIA EN PANAMA LIB. 00010011102 MIN.RELACIONES EXTERIORES - GESTORIA CONSULAR LEY Nº 3108</t>
  </si>
  <si>
    <t>G04640600001</t>
  </si>
  <si>
    <t>COBRO COSTOS DE PAPELERIA POR REGULARIZACION DE TRANSFERENCIA DEL EXTERIOR POR ORDEN DE CONSULADO GERAL DA BOLIVIA-SAO PAULO BRASIL LIB. 00340012003 RECAUDACION EXTRANJERIA - C.I. -L.C.</t>
  </si>
  <si>
    <t>G04684530001</t>
  </si>
  <si>
    <t>COBRO COSTOS DE PAPELERIA POR REGULARIZACION DE TRANSFERENCIA DEL EXTERIOR POR ORDEN DE CONSULADO GERAL DA BOLIVIA SAO PAULO BRASIL LIB. 00010011102 MIN.RELACIONES EXTERIORES - GESTORIA CONSULAR LEY Nº 3108</t>
  </si>
  <si>
    <t>G04684570001</t>
  </si>
  <si>
    <t>COBRO COSTOS DE PAPELERIA POR REGULARIZACION DE TRANSFERENCIA DEL EXTERIOR POR ORDEN DE CONSULADO GENERAL DE BOLIVIA-SAO PAULO-BRASIL LIB. 00010011102 MIN.RELACIONES EXTERIORES - GESTORIA CONSULAR LEY Nº 3108</t>
  </si>
  <si>
    <t>G04704220001</t>
  </si>
  <si>
    <t>COBRO COSTOS DE PAPELERIA POR REGULARIZACION DE TRANSFERENCIA DEL EXTERIOR POR ORDEN DE CONSULADO GENERAL DE BOLIVIA-SAO PAULO-BR LIB. 00340012003 RECAUDACION EXTRANJERIA - C.I. -L.C.</t>
  </si>
  <si>
    <t>G04679780001</t>
  </si>
  <si>
    <t>COBRO COSTOS DE PAPELERIA POR REGULARIZACION DE TRANSFERENCIA DEL EXTERIOR POR ORDEN DE CONSULADO GENERAL DE BOLIVIA-BUENOS AIRES LIB. 00010011102 MIN.RELACIONES EXTERIORES - GESTORIA CONSULAR LEY Nº 3108</t>
  </si>
  <si>
    <t>G04663020001</t>
  </si>
  <si>
    <t>COBRO COSTOS DE PAPELERIA POR REGULARIZACION DE TRANSFERENCIA DEL EXTERIOR POR ORDEN DE CONSULADO DE LA REP DE BOLIVIA VIEDMA-ARGENTINA REF:GESTORIA CONSULAR ABRIL Y MAYO 2017 LIB. 00010011102 MIN.RELACIONES EXTERIORES - GESTORIA CONSULAR LEY Nº 3108</t>
  </si>
  <si>
    <t>G04674600001</t>
  </si>
  <si>
    <t>COBRO COSTOS DE PAPELERIA POR REGULARIZACION DE TRANSFERENCIA DEL EXTERIOR POR ORDEN DE CONSULADO DE BOLIVIA EN SALTA-ARGENTINA REF:GESTORIA CONSULAR MAYO 2017 LIB. 00010011102 MIN.RELACIONES EXTERIORES - GESTORIA CONSULAR LEY Nº 3108</t>
  </si>
  <si>
    <t>G04652350001</t>
  </si>
  <si>
    <t>COBRO COSTOS DE PAPELERIA POR REGULARIZACION DE TRANSFERENCIA DEL EXTERIOR POR ORDEN DE COMPANHIA MATOGROSSENSE DE GAS / MT GAS LIB. 00513012007 YPFB - RECURSOS NACIONALIZACIÓN</t>
  </si>
  <si>
    <t>J03241790002</t>
  </si>
  <si>
    <t>A:00373024101 TRANSFERENCIA S/G NOTA MEFP/VTCP/DGPOT/UPCFTGN/INF/N1105/2017 EN VIRTUD DEL ART. 8 D.S. N 28421 SE COMUNICA AL FDI QUE LAS TRANSFERENCIAS SE EFECTUARAN DE FORMA MENSUAL CONFORME A RECAUDACION EN EFECTIVO DEL 5% DEL IDH.</t>
  </si>
  <si>
    <t>J03245910002</t>
  </si>
  <si>
    <t>A:00292012001 Transferencia que efectuamos a requerimiento de la Unidad de Administracion e Informacion Salarial con nota CITE: MEFP/VTCP/DGPOT/UAIS/3149/2017, por concepto de reversion definitiva de boletas de pago de varias entidades consignadas en el Comprobante de Pago N 18693.</t>
  </si>
  <si>
    <t>J03245890002</t>
  </si>
  <si>
    <t>A:00212012001 Transferencia que efectuamos a requerimiento de la Unidad de Administracion e Informacion Salarial con nota CITE: MEFP/VTCP/DGPOT/UAIS/3149/2017, por concepto de reversion definitiva de boletas de pago de varias entidades consignadas en el Comprobante de Pago N 18693.</t>
  </si>
  <si>
    <t>J03244770002</t>
  </si>
  <si>
    <t>A:00099021001 Transferencia que efectuamos a requerimiento de la Unidad de Administracion e Informacion Salarial con nota CITE: MEFP/VTCP/DGPOT/UAIS/3149/2017, por concepto de reversion definitiva de boletas de pago de varias entidades consignadas en el Comprobante de Pago N 18693.</t>
  </si>
  <si>
    <t>J03245900002</t>
  </si>
  <si>
    <t>J03245340002</t>
  </si>
  <si>
    <t>A:00099021001 Pago de capital e interes corriente a favor del TGN, adeudados por el GAD Santa Cruz, correspondiente al Convenio Subsidiario CAF 2324, Proyecto Sistema de Electrificacion San Matias.</t>
  </si>
  <si>
    <t>J03243760002</t>
  </si>
  <si>
    <t>A:00099021001 Pago de capital e interes corriente a favor del TGN, adeudados por el GAD Santa Cruz, correspondiente al Convenio Subsidiario CAF 2324, Proyecto Sistema de Electrificacion San Andres - Villa Victoria.</t>
  </si>
  <si>
    <t>J03239990002</t>
  </si>
  <si>
    <t>A:00099021001 Pago de capital e interes corriente a favor del TGN, adeudados por el GAD Potosi, correspondiente al Convenio Subsidiario CAF 2324 Proyecto Mejoramiento y Construccion del Sistema de Riego Aripalca.</t>
  </si>
  <si>
    <t>J03244560002</t>
  </si>
  <si>
    <t>A:00099021001 Pago de capital e interes corriente a favor del TGN, adeudado por el GAD Santa Cruz, correspondiente al Prestamo Convenio Subsidiario CAF 2324, del Proyecto Sistema de Electrificacion Santa Rosa Total.</t>
  </si>
  <si>
    <t>J03249690002</t>
  </si>
  <si>
    <t>A:00099021001 Pago de capital e interes corriente a favor del TGN, adeudado por el GAD Potosi, correspondientes a los Convenios Subsidiarios CAF 2324, Proyectos de Electrificacion Rural: Chayanta Panacachi; Distrito 1 Tupiza Talina; Distrito 6 Tupiza Chuquiago; Nazareno Sagnasti; San Pedro de Op</t>
  </si>
  <si>
    <t>J03248940002</t>
  </si>
  <si>
    <t>A:00099021001 Pago de capital e interes corriente a favor del TGN, adeudado por el GAD Oruro, correspondientes a los Convenios Subsidiarios CAF 2324, Proyectos de Electrificacion Rural: Belen de Choquecota; Qaqachaca; Realenga, Cochipampa, Carabuyo; Vilcani.</t>
  </si>
  <si>
    <t>J03244550002</t>
  </si>
  <si>
    <t>A:00099021001 Pago de capital e interes corriente a favor del TGN, adeudado por el GAD Oruro, correspondiente al Prestamo Convenio Subsidiario CAF 2324, del Proyecto de Electrificacion Rural Pocoroco.</t>
  </si>
  <si>
    <t>J03249680002</t>
  </si>
  <si>
    <t>A:00099021001 Pago de capital a favor del TGN, adeudados por el GAD Santa Cruz, correspondiente al Convenio Subsidiario CAF 2324, Proyecto de Electrificacion Rural Naciones Unidas - Nuevo Palmar Villanueva.</t>
  </si>
  <si>
    <t>J03244080002</t>
  </si>
  <si>
    <t>A:00099021001 El concepto de la mencionada operacion corresponde a la transferencia de capital por el mes de Mayo/2017, de Cooperativa Sudamerica al TGN.</t>
  </si>
  <si>
    <t>J03244070002</t>
  </si>
  <si>
    <t>A:00099021001 El concepto de la mencionada operacion corresponde a la transferencia de capital por el mes de Mayo/2017 del Fideicomiso Programa de Reconversion Productiva y Comercial TGN 9.</t>
  </si>
  <si>
    <t>J03251980002</t>
  </si>
  <si>
    <t>A:00099021001 DEVOLUCION RETENCION DE DESCUENTOS EFECTUADOS POR RECUPERACION DEL P.R.A. (PAGO DE REPARTO ANTICIPADO), CORRESPONDIENTE AL MES DE MAYO/2017, S/G: CITE SENASIR UAF-TTES 0046/2017.</t>
  </si>
  <si>
    <t>J03252030002</t>
  </si>
  <si>
    <t>A:00099021001 DEVOLUCION RETENCION DE DESCUENTOS EFECTUADOS POR CONVENIOS DE COMPENSACION DE COTIZACIONES CON SEGUROS PROVIDA S.A. CORRESPONDIENTE AL MES DE ABRIL/2017 Y AGUINALDO 2012 AL 2016, S/G: CITE SENASIR UAF-TTES 0041/2017.</t>
  </si>
  <si>
    <t>J03252020002</t>
  </si>
  <si>
    <t>A:00099021001 DEVOLUCION RETENCION DE DESCUENTOS EFECTUADOS POR CONVENIOS DE COMPENSACION DE COTIZACIONES CON LA VITALICIA SEGUROS Y REASEGUROS DE VIDA S.A. CORRESPONDIENTE AL MES DE ABRIL/2017 Y AGUINALDO 2016, S/G: CITE SENASIR UAF-TTES 0042/2017.</t>
  </si>
  <si>
    <t>J03252010002</t>
  </si>
  <si>
    <t>A:00099021001 DEVOLUCION RETENCION DE DESCUENTOS EFECTUADOS POR CONVENIOS DE COMPENSACION DE COTIZACIONES CON FUTURO DE BOLIVIA AFP S.A. CORRESPONDIENTE AL MES DE ABRIL/2017 Y AGUINALDO 2009 AL 2016, S/G: CITE SENASIR UAF-TTES 0043/2017.</t>
  </si>
  <si>
    <t>J03252000002</t>
  </si>
  <si>
    <t>A:00099021001 DEVOLUCION RETENCION DE DESCUENTOS EFECTUADOS POR CONVENIOS DE COMPENSACION DE COTIZACIONES CON BBVA PREVISION S.A. AFP, CORRESPONDIENTE AL MES DE ABRIL/2017 Y AGUINALDO 2010 AL 2016, S/G: CITE SENASIR UAF-TTES 0044/2017.</t>
  </si>
  <si>
    <t>J03251990002</t>
  </si>
  <si>
    <t>A:00099021001 DEVOLUCION RETENCION DE DESCUENTOS EFECTUADOS POR COBROS Y PAGOS INDEBIDOS, CORRESPONDIENTE AL MES DE MAYO/2017, S/G: CITE SENASIR UAF-TTES 0045/2017.</t>
  </si>
  <si>
    <t>J03248360002</t>
  </si>
  <si>
    <t>A:00099021001 A requerimiento de la Unidad de Administracion e Informacion Salarial (UAIS), con nota interna CITE: MEFP/VTCP/DGPOT/UAIS/N 3472/2017, en la cual solicita la transferencia para atender la reversion definitiva de boletas de pago solicitadas por el SENASIR, consignadas en el Comprobant</t>
  </si>
  <si>
    <t>J03248370002</t>
  </si>
  <si>
    <t>A:00099021001 A requerimiento de la Unidad de Administracion e Informacion Salarial (UAIS), con nota interna CITE: MEFP/VTCP/DGPOT/UAIS/N 3471/2017, en la cual solicita la transferencia para atender la reversion definitiva de boletas de pago solicitadas por el SENASIR, consignadas en el Comprobant</t>
  </si>
  <si>
    <t>J03247480002</t>
  </si>
  <si>
    <t>A:00099021001 A requerimiento de la Unidad de Administracion e Informacion Salarial (UAIS), con nota interna CITE: MEFP/VTCP/DGPOT/UAIS/N 3242/2017, en la cual solicita la transferencia para atender la reversion definitiva de boletas de pago solicitadas por el SENASIR, consignadas en el Comprobante</t>
  </si>
  <si>
    <t>J03247500002</t>
  </si>
  <si>
    <t>A:00099021001 A requerimiento de la Unidad de Administracion e Informacion Salarial (UAIS), con nota interna CITE: MEFP/VTCP/DGPOT/UAIS/N 3241/2017, en la cual solicita la transferencia para atender la reversion definitiva de boletas de pago solicitadas por el SENASIR, consignadas en el Comprobant</t>
  </si>
  <si>
    <t>S08902610004</t>
  </si>
  <si>
    <t>||VENTA DE DIVISAS SEGUN NOTA MDRYT/DESPACHO/CITE N°0854/2017 Y AUTORIZACION DE VENTA DE DIVISAS DEL MEFP CODIGO 005538 2529 DE FECHA 14-06-17, COM. EMISION 0,15% S/USD 4.632.498.- X 90 DIAS REEMB. GTOS. COM. BS220.- Y EMISION DE CBTE. CONTABLE BS50.- REF.:I-2017-028 CGO. LIB. 00099021001 TGN RECURSOS ORDINARIOS REF.: COM. EMISION I-2017-028</t>
  </si>
  <si>
    <t>S08902620002</t>
  </si>
  <si>
    <t>||TRANSFERENCIA DE FONDOS SEGUN NOTA DEL FONDESIF CITE: FSFADM023/17 RECIBIDA EN LA FECHA (TRAM-TSO-3087) REF: TRANSFERENCIA AL TGN LA AMORTIZACION DE CAPITAL DE COOP. PAULO VI DEL PRPC TGN 9°. ABONAR EN LA CTA. N° 3987 LIBRETA N° 00099021001 TGN RECURSOS ORDINARIOS, SEGUN GLOSA DE REFERENCIA</t>
  </si>
  <si>
    <t>S08895490002</t>
  </si>
  <si>
    <t>||TRANSFERENCIA DE FONDOS SEGUN FORMULARIO CITE BUN0394/17, DE LA FECHA, (HRE-TSO-2797),GASTOS DE FUNCIONAMIENTO PARA PRESERVACION DEL PARQUE AGUARAGUE POR SERNAP YACUIBA. A SOLIC. GOB AUT. REG.DEL CHACO TARIJEÑO CARAPARI, LIBRETA N°00860304201-SERNAP;BUN.</t>
  </si>
  <si>
    <t>S08912790002</t>
  </si>
  <si>
    <t>||TRANSFERENCIA DE FONDOS S/G. NOTA CITE:BUN0429/17 DE LA FECHA (HRE-TSO-3211), CORRESPONDIENTE AL 20% DE LOS INGRESOS PERCIBIDOS POR LA VENTA DEL SERVICIO DE AGUA PARA RIEGO DEL PROYEC.MULTIPLE SAN JACINTO. A SOLICITUD DEL GOB.AUT.DPTAL.TARIJA, LIBRETA N°00990201001 "TGN RECURSOS ORDINARIOS"; BUN.</t>
  </si>
  <si>
    <t>S08895520002</t>
  </si>
  <si>
    <t>||TRANSFERENCIA DE FONDOS S/G. MENSAJE SWIFT NRO. 08024 DE LA FECHA (SECTOR PUBLICO). P/CTA.AGENZIA ITALIANA PER LA COOPERAZIONE ALLO SVILUPPO, LIBR.00052018004 MDC FORTALECIMENTO INSTIT</t>
  </si>
  <si>
    <t>S08895520003</t>
  </si>
  <si>
    <t>||TRANSFERENCIA DE FONDOS S/G. MENSAJE SWIFT NRO. 08024 DE LA FECHA (SECTOR PUBLICO). DEBITO DE LA LIBRETA 00052018004 MDC FORTALECIMENTO INSTITU, COBRO UTILES DE ESCRITORIO.</t>
  </si>
  <si>
    <t>S08894850002</t>
  </si>
  <si>
    <t>||TRANSFERENCIA DE FONDOS S/G. MENSAJE SWIFT NRO. 07914 Y CORREO ELECTRÓNICO DEL MINISTERIO DE MEDIO AMBIENTE Y AGUA DE LA FECHA (SECTOR PÚBLICO). P/CTA.DIPUTACIO BARCELONA;LIBRETA 00086018036;1R.PAGS.SUBV PROG.PROY.REFUERZO GEST.RESIDUOS SOLIDOS.</t>
  </si>
  <si>
    <t>S08894850003</t>
  </si>
  <si>
    <t>||TRANSFERENCIA DE FONDOS S/G. MENSAJE SWIFT NRO. 07914 Y CORREO ELECTRÓNICO DEL MINISTERIO DE MEDIO AMBIENTE Y AGUA DE LA FECHA (SECTOR PÚBLICO). DE LA LIBRETA 00086018036 MMAYA-BS-PROG. COOP.CATALUNYA RESIDUOS SOLIDOS, COBRO UTILES DE ESCRITORIO</t>
  </si>
  <si>
    <t>S08914970002</t>
  </si>
  <si>
    <t>||TRANSFERENCIA DE FONDOS S/G. FORMULARIO, CITE' BUN0436/17 DE LA FECHA (HRE-TSO-3245). DEVOLUCIÓN DE SALDOS NO EJECUTADOS AL MMAYA - CONVENIO CONSTRUCCIÓN MICRORIEGOS FAMILIARES ALTO VENTILLA A SOLICITUD DEL G.A.M. DE SACACA; LIBRETA 00990201001 RECURSOS ORDINARIOS; BUN.</t>
  </si>
  <si>
    <t>S08900360002</t>
  </si>
  <si>
    <t>||TRANSFERENCIA A LA CUENTA UNICA DEL TESORO IMPORTE RETENIDO A WALTER ABRAHAM PEREZ ALANDIA POR REMUNERACIÓN MÁXIMA CORRESPONDIENTE AL MES DE MAYO/2017 - LIBRETA N° 00990201001, SEGÚN DOCUMENTOS ADJUNTOS Y "ROC" N° 672/2017 DEL DCR. TRANSFERENCIA POR REMUNERACIÓN MAXIMA WALTER PEREZ ALANDIA - MAYO/2017 LIBREA N° 00990201001</t>
  </si>
  <si>
    <t>S08917330002</t>
  </si>
  <si>
    <t>||TRANSF. DE FONDOS SEGÚN CITE: DE-3557/2017 DEL FNDR REC. EN FECHA 28/06/17 REF: DESEMBOLSO PARA EL PROYECTO "CONST. DOBLE VIA PTE. YAPACANI PTE. ICHILO 58" - GAD SANTA CRUZ EMPRESA ADJ. ABC PAGO 85 (P-PAG POR AFECTACIONES) (TRAM-TSO-3221) ABONO EN LA LIBRETA N° 00291084501 ABC - BS APORTE LOCAL GOBERNACIÓN DE SANTA CRUZ</t>
  </si>
  <si>
    <t>S08898170001</t>
  </si>
  <si>
    <t>||RESPUESTA A DEBITO DEL BANQUERO SG SWIFT NO.8142 DE LA FECHA REF: COBRO COMISION EUR 10.- POR TRANSFERENCIA DE EUR 13.700.- FECHA VALOR 18/04/2017 SG SOL. DEL MEFP EMISION DE BONOS SOBERANOS. LIB.00099021001 TGN RECURSOS ORDINARIOS</t>
  </si>
  <si>
    <t>S08898170004</t>
  </si>
  <si>
    <t>||RESPUESTA A DEBITO DEL BANQUERO SG SWIFT NO.8142 DE LA FECHA REF: COBRO COMISION EUR 10.- POR TRANSFERENCIA DE EUR 13.700.- FECHA VALOR 18/04/2017 SG SOL. DEL MEFP EMISION DE BONOS SOBERANOS. CGO.LIB.00099021001 TGN RECURSOS ORDINARIOS (UTILES DE ESCRITORIO)</t>
  </si>
  <si>
    <t>S08907490001</t>
  </si>
  <si>
    <t>||REGISTRO COBRO COMISION AVISO GARANTIA INTERNACIONAL BKD2017LG00047 BS220.- Y EMISION DE CBTE. CONTABLE BS50.- A FAVOR DE MINISTERIO DE GOBIERNO SEGUN NOTA MG/VMSC/DESP N° 0837/2017 20-06-17 LIB. 00015011108 MINISTERIO DE GOBIERNO - OTROS INGRESOS REF.: COM. AVISO GARANTIA BKD2017LG00047</t>
  </si>
  <si>
    <t>S08919230001</t>
  </si>
  <si>
    <t>||REGISTRO COBRO COMISION AVISO EMISION CARTA DE CREDITO STANDBY BKD2017LG00068 Y BKD2017LG00114 BCB:REF.: SB-R-2017-032 Y SB-R-2017-031 A FAVOR DE LA ABC. CGO.LIB.N° 00291012002 ABC-RECURSOS PROPIOS REF.:COMISION AVISO SB-R-2017-032, SB-R-2017-031</t>
  </si>
  <si>
    <t>S08919290001</t>
  </si>
  <si>
    <t>||REGISTRO COBRO COMISION AVISO EMISION CARTA DE CREDITO STANDBY BKD2017LG00049 Y BKD2017LG00069 BCB:REF.: SB-R-2017-027 Y SB-R-2017-028 A FAVOR DE LA ABC. CGO.LIB.N°00291012002 ABC-RECURSOS PROPIOS REF.:COMISION AVISO EMISION SB-R-2017-027 Y SB-R-2017-028</t>
  </si>
  <si>
    <t>S08896250003</t>
  </si>
  <si>
    <t>||PAGO A BID PRÉSTAMO 987-SF-BO VCTO. 07-06-2017 POR CUENTA DE FNDR SEGUN NOTA COD.LIQ.009518 Y 009494 DE FEHC A06-06-2017, VALOR 07-06-2017 CAPITAL USD 171.986,71 E INTERESES 330.733,95 00099021001 TGN-RECURSOS ORDINARIOS 3987- ALIVIO MDRI</t>
  </si>
  <si>
    <t>S08899790006</t>
  </si>
  <si>
    <t>||PAGO A BID PRESTAMO 931-SF-BO VCTO.9-06-2017 POR CUENTA DEL TGN, NTI 9501 VALOR 9-06-2017 CAPITAL USD 58.963,54 INTERESES USD 21.161,40 LIBRETA N° 00099021001 TGN-RECURSOS ORDINARIOS (3987) REF.: COMISIONES BANCARIAS</t>
  </si>
  <si>
    <t>S08900140001</t>
  </si>
  <si>
    <t>||EMISION DE CBTE. CONTABLE BS50.- REEMB. GASTOS DE COMUNICACION BS220.- AMPLIACION DE VALIDEZ 0,15% S/USD 2.110.357,99 POR 31 DIAS REF.: LC I-2017-003 LIB. 00513042001 YPFB OPERACIONES GNEE REF.: ENMIENDA LC I-2017-003</t>
  </si>
  <si>
    <t>S08916700002</t>
  </si>
  <si>
    <t>||DEVOLUCION PARCIAL DE FONDOS SEGUN SWIFT 08050 DEL 07/06/2017 REF.: VTA. DE DIV. Y TRANSF. DE FDOS. AL EXTERIOR POR USD 11,720,- A/F THE BANK OF NEW YORK MELLON CTA. 8901245259 DE FECHA 30/05/2017 LIB. 00099021001 TGN-RECURSOS ORDINARIOS</t>
  </si>
  <si>
    <t>S08905870002</t>
  </si>
  <si>
    <t>||DESEMBOLSO DE FONDOS DE BS1.058.324.06 S/G SOLICITUD EN NOTA MPD/VIPFE/DGPP/UP-000452/2017 EN EL MARCO DEL D.S. 0210 QUE AUTORIZA AL MIN.PLANIF.DE DESARROLLO LA REASIGNACION DE RECUR.CRED.BID 480 Y 733/SF HASTA 9MM. LIBRETA CUT BS N° 00099021001 TGN-RECURSOS ORDINARIOS (3987) MIN.OBRAS PUBLICAS SERVICIOS Y VIVIENDA</t>
  </si>
  <si>
    <t>S08918730001</t>
  </si>
  <si>
    <t>||COMPLEMENTO AL PAGO PTMO. BI-H-043 POR CUENTA DEL TGN, SEGÚN NOTA MEFP/VTCP/DGCP/UODP-491/2017 DE FECHA 26/06/2017 DEL MEFP LIB. N°000990201001 "TGN-RECURSOS ORDINARIOS (3987)"</t>
  </si>
  <si>
    <t>S08918680001</t>
  </si>
  <si>
    <t>||COMPLEMENTO AL PAGO PTMO. BI-H-043 POR CUENTA DEL TGN, CAPITAL BS 102.104,25 E INTERESES BS 122.538,89 SEGÚN NOTA MEFP/VTCP/DGCP/UODP-491/2017 DE FECHA 26/06/2017 DEL MEFP LIBRETA N° 00099021001 "TGN-RECURSOS ORDINARIOS (3987)"</t>
  </si>
  <si>
    <t>S08918680002</t>
  </si>
  <si>
    <t>S08894990001</t>
  </si>
  <si>
    <t>||COMISIONES POR TRANSFERENCIA DE FONDOS AL EXTERIOR 0,10% S/USD 51.600.- REEMB. GASTOS DE COMUNICACION BS220.- Y EMISION DE CBTE. CONTABLE BS50.- EN COMPLEMENTO A CBTE. S-0889497 ADJUNTO DE LA FECHA CGO. LIB. 00249012001 CENTRAL DE ABASTECIMIENTO Y SUMINISTROS DE SALUD CEASS</t>
  </si>
  <si>
    <t>S08895130001</t>
  </si>
  <si>
    <t>||COMISION TRANSFERENCIA DE FONDOS AL EXT. 0,10% S/USD201.092,50 REEMB. GASTOS DE COMUNICACION BS220.- Y EMISION DE CBTE. CONTABLE BS50.- REF.: PAGO N°1 Y 2 LC I-2016-042 POR CUENTA DE EMPRESA PUBLICA PRODUCTIVA DE ENVASES DE VIDRIO DE BOLIVIA A/F BDF INDUSTRIES S.P.A. LIB. 00132019202 SEDEM- PLANTA ENVASES DE VIDRIO CHUQUISACA MUNICIPIO ZUDAÑEZ</t>
  </si>
  <si>
    <t>S08906680001</t>
  </si>
  <si>
    <t>||COMISION TRANSFERENCIA DE FONDOS AL EXT 0.10% S/USD 454.722,50 REEM.GTOS. DE COMUNICACION BS220.- Y EMISION CBTE. CONTABLE BS50.- REF.:PAGO N°5 LC I-2016-42 POR CUENTA DE EMPRESA PUBLICA PRODUCTIVA DE ENVASES DE VIDRIO DE BOLIVIA A/F BDF INDUSTRIES S.P.A. CGO.LIB.N°00132019202 SEDEM-PLANTA ENVASES DE VIDRIO CHUQUISACA MUNICIPIO ZUDAÑEZ REF.: LC I-2016-42</t>
  </si>
  <si>
    <t>S08901740001</t>
  </si>
  <si>
    <t>||COMISION TRANSFERENCIA DE FDOS AL EXTERIOR 0,10% S/USD 231,781.- REEMB. GASTOS DE COMUNICACION BS220.- Y EMISION DE CBTE. CONTABLE BS50.- REF.: PAGO N°3 LC I-2016-042 POR CUENTA DE LA EMPRESA PUBLICA PRODUCTIVA DE ENVASES DE VISDRIO DE BOLIVIA A/F BDF INDUSTRIES SPA LIB. 00132019202 SEDEM - PLANTA ENVASES DE VIDRIO CHUQUISACA MUNICIPIO ZUDAÑEZ</t>
  </si>
  <si>
    <t>S08914660001</t>
  </si>
  <si>
    <t>||COM. TRANSF. FDOS. AL EXT. 0,10% S/USD609.214,50 REEMB. GTOS. DE COMUNICACION BS220 Y EMISION DE CBTE. CTBLE BS50.- EN COMPLEMENTO A CBTE. S-0891464 ADJ. DE LA FECHA 00132019202 SEDEM - PLANTA ENVASES DE VIDRIO CHUQUISACA MUNICIPIO ZUDAÑEZ</t>
  </si>
  <si>
    <t>S08902160001</t>
  </si>
  <si>
    <t>||COM. TRANSF. DE FDOS. AL EXT. 0,10% S/USD1.922.516.- REEMB. GTS. DE COMUNICACION BS220 Y EMISION DE CBTE- CTBLE. BS50.- EN COMPLEMENTO A CBTE. S0890202 ADJUNTO DE LA FECHA 00132019202 SEDEM-PLANTA ENVASES DE VIDRIO CHUQUISACA MUNICIPIOP ZUDAÑEZ</t>
  </si>
  <si>
    <t>S08894220001</t>
  </si>
  <si>
    <t>||COBRO UTILES DE ESCRITORIO POR DESEMBOLSO EFECTUADO POR EL JICA PTMO. BV-P5 REF: CONTRUCCION PLANTA GEOTERMICA LAGUNA COLORADA LIBRETA N° 00099021001 RECURSOS ORDINARIOS CUENTA 3987</t>
  </si>
  <si>
    <t>S08898180001</t>
  </si>
  <si>
    <t>||COBRO DE UTILES DE ESCRITORIO POR COMISIONES COBRADAS AL TGN POR EL BANCO DE ESPAÑA REF.: PAGO PTMO. FIDA E-7-BO, VCTO. 15-05-2017 LIBRETA N° 00099021001 RECURSOS ORDINARIOS</t>
  </si>
  <si>
    <t>S08904790001</t>
  </si>
  <si>
    <t>||COBRO COMISION AMPLIACION VALIDEZ 0.15% S/USD 825.795.- POR 62 DIAS, COMISION POR ENMIENDA BS220.- REEMBOLSO GASTOS DE COMUNICACION BS220.- Y EMISION CBTE. CONTABLE BS50.- SEGUN NOTA GRGD-818 UGAF-715 AAFI-204/2017 ADJUNTA REF.: LC I-2017-015. CGO.LIB.N°00513072001 YPFB OPERACIONES GNRGD REF.:ENMIENDAS LC I-2017-015</t>
  </si>
  <si>
    <t>S08900060001</t>
  </si>
  <si>
    <t>||AMPLIACION DE VALIDEZ 0,15% S/USD 3.462,753,04 POR 30 DIAS, GASTOS DE COMUNICACION BS220.- Y EMISION DE CBTE. CONTABLE BS50.- POR CUENTA DE YPFB A FAVOR DE SIDERCA SOCIEDAD ANONIMA INDUSTRIAL Y COMERCIAL LIB. 00513042001 YPFB-OPERACIONES GNEE REF: COM. ENMIENDA LC I-2016-051</t>
  </si>
  <si>
    <t>00099021001 DEP.DE CHEQ.AJENOS,RET.DE CAM.,CONCEPTO: DEVOLUCION ASISTENCIA TECNICA-FONDESIF,DEP.: FUNDACION SARTAWI , PROCEDENCIA: BANCO UNION S.A., CHEQUE: 150, FECHA DE EMISION:22/06/2017</t>
  </si>
  <si>
    <t>00047011101 DEP.DE CHEQ.AJENOS,RET.DE CAM.,CONCEPTO: DEP. JUDICIAL AUTO INTIMATORIO N° 033/2008,DEP.: ANGEL VALENCIA APAZA , PROCEDENCIA: BANCO UNION S.A., CHEQUE: 1691, FECHA DE EMISION:13/06/2017</t>
  </si>
  <si>
    <t>00514017001 DEPOSITO DE EFECTIVO, DEPOSITANTE: ENDE, CONCEPTO: REPOSICIÓN DE COMISIONES, CUENTA DE DEPOSITO: CUENTA UNICA DEL TESORO EN DOLARES AMERICANOS</t>
  </si>
  <si>
    <t>462376</t>
  </si>
  <si>
    <t>TRANSFERENCIA RECIBIDA DEL EXTERIOR SEGÚN MENSAJES SWIFT Nos. 07785-07784 (REM.EXT.) DE FECHA 01-06-2017 POR DESEMBOLSO DE CAF PRÉSTAMO CFA009272 PROY.CARR.DOBLE VÍA SC-WARNES SOLICITUD DE DESEMBOLSO NRO.4 LIBRETA N° 00291014358 ABC-USD-CAF 9272 CONSTRUCCION DOBLE VIA SANTA CRUZ WARNES (LADO ESTE)</t>
  </si>
  <si>
    <t>889382</t>
  </si>
  <si>
    <t>'TRANSFERENCIA'||RECIBIDA DEL EXTERIOR SEGUN MENSAJES SWIFT N° 07835-07824 (REM.EXT.) DE LA FECHA POR DESEMBOLSO DEL BID PRESTAMO 3921/BL-BO REQ.0001 OPS0201722833A LIBRETA N°00099021001 TGN-RECURSOS ORDINARIOS-DOLARES AMERICANOS (5970)</t>
  </si>
  <si>
    <t>889377</t>
  </si>
  <si>
    <t>'TRANSFERENCIA'||RECIBIDA DEL EXTERIOR SEGUN MENSAJES SWIFT N°07836-07825 (REM.EXT) DE LA FECHA POR DESEMBOLSO DEL BID PRÉSTAMO 3921/BL-BO REQ 0001 OPS0201722833A LIBRETA N° 00099021001 TGN-RECURSOS ORDINARIOS-DOLARES AMERICANOS (5970)</t>
  </si>
  <si>
    <t>16878</t>
  </si>
  <si>
    <t>AJUSTE COMPLEMENTARIO POR REVALORIZACION SALDOS DE ACTIVOS DE RESERVA Y OBLIGACIONES MONEDA EXTRANJERA (DOLARES) Saldo MO = -1478412055.83 ;Bs/Mo: 6.86000000000 ;Saldo Bs: -10141906702.98</t>
  </si>
  <si>
    <t>889421</t>
  </si>
  <si>
    <t>||COBRO DE COMISION QUE EFECTUA EL BANK OF TOKYO-MITSUBICHI POR DESEMBOLSO DEL JICA PTMO. BV-P5 REF: CONTRUCCION PLANTA GEOTERMICA LAGUNA COLORADA LIBRETA N° 00099021001 RECURSOS ORDINARIOS - DOLARES AMERICANOS (5970)</t>
  </si>
  <si>
    <t>16883</t>
  </si>
  <si>
    <t>AJUSTE COMPLEMENTARIO POR REVALORIZACION SALDOS DE ACTIVOS DE RESERVA Y OBLIGACIONES MONEDA EXTRANJERA (DOLARES) Saldo MO = -1476034318.89 ;Bs/Mo: 6.86000000000 ;Saldo Bs: -10125595427.57</t>
  </si>
  <si>
    <t>889447</t>
  </si>
  <si>
    <t>||COMISIONES QUE COBRA EL BANK OF TOKYO MITSUBISHI UFJ LTD. POR PAGO DEL PRÉSTAMO BID 1091/SF-BO, VCTO. 05/06/2017 POR CUENTA DEL TGN SEGÚN COD.LIQ. 009447 LIB. 00099021001 CUENTA UNICA DEL TESORO - DOLARES AMERICANOS</t>
  </si>
  <si>
    <t>465364</t>
  </si>
  <si>
    <t>TRANSFERENCIA RECIBIDA DEL EXTERIOR SEGÚN MENSAJES SWIFT Nos. 07973-07972 (REM.EXT.) DE FECHA 06-06-2017 POR DESEMBOLSO DE CAF PRÉSTAMO CFA008239 CARRETERA PADILLA-EL SALTO SOLICITUD DE DESEMBOLSO NRO. 15 LIBRETA N° 00291014341 ABC-USD-CAF 8239 CARRETERA PADILLA EL SALTO</t>
  </si>
  <si>
    <t>466309</t>
  </si>
  <si>
    <t>TRANSFERENCIA RECIBIDA DEL EXTERIOR SEGÚN MENSAJES SWIFT Nos. 08081-08074 (REM.EXT.) DE FECHA 07-06-2017 POR DESEMBOLSO DE CAF PRÉSTAMO CFA008237 PROG.INFRAEST.RURAL SANTA CRUZ SOLICITUD DE DESMBOLSO NRO.7 LIBRETA N° 00990307020 PAR-CAF 8237-USD-PROG.INFRAESTRUCTURA RURAL - GADSC</t>
  </si>
  <si>
    <t>13754145</t>
  </si>
  <si>
    <t>De: 00099021001 TRANSFERENCIA DE RECURSOS SEGUN PROCEDIMIENTO COTE: MEFP/VPCF/DGCF/UCCF N 562/2017 A SOLICITUD DE YPFB MEDIANTE NOTA CITE: YPFBTR.FA.TSR.082.17</t>
  </si>
  <si>
    <t>16896</t>
  </si>
  <si>
    <t>AJUSTE COMPLEMENTARIO POR REVALORIZACION SALDOS DE ACTIVOS DE RESERVA Y OBLIGACIONES MONEDA EXTRANJERA (DOLARES) Saldo MO = -1475134651.60 ;Bs/Mo: 6.86000000000 ;Saldo Bs: -10119423709.97</t>
  </si>
  <si>
    <t>889803</t>
  </si>
  <si>
    <t>||TRANSFERENCIA DE FONDOS SEGÚN NOTA DEL BANCO UNIÓN CITE: BUN.CA/P.CORP/555/2017 RECIBIDA EN LA FECHA REF: A SOLICITUD DEL MINISTERIO DE ECONOMÍA Y FINANZAS PÚBLICAS, POR CONCEPTO DE CIERRE DE CUENTA DIRCABI (TRAM-TSO-3001) ABONO EN LA LIBRETA N° 00099021001 TGN - RECURSOS ORDINARIOS - DÓLARES AMERICANOS</t>
  </si>
  <si>
    <t>889812</t>
  </si>
  <si>
    <t>||COBRO DE COMISIONES POR EL BANCO DE ESPAÑA, REF: PAGO PTMO. FIDA E-7-BO, VCTO. 15-5-2017 POR CUENTA DEL MEFP. LIBRETA N° 00099021001 TGN RECURSOS ORDINARIOS - DOLARES AMERICANOS</t>
  </si>
  <si>
    <t>890009</t>
  </si>
  <si>
    <t>'TRANSFERENCIA'||TRANSFERENCIA RECIBIDA DEL EXTERIOR POR DESEMBOLSO DEL BID, REF.: ATN/OC-14085-BO REQ. 0007 OPS0201724134A LIB.00287108002 FPS-US-BID ATN/OC-14805-BO APOYO A REESTR.FPS(REM EXT)S/G SWIFT08354 DE LA FECHA</t>
  </si>
  <si>
    <t>16900</t>
  </si>
  <si>
    <t>AJUSTE COMPLEMENTARIO POR REVALORIZACION SALDOS DE ACTIVOS DE RESERVA Y OBLIGACIONES MONEDA EXTRANJERA (DOLARES) Saldo MO = -1469960844.52 ;Bs/Mo: 6.86000000000 ;Saldo Bs: -10083931393.40</t>
  </si>
  <si>
    <t>9501</t>
  </si>
  <si>
    <t>||PAGO A BID PRESTAMO 931-SF-BO VCTO.9-06-2017 POR CUENTA DEL TGN, NTI 9501 VALOR 9-06-2017 CAPITAL USD 58.963,54 INTERESES USD 21.161,40 LIBRETA N° 00099021001 TGN-RECURSOS ORDINARIOS - DOLARES AMERICANOS</t>
  </si>
  <si>
    <t>889980</t>
  </si>
  <si>
    <t>||COMISIONES QUE COBRA EL BANK OF TOKIO MITSUBISHI UFJ LTD. POR EL PAGO DEL PRESTAMO BID 931/SF-BO VCTO.09-06-2017 POR CUENTA DEL TGN SEGUN NTI 9501 DEL MEFP DE FECHA 1° DE JUNIO DE 2017 LIBRETA N° 00099021001 TGN-RECURSOS ORDINARIOS - DOLARES AMERICANOS</t>
  </si>
  <si>
    <t>471169</t>
  </si>
  <si>
    <t>TRANSFERENCIA RECIBIDA DEL EXTERIOR SEGÚN MENSAJES SWIFT Nos. 08581 - 08578 (REM.EXT.) DE FECHA 13-06-2017 POR DESEMBOLSO DE OPEP PRÉSTAMO 1527-P WA NO. 28,PYT FOROFID LOAN NO. 1527P. REIM LIBRETA N° 00291012001 US-ABC-OTROS RECURSOS ESPECÍFICOS</t>
  </si>
  <si>
    <t>890196</t>
  </si>
  <si>
    <t>'TRANSFERENCIA'||DE FONDOS POR DESEMBOLSO DEL BID REF.: GRT-FM-12228-BO REQ. 0024 OPS0201723158A (REMESAS DEL EXTERIOR) LIB.00086068001 MMAYA US-VMA BID CONSERV.USO SOST.TIERRA Y ECO.SIST.ANDINO SWIFT 08608 DE14-6-17</t>
  </si>
  <si>
    <t>'TRANSFERENCIA'||DE FONDOS POR DESEMBOLSO DEL BID REF.: GRT-FM-12228-BO REQ. 0024 OPS0201723158A (REMESAS DEL EXTERIOR) LIB.00086068001 MMAYA US-VMA BID CONSERV.USO SOST.TIERRA Y ECO.SIST.ANDINO UTILES DE ESCRITORIO</t>
  </si>
  <si>
    <t>16917</t>
  </si>
  <si>
    <t>AJUSTE COMPLEMENTARIO POR REVALORIZACION SALDOS DE ACTIVOS DE RESERVA Y OBLIGACIONES MONEDA EXTRANJERA (DOLARES) Saldo MO = -1452561996.94 ;Bs/Mo: 6.86000000000 ;Saldo Bs: -9964575298.99</t>
  </si>
  <si>
    <t>9455</t>
  </si>
  <si>
    <t>PAGO A BID PRÉSTAMO 1519-SF-BO VCTO. 15-jun-2017 POR CUENTA DE TGN , NTI. 009455 VALOR 16-jun-2017 CAPITAL USD 157.616,67 INTERESES USD 84.858,15 CTA. 5970 CUENTA UNICA DEL TESORO DOLARES AMERICANOS LIB. 00099021001</t>
  </si>
  <si>
    <t>890329</t>
  </si>
  <si>
    <t>||COBRO DE COMISIONES BANCARIAS DEL BANK OF TOKYO-MITSUBISHI UFJ.LTD. POR EL PAGO PTMO. 1006/SF-BO, VCTO. 15-06-2017, POR CUENTA DEL TGN. LIB. 00099021001 RECURSOS ORDINARIOS-DOLARES AMERICANOS-5970</t>
  </si>
  <si>
    <t>474769</t>
  </si>
  <si>
    <t>TRANSFERENCIA RECIBIDA DEL EXTERIOR SEGÚN MENSAJES SWIFT Nos. 08818-08808 (REM.EXT.) DE FECHA 19-06-2017 POR DESEMBOLSO DE FONPLATA PRÉSTAMO BOL 22/2014 GAF-BOL-044-2017 DESEMBOLSO N° 7 LIBRETA N° 000291014349 ABC-US-BOL22/2014 PROY. PUENTE MARIPOSAS PUENTE CHIMORE</t>
  </si>
  <si>
    <t>474768</t>
  </si>
  <si>
    <t>TRANSFERENCIA RECIBIDA DEL EXTERIOR SEGÚN MENSAJES SWIFT Nos. 08815-08805 (REM.EXT.) DE FECHA 19-06-2017 POR DESEMBOLSO DE CAF PRÉSTAMO CFA008839 CARRETERA CARACOLLO-COLQUIRI LIBRETA N° 00291014353 ABC-USD-CAF 8839 PRO. CONST. CARRETERA CARACOLLO COLQUIRI</t>
  </si>
  <si>
    <t>16921</t>
  </si>
  <si>
    <t>AJUSTE COMPLEMENTARIO POR REVALORIZACION SALDOS DE ACTIVOS DE RESERVA Y OBLIGACIONES MONEDA EXTRANJERA (DOLARES) Saldo MO = -1457313422.56 ;Bs/Mo: 6.86000000000 ;Saldo Bs: -9997170078.77</t>
  </si>
  <si>
    <t>476074</t>
  </si>
  <si>
    <t>TRANSFERENCIA RECIBIDA DEL EXTERIOR SEGÚN MENSAJES SWIFT Nos. 08873-08872 (REM.EXT.) DE FECHA 20-06-2017 POR DESEMBOLSO DE CAF PRÉSTAMO CFA005544 CFA 5544 FONDO ROTATORIO/TRF OBI CAF LIBRETA N° 00099037007 CAF 5544 - $US GAMEA SANEAMIENTO Y DRENAJE URBANO</t>
  </si>
  <si>
    <t>890690</t>
  </si>
  <si>
    <t>'TRANSFERENCIA'||DE FONDOS POR DESEMBOLSO DEL BID REF.: GRT-FM-12228-BO REQ. 0025 OPS0201726180A (REM. EXT.) LIB.N°00086068001 MAYA US-VMA.BID CONSERV.USO SOST.TIERRA Y ECO SIST.ANDINO SWIFT 08894 DE 22-6-17</t>
  </si>
  <si>
    <t>477262</t>
  </si>
  <si>
    <t>TRANSFERENCIA RECIBIDA DEL EXTERIOR SEGÚN MENSAJES SWIFT Nos. 08909-08892 (REM.EXT.) DE FECHA 22-06-2017 POR DESEMBOLSO DE CAF PRÉSTAMO CFA008417 TRANSFERENCIA DIRECTA/TRF OBI CAF LIBRETA N° 00514017004 ENDE-USD PROY. CONST. CENTRAL HIDROELECT. SAN JOSE - CAF</t>
  </si>
  <si>
    <t>TRANSFERENCIA RECIBIDA DEL EXTERIOR SEGÚN MENSAJES SWIFT Nos. 08909-08892 (REM.EXT.) DE FECHA 22-06-2017 POR DESEMBOLSO DE CAF PRÉSTAMO CFA008417 TRANSFERENCIA DIRECTA/TRF OBI CAF LIBRETA N° 00514017004 ENDE-USD PROY. CONST. CENTRAL HIDROELECT. SAN JOSE - CAF REF.: UTILES DE ESCRITORIO</t>
  </si>
  <si>
    <t>'TRANSFERENCIA'||DE FONDOS POR DESEMBOLSO DEL BID REF.: GRT-FM-12228-BO REQ. 0025 OPS0201726180A (REM. EXT.) LIB.N°00086068001 MAYA US-VMA.BID CONSERV.USO SOST.TIERRA Y ECO SIST.ANDINO REF:UT. DE ESCRITORIO</t>
  </si>
  <si>
    <t>45982</t>
  </si>
  <si>
    <t>RESPUESTA A DEBITOS Nro:000001/2009, por operacion de importacion a traves del CPCR-ALADI.</t>
  </si>
  <si>
    <t>45979</t>
  </si>
  <si>
    <t>16935</t>
  </si>
  <si>
    <t>AJUSTE COMPLEMENTARIO POR REVALORIZACION SALDOS DE ACTIVOS DE RESERVA Y OBLIGACIONES MONEDA EXTRANJERA (DOLARES) Saldo MO = -1431307248.42 ;Bs/Mo: 6.86000000000 ;Saldo Bs: -9818767724.17</t>
  </si>
  <si>
    <t>477499</t>
  </si>
  <si>
    <t>TRANSFERENCIA RECIBIDA DEL EXTERIOR SEGÚN MENSAJES SWIFT Nos. 08997-08994 (REM.EXT.) DE FECHA 23-06-2017 POR DESEMBOLSO DE BID PRÉSTAMO 3722/BL-BO REQ 0001 OPS0201725948A LIBRETA N° 00212014302 INRA -USD-BID PRESTAMO Nº 3722/BL-BO REF.: UTILES DE ESCRITORIO</t>
  </si>
  <si>
    <t>477500</t>
  </si>
  <si>
    <t>TRANSFERENCIA RECIBIDA DEL EXTERIOR SEGÚN MENSAJES SWIFT Nos. 08996-08995 (REM.EXT.) DE FECHA 23-06-2017 POR DESEMBOLSO DE BID PRÉSTAMO 3722/BL-BO REQ 0001 OPS0201725948A LIBRETA N° 00212014302 INRA -USD-BID PRESTAMO Nº 3722/BL-BO REF.: UTILES DE ESCRITORIO</t>
  </si>
  <si>
    <t>891652</t>
  </si>
  <si>
    <t>||TRANSFERENCIA DE FONDOS SEGUN NOTA DEL MEFP CITE: MEFP/VTCP/DGCP/UF-394/2017 RECIBIDA EN LA FECHA (TRAM-TSO-3255) REF: TRANSFERENCIA DE RECURSOS FIDEICOMISO INCENTIVOS A LAS EXPORTACIONES-CCF. DE LA LIBRETA N° 00099021001 RECURSOS ORDINARIOS CUT-ME</t>
  </si>
  <si>
    <t>483801</t>
  </si>
  <si>
    <t>TRANSFERENCIA RECIBIDA DEL EXTERIOR SEGÚN MENSAJES SWIFT Nos. 09324-09315 (REM.EXT.) DE FECHA 30-06-2017 POR DESEMBOLSO DE CAF PRÉSTAMO CFA008814 CFA 8814 FONDO ROTATIVO/TRF OBI CAF LIBRETA N° 00291014356 ABC-USD-CAF 8814 CONSTRUCCION CARRETERA YUCUMO SAN BORJA</t>
  </si>
  <si>
    <t>483802</t>
  </si>
  <si>
    <t>TRANSFERENCIA RECIBIDA DEL EXTERIOR SEGÚN MENSAJES SWIFT Nos. 09325-09316 (REM.EXT.) DE FECHA 30-06-2017 POR DESEMBOLSO DE CAF PRÉSTAMO CFA008789 CFA 8789 TRANSFERENCIA DIRECTA/TRF OBI CAF LIBRETA N° 00291014360 ABC-USD-CAF 8789 PORY MONTE IPATI, TUNEL INCAHUASI Y PTE FISCULCO</t>
  </si>
  <si>
    <t>483803</t>
  </si>
  <si>
    <t>TRANSFERENCIA RECIBIDA DEL EXTERIOR SEGÚN MENSAJES SWIFT Nos. 09323-09314 (REM.EXT.) DE FECHA 30-06-2017 POR DESEMBOLSO DE CAF PRÉSTAMO CFA006993 CFA 6993 TRANSFERENCIA DIRECTA 12/TRF OBI CAF LIBRETA N° 00860704301 MMAYA-SUS-PROGRAMA AGUA Y RIEGO PARA BOLIVIA-CAF-VRHR</t>
  </si>
  <si>
    <t>891779</t>
  </si>
  <si>
    <t>||PAGO POR CUENTA DEL BISA, PRÉSTAMO KFW 8766115, VCTO. 30/06/2017, CAPITAL 6.658,05 E INTERESES USD 133,16 COD.LIQ.009410 DE FECHA 20/06/2017 LIBRETA N°00099021001 "TGN RECURSOS ORDINARIOS DOLARES AMERICANOS (5970)"DIF.CAM.A FAVOR DEL TGN</t>
  </si>
  <si>
    <t>16957</t>
  </si>
  <si>
    <t>AJUSTE COMPLEMENTARIO POR REVALORIZACION SALDOS DE ACTIVOS DE RESERVA Y OBLIGACIONES MONEDA EXTRANJERA (DOLARES) Saldo MO = -1431133272.82 ;Bs/Mo: 6.86000000000 ;Saldo Bs: -9817574251.52</t>
  </si>
  <si>
    <t>TRANSFERENCIA RECIBIDA DEL EXTERIOR SEGÚN MENSAJES SWIFT Nos. 09323-09314 (REM.EXT.) DE FECHA 30-06-2017 POR DESEMBOLSO DE CAF PRÉSTAMO CFA006993 CFA 6993 TRANSFERENCIA DIRECTA 12/TRF OBI CAF LIBRETA N° 00860704301 MMAYA-SUS-PROGRAMA AGUA Y RIEGO PARA BOLIVIA-CAF-VRHR REF.: UTILES DE ESCRITORIO</t>
  </si>
  <si>
    <t>De: 00099021001 A:00378012002 TRANSFERENCIA DE RECURSOS SEGÚN PROCEDIMIENTO MEFP/VPCF/DGCF/UCCF N°554/2017. Correspondiente a solicitud de Transferencia mediante nota CITE:SENATEX/DGE/CAR/133/2017 del Servicio Nacional Textil en atención a</t>
  </si>
  <si>
    <t>00163012001</t>
  </si>
  <si>
    <t>De: 00163012001 A:00099021001 TRANSFERENCIA DE RECURSOS SEGÚN PROCEDIMIENTO MEFP/VPCF/DGCF/UCCF N°521/2017. Ref: PROCEDIMIENTO PARA TRANSFERENCIA DE RECURSOS - ANH-TGN - Correspondiente a solicitud de Transferencia Mediante notas CITE: ANH</t>
  </si>
  <si>
    <t>De: 00099021001 A:00572012001 TRASPASO DE RECURSOS A SOLICITUD DE EMAPA Y PROCEDIMIENTO DGCF S/G NOTA MEFP/VPCF/DGCF/UCCF Nº479/2017 Y UAIS S/G NOTA MEFP/VTCP/DGPÒT/UAIS/Nº2933/2017 POR DEVOLUCIÓN DE RECUPERACIONES DE RECLAMOS DE ACREEDOR</t>
  </si>
  <si>
    <t>De: 00099014102 A:00572012001 TRASPASO DE RECURSOS A SOLICITUD DE EMAPA Y PROCEDIMIENTO DGCF S/G NOTA MEFP/VPCF/DGCF/UCCF Nº479/2017 Y UAIS S/G NOTA MEFP/VTCP/DGPÒT/UAIS/Nº2933/2017 POR DEVOLUCIÓN DE RECUPERACIONES DE RECLAMOS DE ACREEDOR</t>
  </si>
  <si>
    <t>De: 00099014102 A:00290194101 TRASPASO DE RECURSOS A SOLICITUD DE IMPUESTOS NACIONALES Y PROCEDIMIENTO DGCF S/G NOTA MEFP/VPCF/DGCF/UCCF Nº502/2017 Y UAIS S/G NOTA MEFP/VTCP/DGPÒT/UAIS/Nº2932/2017 POR DEVOLUCIÓN DE RECUPERACIONES DE RECLA</t>
  </si>
  <si>
    <t>De: 00099014102 A:00287102001 TRASPASO DE RECURSOS A SOLICITUD DEL FPS Y PROCEDIMIENTO DGCF S/G NOTA MEFP/VPCF/DGCF/UCCF Nº616/2017 Y UAIS S/G NOTA MEFP/VTCP/DGPÒT/UAIS/Nº3436/2017 POR DEVOLUCIÓN DE RECUPERACIONES DE RECLAMOS DE ACREEDORES</t>
  </si>
  <si>
    <t>00378012002</t>
  </si>
  <si>
    <t>19</t>
  </si>
  <si>
    <t>00290194101</t>
  </si>
  <si>
    <t>Autoridad de Fiscalización y Control del Sistema Nacional de Salud</t>
  </si>
  <si>
    <t>Empresa Estratégica Boliviana de Construcción y Conservación de Infraestructura Civil</t>
  </si>
  <si>
    <t xml:space="preserve">Asamblea Legislativa Plurinacional                                     </t>
  </si>
  <si>
    <t>Dirección Estratégica de Reivindicación Marítima, Silala y Recursos Hídricos Internacionales</t>
  </si>
  <si>
    <t>DESDE ENERO A JULIO DE 2017</t>
  </si>
  <si>
    <t>YAP</t>
  </si>
  <si>
    <t>PLS</t>
  </si>
  <si>
    <t>WAM</t>
  </si>
  <si>
    <t>JAD</t>
  </si>
  <si>
    <t>MVP</t>
  </si>
  <si>
    <t>BCC</t>
  </si>
  <si>
    <t>JMT</t>
  </si>
  <si>
    <t>SGP</t>
  </si>
  <si>
    <t>BQS</t>
  </si>
  <si>
    <t>DCS</t>
  </si>
  <si>
    <t>ETC</t>
  </si>
  <si>
    <t>LFQ</t>
  </si>
  <si>
    <t>G04841020002</t>
  </si>
  <si>
    <t>TRANSFERENCIA DEL EXTERIOR SEGUN SWIFT 09394 DE FECHA 03/07/2017 ORDENANTE: CONSULADO DEL ESTADO PLURINACIONAL COMODORA RIVADAVIA ARGENTINA LIB. 00010011102 MIN.RELACIONES EXTERIORES - GESTORIA CONSULAR LEY Nº 3108</t>
  </si>
  <si>
    <t>J03252760002</t>
  </si>
  <si>
    <t>A:00099024113 Transferencia que efectuamos en regularizacion de la solicitud TBC N 1159 enviada a traves del Sistema de Gestion Publica, por error en el monto de transferencia asignado a la entidad beneficiaria.</t>
  </si>
  <si>
    <t>J03252940002</t>
  </si>
  <si>
    <t>A:00099021001 A requerimiento de la Unidad de Administracion e Informacion Salarial (UAIS), con nota interna CITE: MEFP/VTCP/DGPOT/UAIS/N 3485/2017, en la cual solicita la transferencia para atender la reversion definitiva de boletas de pago solicitadas por el SENASIR, consignadas en el Comprobante</t>
  </si>
  <si>
    <t>J03252950002</t>
  </si>
  <si>
    <t>A:00099021001 A requerimiento de la Unidad de Administracion e Informacion Salarial (UAIS), con nota interna CITE: MEFP/VTCP/DGPOT/UAIS/N 3502/2017, en la cual solicita la transferencia para atender la reversion definitiva de boletas de pago solicitadas por el SENASIR, consignadas en el Comprobante</t>
  </si>
  <si>
    <t>J03252960002</t>
  </si>
  <si>
    <t>A:00099021001 A requerimiento de la Unidad de Administracion e Informacion Salarial (UAIS), con nota interna CITE: MEFP/VTCP/DGPOT/UAIS/N 3495/2017, en la cual solicita la transferencia para atender la reversion definitiva de boletas de pago solicitadas por el SENASIR, consignadas en el Comprobante</t>
  </si>
  <si>
    <t>J03252970002</t>
  </si>
  <si>
    <t>A:00099021001 A requerimiento de la Unidad de Administracion e Informacion Salarial (UAIS), con nota interna CITE: MEFP/VTCP/DGPOT/UAIS/N 3496/2017, en la cual solicita la transferencia para atender la reversion definitiva de boletas de pago solicitadas por el SENASIR, consignadas en el Comprobante</t>
  </si>
  <si>
    <t>J03252980002</t>
  </si>
  <si>
    <t>A:00099021001 A requerimiento de la Unidad de Administracion e Informacion Salarial (UAIS), con nota interna CITE: MEFP/VTCP/DGPOT/UAIS/N 3505/2017, en la cual solicita la transferencia para atender la reversion definitiva de boletas de pago solicitadas por el SENASIR, consignadas en el Comprobante</t>
  </si>
  <si>
    <t>J03253360002</t>
  </si>
  <si>
    <t>A:00099021001 Pago de capital e interes corriente a favor del TGN, adeudado por el GAD Santa Cruz, correspondiente al Prestamo Convenio Subsidiario CAF 2324, del Sistema de Electrificacion San Antonio del Lomerio Fase I y II.</t>
  </si>
  <si>
    <t>Q08565900002</t>
  </si>
  <si>
    <t>NÚMERO DE LIBRETA CUT: 99031009.00 OPERACIÓN T01 TRANSFERENCIA DE FONDOS A LA CUT - TESORO DIRECTO DE BANCO UNION S.A. A CUENTA UNICA DEL TESORO CON NUMERO DE SOLICITUD = 1921101 Y NUMERO CORRELATIVO = 91320003072017588 TRANSFERENCIA POR OPERACIONES DE VENTA BONOS BTX</t>
  </si>
  <si>
    <t>J03253410001</t>
  </si>
  <si>
    <t>De: 00099024113 Transferencia en cumplimiento al DS N0913 de 15/06/2011 y el Convenio Interinstitucional de Financiamiento UPRE-CIF-152/2015, suscrito entre la UPRE y el GAM Carapari, Proyecto Mej. e Identificacion de Areas Verdes Localidad Carapari (Const. Parque Infantil - Area Verde Triangular),</t>
  </si>
  <si>
    <t>S08919890003</t>
  </si>
  <si>
    <t>||TRANFERENCIA DE FONDOS S/G. MENSAJE SWIFT NRO. 09361 DE LA FECHA (SECTOR PUBLICO). DEBITO DE LA LIBRETA 00117012001 DGAC, REPOSICION UTILES DE ESCRITORIO.</t>
  </si>
  <si>
    <t>G04838870004</t>
  </si>
  <si>
    <t>VENTA DE DIVISAS CON TRANSFERENCIA DE FONDOS A SOLICITUD DE MINISTERIO DE ECONOMIA Y FINANZAS PUBLICAS SEGUN SOLICITUD 2620 REF: TRANSFERENCIA AL B.C.B. CTA.4088069001 PARA PAGO A BLOOMBERG FINANCE L.P., MES DE MAYO/2017, POR SERVICIOS ESPECIALES DOS TERMINALES BLOOMBERG DE OPERACIONES DEUDA PUBLICA LIB. 00099021001 TGN-RECURSOS ORDINARIOS (3987)</t>
  </si>
  <si>
    <t>G04838880004</t>
  </si>
  <si>
    <t>VENTA DE DIVISAS CON TRANSFERENCIA DE FONDOS A SOLICITUD DE ADMINISTRACION DE SERVICIOS PORTUARIOS BOLIVIA SEGUN SOLICITUD 2617 REF: H.R. 918 - 1015 - PAGO DE FACTURAS AL TPA POR SERVICIO DE EXPORTACIONES COMUNES EN EL PUERTO DE ARICA, SEGUN COMUNICACION INTERNA ASP-B/DOP/UAP/CI-255-254/2017 Y DEMAS LIB. 00594012001 ASP-B FONDO DE OPERACIONES</t>
  </si>
  <si>
    <t>G04838900004</t>
  </si>
  <si>
    <t>VENTA DE DIVISAS CON TRANSFERENCIA DE FONDOS A SOLICITUD DE MINISTERIO DE ECONOMIA Y FINANZAS PUBLICAS SEGUN SOLICITUD 2619 REF: TRANSFERENCIA AL B.C.B. CTA.4088069001 PARA PAGO A BLOOMBERG FINANCE L.P., MES DE JUNIO/2017, POR SERVICIOS ESPECIALES DOS TERMINALES BLOOMBERG DE OPERACIONES DEUDA PUBLIC LIB. 00099021001 TGN-RECURSOS ORDINARIOS (3987)</t>
  </si>
  <si>
    <t>G04839410003</t>
  </si>
  <si>
    <t>TRANSFERENCIA RECIBIDA DEL EXTERIOR SEGÚN MENSAJES SWIFT Nos. 09356-09352 (REM.EXT.) DE FECHA 03-07-2017 POR DESEMBOLSO DE BID PRÉSTAMO 3060/BL-BO REQ0031 OPS0201728122A LIBRETA N° 00287102001 FPS-RECURSOS PROPIOS REF.: UTILES DE ESCRITORIO</t>
  </si>
  <si>
    <t>G04839420003</t>
  </si>
  <si>
    <t>TRANSFERENCIA RECIBIDA DEL EXTERIOR SEGÚN MENSAJES SWIFT Nos. 0953-0949 (REM.EXT.) DE FECHA 03-07-2017 POR DESEMBOLSO DE BID PRÉSTAMO 3060/BL-BO REQ0031 OPS0201728122A LIBRETA N° 00287102001 FPS-RECURSOS PROPIOS REF.: UTILES DE ESCRITORIO</t>
  </si>
  <si>
    <t>G04840860003</t>
  </si>
  <si>
    <t>TRANSFERENCIA RECIBIDA DEL EXTERIOR SEGÚN MENSAJES SWIFT Nos. 09354-09350 (REM.EXT.) DE FECHA 03-07-2017 POR DESEMBOLSO DE BID PRÉSTAMO 3699/BL-BO REQ0003 OPS0201727982A LIBRETA N° 00287102001 FPS-RECURSOS PROPIOS REF.: UTILES DE ESCRITORIO</t>
  </si>
  <si>
    <t>G04840870003</t>
  </si>
  <si>
    <t>TRANSFERENCIA RECIBIDA DEL EXTERIOR SEGÚN MENSAJES SWIFT Nos. 09355-09351 (REM.EXT.) DE FECHA 03-07-2017 POR DESEMBOLSO DE BID PRÉSTAMO 3699/BL-BO REQ0003 OPS0201727982A LIBRETA N° 00287102001 FPS-RECURSOS PROPIOS REF.: UTILES DE ESCRITORIO</t>
  </si>
  <si>
    <t>G04841030001</t>
  </si>
  <si>
    <t>COBRO COSTOS DE PAPELERIA SEGUN TRANSFERENCIA DEL EXTERIOR POR ORDEN DE CONSULADO DEL ESTADO PLURINACIONAL COMODORA RIVADAVIA ARGENTINA LIB. 00010011102 MIN.RELACIONES EXTERIORES - GESTORIA CONSULAR LEY Nº 3108</t>
  </si>
  <si>
    <t>J03252730001</t>
  </si>
  <si>
    <t>De: 00099024113 Transferencia en cumplimiento al DS N0913 de 15/06/2011 y el Convenio Intergubernativo de Financiamiento UPRE-CIF-IG 474/2016, suscrito entre la UPRE y el GAM Vinto, Proyecto Construccion Unidad Educativa Maria Ayma Sexta Parte, correspondiente al pago de la planilla N3, segun la UPR</t>
  </si>
  <si>
    <t>J03252930001</t>
  </si>
  <si>
    <t>De: 00035011105 Transferencia que efectuamos a requerimiento de la Direccion General de Asuntos Administrativos de esta Cartera de Estado, segun nota interna CITE: MEFP/DGAA/UF/No. 265/2017 y en virtud a la nota interna CITE: MEFP/VPCF/DGCF/UCCF/No.700/2017 de la Direccion General de Contabilidad Fi</t>
  </si>
  <si>
    <t>J03252990001</t>
  </si>
  <si>
    <t>De: 00035011105 Transferencia que efectuamos a requerimiento de la Direccion General de Asuntos Administrativos segun nota CITE: MEFP/DGAA/UF/No.85/2017 y en virtud a la nota interna CITE: MEFP/VPCF/DGCF/UCCF No. 229/2017 de la Direccion General de Contabilidad Fiscal de esta cartera de Estado y de</t>
  </si>
  <si>
    <t>J03253370001</t>
  </si>
  <si>
    <t>G04845330002</t>
  </si>
  <si>
    <t>TRANSFERENCIA DEL EXTERIOR SEGUN SWIFT NO.9417 DE FECHA 04/07/2017 ORDENANTE: EMBAJADA DE BOLIVIA-COSTA RICA , GESTORIA CONSULAR JUNIO 2017 LIB. 00010011102 MIN.RELACIONES EXTERIORES - GESTORIA CONSULAR LEY Nº 3108</t>
  </si>
  <si>
    <t>G04845350002</t>
  </si>
  <si>
    <t>TRANSFERENCIA DEL EXTERIOR SEGUN SWIFT NO.9420 DE FECHA 04/07/2017 ORDENANTE: SEZIONE CONSOLARE AMBASCIATA DE BOLIVIA-ITALIA, GESTORIA CONSULAR LIB. 00010011102 MIN.RELACIONES EXTERIORES - GESTORIA CONSULAR LEY Nº 3108</t>
  </si>
  <si>
    <t>J03253740002</t>
  </si>
  <si>
    <t>A:00099021001 Pago de capital e interes corriente a favor del TGN, adeudado por el GAD Santa Cruz, correspondiente al Prestamo Convenio Subsidiario CAF 2324, Proyectos Sistema de Electrificacion: San Andres - Villa Victoria, Itacua Charagua, San Antonio de Lomerio.</t>
  </si>
  <si>
    <t>Q08573250002</t>
  </si>
  <si>
    <t>NÚMERO DE LIBRETA CUT: 99031009.00 OPERACIÓN T01 TRANSFERENCIA DE FONDOS A LA CUT - TESORO DIRECTO DE BANCO UNION S.A. A CUENTA UNICA DEL TESORO CON NUMERO DE SOLICITUD = 1924707 Y NUMERO CORRELATIVO = 91320004072017667 TRANSFERENCIA POR OPERACIONES DE VENTA BONOS BTX</t>
  </si>
  <si>
    <t>G04845260003</t>
  </si>
  <si>
    <t>PROVISION DE FONDOS A SOLICITUD DE YACIMIENTOS PETROLIFEROS FISCALES BOLIVIANOS SEGUN SOLICITUD YPFB-0188-2017 REF: PAGO TRANSPORTE DE GAS NATURAL DUCTO MENOR LINEA 12 A YPFB TRANSPORTE POR EL MES MAYO 2017 LIB. 00513012007 YPFB - RECURSOS NACIONALIZACIÓN</t>
  </si>
  <si>
    <t>G04845300001</t>
  </si>
  <si>
    <t>COBRO COSTOS DE PAPELERIA SEGUN TRANSFERENCIA DEL EXTERIOR POR ORDEN DE GAS TOTAL S.A. SAN ANTONIO-PARAGUAY LIB. 00513062001 YPFB-OPERACIONES PLANTA DE SEPARACION DE LIQUIDOS RIO GRANDE</t>
  </si>
  <si>
    <t>G04845320001</t>
  </si>
  <si>
    <t>COBRO COSTOS DE PAPELERIA SEGUN TRANSFERENCIA DEL EXTERIOR POR ORDEN DE CORPORACION PETROLERA S.A. REF.:PAGO FACT.NRO.1 Y NOTA DE CREDITO NRO.DCPI-NC-26/2017 LIB. 00513062001 YPFB-OPERACIONES PLANTA DE SEPARACION DE LIQUIDOS RIO GRANDE</t>
  </si>
  <si>
    <t>G04845340001</t>
  </si>
  <si>
    <t>COBRO COSTOS DE PAPELERIA SEGUN TRANSFERENCIA DEL EXTERIOR POR ORDEN DE EMBAJADA DE BOLIVIA-COSTA RICA , GESTORIA CONSULAR JUNIO 2017 LIB. 00010011102 MIN.RELACIONES EXTERIORES - GESTORIA CONSULAR LEY Nº 3108</t>
  </si>
  <si>
    <t>G04845360001</t>
  </si>
  <si>
    <t>COBRO COSTOS DE PAPELERIA SEGUN TRANSFERENCIA DEL EXTERIOR POR ORDEN DE SEZIONE CONSOLARE AMBASCIATA DE BOLIVIA-ITALIA, GESTORIA CONSULAR LIB. 00010011102 MIN.RELACIONES EXTERIORES - GESTORIA CONSULAR LEY Nº 3108</t>
  </si>
  <si>
    <t>G04846580001</t>
  </si>
  <si>
    <t>PAGO PRÉSTAMO VAR.ACRE.BILAT. VARIOS CLUB DE PARIS VCTO. 04-jul-2017 POR CUENTA DE TGN , NTI. 009610 VALOR 04-jul-2017 CAPITAL UFV 44.830.560,21 INTERESES UFV 5.973.032,54 CTA. 3987 CUENTA UNICA DEL TESORO-3987 LIB. 00099021001</t>
  </si>
  <si>
    <t>G04846580003</t>
  </si>
  <si>
    <t>PAGO PRÉSTAMO VAR.ACRE.BILAT. VARIOS CLUB DE PARIS VCTO. 04-jul-2017 POR CUENTA DE TGN , NTI. 009610 VALOR 04-jul-2017 CAPITAL UFV 44.830.560,21 INTERESES UFV 5.973.032,54 CTA. 3987 CUENTA UNICA DEL TESORO-3987 LIB. 00099021001 REF.: COMISIONES BANCARIAS</t>
  </si>
  <si>
    <t>G04859400002</t>
  </si>
  <si>
    <t>TRANSFERENCIA DEL EXTERIOR SEGUN SWIFT NO.9448 DE FECHA 05/07/2017 ORDENANTE: BOTSCHAFT DES PLURINATIONALEN STAATES BOLIVIEN ALEMANIA REF:GESTORIA CONSULAR JUNIO 2017 LIB. 00010011102 MIN.RELACIONES EXTERIORES - GESTORIA CONSULAR LEY Nº 3108</t>
  </si>
  <si>
    <t>G04859460002</t>
  </si>
  <si>
    <t>TRANSFERENCIA DEL EXTERIOR SEGUN SWIFT 09452 DE FECHA 05/07/2017 ORDENANTE: EMBAJADA DE BOLIVIA SECCION CONSULAR-TOKYO-JAPAN LIB. 00010011102 MIN.RELACIONES EXTERIORES - GESTORIA CONSULAR LEY Nº 3108</t>
  </si>
  <si>
    <t>G04859490002</t>
  </si>
  <si>
    <t>TRANSFERENCIA DEL EXTERIOR SEGUN SWIFT 09449 DE FECHA 05/07/2017 ORDENANTE: CONSULADO DE BOLIVIA EN CALAMA. REF.:RECAUDACIONES CEDULAS DE IDENTIDAD JUNIO 2017 LIB. 00340012005 SEGIP - RECAUDACION EXTERIOR - CEDULAS DE IDENTIDAD</t>
  </si>
  <si>
    <t>G04859550002</t>
  </si>
  <si>
    <t>TRANSFERENCIA DEL EXTERIOR SEGUN SWIFT NO.9451 DE FECHA 05/07/2017 ORDENANTE: CONSULADO GENERAL DE BOLIVIA-LIMA PERU REF:GESTORIA CONSULAR MES DE JUNIO LIB. 00010011102 MIN.RELACIONES EXTERIORES - GESTORIA CONSULAR LEY Nº 3108</t>
  </si>
  <si>
    <t>G04860770002</t>
  </si>
  <si>
    <t>TRANSFERENCIA DEL EXTERIOR SEGUN SWIFT 09447 DE FECHA 05/07/2017 ORDENANTE: CONSULADO GERAL DA BOLIVIA RIO DE JANEIRO-BRAZIL LIB. 00010011102 MIN.RELACIONES EXTERIORES - GESTORIA CONSULAR LEY Nº 3108</t>
  </si>
  <si>
    <t>G04860790002</t>
  </si>
  <si>
    <t>TRANSFERENCIA DEL EXTERIOR SEGUN SWIFT 09445 DE FECHA 05/07/2017 ORDENANTE: CONSULADO DE BOLIVIA EN MENDOZA-ARGENTINA LIB. 00010011102 MIN.RELACIONES EXTERIORES - GESTORIA CONSULAR LEY Nº 3108</t>
  </si>
  <si>
    <t>Q08576000002</t>
  </si>
  <si>
    <t>NUMERO DE LIBRETA CUT: 00410808002 OPERACIÓN E18 TRANSFERENCIA DEL SISTEMA FINANCIERO POR CUENTA DE TERCEROS A LA CUT PARA ABONO EN LA CUENTA CUT N. 3987069001 LIBRETA N.00410808002 DE PRO BOLIVIA JIWASA A SOLICITUD DE LA EMBAJADA REAL DE DINAMARCA</t>
  </si>
  <si>
    <t>Q08578690002</t>
  </si>
  <si>
    <t>NÚMERO DE LIBRETA CUT: 99031009.00 OPERACIÓN T01 TRANSFERENCIA DE FONDOS A LA CUT - TESORO DIRECTO DE BANCO UNION S.A. A CUENTA UNICA DEL TESORO CON NUMERO DE SOLICITUD = 1928407 Y NUMERO CORRELATIVO = 91320005072017746 TRANSFERENCIA POR OPERACIONES DE VENTA BONOS BTX</t>
  </si>
  <si>
    <t>S08921310002</t>
  </si>
  <si>
    <t>||REGISTRO POR LA DEVOLUCION DEL SALDO NO UTILIZADO DE LA CARTA DE CREDITO I-2016-031 SEGUN NOTA MH-EEC-GNV-0613/2017 ADJUNTA. LIB.N°00078034201 MHE-EEC-GNV FDO DE CONV DE VEHICULOS: REF.:SALDO NO UTILIZADO LC I-2016-031</t>
  </si>
  <si>
    <t>S08921220001</t>
  </si>
  <si>
    <t>||COMISION AMPLIACION DE VALIDEZ 0.15% S/USD 356.737,60 POR 31 DIAS, REEM. GTOS. COMUNICACION BS 220.- Y EMISION CBTE. CONTABLE BS 50.- S/G NOTA MH/EEC/GNV/0613/2017 REF.: LC I-2016-33. CGO.LIB.N°00078034201 MHE-EEC-GNV FDO DE CONV DE VEHICULOS REF.:AMPLIACION VALIDEZ I-2016-033</t>
  </si>
  <si>
    <t>S08921260001</t>
  </si>
  <si>
    <t>||COMISION AMPLIACION DE VALIDEZ 0.15% S/USD 356.737,20 POR 31 DIAS, REEM. GTOS. COMUNICACION BS 220.- Y EMISION CBTE. CONTABLE BS 50.- S/G NOTA MH/EEC/GNV/0613/2017 REF.: LC I-2016-35. CGO.LIB.N°00078034201 MHE-EEC-GNV FDO DE CONV DE VEHICULOS REF.:AMPLIACION VALIDEZ I-2016-035</t>
  </si>
  <si>
    <t>S08921330001</t>
  </si>
  <si>
    <t>'COBRO DE UTILES DE ESCRITORIO POR´||BS 50.- EN COMPLEMENTO A COMPROBANTE CONTABLE S-0892131 REF.: CARTA DE CREDITO I-2016-031. CGO.LIB.N°00078034201 MHE-EEC-GNV FDO DE CONV DE VEHICULOS REF.: COBRO EMI CBTE CONTABLE I-2016-031</t>
  </si>
  <si>
    <t>S08921370001</t>
  </si>
  <si>
    <t>||COMISION TRANSFERENCIA FDOS.AL EXTERIOR 0,10% S/USD140.880.-,REEMB.GSTS.COMUNICACION BS220.-Y EMISION COMP.CONTABLE BS50.-REF.:PAGO 1 LC I-2017-022 P/C MH-EEC-GNV A/F TRANSAS AMERICAS INC.,EN COMPL.A COMP.892136 ADJ.DE LA FECHA. LIB.0020051101 MINDEF-ARMADA BOLIVIANA VARIOS REF.:COMISIONES PAGO 1 LC I-2017-022</t>
  </si>
  <si>
    <t>S08921770003</t>
  </si>
  <si>
    <t>||TRANSFERENCIA DE FONDOS S/G. MENSAJE SWIFT NRO. 09455 Y CORREO ELECTRONICO DE LA DIRECCION GENERAL DE AERONAUTICA CIVIL. (SECTOR PUBLICO). DEBITO DE LA LIBRETA 00117012001 DGAC, REPOSICION UTILES DE ESCRITORIO.</t>
  </si>
  <si>
    <t>G04856220004</t>
  </si>
  <si>
    <t>VENTA DE DIVISAS CON TRANSFERENCIA DE FONDOS A SOLICITUD DE MINISTERIO DE LA PRESIDENCIA SEGUN SOLICITUD 2623 REF: DIVISAS USD 58074.21 TRANSFERENCIA A ROYAL FBO SERVICE S.A POR SERVICIOS PRESTADOS A LA AERONAVE FAB 001 EN VIAJE REALIZADO DEL 12 DE FEBRERO AL 7 DE MARZO DE 2017, PAGO AL BANCO BBVA P LIB. 00099021001 TGN-RECURSOS ORDINARIOS (3987)</t>
  </si>
  <si>
    <t>G04856310004</t>
  </si>
  <si>
    <t>VENTA DE DIVISAS CON TRANSFERENCIA DE FONDOS A SOLICITUD DE MINISTERIO DE LA PRESIDENCIA SEGUN SOLICITUD 2621 REF: DIVISAS USD 268.92 TRANSFERENCIA A SATCOM DIRECT INC POR SERVICIO DE TELEFONIA E INTERNET SATELITAL MES MAYO 2017 DE AERONAVE FAB 001, PAGO A WELLS FARGO BANK CUENTA 2000055025245. LIB. 00099021001 TGN-RECURSOS ORDINARIOS (3987)</t>
  </si>
  <si>
    <t>G04856320004</t>
  </si>
  <si>
    <t>VENTA DE DIVISAS CON TRANSFERENCIA DE FONDOS A SOLICITUD DE MINISTERIO DE LA PRESIDENCIA SEGUN SOLICITUD 2622 REF: DIVISAS USD 448,927 PAGO INICIAL A LA EMPRESA DASSAULT FALCON JET CORP POR SERVICIO DE MANTENIMIENTO DE LA AERONAVE PRESIDENCIAL FAB 002, PAGO A BANK OF AMERICA CUENTA 381023401360. LIB. 00099021001 TGN-RECURSOS ORDINARIOS (3987)</t>
  </si>
  <si>
    <t>G04856340003</t>
  </si>
  <si>
    <t>TRANSFERENCIA DE FONDOS AL EXTERIOR A SOLICITUD DE TESORO GENERAL DE LA NACION SEGUN SOLICITUD 2634 REF: REF.: BO-ICH17, PAGO AL FONDO PARA LA SALVAGUARDIA DEL PATRIMONIO CULTURAL INMATERIAL (FSPCI/UNESCO), POR CONCEPTO DE MEMBRESÍA POR USD392,00, SEGÚN SOLICITUD VRE-DGRM-CS-155/2017. LIB. 00099021001 TGN-RECURSOS ORDINARIOS (3987)</t>
  </si>
  <si>
    <t>G04856380004</t>
  </si>
  <si>
    <t>VENTA DE DIVISAS CON TRANSFERENCIA DE FONDOS A SOLICITUD DE ADMINISTRACION DE SERVICIOS PORTUARIOS BOLIVIA SEGUN SOLICITUD 2632 REF: H.R. 983 - 1023 - PAGO DE FACTURAS AL TPA POR CARGA FIO, PRIMERA QUINCENA DE JUNIO/2017 EN EL PUERTO DE ARICA, SEGUN COMUNICACION INTERNA ASP-B/DOP/UAP/CI-256 - 258/20 LIB. 00594012001 ASP-B FONDO DE OPERACIONES</t>
  </si>
  <si>
    <t>G04856410001</t>
  </si>
  <si>
    <t>COBRO COSTOS DE PAPELERIA SEGUN TRANSFERENCIA DEL EXTERIOR POR ORDEN DE LLAMA GAS SA LIB. 00513062001 YPFB-OPERACIONES PLANTA DE SEPARACION DE LIQUIDOS RIO GRANDE</t>
  </si>
  <si>
    <t>G04859340004</t>
  </si>
  <si>
    <t>VENTA DE DIVISAS CON TRANSFERENCIA DE FONDOS A SOLICITUD DE MINISTERIO DE EDUCACION SEGUN SOLICITUD 2609 REF: TRASPASO PARA HUGO MOBAREC SARAVIA EQUIVALENTES 461,01 USD LIB. 00099021001 TGN-RECURSOS ORDINARIOS (3987) POR DIFERENCIAL CAMBIARIO</t>
  </si>
  <si>
    <t>G04859340005</t>
  </si>
  <si>
    <t>VENTA DE DIVISAS CON TRANSFERENCIA DE FONDOS A SOLICITUD DE MINISTERIO DE EDUCACION SEGUN SOLICITUD 2609 REF: TRASPASO PARA HUGO MOBAREC SARAVIA EQUIVALENTES 461,01 USD LIB. 00099021001 TGN-RECURSOS ORDINARIOS (3987)</t>
  </si>
  <si>
    <t>G04859410001</t>
  </si>
  <si>
    <t>COBRO COSTOS DE PAPELERIA SEGUN TRANSFERENCIA DEL EXTERIOR POR ORDEN DE BOTSCHAFT DES PLURINATIONALEN STAATES BOLIVIEN ALEMANIA REF:GESTORIA CONSULAR JUNIO 2017 LIB. 00010011102 MIN.RELACIONES EXTERIORES - GESTORIA CONSULAR LEY Nº 3108</t>
  </si>
  <si>
    <t>G04859470001</t>
  </si>
  <si>
    <t>COBRO COSTOS DE PAPELERIA SEGUN TRANSFERENCIA DEL EXTERIOR POR ORDEN DE EMBAJADA DE BOLIVIA SECCION CONSULAR-TOKYO-JAPAN LIB. 00010011102 MIN.RELACIONES EXTERIORES - GESTORIA CONSULAR LEY Nº 3108</t>
  </si>
  <si>
    <t>G04859500001</t>
  </si>
  <si>
    <t>COBRO COSTOS DE PAPELERIA SEGUN TRANSFERENCIA DEL EXTERIOR POR ORDEN DE CONSULADO DE BOLIVIA EN CALAMA. REF.:RECAUDACIONES CEDULAS DE IDENTIDAD JUNIO 2017 LIB. 00340012003 RECAUDACION EXTRANJERIA - C.I. -L.C.</t>
  </si>
  <si>
    <t>G04859520001</t>
  </si>
  <si>
    <t>G04859560001</t>
  </si>
  <si>
    <t>COBRO COSTOS DE PAPELERIA SEGUN TRANSFERENCIA DEL EXTERIOR POR ORDEN DE CONSULADO GENERAL DE BOLIVIA-LIMA PERU REF:GESTORIA CONSULAR MES DE JUNIO LIB. 00010011102 MIN.RELACIONES EXTERIORES - GESTORIA CONSULAR LEY Nº 3108</t>
  </si>
  <si>
    <t>G04859580001</t>
  </si>
  <si>
    <t>COBRO COSTOS DE PAPELERIA SEGUN TRANSFERENCIA DEL EXTERIOR POR ORDEN DE LLAMA GAS S.A. LIB. 00513062001 YPFB-OPERACIONES PLANTA DE SEPARACION DE LIQUIDOS RIO GRANDE</t>
  </si>
  <si>
    <t>G04860780001</t>
  </si>
  <si>
    <t>COBRO COSTOS DE PAPELERIA SEGUN TRANSFERENCIA DEL EXTERIOR POR ORDEN DE CONSULADO GERAL DA BOLIVIA RIO DE JANEIRO-BRAZIL LIB. 00010011102 MIN.RELACIONES EXTERIORES - GESTORIA CONSULAR LEY Nº 3108</t>
  </si>
  <si>
    <t>G04860800001</t>
  </si>
  <si>
    <t>G04860820001</t>
  </si>
  <si>
    <t>COBRO COSTOS DE PAPELERIA SEGUN TRANSFERENCIA DEL EXTERIOR POR ORDEN DE VICTORIA JUAN GAS S.A.C. REF.: 2DA CUOTA DE ACTA DE CONCILIACION GESTION 2016 LIB. 00513062001 YPFB-OPERACIONES PLANTA DE SEPARACION DE LIQUIDOS RIO GRANDE</t>
  </si>
  <si>
    <t>G04864010071</t>
  </si>
  <si>
    <t>VENTA DE DIVISAS CON TRANSFERENCIA DE FONDOS A SOLICITUD DE MINISTERIO DE RELACIONES EXTERIORES SEGUN SOLICITUD 2641 REF: REMISION DE RECURSOS PARA EL FUNCIONAMIENTO DEL SERVICIO EXTERIOR, DIPLOMATICO Y CONSULAR, CORRESPONDIENTE AL MES DE JULIO/2017, S/G GM-DGAA-UFI-PRP-IN-32/2017 LIB. 00099021001 TGN-RECURSOS ORDINARIOS (3987)</t>
  </si>
  <si>
    <t>G04864020004</t>
  </si>
  <si>
    <t>VENTA DE DIVISAS CON TRANSFERENCIA DE FONDOS A SOLICITUD DE VICEPRESIDENCIA DEL ESTADO SEGUN SOLICITUD 2639 REF: PAGO A ROYAL FBO SERVICE S.A. POR EL SERVICIO DE PROVISION DE COMBUSTIBLE, CATERING Y HALDING REALIZADO A LA AERONAVE PRESIDENCIAL FALCON 50EX FAB 002 EN EL VIAJE A LA CIUDAD DE MONTEVIDE LIB. 00099021001 TGN-RECURSOS ORDINARIOS (3987)</t>
  </si>
  <si>
    <t>G04864040007</t>
  </si>
  <si>
    <t>VENTA DE DIVISAS CON TRANSFERENCIA DE FONDOS A SOLICITUD DE MINISTERIO DE RELACIONES EXTERIORES SEGUN SOLICITUD 2642 REF: REMISION DE RECURSOS PARA EL PAGO DE REPATRIACIONES A FAVOR DE LOS CONSULADOS EN CACERES Y SANTIAGO S/G GM-DGAJ-UGJ-NI-536-522/2017, Y COMPRA DE ACTIVOS FIJOS A FAVOR DE LOS CONS LIB. 00010011102 MIN.RELACIONES EXTERIORES - GESTORIA CONSULAR LEY Nº 3108</t>
  </si>
  <si>
    <t>G04864050003</t>
  </si>
  <si>
    <t>TRANSFERENCIA DE FONDOS AL EXTERIOR A SOLICITUD DE MINISTERIO DE SALUD SEGUN SOLICITUD 2638 REF: PAGO A LA EMPRESA PGI-ANTARES-CASA SOLO, FV16230033, SUPERVISION DE LAS OBRAS DE EXCAVACION CONSTRUCCION HOSPITAL DE 3ER. NIVEL DE LA CIUDAD DE POTOSI DE ACUERDO A LA DOCUMENTACION ADJUNTA. LIB. 00046127001 MSD- BS-BID 2822/BL-BO MEJORAMIENTO ACCESO A SERVICIOS HOSP.</t>
  </si>
  <si>
    <t>G04864060003</t>
  </si>
  <si>
    <t>TRANSFERENCIA DE FONDOS AL EXTERIOR A SOLICITUD DE TESORO GENERAL DE LA NACION SEGUN SOLICITUD 2633 REF: REF.: BO-CONT17, PAGO A LA ORGANIZACION DE LAS NACIONES UNIDAS PARA LA EDUCACION, LA CIENCIA Y LA CULTURA (UNESCO), POR CONCEPTO DE MEMBRESIA POR USD20.765,00, SEGUN SOLICITUD VRE-DGRM-CS-157/201 LIB. 00099021001 TGN-RECURSOS ORDINARIOS (3987)</t>
  </si>
  <si>
    <t>G04864070003</t>
  </si>
  <si>
    <t>TRANSFERENCIA DE FONDOS AL EXTERIOR A SOLICITUD DE TESORO GENERAL DE LA NACION SEGUN SOLICITUD 2636 REF: REF.: 475RLA1000 LLECE, PAGO AL LABORATORIO LATINOAMERICANO DE EVALUACION DE LA CALIDAD DE LA EDUCACION (LLECE/UNESCO), POR CONCEPTO DE MEMBRESIA POR USD30.000,00, SEGUN SOLICITUD VRE-DGRM-CS-159 LIB. 00099021001 TGN-RECURSOS ORDINARIOS (3987)</t>
  </si>
  <si>
    <t>G04864080003</t>
  </si>
  <si>
    <t>TRANSFERENCIA DE FONDOS AL EXTERIOR A SOLICITUD DE TESORO GENERAL DE LA NACION SEGUN SOLICITUD 2635 REF: REF.: BO-WHC17, PAGO AL FONDO DEL PATRIMONIO MUNDIAL, CULTURAL Y NATURAL (FPM/UNESCO), POR CONCEPTO DE MEMBRESIA POR USD392,00, SEGUN SOLICITUD VRE-DGRM-CS-156/2017. LIB. 00099021001 TGN-RECURSOS ORDINARIOS (3987)</t>
  </si>
  <si>
    <t>G04864120004</t>
  </si>
  <si>
    <t>VENTA DE DIVISAS CON TRANSFERENCIA DE FONDOS A SOLICITUD DE INSUMOS BOLIVIA SEGUN SOLICITUD 2643 REF: REGISTRO DE PAGO A INGENIO Y REFINERIA SAN MARTIN DEL TRABACAL S.R.L., POR LA PROVISION DE 505.40 TONELADAS DE AZUCAR EN BOLSAS DE 50KG CALIDAD CTA HASTA 80 ICUMSA DE PRODUCCION 2017. SEGUN CONTRATO LIB. 00224012005 INSUMOS BOLIVIA-FONDO PARA LA SEGURIDAD ALIMENTARIA</t>
  </si>
  <si>
    <t>G04864130005</t>
  </si>
  <si>
    <t>VENTA DE DIVISAS CON TRANSFERENCIA DE FONDOS A SOLICITUD DE MINISTERIO DE RELACIONES EXTERIORES SEGUN SOLICITUD 2640 REF: REMISION DE RECURSOS PARA EL FUNCIONAMINETO DE LOS CONSULADOS EN BILBAO Y VALENCIA, CORREPONDIENTE AL MES DE JUNIO - ADICIONAL/2017, S/G GM-DGAA-UFI-PRP-IN-31/2017 LIB. 00099021001 TGN-RECURSOS ORDINARIOS (3987)</t>
  </si>
  <si>
    <t>G04866760001</t>
  </si>
  <si>
    <t>G04866780001</t>
  </si>
  <si>
    <t>COBRO COSTOS DE PAPELERIA SEGUN TRANSFERENCIA DEL EXTERIOR POR ORDEN DE LLAMA GAS S.A. REF.: PAGO FT 157 Y 15 LIB. 00513062001 YPFB-OPERACIONES PLANTA DE SEPARACION DE LIQUIDOS RIO GRANDE</t>
  </si>
  <si>
    <t>G04871120002</t>
  </si>
  <si>
    <t>TRANSFERENCIA DEL EXTERIOR SEGUN SWIFT NO.9512 DE FECHA 06/07/2017 ORDENANTE: CONSULADO GENERAL DE BOLIVIA-GINEBRA-SUIZA REF:GESTORIA CONSULAR JUNIO LIB. 00010011102 MIN.RELACIONES EXTERIORES - GESTORIA CONSULAR LEY Nº 3108</t>
  </si>
  <si>
    <t>G04871160002</t>
  </si>
  <si>
    <t>TRANSFERENCIA DEL EXTERIOR SEGUN SWIFT 09510 DE FECHA 06/07/2017 ORDENANTE: EMBAJADA DEL ESTADO PLURINACIONAL DE BOLIVIA AUSTRIA REF.: RECAUDACION GESTORIA CONSULAR JUNIO 2017 LIB. 00010011102 MIN.RELACIONES EXTERIORES - GESTORIA CONSULAR LEY Nº 3108</t>
  </si>
  <si>
    <t>G04876080002</t>
  </si>
  <si>
    <t>TRANSFERENCIA DEL EXTERIOR SEGUN SWIFT 09640 DE FECHA 06/07/2017 ORDENANTE: CONSULADO DE BOLIVIA EN SEVILLA JUNIO 2017 LIB. 00010011102 MIN.RELACIONES EXTERIORES - GESTORIA CONSULAR LEY Nº 3108</t>
  </si>
  <si>
    <t>G04876120002</t>
  </si>
  <si>
    <t>TRANSFERENCIA DEL EXTERIOR SEGUN SWIFT 09509 DE FECHA 06/07/2017 ORDENANTE: CONSULADO DE BOLIVIA EN MURCIA REF.: GESTORIA CONSUALR JUNIO/2017 LIB. 00010011102 MIN.RELACIONES EXTERIORES - GESTORIA CONSULAR LEY Nº 3108</t>
  </si>
  <si>
    <t>G04878730002</t>
  </si>
  <si>
    <t>TRANSFERENCIA DEL EXTERIOR SEGUN SWIFT NO.9652 DE FECHA 06/07/2017 ORDENANTE: CONSULADO GENL DE BOLIVIA EN HOUSTON REF.RECAUDACIONES GESTORIA JUNIO LIB. 00010011102 MIN.RELACIONES EXTERIORES - GESTORIA CONSULAR LEY Nº 3108</t>
  </si>
  <si>
    <t>G04878780002</t>
  </si>
  <si>
    <t>TRANSFERENCIA DEL EXTERIOR SEGUN SWIFT 09650 DE FECHA 06/07/2017 ORDENANTE: CONSULADO GENERAL DEL ESTADO, FL REF.: RECAUDACION DE GESTORIA CONSULAR JUNIO 2017 LIB. 00010011102 MIN.RELACIONES EXTERIORES - GESTORIA CONSULAR LEY Nº 3108</t>
  </si>
  <si>
    <t>J03255050002</t>
  </si>
  <si>
    <t>A:00373024101 TRANSFERENCIA DE RECURSOS PARA GASTOS DE FUNCIONAMIENTO DEL FID, JUNIO 2017 S/G NOTA MEFP/VTCP/DGPOT/UPCFTGN/INF/N1352/2017.</t>
  </si>
  <si>
    <t>J03255070002</t>
  </si>
  <si>
    <t>A:00373024104 TRANSFERENCIA DE RECURSOS AL FDI A FAVOR DE LA UNIBOL CORRESPONDIENTE AL MES DE JUNIO DE 2017, S/G NOTA MEFP/VTCP/DGPOT/UPCFTGN/INF/N1353/2017.</t>
  </si>
  <si>
    <t>Q08583100002</t>
  </si>
  <si>
    <t>NÚMERO DE LIBRETA CUT: 99031009.00 OPERACIÓN T01 TRANSFERENCIA DE FONDOS A LA CUT - TESORO DIRECTO DE BANCO UNION S.A. A CUENTA UNICA DEL TESORO CON NUMERO DE SOLICITUD = 1931613 Y NUMERO CORRELATIVO = 91320006072017811 TRANSFERENCIA POR OPERACIONES DE VENTA BONOS BTX</t>
  </si>
  <si>
    <t>J03255040001</t>
  </si>
  <si>
    <t>De: 00203012007 Transferencia que efectuamos a requerimiento de La Autoridad de Supervision del Sistema Financiero, segun notas CITE: ASFI/JFI/R-96139 y 105132/2017 y en virtud a la nota interna CITE: MEFP/VPCF/DGCF/UCCF No.704/2017 de la Direccion General de Contabilidad Fiscal de esta Cartera de E</t>
  </si>
  <si>
    <t>S08921890001</t>
  </si>
  <si>
    <t>||REGISTRO COBRO COMISION AMPLIACION DE VALIDEZ DE 0,15% S/USD 51.600.- POR 31 DIAS Y EMISION DE CBTE CONTABLE BS50.- S/G NOTA CEASS/DIR/N°0328/2017 ADJUNTO DE LA FECHA CGO. LIB. N°00249012001 LPB - CEASS - CEN ABAST. Y SUM DE SALUD REF.: COM. ENMIENDA LC I-2017-005</t>
  </si>
  <si>
    <t>S08921910001</t>
  </si>
  <si>
    <t>||REGISTRO COBRO COMISION AMPLIACION DE VALIDEZ 0,15% S/USD 607,92 X 209 DIAS, COM. ENMIENDA BS220.- EMISION CBTE. CTBLE BS50.- S/G NOTA CEASS/DIR/N°0327/2017 ADJUNTO DE LA FECHA CGO. LIB. N°00249012001 LBP-CEASS-CEN. ABAST. Y SUM DE SALUD REF.: COM. ENMIENDA BCB-IMP-2014-033</t>
  </si>
  <si>
    <t>S08922130003</t>
  </si>
  <si>
    <t>||TRANSFERENCIA DE FONDOS S/G. MENSAJE SWIFT NRO. 09519 DE LA FECHA (SECTOR PUBLICO). DEBITO DE LA LIBRETA 00117012001 DGAC, REPOSICION UTILES DE ESCRITORIO.</t>
  </si>
  <si>
    <t>S08922270001</t>
  </si>
  <si>
    <t>||COBRO DE COMISIÓN DE PAGO DEL 0,05% SEGÚN CONVENIO BANCARIO QUE EFECTUA EL BANK OF TOKYO-MITSUBISHI POR DESEMBOLSO DE JPY 35.000.000 DE LA DONACIÓN JAPONESA JICA 001/2017. REF.: PROYECTO SOBRE MEDIDAS PREVENTIVAS DE DESASTRES EN LA RED VIAL FUNDAMENTAL 7 LIBRETA N° 00291012002 ABC-RECURSOS PROPIOS</t>
  </si>
  <si>
    <t>S08922270004</t>
  </si>
  <si>
    <t>||COBRO DE COMISIÓN DE PAGO DEL 0,05% SEGÚN CONVENIO BANCARIO QUE EFECTUA EL BANK OF TOKYO-MITSUBISHI POR DESEMBOLSO DE JPY 35.000.000 DE LA DONACIÓN JAPONESA JICA 001/2017. REF.: PROYECTO SOBRE MEDIDAS PREVENTIVAS DE DESASTRES EN LA RED VIAL FUNDAMENTAL 7 LIBRETA N° 00291012002 ABC-RECURSOS PROPIOS, REF.: UTILES DE ESCRITORIO</t>
  </si>
  <si>
    <t>G04871130001</t>
  </si>
  <si>
    <t>COBRO COSTOS DE PAPELERIA SEGUN TRANSFERENCIA DEL EXTERIOR POR ORDEN DE CONSULADO GENERAL DE BOLIVIA-GINEBRA-SUIZA REF:GESTORIA CONSULAR JUNIO LIB. 00010011102 MIN.RELACIONES EXTERIORES - GESTORIA CONSULAR LEY Nº 3108</t>
  </si>
  <si>
    <t>G04871170001</t>
  </si>
  <si>
    <t>COBRO COSTOS DE PAPELERIA SEGUN TRANSFERENCIA DEL EXTERIOR POR ORDEN DE EMBAJADA DEL ESTADO PLURINACIONAL DE BOLIVIA AUSTRIA REF.: RECAUDACION GESTORIA CONSULAR JUNIO 2017 LIB. 00010011102 MIN.RELACIONES EXTERIORES - GESTORIA CONSULAR LEY Nº 3108</t>
  </si>
  <si>
    <t>G04871190004</t>
  </si>
  <si>
    <t>VENTA DE DIVISAS CON TRANSFERENCIA DE FONDOS A SOLICITUD DE YACIMIENTOS PETROLIFEROS FISCALES BOLIVIANOS SEGUN SOLICITUD 2652 REF: PAGO A COMPANIA DE PETROLEOS DE CHILE COPEC SA POR SUMINISTRO DE PRODUCTO CARGAS DEL 25 DE MAYO AL 07 DE JUNIO DE 2017 SEGUN DOCUMENTACION ADJUNTA LIB. 00513012004 LBP-YPFB-UNICOMERCIAL (4030005415/1-2188907)</t>
  </si>
  <si>
    <t>G04871200004</t>
  </si>
  <si>
    <t>VENTA DE DIVISAS CON TRANSFERENCIA DE FONDOS A SOLICITUD DE MINISTERIO DE RELACIONES EXTERIORES SEGUN SOLICITUD 2651 REF: REMISION DE RECURSOS PARA LA PROVISION DE 900 PASAPORTES EN BLANCO A FAVOR DEL CENTRO EMISOR DE PASAPORTES EMIPAS - MADRID, S/G DOCUMENTACION ADJUNTA Y PROVEHIDO EN LA HOJA DE RU LIB. 00010011102 MIN.RELACIONES EXTERIORES - GESTORIA CONSULAR LEY Nº 3108</t>
  </si>
  <si>
    <t>G04871210004</t>
  </si>
  <si>
    <t>VENTA DE DIVISAS CON TRANSFERENCIA DE FONDOS A SOLICITUD DE MINISTERIO DE LA PRESIDENCIA SEGUN SOLICITUD 2656 REF: DIVISAS USD 11,505.60 TRANSFERENCIA A DASSAULT FALCON JET CORP. POR COMPRA DE RESPUESTOS PARA AERONAVES FAB 001 Y FAB 002, PAGO A BANK OF AMERICA CUENTA 381023401350. LIB. 00099021001 TGN-RECURSOS ORDINARIOS (3987)</t>
  </si>
  <si>
    <t>G04871220003</t>
  </si>
  <si>
    <t>TRANSFERENCIA DE FONDOS AL EXTERIOR A SOLICITUD DE TESORO GENERAL DE LA NACION SEGUN SOLICITUD 2644 REF: REF.: CONTRIBUTIONS 1/17/1, PAGO A LA ORGANIZACION DE LAS NACIONES UNIDAS (ONU), POR CONCEPTO DE MEMBRESIA POR USD302.675,00, SEGUN SOLICITUD VRE-DGRM-CS-160/2017. LIB. 00099021001 TGN-RECURSOS ORDINARIOS (3987)</t>
  </si>
  <si>
    <t>G04871780004</t>
  </si>
  <si>
    <t>VENTA DE DIVISAS CON TRANSFERENCIA DE FONDOS A SOLICITUD DE MINISTERIO DE LA PRESIDENCIA SEGUN SOLICITUD 2654 REF: DIVISAS USD 28,955.12 TRANSFERENCIA A AIRBUS HELICOPTERS CONO SUR S.A POR COMPRA DE REPUESTOS PARA AERONAVES FAB 754 Y FAB 003 GESTION 2016, PAGO A BANCO BBVA URUGUAY S.A CUENTA 9990118 LIB. 00099021001 TGN-RECURSOS ORDINARIOS (3987)</t>
  </si>
  <si>
    <t>G04871790004</t>
  </si>
  <si>
    <t>VENTA DE DIVISAS CON TRANSFERENCIA DE FONDOS A SOLICITUD DE MINISTERIO DE LA PRESIDENCIA SEGUN SOLICITUD 2655 REF: DIVISAS USD 21,145.70 TRANSFERENCIA A AIRBUS HELICOPTERS CONO SUR S.A POR COMPRA GENERADOR ARRANCADOR PARA AERONAVE FAB 754, PAGO A BANCO BBV URUGUAY S.A CUENTA 999011879. LIB. 00099021001 TGN-RECURSOS ORDINARIOS (3987)</t>
  </si>
  <si>
    <t>G04876090001</t>
  </si>
  <si>
    <t>COBRO COSTOS DE PAPELERIA SEGUN TRANSFERENCIA DEL EXTERIOR POR ORDEN DE CONSULADO DE BOLIVIA EN SEVILLA JUNIO 2017 LIB. 00010011102 MIN.RELACIONES EXTERIORES - GESTORIA CONSULAR LEY Nº 3108</t>
  </si>
  <si>
    <t>G04876130001</t>
  </si>
  <si>
    <t>COBRO COSTOS DE PAPELERIA SEGUN TRANSFERENCIA DEL EXTERIOR POR ORDEN DE CONSULADO DE BOLIVIA EN MURCIA REF.: GESTORIA CONSUALR JUNIO/2017 LIB. 00010011102 MIN.RELACIONES EXTERIORES - GESTORIA CONSULAR LEY Nº 3108</t>
  </si>
  <si>
    <t>G04877360003</t>
  </si>
  <si>
    <t>TRANSFERENCIA RECIBIDA DEL EXTERIOR SEGÚN MENSAJES SWIFT Nos. 09515-09505 (REM.EXT.) DE FECHA 06-07-2017 POR DESEMBOLSO DE CAF PRÉSTAMO CFA008832 SOL DES NRO 14/FONDO ROTATIVO/TRF OBI CAF LIBRETA N° 00291012002 ABC-RECURSOS PROPIOS REF.: UTILES DE ESCRITORIO</t>
  </si>
  <si>
    <t>G04877370003</t>
  </si>
  <si>
    <t>TRANSFERENCIA RECIBIDA DEL EXTERIOR SEGÚN MENSAJES SWIFT Nos. 09516-09506 (REM.EXT.) DE FECHA 06-07-2017 POR DESEMBOLSO DE CAF PRÉSTAMO CFA008832 SOL. DES. NRO 13/ CFA8832 TRANSFERENCIA DIRECTA/TRF OBI CAF LIBRETA N° 00291012002 ABC-RECURSOS PROPIOS REF.: UTILES DE ESCRITORIO</t>
  </si>
  <si>
    <t>G04878680001</t>
  </si>
  <si>
    <t>COBRO COSTOS DE PAPELERIA SEGUN TRANSFERENCIA DEL EXTERIOR POR ORDEN DE MONTE SERENO SOCIEDAD ANONIMA LIB. 00513012003 LBP-YPFB (2011349681373)</t>
  </si>
  <si>
    <t>G04878740001</t>
  </si>
  <si>
    <t>COBRO COSTOS DE PAPELERIA SEGUN TRANSFERENCIA DEL EXTERIOR POR ORDEN DE CONSULADO GENL DE BOLIVIA EN HOUSTON REF.RECAUDACIONES GESTORIA JUNIO LIB. 00010011102 MIN.RELACIONES EXTERIORES - GESTORIA CONSULAR LEY Nº 3108</t>
  </si>
  <si>
    <t>G04878790001</t>
  </si>
  <si>
    <t>COBRO COSTOS DE PAPELERIA SEGUN TRANSFERENCIA DEL EXTERIOR POR ORDEN DE CONSULADO GENERAL DEL ESTADO, FL REF.: RECAUDACION DE GESTORIA CONSULAR JUNIO 2017 LIB. 00010011102 MIN.RELACIONES EXTERIORES - GESTORIA CONSULAR LEY Nº 3108</t>
  </si>
  <si>
    <t>G04883920002</t>
  </si>
  <si>
    <t>TRANSFERENCIA DEL EXTERIOR SEGUN SWIFT 09688 DE FECHA 07/07/2017 ORDENANTE: CONSULADO DE BOLIVIA-LONDON(GB) LIB. 00010011102 MIN.RELACIONES EXTERIORES - GESTORIA CONSULAR LEY Nº 3108</t>
  </si>
  <si>
    <t>G04883940002</t>
  </si>
  <si>
    <t>TRANSFERENCIA DEL EXTERIOR SEGUN SWIFT 5884 DE FECHA 07/07/2017 ORDENANTE: CONSULADO GENERAL DE BOLIVIA-PARIS-FR. REF.:RECUADACIONES JUNIO 2017 LIB. 00010011102 MIN.RELACIONES EXTERIORES - GESTORIA CONSULAR LEY Nº 3108</t>
  </si>
  <si>
    <t>G04883990002</t>
  </si>
  <si>
    <t>TRANSFERENCIA DEL EXTERIOR SEGUN SWIFT 09684 DE FECHA 07/07/2017 ORDENANTE: CONSULATE GENL OF THE PLURINATIONAL STATE OF BOLIVIA NEW YORK, NY REF.: GESTORIA CONSULAR LIB. 00010011102 MIN.RELACIONES EXTERIORES - GESTORIA CONSULAR LEY Nº 3108</t>
  </si>
  <si>
    <t>G04884010002</t>
  </si>
  <si>
    <t>REGULARIZACION DE TRANSFERENCIA DEL EXTERIOR SEGUN SWIFT NO.9651 DE FECHA 07/07/2017 ORDENANTE: CONSULADO DE BOLIVIA EN SALTA-ARGENTINA REF:RECAUDACION GESTORIA CONSULAR JUNIO GESTION 2017 LIB. 00010011102 MIN.RELACIONES EXTERIORES - GESTORIA CONSULAR LEY Nº 3108</t>
  </si>
  <si>
    <t>G04890510002</t>
  </si>
  <si>
    <t>TRANSFERENCIA DEL EXTERIOR SEGUN SWIFT 09722 DE FECHA 07/07/2017 ORDENANTE: CONSULADO GENERAL DE BOLIVIA EN PROVIDENCIA CL.REF.:INGRESOS GESTORIA CONSULAR JUNIO 2017 LIB. 00010011102 MIN.RELACIONES EXTERIORES - GESTORIA CONSULAR LEY Nº 3108</t>
  </si>
  <si>
    <t>Q08589070002</t>
  </si>
  <si>
    <t>NÚMERO DE LIBRETA CUT: 99031009.00 OPERACIÓN T01 TRANSFERENCIA DE FONDOS A LA CUT - TESORO DIRECTO DE BANCO UNION S.A. A CUENTA UNICA DEL TESORO CON NUMERO DE SOLICITUD = 1936041 Y NUMERO CORRELATIVO = 91320007072017890 TRANSFERENCIA POR OPERACIONES DE VENTA BONOS BTX</t>
  </si>
  <si>
    <t>S08923400002</t>
  </si>
  <si>
    <t>||TRANSFERENCIA DE FONDOS S/G. FORMULARIO, CITE' BUN/CF288/17 DE LA FECHA (HRE-TSO-3342). DEVOLUCION DE RECURSOS NO EJECUTADOS DE LA GESTIÓN 2016. A SOLICITUD DEL G.A.M. DE HUARINA; LIBRETA 00099024113 BOLIVIA CAMBIA; BUN.</t>
  </si>
  <si>
    <t>J03255500001</t>
  </si>
  <si>
    <t>De: 00099024113 Transferencia en cumplimiento al DS N0913 de 15/06/2011 y el Convenio Intergubernativo de Financiamiento UPRE-CIF-IG 385/2016, suscrito entre la UPRE y el GAD Tarija, Proyecto Construccion Instituto Tecnologico 2 de Agosto Iscayachi, correspondiente al pago de la planilla N5, segun l</t>
  </si>
  <si>
    <t>J03255510001</t>
  </si>
  <si>
    <t>De: 00099024113 Transferencia en cumplimiento al DS N0913 de 15/06/2011 y el Convenio Intergubernativo de Financiamiento UPRE-CIF-IG/254/2016, suscrito entre la UPRE y el GAM Pasorapa, Proyecto Const. de Calles Casco Viejo Pasorapa, correspondiente al pago de la planilla N2, segun la UPRE.</t>
  </si>
  <si>
    <t>J03255520001</t>
  </si>
  <si>
    <t>De: 00099024113 Transferencia en cumplimiento al DS N0913 de 15/06/2011 y el Convenio Intergubernativo de Financiamiento UPRE-CIF-IG/254/2016, suscrito entre la UPRE y el GAM Pasorapa, Proyecto Const. de Calles Casco Viejo Pasorapa, correspondiente al pago de la planilla N3, segun la UPRE.</t>
  </si>
  <si>
    <t>J03255530001</t>
  </si>
  <si>
    <t>De: 00099024113 Transferencia en cumplimiento al DS N0913 de 15/06/2011 y el Convenio Intergubernativo de Financiamiento UPRE-CIF-IG 055/2017, suscrito entre la UPRE y el GAM Tacopaya, Proyecto Construccion Coliseo Municipal de Tacopaya, correspondiente al pago del 20% de anticipo del monto financia</t>
  </si>
  <si>
    <t>J03255540001</t>
  </si>
  <si>
    <t>De: 00099024113 Transferencia en cumplimiento al DS N0913 de 15/06/2011 y el Convenio Intergubernativo de Financiamiento UPRE-CIF-IG 057/2017, suscrito entre la UPRE y el GAM Tiquipaya, Proyecto Const. Unidad Educativa Tecnico Humanistico San Rafael, correspondiente al pago del 20% de anticipo del m</t>
  </si>
  <si>
    <t>J03255550001</t>
  </si>
  <si>
    <t>De: 00099024113 Transferencia en cumplimiento al DS N0913 de 15/06/2011 y el Convenio Intergubernativo de Financiamiento UPRE-CIF-IG 058/2017, suscrito entre la UPRE y el GAM Tiquipaya, Proyecto Const. Unidad Educativa Tecnico Humanistico San Gabriel, correspondiente al pago del 20% de anticipo del</t>
  </si>
  <si>
    <t>J03255570001</t>
  </si>
  <si>
    <t>De: 00099024113 Transferencia en cumplimiento al DS N0913 de 15/06/2011 y el Convenio Intergubernativo de Financiamiento UPRE-CIF-IG 191/2017, suscrito entre la UPRE y el GAM Sacaba, Proyecto Construccion Mercado Zonal Canal Pata, correspondiente al pago del 20% de anticipo del monto financiado, seg</t>
  </si>
  <si>
    <t>S08923360001</t>
  </si>
  <si>
    <t>||AMPLIACION DE VALIDEZ 0,15% S/USD 737.484.- POR 35 DIAS, REEMB. GTOS DE COMUNICACION BS220.- Y EMISION DE CBTE. CONTABLE BS50.- SEGUN NOTA MC/DESP-DGAA-UFIN N°636/2017 MINISTERIO DE COMUNICACION A FAVOR DE SAMSUNG ELECTRONICS CHILE LIMITADA REF.: I-2016-047 LIB. 00087014201 MIN. COMUNICACION - PRONTIS - TRANSF. - MOPSV REF. COM. AMPL. VAL I-2016-047</t>
  </si>
  <si>
    <t>G04883890003</t>
  </si>
  <si>
    <t>PAGO A EXIMBANK CHINA POPUL PRÉSTAMO PBC 2016 (38) 426 VCTO. 21-07-2017 POR CUENTA DE TGN SEGÚN NOTA MEFP/VTCP/DGCP/UODP-507/2017 DE FECHA 06-07-2017, VALOR 07-07-2017 COMISIONES USD 1.811.046,78 LIBRETA N° 00099021001 (3987) TGN- RECURSOS ORDINARIOS REF.: COMISIONES BANCARIAS</t>
  </si>
  <si>
    <t>G04883930001</t>
  </si>
  <si>
    <t>COBRO COSTOS DE PAPELERIA SEGUN TRANSFERENCIA DEL EXTERIOR POR ORDEN DE CONSULADO DE BOLIVIA-LONDON(GB) LIB. 00010011102 MIN.RELACIONES EXTERIORES - GESTORIA CONSULAR LEY Nº 3108</t>
  </si>
  <si>
    <t>G04883950001</t>
  </si>
  <si>
    <t>COBRO COSTOS DE PAPELERIA SEGUN TRANSFERENCIA DEL EXTERIOR POR ORDEN DE CONSULADO GENERAL DE BOLIVIA-PARIS-FR. REF.:RECUADACIONES JUNIO 2017 LIB. 00010011102 MIN.RELACIONES EXTERIORES - GESTORIA CONSULAR LEY Nº 3108</t>
  </si>
  <si>
    <t>G04884000001</t>
  </si>
  <si>
    <t>COBRO COSTOS DE PAPELERIA SEGUN TRANSFERENCIA DEL EXTERIOR POR ORDEN DE CONSULATE GENL OF THE PLURINATIONAL STATE OF BOLIVIA NEW YORK, NY REF.: GESTORIA CONSULAR LIB. 00010011102 MIN.RELACIONES EXTERIORES - GESTORIA CONSULAR LEY Nº 3108</t>
  </si>
  <si>
    <t>G04884020001</t>
  </si>
  <si>
    <t>COBRO COSTOS DE PAPELERIA POR REGULARIZACION DE TRANSFERENCIA DEL EXTERIOR POR ORDEN DE CONSULADO DE BOLIVIA EN SALTA-ARGENTINA REF:RECAUDACION GESTORIA CONSULAR JUNIO GESTION 2017 LIB. 00010011102 MIN.RELACIONES EXTERIORES - GESTORIA CONSULAR LEY Nº 3108</t>
  </si>
  <si>
    <t>G04886140004</t>
  </si>
  <si>
    <t>TRANSFERENCIA DE FONDOS AL EXTERIOR A SOLICITUD DE TESORO GENERAL DE LA NACION SEGUN SOLICITUD 2646 REF: PAGO A LA CORTE PERMANENTE DE ARBITRAJE (CPA), POR CONCEPTO DE MEMBRESIA POR EUR1.103,00, SEGUN SOLICITUD VRE-DGRM-CS-154/2017. EQUIVALENTES 1.259,62 USD LIB. 00099021001 TGN-RECURSOS ORDINARIOS (3987)</t>
  </si>
  <si>
    <t>G04886150004</t>
  </si>
  <si>
    <t>VENTA DE DIVISAS CON TRANSFERENCIA DE FONDOS A SOLICITUD DE AUTORIDAD DE SUPERVISION DEL SISTEMA FINANCIERO SEGUN SOLICITUD 2653 REF: OICV-IOSCO-MEMBRESIA/2017, B. SANTANDER, CTA: IBAN ES21 0086 5146 9500 1004 7045, PLAZA DE LA LEALTAD 4, 28014 MADRID, EUROS 15.000.- EQUIVALENTES 17.129,93 USD LIB. 00099021001 TGN-RECURSOS ORDINARIOS (3987) POR DIFERENCIAL CAMBIARIO</t>
  </si>
  <si>
    <t>G04886150005</t>
  </si>
  <si>
    <t>VENTA DE DIVISAS CON TRANSFERENCIA DE FONDOS A SOLICITUD DE AUTORIDAD DE SUPERVISION DEL SISTEMA FINANCIERO SEGUN SOLICITUD 2653 REF: OICV-IOSCO-MEMBRESIA/2017, B. SANTANDER, CTA: IBAN ES21 0086 5146 9500 1004 7045, PLAZA DE LA LEALTAD 4, 28014 MADRID, EUROS 15.000.- EQUIVALENTES 17.129,93 USD LIB. 00099021001 TGN-RECURSOS ORDINARIOS (3987)</t>
  </si>
  <si>
    <t>G04886160004</t>
  </si>
  <si>
    <t>TRANSFERENCIA DE FONDOS AL EXTERIOR A SOLICITUD DE TESORO GENERAL DE LA NACION SEGUN SOLICITUD 2648 REF: REF.: BO-CONT17, PAGO A LA ORGANIZACION DE LAS NACIONES UNIDAS PARA LA EDUCACION, LA CIENCIA Y LA CULTURA, POR CONCEPTO DE MEMBRESIA POR EUR16.002,00, SEGUN SOLICITUD VRE-DGRM-CS-157/2017. EQUIVA LIB. 00099021001 TGN-RECURSOS ORDINARIOS (3987)</t>
  </si>
  <si>
    <t>G04887230004</t>
  </si>
  <si>
    <t>VENTA DE DIVISAS CON TRANSFERENCIA DE FONDOS A SOLICITUD DE MINISTERIO DE RELACIONES EXTERIORES SEGUN SOLICITUD 2663 REF: PAGO DE HABERES A FAVOR DEL CENTRO EMISOR DE PASAPORTES - MADRID, CORRESPONDIENTE AL MES DE JUNIO/2017, S/G PLANILLA 61704 LIB. 00099021001 TGN-RECURSOS ORDINARIOS (3987)</t>
  </si>
  <si>
    <t>G04887240004</t>
  </si>
  <si>
    <t>VENTA DE DIVISAS CON TRANSFERENCIA DE FONDOS A SOLICITUD DE MINISTERIO DE RELACIONES EXTERIORES SEGUN SOLICITUD 2659 REF: PAGO DE HABERES DEL CONSULADO EN MURCIA - AUXILIARES II, CORRESPONDIENTE AL MES DE JULIO/2017, S/G PLANILLA 61702 LIB. 00010011102 MIN.RELACIONES EXTERIORES - GESTORIA CONSULAR LEY Nº 3108</t>
  </si>
  <si>
    <t>G04887250004</t>
  </si>
  <si>
    <t>VENTA DE DIVISAS CON TRANSFERENCIA DE FONDOS A SOLICITUD DE MINISTERIO DE RELACIONES EXTERIORES SEGUN SOLICITUD 2661 REF: PAGO DE HABERES DEL CENTRO EMISOR DE PASAPORTES - WASHINGTON, CORRESPONDIENET AL MES DE JUNIO/2017, S/G PLANILLA 61703 LIB. 00010011102 MIN.RELACIONES EXTERIORES - GESTORIA CONSULAR LEY Nº 3108</t>
  </si>
  <si>
    <t>G04887260011</t>
  </si>
  <si>
    <t>VENTA DE DIVISAS CON TRANSFERENCIA DE FONDOS A SOLICITUD DE MINISTERIO DE RELACIONES EXTERIORES SEGUN SOLICITUD 2662 REF: PAGO DE COSTO DE VIDA DEL SERVICIO EXTERIOR, DIPLOMATICO Y CONSULAR, CORRESPONDIENTE LA MES DE JUNIO/2017 S/G PLANILLA 61706 LIB. 00099021001 TGN-RECURSOS ORDINARIOS (3987)</t>
  </si>
  <si>
    <t>G04887270004</t>
  </si>
  <si>
    <t>VENTA DE DIVISAS CON TRANSFERENCIA DE FONDOS A SOLICITUD DE MINISTERIO DE ECONOMIA Y FINANZAS PUBLICAS SEGUN SOLICITUD 2658 REF: TRANSFERENCIA AL B.C.B. CTA.4088069001 PARA PAGO A "JONES WALKER LLP", POR COMISIONES DE SERVICIOS LEGALES "TRUSTEE", PARA LA EMISION SOBERANA DEL ESTADO PLURINACIONAL DE LIB. 00099021001 TGN-RECURSOS ORDINARIOS (3987)</t>
  </si>
  <si>
    <t>G04887280004</t>
  </si>
  <si>
    <t>VENTA DE DIVISAS CON TRANSFERENCIA DE FONDOS A SOLICITUD DE MINISTERIO DE ECONOMIA Y FINANZAS PUBLICAS SEGUN SOLICITUD 2657 REF: TRANSFERENCIA AL B.C.B. CTA.4088069001 PARA PAGO A "J.P. MORGAN SECURITIES LLC", POR GASTOS DE LOS REPRESENTANTES DEL ESTADO EN REUNIONES (ROAD - SHOW), PARA LA EMISION DE LIB. 00099021001 TGN-RECURSOS ORDINARIOS (3987)</t>
  </si>
  <si>
    <t>G04887290071</t>
  </si>
  <si>
    <t>VENTA DE DIVISAS CON TRANSFERENCIA DE FONDOS A SOLICITUD DE MINISTERIO DE RELACIONES EXTERIORES SEGUN SOLICITUD 2660 REF: PAGO DE HABERES DEL SERVICIO, DIPLOMATICO Y CONSULAR, CORRESPONDIENTE AL MES DE JUNIO/2017, S/G PLANILLA 61701 LIB. 00099021001 TGN-RECURSOS ORDINARIOS (3987)</t>
  </si>
  <si>
    <t>G04890450003</t>
  </si>
  <si>
    <t>TRANSFERENCIA RECIBIDA DEL EXTERIOR SEGÚN MENSAJES SWIFT Nos. 09682-09680 (REM.EXT.) DE FECHA 07-07-2017 POR DESEMBOLSO DE CAF PRÉSTAMO CFA008789 SOL.DES. NRO 20/CFA 8789 FONDO ROTATORIO/TRF OBI CAF LIBRETA N° 00291012002 ABC-RECURSOS PROPIOS REF.: UTILES DE ESCRITORIO</t>
  </si>
  <si>
    <t>G04890460003</t>
  </si>
  <si>
    <t>TRANSFERENCIA RECIBIDA DEL EXTERIOR SEGÚN MENSAJES SWIFT Nos. 09681-09679 (REM.EXT.) DE FECHA 07-07-2017 POR DESEMBOLSO DE CAF PRÉSTAMO CFA008832 SOL.DES. NRO 16/CFA 8832 TRANSFERENCIA DIRECTA/TRF OBI CAF LIBRETA N° 00291012002 ABC-RECURSOS PROPIOS REF.: UTILES DE ESCRITORIO</t>
  </si>
  <si>
    <t>G04890520001</t>
  </si>
  <si>
    <t>COBRO COSTOS DE PAPELERIA SEGUN TRANSFERENCIA DEL EXTERIOR POR ORDEN DE CONSULADO GENERAL DE BOLIVIA EN PROVIDENCIA CL.REF.:INGRESOS GESTORIA CONSULAR JUNIO 2017 LIB. 00010011102 MIN.RELACIONES EXTERIORES - GESTORIA CONSULAR LEY Nº 3108</t>
  </si>
  <si>
    <t>G04890600001</t>
  </si>
  <si>
    <t>COBRO COSTOS DE PAPELERIA SEGUN TRANSFERENCIA DEL EXTERIOR POR ORDEN DE COPAPE PROD DE PETROLEO LTDA.BRAZIL-SAO PAULO.REF.:INV 230/2017 LIB. 00513062001 YPFB-OPERACIONES PLANTA DE SEPARACION DE LIQUIDOS RIO GRANDE</t>
  </si>
  <si>
    <t>J03255100001</t>
  </si>
  <si>
    <t>De: 00099024113 Transferencia en cumplimiento al DS N0913 de 15/06/2011 y el Convenio Intergubernativo de Financiamiento UPRE-CIF-IG/043/2016, suscrito entre la UPRE y el GAM Fernandez Alonso, Proyecto Construccion Plaza Chane Independencia, correspondiente al pago de la planilla N4 de cierre, segun</t>
  </si>
  <si>
    <t>J03255110001</t>
  </si>
  <si>
    <t>De: 00099024113 Transferencia en cumplimiento al DS N0913 de 15/06/2011 y el Convenio Intergubernativo de Financiamiento UPRE-CIF-IG/112/2016, suscrito entre la UPRE y el GAM Lagunillas, Proyecto Construccion Tinglado y Graderia U.E. Moreviti (Pampa Redondo), correspondiente al pago de la planilla N</t>
  </si>
  <si>
    <t>J03255120001</t>
  </si>
  <si>
    <t>De: 00099024113 Transferencia en cumplimiento al DS N0913 de 15/06/2011 y el Convenio Intergubernativo de Financiamiento UPRE-CIF-IG 314/2016, suscrito entre la UPRE y el GAM Vila Vila, Proyecto Construccion Unidad Educativa Sivingani Sud, correspondiente al pago de la planilla N2 de cierre, segun l</t>
  </si>
  <si>
    <t>J03255360001</t>
  </si>
  <si>
    <t>De: 00099024113 Transferencia en cumplimiento al DS N0913 de 15/06/2011 y el Convenio Intergubernativo de Financiamiento UPRE-CIF-IG/552/2016, suscrito entre la UPRE y el GAM Cuatro Canadas, Proyecto Construccion Modulo Educacion Juan Pablo II B, correspondiente al pago del 20% de anticipo del monto</t>
  </si>
  <si>
    <t>J03255370001</t>
  </si>
  <si>
    <t>J03255380001</t>
  </si>
  <si>
    <t>De: 00099024113 Transferencia en cumplimiento al DS N0913 de 15/06/2011 y el Convenio Intergubernativo de Financiamiento UPRE-CIF-IG 504/2016, suscrito entre la UPRE y el GAM Villa Tunari, Proyecto Construccion Tinglado, Graderia y Cancha Multiple U.E. Esteban Arce, correspondiente al pago de la pla</t>
  </si>
  <si>
    <t>J03255390001</t>
  </si>
  <si>
    <t>De: 00099024113 Transferencia en cumplimiento al DS N0913 de 15/06/2011 y el Convenio Intergubernativo de Financiamiento UPRE-CIF-IG/016/2015, suscrito entre la UPRE y el GAM Nueva Esperanza, Proyecto Construccion Unidad Educativa Bruno Racua Comunidad Tres hermanos, correspondiente al pago de la pl</t>
  </si>
  <si>
    <t>J03255400001</t>
  </si>
  <si>
    <t>De: 00099024113 Transferencia en cumplimiento al DS N0913 de 15/06/2011 y el Convenio Intergubernativo de Financiamiento UPRE-CIF-IG/082/2016, suscrito entre la UPRE y el GAM Robore, Proyecto Const. Plaza Principal Comunidad Aguas Calientes - Robore, correspondiente al pago de la planilla N1, segun</t>
  </si>
  <si>
    <t>J03255410001</t>
  </si>
  <si>
    <t>J03255420001</t>
  </si>
  <si>
    <t>De: 00099024113 Transferencia en cumplimiento al DS N0913 de 15/06/2011 y el Convenio Intergubernativo de Financiamiento UPRE-CIF-IG 438/2016, suscrito entre la UPRE y el GAM Colomi, Proyecto Construccion U.E. Corani Pampa D-4, correspondiente al pago de la planilla N1, segun la UPRE.</t>
  </si>
  <si>
    <t>J03255430001</t>
  </si>
  <si>
    <t>J03255440001</t>
  </si>
  <si>
    <t>De: 00099024113 Transferencia en cumplimiento al DS N0913 de 15/06/2011 y el Convenio Intergubernativo de Financiamiento UPRE-CIF-IG/013/2015, suscrito entre la UPRE y el GAM Ingavi, Proyecto Construccion Vivienda Para Medicos Comunidad Humaytha, correspondiente al pago de la planilla N2 de avance y</t>
  </si>
  <si>
    <t>J03255450001</t>
  </si>
  <si>
    <t>De: 00099024113 Transferencia en cumplimiento al DS N0913 de 15/06/2011 y el Convenio Intergubernativo de Financiamiento UPRE-CIF-IG/057/2016, suscrito entre la UPRE y el GAM Vallegrande, Proyecto Construccion Tinglado y Graderia Unidad Educativa Isabel Villegas Mariscal, correspondiente al pago de</t>
  </si>
  <si>
    <t>J03255460001</t>
  </si>
  <si>
    <t>De: 00099024113 Transferencia en cumplimiento al DS N0913 de 15/06/2011 y el Convenio Intergubernativo de Financiamiento UPRE-CIF-IG 190/2017, suscrito entre la UPRE y el GAM Sacaba, Proyecto Construccion Unidad Educativa Plurinacional Distrito Lava Lava, correspondiente al pago del 20% de anticipo</t>
  </si>
  <si>
    <t>J03255470001</t>
  </si>
  <si>
    <t>De: 00099024113 Transferencia en cumplimiento al DS N0913 de 15/06/2011 y el Convenio Intergubernativo de Financiamiento UPRE-CIF-IG/0100/2016, suscrito entre la UPRE y el GAM San Antonio de Lomerio, Proyecto Const. Tinglado y Graderias en la Unidad Educativa Villa Chavez Comunidad Salinas, corresp</t>
  </si>
  <si>
    <t>J03255480001</t>
  </si>
  <si>
    <t>De: 00099024113 Transferencia en cumplimiento al DS N0913 de 15/06/2011 y el Convenio Intergubernativo de Financiamiento UPRE-CIF-IG/446/2015, suscrito entre la UPRE y el GAM Saipina, Proyecto Construccion Modulo Unidad Educativa San Rafael, correspondiente al pago de la planilla N5, segun la UPRE.</t>
  </si>
  <si>
    <t>J03255490001</t>
  </si>
  <si>
    <t>De: 00099024113 Transferencia en cumplimiento al DS N0913 de 15/06/2011 y el Convenio Intergubernativo de Financiamiento UPRE-CIF-IG/393/2016, suscrito entre la UPRE y el GAM Puerto Villarroel, Proyecto Construccion Complejo Educativo Bello Horizonte, correspondiente al pago de la planilla N3, segun</t>
  </si>
  <si>
    <t>G04896350002</t>
  </si>
  <si>
    <t>TRANSFERENCIA DEL EXTERIOR SEGUN SWIFT NO.9747 DE FECHA 10/07/2017 ORDENANTE: THE EMBASSY OF BOLIVIA-SUECIA REF:GESTORIA CONSULAR JUNIO 2017 LIB. 00010011102 MIN.RELACIONES EXTERIORES - GESTORIA CONSULAR LEY Nº 3108</t>
  </si>
  <si>
    <t>G04896430002</t>
  </si>
  <si>
    <t>TRANSFERENCIA DEL EXTERIOR SEGUN SWIFT 09745 DE FECHA 10/07/2017 ORDENANTE: CONSULADO GENERAL DE BOLIVIA EN MILAN LIB. 00010011102 MIN.RELACIONES EXTERIORES - GESTORIA CONSULAR LEY Nº 3108</t>
  </si>
  <si>
    <t>G04896450002</t>
  </si>
  <si>
    <t>TRANSFERENCIA DEL EXTERIOR SEGUN SWIFT 09744-09742 DE FECHA 10/07/2017 ORDENANTE: CONSULADO GENERAL DE BOLIVIA-BOGOTA-COLOMBIA. REF.: RECAUDACIONES JUNIO DE 2017 LIB. 00010011102 MIN.RELACIONES EXTERIORES - GESTORIA CONSULAR LEY Nº 3108</t>
  </si>
  <si>
    <t>G04896560002</t>
  </si>
  <si>
    <t>TRANSFERENCIA DEL EXTERIOR SEGUN SWIFT 09746 DE FECHA 10/07/2017 ORDENANTE: CONSULATE OF BOLIVIA NL REF.: RECAUDACION GESTORIA CONSULAR MAYO-JUNIO 2017 EMB. PAISES BAJOS-LA HAYA LIB. 00010011102 MIN.RELACIONES EXTERIORES - GESTORIA CONSULAR LEY Nº 3108</t>
  </si>
  <si>
    <t>G04903970002</t>
  </si>
  <si>
    <t>TRANSFERENCIA DEL EXTERIOR SEGUN SWIFT 09880-09875 DE FECHA 10/07/2017 ORDENANTE: EMBASSY OF THR PLURINATIONAL STATE OF BOLIVIA MOSCOW RUSIA REF.: GESTORIA CONSULAR ACUMULADA DE ABRIL 2017-JUNIO 2017 LIB. 00010011102 MIN.RELACIONES EXTERIORES - GESTORIA CONSULAR LEY Nº 3108</t>
  </si>
  <si>
    <t>G04903990002</t>
  </si>
  <si>
    <t>TRANSFERENCIA DEL EXTERIOR SEGUN SWIFT 09887 DE FECHA 10/07/2017 ORDENANTE: CONSULATE GENERAL OF BOLIVIA LOS ANGELES CA REF.: GESTORIA CONSULAR LIB. 00010011102 MIN.RELACIONES EXTERIORES - GESTORIA CONSULAR LEY Nº 3108</t>
  </si>
  <si>
    <t>Q08591380002</t>
  </si>
  <si>
    <t>NUMERO DE LIBRETA CUT: 00523012001 OPERACIÓN E18 TRANSFERENCIA DEL SISTEMA FINANCIERO POR CUENTA DE TERCEROS A LA CUT SERVICIO DE COURIER EMPRESA DE CORREOS DE BOLIVIA NUMERO DE LIBRETA 00523012001 A SOLICITUD DE PNUD. REF. 6530053915</t>
  </si>
  <si>
    <t>Q08595740002</t>
  </si>
  <si>
    <t>NÚMERO DE LIBRETA CUT: 99031009.00 OPERACIÓN T01 TRANSFERENCIA DE FONDOS A LA CUT - TESORO DIRECTO DE BANCO UNION S.A. A CUENTA UNICA DEL TESORO CON NUMERO DE SOLICITUD = 1939559 Y NUMERO CORRELATIVO = 91320010072017953 TRANSFERENCIA POR OPERACIONES DE VENTA BONOS BTX</t>
  </si>
  <si>
    <t>S08925350002</t>
  </si>
  <si>
    <t>||TRANSFERENCIA A LA CUENTA UNICA DEL TESORO IMPORTE RETENIDO A WALTER ABRAHAM PEREZ ALANDIA POR REMUNERACIÓN MÁXIMA CORRESPONDIENTE AL MES DE JUNIO/2017 - LIBRETA N° 00990201001. SEGUN DOCUMENTOS ADJUNTOS Y ROC N° 839/2017 DEL DCR TRANSFERENCIA POR REMUNERACION MAXIMA WALTER PEREZ ALANDIA - JUNIO/2017 LIBRETA N° 00990201001</t>
  </si>
  <si>
    <t>S08926380002</t>
  </si>
  <si>
    <t>||TRANSFERENCIA DE FONDOS S/G. FORMULARIO, CITE' BUN/CF292/17 DE LA FECHA (HRE-TSO-3568). A FAVOR DEL MINISTERIO DE SALUD PARA EL PAGO ANUAL DE "VIATICO DE VACUNACION". A SOLICITUD DEL G.A.D. DE LA PAZ; LIBRETA 00046024102 MS-TRANSFERENCIAS GOBERNACIONES-SEDES; BUN.</t>
  </si>
  <si>
    <t>S08926420002</t>
  </si>
  <si>
    <t>||TRANSFERENCIA DE FONDOS S/G. NOTA CITE:BUN0462/17 DE LA FECHA (HRE-TSO-3570), INGRESOS QUE PERCIBE DE LA GOBERNACION DE CHUQUISACA, PARA SUS GASTOS DE FUNCIONAMIENTO. A SOLICITUD PROY.SUCRE CIUDAD UNIVERSITARIA,LIBRETA N°01500104201 PSCU-GESTIÓN INSTITUCIONAL; BUN.</t>
  </si>
  <si>
    <t>S08926520002</t>
  </si>
  <si>
    <t>'TRANSFERENCIA DE FONDOS DE DPTOS.DE ENCAJE LEGAL DEL SISTEMA FINANCIERO A DPTOS.CTES.DEL SECTOR PUBLICO S/G CITE' BUN/0463/17||DE LA FECHA (HRE-TSO-3572). A SOLIC. MEFP, LIBRETA 00099021001 REVERS.FDOS.POR ERROR EN MONTO TRANSF.ELECTR.DE F.07-07-17; BUN.</t>
  </si>
  <si>
    <t>S08926510004</t>
  </si>
  <si>
    <t>||RESPUESTA DEBITO DEL BANQUERO SG/ SWIFT 09896 DE LA FECHA REF: COBRO COMISION POR TRANSFERENCIA DE EUR 30,625.-DEL 18/05/2017 SG/ SOLICITUD DE LA EMPRESA ESTATAL BOLIVIA TV REF.: PAGO A/F AMAURY SPORT ORGANISATION A.S.O. LIB.00526012001 BOLIVIA TV-RECAUDACIONES, UTILES DE ESCRITORIO</t>
  </si>
  <si>
    <t>S08926550003</t>
  </si>
  <si>
    <t>||TRANSFERENCIA DE FONDOS S/G. MENSAJES SWIFT NROS. 09894 Y 09871 DE LA FECHA (SECTOR PUBLICO). DEBITO DE LA LIBRETA 00117012001 DGAC, REPOSICION UTILES DE ESCRITORIO.</t>
  </si>
  <si>
    <t>G04893500004</t>
  </si>
  <si>
    <t>TRANSFERENCIA DE FONDOS AL EXTERIOR A SOLICITUD DE TESORO GENERAL DE LA NACION SEGUN SOLICITUD 2595 REF: PAGO A LA ORGANIZACIÓN MUNDIAL DEL COMERCIO (OMC), POR CONCEPTO DE MEMBRESÍA POR CHF179.846,00, SEGÚN SOLICITUD VRE-DGRM-CS-150/2017. EQUIVALENTES 189.951,42 USD LIB. 00099021001 TGN-RECURSOS ORDINARIOS (3987)</t>
  </si>
  <si>
    <t>G04893510004</t>
  </si>
  <si>
    <t>TRANSFERENCIA DE FONDOS AL EXTERIOR A SOLICITUD DE TESORO GENERAL DE LA NACION SEGUN SOLICITUD 2647 REF: PAGO A LA CORTE PENAL INTERNACIONAL (CPI), POR CONCEPTO DE MEMBRESIA POR EUR28.886,00, SEGUN SOLICITUD VRE-DGRM-CS-152/2017. EQUIVALENTES 32.938,80 USD LIB. 00099021001 TGN-RECURSOS ORDINARIOS (3987)</t>
  </si>
  <si>
    <t>G04893520004</t>
  </si>
  <si>
    <t>TRANSFERENCIA DE FONDOS AL EXTERIOR A SOLICITUD DE TESORO GENERAL DE LA NACION SEGUN SOLICITUD 2649 REF: PAGO A LA ORGANIZACION INTERNACIONAL DE POLICIA CRIMINAL - INTERPOL (OIPC - INTERPOL), POR CONCEPTO DE MEMBRESIA POR EUR39.310,00, SEGUN SOLICITUD VRE-DGRM-CS-161/2017. EQUIVALENTES 44.825,32 US LIB. 00099021001 TGN-RECURSOS ORDINARIOS (3987)</t>
  </si>
  <si>
    <t>G04894590003</t>
  </si>
  <si>
    <t>PROVISION DE FONDOS A SOLICITUD DE YACIMIENTOS PETROLIFEROS FISCALES BOLIVIANOS SEGUN SOLICITUD YPFB-0189-2017 REF: PAGO SERVICIO INTERRUMPIBLE DE TRANSPORTE DE GAS NATURAL PARA EL MERCADO INTERNO DUCTO MENOR CARRASCO BULO BULO A YPFB CHACO SA MAYO 2017 LIB. 00513012007 YPFB - RECURSOS NACIONALIZACIÓN</t>
  </si>
  <si>
    <t>G04896360001</t>
  </si>
  <si>
    <t>COBRO COSTOS DE PAPELERIA SEGUN TRANSFERENCIA DEL EXTERIOR POR ORDEN DE THE EMBASSY OF BOLIVIA-SUECIA REF:GESTORIA CONSULAR JUNIO 2017 LIB. 00010011102 MIN.RELACIONES EXTERIORES - GESTORIA CONSULAR LEY Nº 3108</t>
  </si>
  <si>
    <t>G04896420001</t>
  </si>
  <si>
    <t>COBRO COSTOS DE PAPELERIA SEGUN TRANSFERENCIA DEL EXTERIOR POR ORDEN DE PETROLEO BRASILEIRO SA PETROBRAS RF.: INV/EXB-GAS-216 LIB. 00513012007 YPFB - RECURSOS NACIONALIZACIÓN</t>
  </si>
  <si>
    <t>G04896440001</t>
  </si>
  <si>
    <t>COBRO COSTOS DE PAPELERIA SEGUN TRANSFERENCIA DEL EXTERIOR POR ORDEN DE CONSULADO GENERAL DE BOLIVIA EN MILAN LIB. 00010011102 MIN.RELACIONES EXTERIORES - GESTORIA CONSULAR LEY Nº 3108</t>
  </si>
  <si>
    <t>G04896460001</t>
  </si>
  <si>
    <t>COBRO COSTOS DE PAPELERIA SEGUN TRANSFERENCIA DEL EXTERIOR POR ORDEN DE CONSULADO GENERAL DE BOLIVIA-BOGOTA-COLOMBIA. REF.: RECAUDACIONES JUNIO DE 2017 LIB. 00010011102 MIN.RELACIONES EXTERIORES - GESTORIA CONSULAR LEY Nº 3108</t>
  </si>
  <si>
    <t>G04896570001</t>
  </si>
  <si>
    <t>COBRO COSTOS DE PAPELERIA SEGUN TRANSFERENCIA DEL EXTERIOR POR ORDEN DE CONSULATE OF BOLIVIA NL REF.: RECAUDACION GESTORIA CONSULAR MAYO-JUNIO 2017 EMB. PAISES BAJOS-LA HAYA LIB. 00010011102 MIN.RELACIONES EXTERIORES - GESTORIA CONSULAR LEY Nº 3108</t>
  </si>
  <si>
    <t>G04897870004</t>
  </si>
  <si>
    <t>VENTA DE DIVISAS A SOLICITUD DE YACIMIENTOS PETROLIFEROS FISCALES BOLIVIANOS SEGUN SOLICITUD 2668 REF: PAGO A YPFB TRANSPORTE SA POR SERVICIO DE TRANSPORTE POR POLIDUCTOS MES MAYO 2017, SEGUN DOCUMENTACION ADJUNTA. LIB. 00513012004 LBP-YPFB-UNICOMERCIAL (4030005415/1-2188907)</t>
  </si>
  <si>
    <t>G04901130004</t>
  </si>
  <si>
    <t>VENTA DE DIVISAS CON TRANSFERENCIA DE FONDOS A SOLICITUD DE MINISTERIO DE SALUD SEGUN SOLICITUD 2665 REF: PAGO A LA OFICINA SANITARIA PANAMERICANA, POR LA COMPRA DE REACTIVOS PARA EL PROGRAMA NACIONAL DE CHAGAS, CITIBANK, 111 WALL STREET, NEW YORK, NY 10043, CUENTA 3615-9769 SWIFT CITIUS33 ABA 0210 LIB. 00046024204 MS - 5% ENTES GESTORES PROGRAMAS PREVENC. Y PROYECTOS NALES.</t>
  </si>
  <si>
    <t>G04901150004</t>
  </si>
  <si>
    <t>VENTA DE DIVISAS CON TRANSFERENCIA DE FONDOS A SOLICITUD DE MINISTERIO DE RELACIONES EXTERIORES SEGUN SOLICITUD 2667 REF: REMISION DE RECURSOS PARA LA COMPRA DE 5850 PASAPORTES EN BLANCO, A FAVOR DEL CONSULADO DE BOLIVIA EN MADRID, EN COMPLEMENTACION A LA NOTA GM-DGAA-UAD-AL-NI-022/2017 LIB. 00010011102 MIN.RELACIONES EXTERIORES - GESTORIA CONSULAR LEY Nº 3108</t>
  </si>
  <si>
    <t>G04901160003</t>
  </si>
  <si>
    <t>TRANSFERENCIA DE FONDOS AL EXTERIOR A SOLICITUD DE YACIMIENTOS PETROLIFEROS FISCALES BOLIVIANOS SEGUN SOLICITUD YPFB-0191-2017 REF: FIEL CUMPLIMIENTO DE CONTRATO DEL PROCESO DE LICITACION PUBLICA INTERNACIONAL SUBASTA A LA BAJA ELECTRONICA N 08 2017 ADQUISICION DE GAS LICUADO DE PETROLEO ID N 33009 LIB. 00513012003 LBP-YPFB (2011349681373)</t>
  </si>
  <si>
    <t>G04901170004</t>
  </si>
  <si>
    <t>VENTA DE DIVISAS CON TRANSFERENCIA DE FONDOS A SOLICITUD DE MINISTERIO DE LA PRESIDENCIA SEGUN SOLICITUD 2669 REF: DIVISAS USD 45,000 TRANSFERENCIA A FLIGHT SAFETY INTERNATIONAL POR CURSOS DE CAPACITACION A 2 PILOTOS DE LA AERONAVE FAB 002, PAGO A JPMORGAN CHASE BANK CUENTA 9101017102. LIB. 00099021001 TGN-RECURSOS ORDINARIOS (3987)</t>
  </si>
  <si>
    <t>G04901180003</t>
  </si>
  <si>
    <t>TRANSFERENCIA DE FONDOS AL EXTERIOR A SOLICITUD DE TESORO GENERAL DE LA NACION SEGUN SOLICITUD 2664 REF: PAGO A LA ASOCIACION LATINOAMERICANA DE INTEGRACION (ALADI), POR CONCEPTO DE MEMBRESIA POR USD66.055,00, SEGUN SOLICITUD VRE-DGRM-CS-149/2017. LIB. 00099021001 TGN-RECURSOS ORDINARIOS (3987)</t>
  </si>
  <si>
    <t>G04902340001</t>
  </si>
  <si>
    <t>G04902360001</t>
  </si>
  <si>
    <t>G04903930001</t>
  </si>
  <si>
    <t>G04903960001</t>
  </si>
  <si>
    <t>G04903980001</t>
  </si>
  <si>
    <t>COBRO COSTOS DE PAPELERIA SEGUN TRANSFERENCIA DEL EXTERIOR POR ORDEN DE EMBASSY OF THR PLURINATIONAL STATE OF BOLIVIA MOSCOW RUSIA REF.: GESTORIA CONSULAR ACUMULADA DE ABRIL 2017-JUNIO 2017 LIB. 00010011102 MIN.RELACIONES EXTERIORES - GESTORIA CONSULAR LEY Nº 3108</t>
  </si>
  <si>
    <t>G04904000001</t>
  </si>
  <si>
    <t>J03256140001</t>
  </si>
  <si>
    <t>De: 00099024113 Transferencia en cumplimiento al DS N0913 de 15/06/2011 y el Convenio Intergubernativo de Financiamiento UPRE-CIF-IG 378/2016, suscrito entre la UPRE y el GAD Tarija, Proyecto Ampliacion Infraestructura Hospital Virgen de Chaguaya 3ER Nivel Bermejo, correspondiente al pago de la plan</t>
  </si>
  <si>
    <t>J03256150001</t>
  </si>
  <si>
    <t>De: 00099024113 Transferencia en cumplimiento al DS N0913 de 15/06/2011 y el Convenio Intergubernativo de Financiamiento UPRE-CIF-IG 503/2016, suscrito entre la UPRE y el GAM Villa Tunari, Proyecto Construccion Tinglado, Graderias y Cancha Multiple U.E. Santa Elena C. Chipiriri, correspondiente al p</t>
  </si>
  <si>
    <t>J03256160001</t>
  </si>
  <si>
    <t>De: 00099024113 Transferencia en cumplimiento al DS N0913 de 15/06/2011 y el Convenio Intergubernativo de Financiamiento UPRE-CIF-IG/076/2016, suscrito entre la UPRE y el GAM La Guardia, Proyecto Construccion Bloque de Aulas U.E. Bicentenario Arco Iris La Guardia, correspondiente al pago de la plan</t>
  </si>
  <si>
    <t>J03256170001</t>
  </si>
  <si>
    <t>De: 00099024113 Transferencia en cumplimiento al DS N0913 de 15/06/2011 y el Convenio Intergubernativo de Financiamiento UPRE-CIF-IG-1094/2013, suscrito entre la UPRE y el GAM Colpa Belgica, Proyecto Construccion Modulo Educativo Republica del Brasil, correspondiente al pago de la planilla N3 de cie</t>
  </si>
  <si>
    <t>J03256180001</t>
  </si>
  <si>
    <t>De: 00099024113 Transferencia en cumplimiento al DS N0913 de 15/06/2011 y el Convenio Intergubernativo de Financiamiento UPRE-CIF-IG/508/2015, suscrito entre la UPRE y el GAM Gral. Juan Jose Perez Charazani, Proyecto Construccion Tinglado Comunidad Amarka, correspondiente al pago de la planilla N2 d</t>
  </si>
  <si>
    <t>J03256190001</t>
  </si>
  <si>
    <t>J03256200001</t>
  </si>
  <si>
    <t>J03256210001</t>
  </si>
  <si>
    <t>J03256220001</t>
  </si>
  <si>
    <t>De: 00099024113 Transferencia en cumplimiento al DS N0913 de 15/06/2011 y el Convenio Intergubernativo de Financiamiento UPRE-CIF-IG 408/2016, suscrito entre la UPRE y el GAM Sacaba, Proyecto Construccion Coliseo Municipal Distrito 2, correspondiente al pago de la planilla N3, segun la UPRE.</t>
  </si>
  <si>
    <t>J03256230001</t>
  </si>
  <si>
    <t>De: 00099024113 Transferencia en cumplimiento al DS N0913 de 15/06/2011 y el Convenio Intergubernativo de Financiamiento UPRE-CIF-IG/519/2016, suscrito entre la UPRE y el GAM Cobija, Proyecto Construccion Centro de Capacitacion Agraria Eureka, Cobija, correspondiente al pago de la planilla N3, segu</t>
  </si>
  <si>
    <t>S08926510001</t>
  </si>
  <si>
    <t>||RESPUESTA DEBITO DEL BANQUERO SG/ SWIFT 09896 DE LA FECHA REF: COBRO COMISION POR TRANSFERENCIA DE EUR 30,625.-DEL 18/05/2017 SG/ SOLICITUD DE LA EMPRESA ESTATAL BOLIVIA TV REF.: PAGO A/F AMAURY SPORT ORGANISATION A.S.O. LIB.00526012001 BOLIVIA TV-RECAUDACIONES, COMISIONES DEL BANQUERO EQUIV. EUR 15,-</t>
  </si>
  <si>
    <t>G04906960002</t>
  </si>
  <si>
    <t>TRANSFERENCIA DEL EXTERIOR SEGUN SWIFT NO.9918 DE FECHA 11/07/2017 ORDENANTE: CONSULADO DE BOLIVIA EN BILBAO REF:GESTORIA CONSULAR LIB. 00010011102 MIN.RELACIONES EXTERIORES - GESTORIA CONSULAR LEY Nº 3108</t>
  </si>
  <si>
    <t>G04906980002</t>
  </si>
  <si>
    <t>REGULARIZACION DE TRANSFERENCIA DEL EXTERIOR SEGUN SWIFT NO.9885 DE FECHA 11/07/2017 ORDENANTE: CONSULADO GERAL DA BOLIVIA-SAO PAULO BRASIL REF:GESTORIA CONSULAR JUNIO-17 LIB. 00010011102 MIN.RELACIONES EXTERIORES - GESTORIA CONSULAR LEY Nº 3108</t>
  </si>
  <si>
    <t>G04907020002</t>
  </si>
  <si>
    <t>TRANSFERENCIA DEL EXTERIOR SEGUN SWIFT 09923 DE FECHA 11/07/2017 ORDENANTE: CONSULADO DE BOLIVIA EN IQUIQUE. REF.:RECAUDACIONES JUNIO 2017 LIB. 00010011102 MIN.RELACIONES EXTERIORES - GESTORIA CONSULAR LEY Nº 3108</t>
  </si>
  <si>
    <t>G04907040002</t>
  </si>
  <si>
    <t>REGULARIZACION DE TRANSFERENCIA DEL EXTERIOR SEGUN SWIFT 09884 DE FECHA 11/07/2017 ORDENANTE: CONSULADO DE BOLIVIA EN SAO PAULO-BRASIL LIB. 00010011102 MIN.RELACIONES EXTERIORES - GESTORIA CONSULAR LEY Nº 3108</t>
  </si>
  <si>
    <t>G04907140002</t>
  </si>
  <si>
    <t>REGULARIZACION DE TRANSFERENCIA DEL EXTERIOR SEGUN SWIFT 09883 DE FECHA 11/07/2017 ORDENANTE: CONSULADO GERAL DA BOLIVIA SAO PAULO - BR LIB. 00010011102 MIN.RELACIONES EXTERIORES - GESTORIA CONSULAR LEY Nº 3108</t>
  </si>
  <si>
    <t>J03256990002</t>
  </si>
  <si>
    <t>A:00099021001 A requerimiento de la Unidad de Administracion e Informacion Salarial (UAIS), con nota interna CITE: MEFP/VTCP/DGPOT/UAIS/N 3703/2017, en la cual solicita la transferencia para atender la reversion definitiva de boletas de pago solicitadas por el SENASIR, consignadas en el Comprobante</t>
  </si>
  <si>
    <t>Q08602280002</t>
  </si>
  <si>
    <t>NÚMERO DE LIBRETA CUT: 99031009.00 OPERACIÓN T01 TRANSFERENCIA DE FONDOS A LA CUT - TESORO DIRECTO DE BANCO UNION S.A. A CUENTA UNICA DEL TESORO CON NUMERO DE SOLICITUD = 1943667 Y NUMERO CORRELATIVO = 91320011072017009 TRANSFERENCIA POR OPERACIONES DE VENTA BONOS BTX</t>
  </si>
  <si>
    <t>S08927230002</t>
  </si>
  <si>
    <t>||TRANSFERENCIA DE FONDOS S/G. FORMULARIO, CITE' BUN0466/17 DE LA FECHA (HRE-TSO-3589). GASTOS DE FUNCIONAMIENTO PARA PRESERVACIÓN DEL PARQUE AGUARAGUE POR SERNAP YACUIBA. A SOLICITUD DEL GOB.AUT. REGIONAL DEL CHACO TARIJEÑO CARAPARI; LIBRETA 00860304201 SERNAP; BUN.</t>
  </si>
  <si>
    <t>S08927360002</t>
  </si>
  <si>
    <t>'TRANSFERENCIA DE FONDOS DE DPTOS.DE ENCAJE LEGAL DEL SISTEMA FINANCIERO A DPTOS.CTES.DEL SECTOR PUBLICO S/G CITE' BUN/0468/17||DE LA FECHA (HRE-TSO-3590). A SOLICITUD DEL MEFP, REVERSION ANTICIPADA PARA ABONO A LA LIBRETA N° 00222012001; BUN.</t>
  </si>
  <si>
    <t>S08927670002</t>
  </si>
  <si>
    <t>TRANSFERENCIA DE FONDOS DE DPTOS.DE ENCAJE LEGAL DEL SISTEMA FINANCIERO A DPTOS.CTES.DEL SECTOR PUBLICO S/G CITE' CA/P.CORP/575/2017||DE LA FECHA (HRE-TSO-3579). A SOLICITUD MEFP, LIBRETA 00099021001 TGN-RECURSOS ORDINARIOS, CIERRE DE CUENTA PRIVADA DIRCABI;BUN.</t>
  </si>
  <si>
    <t>J03257010001</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</si>
  <si>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N2, segun la UPRE.</t>
  </si>
  <si>
    <t>S08926620001</t>
  </si>
  <si>
    <t>||REGISTRO COBRO COMISION TRANSFERENCIA AL EXTERIOR 0.10% S/USD 889.492,45, REEMBOLSO GASTOS DE COMUNICACION BS220.- Y EMISION CBTE CONTABLE BS50.- EN COMPLEMENTO A COMPROBANTE S-0892661 ADJUNTO DE LA FECHA. CGO.LIB.N°00513042001 YPFB-OPERACIONES GNEE REF.:PAGO N°1 CARTA DE CREDITO I-2016-051</t>
  </si>
  <si>
    <t>S08926640003</t>
  </si>
  <si>
    <t>||TRANSFERENCIA DE FONDOS S/G. MENSAJES SWIFT NROS. 09924 Y 09911 DE LA FECHA (SECTOR PUBLICO). DEBITO DE LA LIBRETA 00119012001 ADSIB, REPOSICION UTILES DE ESCRITORIO.</t>
  </si>
  <si>
    <t>S08926670001</t>
  </si>
  <si>
    <t>||COBRO DE COMISIONES BCB POR ADMINISTRACION DEL FIDEICOMISO DEL 1/04/2017 AL 30/06/2017 SG.CONT. CONST.FIDEICOMISO SANO N°402/2014 DEL 18/12/2014 Y NOTA YPFB/GAFC 2059- DFC 2184 - URT 1159/2017 DEL 7/07/2017 EQUIV. USD 5.651,02 LIBRETA 00513012007 YPFB-RECURSOS NACIONALIZACION</t>
  </si>
  <si>
    <t>G04906970001</t>
  </si>
  <si>
    <t>G04906990001</t>
  </si>
  <si>
    <t>COBRO COSTOS DE PAPELERIA POR REGULARIZACION DE TRANSFERENCIA DEL EXTERIOR POR ORDEN DE CONSULADO GERAL DA BOLIVIA-SAO PAULO BRASIL REF:GESTORIA CONSULAR JUNIO-17 LIB. 00010011102 MIN.RELACIONES EXTERIORES - GESTORIA CONSULAR LEY Nº 3108</t>
  </si>
  <si>
    <t>G04907010001</t>
  </si>
  <si>
    <t>COBRO COSTOS DE PAPELERIA SEGUN TRANSFERENCIA DEL EXTERIOR POR ORDEN DE GAS TOTAL S.A.-SAN ANTONIO-PARAGUAY LIB. 00513062001 YPFB-OPERACIONES PLANTA DE SEPARACION DE LIQUIDOS RIO GRANDE</t>
  </si>
  <si>
    <t>G04907030001</t>
  </si>
  <si>
    <t>COBRO COSTOS DE PAPELERIA SEGUN TRANSFERENCIA DEL EXTERIOR POR ORDEN DE CONSULADO DE BOLIVIA EN IQUIQUE. REF.:RECAUDACIONES JUNIO 2017 LIB. 00010011102 MIN.RELACIONES EXTERIORES - GESTORIA CONSULAR LEY Nº 3108</t>
  </si>
  <si>
    <t>G04907050001</t>
  </si>
  <si>
    <t>COBRO COSTOS DE PAPELERIA POR REGULARIZACION DE TRANSFERENCIA DEL EXTERIOR POR ORDEN DE CONSULADO DE BOLIVIA EN SAO PAULO-BRASIL LIB. 00010011102 MIN.RELACIONES EXTERIORES - GESTORIA CONSULAR LEY Nº 3108</t>
  </si>
  <si>
    <t>G04907070001</t>
  </si>
  <si>
    <t>COBRO COSTOS DE PAPELERIA SEGUN TRANSFERENCIA DEL EXTERIOR POR ORDEN DE HERCO COMBUSTIBLES S.A. REF.: CONTRATO DE COMPRA VENTA DE ISOPENTANO 14 LIB. 00513062001 YPFB-OPERACIONES PLANTA DE SEPARACION DE LIQUIDOS RIO GRANDE</t>
  </si>
  <si>
    <t>G04907150001</t>
  </si>
  <si>
    <t>COBRO COSTOS DE PAPELERIA POR REGULARIZACION DE TRANSFERENCIA DEL EXTERIOR POR ORDEN DE CONSULADO GERAL DA BOLIVIA SAO PAULO - BR LIB. 00010011102 MIN.RELACIONES EXTERIORES - GESTORIA CONSULAR LEY Nº 3108</t>
  </si>
  <si>
    <t>G04909750001</t>
  </si>
  <si>
    <t>G04911990003</t>
  </si>
  <si>
    <t>TRANSFERENCIA DE FONDOS AL EXTERIOR A SOLICITUD DE MINISTERIO DE SALUD SEGUN SOLICITUD 2679 REF: PAGO A LA EMPRESA PGI-ANTARES-CASA SOLO, FV17230043, FV17230044, FV17230045 Y FV17230046; POR LA ENTREGA DE MODULOS DE CAPACITACION A NIVEL TESA EN PROYECTOS HOSPITALARIOS, GESTION ADMINISTRATIVA Y FINAN LIB. 00046124205 PAR MIN. SALUD-IMPLEMENTACIÓN PMASSEA BID 3151 BS</t>
  </si>
  <si>
    <t>J03256390001</t>
  </si>
  <si>
    <t>De: 00099024113 Transferencia en cumplimiento al DS N0913 de 15/06/2011 y el Convenio Intergubernativo de Financiamiento UPRE-CIF-IG-0711/13, suscrito entre la UPRE y el GAM General San Agustin Saavedra, Proyecto Construccion Estadio Municipal General Agustin Saavedra, correspondiente al pago de la</t>
  </si>
  <si>
    <t>J03256400001</t>
  </si>
  <si>
    <t>De: 00099024113 Transferencia en cumplimiento al DS N0913 de 15/06/2011 y el Convenio Intergubernativo de Financiamiento UPRE-CIF-IG/213/2015, suscrito entre la UPRE y el GAM Mizque, Proyecto Construccion Coliseo Multifuncional de Mizque, correspondiente al pago de la planilla N4 de cierre, segun la</t>
  </si>
  <si>
    <t>J03256410001</t>
  </si>
  <si>
    <t>De: 00099024113 Transferencia en cumplimiento al DS N0913 de 15/06/2011 y el Convenio Intergubernativo de Financiamiento UPRE-CIF-IG-161/2015, suscrito entre la UPRE y el GAM Quillacollo, Proyecto Construccion Unidad Educativa Modelo Marquina D-7 Quillacollo, correspondiente al pago de la planilla N</t>
  </si>
  <si>
    <t>J03256420001</t>
  </si>
  <si>
    <t>De: 00099024113 Transferencia en cumplimiento al DS N0913 de 15/06/2011 y el Convenio Intergubernativo de Financiamiento UPRE-CIF-IG/499/2015, suscrito entre la UPRE y el GAM Santiago de Huari, Proyecto Construccion Internado Unidad Educativa Bolivia Comunidad Guadalupe, correspondiente al pago de</t>
  </si>
  <si>
    <t>J03256430001</t>
  </si>
  <si>
    <t>De: 00099024113 Transferencia en cumplimiento al DS N0913 de 15/06/2011 y el Convenio Intergubernativo de Financiamiento UPRE-CIF-IG/330/2015, suscrito entre la UPRE y el GAM Batallas, Proyecto Const. Seis Aulas Unidad Educativa Chirapaca (Chirapaca), correspondiente al pago de la planilla N2 de cie</t>
  </si>
  <si>
    <t>J03256440001</t>
  </si>
  <si>
    <t>De: 00099024113 Transferencia en cumplimiento al DS N0913 de 15/06/2011 y el Convenio Intergubernativo de Financiamiento UPRE-CIF-IG/010/2016, suscrito entre la UPRE y el GAM Moro Moro, Proyecto Construccion Tinglado U.E. Pampa Negra Municipio de Moro Moro, correspondiente al pago de la planilla N3</t>
  </si>
  <si>
    <t>J03256450001</t>
  </si>
  <si>
    <t>De: 00099024113 Transferencia en cumplimiento al DS N0913 de 15/06/2011 y el Convenio Intergubernativo de Financiamiento UPRE-CIF-IG/036/2016, suscrito entre la UPRE y el GAM San Ramon, Proyecto Construccion Centro de Educacion Alternativo (CEA) Profesora Mercedes Palacios San Ramon, correspondiente</t>
  </si>
  <si>
    <t>J03256460001</t>
  </si>
  <si>
    <t>De: 00099024113 Transferencia en cumplimiento al DS N0913 de 15/06/2011 y el Convenio Intergubernativo de Financiamiento UPRE-CIF-IG/296/2016, suscrito entre la UPRE y el GAM Tacopaya, Proyecto Const. Fronton Municipal Tacopaya, correspondiente al pago de la planilla N3 de avance y cierre, segun la</t>
  </si>
  <si>
    <t>J03256470001</t>
  </si>
  <si>
    <t>De: 00099024113 Transferencia en cumplimiento al DS N0913 de 15/06/2011 y el Convenio Intergubernativo de Financiamiento UPRE-CIF-IG/331/2015, suscrito entre la UPRE y el GAM Batallas, Proyecto Const. Seis Aulas Unidad Educativa Franz Tamayo de Chachacomani, correspondiente al pago de la planilla N2</t>
  </si>
  <si>
    <t>J03256480001</t>
  </si>
  <si>
    <t>De: 00099024113 Transferencia en cumplimiento al DS N0913 de 15/06/2011 y el Convenio Intergubernativo de Financiamiento UPRE-CIF-IG-153/2015, suscrito entre la UPRE y el GAM Bermejo, Proyecto Const. Coliseo Polifuncional Urb. El Porvenir, correspondiente al pago de la planilla N8 de cierre, segun l</t>
  </si>
  <si>
    <t>J03256550001</t>
  </si>
  <si>
    <t>De: 00099024113 Transferencia en cumplimiento al DS N0913 de 15/06/2011 y el Convenio Intergubernativo de Financiamiento UPRE-CIF-IG/333/2016, suscrito entre la UPRE y el GAM Omerque, Proyecto Construccion Estadio Municipal de Omerque, correspondiente al pago de la planilla N4, segun la UPRE.</t>
  </si>
  <si>
    <t>J03256570001</t>
  </si>
  <si>
    <t>De: 00099024113 Transferencia en cumplimiento al DS N0913 de 15/06/2011 y el Convenio Intergubernativo de Financiamiento UPRE-CIF-IG-1086/2013, suscrito entre la UPRE y el GAM San Javier, Proyecto Construccion del Coliseo Municipal de San Javier, correspondiente al pago de la planilla N4 de cierre,</t>
  </si>
  <si>
    <t>J03256580001</t>
  </si>
  <si>
    <t>De: 00099024113 Transferencia en cumplimiento al DS N0913 de 15/06/2011 y el Convenio Intergubernativo de Financiamiento UPRE-CIF-IG 007/2017, suscrito entre la UPRE y el GAM Gutierrez, Proyecto Const. Centro Municipal de Apoyo a la Produccion Para los Pueblos Guaranies, correspondiente al pago de l</t>
  </si>
  <si>
    <t>J03256590001</t>
  </si>
  <si>
    <t>De: 00099024113 Transferencia en cumplimiento al DS N0913 de 15/06/2011 y el Convenio Intergubernativo de Financiamiento UPRE-CIF-IG/135/2015, suscrito entre la UPRE y el GAM Cotoca, Proyecto Construccion Mercado Municipal de Cotoca, correspondiente al pago de la planilla N3, segun la UPRE.</t>
  </si>
  <si>
    <t>J03256600001</t>
  </si>
  <si>
    <t>De: 00099024113 Transferencia en cumplimiento al DS N0913 de 15/06/2011 y el Convenio Intergubernativo de Financiamiento UPRE-CIF-IG 0153/2016, suscrito entre la UPRE y el GAM Sucre, Proyecto Const. Internado Zona Alto Lajas Tambo D-3, correspondiente al pago de la planilla N3, segun la UPRE.</t>
  </si>
  <si>
    <t>J03256820001</t>
  </si>
  <si>
    <t>De: 00099024113 Transferencia en cumplimiento al DS N0913 de 15/06/2011 y el Convenio Intergubernativo de Financiamiento UPRE-CIF-IG 464/2016, suscrito entre la UPRE y el GAM Mizque, Proyecto Construccion Unidad Educativa Puente Pampa, correspondiente al pago de la planilla N3, segun la UPRE.</t>
  </si>
  <si>
    <t>G04919490002</t>
  </si>
  <si>
    <t>TRANSFERENCIA DEL EXTERIOR SEGUN SWIFT 09992 DE FECHA 12/07/2017 ORDENANTE: CONSULADO DE BOLIVIA EN VALENCIA. REF.:RECAUDACION CONSULAR LIB. 00010011102 MIN.RELACIONES EXTERIORES - GESTORIA CONSULAR LEY Nº 3108</t>
  </si>
  <si>
    <t>I00714190002</t>
  </si>
  <si>
    <t>TRANSFERENCIA AUTOMATICA SEGUN INSTRUCCION DEL MINISTERIO DE ECONOMIA Y FINANZAS PUBLICAS LIBRETA 00099018040 RECON-TERCER CONTRATO DE DESENDEUDAMIENTO Y DESARROLLO</t>
  </si>
  <si>
    <t>J03257440002</t>
  </si>
  <si>
    <t>A:00099021001 Pago de capital e interes corriente a favor del TGN, adeudado por el GAD Potosi, correspondiente al Prestamo Convenio Subsidiario CAF 2324, Proyectos de Electrificacion Rural: Canton Coroma - Khara Khara, Janina, Rodeo, Antora Pintantora - San Ayllu Sicoya - San Miguel Salo Almona - Ta</t>
  </si>
  <si>
    <t>Q08603220002</t>
  </si>
  <si>
    <t>NUMERO DE LIBRETA CUT: 00078014205 OPERACIÓN E18 TRANSFERENCIA DEL SISTEMA FINANCIERO POR CUENTA DE TERCEROS A LA CUT A SOLICITUD DE YPFB ANDINA</t>
  </si>
  <si>
    <t>Q08607530002</t>
  </si>
  <si>
    <t>NÚMERO DE LIBRETA CUT: 99031009.00 OPERACIÓN T01 TRANSFERENCIA DE FONDOS A LA CUT - TESORO DIRECTO DE BANCO UNION S.A. A CUENTA UNICA DEL TESORO CON NUMERO DE SOLICITUD = 1947059 Y NUMERO CORRELATIVO = 91320012072017066 TRANSFERENCIA POR OPERACIONES DE VENTA BONOS BTX</t>
  </si>
  <si>
    <t>S08927950002</t>
  </si>
  <si>
    <t>||TRANSFERENCIA DE FONDOS SEGUN NOTA DEL FONDESIF CITE: FSF ADM 026/2017 RECIBIDA EN LA FECHA (TRAM-TSO-3601) REF: TRANSFER.AL TGN EL COMPLEMENTO DE PAGO DE CAPITAL DE COOP.PAULO VI DEL PRCP TGN 9° MES DE MAYO, LOS COSTOS DE UTILES DE ESCRITORIO SON CANCELADOS EN EFECTIVO. ABONO EN LA LIBRETA N° 00099021001 TGN RECURSOS ORDINARIOS</t>
  </si>
  <si>
    <t>S08928380003</t>
  </si>
  <si>
    <t>||TRANSFERENCIA DE FONDOS S/G. MENSAJES SWIFT NROS. 10031 Y 10028 DE LA FECHA (SECTOR PUBLICO). DEBITO DE LA LIBRETA 00119012001 ADSIB, REPOSICION UTILES DE ESCRITORIO.</t>
  </si>
  <si>
    <t>G04920950004</t>
  </si>
  <si>
    <t>VENTA DE DIVISAS CON TRANSFERENCIA DE FONDOS A SOLICITUD DE EMPRESA PUBLICA QUIPUS SEGUN SOLICITUD 2682 REF: QUINTO PAGO A LA EMPRESA TATWA S.A. POR USD 37.632.- AL T/C 6.96 POR LA ADQUISICION DE RFDI, SEGUN INFORME QUIPUS/GP/INF/NO. 0018/2017 DE 17/04/2017, SOLICITUD DE PAGO QUIPUS/GAF/JDA/NI/NO. LIB. 00590012001 EMPRESA PÚBLICA QUIPUS - RECURSOS ESPECÍFICOS</t>
  </si>
  <si>
    <t>J03257450001</t>
  </si>
  <si>
    <t>De: 00099024113 Transferencia en cumplimiento al DS N0913 de 15/06/2011 y el Convenio Intergubernativo de Financiamiento UPRE-CIF-IG/010/2016, suscrito entre la UPRE y el GAM Moro Moro Proyecto Construccion Tinglado U.E. Pampa Negra Municipio de Moro Moro, correspondiente al pago de la planilla N3</t>
  </si>
  <si>
    <t>S08927890001</t>
  </si>
  <si>
    <t>||PAGO SERVICIOS DE INVESTIGACION DEL BANQUERO POR INSTRUCCIONES DE PAGO INCORRECTAS EFECTUADAS POR EL MEFP REF.: TRANSF. DE FDOS. AF THE BANK OF NEW YORK MELLON POR USD 11,720,- DEL30/05/17 Y RETORNO PARCIAL DE USD 5,720,- DEL 07/06/17 LIB.00099021001 TGN-RECURSOS ORDINARIOS (COMISION BANQUERO DEL EXTERIOR EQUIV. USD 50.-)</t>
  </si>
  <si>
    <t>S08927890004</t>
  </si>
  <si>
    <t>||PAGO SERVICIOS DE INVESTIGACION DEL BANQUERO POR INSTRUCCIONES DE PAGO INCORRECTAS EFECTUADAS POR EL MEFP REF.: TRANSF. DE FDOS. AF THE BANK OF NEW YORK MELLON POR USD 11,720,- DEL30/05/17 Y RETORNO PARCIAL DE USD 5,720,- DEL 07/06/17 LIB.00099021001 TGN-RECURSOS ORDINARIOS, COBRO UTILES DE ESCRITORIO</t>
  </si>
  <si>
    <t>S08927970001</t>
  </si>
  <si>
    <t>||COBRO DE COMISIONES BANCARIAS POR TRANSF.FDOS. POR ALIVIO OTORGADO POR LA REPUBLICA DE FRANCIA A BOLIVIA DE ACUERDO AL CONTRATO DE DESENDEUDAMIENTO Y DESARROLLO (3C2D) DEL 23/12/2014, REF.: DEVOLUCION DE PAGO EFECTUADO A NATIXIS POR DEUDA EXTERNA PTMO. 651-0B1 LIB. N°0099021001 RECURSOS ORDINARIOS - 3987, REF.: COMISIONES BANCARIAS</t>
  </si>
  <si>
    <t>S08928310003</t>
  </si>
  <si>
    <t>||REGULARIZACIÓN DE NUESTRA OPERACIÓN NRO. 0892239 DE F. 06/07/17 EN ATENCIÓN A NOTA DE LA AGENCIA PARA EL DESARROLLO DE LA SOCIEDAD DE LA INFORMACIÓN EN BOLIVIA, CITE' ADSIB-DE N°277 DE F. 11/07/17 RECIBIDA EN LA FECHA (HRE-TSO-3609). DEBITO DE LA LIBRETA 00119012001 ADSIB, REPOSICION UTILES DE ESCRITORIO.</t>
  </si>
  <si>
    <t>G04919500001</t>
  </si>
  <si>
    <t>COBRO COSTOS DE PAPELERIA SEGUN TRANSFERENCIA DEL EXTERIOR POR ORDEN DE CONSULADO DE BOLIVIA EN VALENCIA. REF.:RECAUDACION CONSULAR LIB. 00010011102 MIN.RELACIONES EXTERIORES - GESTORIA CONSULAR LEY Nº 3108</t>
  </si>
  <si>
    <t>G04935010002</t>
  </si>
  <si>
    <t>REGULARIZACION DE TRANSFERENCIA DEL EXTERIOR SEGUN SWIFT 10030-10029 DE FECHA 13/07/2017 ORDENANTE: VICECONSULADO DEL ESTADO PLURINACIONAL DE BOLIVIA, SAN JUSTO-ARGENTINA LIB. 00010011102 MIN.RELACIONES EXTERIORES - GESTORIA CONSULAR LEY Nº 3108</t>
  </si>
  <si>
    <t>G04935300002</t>
  </si>
  <si>
    <t>TRANSFERENCIA DEL EXTERIOR SEGUN SWIFT NO 10051 DE FECHA 13/07/2017 ORDENANTE: CONSULADO DE BOLIVIA EN CALAMA CHILE REF:RECAUDACION GESTORIA CONSULAR JUNIO 2017 LIB. 00010011102 MIN.RELACIONES EXTERIORES - GESTORIA CONSULAR LEY Nº 3108</t>
  </si>
  <si>
    <t>G04935340002</t>
  </si>
  <si>
    <t>TRANSFERENCIA DEL EXTERIOR SEGUN SWIFT 10052 DE FECHA 13/07/2017 ORDENANTE: CONSULADO DE BOLIVIA CL/ARICA LIB. 00010011102 MIN.RELACIONES EXTERIORES - GESTORIA CONSULAR LEY Nº 3108</t>
  </si>
  <si>
    <t>G04938710002</t>
  </si>
  <si>
    <t>TRANSFERENCIA DEL EXTERIOR SEGUN SWIFT 10088 DE FECHA 13/07/2017 ORDENANTE: CONSULADO DE BOLIVIA JUJUY-ARGENTINA REF.: RECAUDACION GESTORIA CONSULAR LIB. 00010011102 MIN.RELACIONES EXTERIORES - GESTORIA CONSULAR LEY Nº 3108</t>
  </si>
  <si>
    <t>J03257650002</t>
  </si>
  <si>
    <t>A:00099024113 Transferencia que efectuamos en regularizacion de la solicitud TBC N1262 enviada a traves del Sistema de Gestion Publica, por duplicidad de envio de la nota de transferencia por la UPRE.</t>
  </si>
  <si>
    <t>S08928680003</t>
  </si>
  <si>
    <t>||TRANSFERENCIA DE FONDOS S/G. MENSAJE SWIFT NRO. 10057 DE LA FECHA (SECTOR PUBLICO). DEBITO DE LA LIBRETA 00117012001 DGAC, REPOSICION UTILES DE ESCRITORIO.</t>
  </si>
  <si>
    <t>S08929130003</t>
  </si>
  <si>
    <t>||TRANSFERENCIA DE FONDOS S/G. MENSAJES SWIFT NROS. 10091 Y 10045 DE LA FECHA (SECTOR PUBLICO). DEBITO DE LA LIBRETA 00119012001 ADSIB, REPOSICION UTILES DE ESCRITORIO.</t>
  </si>
  <si>
    <t>S08929140003</t>
  </si>
  <si>
    <t>||TRANSFERENCIA DE FONDOS S/G. MENSAJES SWIFT NROS. 10090 DE LA FECHA Y 09987 DE F. 12/07/17. (SECTOR PUBLICO). DEBITO DE LA LIBRETA 00119012001 ADSIB, REPOSICION UTILES DE ESCRITORIO.</t>
  </si>
  <si>
    <t>S08929150003</t>
  </si>
  <si>
    <t>||TRANSFERENCIA DE FONDOS S/G. MENSAJE SWIFT NRO. 10059 Y CORREO ELECTRONICO DE AASANA DE LA FECHA.(SECTOR PUBLICO). DEBITO DE LA LIBRETA 00117012001 DGAC, REPOSICION UTILES DE ESCRITORIO.</t>
  </si>
  <si>
    <t>G04934980001</t>
  </si>
  <si>
    <t>COBRO COSTOS DE PAPELERIA SEGUN TRANSFERENCIA DEL EXTERIOR POR ORDEN DE GAS CORONA S.A.E.C.A.REF.: ANTICIPO SEGUN CONTRATO LIB. 00513062001 YPFB-OPERACIONES PLANTA DE SEPARACION DE LIQUIDOS RIO GRANDE</t>
  </si>
  <si>
    <t>G04935020001</t>
  </si>
  <si>
    <t>COBRO COSTOS DE PAPELERIA POR REGULARIZACION DE TRANSFERENCIA DEL EXTERIOR POR ORDEN DE VICECONSULADO DEL ESTADO PLURINACIONAL DE BOLIVIA, SAN JUSTO-ARGENTINA LIB. 00010011102 MIN.RELACIONES EXTERIORES - GESTORIA CONSULAR LEY Nº 3108</t>
  </si>
  <si>
    <t>G04935070001</t>
  </si>
  <si>
    <t>COBRO COSTOS DE PAPELERIA POR REGULARIZACION DE TRANSFERENCIA DEL EXTERIOR POR ORDEN DE AMBAR ENERGIA LTDA LIB. 00513012007 YPFB - RECURSOS NACIONALIZACIÓN</t>
  </si>
  <si>
    <t>G04935140001</t>
  </si>
  <si>
    <t>G04935170001</t>
  </si>
  <si>
    <t>G04935310001</t>
  </si>
  <si>
    <t>COBRO COSTOS DE PAPELERIA SEGUN TRANSFERENCIA DEL EXTERIOR POR ORDEN DE CONSULADO DE BOLIVIA EN CALAMA CHILE REF:RECAUDACION GESTORIA CONSULAR JUNIO 2017 LIB. 00010011102 MIN.RELACIONES EXTERIORES - GESTORIA CONSULAR LEY Nº 3108</t>
  </si>
  <si>
    <t>G04935330001</t>
  </si>
  <si>
    <t>COBRO COSTOS DE PAPELERIA SEGUN TRANSFERENCIA DEL EXTERIOR POR ORDEN DE CU ADO SA REF:PAGO MULTA CONTRATO UL G-GNEE-176/2016 LIB. 00513012003 LBP-YPFB (2011349681373)</t>
  </si>
  <si>
    <t>G04935350001</t>
  </si>
  <si>
    <t>COBRO COSTOS DE PAPELERIA SEGUN TRANSFERENCIA DEL EXTERIOR POR ORDEN DE CONSULADO DE BOLIVIA CL/ARICA LIB. 00010011102 MIN.RELACIONES EXTERIORES - GESTORIA CONSULAR LEY Nº 3108</t>
  </si>
  <si>
    <t>G04938720001</t>
  </si>
  <si>
    <t>COBRO COSTOS DE PAPELERIA SEGUN TRANSFERENCIA DEL EXTERIOR POR ORDEN DE CONSULADO DE BOLIVIA JUJUY-ARGENTINA REF.: RECAUDACION GESTORIA CONSULAR LIB. 00010011102 MIN.RELACIONES EXTERIORES - GESTORIA CONSULAR LEY Nº 3108</t>
  </si>
  <si>
    <t>G04938740001</t>
  </si>
  <si>
    <t>COBRO COSTOS DE PAPELERIA SEGUN TRANSFERENCIA DEL EXTERIOR POR ORDEN DE BONA FIDE DISTRIBUIDORA IMPORTADORA E EXPORTADORA REF:INV 243/2017 LIB. 00513062001 YPFB-OPERACIONES PLANTA DE SEPARACION DE LIQUIDOS RIO GRANDE</t>
  </si>
  <si>
    <t>G04943580002</t>
  </si>
  <si>
    <t>REGULARIZACION DE TRANSFERENCIA DEL EXTERIOR SEGUN SWIFT 10087 DE FECHA 14/07/2017 ORDENANTE: CONSULADO GENERAL DE BOLIVIA, BUENOS AIRES-ARGENTINA LIB. 00010011102 MIN.RELACIONES EXTERIORES - GESTORIA CONSULAR LEY Nº 3108</t>
  </si>
  <si>
    <t>G04948020002</t>
  </si>
  <si>
    <t>TRANSFERENCIA DEL EXTERIOR SEGUN SWIFT 10149 DE FECHA 14/07/2017 ORDENANTE: CONSULADO GENERAL DE BOLIVIA EN BARCELONA LIB. 00010011102 MIN.RELACIONES EXTERIORES - GESTORIA CONSULAR LEY Nº 3108</t>
  </si>
  <si>
    <t>G04948040002</t>
  </si>
  <si>
    <t>TRANSFERENCIA DEL EXTERIOR SEGUN SWIFT 10150 DE FECHA 14/07/2017 ORDENANTE: CONSULADO GENERAL DE BOLIVIA EN BARCELONA LIB. 00010011102 MIN.RELACIONES EXTERIORES - GESTORIA CONSULAR LEY Nº 3108</t>
  </si>
  <si>
    <t>G04948100002</t>
  </si>
  <si>
    <t>TRANSFERENCIA DEL EXTERIOR SEGUN SWIFT NO.10154 DE FECHA 14/07/2017 ORDENANTE: CONSULADO DE BOLIVIA-URUGUAY REF:RECAUDACION GESTORIA CONSULAR LIB. 00010011102 MIN.RELACIONES EXTERIORES - GESTORIA CONSULAR LEY Nº 3108</t>
  </si>
  <si>
    <t>Q08613590002</t>
  </si>
  <si>
    <t>NUMERO DE LIBRETA CUT: 00046021109 OPERACIÓN E18 TRANSFERENCIA DEL SISTEMA FINANCIERO POR CUENTA DE TERCEROS A LA CUT EJECUCION DE BOLETA DE GARANTIA 1000105908 POR CUENTA DEL MINISTERIO DE SALUD</t>
  </si>
  <si>
    <t>Q08616860002</t>
  </si>
  <si>
    <t>NÚMERO DE LIBRETA CUT: 990301013.00 OPERACIÓN T01 TRANSFERENCIA DE FONDOS A LA CUT - TESORO DIRECTO DE BANCO UNION S.A. A CUENTA UNICA DEL TESORO CON NUMERO DE SOLICITUD = 1953379 Y NUMERO CORRELATIVO = 91320014072017198 TGN RECURSOS ORDINARIOS POR CUENTA DE VALORES UNION</t>
  </si>
  <si>
    <t>Q08617380002</t>
  </si>
  <si>
    <t>NUMERO DE LIBRETA CUT: 00099021001 OPERACIÓN E18 TRANSFERENCIA DEL SISTEMA FINANCIERO POR CUENTA DE TERCEROS A LA CUT TRANSF. CUT POR DESCUENTO COBRO INDEBIDO R 026-99 RP JUNIO 2017 A SOLICITUD DE AFP FUTURO DE BOLIVIA</t>
  </si>
  <si>
    <t>Q08617390002</t>
  </si>
  <si>
    <t>NUMERO DE LIBRETA CUT: 00099021001 OPERACIÓN E18 TRANSFERENCIA DEL SISTEMA FINANCIERO POR CUENTA DE TERCEROS A LA CUT TRANSF. POR PAGO INDEBIDO RP PERIODO JUNIO 2017 A SOLICITUD DE AFP FUTURO DE BOLIVIA</t>
  </si>
  <si>
    <t>Q08617400002</t>
  </si>
  <si>
    <t>NUMERO DE LIBRETA CUT: 00099021001 OPERACIÓN E18 TRANSFERENCIA DEL SISTEMA FINANCIERO POR CUENTA DE TERCEROS A LA CUT TRANSF. POR PAGO ADELANTADO PRA RP JUNIO 2017 A SOLCITUD DE AFP FUTURO DE BOLIVIA</t>
  </si>
  <si>
    <t>Q08618090002</t>
  </si>
  <si>
    <t>NUMERO DE LIBRETA CUT: 03420102001 OPERACIÓN E18 TRANSFERENCIA DEL SISTEMA FINANCIERO POR CUENTA DE TERCEROS A LA CUT TRANSFERENCIA DE RECURSOS FIDEICOMISO AEVIVIENDA</t>
  </si>
  <si>
    <t>Q08618110002</t>
  </si>
  <si>
    <t>NUMERO DE LIBRETA CUT: 00099021001 OPERACIÓN E18 TRANSFERENCIA DEL SISTEMA FINANCIERO POR CUENTA DE TERCEROS A LA CUT TRANSFERENCIA DE RECURSOS FIDEICOMISO PROYECTO CONSTRUCCION PLANTA DE FUNDICION AUSMELT VINTO</t>
  </si>
  <si>
    <t>J03258740001</t>
  </si>
  <si>
    <t>De: 00099024113 Transferencia en cumplimiento al DS N0913 de 15/06/2011 y el Convenio Intergubernativo de Financiamiento UPRE-CIF-IG/360/2015, suscrito entre la UPRE y el GAM Carabuco, Proyecto Construccion Puente Vehicular Wilajahuira, correspondiente al pago de la planilla N2, segun la UPRE.</t>
  </si>
  <si>
    <t>J03258750001</t>
  </si>
  <si>
    <t>De: 00099024113 Transferencia en cumplimiento al DS N0913 de 15/06/2011 y el Convenio Intergubernativo de Financiamiento UPRE-CIF-IG/099/2016, suscrito entre la UPRE y el GAM San Antonio de Lomerio, Proyecto Const. Tinglado y Graderias en la Unidad Educativa 13 de junio Comunidad San Antonio de Lom</t>
  </si>
  <si>
    <t>J03258760001</t>
  </si>
  <si>
    <t>De: 00099024113 Transferencia en cumplimiento al DS N0913 de 15/06/2011 y el Convenio Interinstitucional de Financiamiento UPRE-CIF-821/13, suscrito entre la UPRE y el GAM San Carlos, Proyecto Construccion Tinglado Barrio Maria Auxiliadora Buen Retiro, correspondiente al pago de la devolucion de re</t>
  </si>
  <si>
    <t>J03258770001</t>
  </si>
  <si>
    <t>De: 00099024113 Transferencia en cumplimiento al DS N0913 de 15/06/2011 y el Convenio Intergubernativo de Financiamiento UPRE-CIF-IG 267/2015, suscrito entre la UPRE y el GAM Villa de Huacaya, Proyecto Construccion Puente Peatonal Mandiyuti, correspondiente al pago de la planilla N2 de cierre, segun</t>
  </si>
  <si>
    <t>J03258780001</t>
  </si>
  <si>
    <t>De: 00099024113 Transferencia en cumplimiento al DS N0913 de 15/06/2011 y el Convenio Interinstitucional de Financiamiento UPRE-CIF-283/2014, suscrito entre la UPRE y el GAM Puerto Suarez, Proyecto Construccion Unidad Educativa Yacuces Puerto Suarez, correspondiente al pago de la planilla N4 de cie</t>
  </si>
  <si>
    <t>J03258790001</t>
  </si>
  <si>
    <t>De: 00099024113 Transferencia en cumplimiento al DS N0913 de 15/06/2011 y el Convenio Intergubernativo de Financiamiento UPRE-CIF-IG 131/2017, suscrito entre la UPRE y el GAM San Pedro, Proyecto Const. Tinglado y Polifuncional con Graderias U.E. 12 DE Abril C.C. Loma Velarde, correspondiente al pag</t>
  </si>
  <si>
    <t>J03258800001</t>
  </si>
  <si>
    <t>De: 00099024113 Transferencia en cumplimiento al DS N0913 de 15/06/2011 y el Convenio Intergubernativo de Financiamiento UPRE-CIF-IG 120/2017, suscrito entre la UPRE y el GAD Tarija, Proyecto Construccion y Equip Centro de Apoyo Integral Comunidad Santa Ana La Vieja, correspondiente al pago del 20%</t>
  </si>
  <si>
    <t>S08929360004</t>
  </si>
  <si>
    <t>||VENTA DE DIVISAS S/G NOTA YPFB/PRS/GAFC-2108 DFC-2224 URT-1184/2017,11/07/17 AUT.VTA.DIV.MEFP,12/07/17 REF.:EMISION CARTA DE CREDITO I-2017-032,COMISION EMISION L/C 0,15% S/USD2.464.000.-POR 259 DIAS,REEMB.GSTS.COMUNICACION BS220.-Y EMISION COMP.CONTABLE BS50.- LIB.00513012004 LBP-YPFB-UNICOMERCIAL REF.:COMISIONES EMISION LC I-2017-032</t>
  </si>
  <si>
    <t>S08929860003</t>
  </si>
  <si>
    <t>||TRANSFERENCIA DE FONDOS S/G.MENSAJE SWIFT NRO. 10119 DE LA FECHA (SECTOR PUBLICO). DEBITO DE LA LIBRETA 00117012001 DGAC, REPOSICION UTILES DE ESCRITORIO.</t>
  </si>
  <si>
    <t>S08930150003</t>
  </si>
  <si>
    <t>||TRANSFERENCIA DE FONDOS S/G. MENSAJE SWIFT NRO. 10140 Y 10139 DE LA FECHA (SECTOR PUBLICO). DEBITO DE LA LIBRETA 00119012001 ADSIB, REPOSICION UTILES DE ESCRITORIO.</t>
  </si>
  <si>
    <t>S08930290003</t>
  </si>
  <si>
    <t>||TRANSFERENCIA DE FONDOS S/G. MENSAJES SWIFT NROS. 10158 Y 10155 DE LA FECHA (SECTOR PUBLICO). DEBITO DE LA LIBRETA 00119012001 ADSIB, REPOSICION UTILES DE ESCRITORIO.</t>
  </si>
  <si>
    <t>S08930300003</t>
  </si>
  <si>
    <t>||TRANSFERENCIA DE FONDOS S/G. MENSAJES SWIFT NROS. 10159 Y 10156 DE LA FECHA (SECTOR PUBLICO). DEBITO DE LA LIBRETA 00117012001 DGAC, REPOSICION UTILES DE ESCRITORIO.</t>
  </si>
  <si>
    <t>S08930310003</t>
  </si>
  <si>
    <t>||TRANSFERENCIA DE FONDOS S/G. MENSAJES SWIFT NROS. 10160 Y 10157 DE LA FECHA (SECTOR PUBLICO). DEBITO DE LA LIBRETA 00119012001 ADSIB, REPOSICION UTILES DE ESCRITORIO.</t>
  </si>
  <si>
    <t>G04941690004</t>
  </si>
  <si>
    <t>VENTA DE DIVISAS A SOLICITUD DE MINISTERIO DE LA PRESIDENCIA SEGUN SOLICITUD 2696 REF: DIVISAS USD 15,000 FONDOS PARA LOS VIAJES AL EXTERIOR A NICARAGUA 19, 20 JULIO Y ARGENTINA 21 DE JULIO O QUE REALIZARA EL SR.PRESIDENTE DEL ESTADO. LOS FONDOS SERAN ENTREGADOS AL SR. OMAR ROBERTO CARY ROMANO MIN LIB. 00099021001 TGN-RECURSOS ORDINARIOS (3987)</t>
  </si>
  <si>
    <t>G04943550003</t>
  </si>
  <si>
    <t>TRANSFERENCIA RECIBIDA DEL EXTERIOR SEGÚN MENSAJES SWIFT Nos. 10113-10112 (REM.EXT.) DE FECHA 14-07-2017 POR DESEMBOLSO DE CAF PRÉSTAMO CFA008832 SOL DES NRO 15/CFA 8832 FONDO ROTATORIO/TRF OBI CAF LIBRETA N° 00291012002 ABC-RECURSOS PROPIOS REF.: UTILES DE ESCRITORIO</t>
  </si>
  <si>
    <t>G04943590001</t>
  </si>
  <si>
    <t>COBRO COSTOS DE PAPELERIA POR REGULARIZACION DE TRANSFERENCIA DEL EXTERIOR POR ORDEN DE CONSULADO GENERAL DE BOLIVIA, BUENOS AIRES-ARGENTINA LIB. 00010011102 MIN.RELACIONES EXTERIORES - GESTORIA CONSULAR LEY Nº 3108</t>
  </si>
  <si>
    <t>G04943660004</t>
  </si>
  <si>
    <t>VENTA DE DIVISAS CON TRANSFERENCIA DE FONDOS A SOLICITUD DE INSUMOS BOLIVIA SEGUN SOLICITUD 2699 REF: TRANSFERENCIA AL EXTERIOR PARA EL PAGO DE OBTENCION DE CERTIFICACION HALAL PARA LAS PLANTAS PROCESADORAS DE PALMITO SHINAHOTA E IVIRGARZAMA, SEGUN INFORME TECNICO INBOL GPYGC 24/2017 Y ADJUNTOS. LIB. 00224012002 INSUMOS BOL.ADMIN.CENTRAL. FUNCION. EXP PALMITO CULT.A VENEZ</t>
  </si>
  <si>
    <t>G04943690004</t>
  </si>
  <si>
    <t>VENTA DE DIVISAS CON TRANSFERENCIA DE FONDOS A SOLICITUD DE MINISTERIO DE LA PRESIDENCIA SEGUN SOLICITUD 2694 REF: DIVISAS USD 13,517.82 TRANSFERENCIA A DASSAULT FALCON JET CORP. POR COMPRA DE LLANTAS PARA TREN PRINCIPAL DE LA AERONAVE FAB 002 Y LOS COSTOS DE ENVIO, PAGO A BANK OF AMERICA CUENTA 381 LIB. 00099021001 TGN-RECURSOS ORDINARIOS (3987)</t>
  </si>
  <si>
    <t>G04943700004</t>
  </si>
  <si>
    <t>VENTA DE DIVISAS CON TRANSFERENCIA DE FONDOS A SOLICITUD DE MINISTERIO DE LA PRESIDENCIA SEGUN SOLICITUD 2695 REF: DIVISAS USD 10,132.22 TRANSFERENCIA A DASSAULT FALCON JET PAGO SALDO POR COMPRA DE REPUESTO DE AERONAVE FAB 002 SEGUN INVOICE 460493 01 A BANK OF AMERICA CUENTA 381023401350. LIB. 00099021001 TGN-RECURSOS ORDINARIOS (3987)</t>
  </si>
  <si>
    <t>G04943710004</t>
  </si>
  <si>
    <t>VENTA DE DIVISAS CON TRANSFERENCIA DE FONDOS A SOLICITUD DE INSTITUTO NACIONAL DE INNOVACION AGROPECUARIA Y FORESTAL (INIAF) SEGUN SOLICITUD 2698 REF: DEVOLUCION DE FONDOS AL BANCO MUNDIAL REFERENCE: IDA 5003-BO, UNUTILIZED DESIGNATED ACCOUNT - ATTN:R.PANTOJA/L.WERNER SEGUN HOJA DE RUTA N 6057 NOTA LIB. 00222012001 INIAF- A NIVEL NACIONAL</t>
  </si>
  <si>
    <t>G04948030001</t>
  </si>
  <si>
    <t>G04948050001</t>
  </si>
  <si>
    <t>G04948110001</t>
  </si>
  <si>
    <t>COBRO COSTOS DE PAPELERIA SEGUN TRANSFERENCIA DEL EXTERIOR POR ORDEN DE CONSULADO DE BOLIVIA-URUGUAY REF:RECAUDACION GESTORIA CONSULAR LIB. 00010011102 MIN.RELACIONES EXTERIORES - GESTORIA CONSULAR LEY Nº 3108</t>
  </si>
  <si>
    <t>G04955870002</t>
  </si>
  <si>
    <t>TRANSFERENCIA DEL EXTERIOR SEGUN SWIFT 10207 DE FECHA 18/07/2017 ORDENANTE: CONSULADO DE BOLIVIA EN LA CIUDAD DE MEXICO. REF.:RECAUDACION JUNIO 2017 LIB. 00010011102 MIN.RELACIONES EXTERIORES - GESTORIA CONSULAR LEY Nº 3108</t>
  </si>
  <si>
    <t>G04956050002</t>
  </si>
  <si>
    <t>TRANSFERENCIA DEL EXTERIOR SEGUN CONSULADO DE BOLIVIA EN MADRID-ESPAÑA REF:RECAUDACIONES MES DE JUNIO DE FECHA 18/07/2017 ORDENANTE: LIB. 00010011102 MIN.RELACIONES EXTERIORES - GESTORIA CONSULAR LEY Nº 3108</t>
  </si>
  <si>
    <t>G04960450004</t>
  </si>
  <si>
    <t>VENTA DE DIVISAS CON TRANSFERENCIA DE FONDOS A SOLICITUD DE MINISTERIO DE RELACIONES EXTERIORES SEGUN SOLICITUD 2701 REF: PAGO DE HABERES DEL MES DE JUNIO DE 2017, A FAVOR DEL CONSULADO EN ARICA CHILE, S/G PLANILLA ADICIONAL NRO 61707 LIB. 00099021001 TGN-RECURSOS ORDINARIOS (3987) POR DIFERENCIAL CAMBIARIO</t>
  </si>
  <si>
    <t>J03259540002</t>
  </si>
  <si>
    <t>Q08626760002</t>
  </si>
  <si>
    <t>Q08626770002</t>
  </si>
  <si>
    <t>NUMERO DE LIBRETA CUT: Cuenta Unica del Tesoro OPERACIÓN E18 TRANSFERENCIA DEL SISTEMA FINANCIERO POR CUENTA DE TERCEROS A LA CUT Pago correspondiente a Junio 2017</t>
  </si>
  <si>
    <t>J03259280001</t>
  </si>
  <si>
    <t>De: 00099024113 Transferencia en cumplimiento al DS N0913 de 15/06/2011 y el Convenio Intergubernativo de Financiamiento UPRE-CIF-IG 0178/2016, suscrito entre la UPRE y el GAM Camargo Proyecto Const. Unidad Educativa 25 de Mayo - Camargo, correspondiente al pago de la planilla N5, segun la UPRE.</t>
  </si>
  <si>
    <t>J03259290001</t>
  </si>
  <si>
    <t>De: 00099024113 Transferencia en cumplimiento al DS N0913 de 15/06/2011 y el Convenio Intergubernativo de Financiamiento UPRE-CIF-IG/442/2015, suscrito entre la UPRE y el GAM Ascension de Guarayos Proyecto Construccion Coliseo Cerrado Municipal Juan Evo Morales - Guarayos, correspondiente al pago de</t>
  </si>
  <si>
    <t>J03259300001</t>
  </si>
  <si>
    <t>De: 00099024113 Transferencia en cumplimiento al DS N0913 de 15/06/2011 y el Convenio Intergubernativo de Financiamiento UPRE-CIF-IG/051/2016, suscrito entre la UPRE y el GAM Santa Rosa del Sara Proyecto Construccion Modulo Educativo U.E. Galilea, correspondiente al pago de la planilla N3, segun la</t>
  </si>
  <si>
    <t>J03259310001</t>
  </si>
  <si>
    <t>De: 00099024113 Transferencia en cumplimiento al DS N0913 de 15/06/2011 y el Convenio Interinstitucional de Financiamiento UPRE-CIF-047/2014, suscrito entre la UPRE y el GAM Cabezas Proyecto Construccion Graderias Micro Estadium Abapo, correspondiente al pago de la planilla N1, segun la UPRE.</t>
  </si>
  <si>
    <t>J03259420001</t>
  </si>
  <si>
    <t>De: 00099024113 Transferencia en cumplimiento al DS N0913 de 15/06/2011 y el Convenio Interinstitucional de Financiamiento UPRE-CIF-0835/13, suscrito entre la UPRE y el GAM Pailon Proyecto Construccion Modulo U.E. Rosal Centro (Juan Evo Morales Ayma) C/Rosal Centro, correspondiente al pago de la pla</t>
  </si>
  <si>
    <t>J03259430001</t>
  </si>
  <si>
    <t>De: 00099024113 Transferencia en cumplimiento al DS N0913 de 15/06/2011 y el Convenio Intergubernativo de Financiamiento UPRE-CIF-IG/0107/2016, suscrito entre la UPRE y el GAM Okinawa Uno Proyecto Const. Cancha Polifuncional, Tinglado y Graderias U.E. Nueva Esperanza, correspondiente al pago de la p</t>
  </si>
  <si>
    <t>J03259440001</t>
  </si>
  <si>
    <t>De: 00099024113 Transferencia en cumplimiento al DS N0913 de 15/06/2011 y el Convenio Intergubernativo de Financiamiento UPRE-CIF-IG 435/2016, suscrito entre la UPRE, el GAD Tarija y el GAM Padcaya Proyecto Construccion Cancha Deportiva con Cesped Sintetico Huacanqui, correspondiente al pago de la p</t>
  </si>
  <si>
    <t>J03259450001</t>
  </si>
  <si>
    <t>De: 00099024113 Transferencia en cumplimiento al DS N0913 de 15/06/2011 y el Convenio Intergubernativo de Financiamiento UPRE-CIF-IG 384/2016, suscrito entre la UPRE y el GAM San Benito Proyecto Construccion Graderias Cancha de Futbol Complejo Deportivo Paracaya San Benito, correspondiente al pago</t>
  </si>
  <si>
    <t>J03259460001</t>
  </si>
  <si>
    <t>De: 00099024113 Transferencia en cumplimiento al DS N0913 de 15/06/2011 y el Convenio Intergubernativo de Financiamiento UPRE-CIF-IG/380/2015, suscrito entre la UPRE y el GAM Cruz de Machacamarca Proyecto Construccion de Cancha Polifuncional y Tinglado Villa Bolivar Cruz de Machacamarca, correspond</t>
  </si>
  <si>
    <t>J03259470001</t>
  </si>
  <si>
    <t>De: 00099024113 Transferencia en cumplimiento al DS N0913 de 15/06/2011 y el Convenio Intergubernativo de Financiamiento UPRE-CIF-IG/253/2016, suscrito entre la UPRE y el GAM Pasorapa Proyecto Const. Tinglado Unidad Educativa Espinal, correspondiente al pago de la devolucion de retencion del 7%, seg</t>
  </si>
  <si>
    <t>J03259480001</t>
  </si>
  <si>
    <t>De: 00099024113 Transferencia en cumplimiento al DS N0913 de 15/06/2011 y el Convenio Intergubernativo de Financiamiento UPRE-CIF-IG 389/2016, suscrito entre la UPRE y el GAM Sipe Sipe Proyecto Construccion Unidad Educativa Daniel Albornoz, correspondiente al pago de la planilla N2, segun la UPRE.</t>
  </si>
  <si>
    <t>J03259490001</t>
  </si>
  <si>
    <t>De: 00099024113 Transferencia en cumplimiento al DS N0913 de 15/06/2011 y el Convenio Intergubernativo de Financiamiento UPRE-CIF-IG/020/2016, suscrito entre la UPRE y el GAM General Agustin Saavedra Proyecto Const. de Diez Aulas U.E Nueva Esperanza Comunidad Pico de Monte, correspondiente al pago</t>
  </si>
  <si>
    <t>J03259500001</t>
  </si>
  <si>
    <t>De: 00099024113 Transferencia en cumplimiento al DS N0913 de 15/06/2011 y el Convenio Intergubernativo de Financiamiento UPRE-CIF-IG 212/2016, suscrito entre la UPRE y el GAM Desaguadero Proyecto Construccion Mercado Central Desaguadero, correspondiente al pago de la planilla N5, segun la UPRE.</t>
  </si>
  <si>
    <t>J03259550001</t>
  </si>
  <si>
    <t>De: 00099024113 Transferencia en cumplimiento al DS N0913 de 15/06/2011 y el Convenio Interinstitucional de Financiamiento UPRE-CIF-675/2014, suscrito entre la UPRE y el GAM Cabezas Proyecto Construccion Graderias Zanja Honda, correspondiente al pago de la planilla N3, segun la UPRE.</t>
  </si>
  <si>
    <t>S08931010001</t>
  </si>
  <si>
    <t>||RESPUESTA DEBITO DEL BANQUERO SG SWIFT N.10275 DE LA FECHA COBRO COMISION EUR 25,00 POR TRANSFERENCIA DE EUR 28.886.- FECHA VALOR 10/07/2017 SG SOL. DEL TGN, PAGO MEMBRESIA LIBRETA 00099021001 TGN-RECURSOS ORDINARIOS</t>
  </si>
  <si>
    <t>S08931010004</t>
  </si>
  <si>
    <t>||RESPUESTA DEBITO DEL BANQUERO SG SWIFT N.10275 DE LA FECHA COBRO COMISION EUR 25,00 POR TRANSFERENCIA DE EUR 28.886.- FECHA VALOR 10/07/2017 SG SOL. DEL TGN, PAGO MEMBRESIA CGO.LIBRETA 00099021001 TGN-RECURSOS ORDINARIOS (UTILES DE ESCRITORIO)</t>
  </si>
  <si>
    <t>S08931140003</t>
  </si>
  <si>
    <t>||TRANSFERENCIA DE FONDOS S/G. MENSAJES SWIFT NROS. 10217 Y 10180 DE LA FECHA (SECTOR PUBLICO). DEBITO DE LA LIBRETA 00119012001 ADSIB, REPOSICION UTILES DE ESCRITORIO.</t>
  </si>
  <si>
    <t>S08931200001</t>
  </si>
  <si>
    <t>||RESPUESTA DEBITO DEL BANQUERO SG/ SWIFT 10276 DE LA FECHA REF: COBRO COMISION POR TRANSFERENCIA DE EUR 1,103.- DEL 07/07/17 SG/ SOLICITUD DEL TESORO GENERAL DE LA NACION, PAGO A/F PERMANENT COURT OF ARBITRATION LIB.00099021001TGN-RECURSOS ORDINARIOS COMIS. DEL BANQUERO EQUIV. EUR 12,00</t>
  </si>
  <si>
    <t>S08931200004</t>
  </si>
  <si>
    <t>||RESPUESTA DEBITO DEL BANQUERO SG/ SWIFT 10276 DE LA FECHA REF: COBRO COMISION POR TRANSFERENCIA DE EUR 1,103.- DEL 07/07/17 SG/ SOLICITUD DEL TESORO GENERAL DE LA NACION, PAGO A/F PERMANENT COURT OF ARBITRATION LIB.00099021001TGN-RECURSOS ORDINARIOS, UTILEES DE ESCRITORIO</t>
  </si>
  <si>
    <t>S08931220003</t>
  </si>
  <si>
    <t>||TRANSFERENCIA DE FONDOS S/G. MENSAJE SWIFT NRO. 10216 DE LA FECHA (SECTOR PUBLICO). DEBITO DE LA LIBRETA 00117012001 DGAC, REPOSICION UTILES DE ESCRITORIO.</t>
  </si>
  <si>
    <t>S08931230003</t>
  </si>
  <si>
    <t>||TRANSFERENCIA DE FONDOS S/G. MENSAJES SWIFT NROS. 10218 Y 10181 DE LA FECHA (SECTOR PUBLICO). DEBITO DE LA LIBRETA 00119012001 ADSIB, REPOSICION UTILES DE ESCRITORIO.</t>
  </si>
  <si>
    <t>S08931240003</t>
  </si>
  <si>
    <t>||TRANFERENCIA DE FONDOS S/G. MENSAJE SWIFT NRO. 10224 DE LA FECHA (SECTOR PUBLICO). DEBITO DE LA LIBRETA 00117012001 DGAC, REPOSICION UTILES DE ESCRITORIO.</t>
  </si>
  <si>
    <t>S08931290003</t>
  </si>
  <si>
    <t>||TRANSFERENCIA DE FONDOS S/G. MENSAJES SWIFT NROS. 10203 Y 10179 DE LA FECHA (SECTOR PUBLICO). DEBITO DE LA LIBRETA 00117012001 DGAC, REPOSICION UTILES DE ESCRITORIO.</t>
  </si>
  <si>
    <t>S08931370003</t>
  </si>
  <si>
    <t>||TRANSFERENCIA DE FONDOS S/G. MENSAJES SWIFT NROS. 10287 Y 10286 DE LA FECHA (SECTOR PUBLICO). DEBITO DE LA LIBRETA 00119012001 ADSIB, REPOSICION UTILES DE ESCRITORIO.</t>
  </si>
  <si>
    <t>G04955500003</t>
  </si>
  <si>
    <t>PAGO A IDA PRÉSTAMO 5004-BO VCTO. 15-jul-2017 POR CUENTA DE TGN , NTI. 009600 VALOR 18-jul-2017 CAPITAL USD 565.273,50 INTERESES USD 327.515,99 CTA. 3987 CUENTA UNICA DEL TESORO-3987 LIB. 00099021001 REF.: COMISIONES BANCARIAS</t>
  </si>
  <si>
    <t>G04955510003</t>
  </si>
  <si>
    <t>PAGO A BIRF PRÉSTAMO BIRF 8469 VCTO. 15-jul-2017 POR CUENTA DE TGN , NTI. 009586 VALOR 18-jul-2017 INTERESES USD 1.347.444,44 CTA. 3987 CUENTA UNICA DEL TESORO-3987 LIB. 00099021001 REF.: COMISIONES BANCARIAS</t>
  </si>
  <si>
    <t>G04955820001</t>
  </si>
  <si>
    <t>COBRO COSTOS DE PAPELERIA SEGUN TRANSFERENCIA DEL EXTERIOR POR ORDEN DE HERCO COMBUSTIBLES S.A.- LIMA, PERU LIB. 00513062001 YPFB-OPERACIONES PLANTA DE SEPARACION DE LIQUIDOS RIO GRANDE</t>
  </si>
  <si>
    <t>G04955880001</t>
  </si>
  <si>
    <t>COBRO COSTOS DE PAPELERIA SEGUN TRANSFERENCIA DEL EXTERIOR POR ORDEN DE CONSULADO DE BOLIVIA EN LA CIUDAD DE MEXICO. REF.:RECAUDACION JUNIO 2017 LIB. 00010011102 MIN.RELACIONES EXTERIORES - GESTORIA CONSULAR LEY Nº 3108</t>
  </si>
  <si>
    <t>G04955900001</t>
  </si>
  <si>
    <t>COBRO COSTOS DE PAPELERIA SEGUN TRANSFERENCIA DEL EXTERIOR POR ORDEN DE COPAPE PROD DE PETROLEO LTDA REF.: INV 245/2017 LIB. 00513062001 YPFB-OPERACIONES PLANTA DE SEPARACION DE LIQUIDOS RIO GRANDE</t>
  </si>
  <si>
    <t>G04956060001</t>
  </si>
  <si>
    <t>COBRO COSTOS DE PAPELERIA SEGUN TRANSFERENCIA DEL EXTERIOR POR ORDEN DE LIB. 00010011102 MIN.RELACIONES EXTERIORES - GESTORIA CONSULAR LEY Nº 3108</t>
  </si>
  <si>
    <t>G04960430004</t>
  </si>
  <si>
    <t>VENTA DE DIVISAS CON TRANSFERENCIA DE FONDOS A SOLICITUD DE YACIMIENTOS PETROLIFEROS FISCALES BOLIVIANOS SEGUN SOLICITUD 2702 REF: PAGO A BEICIP FRANLAB CORRESPONDIENTE AL NOVENO PAGO POR SERVICIO DE CONSULTORIA EN ASESORAMIENTO TECNICO ECONOMICO EN EXPLORACION. CONTRATO ALG-VPACF-SCZ-054-2014. LIB. 00513022001 YPFB - "OPERACIONES"</t>
  </si>
  <si>
    <t>G04960450005</t>
  </si>
  <si>
    <t>VENTA DE DIVISAS CON TRANSFERENCIA DE FONDOS A SOLICITUD DE MINISTERIO DE RELACIONES EXTERIORES SEGUN SOLICITUD 2701 REF: PAGO DE HABERES DEL MES DE JUNIO DE 2017, A FAVOR DEL CONSULADO EN ARICA CHILE, S/G PLANILLA ADICIONAL NRO 61707 LIB. 00099021001 TGN-RECURSOS ORDINARIOS (3987)</t>
  </si>
  <si>
    <t>G04960460003</t>
  </si>
  <si>
    <t>TRANSFERENCIA DE FONDOS AL EXTERIOR A SOLICITUD DE MINISTERIO DE DEFENSA SEGUN SOLICITUD 2711 REF: TRANSFERENCIA VIA BCB A LA EMPRESA TEX AIR PARTS INTERNATIONAL LTD., POR LA ADQUISICION DE REPUESTOS, MATERIAL ELECTRICO Y PRODUCTOS METALICOS PARA LA AERONAVE BEECHCRAFT SUPER KING AIR 200C MATRICULA LIB. 00099021001 TGN-RECURSOS ORDINARIOS (3987)</t>
  </si>
  <si>
    <t>G04962400003</t>
  </si>
  <si>
    <t>TRANSFERENCIA RECIBIDA DEL EXTERIOR SEGÚN MENSAJES SWIFT Nos. 10211-10183 (REM.EXT.) DE FECHA 18-07-2017 POR DESEMBOLSO DE CAF PRÉSTAMO CFA008789 SOL.DESEMB. NRO 21/CFA 8789 TRANSFERENCIA DIRECTA/TRF OBI CAF LIBRETA N° 00291012002 ABC-RECURSOS PROPIOS REF.: UTILES DE ESCRITORIO</t>
  </si>
  <si>
    <t>G04963820003</t>
  </si>
  <si>
    <t>TRANSFERENCIA RECIBIDA DEL EXTERIOR SEGÚN MENSAJES SWIFT Nos. 10210-10182 (REM.EXT.) DE FECHA 18-07-2017 POR DESEMBOLSO DE CAF PRÉSTAMO CFA009660 SOL.DES. NRO 2/CFA9660 FONDO ROTATORIO/TRF OBI CAF LIBRETA N° 00291012002 ABC-RECURSOS PROPIOS REF.: UTILES DE ESCRITORIO</t>
  </si>
  <si>
    <t>J03259670002</t>
  </si>
  <si>
    <t>A:00046024102 Debito Automatico al GAD Oruro por incumplimiento en la trasferencia de recursos para pago del Viatico de Vacunacion de la gestion 2017, segun el Articulo 10 de la Ley N 3302, vigente por disposicion final tercera de la Ley N 856 de 28 de noviembre de 2016, en el marco del Articulo 5</t>
  </si>
  <si>
    <t>J03259680002</t>
  </si>
  <si>
    <t>A:00046024102 Debito Automatico al GAD Potosi por incumplimiento en la trasferencia de recursos para pago del Viatico de Vacunacion de la gestion 2017, segun el Articulo 10 de la Ley N 3302, vigente por disposicion final tercera de la Ley N 856 de 28 de noviembre de 2016, en el marco del Articulo 5</t>
  </si>
  <si>
    <t>J03259710002</t>
  </si>
  <si>
    <t>A:00046024102 Debito Automatico al GAD Cochabamba por incumplimiento en la trasferencia de recursos para pago del Viatico de Vacunacion de la gestion 2017, segun el Articulo 10 de la Ley N 3302, vigente por disposicion final tercera de la Ley N 856 de 28 de noviembre de 2016, en el marco del Articu</t>
  </si>
  <si>
    <t>J03259740002</t>
  </si>
  <si>
    <t>A:00046024102 Debito Automatico al GAD Chuquisca por incumplimiento en la trasferencia de recursos para pago del Viatico de Vacunacion de la gestion 2017, segun el Articulo 10 de la Ley N 3302, vigente por disposicion final tercera de la Ley N 856 de 28 de noviembre de 2016, en el marco del Articul</t>
  </si>
  <si>
    <t>J03259830002</t>
  </si>
  <si>
    <t>A:00046024102 Debito Automatico al GAD Santa Cruz por incumplimiento en la trasferencia de recursos para pago del Viatico de Vacunacion de la gestion 2017, segun el Articulo 10 de la Ley N 3302, vigente por disposicion final tercera de la Ley N 856 de 28 de noviembre de 2016, en el marco del Articu</t>
  </si>
  <si>
    <t>J03259840002</t>
  </si>
  <si>
    <t>A:00046024102 Debito Automatico al GAD Tarija por incumplimiento en la trasferencia de recursos para pago del Viatico de Vacunacion de la gestion 2017, segun el Articulo 10 de la Ley N 3302, vigente por disposicion final tercera de la Ley N 856 de 28 de noviembre de 2016, en el marco del Articulo 5</t>
  </si>
  <si>
    <t>J03259850002</t>
  </si>
  <si>
    <t>A:00046024102 Debito Automatico al GAD Pando por incumplimiento en la trasferencia de recursos para pago del Viatico de Vacunacion de la gestion 2017, segun el Articulo 10 de la Ley N 3302, vigente por disposicion final tercera de la Ley N 856 de 28 de noviembre de 2016, en el marco del Articulo 5</t>
  </si>
  <si>
    <t>J03259920002</t>
  </si>
  <si>
    <t>A:00099021001 A requerimiento de la Unidad de Administracion e Informacion Salarial (UAIS), con nota interna CITE: MEFP/VTCP/DGPOT/UAIS/N 3931/2017, en la cual solicita la reversion definitiva de boletas de pago del Ministerio de Educacion, consignadas en el Comprobante de pago N18699.</t>
  </si>
  <si>
    <t>Q08630700002</t>
  </si>
  <si>
    <t>NÚMERO DE LIBRETA CUT: 99031009.00 OPERACIÓN T01 TRANSFERENCIA DE FONDOS A LA CUT - TESORO DIRECTO DE BANCO UNION S.A. A CUENTA UNICA DEL TESORO CON NUMERO DE SOLICITUD = 1961620 Y NUMERO CORRELATIVO = 91320019072017337 TRANSFERENCIA POR OPERACIONES DE VENTA BONOS BTX</t>
  </si>
  <si>
    <t>Q08631700002</t>
  </si>
  <si>
    <t>NUMERO DE LIBRETA CUT: 00860108048 OPERACIÓN E18 TRANSFERENCIA DEL SISTEMA FINANCIERO POR CUENTA DE TERCEROS A LA CUT PARA ABONO EN LA CUENTA CUT N. 3987069001 LIBRETA N.00860108048 DEL MINISTERIO DE MEDIO AMBIENTE Y AGUA A SOLICITUD DE LA EMBAJADA REAL DE DINAMARCA</t>
  </si>
  <si>
    <t>Q08631710002</t>
  </si>
  <si>
    <t>S08932050002</t>
  </si>
  <si>
    <t>||TRANSFERENCIA AL T.G.N. EN CUMPLIMIENTO AL ART.8 DE LA LEY 211, DISPOSICION FINAL 3RA. DE LA LEY 856 Y ART. 24 DEL D.S.3034 P/FINANCIAMIENTO DEL BONO JUANA AZURDUY P/JUNIO/17 S/G BCB-HRE-TGL-2017-9884;RD 238/16; N.MEFP/VTCP/DGPOT/ UPCFTGN/N°1343/2017 Y FORM.TRANSFERENCIAS 7/17 DE LA GADM TRANSFERENCIA A LA LIBRETA 00099021001 TGN-RECURSOS ORDINARIOS (3987)</t>
  </si>
  <si>
    <t>S08932420002</t>
  </si>
  <si>
    <t>'TRANSFERENCIA DE FONDOS||A SOL. DEL MIN,DE ECO Y FIN.PUBL. MEFP/VTCP/DGAFT/UOIET/TES/N°2950/17 DE LA FECHA HRE TSO 3662 RECUPERACIONES POR LA DEUDA EMERGENTE DEL D.S. N°24641 (04/06/1997) - AASANA. ABONO A LA LIBRETA 00099021001 TGN - RECURSOS ORDINARIOS.</t>
  </si>
  <si>
    <t>S08932560003</t>
  </si>
  <si>
    <t>||TRANSFERENCIA DE FONDOS S/G. MENSAJES SWIFT NROS. 10354 Y 10353 DE LA FECHA (SECTOR PUBLICO). DEBITO DE LA LIBRETA 00119012001 ADSIB, REPOSICION UTILES DE ESCRITORIO.</t>
  </si>
  <si>
    <t>G04969230007</t>
  </si>
  <si>
    <t>VENTA DE DIVISAS CON TRANSFERENCIA DE FONDOS A SOLICITUD DE MINISTERIO DE GOBIERNO SEGUN SOLICITUD 2715 REF: PAGO DE HABERES DE AGREGADOS DE LA POLICIA BOLIVIANA EN EL EXTERIOR, CORRESPONDIENTE AL MES DE JUNIO DE LA GESTION 2017 (CUENTAS EXTRANJERAS). LIB. 00099021001 TGN-RECURSOS ORDINARIOS (3987)</t>
  </si>
  <si>
    <t>G04969250004</t>
  </si>
  <si>
    <t>VENTA DE DIVISAS CON TRANSFERENCIA DE FONDOS A SOLICITUD DE SERVICIO DE IMPUESTOS NACIONALES SEGUN SOLICITUD 2712 REF: TRANSFERENCIA AL B.C.B. P/CONTRIBUCION CENTRO INTERAMERICANO DE ADMNINISTRADORES TRIBUTARIOS (CIAT) POR LA CONTRIBUCION ANUAL DEL SERVICIO DE IMPUESTOS NACIONALES EN REPRESENTACION LIB. 00290012001 SIN-SERVICIO DE IMPUESTOS NACIONALES</t>
  </si>
  <si>
    <t>G04973850001</t>
  </si>
  <si>
    <t>COBRO COSTOS DE PAPELERIA SEGUN TRANSFERENCIA DEL EXTERIOR POR ORDEN DE VICTORIA JUAN GAS S.A.C. REF:FACT COMERCIAL N 26 LIB. 00513062001 YPFB-OPERACIONES PLANTA DE SEPARACION DE LIQUIDOS RIO GRANDE</t>
  </si>
  <si>
    <t>J03259600001</t>
  </si>
  <si>
    <t>De: 00099024113 Transferencia en cumplimiento al DS N0913 de 15/06/2011 y el Convenio Intergubernativo de Financiamiento UPRE-CIF-IG 184/2017, suscrito entre la UPRE y el GAM Santa Rosa del Abuna, Proyecto Const. Unidad Educativa Genoveva Rios Com. Puerto Morales Ayma (Santa Rosa del Abuna), corresp</t>
  </si>
  <si>
    <t>J03259610001</t>
  </si>
  <si>
    <t>De: 00099024113 Transferencia en cumplimiento al DS N0913 de 15/06/2011 y el Convenio Intergubernativo de Financiamiento UPRE-CIF-IG 256/2015, suscrito entre la UPRE y el GAM Villa Mojocoya, Proyecto Construccion Cancha de Futbol con Cesped Sintetico Redencion Pampa, correspondiente al pago de la pl</t>
  </si>
  <si>
    <t>J03259620001</t>
  </si>
  <si>
    <t>De: 00099024113 Transferencia en cumplimiento al DS N0913 de 15/06/2011 y el Convenio Intergubernativo de Financiamiento UPRE-CIF-IG 501/2015, suscrito entre la UPRE y el GAD Tarija, Proyecto Construccion Puente Vehicular Tolomosa Oeste, correspondiente al pago de la planilla N6, segun la UPRE.</t>
  </si>
  <si>
    <t>J03259630001</t>
  </si>
  <si>
    <t>De: 00099024113 Transferencia en cumplimiento al DS N0913 de 15/06/2011 y el Convenio Intergubernativo de Financiamiento UPRE-CIF-IG 145/2016, suscrito entre la UPRE y el GAM Tipuani, Proyecto Construccion Centro de Salud Integral en Tipuani, correspondiente al pago de la planilla N1, segun la UPRE.</t>
  </si>
  <si>
    <t>J03259640001</t>
  </si>
  <si>
    <t>De: 00099024113 Transferencia en cumplimiento al DS N0913 de 15/06/2011 y el Convenio Intergubernativo de Financiamiento UPRE-CIF-IG/240/2016, suscrito entre la UPRE y el GAM Chimore, Proyecto Const. Tinglado Unidad Educativa La Mision, correspondiente al pago de la devolucion de retencion del 7%, s</t>
  </si>
  <si>
    <t>J03259650001</t>
  </si>
  <si>
    <t>De: 00099024113 Transferencia en cumplimiento al DS N0913 de 15/06/2011 y el Convenio Interinstitucional de Financiamiento UPRE-CIF-1076/2013, suscrito entre la UPRE y el GAM San Lucas, Proyecto Construccion Coliseo Cerrado Malliri (San Lucas), correspondiente al pago de la planilla N1 de cierre, s</t>
  </si>
  <si>
    <t>J03259660001</t>
  </si>
  <si>
    <t>De: 00099024113 Transferencia en cumplimiento al DS N0913 de 15/06/2011 y el Convenio Interinstitucional de Financiamiento UPRE-CIF-0378/13, suscrito entre la UPRE y el GAM Villa Tunari, Proyecto Construccion Tinglado y Graderias Santa Rosa, correspondiente al pago de la devolucion de retencion del</t>
  </si>
  <si>
    <t>J03259860001</t>
  </si>
  <si>
    <t>De: 00099024113 Transferencia en cumplimiento al DS N0913 de 15/06/2011 y el Convenio Interinstitucional de Financiamiento UPRE-CIF-1109/2013, suscrito entre la UPRE y el GAM San Lucas, Proyecto Construccion Coliseo Cerrado Palacio Tambo (San Lucas), correspondiente al pago de la planilla N1 de cier</t>
  </si>
  <si>
    <t>J03259870001</t>
  </si>
  <si>
    <t>De: 00099024113 Transferencia en cumplimiento al DS N0913 de 15/06/2011 y el Convenio Intergubernativo de Financiamiento UPRE-CIF-IG/198/2015, suscrito entre la UPRE y el GAM Corocoro, Proyecto Construccion de Aulas, Direccion, Deposito de Desayuno Escolar y Sala de Estudio U.E. Anco Aque, correspon</t>
  </si>
  <si>
    <t>J03259880001</t>
  </si>
  <si>
    <t>De: 00099024113 Transferencia en cumplimiento al DS N0913 de 15/06/2011 y el Convenio Intergubernativo de Financiamiento UPRE-CIF-IG 119/2017, suscrito entre la UPRE y el GAD Tarija, Proyecto Construccion Puente Vehicular Yesera Chiguaypolla, correspondiente al pago del 20% de anticipo del monto fin</t>
  </si>
  <si>
    <t>J03259890001</t>
  </si>
  <si>
    <t>De: 00099024113 Transferencia en cumplimiento al DS N0913 de 15/06/2011 y el Convenio Intergubernativo de Financiamiento UPRE-CIF-IG/168/2015, suscrito entre la UPRE y el GAM Umala Proyecto Construccion Tinglado U.E. Amistad Franco Boliviano correspondiente al pago de la planilla N2 de cierre, segun</t>
  </si>
  <si>
    <t>J03259900001</t>
  </si>
  <si>
    <t>De: 00099024113 Transferencia en cumplimiento al DS N0913 de 15/06/2011 y el Convenio Intergubernativo de Financiamiento UPRE-CIF-IG 388/2016, suscrito entre la UPRE y el GAM Sipe Sipe Proyecto Construccion Unidad Educativa Juan Evo Morales Ayma correspondiente al pago de la planilla N5, segun la UP</t>
  </si>
  <si>
    <t>J03259910001</t>
  </si>
  <si>
    <t>De: 00099024113 Transferencia en cumplimiento al DS N0913 de 15/06/2011 y el Convenio Intergubernativo de Financiamiento UPRE-CIF-IG/117/2016, suscrito entre la UPRE y el GAM Camiri Proyecto Construccion Tinglado y Graderia U.E. Piedritas correspondiente al pago de la planilla N3 de cierre, segun la</t>
  </si>
  <si>
    <t>J03259940001</t>
  </si>
  <si>
    <t>De: 00099024113 Transferencia en cumplimiento al DS N0913 de 15/06/2011 y el Convenio Intergubernativo de Financiamiento UPRE-CIF-IG 473/2015, suscrito entre la UPRE y el GAM Padcaya Proyecto Construccion Centro de Salud San Telmo Rio Bermejo correspondiente al pago de la planilla N2, segun la UPRE.</t>
  </si>
  <si>
    <t>J03259950001</t>
  </si>
  <si>
    <t>De: 00099024113 Transferencia en cumplimiento al DS N0913 de 15/06/2011 y el Convenio Intergubernativo de Financiamiento UPRE-CIF-IG/0106/2016, suscrito entre la UPRE y el GAM Okinawa Uno Proyecto Const. Cancha Polifuncional, Tinglado y Graderias U.E. Puerto Nuevo correspondiente al pago de la plani</t>
  </si>
  <si>
    <t>J03259960001</t>
  </si>
  <si>
    <t>De: 00099024113 Transferencia en cumplimiento al DS N0913 de 15/06/2011 y el Convenio Intergubernativo de Financiamiento UPRE-CIF-IG/415/2015, suscrito entre la UPRE y el GAM Carangas Proyecto Construccion Aulas Multigrado U.E. Eliodoro Villazon correspondiente al pago de la planilla N2 de cierre, s</t>
  </si>
  <si>
    <t>J03259970001</t>
  </si>
  <si>
    <t>De: 00099024113 Transferencia en cumplimiento al DS N0913 de 15/06/2011 y el Convenio Interinstitucional de Financiamiento UPRE-CIF-159/2015, suscrito entre la UPRE y el GAM Quillacollo Proyecto Construccion Terminal Interprovincial D-3 Quillacollo, correspondiente al pago de la planilla N7, segun l</t>
  </si>
  <si>
    <t>J03259980001</t>
  </si>
  <si>
    <t>De: 00099024113 Transferencia en cumplimiento al DS N0913 de 15/06/2011 y el Convenio Intergubernativo de Financiamiento UPRE-CIF-IG/252/2016, suscrito entre la UPRE y el GAM Pasorapa Proyecto Const. Tinglado y Cancha Multiple Unidad Educativa Banado Redondo, correspondiente al pago de la devolucion</t>
  </si>
  <si>
    <t>S08932130001</t>
  </si>
  <si>
    <t>'COBRO DE UTILES DE ESCRITORIO POR´||BS 50.- REEMBOLSO GASTOS DE COMUNICACION BS 220.- SEGUN NOTA MC-DESP-VGC-DGEP-UGESP-NE N° 681/2017 ADJUNTA DE LA FECHA REF.: CARTA DE CREDITO STANDBY SB-R-2016-072. CGO.LIB.N° 0087014201 MIN DE COMUNICACION - PRONTIS - TRANSFERENCIA MOPSV REF.: CGOS SB-R-2016-072</t>
  </si>
  <si>
    <t>S08932260003</t>
  </si>
  <si>
    <t>||TRANSFERENCIA DE FONDOS S/G. MENSAJES SWIFT NROS. 10310 Y 10301 DE LA FECHA (SECTOR PUBLICO).. DEBITO DE LA LIBRETA 00119012001 ADSIB, REPOSICION UTILES DE ESCRITORIO.</t>
  </si>
  <si>
    <t>S08932540003</t>
  </si>
  <si>
    <t>||TRANSFERENCIA DE FONDOS S/G. MENSAJE SWIFT NRO. 10355 DE LA FECHA (SECTOR PUBLICO). DEBITO DE LA LIBRETA 00117012001 DGAC, REPOSICION UTILES DE ESCRITORIO.</t>
  </si>
  <si>
    <t>G04988150002</t>
  </si>
  <si>
    <t>TRANSFERENCIA DEL EXTERIOR SEGUN SWIFT 10394 DE FECHA 20/07/2017 ORDENANTE: CONSULADO GENERAL DE BOLIVI EN SAO PAULO-BRASIL LIB. 00340012005 SEGIP - RECAUDACION EXTERIOR - CEDULAS DE IDENTIDAD</t>
  </si>
  <si>
    <t>I00715160002</t>
  </si>
  <si>
    <t>TRANSFERENCIA AUTOMATICA SEGUN INSTRUCCION DEL MINISTERIO DE ECONOMIA Y FINANZAS PUBLICAS LIBRETA 00287104420</t>
  </si>
  <si>
    <t>J03260430002</t>
  </si>
  <si>
    <t>A:00099024113 Debito Automatico por incumplimiento del GAM Puerto Rico, correspondiente al Convenio de Interinstitucional de Financiamiento UPRE-CIF-325/12 de fecha 07 de diciembre de 2012 suscrito entre la Unidad de Proyectos Especiales y el GAM Puerto Rico proyecto Apoyo a la Produccion Manejo Gan</t>
  </si>
  <si>
    <t>S08933620003</t>
  </si>
  <si>
    <t>||REGULARIZACION DE LA OPERACION NRO. 0893103 DE F. 18/07/17 SEGÚN INFORMACION ADICIONAL PROPORCIONADA POR EL DEPARTAMENTO DE OPERACIONES DE INVERSION. DEBITO DE LA LIBRETA 00119012001 ADSIB, REPOSICION UTILES DE ESCRITORIO.</t>
  </si>
  <si>
    <t>G04980860004</t>
  </si>
  <si>
    <t>VENTA DE DIVISAS CON TRANSFERENCIA DE FONDOS A SOLICITUD DE MINISTERIO DE RELACIONES EXTERIORES SEGUN SOLICITUD 2716 REF: REMISION DE RECURSOS A FAVOR DE LA EMBAJADA EN DINAMARCA, PARA LA PARTICIPACION EN LA FERIA EXPO ASTANA 2017, S/G INFORME TECNICO 012/2017 DE LA UNIDAD DE COOPERACION ECONOMICA Y LIB. 00010014201 MIN.RR.EE.-TRANSFERENCIAS DE RECURSOS ESPECIFICOS</t>
  </si>
  <si>
    <t>G04980880004</t>
  </si>
  <si>
    <t>VENTA DE DIVISAS CON TRANSFERENCIA DE FONDOS A SOLICITUD DE YACIMIENTOS PETROLIFEROS FISCALES BOLIVIANOS SEGUN SOLICITUD 2720 REF: PAGO A TRAFIGURA LTD POR SUMINISTRO DE DIESEL Y GASOLINA PARA EL MES DE JULIO 2017 SEGUN DOCUMENTACION ADJUNTA LIB. 00513012004 LBP-YPFB-UNICOMERCIAL (4030005415/1-2188907)</t>
  </si>
  <si>
    <t>G04980900003</t>
  </si>
  <si>
    <t>TRANSFERENCIA DE FONDOS AL EXTERIOR A SOLICITUD DE ADMINISTRADORA BOLIVIANA DE CARRETERAS SEGUN SOLICITUD 2719 REF: TRANSFERENCIA AL EXTERIOR A AASHTO POR ENSAYOS DE APTITUD SOLICITADO POR EL AREA DE LABORATORIO SEGUN NURI I/2017-13172 DOLARES 680.- LIB. 00291012002 ABC-RECURSOS PROPIOS</t>
  </si>
  <si>
    <t>G04980930004</t>
  </si>
  <si>
    <t>VENTA DE DIVISAS CON TRANSFERENCIA DE FONDOS A SOLICITUD DE ADMINISTRACION DE SERVICIOS PORTUARIOS BOLIVIA SEGUN SOLICITUD 2723 REF: H.R. 826 -984 PAGO POR SERVICIO DE EXPORTACIONES CORRESPONDIENTE AL MES DE MAYO - JUNIO/2017 Y POR SERVICIO DE REFRIGERACION DE 8 CONTENEDORES CORRESPONDIENTE AL MES D LIB. 00594012001 ASP-B FONDO DE OPERACIONES</t>
  </si>
  <si>
    <t>G04980950001</t>
  </si>
  <si>
    <t>G04980980003</t>
  </si>
  <si>
    <t>TRANSFERENCIA DE FONDOS AL EXTERIOR A SOLICITUD DE MINISTERIO DE DEFENSA SEGUN SOLICITUD 2721 REF: TRANSFERENCIA VIA BCB A LA EMPRESA CARIBE AVIATION USA CORP., POR LA ADQUISICION DE REPUESTOS Y MATERIAL ELECTRICO PARA LA AERONAVE BEECHCRAF SUPER KING AIR 200C MATRICULA FAB 018 DE LA FUERZA AEREA B LIB. 00099021001 TGN-RECURSOS ORDINARIOS (3987)</t>
  </si>
  <si>
    <t>G04985960003</t>
  </si>
  <si>
    <t>PAGO PRÉSTAMO BID 518-SF-BO VCTO. 20-jul-2017 POR CUENTA DE TGN , NTI. 009555 VALOR 20-jul-2017 CAPITAL USD 41.040,37 INTERESES USD 820,81 CTA. 3987 CUENTA UNICA DEL TESORO-3987 LIB. 00099021001 REF.: COMISIONES BANCARIAS</t>
  </si>
  <si>
    <t>G04987420001</t>
  </si>
  <si>
    <t>G04987460001</t>
  </si>
  <si>
    <t>COBRO COSTOS DE PAPELERIA SEGUN TRANSFERENCIA DEL EXTERIOR POR ORDEN DE ENERGIA ARGENTINA SOCIEDAD ANONIMA REF.: EXA-GJA-072-17 LIB. 00513012007 YPFB - RECURSOS NACIONALIZACIÓN</t>
  </si>
  <si>
    <t>G04988160001</t>
  </si>
  <si>
    <t>COBRO COSTOS DE PAPELERIA SEGUN TRANSFERENCIA DEL EXTERIOR POR ORDEN DE CONSULADO GENERAL DE BOLIVI EN SAO PAULO-BRASIL LIB. 00340012003 RECAUDACION EXTRANJERIA - C.I. -L.C.</t>
  </si>
  <si>
    <t>G04988180001</t>
  </si>
  <si>
    <t>J03260690001</t>
  </si>
  <si>
    <t>De: 00099024113 Transferencia en cumplimiento al DS N0913 de 15/06/2011 y el Convenio Interinstitucional de Financiamiento UPRE-CIF-0127/13, suscrito entre la UPRE y el GAM Monteagudo, Proyecto Construccion Tinglado San Miguel del Banado - Monteagudo, correspondiente al pago de la planilla N2 de cie</t>
  </si>
  <si>
    <t>S08933290001</t>
  </si>
  <si>
    <t>COBRO POR´||COMISION TRANSFERENCIA AL EXTERIO 0,10% S/USD 3.077.760.- , REEMB. GASTOS DE COMUNICACION BS220.- Y EMISION DE CBTE. CONTABLE BS50.- EN COMPLEMENTO A CBTE ADJUNTO DE LA FECHA REF.: I-2017-024 LIB. 00099021001 TGN-RECURSOS ORDINARIOS REF.: PAGO LC I-2017-024</t>
  </si>
  <si>
    <t>S08933520003</t>
  </si>
  <si>
    <t>||TRANSFERENCIA DE FONDOS S/G. MENSAJE SWIFT NRO. 10365 Y CORREO ELECTRONICO DE LA FECHA, DE LA DIRECCION GENERAL DE AERONAUTICA CIVIL.(SECTOR PUBLICO). DEBITO DE LA LIBRETA 00117012001 DGAC, REPOSICION UTILES DE ESCRITORIO.</t>
  </si>
  <si>
    <t>S08933530003</t>
  </si>
  <si>
    <t>||TRANSFERENCIA DE FONDOS S/G. MENSAJES SWIFT NROS. 10396 DE LA FECHA Y 10285 DE F. 18/07/17 (SECTOR PUBLICO). DEBITO DE LA LIBRETA 00119012001 ADSIB, REPOSICION UTILES DE ESCRITORIO.</t>
  </si>
  <si>
    <t>S08933550003</t>
  </si>
  <si>
    <t>||TRANSFERENCIA DE FONDOS S/G. MENSAJES SWIFT NROS. 10395 Y 10387 DE LA FECHA (SECTOR PUBLICO). DEBITO DE LA LIBRETA 00119012001 ADSIB, REPOSICION UTILES DE ESCRITORIO.</t>
  </si>
  <si>
    <t>S08933600003</t>
  </si>
  <si>
    <t>'TRANSFERENCIA DE FONDOS S/G CITE Nº' MEFP/VTCP/DGAFT||UOIET/TES/N°2904/17 DE LA FECHA A SOLIC.DEL MEFP. (HRE-TSO-3674). A LOS GOBIERNOS MUNICIPALES BENEFICIARIOS POR CONCEPTO DE PATENTES PETROLERAS GEST.2017,EN CUMPLIM. AL ART. 51 LEY N°3058 DE 17/05/2005 Y D.S. 2567 DE 28/10/201 DEBITO DE LA LIBRETA 00990201001 COBRO UTILES DE ESCRITORIO.</t>
  </si>
  <si>
    <t>G04998090002</t>
  </si>
  <si>
    <t>TRANSFERENCIA DEL EXTERIOR SEGUN SWIFT 10454 DE FECHA 21/07/2017 ORDENANTE: CONSULADO GENERAL DE BOLIVIA EN WASHINGTON DC. LIB. 00340012005 SEGIP - RECAUDACION EXTERIOR - CEDULAS DE IDENTIDAD</t>
  </si>
  <si>
    <t>G04998110002</t>
  </si>
  <si>
    <t>TRANSFERENCIA DEL EXTERIOR SEGUN SWIFT 10453 DE FECHA 21/07/2017 ORDENANTE: CONSULADO GENERAL DE BOLIVIA EN WASHINGTON DC.REF.:GESTION CONSULAR JUNIO 2017 LIB. 00010011102 MIN.RELACIONES EXTERIORES - GESTORIA CONSULAR LEY Nº 3108</t>
  </si>
  <si>
    <t>G04998170002</t>
  </si>
  <si>
    <t>TRANSFERENCIA DEL EXTERIOR SEGUN SWIFT NO.10455 DE FECHA 21/07/2017 ORDENANTE: VICECONSULADO DE BOLIVIA LA PLATA-ARGENTINA REF.GESTORIA CONSULAR MES DE MAYO Y JUNIO LIB. 00010011102 MIN.RELACIONES EXTERIORES - GESTORIA CONSULAR LEY Nº 3108</t>
  </si>
  <si>
    <t>Q08641180002</t>
  </si>
  <si>
    <t>NUMERO DE LIBRETA CUT: Cuenta Unica del Tesoro OPERACIÓN E18 TRANSFERENCIA DEL SISTEMA FINANCIERO POR CUENTA DE TERCEROS A LA CUT Devolucion de pagos CC no cobrados por afiliados Civiles correspondiente al periodo Marzo 2017</t>
  </si>
  <si>
    <t>Q08641190002</t>
  </si>
  <si>
    <t>NÚMERO DE LIBRETA CUT: 99031009.00 OPERACIÓN T01 TRANSFERENCIA DE FONDOS A LA CUT - TESORO DIRECTO DE BANCO UNION S.A. A CUENTA UNICA DEL TESORO CON NUMERO DE SOLICITUD = 1969278 Y NUMERO CORRELATIVO = 91320021072017450 TGN RECURSOS ORDINARIOS POR CUENTA DE VALORES UNION</t>
  </si>
  <si>
    <t>Q08641360002</t>
  </si>
  <si>
    <t>NUMERO DE LIBRETA CUT: 00340018002 OPERACIÓN E18 TRANSFERENCIA DEL SISTEMA FINANCIERO POR CUENTA DE TERCEROS A LA CUT PARA ABONO EN LA CUENTA CUT N. 3987069001 LIBRETA N.00340018002 DEL SEGIP A SOLICITUD DE LA EMBAJADA REAL DE DINAMARCA</t>
  </si>
  <si>
    <t>S08933990002</t>
  </si>
  <si>
    <t>||REGULARIZACION DE LA OPERACION NRO. 0892988 DE F. 14/07/2017 S/G. NOTA CITE: DNEF. ST N° 1292/2017 DE F.19-07-21017, RECIBIDA EN LA FECHA, DEL ORGANO ELECTORAL PLURINACIONAL (HRE-TGL-2017-10849). P/CTA. NATIONAL ELECTION COMMISSION SOUTH KOREA; LIBR.00670012002 OEP-TSE-REGISTRO CIVIL M/N (6530)</t>
  </si>
  <si>
    <t>J03261170001</t>
  </si>
  <si>
    <t>De: 00099024113 Transferencia en cumplimiento al DS N0913 de 15/06/2011 y el Convenio Intergubernativo de Financiamiento UPRE-CIF-IG 183/2017, suscrito entre la UPRE y el GAM Porvenir, Proyecto Const. Casa de la Juventud del Municipio de Porvenir, correspondiente al pago del 20% de anticipo del mont</t>
  </si>
  <si>
    <t>J03261180001</t>
  </si>
  <si>
    <t>De: 00099024113 Transferencia en cumplimiento al DS N0913 de 15/06/2011 y el Convenio Interinstitucional de Financiamiento UPRE-CIF-015/11, suscrito entre la UPRE y el GAM San Ignacio, Proyecto Construccion Unidad Educativa Santo Domingo, correspondiente al pago de la devolucion de retencion del 7%</t>
  </si>
  <si>
    <t>J03261190001</t>
  </si>
  <si>
    <t>De: 00099024113 Transferencia en cumplimiento al DS N0913 de 15/06/2011 y el Convenio Interinstitucional de Financiamiento UPRE-CIF-164/2015, suscrito entre la UPRE y el GAM Quillacollo, Proyecto Construccion Centro de Acogida Para el Adulto Mayor Quillacollo D-4, correspondiente al pago de la plani</t>
  </si>
  <si>
    <t>J03261200001</t>
  </si>
  <si>
    <t>De: 00099024113 Transferencia en cumplimiento al DS N0913 de 15/06/2011 y el Convenio Interinstitucional de Financiamiento UPRE-CIF-1096/2013, suscrito entre la UPRE y el GAM San Matias, Proyecto Construccion U.E. Comunidad Las Petas Municipio de San Matias, correspondiente al pago de la planilla N</t>
  </si>
  <si>
    <t>J03261210001</t>
  </si>
  <si>
    <t>De: 00099024113 Transferencia en cumplimiento al DS N0913 de 15/06/2011 y el Convenio Intergubernativo de Financiamiento UPRE-CIF-IG/533/2016, suscrito entre la UPRE y el GAM Yapacani, Proyecto Construccion de Estadio Municipal Integracion Bolivia, correspondiente al pago de la planilla N2, segun la</t>
  </si>
  <si>
    <t>J03261220001</t>
  </si>
  <si>
    <t>De: 00099024113 Transferencia en cumplimiento al DS N0913 de 15/06/2011 y el Convenio Interinstitucional de Financiamiento UPRE-CIF-0402/13, suscrito entre la UPRE y el GAM Camargo, Proyecto Construccion Tinglado Piscina Semiolimpica Camargo, correspondiente al pago de la planilla N3 de cierre, segu</t>
  </si>
  <si>
    <t>J03261230001</t>
  </si>
  <si>
    <t>De: 00099024113 Transferencia en cumplimiento al DS N0913 de 15/06/2011 y el Convenio Interinstitucional de Financiamiento UPRE-CIF-0842/13, suscrito entre la UPRE y el GAM Cuevo, Proyecto Construccion Cancha de Futbol 8 con Cesped Sintetico Cuevo, correspondiente al pago de la planilla N5 de cierre</t>
  </si>
  <si>
    <t>J03261240001</t>
  </si>
  <si>
    <t>De: 00099024113 Transferencia en cumplimiento al DS N0913 de 15/06/2011 y el Convenio Interinstitucional de Financiamiento UPRE-CIF-575/2014, suscrito entre la UPRE y el GAD Pando, Proyecto Construccion y Equipamiento Hospital de Tercer Nivel Municipio de Cobija, correspondiente al pago de la plan</t>
  </si>
  <si>
    <t>J03261250001</t>
  </si>
  <si>
    <t>De: 00099024113 Transferencia en cumplimiento al DS N0913 de 15/06/2011 y el Convenio Intergubernativo de Financiamiento UPRE-CIF-IG/146/2016, suscrito entre la UPRE y el GAM Carangas, Proyecto Construccion Tinglado, Graderias y Ampliacion de Cancha Unidad Educativa Eliodoro Villazon, correspondient</t>
  </si>
  <si>
    <t>J03261260001</t>
  </si>
  <si>
    <t>De: 00099024113 Transferencia en cumplimiento al DS N0913 de 15/06/2011 y el Convenio Intergubernativo de Financiamiento UPRE-CIF-IG/147/2016, suscrito entre la UPRE y el GAM Carangas, Proyecto Construccion Tinglado, Graderias y Ampliacion de Cancha Unidad Educativa Mantos (Carangas), correspondient</t>
  </si>
  <si>
    <t>S08933940003</t>
  </si>
  <si>
    <t>||TRANSFERENCIA DE FONDOS S/G. MENSAJES SWIFT NROS. 10427 Y 10421 DE LA FECHA (SECTOR PUBLICO). DEBITO DE LA LIBRETA 00119012001 ADSIB, REPOSICION UTILES DE ESCRITORIO.</t>
  </si>
  <si>
    <t>S08933990003</t>
  </si>
  <si>
    <t>||REGULARIZACION DE LA OPERACION NRO. 0892988 DE F. 14/07/2017 S/G. NOTA CITE: DNEF. ST N° 1292/2017 DE F.19-07-21017, RECIBIDA EN LA FECHA, DEL ORGANO ELECTORAL PLURINACIONAL (HRE-TGL-2017-10849). DEBITO DE LA LIBRETA 00670012002 COBRO UTILES DE ESCRITORIO.</t>
  </si>
  <si>
    <t>S08934120004</t>
  </si>
  <si>
    <t>||VENTA DE DIVISAS S/G NOTA MH-03550 DESP-0761,19/07/17 Y AUT.VTA.DIV.MEFP,18/07/17 REF.:EMISION CARTA DE CREDITO I-2017-033,COMISION EMISION L/C 0,15% S/USD5.022.398.-POR 163 DIAS,REEMB.GSTS.COMUNICACION BS220.-Y EMISION COMP.CONTABLE BS50.- LIB.00078034201 MHE-EEC-GNV FONDO DE CONVERSION DE VEHICULOS REF.:COMISIONES EMISION LC I-2017-033</t>
  </si>
  <si>
    <t>G04988830003</t>
  </si>
  <si>
    <t>PROVISION DE FONDOS A SOLICITUD DE YACIMIENTOS PETROLIFEROS FISCALES BOLIVIANOS SEGUN SOLICITUD YPFB-0198-2017 REF: PAGO RETRIBUCION AL TITULAR MARZO 2017 A BG LIB. 00513012007 YPFB - RECURSOS NACIONALIZACIÓN</t>
  </si>
  <si>
    <t>G04988880003</t>
  </si>
  <si>
    <t>PROVISION DE FONDOS A SOLICITUD DE YACIMIENTOS PETROLIFEROS FISCALES BOLIVIANOS SEGUN SOLICITUD YPFB-0200-2017 REF: PAGO RETRIBUCION AL TITULAR MARZO 2017 A PLUSPETROL LIB. 00513012007 YPFB - RECURSOS NACIONALIZACIÓN</t>
  </si>
  <si>
    <t>G04990140001</t>
  </si>
  <si>
    <t>COBRO COSTOS DE PAPELERIA SEGUN TRANSFERENCIA DEL EXTERIOR POR ORDEN DE GAS CORONA S.A.E.C.A. REF.: ANTICIPO SEGUN CONTRATO YPFB DLG LIB. 00513062001 YPFB-OPERACIONES PLANTA DE SEPARACION DE LIQUIDOS RIO GRANDE</t>
  </si>
  <si>
    <t>G04993540004</t>
  </si>
  <si>
    <t>VENTA DE DIVISAS CON TRANSFERENCIA DE FONDOS A SOLICITUD DE INSUMOS BOLIVIA SEGUN SOLICITUD 2724 REF: PAGO A HECTOR AUGUSTO RIGGI POR SERVICIO DE INTERMEDIACION COMERCIAL INTERNACIONAL PARA LA VENTA DE PALMITO Y PINA EN CONSERVA, PRODUCCION PLANTAS PROCESADORAS DE SHINAHOTA E IVIRGARZAMA, SEGUN INFO LIB. 00224012002 INSUMOS BOL.ADMIN.CENTRAL. FUNCION. EXP PALMITO CULT.A VENEZ</t>
  </si>
  <si>
    <t>G04998080001</t>
  </si>
  <si>
    <t>COBRO COSTOS DE PAPELERIA SEGUN TRANSFERENCIA DEL EXTERIOR POR ORDEN DE ENERGIA ARGENTINA SA REF.: EXA GJA 072 17 LIB. 00513012007 YPFB - RECURSOS NACIONALIZACIÓN</t>
  </si>
  <si>
    <t>G04998100001</t>
  </si>
  <si>
    <t>COBRO COSTOS DE PAPELERIA SEGUN TRANSFERENCIA DEL EXTERIOR POR ORDEN DE CONSULADO GENERAL DE BOLIVIA EN WASHINGTON DC. LIB. 00340012003 RECAUDACION EXTRANJERIA - C.I. -L.C.</t>
  </si>
  <si>
    <t>G04998120001</t>
  </si>
  <si>
    <t>COBRO COSTOS DE PAPELERIA SEGUN TRANSFERENCIA DEL EXTERIOR POR ORDEN DE CONSULADO GENERAL DE BOLIVIA EN WASHINGTON DC.REF.:GESTION CONSULAR JUNIO 2017 LIB. 00010011102 MIN.RELACIONES EXTERIORES - GESTORIA CONSULAR LEY Nº 3108</t>
  </si>
  <si>
    <t>G04998160001</t>
  </si>
  <si>
    <t>COBRO COSTOS DE PAPELERIA SEGUN TRANSFERENCIA DEL EXTERIOR POR ORDEN DE VITOL S.A. LIB. 00513012007 YPFB - RECURSOS NACIONALIZACIÓN</t>
  </si>
  <si>
    <t>G04998180001</t>
  </si>
  <si>
    <t>COBRO COSTOS DE PAPELERIA SEGUN TRANSFERENCIA DEL EXTERIOR POR ORDEN DE VICECONSULADO DE BOLIVIA LA PLATA-ARGENTINA REF.GESTORIA CONSULAR MES DE MAYO Y JUNIO LIB. 00010011102 MIN.RELACIONES EXTERIORES - GESTORIA CONSULAR LEY Nº 3108</t>
  </si>
  <si>
    <t>G04999470001</t>
  </si>
  <si>
    <t>COBRO COSTOS DE PAPELERIA SEGUN TRANSFERENCIA DEL EXTERIOR POR ORDEN DE ENERGIA ARGENTINA SA REF.: B06-PAGO DIFERIDO LIB. 00513012007 YPFB - RECURSOS NACIONALIZACIÓN</t>
  </si>
  <si>
    <t>G04999490001</t>
  </si>
  <si>
    <t>COBRO COSTOS DE PAPELERIA SEGUN TRANSFERENCIA DEL EXTERIOR POR ORDEN DE ENERGIA ARGENTINA S.A.- ENARSA LIB. 00513012007 YPFB - RECURSOS NACIONALIZACIÓN</t>
  </si>
  <si>
    <t>J03261100001</t>
  </si>
  <si>
    <t>De: 00099024113 Transferencia en cumplimiento al DS N0913 de 15/06/2011 y el Convenio Intergubernativo de Financiamiento UPRE-CIF-IG/467/2016, suscrito entre la UPRE y el GAM Cobija, Proyecto Const. Centro de Salud Barrio 27 de Junio, correspondiente al pago de la planilla N2, segun la UPRE.</t>
  </si>
  <si>
    <t>J03261110001</t>
  </si>
  <si>
    <t>J03261120001</t>
  </si>
  <si>
    <t>De: 00099024113 Transferencia en cumplimiento al DS N0913 de 15/06/2011 y el Convenio Intergubernativo de Financiamiento UPRE-CIF-IG 513/2016, suscrito entre la UPRE y el GAM Villa Tunari, Proyecto Construccion Tinglado y Graderias U.E. 22 de Octubre D-9, correspondiente al pago de la planilla N2, s</t>
  </si>
  <si>
    <t>J03261130001</t>
  </si>
  <si>
    <t>De: 00099024113 Transferencia en cumplimiento al DS N0913 de 15/06/2011 y el Convenio Intergubernativo de Financiamiento UPRE-CIF-IG 193/2017, suscrito entre la UPRE y el GAM Sacaba, Proyecto Construccion Bloque de Apoyo y Servicios E.S.F.M. Simon Rodriguez Unidad Academica - Sacaba, correspondient</t>
  </si>
  <si>
    <t>J03261150001</t>
  </si>
  <si>
    <t>De: 00099024113 Transferencia en cumplimiento al DS N0913 de 15/06/2011 y el Convenio Intergubernativo de Financiamiento UPRE-CIF-IG 185/2017, suscrito entre la UPRE y el GAM Bella Flor, Proyecto Const. Puesto de Salud Comunidad Puerto Evo, correspondiente al pago del 20% de anticipo del monto finan</t>
  </si>
  <si>
    <t>J03261160001</t>
  </si>
  <si>
    <t>De: 00099024113 Transferencia en cumplimiento al DS N0913 de 15/06/2011 y el Convenio Intergubernativo de Financiamiento UPRE-CIF-IG 186/2017, suscrito entre la UPRE y el GAM Bella Flor, Proyecto Const. Tinglado Polifuncional U.E. Evo Morales Ayma Comunidad Puerto Evo, correspondiente al pago del 20</t>
  </si>
  <si>
    <t>Q08645700002</t>
  </si>
  <si>
    <t>NUMERO DE LIBRETA CUT: 03420102001 OPERACIÓN E18 TRANSFERENCIA DEL SISTEMA FINANCIERO POR CUENTA DE TERCEROS A LA CUT TRANSFERENCIA DE RECURSOS DEL FIDEICOMISO AEVIVIENDA</t>
  </si>
  <si>
    <t>Q08649390002</t>
  </si>
  <si>
    <t>NÚMERO DE LIBRETA CUT: 99031009.00 OPERACIÓN T01 TRANSFERENCIA DE FONDOS A LA CUT - TESORO DIRECTO DE BANCO UNION S.A. A CUENTA UNICA DEL TESORO CON NUMERO DE SOLICITUD = 1972093 Y NUMERO CORRELATIVO = 91320024072017495 TRANSFERENCIA POR OPERACIONES DE VENTA BONOS BTX</t>
  </si>
  <si>
    <t>Q08649640002</t>
  </si>
  <si>
    <t>S08935030001</t>
  </si>
  <si>
    <t>||REGISTRO COBRO COMISION AVISO GARANTIA INTERNACIONAL BS220.-Y EMISION COMP.CONTABLE BS50.-REF.:GC3153617000672 (BCB:SB-R-2017-34) A/F ENVIBOL,EN COMPL.A COMP.893502 ADJ.DE LA FECHA. LIB.00132019202 SEDEM-PLANTA ENV.DE VIDRIO CHUQ.-MUN.ZUDAÑEZ REF.:COMISIONES AVISO GC3153617000672</t>
  </si>
  <si>
    <t>S08935300003</t>
  </si>
  <si>
    <t>||TRANSFERENCIA DE FONDOS S/G. MENSAJES SWIFT NROS. 10525 Y 10517 DE LA FECHA (SECTOR PUBLICO). DEBITO DE LA LIBRETA 00117012001 DGAC, REPOSICION UTILES DE ESCRITORIO.</t>
  </si>
  <si>
    <t>S08935330003</t>
  </si>
  <si>
    <t>||TRANSFERENCIA DE FONDOS S/G. MENSAJES SWIFT NROS. 10537 Y10531 DE LA FECHA (SECTOR PUBLICO). DEBITO DE LA LIBRETA 00117012001 DGAC, REPOSICION UTILES DE ESCRITORIO.</t>
  </si>
  <si>
    <t>G05002440003</t>
  </si>
  <si>
    <t>PROVISION DE FONDOS A SOLICITUD DE YACIMIENTOS PETROLIFEROS FISCALES BOLIVIANOS SEGUN SOLICITUD YPFB-0211-2017 REF: PAGO TRANSPORTE DE GN MI Y MR POR EL MES DE JUNIO 2017 A GAS TRANSBOLIVIANO LIB. 00513012007 YPFB - RECURSOS NACIONALIZACIÓN</t>
  </si>
  <si>
    <t>G05002470003</t>
  </si>
  <si>
    <t>PROVISION DE FONDOS A SOLICITUD DE YACIMIENTOS PETROLIFEROS FISCALES BOLIVIANOS SEGUN SOLICITUD YPFB-0212-2017 REF: PAGO SERVICIO DE TRANSPORTE FIRME E INTERRUMPIBLE DE GN PARA EL MI POR EL MES DE JUNIO 2017 A GAS ORIENTE BOLIVIANO LTDA LIB. 00513012007 YPFB - RECURSOS NACIONALIZACIÓN</t>
  </si>
  <si>
    <t>G05002540004</t>
  </si>
  <si>
    <t>VENTA DE DIVISAS CON TRANSFERENCIA DE FONDOS A SOLICITUD DE MINISTERIO DE SALUD SEGUN SOLICITUD 2736 REF: PAGO A LA OFICINA SANITARIA PANAMERICANA, POR LA COMPRA VACUNAS E INSUMOS PARA EL PROGRAMA AMPLIADO DE INMUNIZACIONES PAI, CITIBANK, 111 WALL STREET, NEW YORK, NY 10043, CUENTA 3615-9769 SWIFT LIB. 00046024204 MS - 5% ENTES GESTORES PROGRAMAS PREVENC. Y PROYECTOS NALES.</t>
  </si>
  <si>
    <t>G05002550009</t>
  </si>
  <si>
    <t>VENTA DE DIVISAS CON TRANSFERENCIA DE FONDOS A SOLICITUD DE MINISTERIO DE RELACIONES EXTERIORES SEGUN SOLICITUD 2726 REF: REMISION DE RECURSOS PARA EL PAGO DE GASTOS FUNERARIOS Y DE REPATRIACION A FAVOR DE LOS CONSULADOS EN CACERES,IQUIQUE, ANTOFAGASTA, SANTIAGO Y MADRID Y LA EMBAJADA EN COLOMBIA, S LIB. 00010011102 MIN.RELACIONES EXTERIORES - GESTORIA CONSULAR LEY Nº 3108</t>
  </si>
  <si>
    <t>G05002560004</t>
  </si>
  <si>
    <t>VENTA DE DIVISAS CON TRANSFERENCIA DE FONDOS A SOLICITUD DE MINISTERIO DE RELACIONES EXTERIORES SEGUN SOLICITUD 2725 REF: REMESA ADICIONAL PARA EL PAGO DE CONTRATACION DE PERSONAL LOCAL A FAVOR DEL VICECONSULADO EN PALMA DE MALLORCA, S/G GM-DGAA-UFI-CF-IN-266/2017 LIB. 00099021001 TGN-RECURSOS ORDINARIOS (3987)</t>
  </si>
  <si>
    <t>G05003130004</t>
  </si>
  <si>
    <t>VENTA DE DIVISAS CON TRANSFERENCIA DE FONDOS A SOLICITUD DE MINISTERIO DE RELACIONES EXTERIORES SEGUN SOLICITUD 2730 REF: REMSION DE RECURSOS A FAVOR DE LA EMBAJADA EN MEXICO, S/G EB.MX.NSC.169/2017 LIB. 00099021001 TGN-RECURSOS ORDINARIOS (3987)</t>
  </si>
  <si>
    <t>G05003140014</t>
  </si>
  <si>
    <t>VENTA DE DIVISAS CON TRANSFERENCIA DE FONDOS A SOLICITUD DE MINISTERIO DE RELACIONES EXTERIORES SEGUN SOLICITUD 2727 REF: REMESA ADICIONAL PARA LA COMPRA DE ACTIVOS FIJOS A FAVOR DE LAS EMBAJADA EN PERU, ESPANA, COREA, FRANCIA, VENEZUELA Y LOS CONSULADOS EN MIAMI, LIMA, ROSARIO, PUNO Y EL VICECONSUL LIB. 00099021001 TGN-RECURSOS ORDINARIOS (3987)</t>
  </si>
  <si>
    <t>G05003150007</t>
  </si>
  <si>
    <t>VENTA DE DIVISAS CON TRANSFERENCIA DE FONDOS A SOLICITUD DE MINISTERIO DE RELACIONES EXTERIORES SEGUN SOLICITUD 2731 REF: REMISION DE RECURSOS PARA EL PAGO DE GASTOS FUNERARIOS Y DE REPATRIACION A FAVOR DE LOS CONSULADOS EN CACERES,MADRID, SANTIAGO E IQUIQUE, S/G GM-DGAJ-UGJ-NI-749-679-744-755-754-7 LIB. 00010011102 MIN.RELACIONES EXTERIORES - GESTORIA CONSULAR LEY Nº 3108</t>
  </si>
  <si>
    <t>G05004820004</t>
  </si>
  <si>
    <t>VENTA DE DIVISAS CON TRANSFERENCIA DE FONDOS A SOLICITUD DE MINISTERIO DE MINERIA Y METALURGIA SEGUN SOLICITUD 2737 REF: SOLICITUD DE PAGO AL EXTERIOR DEL PAIS POR RENOVACION DE SUSCRIPCION A LA REVISTA ASIAN METAL ESPECIALIZADA EN PRECIO DE MINERALES PARA LAS GESTIONES 2017 Y 2018 BANK OF CHINA B LIB. 00099021001 TGN-RECURSOS ORDINARIOS (3987)</t>
  </si>
  <si>
    <t>G05004830004</t>
  </si>
  <si>
    <t>VENTA DE DIVISAS CON TRANSFERENCIA DE FONDOS A SOLICITUD DE MINISTERIO DE MINERIA Y METALURGIA SEGUN SOLICITUD 2738 REF: SOLICITUD DE PAGO AL EXTERIOR DEL PAIS POR RENOVACION DE SUSCRIPCION A LA REVISTA ASIAN METAL ESPECIALIZADA EN PRECIO DE MINERALES PARA LAS GESTIONES 2017 Y 2018 BANK OF CHINA B LIB. 00076014201 MIN.MINERIA Y METALURIGIA - TRANSFERENCIAS COMIBOL</t>
  </si>
  <si>
    <t>G05004860004</t>
  </si>
  <si>
    <t>VENTA DE DIVISAS CON TRANSFERENCIA DE FONDOS A SOLICITUD DE MINISTERIO DE LA PRESIDENCIA SEGUN SOLICITUD 2740 REF: DIVIDAS USD 6,970 TRANSFERENCIA A HONEYWELL INTERNATIONAL INC. PAGO PARCIAL POR SUSCRIPCION ANUAL DEL SERVICIO GDC PARA AERONAVE FAB 001, PAGO A JP MORGAN CHASE BANK CUENTA 9102597771. LIB. 00099021001 TGN-RECURSOS ORDINARIOS (3987)</t>
  </si>
  <si>
    <t>G05005060003</t>
  </si>
  <si>
    <t>TRANSFERENCIA RECIBIDA DEL EXTERIOR SEGÚN MENSAJES SWIFT Nos. 10486 - 10483 (REM.EXT.) DE FECHA 24-07-2017 POR DESEMBOLSO DE FONPLATA PRÉSTAMO BOL 20/2013 F0172020837601 DESEMB.NRO.15 LIBRETA N° 00291012002 ABC-RECURSOS PROPIOS REF.: UTILES DE ESCRITORIO</t>
  </si>
  <si>
    <t>G05005080001</t>
  </si>
  <si>
    <t>COBRO COSTOS DE PAPELERIA SEGUN TRANSFERENCIA DEL EXTERIOR POR ORDEN DE HOGAS S.A.LIMA-PERU LIB. 00513062001 YPFB-OPERACIONES PLANTA DE SEPARACION DE LIQUIDOS RIO GRANDE</t>
  </si>
  <si>
    <t>G05005120001</t>
  </si>
  <si>
    <t>J03261550001</t>
  </si>
  <si>
    <t>De: 00099024113 Transferencia en cumplimiento al DS N0913 de 15/06/2011 y el Convenio Intergubernativo de Financiamiento UPRE-CIF-IG 188/2017, suscrito entre la UPRE y el GAM San Joaquin, Proyecto Const. Terminal Municipal San Joaquin, correspondiente al pago del 20% de anticipo del monto financiado</t>
  </si>
  <si>
    <t>J03261560001</t>
  </si>
  <si>
    <t>De: 00099024113 Transferencia en cumplimiento al DS N0913 de 15/06/2011 y el Convenio Intergubernativo de Financiamiento UPRE-CIF-IG 189/2017, suscrito entre la UPRE y el GAM San Joaquin, Proyecto Const. Unidad Educativa Cap. Horacio Vasquez Sanchez Municipio de San Joaquin, correspondiente al pago</t>
  </si>
  <si>
    <t>J03261570001</t>
  </si>
  <si>
    <t>De: 00099024113 Transferencia en cumplimiento al DS N0913 de 15/06/2011 y el Convenio Intergubernativo de Financiamiento UPRE-CIF-IG/436/2016, suscrito entre la UPRE y el GAM San Pedro, Proyecto Construccion Modulo Educativo U.E. Sagrado Corazon, correspondiente al pago de la planilla N4, segun la U</t>
  </si>
  <si>
    <t>J03261580001</t>
  </si>
  <si>
    <t>De: 00099024113 Transferencia en cumplimiento al DS N0913 de 15/06/2011 y el Convenio Intergubernativo de Financiamiento UPRE-CIF-IG/180/2016, suscrito entre la UPRE y el GAM Filadelfia, Proyecto Construccion Coliseo Municipal de Filadelfia Juan Evo Morales Ayma Municipio Filadelfia, correspondient</t>
  </si>
  <si>
    <t>J03261590001</t>
  </si>
  <si>
    <t>De: 00099024113 Transferencia en cumplimiento al DS N0913 de 15/06/2011 y el Convenio Interinstitucional de Financiamiento UPRE-CIF-0562/13, suscrito entre la UPRE y el GAM Loreto, Proyecto Construccion Modulo U.E. Santa Rosa de la Boca, correspondiente al pago de la planilla N2 de cierre, segun la</t>
  </si>
  <si>
    <t>J03261600001</t>
  </si>
  <si>
    <t>De: 00099024113 Transferencia en cumplimiento al DS N0913 de 15/06/2011 y el Convenio Interinstitucional de Financiamiento UPRE-CIF-0362/13, suscrito entre la UPRE y el GAM Villa Tunari, Proyecto Construccion Tinglado y Graderias Simon Bolivar, correspondiente al pago de la devolucion de retencion d</t>
  </si>
  <si>
    <t>J03261610001</t>
  </si>
  <si>
    <t>De: 00099024113 Transferencia en cumplimiento al DS N0913 de 15/06/2011 y el Convenio Intergubernativo de Financiamiento UPRE-CIF-IG/470/2016, suscrito entre la UPRE y el GAM Cobija, Proyecto Const. U.E. Tecnico Humanistico Alberto Ovando Candia Barrio 27 de Junio, correspondiente al pago de la pla</t>
  </si>
  <si>
    <t>J03261620001</t>
  </si>
  <si>
    <t>De: 00099024113 Transferencia en cumplimiento al DS N0913 de 15/06/2011 y el Convenio Interinstitucional de Financiamiento UPRE-CIF-1095/2013, suscrito entre la UPRE y el GAM San Matias, Proyecto Construccion U.E. Ascension de la Frontera Municipio de San Matias, correspondiente al pago de la plani</t>
  </si>
  <si>
    <t>J03261630001</t>
  </si>
  <si>
    <t>De: 00099024113 Transferencia en cumplimiento al DS N0913 de 15/06/2011 y el Convenio Interinstitucional de Financiamiento UPRE-CIF-0563/13, suscrito entre la UPRE y el GAM San Borja, Proyecto Construccion Coliseo Cerrado Yucumo, correspondiente al pago de la planilla N7 de cierre, segun la UPRE.</t>
  </si>
  <si>
    <t>J03261640001</t>
  </si>
  <si>
    <t>De: 00099024113 Transferencia en cumplimiento al DS N0913 de 15/06/2011 y el Convenio Interinstitucional de Financiamiento UPRE-CIF-1182/2013, suscrito entre la UPRE y el GAM San Lorenzo, Proyecto Construccion Cabanas Ecologicas para la Comunidad Indigena Galilea del Municipio de San Lorenzo, corres</t>
  </si>
  <si>
    <t>J03261650001</t>
  </si>
  <si>
    <t>De: 00099024113 Transferencia en cumplimiento al DS N0913 de 15/06/2011 y el Convenio Interinstitucional de Financiamiento UPRE-CIF-0849/13, suscrito entre la UPRE y el GAM Postrervalle, Proyecto Construccion Hospital de Primer Nivel Postrervalle, correspondiente al pago de la planilla N3 de cierre,</t>
  </si>
  <si>
    <t>J03262320002</t>
  </si>
  <si>
    <t>A:00099021001 Pago de capital e interes corriente a favor del TGN, adeudado por el GAD Oruro, correspondiente al Convenio Subsidiario CAF 2324, Proyecto de Electrificacion Poopo Paneles Solares.</t>
  </si>
  <si>
    <t>Q08654590002</t>
  </si>
  <si>
    <t>NÚMERO DE LIBRETA CUT: 99031009.00 OPERACIÓN T01 TRANSFERENCIA DE FONDOS A LA CUT - TESORO DIRECTO DE BANCO UNION S.A. A CUENTA UNICA DEL TESORO CON NUMERO DE SOLICITUD = 1975865 Y NUMERO CORRELATIVO = 91320025072017533 TRANSFERENCIA POR OPERACIONES DE VENTA BONOS BTX</t>
  </si>
  <si>
    <t>S08936330002</t>
  </si>
  <si>
    <t>TRANSFERENCIA DE FONDOS S/G CITE N°||JGCB/TRL/260/2017 DEL FPS RECIBIDA EN LA FECHA (TRAM-TSO-3738) REF: PROGRAMACION DE PAGOS DE INVERSION Y FORTALECIMIENTO CONVENIO PLAN VIDA KFW. ABONO EN LA LIBRETA N° 00287104416 FPS - BS - PLAN VIDA KFW</t>
  </si>
  <si>
    <t>S08936330003</t>
  </si>
  <si>
    <t>TRANSFERENCIA DE FONDOS S/G CITE N°||JGCB/TRL/260/2017 DEL FPS RECIBIDA EN LA FECHA (TRAM-TSO-3738) REF: PROGRAMACION DE PAGOS DE INVERSION Y FORTALECIMIENTO CONVENIO PLAN VIDA KFW. DE LA LIBRETA N° 00287102001 CUT FPS-RECURSOS PROPIOS COSTO COBRO UTILES DE ESCRITORIO</t>
  </si>
  <si>
    <t>S08936900001</t>
  </si>
  <si>
    <t>||REGISTRO COBRO COMISION AVISO CARTA DE CREDITO STANDBY BS220.-Y EMISION COMP.CONTABLE BS50.-REF.:D012196 (BCB:SB-R-2017-26) A/F MH-EEC-GNV,S/G SWIFT 10604,24/07/17. LIB.00078034201 MHE -EEC-GNV FONDO DE CONVERSION DE VEHICULOS REF.:COMISIONES AVISO SBLC D012196</t>
  </si>
  <si>
    <t>S08937030003</t>
  </si>
  <si>
    <t>||TRANSFERENCIA DE FONDOS S/G. MENSAJES SWIFT NROS. 10622 Y 10607 DE LA FECHA (SECTOR PUBLICO). DEBITO DE LA LIBRETA 00119012001 ADSIB, REPOSICION UTILES DE ESCRITORIO.</t>
  </si>
  <si>
    <t>S08937040003</t>
  </si>
  <si>
    <t>||TRANSFERENCIA DE FONDOS S/G. MENSAJES SWIFT NROS. 10620 Y 10605 DE LA FECHA (SECTOR PUBLICO). DEBITO DE LA LIBRETA 00119012001 ADSIB, REPOSICION UTILES DE ESCRITORIO.</t>
  </si>
  <si>
    <t>S08937050003</t>
  </si>
  <si>
    <t>||TRANSFERENCIA DE FONDOS S/G. MENSAJE SWIFT NRO. 10617 DE LA FECHA (SECTOR PUBLICO). DEBITO DE LA LIBRETA 00119012001 ADSIB, REPOSICION UTILES DE ESCRITORIO.</t>
  </si>
  <si>
    <t>G05014660004</t>
  </si>
  <si>
    <t>VENTA DE DIVISAS CON TRANSFERENCIA DE FONDOS A SOLICITUD DE ADMINISTRACION DE SERVICIOS PORTUARIOS BOLIVIA SEGUN SOLICITUD 2746 REF: H.R. 1962 - ENVIO DE RECURSOS AL PUERTO DE ARICA POR GASTOS DE FUNCIONAMIENTO POR CONCEPTO DE SERVICIOS BASICOS Y BIENES Y SERVICIOS, CORRESPONDIENTE A LA REPOSICION D LIB. 00594012001 ASP-B FONDO DE OPERACIONES</t>
  </si>
  <si>
    <t>G05014670004</t>
  </si>
  <si>
    <t>VENTA DE DIVISAS CON TRANSFERENCIA DE FONDOS A SOLICITUD DE ADMINISTRACION DE SERVICIOS PORTUARIOS BOLIVIA SEGUN SOLICITUD 2745 REF: H.R. 1654 - PAGO DE FACTURAS A LA EMPRESA NAVIERA TRAMARSA POR SERVICIO DE FAENAS EN EL PUERTO DE MOLLENDO MATARANI, SEGUN INFORME ASP-B/DOP/UAP/INF-057/2017 Y DEMAS D LIB. 00594012001 ASP-B FONDO DE OPERACIONES</t>
  </si>
  <si>
    <t>G05014680003</t>
  </si>
  <si>
    <t>TRANSFERENCIA DE FONDOS AL EXTERIOR A SOLICITUD DE TESORO GENERAL DE LA NACION SEGUN SOLICITUD 2751 REF: PAGO AL COMITE DE SANIDAD VEGETAL DEL CONO SUR (COSAVE), POR CONCEPTO DE MEMBRESIA POR USD49.860,00, SEGUN SOLICITUD VRE-DGRM-CS-165/2017. LIB. 00099021001 TGN-RECURSOS ORDINARIOS (3987)</t>
  </si>
  <si>
    <t>G05014690003</t>
  </si>
  <si>
    <t>TRANSFERENCIA DE FONDOS AL EXTERIOR A SOLICITUD DE TESORO GENERAL DE LA NACION SEGUN SOLICITUD 2752 REF: PAGO AL INSTITUTO INTERAMERICANO DE COOPERACION AGRICOLA (IICA), POR CONCEPTO DE MEMBRESIA POR USD17.000,00, SEGUN SOLICITUD VRE-DGRM-CS-164/2017. LIB. 00099021001 TGN-RECURSOS ORDINARIOS (3987)</t>
  </si>
  <si>
    <t>G05014700003</t>
  </si>
  <si>
    <t>TRANSFERENCIA DE FONDOS AL EXTERIOR A SOLICITUD DE TESORO GENERAL DE LA NACION SEGUN SOLICITUD 2750 REF: PAGO A LA ORGANIZACION DEL TRATADO DE COOPERACION AMAZONICA (OTCA), POR CONCEPTO DE MEMBRESIA POR USD115.659,08, SEGUN SOLICITUD VRE-DGRM-CS-172/2017. LIB. 00099021001 TGN-RECURSOS ORDINARIOS (3987)</t>
  </si>
  <si>
    <t>G05014710003</t>
  </si>
  <si>
    <t>TRANSFERENCIA DE FONDOS AL EXTERIOR A SOLICITUD DE TESORO GENERAL DE LA NACION SEGUN SOLICITUD 2749 REF: PAGO AL GRUPO DE ACCION FINANCIERA DE LATINOAMERICA (GAFILAT), POR CONCEPTO DE MEMBRESIA POR USD42.400,00, SEGUN SOLICITUD VRE-DGRM-CS-151/2017. LIB. 00099021001 TGN-RECURSOS ORDINARIOS (3987)</t>
  </si>
  <si>
    <t>G05014950004</t>
  </si>
  <si>
    <t>VENTA DE DIVISAS CON TRANSFERENCIA DE FONDOS A SOLICITUD DE SERVICIO GENERAL DE IDENTIFICACION PERSONAL - SEGIP SEGUN SOLICITUD 2753 REF: ENTREGA DE FONDOS A LA OFICINA DE CALAMA - CHILE PARA GASTOS EN SERVICIOS BASICOS Y BIENES Y SERVICIOS, SEGUN NOTA 003-2017, SOLICITUD 2. LIB. 00340012003 RECAUDACION EXTRANJERIA - C.I. -L.C.</t>
  </si>
  <si>
    <t>G05014960004</t>
  </si>
  <si>
    <t>VENTA DE DIVISAS CON TRANSFERENCIA DE FONDOS A SOLICITUD DE SERVICIO GENERAL DE IDENTIFICACION PERSONAL - SEGIP SEGUN SOLICITUD 2756 REF: ENTREGA DE FONDOS A LA OFICINA DE WASHINGTON -EEUU PARA GASTOS EN SERVICIOS BASICOS, SEGUN NOTA 0025/2017, SOLICITUD 3. LIB. 00340012003 RECAUDACION EXTRANJERIA - C.I. -L.C.</t>
  </si>
  <si>
    <t>G05014970004</t>
  </si>
  <si>
    <t>VENTA DE DIVISAS CON TRANSFERENCIA DE FONDOS A SOLICITUD DE ADMINISTRACION DE SERVICIOS PORTUARIOS BOLIVIA SEGUN SOLICITUD 2767 REF: H.R. 1950 - ENVIO DE RECURSOS AL SENOR JOSE LUIS FERNANDEZ CASTILLO POR CONCEPTO DE PAGO DE ALQUILER DE LAS OFICINAS EN EL PUERTO DE ILO - PERU, CORRESPONDIENTE AL MES LIB. 00594012001 ASP-B FONDO DE OPERACIONES</t>
  </si>
  <si>
    <t>G05014980004</t>
  </si>
  <si>
    <t>VENTA DE DIVISAS CON TRANSFERENCIA DE FONDOS A SOLICITUD DE SERVICIO GENERAL DE IDENTIFICACION PERSONAL - SEGIP SEGUN SOLICITUD 2758 REF: ENTREGA DE FONDOS A LA OFICINA DE CALAMA - CHILE PARA GASTOS EN BIENES Y SERVICIOS, SEGUN NOTA 03-2017, SOLICITUD 2. LIB. 00340012003 RECAUDACION EXTRANJERIA - C.I. -L.C.</t>
  </si>
  <si>
    <t>G05014990004</t>
  </si>
  <si>
    <t>VENTA DE DIVISAS CON TRANSFERENCIA DE FONDOS A SOLICITUD DE SERVICIO GENERAL DE IDENTIFICACION PERSONAL - SEGIP SEGUN SOLICITUD 2757 REF: ENTREGA DE FONDOS A LA OFICINA DE SAO PAULO - BRASIL PARA GASTOS EN SERVICIOS BASICOS, SEGUN NOTA 004/2017, SOLICITUD 3. LIB. 00340012003 RECAUDACION EXTRANJERIA - C.I. -L.C.</t>
  </si>
  <si>
    <t>G05015020004</t>
  </si>
  <si>
    <t>VENTA DE DIVISAS CON TRANSFERENCIA DE FONDOS A SOLICITUD DE BOLIVIANA DE AVIACION SEGUN SOLICITUD 2766 REF: HEICO COMPONENT REPAIR GROUP POR REPARACION DE COMPONENTES SEGUN BOA-REP-2553, BOA-REP-2547, INV.206809,207392 LIB. 00578012002 BOA-BOLIVIANA DE AVIACION-INGRESOS</t>
  </si>
  <si>
    <t>G05015030004</t>
  </si>
  <si>
    <t>VENTA DE DIVISAS CON TRANSFERENCIA DE FONDOS A SOLICITUD DE MINISTERIO DE LA PRESIDENCIA SEGUN SOLICITUD 2748 REF: DIVISAS USD 1,800. TRANSFERENCIA A JOSE HUEDO AUDIOVISUAL PRODUCTION POR SERVICIO FOTOGRAFICO EN BRUSELAS BELGICA DURANTE VIAJE PRESIDENCIAL, PAGO A TRIODOS BANK, CUENTA ES7414910001272 LIB. 00099021001 TGN-RECURSOS ORDINARIOS (3987)</t>
  </si>
  <si>
    <t>G05015060004</t>
  </si>
  <si>
    <t>VENTA DE DIVISAS CON TRANSFERENCIA DE FONDOS A SOLICITUD DE BOLIVIANA DE AVIACION SEGUN SOLICITUD 2764 REF: BRIDGESTONE AIRCRAFT TIRE, INC. COMPRA Y RENCAUCHE LLANTAS S/G INV. 343272RI, 344840RI, 344841RI LIB. 00578012002 BOA-BOLIVIANA DE AVIACION-INGRESOS</t>
  </si>
  <si>
    <t>G05021340001</t>
  </si>
  <si>
    <t>COBRO COSTOS DE PAPELERIA SEGUN TRANSFERENCIA DEL EXTERIOR POR ORDEN DE VICTORIA JUAN GAS S.A.C. REF:FACTURA COMERCIAL 39 LIB. 00513062001 YPFB-OPERACIONES PLANTA DE SEPARACION DE LIQUIDOS RIO GRANDE</t>
  </si>
  <si>
    <t>G05022780001</t>
  </si>
  <si>
    <t>J03261790001</t>
  </si>
  <si>
    <t>De: 00099024113 Transferencia en cumplimiento al DS N0913 de 15/06/2011 y el Convenio Intergubernativo de Financiamiento UPRE-CIF-IG 288/2017, suscrito entre la UPRE y el GAM Quiabaya Proyecto Construccion Viviendas para Maestros y Banos en U.E. Tarata - Quiabaya, correspondiente al pago del 20% de</t>
  </si>
  <si>
    <t>J03261800001</t>
  </si>
  <si>
    <t>De: 00099024113 Transferencia en cumplimiento al DS N0913 de 15/06/2011 y el Convenio Intergubernativo de Financiamiento UPRE-CIF-IG 285/2017, suscrito entre la UPRE y el GAM Quiabaya Proyecto Construccion Aulas, Viviendas para Maestros y Banos en U.E. Conchupata - Quiabaya, correspondiente al pago</t>
  </si>
  <si>
    <t>J03261810001</t>
  </si>
  <si>
    <t>De: 00099024113 Transferencia en cumplimiento al DS N0913 de 15/06/2011 y el Convenio Intergubernativo de Financiamiento UPRE-CIF-IG 286/2017, suscrito entre la UPRE y el GAM Quiabaya Proyecto Construccion Direccion y Vivienda para Maestros en U.E. Ninihuaty - Quiabaya, correspondiente al pago del 2</t>
  </si>
  <si>
    <t>J03261820001</t>
  </si>
  <si>
    <t>De: 00099024113 Transferencia en cumplimiento al DS N0913 de 15/06/2011 y el Convenio Intergubernativo de Financiamiento UPRE-CIF-IG 289/2017, suscrito entre la UPRE y el GAM Quiabaya Proyecto Construccion Direccion y Vivienda para Maestros en U.E. Yanarani - Quiabaya, correspondiente al pago del 2</t>
  </si>
  <si>
    <t>J03261830001</t>
  </si>
  <si>
    <t>De: 00099024113 Transferencia en cumplimiento al DS N0913 de 15/06/2011 y el Convenio Intergubernativo de Financiamiento UPRE-CIF-IG 290/2017, suscrito entre la UPRE y el GAM Quiabaya Proyecto Construccion Direccion y Vivienda para Maestros en U.E. Cotanani - Quiabaya, correspondiente al pago del 2</t>
  </si>
  <si>
    <t>J03261840001</t>
  </si>
  <si>
    <t>De: 00099024113 Transferencia en cumplimiento al DS N0913 de 15/06/2011 y el Convenio Intergubernativo de Financiamiento UPRE-CIF-IG 287/2017, suscrito entre la UPRE y el GAM Quiabaya Proyecto Construccion Direccion y Vivienda para Maestros en U.E. Chacambaya - Quiabaya, correspondiente al pago del</t>
  </si>
  <si>
    <t>J03261850001</t>
  </si>
  <si>
    <t>De: 00099024113 Transferencia en cumplimiento al DS N0913 de 15/06/2011 y el Convenio Intergubernativo de Financiamiento UPRE-CIF-IG 291/2017, suscrito entre la UPRE y el GAM Quiabaya Proyecto Construccion Tinglado, Aulas y Viviendas para Maestros en U.E. Sili Sili - Quiabaya, correspondiente al pag</t>
  </si>
  <si>
    <t>J03262900002</t>
  </si>
  <si>
    <t>A:00099021001 Debito Automatico por incumplimiento del GAM Yanacachi, al Convenio de Colaboracion, Cofinanciamiento y Coordinacion de fecha 03 de septiembre de 2014 suscrito entre la FONADAL y el GAM Yanacachi proyecto Construccion Unidad Educativa Chaco</t>
  </si>
  <si>
    <t>J03263250002</t>
  </si>
  <si>
    <t>A:00862012001 Transferencia a solicitud de FNDR s/g nota DE-GE-TES JLS-4041-CAR/17 correspondiente a capital e interes recuperado en el marco del Contrato de Fideicomiso suscrito entre el BCB y el FNDR y nota MEFP/VTCP/DGCP/UF-450/2017.</t>
  </si>
  <si>
    <t>J03263270002</t>
  </si>
  <si>
    <t>J03262810001</t>
  </si>
  <si>
    <t>De: 00099024113 Transferencia en cumplimiento al DS N0913 de 15/06/2011 y el Convenio Intergubernativo de Financiamiento UPR-CIF-IG 307/2017, suscrito entre la UPRE y el GAM Achacachi Proyecto Construccion Tinglado Unidad Educativa Chahuira Pampa, correspondiente al pago del 20% de anticipo del mont</t>
  </si>
  <si>
    <t>J03262820001</t>
  </si>
  <si>
    <t>De: 00099024113 Transferencia en cumplimiento al DS N0913 de 15/06/2011 y el Convenio Intergubernativo de Financiamiento UPRE-CIF-IG 406/2017, suscrito entre la UPRE y el GAM Puerto Acosta Proyecto Construccion de 4 Viviendas P/Maestros U.E. Nacional Puerto Belen, correspondiente al pago del 20% de</t>
  </si>
  <si>
    <t>J03262830001</t>
  </si>
  <si>
    <t>De: 00099024113 Transferencia en cumplimiento al DS N0913 de 15/06/2011 y el Convenio Intergubernativo de Financiamiento UPRE-CIF-IG 405/2017, suscrito entre la UPRE y el GAM Puerto Acosta Proyecto Construccion Bateria de Bano U.E. Jupani Grande, correspondiente al pago del 20% de anticipo del monto</t>
  </si>
  <si>
    <t>J03262840001</t>
  </si>
  <si>
    <t>De: 00099024113 Transferencia en cumplimiento al DS N0913 de 15/06/2011 y el Convenio Intergubernativo de Financiamiento UPRE-CIF-IG 403/2017, suscrito entre la UPRE y el GAM Puerto Acosta Proyecto Construccion Laboratorio Fisica y Quimica U.E. Sallacucho, correspondiente al pago del 20% de anticipo</t>
  </si>
  <si>
    <t>J03262850001</t>
  </si>
  <si>
    <t>De: 00099024113 Transferencia en cumplimiento al DS N0913 de 15/06/2011 y el Convenio Intergubernativo de Financiamiento UPRE-CIF-IG 410/2017, suscrito entre la UPRE y el GAM Puerto Acosta Proyecto Construccion Laboratorio Fisica y Quimica U.E. Pococata, correspondiente al pago del 20% de anticipo d</t>
  </si>
  <si>
    <t>J03262860001</t>
  </si>
  <si>
    <t>De: 00099024113 Transferencia en cumplimiento al DS N0913 de 15/06/2011 y el Convenio Intergubernativo de Financiamiento UPRE-CIF-IG 409/2017, suscrito entre la UPRE y el GAM Puerto Acosta Proyecto Construccion de 4 Aulas U.E. Orurillo, correspondiente al pago del 20% de anticipo del monto financiad</t>
  </si>
  <si>
    <t>J03262870001</t>
  </si>
  <si>
    <t>De: 00099024113 Transferencia en cumplimiento al DS N0913 de 15/06/2011 y el Convenio Intergubernativo de Financiamiento UPRE-CIF-IG 404/2017, suscrito entre la UPRE y el GAM Puerto Acosta Proyecto Construccion de Tinglado en la Unidad Educativa Janco Huma, correspondiente al pago del 20% de anticip</t>
  </si>
  <si>
    <t>J03262880001</t>
  </si>
  <si>
    <t>De: 00099024113 Transferencia en cumplimiento al DS N0913 de 15/06/2011 y el Convenio Intergubernativo de Financiamiento UPRE-CIF-IG 407/2017, suscrito entre la UPRE y el GAM Puerto Acosta Proyecto Construccion de 8 Viviendas P/Maestros U.E. Bolivia, correspondiente al pago del 20% de anticipo del m</t>
  </si>
  <si>
    <t>J03262890001</t>
  </si>
  <si>
    <t>De: 00099024113 Transferencia en cumplimiento al DS N0913 de 15/06/2011 y el Convenio Intergubernativo de Financiamiento UPRE-CIF-IG 408/2017, suscrito entre la UPRE y el GAM Puerto Acosta Proyecto Construccion de 2 Aulas U.E. Parajachi Primero, correspondiente al pago del 20% de anticipo del monto</t>
  </si>
  <si>
    <t>J03263050001</t>
  </si>
  <si>
    <t>De: 00099024113 Transferencia en cumplimiento al DS N0913 de 15/06/2011 y el Convenio Intergubernativo de Financiamiento UPRE-CIF-IG 381/2017, suscrito entre la UPRE y el GAM Umala Proyecto Construccion 8 Aulas Unidad Educativa Canaviri, correspondiente al pago del 20% de anticipo del monto financia</t>
  </si>
  <si>
    <t>J03263180001</t>
  </si>
  <si>
    <t>De: 00099024113 Transferencia en cumplimiento al DS N0913 de 15/06/2011 y el Convenio Intergubernativo de Financiamiento UPRE-CIF-IG 162/2015, suscrito entre la UPRE y el GAM Quillacollo, Proyecto Construccion Casa de Apoyo Educativo Integral para Nino, Nina Adolescente D-7 Quillacollo, correspondie</t>
  </si>
  <si>
    <t>S08937230003</t>
  </si>
  <si>
    <t>||REGULARIZACIÓN DE NUESTRA OPERACION NRO. 0893702 DE F. 25/07/17, EN ATENCIÓN A CORREO ELECTRÓNICO DE AASANA DE LA FECHA (SECTOR PUBLICO). DEBITO DE LA LIBRETA 00117012001 DGAC, REPOSICION UTILES DE ESCRITORIO.</t>
  </si>
  <si>
    <t>S08937740003</t>
  </si>
  <si>
    <t>||TRANSFERENCIA DE FONDOS S/G. MENSAJES SWIFT NROS. 10670 Y 10651 DE LA FECHA (SECTOR PUBLICO). DEBITO DE LA LIBRETA 00117012001 DGAC, REPOSICION UTILES DE ESCRITORIO.</t>
  </si>
  <si>
    <t>S08937760003</t>
  </si>
  <si>
    <t>||TRANSFERENCIA DE FONDOS S/G. MENSAJES SWIFT NROS. 10666 DE LA FECHA Y 10480 DE F. 24/07/17. (SECTOR PUBLICO). DEBITO DE LA LIBRETA 00119012001 ADSIB, REPOSICION UTILES DE ESCRITORIO.</t>
  </si>
  <si>
    <t>S08937910003</t>
  </si>
  <si>
    <t>||TRANSFERENCIA DE FONDOS S/G. MENSAJE SWIFT NRO. 10667 Y CORREO ELECTRONICO DE LA DIRECCION GENERAL DE AERONAUTICA CIVIL DE LA FECHA. (SECTOR PUBLICO). DEBITO DE LA LIBRETA 00117012001 DGAC, REPOSICION UTILES DE ESCRITORIO.</t>
  </si>
  <si>
    <t>S08938880003</t>
  </si>
  <si>
    <t>||TRANSFERENCIA DE FONDOS S/G. MENSAJE SWIFT NRO. 10709 DE LA FECHA (SECTOR PUBLICO). DEBITO DE LA LIBRETA 00117012001 DGAC, REPOSICION UTILES DE ESCRITORIO.</t>
  </si>
  <si>
    <t>S08938890003</t>
  </si>
  <si>
    <t>||TRANSFERENCIA DE FONDOS S/G. MENSAJES SWIFT NROS. 10710 Y 10695 DE LA FECHA (SECTOR PUBLICO). DEBITO DE LA LIBRETA 00117012001 DGAC, REPOSICION UTILES DE ESCRITORIO.</t>
  </si>
  <si>
    <t>G05025200004</t>
  </si>
  <si>
    <t>TRANSFERENCIA DE FONDOS AL EXTERIOR A SOLICITUD DE TESORO GENERAL DE LA NACION SEGUN SOLICITUD 2762 REF: PAGO A LA ORGANIZACION MUNDIAL DEL TURISMO (OMT), POR CONCEPTO DE MEMBRESIA POR EUR35.134,00, SEGUN SOLICITUD VRE-DGRM-CS-167/2017. EQUIVALENTES 40.917,23 USD LIB. 00099021001 TGN-RECURSOS ORDINARIOS (3987)</t>
  </si>
  <si>
    <t>G05025210004</t>
  </si>
  <si>
    <t>TRANSFERENCIA DE FONDOS AL EXTERIOR A SOLICITUD DE TESORO GENERAL DE LA NACION SEGUN SOLICITUD 2755 REF: PAGO A LA OPCW POR CONCEPTO DE MEMBRESIA POR EUR7.923,00, SEGUN SOLICITUD VRE-DGRM-CS-153/2017. EQUIVALENTES 9.227,16 USD LIB. 00099021001 TGN-RECURSOS ORDINARIOS (3987)</t>
  </si>
  <si>
    <t>G05025220004</t>
  </si>
  <si>
    <t>TRANSFERENCIA DE FONDOS AL EXTERIOR A SOLICITUD DE TESORO GENERAL DE LA NACION SEGUN SOLICITUD 2763 REF: PAGO A LA SECRETARIA GENERAL IBEROAMERICANA (SEGIB), POR CONCEPTO DE MEMBRESIA POR EUR3.640,47, SEGUN SOLICITUD VRE-DGRM-CS-162/2017. EQUIVALENTES 4.239,71 USD LIB. 00099021001 TGN-RECURSOS ORDINARIOS (3987)</t>
  </si>
  <si>
    <t>G05026610001</t>
  </si>
  <si>
    <t>COBRO COSTOS DE PAPELERIA SEGUN TRANSFERENCIA DEL EXTERIOR POR ORDEN DE SEGUROS GENERALES S.A. (ASUNCION - PARAGUAY) LIB. 00513012003 LBP-YPFB (2011349681373)</t>
  </si>
  <si>
    <t>G05030590004</t>
  </si>
  <si>
    <t>VENTA DE DIVISAS CON TRANSFERENCIA DE FONDOS A SOLICITUD DE ADMINISTRACION DE SERVICIOS PORTUARIOS BOLIVIA SEGUN SOLICITUD 2768 REF: H.R. 1654 - PAGO DE FACTURAS A LA EMPRESA NAVIERA TISUR POR SERVICIO DE FAENAS EN EL PUERTO DE MOLLENDO MATARANI SEGUN INFORME ASP-B/DOP/UAP/INF.-057/2017 Y DEMAS DOCU LIB. 00594012001 ASP-B FONDO DE OPERACIONES</t>
  </si>
  <si>
    <t>G05030600004</t>
  </si>
  <si>
    <t>VENTA DE DIVISAS CON TRANSFERENCIA DE FONDOS A SOLICITUD DE ADMINISTRACION DE SERVICIOS PORTUARIOS BOLIVIA SEGUN SOLICITUD 2769 REF: H.R. 1988 - ENVIO DE RECURSOS AL PUERTO DE ARICA POR GASTOS DE GATE OUT CORRESPONDIENTE A LA REPOSICION DEL MES DE JUNIO/2017 SEGUN COMUNICACION INTERNA ASP-B/DOP/UAP/ LIB. 00594012001 ASP-B FONDO DE OPERACIONES</t>
  </si>
  <si>
    <t>G05030620004</t>
  </si>
  <si>
    <t>VENTA DE DIVISAS CON TRANSFERENCIA DE FONDOS A SOLICITUD DE MINISTERIO DE RELACIONES EXTERIORES SEGUN SOLICITUD 2774 REF: REMESA ADICIONAL PARA EL PAGO DE HABERES DE MARIA ISABEL VEGA, SECRETARIA LOCAL DE LA EMBAJADA DE BOLIVIA EN SUECIA, CORRESPONDIENTE AL TERCER TRIMESTRE DE LA GESTIOS 2017, S/G LIB. 00099021001 TGN-RECURSOS ORDINARIOS (3987)</t>
  </si>
  <si>
    <t>G05030630003</t>
  </si>
  <si>
    <t>TRANSFERENCIA DE FONDOS AL EXTERIOR A SOLICITUD DE MINISTERIO DE PLANIFICACION DEL DESARROLLO SEGUN SOLICITUD 2775 REF: PAGO DEL CONTRATO DE CONSULTORIA INDIVIDUAL POR PRODUCTO MPD/DGAJ/CP NO. 23/2017, POR ELABORACION DEL ESTUDIO DE PREINVERSION IMPLEMENTACION COMPONENTE RIEGO - PROYECTO MULTIPROPO LIB. 00066047003 MPD - BID APOYO A LA PREINVERSIÓN PARA EL DESARROLLO - 3534</t>
  </si>
  <si>
    <t>G05030640009</t>
  </si>
  <si>
    <t>VENTA DE DIVISAS CON TRANSFERENCIA DE FONDOS A SOLICITUD DE MINISTERIO DE RELACIONES EXTERIORES SEGUN SOLICITUD 2771 REF: REMISIONDE RECURSOS PARA EL FUNCIONAMIENTO DEL SERVICIO EXTERIOR, CORRESPONDIENTE AL MES DE JULIO2017 - ADICIONAL, S/G GM-DGAA-UFI-PR-IN-37/2017 LIB. 00099021001 TGN-RECURSOS ORDINARIOS (3987)</t>
  </si>
  <si>
    <t>G05030650004</t>
  </si>
  <si>
    <t>VENTA DE DIVISAS CON TRANSFERENCIA DE FONDOS A SOLICITUD DE YACIMIENTOS PETROLIFEROS FISCALES BOLIVIANOS SEGUN SOLICITUD 2773 REF: PAGO A DTP LABORATORIOS SRL POR ADQUISICION GEOQUIMICA DE SUPERFICIE EN LA SUBCUENCA ROBORE SEGUN CONTRATO ULG-SCZ-205-2016 FACTURA 0003-0000050 LIB. 00513022001 YPFB - "OPERACIONES"</t>
  </si>
  <si>
    <t>G05030730001</t>
  </si>
  <si>
    <t>G05030750001</t>
  </si>
  <si>
    <t>G05031720003</t>
  </si>
  <si>
    <t>PAGO A CAF PRÉSTAMO CFA006536 VCTO. 26-jul-2017 POR CUENTA DE TGN , NTI. 009746 VALOR 26-jul-2017 CAPITAL USD 2.076.926,70 INTERESES USD 711.105,20 COMISIONES USD 11.272,50 CTA. 3987 CUENTA UNICA DEL TESORO-3987 LIB. 00099021001 REF.: COMISIONES BANCARIAS</t>
  </si>
  <si>
    <t>G05032890003</t>
  </si>
  <si>
    <t>TRANSFERENCIA RECIBIDA DEL EXTERIOR SEGÚN MENSAJES SWIFT Nos. 10663-10655 (REM.EXT.) DE FECHA 26-07-2017 POR DESEMBOLSO DE BID PRÉSTAMO 2719/BL-BO REQ 0010 OPS0201732243A LIBRETA N° 00287102001 FPS-RECURSOS PROPIOS REF.: UTILES DE ESCRITORIO</t>
  </si>
  <si>
    <t>G05032900003</t>
  </si>
  <si>
    <t>TRANSFERENCIA RECIBIDA DEL EXTERIOR SEGÚN MENSAJES SWIFT Nos. 10662-10654 (REM.EXT.) DE FECHA 26-07-2017 POR DESEMBOLSO DE BID PRÉSTAMO 2719/BL-BO REQ 0010 OPS0201732243A LIBRETA N° 00287102001 FPS-RECURSOS PROPIOS REF.: UTILES DE ESCRITORIO</t>
  </si>
  <si>
    <t>J03262360001</t>
  </si>
  <si>
    <t>De: 00099024113 Transferencia en cumplimiento al DS N0913 de 15/06/2011 y el Convenio Intergubernativo de Financiamiento UPRE-CIF-IG 380/2017, suscrito entre la UPRE y el GAM Umala Proyecto Construccion Tinglado Unidad Educativa Huari Belen B, correspondiente al pago del 20% de anticipo del monto fi</t>
  </si>
  <si>
    <t>J03262370001</t>
  </si>
  <si>
    <t>De: 00099024113 Transferencia en cumplimiento al DS N0913 de 15/06/2011 y el Convenio Intergubernativo de Financiamiento UPRE-CIF-IG 430/2017, suscrito entre la UPRE y el GAM Umala Proyecto Construccion Centro de Salud Integral Umala, correspondiente al pago del 20% de anticipo del monto financiado,</t>
  </si>
  <si>
    <t>J03262380001</t>
  </si>
  <si>
    <t>De: 00099024113 Transferencia en cumplimiento al DS N0913 de 15/06/2011 y el Convenio Intergubernativo de Financiamiento UPRE-CIF-IG 379/2017, suscrito entre la UPRE y el GAM Umala Proyecto Construccion 8 Aulas Unidad Educativa San Jose, correspondiente al pago del 20% de anticipo del monto financia</t>
  </si>
  <si>
    <t>J03262390001</t>
  </si>
  <si>
    <t>De: 00099024113 Transferencia en cumplimiento al DS N0913 de 15/06/2011 y el Convenio Intergubernativo de Financiamiento UPRE-CIF-IG 306/2017, suscrito entre la UPRE y el GAM Tipuani Proyecto Construccion Unidad Educativa 16 de Julio Chima - Tipuani, correspondiente al pago del 20% de anticipo del m</t>
  </si>
  <si>
    <t>J03262400001</t>
  </si>
  <si>
    <t>De: 00099024113 Transferencia en cumplimiento al DS N0913 de 15/06/2011 y el Convenio Intergubernativo de Financiamiento UPRE-CIF-IG 318/2017, suscrito entre la UPRE y el GAM Caquiaviri Proyecto Construccion de 5 Aulas U.E. Villa Chocorosi, correspondiente al pago del 20% de anticipo del monto finan</t>
  </si>
  <si>
    <t>J03262410001</t>
  </si>
  <si>
    <t>De: 00099024113 Transferencia en cumplimiento al DS N0913 de 15/06/2011 y el Convenio Intergubernativo de Financiamiento UPRE-CIF-IG 316/2017, suscrito entre la UPRE y el GAM Caquiaviri Proyecto Construccion de 4 Aulas U.E. Mcal. Sucre, correspondiente al pago del 20% de anticipo del monto financiad</t>
  </si>
  <si>
    <t>J03262420001</t>
  </si>
  <si>
    <t>De: 00099024113 Transferencia en cumplimiento al DS N0913 de 15/06/2011 y el Convenio Intergubernativo de Financiamiento UPRE-CIF-IG 315/2017, suscrito entre la UPRE y el GAM Caquiaviri Proyecto Construccion de 2 Aulas U.E. Jose Ballivian de Chojnapampa, correspondiente al pago del 20% de anticipo d</t>
  </si>
  <si>
    <t>J03262430001</t>
  </si>
  <si>
    <t>De: 00099024113 Transferencia en cumplimiento al DS N0913 de 15/06/2011 y el Convenio Intergubernativo de Financiamiento UPRE-CIF-IG 317/2017, suscrito entre la UPRE y el GAM Caquiaviri Proyecto Construccion de 4 Aulas U.E. Nacional de Caquiaviri, correspondiente al pago del 20% de anticipo del mont</t>
  </si>
  <si>
    <t>J03262440001</t>
  </si>
  <si>
    <t>De: 00099024113 Transferencia en cumplimiento al DS N0913 de 15/06/2011 y el Convenio Intergubernativo de Financiamiento UPRE-CIF-IG 314/2017, suscrito entre la UPRE y el GAM Caquiaviri Proyecto Construccion de 4 Aulas U.E Litoral de Jihuacuta, correspondiente al pago del 20% de anticipo del monto f</t>
  </si>
  <si>
    <t>J03262450001</t>
  </si>
  <si>
    <t>De: 00099024113 Transferencia en cumplimiento al DS N0913 de 15/06/2011 y el Convenio Intergubernativo de Financiamiento UPRE-CIF-IG 265/2017, suscrito entre la UPRE y el GAM Mecapaca Proyecto Construccion Bloque de Aulas U.E. Sagrada Familia - Huajchilla, correspondiente al pago del 20% de anticipo</t>
  </si>
  <si>
    <t>J03262460001</t>
  </si>
  <si>
    <t>De: 00099024113 Transferencia en cumplimiento al DS N0913 de 15/06/2011 y el Convenio Intergubernativo de Financiamiento UPRE-CIF-IG 266/2017, suscrito entre la UPRE y el GAM Mecapaca Proyecto Construccion Aulas, Direccion y Tinglado U.E. Millocato, correspondiente al pago del 20% de anticipo del mo</t>
  </si>
  <si>
    <t>J03262470001</t>
  </si>
  <si>
    <t>De: 00099024113 Transferencia en cumplimiento al DS N0913 de 15/06/2011 y el Convenio Intergubernativo de Financiamiento UPRE-CIF-IG 244/207, suscrito entre la UPRE y el GAM La Asunta Proyecto Construccion Tres Aulas Unidad Educativa Coroiquillo San Lorenzo, correspondiente al pago del 20% de antici</t>
  </si>
  <si>
    <t>J03262480001</t>
  </si>
  <si>
    <t>De: 00099024113 Transferencia en cumplimiento al DS N0913 de 15/06/2011 y el Convenio Intergubernativo de Financiamiento UPRE-CIF-IG 344/2017, suscrito entre la UPRE y el GAM Curva Proyecto Construccion Dos Aulas y Una Direccion U.E. Canizaya, correspondiente al pago del 20% de anticipo del monto fi</t>
  </si>
  <si>
    <t>J03262490001</t>
  </si>
  <si>
    <t>De: 00099024113 Transferencia en cumplimiento al DS N0913 de 15/06/2011 y el Convenio Intergubernativo de Financiamiento UPRE-CIF-IG 349/2017, suscrito entre la UPRE y el GAM Curva Proyecto Construccion Dos Aulas y Una Direccion U.E. San Juan de Caalaya, correspondiente al pago del 20% de anticipo d</t>
  </si>
  <si>
    <t>J03262500001</t>
  </si>
  <si>
    <t>De: 00099024113 Transferencia en cumplimiento al DS N0913 de 15/06/2011 y el Convenio Intergubernativo de Financiamiento UPRE-CIF-IG 345/2017, suscrito entre la UPRE y el GAM Curva Proyecto Construccion Dos Aulas y Una Direccion U.E. Upinhuaya, correspondiente al pago del 20% de anticipo del monto f</t>
  </si>
  <si>
    <t>J03262510001</t>
  </si>
  <si>
    <t>De: 00099024113 Transferencia en cumplimiento al DS N0913 de 15/06/2011 y el Convenio Intergubernativo de Financiamiento UPRE-CIF-IG 350/2017, suscrito entre la UPRE y el GAM Curva Proyecto Construccion Dos Aulas y Una Direccion U.E. Medallani, correspondiente al pago del 20% de anticipo del monto f</t>
  </si>
  <si>
    <t>J03262520001</t>
  </si>
  <si>
    <t>De: 00099024113 Transferencia en cumplimiento al DS N0913 de 15/06/2011 y el Convenio Intergubernativo de Financiamiento UPRE-CIF-IG 348/2017, suscrito entre la UPRE y el GAM Curva Proyecto Construccion Dos Aulas y Una Direccion U.E. Taypi Canuhuma, correspondiente al pago del 20% de anticipo del mo</t>
  </si>
  <si>
    <t>J03262530001</t>
  </si>
  <si>
    <t>De: 00099024113 Transferencia en cumplimiento al DS N0913 de 15/06/2011 y el Convenio Intergubernativo de Financiamiento UPRE-CIF-IG 346/2017, suscrito entre la UPRE y el GAM Curva Proyecto Construccion Dos Aulas y Una Direccion U.E. Sanachi, correspondiente al pago del 20% de anticipo del monto fin</t>
  </si>
  <si>
    <t>J03262540001</t>
  </si>
  <si>
    <t>De: 00099024113 Transferencia en cumplimiento al DS N0913 de 15/06/2011 y el Convenio Intergubernativo de Financiamiento UPRE-CIF-IG 347/2017, suscrito entre la UPRE y el GAM Curva Proyecto Construccion Dos Aulas y Una Direccion U.E. Pajan, correspondiente al pago del 20% de anticipo del monto finan</t>
  </si>
  <si>
    <t>J03262550001</t>
  </si>
  <si>
    <t>De: 00099024113 Transferencia en cumplimiento al DS N0913 de 15/06/2011 y el Convenio Intergubernativo de Financiamiento UPRE-CIF-IG 343/2017, suscrito entre la UPRE y el GAM Curva Proyecto Construccion Dos Aulas y Una Direccion U.E. Quellwacota, correspondiente al pago del 20% de anticipo del monto</t>
  </si>
  <si>
    <t>J03262560001</t>
  </si>
  <si>
    <t>De: 00099024113 Transferencia en cumplimiento al DS N0913 de 15/06/2011 y el Convenio Intergubernativo de Financiamiento UPRE-CIF-IG 270/2017, suscrito entre la UPRE y el GAM Santiago de Huata Proyecto Construccion Bloque de 6 Aulas Unidad Educativa Kalaque, correspondiente al pago del 20% de antici</t>
  </si>
  <si>
    <t>J03262570001</t>
  </si>
  <si>
    <t>De: 00099024113 Transferencia en cumplimiento al DS N0913 de 15/06/2011 y el Convenio Intergubernativo de Financiamiento UPRE-CIF-IG 271/2017, suscrito entre la UPRE y el GAM Santiago de Huata Proyecto Construccion Bloque de 6 Aulas Unidad Educativa Santiago de Huata A, correspondiente al pago del 2</t>
  </si>
  <si>
    <t>J03262580001</t>
  </si>
  <si>
    <t>De: 00099024113 Transferencia en cumplimiento al DS N0913 de 15/06/2011 y el Convenio Intergubernativo de Financiamiento UPRE-CIF-IG 269/2017, suscrito entre la UPRE y el GAM Santiago de Huata Proyecto Construccion Tinglado Unidad Educativa Hacia El Mar A - Millijata, correspondiente al pago del 20%</t>
  </si>
  <si>
    <t>J03262590001</t>
  </si>
  <si>
    <t>De: 00099024113 Transferencia en cumplimiento al DS N0913 de 15/06/2011 y el Convenio Intergubernativo de Financiamiento UPRE-CIF-IG 272/2017, suscrito entre la UPRE y el GAM Santiago de Huata Proyecto Construccion Tinglado Unidad Educativa Pahana, correspondiente al pago del 20% de anticipo del mon</t>
  </si>
  <si>
    <t>J03262600001</t>
  </si>
  <si>
    <t>De: 00099024113 Transferencia en cumplimiento al DS N0913 de 15/06/2011 y el Convenio Intergubernativo de Financiamiento UPRE-CIF-IG 267/2017, suscrito entre la UPRE y el GAM Santiago de Huata Proyecto Construccion de 2 Aulas Unidad Educativa Uricachi Grande, correspondiente al pago del 20% de antic</t>
  </si>
  <si>
    <t>J03262610001</t>
  </si>
  <si>
    <t>De: 00099024113 Transferencia en cumplimiento al DS N0913 de 15/06/2011 y el Convenio Intergubernativo de Financiamiento UPRE-CIF-IG 268/2017, suscrito entre la UPRE y el GAM Santiago de Huata Proyecto Construccion de 2 Aulas Unidad Educativa Tajocachi, correspondiente al pago del 20% de anticipo de</t>
  </si>
  <si>
    <t>J03262760001</t>
  </si>
  <si>
    <t>De: 00099024113 Transferencia en cumplimiento al DS N0913 de 15/06/2011 y el Convenio Intergubernativo de Financiamiento UPR-CIF-IG 311/2017, suscrito entre la UPRE y el GAM Achacachi Proyecto Construccion Bloque de Aulas Unidad Educativa Casamaya, correspondiente al pago del 20% de anticipo del mon</t>
  </si>
  <si>
    <t>J03262770001</t>
  </si>
  <si>
    <t>De: 00099024113 Transferencia en cumplimiento al DS N0913 de 15/06/2011 y el Convenio Intergubernativo de Financiamiento UPR-CIF-IG 313/2017, suscrito entre la UPRE y el GAM Achacachi Proyecto Construccion Laboratorio Fisica y Quimica Unidad Educativa Challuyo Secundario, correspondiente al pago del</t>
  </si>
  <si>
    <t>J03262780001</t>
  </si>
  <si>
    <t>De: 00099024113 Transferencia en cumplimiento al DS N0913 de 15/06/2011 y el Convenio Intergubernativo de Financiamiento UPR-CIF-IG 308/2017, suscrito entre la UPRE y el GAM Achacachi Proyecto Construccion Tinglado Unidad Educativa Frasquia, correspondiente al pago del 20% de anticipo del monto fina</t>
  </si>
  <si>
    <t>J03262790001</t>
  </si>
  <si>
    <t>De: 00099024113 Transferencia en cumplimiento al DS N0913 de 15/06/2011 y el Convenio Intergubernativo de Financiamiento UPR-CIF-IG 309/2017, suscrito entre la UPRE y el GAM Achacachi Proyecto Construccion Tinglado Unidad Educativa Japuraya Baja, correspondiente al pago del 20% de anticipo del monto</t>
  </si>
  <si>
    <t>J03262800001</t>
  </si>
  <si>
    <t>De: 00099024113 Transferencia en cumplimiento al DS N0913 de 15/06/2011 y el Convenio Intergubernativo de Financiamiento UPR-CIF-IG 310/2017, suscrito entre la UPRE y el GAM Achacachi Proyecto Construccion Tinglado Unidad Educativa Villa Lipe, correspondiente al pago del 20% de anticipo del monto fi</t>
  </si>
  <si>
    <t>G05035710002</t>
  </si>
  <si>
    <t>TRANSFERENCIA DEL EXTERIOR SEGUN SWIFT NO.10746 DE FECHA 27/07/2017 ORDENANTE: CONSULADO DE BOLIVIA EN MADRID LIB. 00340012005 SEGIP - RECAUDACION EXTERIOR - CEDULAS DE IDENTIDAD</t>
  </si>
  <si>
    <t>G05035780002</t>
  </si>
  <si>
    <t>TRANSFERENCIA DEL EXTERIOR SEGUN SWIFT NO.10747 DE FECHA 27/07/2017 ORDENANTE: CONSULADO DE BOLIVIA EN MADRID LIB. 00340012004 SEGIP-RECAUDACION EXTERIOR-LICENCIAS DE CONDUCIR</t>
  </si>
  <si>
    <t>J03263300002</t>
  </si>
  <si>
    <t>A:00099021001 DEVOLUCION RETENCION DE DESCUENTOS EFECTUADOS POR RECUPERACION DEL P.R.A. (PAGO DE REPARTO ANTICIPADO), CORRESPONDIENTE AL MES DE JUNIO/2017. S/G: CITE SENASIR UAF-TTES 0057/2017, DE FECHA 24 DE JULIO DE 2017</t>
  </si>
  <si>
    <t>J03263310002</t>
  </si>
  <si>
    <t>A:00099021001 DEVOLUCION RETENCION DE DESCUENTOS EFECTUADOS POR COBROS Y PAGOS INDEBIDOS, CORRESPONDIENTE AL MES DE JUNIO/2017. S/G: CITE SENASIR UAF-TTES 0056/2017, DE FECHA 24 DE JULIO DE 2017</t>
  </si>
  <si>
    <t>J03263320002</t>
  </si>
  <si>
    <t>A:00099021001 DEVOLUCION RETENCION DE DESCUENTOS EFECTUADOS POR CONVENIOS DE COMPENSACION DE COTIZACIONES CON BBVA PREVISION S.A. AFP, CORRESPONDIENTE AL MES DE MAYO/2017 Y AGUINALDO 2015 AL 2016. S/G: CITE SENASIR UAF-TTES 0055/2017, DE FECHA 24 DE JULIO DE 2017</t>
  </si>
  <si>
    <t>J03263330002</t>
  </si>
  <si>
    <t>A:00099021001 DEVOLUCION RETENCION DE DESCUENTOS EFECTUADOS POR CONVENIOS DE COMPENSACION DE COTIZACIONES CON FUTURO DE BOLIVIA AFP S.A., CORRESPONDIENTE AL MES DE MAYO/2017 Y AGUINALDOS 2009, 2012 AL 2016. S/G: CITE SENASIR UAF-TTES 0054/2017, DE FECHA 24 DE JULIO DE 2017</t>
  </si>
  <si>
    <t>J03263340002</t>
  </si>
  <si>
    <t>A:00099021001 DEVOLUCION RETENCION DE DESCUENTOS EFECTUADOS POR CONVENIOS DE COMPENSACION DE COTIZACIONES CON LA VITALICIA SEGUROS Y REASEGUROS DE VIDA S.A., CORRESPONDIENTE AL MES DE MAYO/2017 Y AGUINALDO/2016. S/G: CITE SENASIR UAF-TTES 0053/2017, DE FECHA 24 DE JULIO DE 2017</t>
  </si>
  <si>
    <t>J03263350002</t>
  </si>
  <si>
    <t>A:00099021001 DEVOLUCION RETENCION DE DESCUENTOS EFECTUADOS POR CONVENIOS DE COMPENSACION DE COTIZACIONES CON SEGUROS PROVIDA S.A., CORRESPONDIENTE AL MES DE MAYO/2017. S/G: CITE SENASIR UAF-TTES 0052/2017, DE FECHA 24 DE JULIO DE 2017</t>
  </si>
  <si>
    <t>J03263360002</t>
  </si>
  <si>
    <t>A:00099021001 El concepto de la mencionada operacion corresponde a la transferencia de capital por el mes de Junio/2017, de Cooperativa Buen Samaritano.</t>
  </si>
  <si>
    <t>J03263370002</t>
  </si>
  <si>
    <t>A:00099021001 El concepto de la mencionada operacion corresponde a la transferencia de capital por el mes de Junio/2017, de Cooperativa Sudamerica al TGN.</t>
  </si>
  <si>
    <t>J03263380002</t>
  </si>
  <si>
    <t>A:00099021001 El concepto de la mencionada operacion corresponde a la transferencia de capital por el mes de Junio de 2016 del Fideicomiso Programa de Reconversion Productiva y Comercial TGN 9.</t>
  </si>
  <si>
    <t>J03263850002</t>
  </si>
  <si>
    <t>A:00041014201 Transferencias que efectuamos, a requerimiento de Zona Franca Cobija segun nota CITE: ZFC-DGE-UAF-ACPyT-348/2017, por concepto de desembolso del 2% en favor del Ministerio de Desarrollo Productivo y Economia Plural, correspondiente al mes de junio de 2017, en cumplimiento al Decreto Su</t>
  </si>
  <si>
    <t>Q08664530002</t>
  </si>
  <si>
    <t>NÚMERO DE LIBRETA CUT: 99031009.00 OPERACIÓN T01 TRANSFERENCIA DE FONDOS A LA CUT - TESORO DIRECTO DE BANCO UNION S.A. A CUENTA UNICA DEL TESORO CON NUMERO DE SOLICITUD = 1983555 Y NUMERO CORRELATIVO = 91320027072017632 TRANSFERENCIA POR OPERACIONES DE VENTA BONOS BTX</t>
  </si>
  <si>
    <t>S08940240002</t>
  </si>
  <si>
    <t>||TRANSF. A LA FUNDACION CULTURAL DEL BCB (GASTOS CORRIENTES)CORRESPONDIENTE AL TERCER TRIMESTRE DE LA GESTION 2017 S/G HR. BCB-HRE-TGL-2017-10470, INF.BCB-SPCG-INF-2017-31 DE LA SPCG, NOTA FC.BCB.PDCIA.AG.ADM 131/2017 DE LA FC-BCB Y FORM.DE TRANSF. 8/2017 DE LA GADM. TRANSFERENCIA A LA LIBRETA 00293014201DE LA FUNDACION CULTURAL DEL BANCO CENTRAL DE BOLIVIA</t>
  </si>
  <si>
    <t>S08940290001</t>
  </si>
  <si>
    <t>||COMISION TRANSF. FDOS. AL EXT. 0,10% S/USD 356.737,20 REEMB. GTOS DE COMUNICACION BS220.- Y EMISION DE CBTE. CTBLE. BS50.- REF.: PAGO N°2 LC I-2016-035 P/C DE MHE-EEC-GNV A/F OMVL SPA EN COMP. A CBTE. ADJUNTO DE LA FECHA LIB. 00078034201 MHE-EEC-GNV FONDO DE CONVERSION DE VEHICULOS REF.: COMISIONES PAGO LC I-2016-035</t>
  </si>
  <si>
    <t>S08940300003</t>
  </si>
  <si>
    <t>||TRANSFERENCIA DE FONDOS S/G. MENSAJE SWIFT NRO. 10809 DE LA FECHA (SECTOR PUBLICO). DEBITO DE LA LIBRETA 00117012001 DGAC, REPOSICION UTILES DE ESCRITORIO.</t>
  </si>
  <si>
    <t>S08940340001</t>
  </si>
  <si>
    <t>||VENTA DE DIVISAS SEGUN NOTA DGCP-05-016 D.D.E.OF N° 1091/2005 MIN. ECONOMIA . PAGO CUSTODIO DE VALORES. REF.: FACURA 892830 LIBR.00099021001 TGN RECURSOS ORDINARIOS</t>
  </si>
  <si>
    <t>S08940340004</t>
  </si>
  <si>
    <t>||VENTA DE DIVISAS SEGUN NOTA DGCP-05-016 D.D.E.OF N° 1091/2005 MIN. ECONOMIA . PAGO CUSTODIO DE VALORES. REF.: FACURA 892830 LIBR.00099021001 TGN RECURSOS ORDINARIOS, COM.0,10% S/USD 87,05 SWIFT BS 220.- UTILES BS 50.-</t>
  </si>
  <si>
    <t>G05035720001</t>
  </si>
  <si>
    <t>G05035790001</t>
  </si>
  <si>
    <t>G05037010003</t>
  </si>
  <si>
    <t>PROVISION DE FONDOS A SOLICITUD DE YACIMIENTOS PETROLIFEROS FISCALES BOLIVIANOS SEGUN SOLICITUD YPFB-0220-2017 REF: PAGO REGALIAS ABRIL 2017 TGN LIB. 00099021001 TGN YPFB PARTICIPACION 6% PRODUCCIÓN BRUTA DE HIDROCARBUROS BOCA DE POZO</t>
  </si>
  <si>
    <t>G05037130003</t>
  </si>
  <si>
    <t>PROVISION DE FONDOS A SOLICITUD DE YACIMIENTOS PETROLIFEROS FISCALES BOLIVIANOS SEGUN SOLICITUD YPFB-0213-2017 REF: PAGO IDH MES DE ABRIL 2017 Y CONCILIACION ABRIL 2015 LIB. 00513012007 YPFB - RECURSOS NACIONALIZACIÓN</t>
  </si>
  <si>
    <t>G05037730001</t>
  </si>
  <si>
    <t>COBRO COSTOS DE PAPELERIA SEGUN TRANSFERENCIA DEL EXTERIOR POR ORDEN DE CORPORACION PETROLERA S.A. REF.: DCPI-NC-34/2017, PAGO SEGUN FACTURA 44 LIB. 00513062001 YPFB-OPERACIONES PLANTA DE SEPARACION DE LIQUIDOS RIO GRANDE</t>
  </si>
  <si>
    <t>G05037750001</t>
  </si>
  <si>
    <t>COBRO COSTOS DE PAPELERIA SEGUN TRANSFERENCIA DEL EXTERIOR POR ORDEN DE HERCO COMBUSTIBLES S A LIB. 00513062001 YPFB-OPERACIONES PLANTA DE SEPARACION DE LIQUIDOS RIO GRANDE</t>
  </si>
  <si>
    <t>G05037780004</t>
  </si>
  <si>
    <t>VENTA DE DIVISAS CON TRANSFERENCIA DE FONDOS A SOLICITUD DE BOLIVIANA DE AVIACION SEGUN SOLICITUD 2777 REF: INAV LLC POR ADQUISICION DE ITEMS PARA ALMACEN PARA REPOSICION DE STOCK SEGUN PO 3422 LIB. 00578012002 BOA-BOLIVIANA DE AVIACION-INGRESOS</t>
  </si>
  <si>
    <t>J03263770001</t>
  </si>
  <si>
    <t>De: 00099024113 Transferencia en cumplimiento al DS N0913 de 15/06/2011 y el Convenio Intergubernativo de Financiamiento UPRE-CIF-IG 342/2017, suscrito entre la UPRE y el GAM Curva Proyecto Construccion Dos Aulas y Una Direccion U.E. Puli Pata, correspondiente al pago del 20% de anticipo del monto f</t>
  </si>
  <si>
    <t>S08939450003</t>
  </si>
  <si>
    <t>||TRANSFERENCIA DE FONDOS S/G. MENSAJE SWIFT NRO. 10752 DE LA FECHA (SECTOR PUBLICO). DEBITO DE LA LIBRETA 00117012001 DGAC, REPOSICION UTILES DE ESCRITORIO.</t>
  </si>
  <si>
    <t>S08940250001</t>
  </si>
  <si>
    <t>||REGISTRO COBRO COMISION TRANSF. AL EXT. 0,10% S/USD 356.737,60 REEMB. GTOS. DE COMUNICACION BS220.- Y EMISION CBTE. CTBLE BS50.- EN COMPLEMENTO A CBTE. ADJUNTO DE LA FECHA CGO. LIB. N°00078034201 MHE-EEC-GNV-FONDO DE CONVERSION DE VEHICULOS REF.: PAGO N°2 LC I-2016-033</t>
  </si>
  <si>
    <t>J03264000002</t>
  </si>
  <si>
    <t>A:00862012001 Transferencia a solicitud del FNDR s/g nota con CITE: DE-GEF-TES-JLS-4052-CAR/17 que corresponde a capital e interes recuperado en el marco del Contrato de Fideicomiso suscrito entre el BCB y el FNDR s/g nota MEFP/VTCP/DGCP/UF-453/2017.</t>
  </si>
  <si>
    <t>J03264050002</t>
  </si>
  <si>
    <t>J03264060002</t>
  </si>
  <si>
    <t>J03264070002</t>
  </si>
  <si>
    <t>J03264080002</t>
  </si>
  <si>
    <t>J03264600002</t>
  </si>
  <si>
    <t>A:00862012001 Transferencia a solicitud del FNDR s/g nota DE-GEF-TES-JLS-4058-CAR/17 correspondiente a capital e interes recuperado en el marco del Contrato de Fideicomiso suscrito entre el BCB y FNDR, MEFP/VTCP/DGCP/UF-456/2017.</t>
  </si>
  <si>
    <t>Q08669260002</t>
  </si>
  <si>
    <t>NÚMERO DE LIBRETA CUT: 99031009.00 OPERACIÓN T01 TRANSFERENCIA DE FONDOS A LA CUT - TESORO DIRECTO DE BANCO UNION S.A. A CUENTA UNICA DEL TESORO CON NUMERO DE SOLICITUD = 1987159 Y NUMERO CORRELATIVO = 91320028072017686 TRANSFERENCIA POR OPERACIONES DE VENTA BONOS BTX</t>
  </si>
  <si>
    <t>S08941870002</t>
  </si>
  <si>
    <t>||TRANSFERENCIA DE FONDOS S/G. FORMULARIO, CITE' BUN0497/17 DE LA FECHA (HRE-TSO-3786).RECURSOS NO EJECUTADOS DE CONTRAPARTE DEL PROY.CONST. Y EQUIP.CENTRO DE TRANSFORMACION DE TURUCHIPA EJECUTADOS CON EL PROGRAMA EMPODERAR DETI, CONV.INSTERINST.FINANC.CIF N°PTS-PP-02/2014 A SOLICITUD DEL G.A.M. DE CKOCHAS; LIBRETA 00047228001 EMPODERAR DETI; BUN.</t>
  </si>
  <si>
    <t>S08941890002</t>
  </si>
  <si>
    <t>||TRANSFERENCIA DE FONDOS S/G. FORMULARIO, CITE' BUN0498/17 DE LA FECHA (HRE-TSO-3790). RECURSOS NO EJECUTADOS DE CONTRAPARTE DEL PROY.CONST. Y EQUIP. CENTRO DE TRANSFORMACION DE TURUCHIPA,EJECUTADOS CON EL PROGRAMA EMPODERAR DETI. A SOLICITUD DEL G.A.M. DE CKOCHAS; LIBRETA 00047228001 EMPODERAR DETI; BUN.</t>
  </si>
  <si>
    <t>T03722440001</t>
  </si>
  <si>
    <t>T03722460001</t>
  </si>
  <si>
    <t>T03722480001</t>
  </si>
  <si>
    <t>T03722500001</t>
  </si>
  <si>
    <t>T03722520001</t>
  </si>
  <si>
    <t>T03722540001</t>
  </si>
  <si>
    <t>T03722560001</t>
  </si>
  <si>
    <t>T03722580001</t>
  </si>
  <si>
    <t>T03722600001</t>
  </si>
  <si>
    <t>T03722620001</t>
  </si>
  <si>
    <t>T03722640001</t>
  </si>
  <si>
    <t>T03722660001</t>
  </si>
  <si>
    <t>T03722680001</t>
  </si>
  <si>
    <t>T03722700001</t>
  </si>
  <si>
    <t>T03722720001</t>
  </si>
  <si>
    <t>T03722740001</t>
  </si>
  <si>
    <t>T03722760001</t>
  </si>
  <si>
    <t>T03722780001</t>
  </si>
  <si>
    <t>T03722800001</t>
  </si>
  <si>
    <t>T03722820001</t>
  </si>
  <si>
    <t>T03722840001</t>
  </si>
  <si>
    <t>T03722860001</t>
  </si>
  <si>
    <t>T03722880001</t>
  </si>
  <si>
    <t>T03722900001</t>
  </si>
  <si>
    <t>T03722920001</t>
  </si>
  <si>
    <t>T03722940001</t>
  </si>
  <si>
    <t>T03722960001</t>
  </si>
  <si>
    <t>T03722980001</t>
  </si>
  <si>
    <t>T03723000001</t>
  </si>
  <si>
    <t>T03723020001</t>
  </si>
  <si>
    <t>T03723040001</t>
  </si>
  <si>
    <t>T03723060001</t>
  </si>
  <si>
    <t>T03723080001</t>
  </si>
  <si>
    <t>T03723100001</t>
  </si>
  <si>
    <t>T03723120001</t>
  </si>
  <si>
    <t>T03723140001</t>
  </si>
  <si>
    <t>T03723160001</t>
  </si>
  <si>
    <t>T03723180001</t>
  </si>
  <si>
    <t>T03723200001</t>
  </si>
  <si>
    <t>T03723220001</t>
  </si>
  <si>
    <t>T03723240001</t>
  </si>
  <si>
    <t>T03723260001</t>
  </si>
  <si>
    <t>T03723280001</t>
  </si>
  <si>
    <t>T03723300001</t>
  </si>
  <si>
    <t>T03723320001</t>
  </si>
  <si>
    <t>T03723340001</t>
  </si>
  <si>
    <t>T03723360001</t>
  </si>
  <si>
    <t>T03723380001</t>
  </si>
  <si>
    <t>T03723400001</t>
  </si>
  <si>
    <t>T03723420001</t>
  </si>
  <si>
    <t>T03723440001</t>
  </si>
  <si>
    <t>T03723460001</t>
  </si>
  <si>
    <t>T03723480001</t>
  </si>
  <si>
    <t>S08941220001</t>
  </si>
  <si>
    <t>||REGISTRO COBRO COMISION AVISO ENMIENDA GARANTIA INTERNACIONAL BS220.-Y EMISION COMP.CONTABLE BS50.-REF.:BKD2017LG00047 (BCB:SB-R-2017-25) A/F MINISTERIO DE GOBIERNO,S/G SWIFT 10775,27/07/17. LIB.00015011108 MINISTERIO DE GOBIERNO-OTROS INGRESOS REF.:COMIS.AVISO ENMIENDA GAR.BKD2017LG00047</t>
  </si>
  <si>
    <t>S08941350001</t>
  </si>
  <si>
    <t>||COM. TRANSF. DE FDOS. AL EXT. 0,10% S/USD291,200.- REEMB. GTOS. DE COMUNICACION BS220.- Y EMISION DE CBTE. CTBLE. BS50.- REF.: PAGO N°4 LC I-2016-032 P/C YPFB A FAVOR DE KOSAN CRISPLANT A/S EN COMPLEMENTO A CBTE. S-0894132 DE LA FECHA ADJUNTO LIB. 00513012004 LBP - YPFB UNICOMERCIQAL MREF.: COM. PAGO N°4 LC I-2016-032</t>
  </si>
  <si>
    <t>S08941930003</t>
  </si>
  <si>
    <t>||TRANSFERENCIA DE FONDOS S/G. MENSAJE SWIFT NRO. 10858 DE LA FECHA (SECTOR PUBLICO). DEBITO DE LA LIBRETA 00117012001 DGAC, REPOSICION UTILES DE ESCRITORIO.</t>
  </si>
  <si>
    <t>S08941940003</t>
  </si>
  <si>
    <t>||TRANSFERENCIA DE FONDOS S/G. MENSAJE SWIFT NRO. 10859 DE LA FECHA (SECTOR PUBLICO). DEBITO DE LA LIBRETA 00117012001 DGAC, REPOSICION UTILES DE ESCRITORIO.</t>
  </si>
  <si>
    <t>S08941950003</t>
  </si>
  <si>
    <t>||TRANSFERENCIA DE FONDOS S/G. MENSAJE SWIFT NRO. 10860 DE LA FECHA (SECTOR PUBLICO). DEBITO DE LA LIBRETA 00117012001 DGAC, REPOSICION UTILES DE ESCRITORIO.</t>
  </si>
  <si>
    <t>S08941960003</t>
  </si>
  <si>
    <t>||TRANSFERENCIA DE FONDOS S/G. MENSAJES SWIFT NROS. 10857 Y 10848 DE LA FECHA (SECTOR PUBLICO). DEBITO DE LA LIBRETA 00119012001 ADSIB, REPOSICION UTILES DE ESCRITORIO.</t>
  </si>
  <si>
    <t>S08942090004</t>
  </si>
  <si>
    <t>T03721390001</t>
  </si>
  <si>
    <t>T03721410001</t>
  </si>
  <si>
    <t>T03721430001</t>
  </si>
  <si>
    <t>T03721450001</t>
  </si>
  <si>
    <t>T03721470001</t>
  </si>
  <si>
    <t>T03721490001</t>
  </si>
  <si>
    <t>T03721510001</t>
  </si>
  <si>
    <t>T03721530001</t>
  </si>
  <si>
    <t>T03721550001</t>
  </si>
  <si>
    <t>T03721570001</t>
  </si>
  <si>
    <t>T03721590001</t>
  </si>
  <si>
    <t>T03721610001</t>
  </si>
  <si>
    <t>T03721630001</t>
  </si>
  <si>
    <t>T03721650001</t>
  </si>
  <si>
    <t>T03721670001</t>
  </si>
  <si>
    <t>T03721690001</t>
  </si>
  <si>
    <t>T03721710001</t>
  </si>
  <si>
    <t>T03721730001</t>
  </si>
  <si>
    <t>T03721750001</t>
  </si>
  <si>
    <t>T03721770001</t>
  </si>
  <si>
    <t>T03721790001</t>
  </si>
  <si>
    <t>T03721810001</t>
  </si>
  <si>
    <t>T03721830001</t>
  </si>
  <si>
    <t>T03721850001</t>
  </si>
  <si>
    <t>T03721870001</t>
  </si>
  <si>
    <t>T03721890001</t>
  </si>
  <si>
    <t>T03721910001</t>
  </si>
  <si>
    <t>T03721930001</t>
  </si>
  <si>
    <t>T03721950001</t>
  </si>
  <si>
    <t>T03721970001</t>
  </si>
  <si>
    <t>T03721990001</t>
  </si>
  <si>
    <t>T03722010001</t>
  </si>
  <si>
    <t>T03722030001</t>
  </si>
  <si>
    <t>T03722050001</t>
  </si>
  <si>
    <t>T03722070001</t>
  </si>
  <si>
    <t>T03722090001</t>
  </si>
  <si>
    <t>T03722110001</t>
  </si>
  <si>
    <t>T03722130001</t>
  </si>
  <si>
    <t>T03722150001</t>
  </si>
  <si>
    <t>T03722170001</t>
  </si>
  <si>
    <t>T03722190001</t>
  </si>
  <si>
    <t>T03722210001</t>
  </si>
  <si>
    <t>T03722230001</t>
  </si>
  <si>
    <t>T03722260001</t>
  </si>
  <si>
    <t>T03722280001</t>
  </si>
  <si>
    <t>T03722300001</t>
  </si>
  <si>
    <t>T03722320001</t>
  </si>
  <si>
    <t>T03722340001</t>
  </si>
  <si>
    <t>T03722360001</t>
  </si>
  <si>
    <t>T03722380001</t>
  </si>
  <si>
    <t>T03722400001</t>
  </si>
  <si>
    <t>T03722420001</t>
  </si>
  <si>
    <t>G05047910004</t>
  </si>
  <si>
    <t>TRANSFERENCIA DE FONDOS AL EXTERIOR A SOLICITUD DE TESORO GENERAL DE LA NACION SEGUN SOLICITUD 2761 REF: PAGO A LA ORGANIZACION INTERNACIONAL PARA LAS MIGRACIONES (OIM), POR CONCEPTO DE MEMBRESIA POR CHF30.611,00, SEGUN SOLICITUD VRE-DGRM-CS-170/2017. EQUIVALENTES 32.495,75 USD LIB. 00099021001 TGN-RECURSOS ORDINARIOS (3987)</t>
  </si>
  <si>
    <t>G05050900003</t>
  </si>
  <si>
    <t>PAGO A BID PRÉSTAMO 3060/BL-BO VCTO. 28-jul-2017 POR CUENTA DE TGN , NTI. 009549 VALOR 28-jul-2017 INTERESES USD 581.234,47 COMISIONES USD 20.864,76 CTA. 3987 CUENTA UNICA DEL TESORO-3987 LIB. 00099021001 REF.: COMISIONES BANCARIAS</t>
  </si>
  <si>
    <t>G05050970003</t>
  </si>
  <si>
    <t>PROVISION DE FONDOS A SOLICITUD DE YACIMIENTOS PETROLIFEROS FISCALES BOLIVIANOS SEGUN SOLICITUD YPFB-0225-2017 REF: PAGO SERVICIO DE TRANSPORTE FIRME DE GN PARA EL MI POR EL MES DE JUNIO 2017 A YPFB TRANSPORTE LIB. 00513012007 YPFB - RECURSOS NACIONALIZACIÓN</t>
  </si>
  <si>
    <t>G05051020003</t>
  </si>
  <si>
    <t>PROVISION DE FONDOS A SOLICITUD DE YACIMIENTOS PETROLIFEROS FISCALES BOLIVIANOS SEGUN SOLICITUD YPFB-0228-2017 REF: PAGO SERVICIO DE TRASNPORTE DE GAS NATURAL PARA EL ME DE JUNIO 2017 A GAS ORIENTE BOLIVIANO LTDA LIB. 00513012007 YPFB - RECURSOS NACIONALIZACIÓN</t>
  </si>
  <si>
    <t>G05051050003</t>
  </si>
  <si>
    <t>PROVISION DE FONDOS A SOLICITUD DE YACIMIENTOS PETROLIFEROS FISCALES BOLIVIANOS SEGUN SOLICITUD YPFB-0227-2017 REF: PAGO SERVICIO DE ALMACENAJE DE CRUDO RECONSTITUIDO C EN ESTACION TERMINAL ARICA POR EL PERIODO DE 01 DE MAYO A 01 DE JUNIO 2017 A YPFB TRANSPORTE LIB. 00513012007 YPFB - RECURSOS NACIONALIZACIÓN</t>
  </si>
  <si>
    <t>G05051150003</t>
  </si>
  <si>
    <t>PROVISION DE FONDOS A SOLICITUD DE YACIMIENTOS PETROLIFEROS FISCALES BOLIVIANOS SEGUN SOLICITUD YPFB-0230-2017 REF: PAGO SERVICIO DE TRASNPORTE DE GAS NATURAL Y ACUERDO TEMPORAL DEL MES DE JUNIO 2017 A YPFB TRANSIERRA SA LIB. 00513012007 YPFB - RECURSOS NACIONALIZACIÓN</t>
  </si>
  <si>
    <t>G05051290004</t>
  </si>
  <si>
    <t>VENTA DE DIVISAS CON TRANSFERENCIA DE FONDOS A SOLICITUD DE YACIMIENTOS PETROLIFEROS FISCALES BOLIVIANOS SEGUN SOLICITUD 2789 REF: PAGO A LA EMPRESA JAGUAR EXPLORATION INC CORRESPONDIENTE AL QUINTO PAGO POR APOYO TECNICO AL PROYECTO DE ADQUISICION SISMICA 2D ALTIPLANO NORTE SEGUN CONTRATO ULG SCZ 24 LIB. 00513042001 YPFB - OPERACIONES G N E E</t>
  </si>
  <si>
    <t>G05051310004</t>
  </si>
  <si>
    <t>VENTA DE DIVISAS CON TRANSFERENCIA DE FONDOS A SOLICITUD DE PROCURADURIA GENERAL DEL ESTADO SEGUN SOLICITUD 2795 REF: HR I-2812 PAGO AL CONSORCIO JURIDICO DECHERT (PARIS) LLP, CASO CPA NRO. 2011-14 ABERTIS INFRAESTRUCTURAS S.A. (ESPANA) C. EL ESTADO PLURINACIONAL DE BOLIVIA, CORRESPONDIENTE AL MES D LIB. 00099021001 TGN-RECURSOS ORDINARIOS (3987)</t>
  </si>
  <si>
    <t>G05051320004</t>
  </si>
  <si>
    <t>VENTA DE DIVISAS CON TRANSFERENCIA DE FONDOS A SOLICITUD DE MINISTERIO DE LA PRESIDENCIA SEGUN SOLICITUD 2792 REF: DIVISAS USD 42,854.00 TRANSFERENCIA A JEPPESEN SANDERSON INC POR SUSCRIPCION ANUAL SERVICIO INDS DATOS DE NAVEGACION AERONAVE FAB 001, PERIODO JULIO 2017 A JULIO 2018, PAGO BANK OF AMER LIB. 00099021001 TGN-RECURSOS ORDINARIOS (3987)</t>
  </si>
  <si>
    <t>G05051330004</t>
  </si>
  <si>
    <t>VENTA DE DIVISAS CON TRANSFERENCIA DE FONDOS A SOLICITUD DE MINISTERIO DE LA PRESIDENCIA SEGUN SOLICITUD 2794 REF: DIVISAS USD 21,864.33 TRANSFERENCIA A HONEYWELL POR ADMINISTRACION PLAN DE SERVICIOS DE MANTENIMIENTO MSP AERONAVE FAB 002 MES JUNIO 2017, PAGO A JPMORGAN CHASE, CUENTA 9102597771. LIB. 00099021001 TGN-RECURSOS ORDINARIOS (3987)</t>
  </si>
  <si>
    <t>G05052570005</t>
  </si>
  <si>
    <t>VENTA DE DIVISAS CON TRANSFERENCIA DE FONDOS A SOLICITUD DE ADMINISTRACION DE SERVICIOS PORTUARIOS BOLIVIA SEGUN SOLICITUD 2788 REF: H.R. 2150 - PAGO DE FACTURAS A LAS EMPRESAS TISUR Y TRAMARSA POR FAENAS EN EL PUERTO DE MOLLENDO MATARANI CORRESPONDIENTE AL MES DE JULIO/2017 SEGUN INFORME ASP-B/DOP LIB. 00594012001 ASP-B FONDO DE OPERACIONES</t>
  </si>
  <si>
    <t>G05054810004</t>
  </si>
  <si>
    <t>VENTA DE DIVISAS CON TRANSFERENCIA DE FONDOS A SOLICITUD DE PROCURADURIA GENERAL DEL ESTADO SEGUN SOLICITUD 2791 REF: HR I-2811 PAGO AL CONSORCIO JURIDICO DECHERT (PARIS) LLP, CASO CPA NRO. 2011-14 ABERTIS INFRAESTRUCTURAS S.A. (ESPANA) C. EL ESTADO PLURINACIONAL DE BOLIVIA, CORRESPONDIENTE AL MES LIB. 00099021001 TGN-RECURSOS ORDINARIOS (3987)</t>
  </si>
  <si>
    <t>G05054820004</t>
  </si>
  <si>
    <t>VENTA DE DIVISAS CON TRANSFERENCIA DE FONDOS A SOLICITUD DE BOLIVIA TV SEGUN SOLICITUD 2787 REF: OMB NEWS. SERVICIO DE TRANSMISION DESDE LA CIUDAD DE NUEVA YORK, PARA LA INTERVENCION DEL PRESIDENTE EVO MORALES AYMA ANTE LA ASAMBLEA GENERAL DE LAS NACIONES UNIDAS. SEGUN INFORME CONTABILIDAD 458 2017, LIB. 00526012001 BOLIVIA TV - RECAUDACIONES</t>
  </si>
  <si>
    <t>G05054830003</t>
  </si>
  <si>
    <t>TRANSFERENCIA DE FONDOS AL EXTERIOR A SOLICITUD DE MINISTERIO DE DEFENSA SEGUN SOLICITUD 2790 REF: TRANSFERENCIA VIA BCB A LA EMPRESA CARIBE AVIATION USA CORP., POR LA ADQUISICION DE REPUESTOS PARA LA AERONAVE SUPER KING AIR. 200 MATRICULA FAB-011 ASIGNADO AL FTA. DIABLOS NEGROS CON OFICIO STRIA. MA LIB. 00099021001 TGN-RECURSOS ORDINARIOS (3987)</t>
  </si>
  <si>
    <t>J03264300001</t>
  </si>
  <si>
    <t>De: 00099024113 Transferencia en cumplimiento al DS N0913 de 15/06/2011 y el Convenio Intergubernativo de Financiamiento UPRE-CIF-IG 331/2017, suscrito entre la UPRE y el GAM Escoma Proyecto Construccion Seis Aulas Unidad Educativa Sanuta, correspondiente al pago del 20% de anticipo del monto financ</t>
  </si>
  <si>
    <t>J03264310001</t>
  </si>
  <si>
    <t>De: 00099024113 Transferencia en cumplimiento al DS N0913 de 15/06/2011 y el Convenio Intergubernativo de Financiamiento UPRE-CIF-IG 333/2017, suscrito entre la UPRE y el GAM Escoma Proyecto Construccion Seis Aulas Unidad Educativa Chimoco, correspondiente al pago del 20% de anticipo del monto finan</t>
  </si>
  <si>
    <t>J03264320001</t>
  </si>
  <si>
    <t>De: 00099024113 Transferencia en cumplimiento al DS N0913 de 15/06/2011 y el Convenio Intergubernativo de Financiamiento UPRE-CIF-IG 332/2017, suscrito entre la UPRE y el GAM Escoma Proyecto Construccion Seis Aulas Unidad Educativa 29 de Septiembre, correspondiente al pago del 20% de anticipo del mo</t>
  </si>
  <si>
    <t>J03264330001</t>
  </si>
  <si>
    <t>De: 00099024113 Transferencia en cumplimiento al DS N0913 de 15/06/2011 y el Convenio Intergubernativo de Financiamiento UPRE-CIF-IG 334/2017, suscrito entre la UPRE y el GAM Escoma Proyecto Construccion Seis Aulas Unidad Educativa Cala Cala, correspondiente al pago del 20% de anticipo del monto fi</t>
  </si>
  <si>
    <t>J03264340001</t>
  </si>
  <si>
    <t>De: 00099024113 Transferencia en cumplimiento al DS N0913 de 15/06/2011 y el Convenio Intergubernativo de Financiamiento UPRE-CIF-IG 402/2017, suscrito entre la UPRE y el GAM Pelechuco Proyecto Construccion Centro de Salud con Internacion Hilo Hilo, correspondiente al pago del 20% de anticipo del mo</t>
  </si>
  <si>
    <t>J03264350001</t>
  </si>
  <si>
    <t>De: 00099024113 Transferencia en cumplimiento al DS N0913 de 15/06/2011 y el Convenio Intergubernativo de Financiamiento UPRE-CIF-IG 400/2017, suscrito entre la UPRE y el GAM Pelechuco Proyecto Construccion Bloque de Cuatro Aulas U.E. Puina, correspondiente al pago del 20% de anticipo del monto fina</t>
  </si>
  <si>
    <t>J03264360001</t>
  </si>
  <si>
    <t>De: 00099024113 Transferencia en cumplimiento al DS N0913 de 15/06/2011 y el Convenio Intergubernativo de Financiamiento UPRE-CIF-IG 399/2017, suscrito entre la UPRE y el GAM Pelechuco Proyecto Construccion Bloque de Seis Aulas U.E. Litoral de Agua Blanca, correspondiente al pago del 20% de anticipo</t>
  </si>
  <si>
    <t>J03264370001</t>
  </si>
  <si>
    <t>De: 00099024113 Transferencia en cumplimiento al DS N0913 de 15/06/2011 y el Convenio Intergubernativo de Financiamiento UPRE-CIF-IG 401/2017, suscrito entre la UPRE y el GAM Pelechuco Proyecto Construccion Bloque de Cuatro Aulas U.E. Suchez, correspondiente al pago del 20% de anticipo del monto fi</t>
  </si>
  <si>
    <t>J03264390001</t>
  </si>
  <si>
    <t>De: 00099024113 Transferencia en cumplimiento al DS N0913 de 15/06/2011 y el Convenio Intergubernativo de Financiamiento UPRE-CIF-IG 415/2017, suscrito entre la UPRE y el GAM Combaya Proyecto Construccion Ocho Aulas Unidad Educativa Ticamblaya Municipio Combaya, correspondiente al pago del 20% de an</t>
  </si>
  <si>
    <t>J03264400001</t>
  </si>
  <si>
    <t>De: 00099024113 Transferencia en cumplimiento al DS N0913 de 15/06/2011 y el Convenio Intergubernativo de Financiamiento UPRE-CIF-IG 417/2017, suscrito entre la UPRE y el GAM Combaya Proyecto Construccion Tinglado Unidad Educativa Cochipata Municipio Combaya, correspondiente al pago del 20% de antic</t>
  </si>
  <si>
    <t>J03264410001</t>
  </si>
  <si>
    <t>De: 00099024113 Transferencia en cumplimiento al DS N0913 de 15/06/2011 y el Convenio Intergubernativo de Financiamiento UPRE-CIF-IG 414/2017, suscrito entre la UPRE y el GAM Combaya Proyecto Construccion Tinglado Unidad Educativa Milliraya Municipio Combaya, correspondiente al pago del 20% de antic</t>
  </si>
  <si>
    <t>J03264420001</t>
  </si>
  <si>
    <t>De: 00099024113 Transferencia en cumplimiento al DS N0913 de 15/06/2011 y el Convenio Intergubernativo de Financiamiento UPRE-CIF-IG 416/2017, suscrito entre la UPRE y el GAM Combaya Proyecto Construccion Internado Unidad Educativa Huaycho Municipio Combaya, correspondiente al pago del 20% de antici</t>
  </si>
  <si>
    <t>J03264660002</t>
  </si>
  <si>
    <t>A:00046024102 Debito Automatico al GAD Beni por incumplimiento en la trasferencia de recursos para pago del Viatico de Vacunacion de la gestion 2017, segun el Articulo 10 de la Ley N 3302, vigente por disposicion final tercera de la Ley N 856 de 28 de noviembre de 2016, en el marco del Articulo 5 d</t>
  </si>
  <si>
    <t>Q08676520002</t>
  </si>
  <si>
    <t>NÚMERO DE LIBRETA CUT: 99031009.00 OPERACIÓN T01 TRANSFERENCIA DE FONDOS A LA CUT - TESORO DIRECTO DE BANCO UNION S.A. A CUENTA UNICA DEL TESORO CON NUMERO DE SOLICITUD = 1991926 Y NUMERO CORRELATIVO = 91320031072017764 TRANSFERENCIA POR OPERACIONES DE VENTA BONOS BTX</t>
  </si>
  <si>
    <t>S08944180003</t>
  </si>
  <si>
    <t>||TRANSFERENCIA DE FONDOS S/G. MENSAJE SWIFT NRO. 10948 DE LA FECHA (SECTOR PUBLICO). DEBITO DE LA LIBRETA 00117012001 DGAC, REPOSICION UTILES DE ESCRITORIO.</t>
  </si>
  <si>
    <t>J03265210001</t>
  </si>
  <si>
    <t>De: 00099024113 Transferencia en cumplimiento al DS N0913 de 15/06/2011 y el Convenio Intergubernativo de Financiamiento UPRE-CIF-IG 520/2017, suscrito entre la UPRE y el GAM Copacabana Proyecto Construccion Tingaldo U.E. Chachapoya, correspondiente al pago del 20% de anticipo del monto financiado,</t>
  </si>
  <si>
    <t>J03265220001</t>
  </si>
  <si>
    <t>De: 00099024113 Transferencia en cumplimiento al DS N0913 de 15/06/2011 y el Convenio Intergubernativo de Financiamiento UPRE-CIF-IG 518/2017, suscrito entre la UPRE y el GAM Copacabana Proyecto Construccion 2 Aulas y Sala de Computacion U.E. Kollasuyo, correspondiente al pago del 20% de anticipo de</t>
  </si>
  <si>
    <t>J03265230001</t>
  </si>
  <si>
    <t>De: 00099024113 Transferencia en cumplimiento al DS N0913 de 15/06/2011 y el Convenio Intergubernativo de Financiamiento UPRE-CIF-IG 516/2017, suscrito entre la UPRE y el GAM Copacabana Proyecto Construccion 2 Aulas y Sala de Computacion U.E. Marca Kosco, correspondiente al pago del 20% de anticipo</t>
  </si>
  <si>
    <t>J03265240001</t>
  </si>
  <si>
    <t>De: 00099024113 Transferencia en cumplimiento al DS N0913 de 15/06/2011 y el Convenio Intergubernativo de Financiamiento UPRE-CIF-IG 519/2017, suscrito entre la UPRE y el GAM Copacabana Proyecto Construccion Tingaldo U.E. Siripaca B, correspondiente al pago del 20% de anticipo del monto financiado,</t>
  </si>
  <si>
    <t>J03265250001</t>
  </si>
  <si>
    <t>De: 00099024113 Transferencia en cumplimiento al DS N0913 de 15/06/2011 y el Convenio Intergubernativo de Financiamiento UPRE-CIF-IG 517/2017, suscrito entre la UPRE y el GAM Copacabana Proyecto Construccion 2 Aulas y Sala de Computacion U.E. Yampupata, correspondiente al pago del 20% de anticipo de</t>
  </si>
  <si>
    <t>J03265260001</t>
  </si>
  <si>
    <t>De: 00099024113 Transferencia en cumplimiento al DS N0913 de 15/06/2011 y el Convenio Intergubernativo de Financiamiento UPRE-CIF-IG 514/2017, suscrito entre la UPRE y el GAM Copacabana Proyecto Construccion 2 Aulas y Sala de Computacion U.E. Chani, correspondiente al pago del 20% de anticipo del mo</t>
  </si>
  <si>
    <t>J03265270001</t>
  </si>
  <si>
    <t>De: 00099024113 Transferencia en cumplimiento al DS N0913 de 15/06/2011 y el Convenio Intergubernativo de Financiamiento UPRE-CIF-IG 515/2017, suscrito entre la UPRE y el GAM Copacabana Proyecto Construccion 2 Aulas y Sala de Computacion U.E. San Miguel de Hueko, correspondiente al pago del 20% de a</t>
  </si>
  <si>
    <t>J03265280001</t>
  </si>
  <si>
    <t>De: 00099024113 Transferencia en cumplimiento al DS N0913 de 15/06/2011 y el Convenio Intergubernativo de Financiamiento UPRE-CIF-IG 355/2017, suscrito entre la UPRE y el GAM Papel Pampa Proyecto Construccion Enmallado Graderias Cancha Cesped Sintetico Unupata, correspondiente al pago del 20% de ant</t>
  </si>
  <si>
    <t>J03265290001</t>
  </si>
  <si>
    <t>De: 00099024113 Transferencia en cumplimiento al DS N0913 de 15/06/2011 y el Convenio Intergubernativo de Financiamiento UPRE-CIF-IG 353/2017, suscrito entre la UPRE y el GAM Papel Pampa Proyecto Construccion de Dos Aulas en la Unidad Educativa Unupata, correspondiente al pago del 20% de anticipo de</t>
  </si>
  <si>
    <t>J03265380001</t>
  </si>
  <si>
    <t>De: 00099024113 Transferencia en cumplimiento al DS N0913 de 15/06/2011 y el Convenio Intergubernativo de Financiamiento UPRE-CIF-IG 351/2017, suscrito entre la UPRE y el GAM Papel Pampa Proyecto Construccion de Dos Aulas en la Unidad Educativa Gualberto Villarroel, correspondiente al pago del 20% d</t>
  </si>
  <si>
    <t>J03265390001</t>
  </si>
  <si>
    <t>De: 00099024113 Transferencia en cumplimiento al DS N0913 de 15/06/2011 y el Convenio Intergubernativo de Financiamiento UPRE-CIF-IG 352/2017, suscrito entre la UPRE y el GAM Papel Pampa Proyecto Construccion de Dos Aulas en la Unidad Educativa Waldo Ballivian - Escalona, correspondiente al pago del</t>
  </si>
  <si>
    <t>J03265400001</t>
  </si>
  <si>
    <t>De: 00099024113 Transferencia en cumplimiento al DS N0913 de 15/06/2011 y el Convenio Intergubernativo de Financiamiento UPRE-CIF-IG 354/2017, suscrito entre la UPRE y el GAM Papel Pampa Proyecto Construccion de Dos Aulas en la Unidad Educativa Papel Pampa, correspondiente al pago del 20% de anticip</t>
  </si>
  <si>
    <t>J03265410001</t>
  </si>
  <si>
    <t>De: 00099024113 Transferencia en cumplimiento al DS N0913 de 15/06/2011 y el Convenio Intergubernativo de Financiamiento UPRE-CIF-IG 395/2017, suscrito entre la UPRE y el GAM Collana Proyecto Construccion Unidad Educativa Tupac Katari L/Collana, correspondiente al pago del 20% de anticipo del monto</t>
  </si>
  <si>
    <t>J03265420001</t>
  </si>
  <si>
    <t>De: 00099024113 Transferencia en cumplimiento al DS N0913 de 15/06/2011 y el Convenio Intergubernativo de Financiamiento UPRE-CIF-IG 396/2017, suscrito entre la UPRE y el GAM Collana Proyecto Construccion Tinglado Unidad Educativa San Nicolas L/San Nicolas, correspondiente al pago del 20% de anticip</t>
  </si>
  <si>
    <t>J03265430001</t>
  </si>
  <si>
    <t>De: 00099024113 Transferencia en cumplimiento al DS N0913 de 15/06/2011 y el Convenio Intergubernativo de Financiamiento UPRE-CIF-IG 394/2017, suscrito entre la UPRE y el GAM Collana Proyecto Construccion Tinglado Unidad Educativa Gualberto Villarroel L/Collana, correspondiente al pago del 20% de an</t>
  </si>
  <si>
    <t>J03265440001</t>
  </si>
  <si>
    <t>De: 00099024113 Transferencia en cumplimiento al DS N0913 de 15/06/2011 y el Convenio Intergubernativo de Financiamiento UPRE-CIF-IG 492/2017, suscrito entre la UPRE y el GAM Mapiri Proyecto Construccion Mercado Municipal de Mapiri, correspondiente al pago del 20% de anticipo del monto financiado, s</t>
  </si>
  <si>
    <t>J03265450001</t>
  </si>
  <si>
    <t>De: 00099024113 Transferencia en cumplimiento al DS N0913 de 15/06/2011 y el Convenio Intergubernativo de Financiamiento UPRE-CIF-IG 495/2017, suscrito entre la UPRE y el GAM Mapiri Proyecto Construccion Bloque de 4 Aulas U.E. Santa Rosa de Lima, correspondiente al pago del 20% de anticipo del monto</t>
  </si>
  <si>
    <t>J03265460001</t>
  </si>
  <si>
    <t>De: 00099024113 Transferencia en cumplimiento al DS N0913 de 15/06/2011 y el Convenio Intergubernativo de Financiamiento UPRE-CIF-IG 494/2017, suscrito entre la UPRE y el GAM Mapiri Proyecto Construccion Bloque de 4 Aulas U.E. Chimate, correspondiente al pago del 20% de anticipo del monto financiado</t>
  </si>
  <si>
    <t>J03265470001</t>
  </si>
  <si>
    <t>De: 00099024113 Transferencia en cumplimiento al DS N0913 de 15/06/2011 y el Convenio Intergubernativo de Financiamiento UPRE-CIF-IG 493/2017, suscrito entre la UPRE y el GAM Mapiri Proyecto Construccion Bloque de 4 Aulas U.E. Juan Jose Torrez, correspondiente al pago del 20% de anticipo del monto f</t>
  </si>
  <si>
    <t>J03265480001</t>
  </si>
  <si>
    <t>De: 00099024113 Transferencia en cumplimiento al DS N0913 de 15/06/2011 y el Convenio Intergubernativo de Financiamiento UPRE-CIF-IG 434/2017, suscrito entre la UPRE y el GAM Teoponte Proyecto Construccion Tinglado Unidad Educativa Nacional de Teoponte, correspondiente al pago del 20% de anticipo de</t>
  </si>
  <si>
    <t>J03265490001</t>
  </si>
  <si>
    <t>De: 00099024113 Transferencia en cumplimiento al DS N0913 de 15/06/2011 y el Convenio Intergubernativo de Financiamiento UPRE-CIF-IG 437/2017, suscrito entre la UPRE y el GAM Teoponte Proyecto Construccion Tinglado Unidad Educativa Tomachi, correspondiente al pago del 20% de anticipo del monto finan</t>
  </si>
  <si>
    <t>J03265500001</t>
  </si>
  <si>
    <t>De: 00099024113 Transferencia en cumplimiento al DS N0913 de 15/06/2011 y el Convenio Intergubernativo de Financiamiento UPRE-CIF-IG 435/2017, suscrito entre la UPRE y el GAM Teoponte Proyecto Construccion Tinglado Unidad Educativa Bella Vista, correspondiente al pago del 20% de anticipo del monto f</t>
  </si>
  <si>
    <t>J03265510001</t>
  </si>
  <si>
    <t>De: 00099024113 Transferencia en cumplimiento al DS N0913 de 15/06/2011 y el Convenio Intergubernativo de Financiamiento UPRE-CIF-IG 483/2017, suscrito entre la UPRE y el GAM Teoponte Proyecto Construccion Tinglado Unidad Educativa Marcelo Quenta Ortiz, correspondiente al pago del 20% de anticipo de</t>
  </si>
  <si>
    <t>J03265520001</t>
  </si>
  <si>
    <t>De: 00099024113 Transferencia en cumplimiento al DS N0913 de 15/06/2011 y el Convenio Intergubernativo de Financiamiento UPRE-CIF-IG 449/2017, suscrito entre la UPRE y el GAM Teoponte Proyecto Construccion Tinglado Unidad Educativa Villa Aroma, correspondiente al pago del 20% de anticipo del monto f</t>
  </si>
  <si>
    <t>J03265530001</t>
  </si>
  <si>
    <t>De: 00099024113 Transferencia en cumplimiento al DS N0913 de 15/06/2011 y el Convenio Intergubernativo de Financiamiento UPRE-CIF-IG 502/2017, suscrito entre la UPRE y el GAM Guanay Proyecto Construccion Tinglado Unidad Educativa Carlos Crespo, correspondiente al pago del 20% de anticipo del monto f</t>
  </si>
  <si>
    <t>J03265540001</t>
  </si>
  <si>
    <t>De: 00099024113 Transferencia en cumplimiento al DS N0913 de 15/06/2011 y el Convenio Intergubernativo de Financiamiento UPRE-CIF-IG 501/2017, suscrito entre la UPRE y el GAM Guanay Proyecto Construccion Tres Aulas U.E. Villa Florida, correspondiente al pago del 20% de anticipo del monto financiado,</t>
  </si>
  <si>
    <t>J03265550001</t>
  </si>
  <si>
    <t>De: 00099024113 Transferencia en cumplimiento al DS N0913 de 15/06/2011 y el Convenio Intergubernativo de Financiamiento UPRE-CIF-IG 500/2017, suscrito entre la UPRE y el GAM Guanay Proyecto Construccion de Albergue Estudiantil Guanay, correspondiente al pago del 20% de anticipo del monto financiado</t>
  </si>
  <si>
    <t>J03265560001</t>
  </si>
  <si>
    <t>De: 00099024113 Transferencia en cumplimiento al DS N0913 de 15/06/2011 y el Convenio Intergubernativo de Financiamiento UPRE-CIF-IG 450/2017, suscrito entre la UPRE y el GAM Apolo Proyecto Construccion Bloque de Aulas U.E. Puchahui, correspondiente al pago del 20% de anticipo del monto financiado,</t>
  </si>
  <si>
    <t>J03265570001</t>
  </si>
  <si>
    <t>De: 00099024113 Transferencia en cumplimiento al DS N0913 de 15/06/2011 y el Convenio Intergubernativo de Financiamiento UPRE-CIF-IG 451/2017, suscrito entre la UPRE y el GAM Apolo Proyecto Construccion Bloque de Aulas U.E. Apacheta, correspondiente al pago del 20% de anticipo del monto financiado,</t>
  </si>
  <si>
    <t>J03265580001</t>
  </si>
  <si>
    <t>De: 00099024113 Transferencia en cumplimiento al DS N0913 de 15/06/2011 y el Convenio Intergubernativo de Financiamiento UPRE-CIF-IG 491/2017, suscrito entre la UPRE y el GAM Nazacara de Pacajes Proyecto Construccion Tinglado Unidad Educativa Nazacara - Nazacara de Pacajes, correspondiente al pago d</t>
  </si>
  <si>
    <t>J03265590001</t>
  </si>
  <si>
    <t>De: 00099024113 Transferencia en cumplimiento al DS N0913 de 15/06/2011 y el Convenio Intergubernativo de Financiamiento UPRE-CIF-IG 490/2017, suscrito entre la UPRE y el GAM Nazacara de Pacajes Proyecto Construccion Vivienda para Personal de Salud Centro de Salud Nazacara - Nazacara de Pacajes, cor</t>
  </si>
  <si>
    <t>J03265600001</t>
  </si>
  <si>
    <t>De: 00099024113 Transferencia en cumplimiento al DS N0913 de 15/06/2011 y el Convenio Intergubernativo de Financiamiento UPRE-CIF-IG 503/2017, suscrito entre la UPRE y el GAM Nazacara de Pacajes Proyecto Construccion Casa Consistorial Nazacara de Pacajes, correspondiente al pago del 20% de anticipo</t>
  </si>
  <si>
    <t>S08942240001</t>
  </si>
  <si>
    <t>||COMISION TRANSFERENCIA FDOS AL EXTERIOR 0.10% S/USD 130.000.- REEM. GTOS COMUNICACION BS220.- Y EMISION CBTE CONTABLE BS50.- REF.: PAGO N°2 LC I-2016-048 EN COMPLEMENTO A CBTE S-0894221 ADJ DE LA FECHA. CGO.LIB.N°00513012004 LBP-YPFB-UNICOMERCIAL REF.:COMISIONES PAGO N°2 LC I-2016-048.</t>
  </si>
  <si>
    <t>S08942540001</t>
  </si>
  <si>
    <t>||COMISION TRANSFERENCIA FDOS.AL EXTERIOR 0,10% S/USD204.033.-,REEMB.GSTS.COMUNICACION BS220.-Y EMISION COMP.CONTABLE BS50.-REF.:PAGO 9 LC I-2016-042 P/C ENVIBOL A/F BDF INDUSTRIES S.P.A.,EN COMPL.A COMP.894252 ADJ.DE LA FECHA. LIB.00132019202 SEDEM-PLANTA ENVASES DE VIDRIO CHUQ.-MUN.ZUDAÑEZ REF.:COMIS.PAGO 9 LC I-2016-042</t>
  </si>
  <si>
    <t>S08942590001</t>
  </si>
  <si>
    <t>||COMISION TRANSFERENCIA FDOS.AL EXTERIOR 0,10% S/USD2.548.924,08.-,REEMB.GSTS.COMUNICACION BS220.-Y EMISION COMP.CONTABLE BS50.-REF.:PAGO 2 LC I-2016-051 P/C Y.P.F.B. A/F SIDERCA,EN COMPL.A COMP.894258 ADJ.DE LA FECHA. LIB.00513042001 YPFB - OPERACIONES G N E E REF.:COMISIONES PAGO 2 LC I-2016-051</t>
  </si>
  <si>
    <t>S08942880003</t>
  </si>
  <si>
    <t>||TRANSFERENCIA DE FONDOS S/G. MENSAJES SWIFT NROS. 10895 Y 10880 DE LA FECHA (SECTOR PUBLICO). DEBITO DE LA LIBRETA 00117012001 DGAC, REPOSICION UTILES DE ESCRITORIO.</t>
  </si>
  <si>
    <t>S08942890003</t>
  </si>
  <si>
    <t>||TRANSFERENCIA DE FONDOS S/G. MENSAJES SWIFT NROS. 10900 DE LA FECHA Y 10814 DE F. 28/07/2017. (SECTOR PUBLICO). DEBITO DE LA LIBRETA 00119012001 ADSIB, REPOSICION UTILES DE ESCRITORIO.</t>
  </si>
  <si>
    <t>S08942910003</t>
  </si>
  <si>
    <t>||TRANSFERENCIA DE FONDOS S/G. MENSAJES SWIFT NROS. 10893 Y 10879 DE LA FECHA (SECTOR PUBLICO). DEBITO DE LA LIBRETA 00119012001 ADSIB, REPOSICION UTILES DE ESCRITORIO.</t>
  </si>
  <si>
    <t>S08943790003</t>
  </si>
  <si>
    <t>||TRANSFERENCIA DE FONDOS S/G. MENSAJE SWIFT NRO. 10939 DE LA FECHA (SECTOR PUBLICO). DEBITO DE LA LIBRETA 00117012001 DGAC, REPOSICION UTILES DE ESCRITORIO.</t>
  </si>
  <si>
    <t>G05064120003</t>
  </si>
  <si>
    <t>PAGO A CAF PRÉSTAMO CFA003145 VCTO. 31-jul-2017 POR CUENTA DE TGN , NTI. 009580 VALOR 31-jul-2017 CAPITAL USD 841.465,71 INTERESES USD 108.517,52 CTA. 3987 CUENTA UNICA DEL TESORO-3987 LIB. 00099021001 REF.: COMISIONES BANCARIAS</t>
  </si>
  <si>
    <t>G05064160004</t>
  </si>
  <si>
    <t>VENTA DE DIVISAS CON TRANSFERENCIA DE FONDOS A SOLICITUD DE YACIMIENTOS PETROLIFEROS FISCALES BOLIVIANOS SEGUN SOLICITUD 2798 REF: PAGO A VITOL SA POR SUMINISTRO DE INSUMOS Y ADITIVOS Y DIESEL OIL CORRESPONDIENTE AL MES DE JULIO 2017 SEGUN PROFORMA PI 17062003 Y DOCUMENTACION ADJUNTA LIB. 00513012004 LBP-YPFB-UNICOMERCIAL (4030005415/1-2188907)</t>
  </si>
  <si>
    <t>G05064170004</t>
  </si>
  <si>
    <t>VENTA DE DIVISAS CON TRANSFERENCIA DE FONDOS A SOLICITUD DE YACIMIENTOS PETROLIFEROS FISCALES BOLIVIANOS SEGUN SOLICITUD 2799 REF: PAGO A VITOL SA POR SUMINISTRO DE DIESEL OIL JULIO 2017 SEGUNDO EMBARQUE SEGUN FACTURA PI 1702301 Y DOCUMENTACION ADJUNTA LIB. 00513012004 LBP-YPFB-UNICOMERCIAL (4030005415/1-2188907)</t>
  </si>
  <si>
    <t>G05064180004</t>
  </si>
  <si>
    <t>VENTA DE DIVISAS CON TRANSFERENCIA DE FONDOS A SOLICITUD DE SERVICIO GENERAL DE IDENTIFICACION PERSONAL - SEGIP SEGUN SOLICITUD 2797 REF: ENTREGA DE FONDOS A LA OFICINA DE SAO PAULO - BRASIL PARA PAGO DE PLANILLA DE COSTO DE VIDA, CORRESPONDIENTE AL MES DE JULIO, SEGUN INFORME TECNICO 0188/2017, CER LIB. 00340012003 RECAUDACION EXTRANJERIA - C.I. -L.C.</t>
  </si>
  <si>
    <t>G05064190004</t>
  </si>
  <si>
    <t>VENTA DE DIVISAS CON TRANSFERENCIA DE FONDOS A SOLICITUD DE SERVICIO GENERAL DE IDENTIFICACION PERSONAL - SEGIP SEGUN SOLICITUD 2801 REF: ENTREGA DE FONDOS A LA OFICINA DE MADRID - ESPANA PARA PAGO DE PLANILLA DE COMPENSACION COSTO DE VIDA, CORRESPONDIENTE AL MES DE JULIO, SEGUN INFORME TECNICO 0191 LIB. 00340012003 RECAUDACION EXTRANJERIA - C.I. -L.C.</t>
  </si>
  <si>
    <t>G05067690003</t>
  </si>
  <si>
    <t>TRANSFERENCIA RECIBIDA DEL EXTERIOR SEGÚN MENSAJES SWIFT Nos. 10890-10883 (REM.EXT.) DE FECHA 31-07-2017 POR DESEMBOLSO DE BID PRÉSTAMO 3385/BL-BO REQ 0009 OPS0201732915A LIBRETA N° 02910102002 ABC-LIB.RECAUD.TASAS Y TRIBUTOS I REF.: UTILES DE ESCRITORIO</t>
  </si>
  <si>
    <t>G05067700003</t>
  </si>
  <si>
    <t>TRANSFERENCIA RECIBIDA DEL EXTERIOR SEGÚN MENSAJES SWIFT Nos. 10889-10882 (REM.EXT.) DE FECHA 31-07-2017 POR DESEMBOLSO DE BID PRÉSTAMO 3385/BL-BO REQ 0009 OPS0201732915A LIBRETA N° 02910102002 ABC-LIB.RECAUD.TASAS Y TRIBUTOS I REF.: UTILES DE ESCRITORIO</t>
  </si>
  <si>
    <t>G05069350003</t>
  </si>
  <si>
    <t>PAGO A EXIMBANK CHINA POPUL PRÉSTAMO PBC 2016 (22) 410 VCTO. 21-08-2017 POR CUENTA DE TGN SEGÚN NOTA MEFP/VTCP/DGCP/UODP-582/2017 DE FECHA 28-07-2017, VALOR 31-07-2017 COMISIONES USD 1.075.250,00 LIBRETA N° 0099021001 TGN-RECURSOS ORDINARIOS 3987 REF.: COMISIONES BANCARIAS</t>
  </si>
  <si>
    <t>J03264670001</t>
  </si>
  <si>
    <t>De: 00099024113 Transferencia en cumplimiento al DS N0913 de 15/06/2011 y el Convenio Interinstitucional de Financiamiento UPRE-CIF-570/2014, suscrito entre la UPRE y el GAM Puerto Gonzalo Moreno Proyecto Construccion Edificio Municipal Puerto Gonzalo Moreno, correspondiente al pago de la planilla N</t>
  </si>
  <si>
    <t>J03264680001</t>
  </si>
  <si>
    <t>De: 00099024113 Transferencia en cumplimiento al DS N0913 de 15/06/2011 y el Convenio Intergubernativo de Financiamiento UPRE-CIF-IG 217/2017, suscrito entre la UPRE y el GAM Ancoraimes, Proyecto Construccion Bloque de Aulas U.E. Limancachi - Ancoraimes, correspondiente al pago del 20% de anticipo</t>
  </si>
  <si>
    <t>J03264690001</t>
  </si>
  <si>
    <t>De: 00099024113 Transferencia en cumplimiento al DS N0913 de 15/06/2011 y el Convenio Intergubernativo de Financiamiento UPRE-CIF-IG 218/2017, suscrito entre la UPRE y el GAM Ancoraimes, Proyecto Construccion Tinglado y Cancha Polifuncional U.E. Inca Huayna Capac - Ancoraimes, correspondiente al pag</t>
  </si>
  <si>
    <t>J03264700001</t>
  </si>
  <si>
    <t>De: 00099024113 Transferencia en cumplimiento al DS N0913 de 15/06/2011 y el Convenio Intergubernativo de Financiamiento UPRE-CIF-IG 215/2017, suscrito entre la UPRE y el GAM Ancoraimes, Proyecto Construccion Tinglado y Cancha Polifuncional U.E. Lojrocachi - Ancoraimes, correspondiente al pago del 2</t>
  </si>
  <si>
    <t>J03264710001</t>
  </si>
  <si>
    <t>De: 00099024113 Transferencia en cumplimiento al DS N0913 de 15/06/2011 y el Convenio Intergubernativo de Financiamiento UPRE-CIF-IG 219/2017, suscrito entre la UPRE y el GAM Ancoraimes, Proyecto Construccion 1 Aula y Direccion U.E. Cancahuani - Ancoraimes, correspondiente al pago del 20% de anticip</t>
  </si>
  <si>
    <t>J03264720001</t>
  </si>
  <si>
    <t>De: 00099024113 Transferencia en cumplimiento al DS N0913 de 15/06/2011 y el Convenio Intergubernativo de Financiamiento UPRE-CIF-IG 211/2017, suscrito entre la UPRE y el GAM Cajuata, Proyecto Construccion 6 Aulas U.E. Turculi - Cajuata, correspondiente al pago del 20% de anticipo del monto financia</t>
  </si>
  <si>
    <t>J03264730001</t>
  </si>
  <si>
    <t>De: 00099024113 Transferencia en cumplimiento al DS N0913 de 15/06/2011 y el Convenio Intergubernativo de Financiamiento UPRE-CIF-IG 210/2017, suscrito entre la UPRE y el GAM Cajuata, Proyecto Construccion Tinglado Polifuncional U.E. Sujura El Porvenir - Cajuata, correspondiente al pago del 20% de a</t>
  </si>
  <si>
    <t>J03264740001</t>
  </si>
  <si>
    <t>De: 00099024113 Transferencia en cumplimiento al DS N0913 de 15/06/2011 y el Convenio Intergubernativo de Financiamiento UPRE-CIF-IG 209/2017, suscrito entre la UPRE y el GAM Cajuata, Proyecto Construccion Tinglado U.E. Maranatha de Loma Linda - Cajuata, correspondiente al pago del 20% de anticipo d</t>
  </si>
  <si>
    <t>J03264750001</t>
  </si>
  <si>
    <t>De: 00099024113 Transferencia en cumplimiento al DS N0913 de 15/06/2011 y el Convenio Intergubernativo de Financiamiento UPRE-CIF-IG 292/2017, suscrito entre la UPRE y el GAM Cajuata, Proyecto Construccion Tinglado U.E. Puente Alegre - Cajuata, correspondiente al pago del 20% de anticipo del monto f</t>
  </si>
  <si>
    <t>J03264760001</t>
  </si>
  <si>
    <t>De: 00099024113 Transferencia en cumplimiento al DS N0913 de 15/06/2011 y el Convenio Intergubernativo de Financiamiento UPRE-CIF-IG 223/2017, suscrito entre la UPRE y el GAM Jesus de Machaca, Proyecto Construccion Bloque de Aulas Unidad Educativa Holanda Ayllu Aguallamaya, correspondiente al pago</t>
  </si>
  <si>
    <t>J03264770001</t>
  </si>
  <si>
    <t>De: 00099024113 Transferencia en cumplimiento al DS N0913 de 15/06/2011 y el Convenio Intergubernativo de Financiamiento UPRE-CIF-IG 220/2017, suscrito entre la UPRE y el GAM Jesus de Machaca, Proyecto Construccion Bloque de Aulas Unidad Educativa Mejillones Ayllu Parina Arriba, correspondiente al</t>
  </si>
  <si>
    <t>J03264780001</t>
  </si>
  <si>
    <t>De: 00099024113 Transferencia en cumplimiento al DS N0913 de 15/06/2011 y el Convenio Intergubernativo de Financiamiento UPRE-CIF-IG 221/2017, suscrito entre la UPRE y el GAM Jesus de Machaca, Proyecto Construccion Bloque de Aulas Unidad Educativa Republica de Noruega Ayllu Yauriri, correspondient</t>
  </si>
  <si>
    <t>J03264790001</t>
  </si>
  <si>
    <t>De: 00099024113 Transferencia en cumplimiento al DS N0913 de 15/06/2011 y el Convenio Intergubernativo de Financiamiento UPRE-CIF-IG 201/2017, suscrito entre la UPRE y el GAM Viacha, Proyecto Construccion Tinglado U.E. Hilata Santa Trinidad Com. Santa Trinidad D-3 , correspondiente al pago del 20% d</t>
  </si>
  <si>
    <t>J03264800001</t>
  </si>
  <si>
    <t>De: 00099024113 Transferencia en cumplimiento al DS N0913 de 15/06/2011 y el Convenio Intergubernativo de Financiamiento UPRE-CIF-IG 200/2017, suscrito entre la UPRE y el GAM Viacha, Proyecto Construccion Tinglado U.E. Calama Com. Chacoma Irpa Grande D-3 , correspondiente al pago del 20% de anticipo</t>
  </si>
  <si>
    <t>J03264810001</t>
  </si>
  <si>
    <t>De: 00099024113 Transferencia en cumplimiento al DS N0913 de 15/06/2011 y el Convenio Intergubernativo de Financiamiento UPRE-CIF-IG 204/2017, suscrito entre la UPRE y el GAM Viacha, Proyecto Construccion Tinglado U.E Gral. Hugo Banzer Suarez Urb. Villa Mcal. Jose Ballivian D-6, correspondiente al p</t>
  </si>
  <si>
    <t>J03264820001</t>
  </si>
  <si>
    <t>De: 00099024113 Transferencia en cumplimiento al DS N0913 de 15/06/2011 y el Convenio Intergubernativo de Financiamiento UPRE-CIF-IG 203/2017, suscrito entre la UPRE y el GAM Viacha, Proyecto Construccion Tinglado U.E La Florida Urb. La Florida D-6, correspondiente al pago del 20% de anticipo del mo</t>
  </si>
  <si>
    <t>J03264830001</t>
  </si>
  <si>
    <t>De: 00099024113 Transferencia en cumplimiento al DS N0913 de 15/06/2011 y el Convenio Intergubernativo de Financiamiento UPRE-CIF-IG 202/2017, suscrito entre la UPRE y el GAM Viacha, Proyecto Construccion Tinglado U.E. Republica del Japon Urb. Urkupina Sector I D-7, correspondiente al pago del 20% d</t>
  </si>
  <si>
    <t>J03265200001</t>
  </si>
  <si>
    <t>De: 00099024113 Transferencia en cumplimiento al DS N0913 de 15/06/2011 y el Convenio Intergubernativo de Financiamiento UPRE-CIF-IG 521/2017, suscrito entre la UPRE y el GAM Copacabana Proyecto Construccion 6 Aulas y Direccion U.E. Huacuyo A y B, correspondiente al pago del 20% de anticipo del mont</t>
  </si>
  <si>
    <t>B15153280002</t>
  </si>
  <si>
    <t>00290012001 DEP.DE CHEQ.AJENOS,RET.DE CAM.,CONCEPTO: BAJA DE REGISTRO CXC - BOA, C-31 SIP N°110,DEP.: SERVICIO DE IMPUESTOS NACIONALES , PROCEDENCIA: BANCO UNION S.A., CHEQUE: 4450, FECHA DE EMISION:27/06/2017</t>
  </si>
  <si>
    <t>B15153290002</t>
  </si>
  <si>
    <t>00290012001 DEP.DE CHEQ.AJENOS,RET.DE CAM.,CONCEPTO: DEPÓSITO DE MULTAS Y ATRASOS DURANTE EL MES DE MAYO , 2017 - GDTJ,DEP.: SERVICIO DE IMPUESTOS NACIONALES , PROCEDENCIA: BANCO UNION S.A., CHEQUE: 4448, FECHA DE EMISION:27/06/2017</t>
  </si>
  <si>
    <t>B15153300002</t>
  </si>
  <si>
    <t>00290012001 DEP.DE CHEQ.AJENOS,RET.DE CAM.,CONCEPTO: DEPÓSITO POR MULTAS DE LA EMPRESA - LINE HOUSE SERVICES SRL DIC/2016,DEP.: SERVICIO DE IMPUESTOS NACIONALES , PROCEDENCIA: BANCO UNION S.A., CHEQUE: 4445, FECHA DE EMISION:26/06/2017</t>
  </si>
  <si>
    <t>B15153320002</t>
  </si>
  <si>
    <t>00290012001 DEP.DE CHEQ.AJENOS,RET.DE CAM.,CONCEPTO: ALTA CXC ABRIL/2017 CAJA PETROLERA DE SALUD C-31 SIP N°104,DEP.: SERVICIO DE IMPUESTOS NACIONALES , PROCEDENCIA: BANCO UNION S.A., CHEQUE: 4444, FECHA DE EMISION:26/06/2017</t>
  </si>
  <si>
    <t>B15153340002</t>
  </si>
  <si>
    <t>00290012001 DEP.DE CHEQ.AJENOS,RET.DE CAM.,CONCEPTO: MULTAS Y ATRASOS DE LOS MESES DE MARZO, ABRIL Y MAYO 2017,DEP.: SERVICIO DE IMPUESTOS NACIONALES , PROCEDENCIA: BANCO UNION S.A., CHEQUE: 4447, FECHA DE EMISION:27/06/2017</t>
  </si>
  <si>
    <t>B15153360002</t>
  </si>
  <si>
    <t>00290012001 DEP.DE CHEQ.AJENOS,RET.DE CAM.,CONCEPTO: DEPÓSITO POR DEVOLUCIÓN DE PASAJES Y VIÁTICOS - GDPD, C-31 SIP N°99,DEP.: SERVICIO DE IMPUESTOS NACIONALES , PROCEDENCIA: BANCO UNION S.A., CHEQUE: 4501, FECHA DE EMISION:28/06/2017</t>
  </si>
  <si>
    <t>B15153390002</t>
  </si>
  <si>
    <t>00290012001 DEP.DE CHEQ.AJENOS,RET.DE CAM.,CONCEPTO: DEPÓSITO DE DNI"S POR DESCUENTOS DE MULTAS Y ATRASOS MAYO 2017 C-31 SIP N°101,DEP.: SERVICIO DE IMPUESTOS NACIONALES , PROCEDENCIA: BANCO UNION S.A., CHEQUE: 4446, FECHA DE EMISION:27/06/2017</t>
  </si>
  <si>
    <t>B15153400002</t>
  </si>
  <si>
    <t>00290012001 DEP.DE CHEQ.AJENOS,RET.DE CAM.,CONCEPTO: DEPÓSITO DE LA EMPRESA LINE HOUSE SERVICES SRL DEVENGADO/2016,DEP.: SERVICIO DE IMPUESTOS NACIONALES , PROCEDENCIA: BANCO UNION S.A., CHEQUE: 4443, FECHA DE EMISION:26/06/2017</t>
  </si>
  <si>
    <t>B15153420002</t>
  </si>
  <si>
    <t>00290012001 DEP.DE CHEQ.AJENOS,RET.DE CAM.,CONCEPTO: DEPÓSITO POR MULTAS Y ATRASOS A CONSULTORES - GDEA C-31 SIP N°86,DEP.: SERVICIO DE IMPUESTOS NACIONALES , PROCEDENCIA: BANCO UNION S.A., CHEQUE: 4502, FECHA DE EMISION:28/06/2017</t>
  </si>
  <si>
    <t>B15153750002</t>
  </si>
  <si>
    <t>00099021001 DEP.DE CHEQ.AJENOS,RET.DE CAM.,CONCEPTO: PAGO INCAPACIDADES TEMPORALES (REEMBOLSO) MINISTERIO DE ECONOMÍA FINANZAS PÚBLICAS,DEP.: CAJA NACIONAL DE SALUD , PROCEDENCIA: BANCO UNION S.A., CHEQUE: 13381, FECHA DE EMISION:03/07/2017</t>
  </si>
  <si>
    <t>B15153760002</t>
  </si>
  <si>
    <t>00574012003 DEP.DE CHEQ.AJENOS,RET.DE CAM.,CONCEPTO: ABONO FUNPUB ENTIDAD 98 COCHABAMBA BOA GESTION 2016,DEP.: LACTEOSBOL , PROCEDENCIA: BANCO UNION S.A., CHEQUE: 4530, FECHA DE EMISION:27/06/2017</t>
  </si>
  <si>
    <t>B15153770002</t>
  </si>
  <si>
    <t>00099021001 DEP.DE CHEQ.AJENOS,RET.DE CAM.,CONCEPTO: PAGO INCAPACIDADES TEMPORALES (REEMBOLSO) MINISTERIO DE ECONOMÍA FINANZAS PÚBLICAS,DEP.: CAJA NACIONAL DE SALUD , PROCEDENCIA: BANCO UNION S.A., CHEQUE: 13382, FECHA DE EMISION:03/07/2017</t>
  </si>
  <si>
    <t>B15153780002</t>
  </si>
  <si>
    <t>00099021001 DEP.DE CHEQ.AJENOS,RET.DE CAM.,CONCEPTO: PAGO INCAPACIDADES TEMPORALES (REEMBOLSO) MINISTERIO DE ECONOMÍA FINANZAS PÚBLICAS,DEP.: CAJA NACIONAL DE SALUD , PROCEDENCIA: BANCO UNION S.A., CHEQUE: 13383, FECHA DE EMISION:03/07/2017</t>
  </si>
  <si>
    <t>B15153800002</t>
  </si>
  <si>
    <t>00574012003 DEP.DE CHEQ.AJENOS,RET.DE CAM.,CONCEPTO: ABONO FUNPUB ENTIDAD 98 - SUCRE BOA GETION 2016,DEP.: LACTEOSBOL , PROCEDENCIA: BANCO UNION S.A., CHEQUE: 4528, FECHA DE EMISION:27/06/2017</t>
  </si>
  <si>
    <t>B15153830002</t>
  </si>
  <si>
    <t>00523012001 DEP.DE CHEQ.AJENOS,RET.DE CAM.,CONCEPTO: PAGO POR SERVICIOS PRESTADOS,DEP.: ECOBOL , PROCEDENCIA: BANCO NACIONAL DE BOLIVIA S.A., CHEQUE: 874215, FECHA DE EMISION:26/06/2017</t>
  </si>
  <si>
    <t>B15154130002</t>
  </si>
  <si>
    <t>00523012001 DEP.DE CHEQ.AJENOS,RET.DE CAM.,CONCEPTO: PAGO POR SERVICIOS PRESTADOS,DEP.: ECOBOL , PROCEDENCIA: BANCO MERCANTIL SANTA CRUZ SA., CHEQUE: 1384, FECHA DE EMISION:27/06/2017</t>
  </si>
  <si>
    <t>B15154340002</t>
  </si>
  <si>
    <t>00660012006 DEP.DE CHEQ.AJENOS,RET.DE CAM.,CONCEPTO: EXCEDENTE DE LLAMADAS DE NOVIEMBRE 2015 INFORME UNAI-CBBA-DAF-OJ:002/2016 AUDITORIA ESPECIAL,DEP.: ORGANO JUDICIAL - DISTRITO COCHABAMBA</t>
  </si>
  <si>
    <t>B15154360002</t>
  </si>
  <si>
    <t>00660012006 DEP.DE CHEQ.AJENOS,RET.DE CAM.,CONCEPTO: DEPÓSITO POR BONO DE TÉ 2015 INFORME UNAI-CBBA-DAF-OJ:002/2016 AUDITORIA ESPECIAL DE EGRESOS,DEP.: ORGANO JUDICIAL - DISTRITO COCHABAMBA</t>
  </si>
  <si>
    <t>O15153220002</t>
  </si>
  <si>
    <t>O15153370002</t>
  </si>
  <si>
    <t>00099021001 DEPOSITO DE EFECTIVO, DEPOSITANTE: TERESA BERNARDA CORES CONDE, CONCEPTO: DEVOLUCION, CUENTA DE DEPOSITO: CUENTA UNICA DEL TESORO</t>
  </si>
  <si>
    <t>O15153570002</t>
  </si>
  <si>
    <t>00035011105 DEPOSITO DE EFECTIVO, DEPOSITANTE: MELVY ISABEL CARVAJAL CUMARA, CONCEPTO: DEVOLUCIÓN DE PASAJES TERRESTRES NO UTILIZADOS, CUENTA DE DEPOSITO: CUENTA UNICA DEL TESORO</t>
  </si>
  <si>
    <t>O15153700002</t>
  </si>
  <si>
    <t>O15153980002</t>
  </si>
  <si>
    <t>00099021001 DEPOSITO DE EFECTIVO, DEPOSITANTE: GERONIMO MAYTA ROMERO C.I. 2045764 L.P., CONCEPTO: IMPORTE POR COBRO INDEBIDO, CUENTA DE DEPOSITO: CUENTA UNICA DEL TESORO</t>
  </si>
  <si>
    <t>O15155280002</t>
  </si>
  <si>
    <t>00046031102 DEPOSITO DE EFECTIVO, DEPOSITANTE: JOSE LUIS CORTEZ CANTUTA, CONCEPTO: DEVOLUCION DE RECURSOS, CUENTA DE DEPOSITO: CUENTA UNICA DEL TESORO</t>
  </si>
  <si>
    <t>O15155410002</t>
  </si>
  <si>
    <t>00586019203 DEPOSITO DE EFECTIVO, DEPOSITANTE: GUARACHI AYALA PAOLO MARCELO, CONCEPTO: DEVOLUCION DE FONDOS EN AVANCE (491), CUENTA DE DEPOSITO: CUENTA UNICA DEL TESORO</t>
  </si>
  <si>
    <t>O15155520002</t>
  </si>
  <si>
    <t>00099021001 DEPOSITO DE EFECTIVO, DEPOSITANTE: TRIBUNAL CONSTITUCIONAL PLURINACIONAL, CONCEPTO: DEVOLUCIÓN DE RECURSOS POR FUNCIONARIOS REPROBADOS EN CURSOS WALDO VARGAS Y LAURA, CUENTA DE DEPOSITO: CUENTA UNICA DEL TESORO</t>
  </si>
  <si>
    <t>O15155530002</t>
  </si>
  <si>
    <t>00099021001 DEPOSITO DE EFECTIVO, DEPOSITANTE: ANDREA ALEXANDRA CALDERON MERITT, CONCEPTO: DEVOLUCION DE FONDOS EN AVANCE, CUENTA DE DEPOSITO: CUENTA UNICA DEL TESORO</t>
  </si>
  <si>
    <t>O15155570002</t>
  </si>
  <si>
    <t>00099021001 DEPOSITO DE EFECTIVO, DEPOSITANTE: ESCONBOL, CONCEPTO: RETENCION DE MARISCALERIA P-3218 CORRESPONDIENTE AL MES DE JUNIO 2017, CUENTA DE DEPOSITO: CUENTA UNICA DEL TESORO</t>
  </si>
  <si>
    <t>O15155580002</t>
  </si>
  <si>
    <t>00099021001 DEPOSITO DE EFECTIVO, DEPOSITANTE: JUAN CARLOS CABRERA ROCHA, CONCEPTO: RETENCIONES RC-IVA VIATICOS POR CAMBIO DE DESTINO GESTION 2017, CUENTA DE DEPOSITO: CUENTA UNICA DEL TESORO</t>
  </si>
  <si>
    <t>O15155770002</t>
  </si>
  <si>
    <t>00526012001 DEPOSITO DE EFECTIVO, DEPOSITANTE: JUAN RAMIRO TRIGO CHAVEZ - BOLIVIA TV, CONCEPTO: DEVOLUCIÓN DE FONDOS EN AVANCE - RAMIRO TRIGO, CUENTA DE DEPOSITO: CUENTA UNICA DEL TESORO</t>
  </si>
  <si>
    <t>O15155850002</t>
  </si>
  <si>
    <t>00070011102 DEPOSITO DE EFECTIVO, DEPOSITANTE: RODRIGO BLANCO LAURA MTEPS, CONCEPTO: DEVOLUCION DE PASAJES TERRESTRES, CUENTA DE DEPOSITO: CUENTA UNICA DEL TESORO</t>
  </si>
  <si>
    <t>O15155960002</t>
  </si>
  <si>
    <t>00070011102 DEPOSITO DE EFECTIVO, DEPOSITANTE: WENDY JACQUELINE PONCE HERRERA - MTEPS, CONCEPTO: DEVOLUCION DE PASAJES TERRESTRES, CUENTA DE DEPOSITO: CUENTA UNICA DEL TESORO</t>
  </si>
  <si>
    <t>O15156000002</t>
  </si>
  <si>
    <t>00070014201 DEPOSITO DE EFECTIVO, DEPOSITANTE: ANGEL GUSTAVO VARGAS VALENCIA, CONCEPTO: DEVOLUCION SALDO REFRIGERIOS, CUENTA DE DEPOSITO: CUENTA UNICA DEL TESORO</t>
  </si>
  <si>
    <t>O15156150002</t>
  </si>
  <si>
    <t>00099021001 DEPOSITO DE EFECTIVO, DEPOSITANTE: EDUARDO SORIA GALVARRO - MINISTERIO DE DEPORTES, CONCEPTO: DEV. SALDOS FONDOS EN AVANCE COMPRA DE COMBUSTIBLE VISITAS TECNICAS, CUENTA DE DEPOSITO: CUENTA UNICA DEL TESORO</t>
  </si>
  <si>
    <t>O15156170002</t>
  </si>
  <si>
    <t>00234014202 DEPOSITO DE EFECTIVO, DEPOSITANTE: FERNANDO ENRIQUE CACERES JEREZ, CONCEPTO: DEV AL C-31 N°651 PARTIDA N°22220 VIÁTICOS POR VIAJE EXTERIOR DEL PAÍS, CUENTA DE DEPOSITO: CUENTA UNICA DEL TESORO</t>
  </si>
  <si>
    <t>O15156200002</t>
  </si>
  <si>
    <t>00234014202 DEPOSITO DE EFECTIVO, DEPOSITANTE: ROBERTO PEREZ MORALES, CONCEPTO: DEVOLUCIÓN AL C-31; 633; PARTIDA N°26910; GASTOS DE REPRESENTACIÓN, CUENTA DE DEPOSITO: CUENTA UNICA DEL TESORO</t>
  </si>
  <si>
    <t>O15156220002</t>
  </si>
  <si>
    <t>00234014202 DEPOSITO DE EFECTIVO, DEPOSITANTE: ROBERTO PEREZ MORALES, CONCEPTO: DEVOLUCIÓN AL C-31 N°633; PARTIDA N°22220; VIÁTICOS POR VIAJE AL EXTERIOR DEL PAÍS, CUENTA DE DEPOSITO: CUENTA UNICA DEL TESORO</t>
  </si>
  <si>
    <t>O15156260002</t>
  </si>
  <si>
    <t>00041021101 DEPOSITO DE EFECTIVO, DEPOSITANTE: JUAN G. FINESTONE C., CONCEPTO: INFORME MDP Y EP/ICB/VAI Nº 01/16, CUENTA DE DEPOSITO: CUENTA UNICA DEL TESORO</t>
  </si>
  <si>
    <t>O15156420002</t>
  </si>
  <si>
    <t>00572012001 DEPOSITO DE EFECTIVO, DEPOSITANTE: FEDERICO RAMOS CANAZA - EMAPA, CONCEPTO: DEVOLUCIÓN INSCRIPCIÓN ""AIMARA BÁSICO MODALIDAD VIRTUAL"", CUENTA DE DEPOSITO: CUENTA UNICA DEL TESORO</t>
  </si>
  <si>
    <t>B15157700002</t>
  </si>
  <si>
    <t>00020011102 DEP.DE CHEQ.AJENOS,RET.DE CAM.,CONCEPTO: PAGO DE HABERES PERSONAL EVENTUAL MES DE JUNIO/2017 DGTAM,DEP.: TRANSPORTE AEREO MILITAR , PROCEDENCIA: BANCO UNION S.A., CHEQUE: 17860, FECHA DE EMISION:03/07/2017</t>
  </si>
  <si>
    <t>B15157710002</t>
  </si>
  <si>
    <t>00046021109 DEP.DE CHEQ.AJENOS,RET.DE CAM.,CONCEPTO: PAGO DE GARANTIA A PRIMER REQUERIMIENTO N° 10301685/17 POR CUENTA EMPRESA GEDESA LTDA.,DEP.: MARCO SEVERICH P/ CTA. GEDESA LTDA. , PROCEDENCIA: BANCO NACIONAL DE BOLIVIA S.A., CHEQUE: 112393, FECHA DE EMISION:</t>
  </si>
  <si>
    <t>B15157720002</t>
  </si>
  <si>
    <t>00020011102 DEP.DE CHEQ.AJENOS,RET.DE CAM.,CONCEPTO: PAGO DE HABERES PERSONAL CONSULTOR MES DE JUNIO/2017 DGTAM,DEP.: TRANSPORTE AEREO MILITAR , PROCEDENCIA: BANCO UNION S.A., CHEQUE: 17861, FECHA DE EMISION:03/07/2017</t>
  </si>
  <si>
    <t>B15158130002</t>
  </si>
  <si>
    <t>00099021001 DEP.DE CHEQ.AJENOS,RET.DE CAM.,CONCEPTO: DEVOLUCION DE RECURSOS JRH,DEP.: ASFI , PROCEDENCIA: BANCO UNION S.A., CHEQUE: 2642, FECHA DE EMISION:30/06/2017</t>
  </si>
  <si>
    <t>B15158150002</t>
  </si>
  <si>
    <t>00099021001 DEP.DE CHEQ.AJENOS,RET.DE CAM.,CONCEPTO: DEP BAJAS TEMPORARIAS,DEP.: UNIDAD DE INVESTIGACIONES FINANCIERAS , PROCEDENCIA: BANCO UNION S.A., CHEQUE: 22844, FECHA DE EMISION:16/06/2017</t>
  </si>
  <si>
    <t>B15158270002</t>
  </si>
  <si>
    <t>00523012001 DEP.DE CHEQ.AJENOS,RET.DE CAM.,CONCEPTO: VENTA DE SERVICIO ECOBOL,DEP.: BENJAMIN AQUINO , PROCEDENCIA: BANCO DE CREDITO DE BOLIVIA S.A., CHEQUE: 146634, FECHA DE EMISION:27/06/2017</t>
  </si>
  <si>
    <t>B15158280002</t>
  </si>
  <si>
    <t>00099021001 DEP.DE CHEQ.AJENOS,RET.DE CAM.,CONCEPTO: MARCELO EDGAR CORTEZ ZACONETA,DEP.: BANCO UNION S.A. , PROCEDENCIA: BANCO UNION S.A., CHEQUE: 150574, FECHA DE EMISION:04/07/2017</t>
  </si>
  <si>
    <t>B15158290002</t>
  </si>
  <si>
    <t>00523012001 DEP.DE CHEQ.AJENOS,RET.DE CAM.,CONCEPTO: VENTA DE SERVICIO ECOBOL,DEP.: BENJAMIN AQUINO , PROCEDENCIA: BANCO UNION S.A., CHEQUE: 14490, FECHA DE EMISION:22/06/2017</t>
  </si>
  <si>
    <t>B15158300002</t>
  </si>
  <si>
    <t>00283012002 DEP.DE CHEQ.AJENOS,RET.DE CAM.,CONCEPTO: CHAVEZ PIZARRO WILSON ROGER,DEP.: BANCO UNION S.A. , PROCEDENCIA: BANCO UNION S.A., CHEQUE: 150575, FECHA DE EMISION:04/07/2017</t>
  </si>
  <si>
    <t>B15158360002</t>
  </si>
  <si>
    <t>00578012002 DEP.DE CHEQ.AJENOS,RET.DE CAM.,CONCEPTO: REVERSIÓN,DEP.: BOLIVIANA DE AVIACIÓN , PROCEDENCIA: BANCO UNION S.A., CHEQUE: 7743, FECHA DE EMISION:03/07/2017</t>
  </si>
  <si>
    <t>B15158620002</t>
  </si>
  <si>
    <t>00290012001 DEP.DE CHEQ.AJENOS,RET.DE CAM.,CONCEPTO: DEVOLUCION POR INCAPACIDAD TEMPORAL ABRIL/2017,DEP.: CAJA BANCARIA ESTATAL DE SALUD , PROCEDENCIA: BANCO UNION S.A., CHEQUE: 22841, FECHA DE EMISION:16/06/2017</t>
  </si>
  <si>
    <t>B15158730002</t>
  </si>
  <si>
    <t>00046021107 DEP.DE CHEQ.AJENOS,RET.DE CAM.,CONCEPTO: PAGO DE SUELDOS,DEP.: MINISTERIO DE SALUD , PROCEDENCIA: BANCO UNION S.A., CHEQUE: 12122, FECHA DE EMISION:28/06/2017</t>
  </si>
  <si>
    <t>B15158770002</t>
  </si>
  <si>
    <t>00099021001 DEP.DE CHEQ.AJENOS,RET.DE CAM.,CONCEPTO: DEV DE RETENCION DE IMPUESTOS DEL PREV 1045,DEP.: CAMARA DE SENADORES , PROCEDENCIA: BANCO UNION S.A., CHEQUE: 6536, FECHA DE EMISION:03/07/2017</t>
  </si>
  <si>
    <t>B15158860002</t>
  </si>
  <si>
    <t>00099021001 DEP.DE CHEQ.AJENOS,RET.DE CAM.,CONCEPTO: REMBOLSO SUBSIDIO INCAPACIDAD TEMPORAL (CSBP),DEP.: CONTRALORIA GENERAL DEL ESTADO , PROCEDENCIA: BANCO UNION S.A., CHEQUE: 5252, FECHA DE EMISION:27/06/2017</t>
  </si>
  <si>
    <t>B15158900002</t>
  </si>
  <si>
    <t>00099021001 DEP.DE CHEQ.AJENOS,RET.DE CAM.,CONCEPTO: REMBOLSO SUBSIDIO INCAPACIDAD TEMPORAL CSBP,DEP.: CONTRALORIA GENERAL DEL ESTADO , PROCEDENCIA: BANCO UNION S.A., CHEQUE: 5251, FECHA DE EMISION:27/06/2017</t>
  </si>
  <si>
    <t>B15158950002</t>
  </si>
  <si>
    <t>00283012002 DEP.DE CHEQ.AJENOS,RET.DE CAM.,CONCEPTO: DEP. JUDICIAL MULTA DAB,DEP.: ADUANA NAL DE BOLIVIA , PROCEDENCIA: BANCO UNION S.A., CHEQUE: 2627, FECHA DE EMISION:30/06/2017</t>
  </si>
  <si>
    <t>B15159170002</t>
  </si>
  <si>
    <t>00513012004 DEP.DE CHEQ.AJENOS,RET.DE CAM.,CONCEPTO: REVERSION SALDOS NO EJECUTADOS,DEP.: YPFB , PROCEDENCIA: BANCO UNION S.A., CHEQUE: 1286, FECHA DE EMISION:30/06/2017</t>
  </si>
  <si>
    <t>B15159340002</t>
  </si>
  <si>
    <t>00099021001 DEP.DE CHEQ.AJENOS,RET.DE CAM.,CONCEPTO: REEMBOLSO POR INCAPACIDAD TEMPORAL A LA AGENCIA BOLIVIANA DE ENERGIA NUCLEAR,DEP.: CAJA DE SALUD ""CORDES"" , PROCEDENCIA: BANCO UNION S.A., CHEQUE: 4681, FECHA DE EMISION:20/06/2017</t>
  </si>
  <si>
    <t>B15159380002</t>
  </si>
  <si>
    <t>00099021001 DEP.DE CHEQ.AJENOS,RET.DE CAM.,CONCEPTO: REEMBOLSO INCAPACIDAD TEMPORAL AL MINISTERIO DE MEDIO AMBIENTE Y AGUA,DEP.: CAJA DE SALUD ""CORDES"" , PROCEDENCIA: BANCO UNION S.A., CHEQUE: 4683, FECHA DE EMISION:20/06/2017</t>
  </si>
  <si>
    <t>B15159400002</t>
  </si>
  <si>
    <t>00099021001 DEP.DE CHEQ.AJENOS,RET.DE CAM.,CONCEPTO: REEMBOLSO INCAPACIDAD TEMPORAL AL MINISTERIO DE OBRAS PUBLICAS SERVICIOS Y VIVIENDA,DEP.: CAJA DE SALUD ""CORDES"" , PROCEDENCIA: BANCO UNION S.A., CHEQUE: 4682, FECHA DE EMISION:20/06/2017</t>
  </si>
  <si>
    <t>B15159420002</t>
  </si>
  <si>
    <t>00099021001 DEP.DE CHEQ.AJENOS,RET.DE CAM.,CONCEPTO: REINTEGROS ENERO A ABRIL 2016 Y ENERO 2017 REEMBOLSO INCAPACIDAD TEMPORAL,DEP.: CAJA DE SALUD ""CORDES"" , PROCEDENCIA: BANCO UNION S.A., CHEQUE: 4685, FECHA DE EMISION:22/06/2017</t>
  </si>
  <si>
    <t>B15159440002</t>
  </si>
  <si>
    <t>00099021001 DEP.DE CHEQ.AJENOS,RET.DE CAM.,CONCEPTO: REEMBOLSO POR INCAPACIDAD TEMPORAL,DEP.: CAJA DE SALUD ""CORDES"" , PROCEDENCIA: BANCO UNION S.A., CHEQUE: 4687, FECHA DE EMISION:22/06/2017</t>
  </si>
  <si>
    <t>B15159450002</t>
  </si>
  <si>
    <t>00587012005 DEP.DE CHEQ.AJENOS,RET.DE CAM.,CONCEPTO: PAGO PLANILLA DE AVANCE N°22 OBRA VELODROMO OLIMPICO TARIJA,DEP.: GOBIERNO AUTONOMO DEPARTAMENTAL DE TARIJA , PROCEDENCIA: BANCO UNION S.A., CHEQUE: 999, FECHA DE EMISION:04/07/2017</t>
  </si>
  <si>
    <t>B15159460002</t>
  </si>
  <si>
    <t>00099021001 DEP.DE CHEQ.AJENOS,RET.DE CAM.,CONCEPTO: REEMBOLSO POR INCAPACIDAD TEMPORAL AL MINISTERIO DE DEPORTES,DEP.: CAJA DE SALUD "" CORDES"" , PROCEDENCIA: BANCO UNION S.A., CHEQUE: 4680, FECHA DE EMISION:20/06/2017</t>
  </si>
  <si>
    <t>O15157670002</t>
  </si>
  <si>
    <t>00099021001 DEPOSITO DE EFECTIVO, DEPOSITANTE: MARTIN FELIPE REYES QUISPE, CONCEPTO: DEVOLUCION DE VIATICOS, CUENTA DE DEPOSITO: CUENTA UNICA DEL TESORO</t>
  </si>
  <si>
    <t>O15157890002</t>
  </si>
  <si>
    <t>00212012001 DEPOSITO DE EFECTIVO, DEPOSITANTE: EDGAR E. PAUCARA QUISPE - INRA-DN, CONCEPTO: DEVOLUCION DE GASTOS OPERATIVOS, CUENTA DE DEPOSITO: CUENTA UNICA DEL TESORO</t>
  </si>
  <si>
    <t>O15157910002</t>
  </si>
  <si>
    <t>00592012001 DEPOSITO DE EFECTIVO, DEPOSITANTE: IVAN GONZALES RAMIREZ, CONCEPTO: DINERO SOBRANTE DEVENGADO IATA, CUENTA DE DEPOSITO: CUENTA UNICA DEL TESORO</t>
  </si>
  <si>
    <t>O15157950002</t>
  </si>
  <si>
    <t>O15157980002</t>
  </si>
  <si>
    <t>00041014101 DEPOSITO DE EFECTIVO, DEPOSITANTE: GOBIERNO AUTÓNOMO MUNICIPAL DE TOLEDO, CONCEPTO: 47 EQUIPOS DE COMPUTACIÓN, CUENTA DE DEPOSITO: CUENTA UNICA DEL TESORO</t>
  </si>
  <si>
    <t>O15157990002</t>
  </si>
  <si>
    <t>00099021001 DEPOSITO DE EFECTIVO, DEPOSITANTE: ASFI-JULIO C. VILLALPANDO SANDI, CONCEPTO: DEVOLUCION POR VIATICOS ASIGNADOS, CUENTA DE DEPOSITO: CUENTA UNICA DEL TESORO</t>
  </si>
  <si>
    <t>O15158010002</t>
  </si>
  <si>
    <t>00099021001 DEPOSITO DE EFECTIVO, DEPOSITANTE: ASFI-ALVARO H. ROBLES ROJAS, CONCEPTO: DEVOLUCION DE FONDOS SABSA, CUENTA DE DEPOSITO: CUENTA UNICA DEL TESORO</t>
  </si>
  <si>
    <t>O15158020002</t>
  </si>
  <si>
    <t>00099021001 DEPOSITO DE EFECTIVO, DEPOSITANTE: ASFI-MARIA S. COPAJEÑO COPA, CONCEPTO: DEVOLUCION DE FONDOS POR ASIGNACION DE PASAJES TERRESTRES, CUENTA DE DEPOSITO: CUENTA UNICA DEL TESORO</t>
  </si>
  <si>
    <t>O15158040002</t>
  </si>
  <si>
    <t>00099021001 DEPOSITO DE EFECTIVO, DEPOSITANTE: ASFI-RODRIGO J. LIMPIAS PALOMEQUE, CONCEPTO: DEVOLUCION DE FONDOS SABSA, CUENTA DE DEPOSITO: CUENTA UNICA DEL TESORO</t>
  </si>
  <si>
    <t>O15158050002</t>
  </si>
  <si>
    <t>00099021001 DEPOSITO DE EFECTIVO, DEPOSITANTE: ASFI-MARIANA BALDIVIEZO MENDEZ, CONCEPTO: DEVOLUCION DE FONDOS SABSA, CUENTA DE DEPOSITO: CUENTA UNICA DEL TESORO</t>
  </si>
  <si>
    <t>O15158060002</t>
  </si>
  <si>
    <t>00099021001 DEPOSITO DE EFECTIVO, DEPOSITANTE: ASFI-BENITO QUISPE MOJICA, CONCEPTO: DEVOLUCION DE FONDOS TASAS DE AEROPUERTO, CUENTA DE DEPOSITO: CUENTA UNICA DEL TESORO</t>
  </si>
  <si>
    <t>O15158070002</t>
  </si>
  <si>
    <t>00099021001 DEPOSITO DE EFECTIVO, DEPOSITANTE: ASFI-MOISES E. AREVALO CABRERA, CONCEPTO: DEVOLUCION DE FONDOS POR ASIGNACION DE PASAJES TERRESTRES, CUENTA DE DEPOSITO: CUENTA UNICA DEL TESORO</t>
  </si>
  <si>
    <t>O15158080002</t>
  </si>
  <si>
    <t>00099021001 DEPOSITO DE EFECTIVO, DEPOSITANTE: ASFI-VERONICA L. MORALES VERA, CONCEPTO: DEVOLUCION POR VIATICOS ASIGNADOS, CUENTA DE DEPOSITO: CUENTA UNICA DEL TESORO</t>
  </si>
  <si>
    <t>O15158100002</t>
  </si>
  <si>
    <t>00099021001 DEPOSITO DE EFECTIVO, DEPOSITANTE: ASFI-JUAN FERNANDO DURAN VALENZUELA, CONCEPTO: DEVOLUCION DE FONDOS POR ASIGNACION DE PASAJES TERRESTRES, CUENTA DE DEPOSITO: CUENTA UNICA DEL TESORO</t>
  </si>
  <si>
    <t>O15158110002</t>
  </si>
  <si>
    <t>00099021001 DEPOSITO DE EFECTIVO, DEPOSITANTE: ASFI-RODRIGO LIMPIAS PALOMEQUE, CONCEPTO: DEVOLUCION DE FONDOS POR ASIGNACION DE PASAJES TERRESTRES, CUENTA DE DEPOSITO: CUENTA UNICA DEL TESORO</t>
  </si>
  <si>
    <t>O15158500002</t>
  </si>
  <si>
    <t>00574012002 DEPOSITO DE EFECTIVO, DEPOSITANTE: ALDO UGARTE ALMANZA, CONCEPTO: DEVOLUCIÓN DE FONDOS NO UTILIZADOS - LACTEOSBOL, CUENTA DE DEPOSITO: CUENTA UNICA DEL TESORO</t>
  </si>
  <si>
    <t>O15158510002</t>
  </si>
  <si>
    <t>00342012001 DEPOSITO DE EFECTIVO, DEPOSITANTE: SRA CARINA ORTEGA JEREZ, CONCEPTO: DEVOLUCION DE EXCESO DE LLAMADAS DE TELEFONO, CUENTA DE DEPOSITO: CUENTA UNICA DEL TESORO</t>
  </si>
  <si>
    <t>O15158570002</t>
  </si>
  <si>
    <t>00099021001 DEPOSITO DE EFECTIVO, DEPOSITANTE: CECILIA FLORES DE CEÑI, CONCEPTO: DEVOLUCION, CUENTA DE DEPOSITO: CUENTA UNICA DEL TESORO</t>
  </si>
  <si>
    <t>O15158670002</t>
  </si>
  <si>
    <t>00099021001 DEPOSITO DE EFECTIVO, DEPOSITANTE: JUAN CARLOS HINOJOSA LEDEZMA, CONCEPTO: IVA 13% VIÁTICOS, CUENTA DE DEPOSITO: CUENTA UNICA DEL TESORO</t>
  </si>
  <si>
    <t>O15158690002</t>
  </si>
  <si>
    <t>00099021001 DEPOSITO DE EFECTIVO, DEPOSITANTE: UMOPAR QUIJARRO-FELCN, CONCEPTO: DEVOLUCION POR COMPRA DE PRODUCTOS QUE NO SON PARA LA ELABORACION DE ALIMENTACION GESTION 2016, CUENTA DE DEPOSITO: CUENTA UNICA DEL TESORO</t>
  </si>
  <si>
    <t>O15158700002</t>
  </si>
  <si>
    <t>00046024204 DEPOSITO DE EFECTIVO, DEPOSITANTE: GROVER PAREDES MARTINEZ - MIN DE SALUD, CONCEPTO: DEVOLUCIÓN FONDOS EN AVANCE FLETES Y ALMACENAMIENTO, CUENTA DE DEPOSITO: CUENTA UNICA DEL TESORO</t>
  </si>
  <si>
    <t>O15158720002</t>
  </si>
  <si>
    <t>00212012001 DEPOSITO DE EFECTIVO, DEPOSITANTE: JUAN CARLOS TUSCO VELASQUEZ INRA - DN, CONCEPTO: DEVOLUCIÓN DE GASTOS OPERATIVOS, CUENTA DE DEPOSITO: CUENTA UNICA DEL TESORO</t>
  </si>
  <si>
    <t>O15158990002</t>
  </si>
  <si>
    <t>00099021001 DEPOSITO DE EFECTIVO, DEPOSITANTE: LOURDES MONICA CARRASCO MEJIA, CONCEPTO: DEVOLUCION, CUENTA DE DEPOSITO: CUENTA UNICA DEL TESORO</t>
  </si>
  <si>
    <t>O15159060002</t>
  </si>
  <si>
    <t>O15159080002</t>
  </si>
  <si>
    <t>O15159100002</t>
  </si>
  <si>
    <t>00046024204 DEPOSITO DE EFECTIVO, DEPOSITANTE: ROGER BLACUTT PANIAGUA, CONCEPTO: SALDO DE FONDOS EN AVANCE ASIGNADOS A LILIAN ROBLES PAREJA C-31 1685, CUENTA DE DEPOSITO: CUENTA UNICA DEL TESORO</t>
  </si>
  <si>
    <t>O15159120002</t>
  </si>
  <si>
    <t>00046024204 DEPOSITO DE EFECTIVO, DEPOSITANTE: ROGER BLACUTT PANIAGUA, CONCEPTO: DEP. POR PASAJE AEREO NO UTILIZADO POR JHENNY CHOQUILLA, CUENTA DE DEPOSITO: CUENTA UNICA DEL TESORO</t>
  </si>
  <si>
    <t>O15159150002</t>
  </si>
  <si>
    <t>00099021001 DEPOSITO DE EFECTIVO, DEPOSITANTE: GIOE OCCIDENTE - FELCN, CONCEPTO: DEV. POR COMPRA DE PRODUCTOS QUE NO SON CONSIDERADOS PARA LA ELAB. DE ALIMENTOS GESTION/2016, CUENTA DE DEPOSITO: CUENTA UNICA DEL TESORO</t>
  </si>
  <si>
    <t>O15159160002</t>
  </si>
  <si>
    <t>00099021001 DEPOSITO DE EFECTIVO, DEPOSITANTE: GIOE ORIENTE - FELCN, CONCEPTO: DEV. POR COMPRA DE PRODUCTOS QUE NO SON CONSIDERADOS PARA LA LA ELAB. DE ALIMENTOS GESTION 2016, CUENTA DE DEPOSITO: CUENTA UNICA DEL TESORO</t>
  </si>
  <si>
    <t>O15159180002</t>
  </si>
  <si>
    <t>00099021001 DEPOSITO DE EFECTIVO, DEPOSITANTE: GIOE VALLE - FELCN, CONCEPTO: DEV. POR COMPRA DE PRODUCTOS QUE NO SON CONSIDERADOS PRA LA ELAB DE ALIMENTOS GESTION 2016, CUENTA DE DEPOSITO: CUENTA UNICA DEL TESORO</t>
  </si>
  <si>
    <t>O15159230002</t>
  </si>
  <si>
    <t>00526012001 DEPOSITO DE EFECTIVO, DEPOSITANTE: DANIEL MAMANI - BOLIVIA TV, CONCEPTO: DEVOLUCIÓN, CUENTA DE DEPOSITO: CUENTA UNICA DEL TESORO</t>
  </si>
  <si>
    <t>O15159240002</t>
  </si>
  <si>
    <t>00234014202 DEPOSITO DE EFECTIVO, DEPOSITANTE: AUGUSTO MACHICADO MENDOZA, CONCEPTO: DEV. AL C-31 N 606, PARTIDA N 22210, CUENTA DE DEPOSITO: CUENTA UNICA DEL TESORO</t>
  </si>
  <si>
    <t>O15159260002</t>
  </si>
  <si>
    <t>00234014202 DEPOSITO DE EFECTIVO, DEPOSITANTE: AUGUSTO MACHICADO MENDOZA, CONCEPTO: DEV AL C-31 N 606, PARTIDA N° 23400, CUENTA DE DEPOSITO: CUENTA UNICA DEL TESORO</t>
  </si>
  <si>
    <t>O15159270002</t>
  </si>
  <si>
    <t>00234014202 DEPOSITO DE EFECTIVO, DEPOSITANTE: AUGUSTO MACHICADO MENDOZA, CONCEPTO: DEV AL C-31 N 606, PARTIDA N 25900, CUENTA DE DEPOSITO: CUENTA UNICA DEL TESORO</t>
  </si>
  <si>
    <t>O15159300002</t>
  </si>
  <si>
    <t>00234014202 DEPOSITO DE EFECTIVO, DEPOSITANTE: AUGUSTO MACHICADO MENDOZA, CONCEPTO: DEV AL C-31 N 606, PARTIDA N 24120, CUENTA DE DEPOSITO: CUENTA UNICA DEL TESORO</t>
  </si>
  <si>
    <t>O15159310002</t>
  </si>
  <si>
    <t>00234014202 DEPOSITO DE EFECTIVO, DEPOSITANTE: AUGUSTO MACHICADO MENDOZA, CONCEPTO: DEV. AL C-31 N 606, PARTIDA N 34110, CUENTA DE DEPOSITO: CUENTA UNICA DEL TESORO</t>
  </si>
  <si>
    <t>O15159480002</t>
  </si>
  <si>
    <t>00016011101 DEPOSITO DE EFECTIVO, DEPOSITANTE: SUSANA POSTIGO DE SPADA, CONCEPTO: DEVOLUCION DE UN (1) DIA DE VIATICO INTERNACIONAL, CUENTA DE DEPOSITO: CUENTA UNICA DEL TESORO</t>
  </si>
  <si>
    <t>O15159530002</t>
  </si>
  <si>
    <t>00130012002 DEPOSITO DE EFECTIVO, DEPOSITANTE: JUAN RIGOBERTO GUERREROS ROQUE, CONCEPTO: DEVOLUCIÓN POR GASTOS DE VIÁTICOS, CUENTA DE DEPOSITO: CUENTA UNICA DEL TESORO</t>
  </si>
  <si>
    <t>O15159540002</t>
  </si>
  <si>
    <t>00099021001 DEPOSITO DE EFECTIVO, DEPOSITANTE: IVAN HILARION ALCALA CRESPO, CONCEPTO: DEVOLUCIÓN DE PASAJES, CUENTA DE DEPOSITO: CUENTA UNICA DEL TESORO</t>
  </si>
  <si>
    <t>O15159550002</t>
  </si>
  <si>
    <t>00099021001 DEPOSITO DE EFECTIVO, DEPOSITANTE: IVAN HILARION ALCALA CRESPO, CONCEPTO: DEVOLUCIÓN DE VIÁTICOS, CUENTA DE DEPOSITO: CUENTA UNICA DEL TESORO</t>
  </si>
  <si>
    <t>O15159570002</t>
  </si>
  <si>
    <t>00572012001 DEPOSITO DE EFECTIVO, DEPOSITANTE: DAFNE LOURDES VENEGAS RAMOS, CONCEPTO: DEVOLUCION POR CONCEPTO DE CAPACITACION, CUENTA DE DEPOSITO: CUENTA UNICA DEL TESORO</t>
  </si>
  <si>
    <t>O15159760002</t>
  </si>
  <si>
    <t>00020031101 DEPOSITO DE EFECTIVO, DEPOSITANTE: LICEO MILITAR, CONCEPTO: DEVOLUCION DE SERVICIOS BASICOS, CUENTA DE DEPOSITO: CUENTA UNICA DEL TESORO</t>
  </si>
  <si>
    <t>O15159770002</t>
  </si>
  <si>
    <t>O15159930002</t>
  </si>
  <si>
    <t>00292012001 DEPOSITO DE EFECTIVO, DEPOSITANTE: NESTOR PAZ VILLAMOR, CONCEPTO: CONVENIO INTERINSTUCIONAL 012/2016 ENTRE VIAS BOLIVIA Y FEDERACION 1RO DE MAYO, CUENTA DE DEPOSITO: CUENTA UNICA DEL TESORO</t>
  </si>
  <si>
    <t>O15159940002</t>
  </si>
  <si>
    <t>00572012001 DEPOSITO DE EFECTIVO, DEPOSITANTE: W. JHONNATAN GUTIERREZ LEYTON, CONCEPTO: INSCRIPCION DE CURSO AYMARA, CUENTA DE DEPOSITO: CUENTA UNICA DEL TESORO</t>
  </si>
  <si>
    <t>O15159950002</t>
  </si>
  <si>
    <t>O15159970002</t>
  </si>
  <si>
    <t>O15159980002</t>
  </si>
  <si>
    <t>O15160000002</t>
  </si>
  <si>
    <t>O15160010002</t>
  </si>
  <si>
    <t>O15160020002</t>
  </si>
  <si>
    <t>00099021001 DEPOSITO DE EFECTIVO, DEPOSITANTE: FERNANDO VALDEZ CUSI, CONCEPTO: DEVOLUCION DE FONDOS EN AVANCE, CUENTA DE DEPOSITO: CUENTA UNICA DEL TESORO</t>
  </si>
  <si>
    <t>O15160030002</t>
  </si>
  <si>
    <t>O15160340002</t>
  </si>
  <si>
    <t>00526012001 DEPOSITO DE EFECTIVO, DEPOSITANTE: BOLIVIA TV - JAIME QUISPE MAMANI, CONCEPTO: DEVOLUCION DE FONDOS EN AVANCE, CUENTA DE DEPOSITO: CUENTA UNICA DEL TESORO</t>
  </si>
  <si>
    <t>O15160370002</t>
  </si>
  <si>
    <t>00234014202 DEPOSITO DE EFECTIVO, DEPOSITANTE: ROBERTO PEREZ MORALES, CONCEPTO: DEVOLUCION AL C-31 N° 634, PARTIDA N° 22120, CUENTA DE DEPOSITO: CUENTA UNICA DEL TESORO</t>
  </si>
  <si>
    <t>O15160380002</t>
  </si>
  <si>
    <t>00526012001 DEPOSITO DE EFECTIVO, DEPOSITANTE: BOLIVIA TV- JAIME QUISPE MAMANI, CONCEPTO: DEVOLUCION DE VIATICOS, CUENTA DE DEPOSITO: CUENTA UNICA DEL TESORO</t>
  </si>
  <si>
    <t>O15160480002</t>
  </si>
  <si>
    <t>00526012001 DEPOSITO DE EFECTIVO, DEPOSITANTE: ANGEL SALINAS - BOLIVIA TV, CONCEPTO: DEVOLUCION, CUENTA DE DEPOSITO: CUENTA UNICA DEL TESORO</t>
  </si>
  <si>
    <t>O15160510002</t>
  </si>
  <si>
    <t>00526012001 DEPOSITO DE EFECTIVO, DEPOSITANTE: CELSO MAMANI - BOLIVIA TV, CONCEPTO: DEVOLUCION, CUENTA DE DEPOSITO: CUENTA UNICA DEL TESORO</t>
  </si>
  <si>
    <t>O15160530002</t>
  </si>
  <si>
    <t>00591012001 DEPOSITO DE EFECTIVO, DEPOSITANTE: NELSON AGUIRRE ALARCON, CONCEPTO: CONSUMO DE AGUA POTABLE, CUENTA DE DEPOSITO: CUENTA UNICA DEL TESORO</t>
  </si>
  <si>
    <t>O15160570002</t>
  </si>
  <si>
    <t>00526012001 DEPOSITO DE EFECTIVO, DEPOSITANTE: ALDO COBO - BOLIVIA TV, CONCEPTO: DEVOLUCION, CUENTA DE DEPOSITO: CUENTA UNICA DEL TESORO</t>
  </si>
  <si>
    <t>O15160630002</t>
  </si>
  <si>
    <t>00099021001 DEPOSITO DE EFECTIVO, DEPOSITANTE: ROMULO ESPINOZA CRUZ PRO-CAMELIDOS, CONCEPTO: DEV DE RETENCIONES POR ALQUILER DE EQUIPOS Y MAQUINARIA, OTROS ALQUILERES Y GASTOS DE ALIMENTACIÓN, CUENTA DE DEPOSITO: CUENTA UNICA DEL TESORO</t>
  </si>
  <si>
    <t>O15160650002</t>
  </si>
  <si>
    <t>00070011102 DEPOSITO DE EFECTIVO, DEPOSITANTE: CORALI BETTY CONDORI BERNABE C.I. 7303282 OR., CONCEPTO: DEVOLUCION DE VIATICOS, CUENTA DE DEPOSITO: CUENTA UNICA DEL TESORO</t>
  </si>
  <si>
    <t>O15160680002</t>
  </si>
  <si>
    <t>00342012001 DEPOSITO DE EFECTIVO, DEPOSITANTE: ISABEL M. BARRIOS PEÑARANDA, CONCEPTO: DEVOLUCION DE EXESO DE LLAMADAS DE TELEFONO, CUENTA DE DEPOSITO: CUENTA UNICA DEL TESORO</t>
  </si>
  <si>
    <t>O15160690002</t>
  </si>
  <si>
    <t>O15160740002</t>
  </si>
  <si>
    <t>00070011102 DEPOSITO DE EFECTIVO, DEPOSITANTE: EDSON SOCATICONA MAMANI - MIN TRAB EMP PREV S, CONCEPTO: DEVOLUCIÓN DE REFRIGERIO, CUENTA DE DEPOSITO: CUENTA UNICA DEL TESORO</t>
  </si>
  <si>
    <t>O15161050002</t>
  </si>
  <si>
    <t>O15161090002</t>
  </si>
  <si>
    <t>00206012001 DEPOSITO DE EFECTIVO, DEPOSITANTE: INE, CONCEPTO: DEP. POR VENTA, LA PAZ, FECHA 30/06/2017, CUENTA DE DEPOSITO: CUENTA UNICA DEL TESORO</t>
  </si>
  <si>
    <t>O15161100002</t>
  </si>
  <si>
    <t>00206012001 DEPOSITO DE EFECTIVO, DEPOSITANTE: INE, CONCEPTO: DEP. POR VENTA, LA PAZ, FECHA 03/07/2017, CUENTA DE DEPOSITO: CUENTA UNICA DEL TESORO</t>
  </si>
  <si>
    <t>O15161110002</t>
  </si>
  <si>
    <t>00099021001 DEPOSITO DE EFECTIVO, DEPOSITANTE: FIDEL SEGALES PABON CI:2326678 LP, CONCEPTO: DEVOLUCIÓN EXCEDENTE SALARIAL JUNIO 2017 SUMA SALARIOS UMSA CNS POR LEY FINANCIAL, CUENTA DE DEPOSITO: CUENTA UNICA DEL TESORO</t>
  </si>
  <si>
    <t>O15161160002</t>
  </si>
  <si>
    <t>00099031004 DEPOSITO DE EFECTIVO, DEPOSITANTE: MINISTERIO DE GOBIERNO, CONCEPTO: DEPÓSITO POR PRORROGA DE NOCRE, CUENTA DE DEPOSITO: CUENTA UNICA DEL TESORO</t>
  </si>
  <si>
    <t>O15161220002</t>
  </si>
  <si>
    <t>00099021001 DEPOSITO DE EFECTIVO, DEPOSITANTE: ADEMAF-JHASMANI BORJA FLORES, CONCEPTO: REVERSION VIATICOS, CUENTA DE DEPOSITO: CUENTA UNICA DEL TESORO</t>
  </si>
  <si>
    <t>O15161240002</t>
  </si>
  <si>
    <t>00099021001 DEPOSITO DE EFECTIVO, DEPOSITANTE: RAMIRO MARTIN BURGOS SIÑANI CI:2448774 LP, CONCEPTO: PAGO POR EL INF DE AUD INTERNA RELATIVA A LA ADMISIÓN DE PROD QUIMICOS (MDPYEP/INF/UAI N°15/15), CUENTA DE DEPOSITO: CUENTA UNICA DEL TESORO</t>
  </si>
  <si>
    <t>O15161280002</t>
  </si>
  <si>
    <t>00046024204 DEPOSITO DE EFECTIVO, DEPOSITANTE: MINISTERIO DE SALUD-BORIS CASABLANCA REYES, CONCEPTO: DEVOLUCION DE FONDOS EN AVANCE, CUENTA DE DEPOSITO: CUENTA UNICA DEL TESORO</t>
  </si>
  <si>
    <t>O15161290002</t>
  </si>
  <si>
    <t>O15161420002</t>
  </si>
  <si>
    <t>00099021001 DEPOSITO DE EFECTIVO, DEPOSITANTE: HUGO PABLO KANTUTA COLQUE, CONCEPTO: DEVOLUCION DE RENTA DE VEJEZ, CUENTA DE DEPOSITO: CUENTA UNICA DEL TESORO</t>
  </si>
  <si>
    <t>B15162540002</t>
  </si>
  <si>
    <t>00523012001 DEP.DE CHEQ.AJENOS,RET.DE CAM.,CONCEPTO: VENTA DE SERVICIO ECOBOL,DEP.: BENJAMIN AQUINO , PROCEDENCIA: BANCO NACIONAL DE BOLIVIA S.A., CHEQUE: 6541208, FECHA DE EMISION:26/06/2017</t>
  </si>
  <si>
    <t>B15162600002</t>
  </si>
  <si>
    <t>00212082004 DEP.DE CHEQ.AJENOS,RET.DE CAM.,CONCEPTO: APORTES VOLUNTARIOS MES DE JUNIO 2017 INRA LA PAZ,DEP.: INRA LA PAZ APORTES VOLUNTARIOS JUNIO 2017 , PROCEDENCIA: BANCO UNION S.A., CHEQUE: 3744, FECHA DE EMISION:03/07/2017</t>
  </si>
  <si>
    <t>B15162650002</t>
  </si>
  <si>
    <t>00523012001 DEP.DE CHEQ.AJENOS,RET.DE CAM.,CONCEPTO: PAGO POR CONCEPTO DE ALQUILER,DEP.: ECOBOL , PROCEDENCIA: BANCO UNION S.A., CHEQUE: 147005, FECHA DE EMISION:30/06/2017</t>
  </si>
  <si>
    <t>B15163100002</t>
  </si>
  <si>
    <t>00099021001 DEP.DE CHEQ.AJENOS,RET.DE CAM.,CONCEPTO: ALDUNATE ESCOBAR DONALD OSCAR,DEP.: BANCO UNIÓN S.A. , PROCEDENCIA: BANCO UNION S.A., CHEQUE: 150577, FECHA DE EMISION:05/07/2017</t>
  </si>
  <si>
    <t>B15163390002</t>
  </si>
  <si>
    <t>00222018010 DEP.DE CHEQ.AJENOS,RET.DE CAM.,CONCEPTO: REVERSIÓN PREV.944,DEP.: INIAF - POTOSI , PROCEDENCIA: BANCO UNION S.A., CHEQUE: 2198, FECHA DE EMISION:06/06/2017</t>
  </si>
  <si>
    <t>B15163500002</t>
  </si>
  <si>
    <t>00342012001 DEP.DE CHEQ.AJENOS,RET.DE CAM.,CONCEPTO: DEVOLUCION VIATICOS C-31 Nº 744 MES MAYO,DEP.: AEV REGIONAL SUCRE , PROCEDENCIA: BANCO UNION S.A., CHEQUE: 362, FECHA DE EMISION:28/06/2017</t>
  </si>
  <si>
    <t>B15163700002</t>
  </si>
  <si>
    <t>00342012001 DEP.DE CHEQ.AJENOS,RET.DE CAM.,CONCEPTO: DEVOLUCION PASAJES Y COMBUSTIBLE C-31 Nº 743 MES MAYO,DEP.: AEV REGIONAL SUCRE , PROCEDENCIA: BANCO UNION S.A., CHEQUE: 360, FECHA DE EMISION:26/06/2017</t>
  </si>
  <si>
    <t>B15164130002</t>
  </si>
  <si>
    <t>00340012003 DEP.DE CHEQ.AJENOS,RET.DE CAM.,CONCEPTO: PAGO INCAPACIDAD TEMPORTAL DEL PERSONAL SEGIP CORRESPONDIENTE MES MARZO 2017,DEP.: CAJA DE SALUD DE CAMINOS Y R.A. , PROCEDENCIA: BANCO UNION S.A., CHEQUE: 7929, FECHA DE EMISION:26/06/2017</t>
  </si>
  <si>
    <t>B15164140002</t>
  </si>
  <si>
    <t>00099021001 DEP.DE CHEQ.AJENOS,RET.DE CAM.,CONCEPTO: PAGO INCAPACIDAD TEMPORAL DEL PERSONAL SEGIP CORRESPONDIENTE MES MARZO 2017,DEP.: CAJA DE SALUD DE CAMINOS Y R.A. , PROCEDENCIA: BANCO UNION S.A., CHEQUE: 7930, FECHA DE EMISION:26/06/2017</t>
  </si>
  <si>
    <t>B15164160002</t>
  </si>
  <si>
    <t>00590012001 DEP.DE CHEQ.AJENOS,RET.DE CAM.,CONCEPTO: PAGO INCAPACIDAD TEMPORAL DEL PERSONAL QUIPUS CORRESPONDIENTE MES MAYO 2017,DEP.: CAJA DE SALUD DE CAMINOS Y R.A. , PROCEDENCIA: BANCO UNION S.A., CHEQUE: 7942, FECHA DE EMISION:27/06/2017</t>
  </si>
  <si>
    <t>B15164260002</t>
  </si>
  <si>
    <t>00099021001 DEP.DE CHEQ.AJENOS,RET.DE CAM.,CONCEPTO: DEVOLUCION DE CC NO COBRADA MARZO 2017,DEP.: LA VITALICIA SEGUROS Y REASEGUROS DE VIDA S.A , PROCEDENCIA: BANCO BISA S.A., CHEQUE: 41338, FECHA DE EMISION:05/07/2017</t>
  </si>
  <si>
    <t>O15162670002</t>
  </si>
  <si>
    <t>O15162860002</t>
  </si>
  <si>
    <t>00099021001 DEPOSITO DE EFECTIVO, DEPOSITANTE: CHAMBI VALENCIA VICTORIA ANGELICA CI 10026042, CONCEPTO: REVERSION DE HABERES INDEVIDA, CUENTA DE DEPOSITO: CUENTA UNICA DEL TESORO</t>
  </si>
  <si>
    <t>O15162880002</t>
  </si>
  <si>
    <t>O15162910002</t>
  </si>
  <si>
    <t>O15162960002</t>
  </si>
  <si>
    <t>00099021001 DEPOSITO DE EFECTIVO, DEPOSITANTE: AIDA MORALES VDA. DE ROSSO, CONCEPTO: CONVENIO DE PAGO 009,16, CUENTA DE DEPOSITO: CUENTA UNICA DEL TESORO</t>
  </si>
  <si>
    <t>O15162990002</t>
  </si>
  <si>
    <t>00035031101 DEPOSITO DE EFECTIVO, DEPOSITANTE: MEFP-UCPP, CONCEPTO: INGRESOS POR PARQUEO VEHICULAR AL CAMPO FERIAL CORRESPONDIENTE A JUNIO 2017, CUENTA DE DEPOSITO: CUENTA UNICA DEL TESORO</t>
  </si>
  <si>
    <t>O15163020002</t>
  </si>
  <si>
    <t>O15163110002</t>
  </si>
  <si>
    <t>00099021001 DEPOSITO DE EFECTIVO, DEPOSITANTE: PASCUAL AROJA CONDORI, CONCEPTO: DOBLE PERCEPCION, CUENTA DE DEPOSITO: CUENTA UNICA DEL TESORO</t>
  </si>
  <si>
    <t>O15163150002</t>
  </si>
  <si>
    <t>O15163180002</t>
  </si>
  <si>
    <t>00020011103 DEPOSITO DE EFECTIVO, DEPOSITANTE: REGISTRO INTERNACIONAL BOLIVIANO DE BUQUES, CONCEPTO: REVERSIÓN GASTOS DE FUNCIONAMIENTO DOC. OBLIGACIÓN 175020 QUINTO DESEMBOLSO: MAYO, CUENTA DE DEPOSITO: CUENTA UNICA DEL TESORO</t>
  </si>
  <si>
    <t>O15163190002</t>
  </si>
  <si>
    <t>00020011103 DEPOSITO DE EFECTIVO, DEPOSITANTE: REGISTRO INTERNACIONAL BOLIVIANO DE BUQUES, CONCEPTO: REVERSIÓN GASTOS DE FUNCIONAMIENTO DOC. OBLIGACIÓN 175021 QUINTO DESEMBOLSO: MAYO, CUENTA DE DEPOSITO: CUENTA UNICA DEL TESORO</t>
  </si>
  <si>
    <t>O15163650002</t>
  </si>
  <si>
    <t>00099021001 DEPOSITO DE EFECTIVO, DEPOSITANTE: TRIBUNAL CONSTITUCIONAL PLURINACIONAL, CONCEPTO: DEVOLUCION DE RECURSOS POR FUNCIONARIOS REPROBADOS EN CURSOS ; ARTURO RIVERA, CUENTA DE DEPOSITO: CUENTA UNICA DEL TESORO</t>
  </si>
  <si>
    <t>O15163760002</t>
  </si>
  <si>
    <t>00212012001 DEPOSITO DE EFECTIVO, DEPOSITANTE: INRA NACIONAL-CRISTIAN DANIEL DIAZ ARCIENEGA, CONCEPTO: DEVOLUCION DE GASTOS OPERATIVOS, CUENTA DE DEPOSITO: CUENTA UNICA DEL TESORO</t>
  </si>
  <si>
    <t>O15163790002</t>
  </si>
  <si>
    <t>00586019203 DEPOSITO DE EFECTIVO, DEPOSITANTE: IVAN CAYO MAMANI FLORES, CONCEPTO: DEVOLUCION DE FONDOS EN AVANCE (280), CUENTA DE DEPOSITO: CUENTA UNICA DEL TESORO</t>
  </si>
  <si>
    <t>O15163950002</t>
  </si>
  <si>
    <t>00099021001 DEPOSITO DE EFECTIVO, DEPOSITANTE: EJERCITO - HUGO SARABIA CORRALES, CONCEPTO: REVERSION POR 13% VIATICOS, CUENTA DE DEPOSITO: CUENTA UNICA DEL TESORO</t>
  </si>
  <si>
    <t>O15164010002</t>
  </si>
  <si>
    <t>00099021001 DEPOSITO DE EFECTIVO, DEPOSITANTE: JOSE LUIS ACEBEDO ALIAGA, CONCEPTO: EXCEDENTE LLAMADAS TELEFONICAS, CUENTA DE DEPOSITO: CUENTA UNICA DEL TESORO</t>
  </si>
  <si>
    <t>O15164040002</t>
  </si>
  <si>
    <t>00526012001 DEPOSITO DE EFECTIVO, DEPOSITANTE: HENRY VELEZ QUINTANILLA - BOLIVIA TV, CONCEPTO: DEVOLUCIÓN DE VIÁTICOS, CUENTA DE DEPOSITO: CUENTA UNICA DEL TESORO</t>
  </si>
  <si>
    <t>O15164080002</t>
  </si>
  <si>
    <t>00206012001 DEPOSITO DE EFECTIVO, DEPOSITANTE: INE, CONCEPTO: DEP. POR VENTA LA PAZ FECHA 04/07/2017, CUENTA DE DEPOSITO: CUENTA UNICA DEL TESORO</t>
  </si>
  <si>
    <t>O15164110002</t>
  </si>
  <si>
    <t>00283042001 DEPOSITO DE EFECTIVO, DEPOSITANTE: GARY RAUL YAVI CONDORI, CONCEPTO: DEVOLUCION VIATICOS GERENCIA REGIONAL ORURO, CUENTA DE DEPOSITO: CUENTA UNICA DEL TESORO</t>
  </si>
  <si>
    <t>O15164170002</t>
  </si>
  <si>
    <t>00099021001 DEPOSITO DE EFECTIVO, DEPOSITANTE: GLADYS CALCINA CHAVEZ, CONCEPTO: DEVOLUCION DE FONDOS CAJA CHICA, CUENTA DE DEPOSITO: CUENTA UNICA DEL TESORO</t>
  </si>
  <si>
    <t>O15164280002</t>
  </si>
  <si>
    <t>00132042002 DEPOSITO DE EFECTIVO, DEPOSITANTE: MARVIN ARIEL VARGAS VENEGAS, CONCEPTO: DEVOLUCION FONDOS EN AVANCE, CUENTA DE DEPOSITO: CUENTA UNICA DEL TESORO</t>
  </si>
  <si>
    <t>O15164430002</t>
  </si>
  <si>
    <t>00526012001 DEPOSITO DE EFECTIVO, DEPOSITANTE: JHONNY LLANOS P., CONCEPTO: DEVOLUCION SALDO FONDOS GASOLINA, CUENTA DE DEPOSITO: CUENTA UNICA DEL TESORO</t>
  </si>
  <si>
    <t>O15164640002</t>
  </si>
  <si>
    <t>00265022001 DEPOSITO DE EFECTIVO, DEPOSITANTE: OMAR PEREIRA CASTEL, CONCEPTO: VIATICO NO UTILIZADO, CUENTA DE DEPOSITO: CUENTA UNICA DEL TESORO</t>
  </si>
  <si>
    <t>O15164700002</t>
  </si>
  <si>
    <t>00099021001 DEPOSITO DE EFECTIVO, DEPOSITANTE: LEONARDO FLORES TICONA CI. 3498898 LP, CONCEPTO: DEVOLUCION DE SALDO DE FONDOS EN AVANCE DE TALLER DE SOCIALIZACION PROCAMELIDOS, CUENTA DE DEPOSITO: CUENTA UNICA DEL TESORO</t>
  </si>
  <si>
    <t>O15164720002</t>
  </si>
  <si>
    <t>00046024204 DEPOSITO DE EFECTIVO, DEPOSITANTE: JHEMIS MOLINA GUTIERREZ, CONCEPTO: REVERSION DE FONDOS NO EJECUTADOS, CUENTA DE DEPOSITO: CUENTA UNICA DEL TESORO</t>
  </si>
  <si>
    <t>O15164740002</t>
  </si>
  <si>
    <t>00099021001 DEPOSITO DE EFECTIVO, DEPOSITANTE: IVAN RICHARD MAMANI MACHACA, CONCEPTO: REVERSION DE PASAJES COMISION DEL SERVICIO " CENTRO GENERAL DE MANTENIMIENTO MAT.BEL.V TARIJA-P-1572, CUENTA DE DEPOSITO: CUENTA UNICA DEL TESORO</t>
  </si>
  <si>
    <t>O15164770002</t>
  </si>
  <si>
    <t>O15164780002</t>
  </si>
  <si>
    <t>O15164840002</t>
  </si>
  <si>
    <t>00234014202 DEPOSITO DE EFECTIVO, DEPOSITANTE: SERGEOMIN - VERONICA MARCIA QUISPE ADUVIRI, CONCEPTO: DEVOLUCION AL C-31 - 606,PARTIDA: 22210 VIATICOS, CUENTA DE DEPOSITO: CUENTA UNICA DEL TESORO</t>
  </si>
  <si>
    <t>O15164850002</t>
  </si>
  <si>
    <t>00526012001 DEPOSITO DE EFECTIVO, DEPOSITANTE: SAUL LINARES D., CONCEPTO: DEVOLUCION DE VIATICOS A LA EMPRESA BOLIVIA TV, CUENTA DE DEPOSITO: CUENTA UNICA DEL TESORO</t>
  </si>
  <si>
    <t>O15164870002</t>
  </si>
  <si>
    <t>O15164970002</t>
  </si>
  <si>
    <t>00051018010 DEPOSITO DE EFECTIVO, DEPOSITANTE: PORFIRIO ELIAS COCHI VILLCA, CONCEPTO: DEVOLUCIÓN PAGO EN DEMASÍA, CUENTA DE DEPOSITO: CUENTA UNICA DEL TESORO</t>
  </si>
  <si>
    <t>O15165010002</t>
  </si>
  <si>
    <t>00046024204 DEPOSITO DE EFECTIVO, DEPOSITANTE: CELIA MARTHA SILVA CABRERA, CONCEPTO: REVERSION DE FONDOS NO EJECUTADOS, CUENTA DE DEPOSITO: CUENTA UNICA DEL TESORO</t>
  </si>
  <si>
    <t>O15165050002</t>
  </si>
  <si>
    <t>00099021001 DEPOSITO DE EFECTIVO, DEPOSITANTE: NANCY MARITZA PARADA VILTE CI:3941841-1G, CONCEPTO: REVERSIÓN POR VIÁTICOS/17, CUENTA DE DEPOSITO: CUENTA UNICA DEL TESORO</t>
  </si>
  <si>
    <t>O15165070002</t>
  </si>
  <si>
    <t>00099021001 DEPOSITO DE EFECTIVO, DEPOSITANTE: SERGIO GREGORIO HUANCA DE LA CRUZ, CONCEPTO: REVERSION DE BOLETA DE HABER MENSUAL, CUENTA DE DEPOSITO: CUENTA UNICA DEL TESORO</t>
  </si>
  <si>
    <t>O15165120002</t>
  </si>
  <si>
    <t>00212082004 DEPOSITO DE EFECTIVO, DEPOSITANTE: BRUNO RICHARD BLANCO ALARCON, CONCEPTO: DEVOLUCIÓN DE GASTOS OPERATIVOS C-31 N°344, CUENTA DE DEPOSITO: CUENTA UNICA DEL TESORO</t>
  </si>
  <si>
    <t>O15165430002</t>
  </si>
  <si>
    <t>00046024204 DEPOSITO DE EFECTIVO, DEPOSITANTE: BORIS CASABLANCA REYES - MINISTERIO DE SALUD, CONCEPTO: DEVOLUCION DE FONDOS EN AVANCE, CUENTA DE DEPOSITO: CUENTA UNICA DEL TESORO</t>
  </si>
  <si>
    <t>O15165520002</t>
  </si>
  <si>
    <t>00224012002 DEPOSITO DE EFECTIVO, DEPOSITANTE: WILFREDO VALDIVIA PANIAGUA, CONCEPTO: DEVOLUCION DE FONDOS SALDO NO UTILIZADO EN FONDOS EN AVANCE, CUENTA DE DEPOSITO: CUENTA UNICA DEL TESORO</t>
  </si>
  <si>
    <t>O15165530002</t>
  </si>
  <si>
    <t>00224012002 DEPOSITO DE EFECTIVO, DEPOSITANTE: OLGA MARTINEZ ACOSTA, CONCEPTO: DEVOLUCION DE FONDOS SALDO NO UTILIZADO EN FONDOS EN AVANCE, CUENTA DE DEPOSITO: CUENTA UNICA DEL TESORO</t>
  </si>
  <si>
    <t>O15165610002</t>
  </si>
  <si>
    <t>00224012002 DEPOSITO DE EFECTIVO, DEPOSITANTE: OSCAR ZAMBRANA NUÑEZ, CONCEPTO: DEVOLUCIÓN DE FONDOS SALDO NO UTILIZADOS EN FONDOS EN AVANCE, CUENTA DE DEPOSITO: CUENTA UNICA DEL TESORO</t>
  </si>
  <si>
    <t>O15165650002</t>
  </si>
  <si>
    <t>00342012001 DEPOSITO DE EFECTIVO, DEPOSITANTE: SRA. CAROLA ALVAREZ BURGOA, CONCEPTO: DEVOLUCION DE EXESO LLAMADAS DE TELEFONO, CUENTA DE DEPOSITO: CUENTA UNICA DEL TESORO</t>
  </si>
  <si>
    <t>O15165680002</t>
  </si>
  <si>
    <t>00224012002 DEPOSITO DE EFECTIVO, DEPOSITANTE: NILDA VEIZAGA, CONCEPTO: DEVOLUCION DE FONDOS SALDO NO UTILIZADO EN FONDOS EN AVANCE, CUENTA DE DEPOSITO: CUENTA UNICA DEL TESORO</t>
  </si>
  <si>
    <t>O15165690002</t>
  </si>
  <si>
    <t>00099021001 DEPOSITO DE EFECTIVO, DEPOSITANTE: PAULINO VIADEZ TANCARA - SENASIR, CONCEPTO: DOBLE PERCEPCIÓN DEL MES DE MARZO 2017, CUENTA DE DEPOSITO: CUENTA UNICA DEL TESORO</t>
  </si>
  <si>
    <t>O15165750002</t>
  </si>
  <si>
    <t>00591012001 DEPOSITO DE EFECTIVO, DEPOSITANTE: MARIA EUGENIA LAURA CUSI, CONCEPTO: CONSUMO DE AGUA POTABLE, CUENTA DE DEPOSITO: CUENTA UNICA DEL TESORO</t>
  </si>
  <si>
    <t>O15165760002</t>
  </si>
  <si>
    <t>O15165770002</t>
  </si>
  <si>
    <t>O15165790002</t>
  </si>
  <si>
    <t>O15165860002</t>
  </si>
  <si>
    <t>00015011108 DEPOSITO DE EFECTIVO, DEPOSITANTE: JUAN CARLOS LIMPIAS ESPRELLA, CONCEPTO: DEVOLUCION DE FONDOS POR CONCEPTO DE VIATICOS, CUENTA DE DEPOSITO: CUENTA UNICA DEL TESORO</t>
  </si>
  <si>
    <t>O15165880002</t>
  </si>
  <si>
    <t>00046031102 DEPOSITO DE EFECTIVO, DEPOSITANTE: ANA MARIA SORUCO QUIROGA, CONCEPTO: DEVOLUCION DE RECURSOS, CUENTA DE DEPOSITO: CUENTA UNICA DEL TESORO</t>
  </si>
  <si>
    <t>O15165970002</t>
  </si>
  <si>
    <t>00099021001 DEPOSITO DE EFECTIVO, DEPOSITANTE: EJERCITO DE BOLIVIA, CONCEPTO: REVERSIÓN POR CONCEPTO DE TELEFONIA CORRESPONDIENTE MES MAYO/17, CUENTA DE DEPOSITO: CUENTA UNICA DEL TESORO</t>
  </si>
  <si>
    <t>O15166010002</t>
  </si>
  <si>
    <t>00099021001 DEPOSITO DE EFECTIVO, DEPOSITANTE: LAUREANA QUISPE VDA DE CANAVIRI, CONCEPTO: COBRO INDEBIDO, CUENTA DE DEPOSITO: CUENTA UNICA DEL TESORO</t>
  </si>
  <si>
    <t>O15166120002</t>
  </si>
  <si>
    <t>00586012001 DEPOSITO DE EFECTIVO, DEPOSITANTE: JUAN CARLOS VILLCA LAURA - EASBA, CONCEPTO: DEVOLUCIÓN DE FONDOS EN AVANCE (454), CUENTA DE DEPOSITO: CUENTA UNICA DEL TESORO</t>
  </si>
  <si>
    <t>O15166250002</t>
  </si>
  <si>
    <t>00283042001 DEPOSITO DE EFECTIVO, DEPOSITANTE: ABAD JEHBEL CASTELO CAPURATA, CONCEPTO: DEVOLUCION POR CONCEPTO DE VIATICOS DE LA ADUANA NACIONAL REGIONAL ORURO, CUENTA DE DEPOSITO: CUENTA UNICA DEL TESORO</t>
  </si>
  <si>
    <t>O15166260002</t>
  </si>
  <si>
    <t>B15167650002</t>
  </si>
  <si>
    <t>00680012001 DEP.DE CHEQ.AJENOS,RET.DE CAM.,CONCEPTO: PAGO ALQUILER ATM CONTRALORIA JULIO 2017,DEP.: BANCO UNION S.A. , PROCEDENCIA: BANCO UNION S.A., CHEQUE: 147013, FECHA DE EMISION:04/07/2017</t>
  </si>
  <si>
    <t>B15167730002</t>
  </si>
  <si>
    <t>00035031101 DEP.DE CHEQ.AJENOS,RET.DE CAM.,CONCEPTO: ARRENDAMIENTO DE UN PREDIO EXTERNO DEL CAMPO FERIAL PARA UN CAJERO AUTOMÁTICO DURANTE JUNIO 2017,DEP.: MEFP-UCPP , PROCEDENCIA: BANCO UNION S.A., CHEQUE: 1005, FECHA DE EMISION:03/07/2017</t>
  </si>
  <si>
    <t>B15167740002</t>
  </si>
  <si>
    <t>00035031101 DEP.DE CHEQ.AJENOS,RET.DE CAM.,CONCEPTO: ARRENDAMIENTO SALA DE EXPOSICIÓN 2 BLOQUE AMARILLO PARA EVENTO CORAZÓN ABIERTO,DEP.: MEFP - UCPP , PROCEDENCIA: BANCO UNION S.A., CHEQUE: 1006, FECHA DE EMISION:03/07/2017</t>
  </si>
  <si>
    <t>B15167760002</t>
  </si>
  <si>
    <t>00035031101 DEP.DE CHEQ.AJENOS,RET.DE CAM.,CONCEPTO: ARRENDAMIENTO SALAS DE EXPOSICIÓN 2 BLOQUES AMARILLOS Y VERDE PARA GABINETE AMPLIADO,DEP.: MEFP - UCPP , PROCEDENCIA: BANCO UNION S.A., CHEQUE: 1007, FECHA DE EMISION:03/07/2017</t>
  </si>
  <si>
    <t>B15167770002</t>
  </si>
  <si>
    <t>00035031101 DEP.DE CHEQ.AJENOS,RET.DE CAM.,CONCEPTO: ARRENDAMIENTO SALA DE EXPOSICIÓN 1 BLOQUE ROJO PARA EVENTO LA PAZ MODA Y BELLEZA 2017,DEP.: MEFP - UCPP , PROCEDENCIA: BANCO UNION S.A., CHEQUE: 1008, FECHA DE EMISION:03/07/2017</t>
  </si>
  <si>
    <t>B15167800002</t>
  </si>
  <si>
    <t>00035031101 DEP.DE CHEQ.AJENOS,RET.DE CAM.,CONCEPTO: ARRENDAMIENTO STAND LA CASCADA EN BLOQUE ROJO PARA FERIA EXPOSALUD 2017,DEP.: MEFP - UCPP , PROCEDENCIA: BANCO UNION S.A., CHEQUE: 1009, FECHA DE EMISION:03/07/2017</t>
  </si>
  <si>
    <t>B15167810002</t>
  </si>
  <si>
    <t>00035031101 DEP.DE CHEQ.AJENOS,RET.DE CAM.,CONCEPTO: RECAUDACIÓN POR LA VENTA DE 616 ENTRADAS EN FERIA EXPOSALUD 2017,DEP.: MEFP - UCPP , PROCEDENCIA: BANCO UNION S.A., CHEQUE: 1010, FECHA DE EMISION:03/07/2017</t>
  </si>
  <si>
    <t>B15167820002</t>
  </si>
  <si>
    <t>00035031101 DEP.DE CHEQ.AJENOS,RET.DE CAM.,CONCEPTO: ARRENDAMIENTO DE STANDS M9-60 Y M9-61 POR BDP PARA LA FERIA LA PAZ EXPONE 2017,DEP.: MEFP - UCPP , PROCEDENCIA: BANCO UNION S.A., CHEQUE: 1011, FECHA DE EMISION:03/07/2017</t>
  </si>
  <si>
    <t>B15167840002</t>
  </si>
  <si>
    <t>00035031101 DEP.DE CHEQ.AJENOS,RET.DE CAM.,CONCEPTO: ARRENDAMIENTO AUDITORIO ILLIMANI, MESAS, SILLAS Y MANTELERIA PARA REUNIÓN EMPRESARIOS INMOBILIARIOS,DEP.: MEFP - UCPP , PROCEDENCIA: BANCO UNION S.A., CHEQUE: 1012, FECHA DE EMISION:03/07/2017</t>
  </si>
  <si>
    <t>B15167860002</t>
  </si>
  <si>
    <t>00035031101 DEP.DE CHEQ.AJENOS,RET.DE CAM.,CONCEPTO: ARRENDAMIENTO UNA MESA Y UNA SILLA EN EVENTO LA PAZ MODA Y BELLEZA 2017,DEP.: MEFP - UCPP , PROCEDENCIA: BANCO UNION S.A., CHEQUE: 1013, FECHA DE EMISION:03/07/2017</t>
  </si>
  <si>
    <t>B15167870002</t>
  </si>
  <si>
    <t>00035031101 DEP.DE CHEQ.AJENOS,RET.DE CAM.,CONCEPTO: ARRENDAMIENTO DE VARIOS STANDS DEL BLOQUE ROJO PARA LA FERIA EXPOSALUD 2017,DEP.: MEFP - UCPP , PROCEDENCIA: BANCO UNION S.A., CHEQUE: 1014, FECHA DE EMISION:03/07/2017</t>
  </si>
  <si>
    <t>B15167880002</t>
  </si>
  <si>
    <t>00035031101 DEP.DE CHEQ.AJENOS,RET.DE CAM.,CONCEPTO: ARRENDAMIENTO AUDITORIO ILLIMANI PARA EVENTO RESTAURANDO FAMILIAS DEL 8 DE JULIO 2017,DEP.: MEFP - UCPP , PROCEDENCIA: BANCO UNION S.A., CHEQUE: 1015, FECHA DE EMISION:03/07/2017</t>
  </si>
  <si>
    <t>B15168150002</t>
  </si>
  <si>
    <t>00099021001 DEP.DE CHEQ.AJENOS,RET.DE CAM.,CONCEPTO: DEVOLUCION DE RECURSOS,DEP.: AGENCIA NACIONAL DE HIDROCARBUROS , PROCEDENCIA: BANCO UNION S.A., CHEQUE: 4486, FECHA DE EMISION:30/06/2017</t>
  </si>
  <si>
    <t>B15168230002</t>
  </si>
  <si>
    <t>00099021001 DEP.DE CHEQ.AJENOS,RET.DE CAM.,CONCEPTO: DEVOLUCION DE RECURSOS,DEP.: AGENCIA NACIONAL DE HIDROCARBUROS , PROCEDENCIA: BANCO UNION S.A., CHEQUE: 4487, FECHA DE EMISION:30/06/2017</t>
  </si>
  <si>
    <t>B15168280002</t>
  </si>
  <si>
    <t>00099021001 DEP.DE CHEQ.AJENOS,RET.DE CAM.,CONCEPTO: DEVOLUCION DE RECURSOS,DEP.: AGENCIA NACIONAL DE HIDROCARBUROS , PROCEDENCIA: BANCO UNION S.A., CHEQUE: 4488, FECHA DE EMISION:30/06/2017</t>
  </si>
  <si>
    <t>B15168310002</t>
  </si>
  <si>
    <t>00099021001 DEP.DE CHEQ.AJENOS,RET.DE CAM.,CONCEPTO: PAGO POR DESCUENTO MONTOS EXCEDENTES DOBLE PERCEPCION DE RECURSOS PUBLICOS,DEP.: CAJA NACIONAL DE SALUD , PROCEDENCIA: BANCO UNION S.A., CHEQUE: 31227, FECHA DE EMISION:06/07/2017</t>
  </si>
  <si>
    <t>B15168400002</t>
  </si>
  <si>
    <t>00070011102 DEP.DE CHEQ.AJENOS,RET.DE CAM.,CONCEPTO: DEPÓSITO GASTO PREOCUPACIONAL,DEP.: PATRICIA MACEDO - MTEPS , PROCEDENCIA: BANCO UNION S.A., CHEQUE: 8203, FECHA DE EMISION:05/07/2017</t>
  </si>
  <si>
    <t>B15168550002</t>
  </si>
  <si>
    <t>00099021001 DEP.DE CHEQ.AJENOS,RET.DE CAM.,CONCEPTO: DESCUENTO A BRYAN QUINO POR GASOTS EFECTUADOS EN OPERATIVO Y EXCESO INJUSTIF DE LLAMADAS MAR/2017,DEP.: SENASIR , PROCEDENCIA: BANCO UNION S.A., CHEQUE: 344, FECHA DE EMISION:03/07/2017</t>
  </si>
  <si>
    <t>O15167160002</t>
  </si>
  <si>
    <t>00046031102 DEPOSITO DE EFECTIVO, DEPOSITANTE: JENNY POSADAS DEL RIO, CONCEPTO: DEVOLUCION DE RECURSOS, CUENTA DE DEPOSITO: CUENTA UNICA DEL TESORO</t>
  </si>
  <si>
    <t>O15167280002</t>
  </si>
  <si>
    <t>00099021001 DEPOSITO DE EFECTIVO, DEPOSITANTE: VICTORIA CARMEN RIVAS VDA.DE COCHI CI. 2410990 LP., CONCEPTO: COBRO INDEBIDO POR NUEVAS NUPCIAS SENASIR, CUENTA DE DEPOSITO: CUENTA UNICA DEL TESORO</t>
  </si>
  <si>
    <t>O15167290002</t>
  </si>
  <si>
    <t>00099021001 DEPOSITO DE EFECTIVO, DEPOSITANTE: GIAEF - FELCN VALLE, CONCEPTO: DEVOLUCION POR COMPRA DE PRODUCTOS QUE NO SON CONSIDERADOS PARA LA ELABORACION DE ALIMENTOS 2016, CUENTA DE DEPOSITO: CUENTA UNICA DEL TESORO</t>
  </si>
  <si>
    <t>O15167350002</t>
  </si>
  <si>
    <t>O15167400002</t>
  </si>
  <si>
    <t>00046024204 DEPOSITO DE EFECTIVO, DEPOSITANTE: MINISTERIO DE SALUD, CONCEPTO: DEVOLUCIÓN DE FONDOS EN AVANCE, CUENTA DE DEPOSITO: CUENTA UNICA DEL TESORO</t>
  </si>
  <si>
    <t>O15167500002</t>
  </si>
  <si>
    <t>O15167560002</t>
  </si>
  <si>
    <t>00099021001 DEPOSITO DE EFECTIVO, DEPOSITANTE: JESUS BALDERRAMA SANCHEZ, CONCEPTO: REVERSIÓN AL COMPROBANTE 106/2016, CUENTA DE DEPOSITO: CUENTA UNICA DEL TESORO</t>
  </si>
  <si>
    <t>O15167590002</t>
  </si>
  <si>
    <t>O15167630002</t>
  </si>
  <si>
    <t>00099021001 DEPOSITO DE EFECTIVO, DEPOSITANTE: MARIA DEL PILAR ROCA VARGAS, CONCEPTO: DEVOLUCION DE UN DIA DE HABER, CUENTA DE DEPOSITO: CUENTA UNICA DEL TESORO</t>
  </si>
  <si>
    <t>O15167640002</t>
  </si>
  <si>
    <t>00099021001 DEPOSITO DE EFECTIVO, DEPOSITANTE: EDSON NELSON POMARES VALDIVIA, CONCEPTO: DEVOLUCION FONDOS EN AVANCE JUNIO 2017, CUENTA DE DEPOSITO: CUENTA UNICA DEL TESORO</t>
  </si>
  <si>
    <t>O15167710002</t>
  </si>
  <si>
    <t>00526012001 DEPOSITO DE EFECTIVO, DEPOSITANTE: BOLIVIA TV-JUAN CARLOS VARGAS E., CONCEPTO: DEVOLUCION POR CONCEPTO DE PASAJE, CUENTA DE DEPOSITO: CUENTA UNICA DEL TESORO</t>
  </si>
  <si>
    <t>O15167750002</t>
  </si>
  <si>
    <t>00099021001 DEPOSITO DE EFECTIVO, DEPOSITANTE: CALIXTO CARLOS ALIAGA CATACORA, CONCEPTO: DEP. DEVOLUCION DE PAGO UNICO POR CONPENSACION DE COTIZACION SENASIR, CUENTA DE DEPOSITO: CUENTA UNICA DEL TESORO</t>
  </si>
  <si>
    <t>O15167940002</t>
  </si>
  <si>
    <t>O15167980002</t>
  </si>
  <si>
    <t>00099021001 DEPOSITO DE EFECTIVO, DEPOSITANTE: GERARDO CUQUI ZAPATA, CONCEPTO: DOBLE PERCEPCION, CUENTA DE DEPOSITO: CUENTA UNICA DEL TESORO</t>
  </si>
  <si>
    <t>O15168060002</t>
  </si>
  <si>
    <t>00342012001 DEPOSITO DE EFECTIVO, DEPOSITANTE: CARINA V. ORTEGA JEREZ C.I. 4787120 LP, CONCEPTO: DEVOLUCION DE FONDOS EN AVANCE, CUENTA DE DEPOSITO: CUENTA UNICA DEL TESORO</t>
  </si>
  <si>
    <t>O15168070002</t>
  </si>
  <si>
    <t>00046104203 DEPOSITO DE EFECTIVO, DEPOSITANTE: MARITZA YVETH VILLALBA GUZMAN, CONCEPTO: REVERSION, CUENTA DE DEPOSITO: CUENTA UNICA DEL TESORO</t>
  </si>
  <si>
    <t>O15168430002</t>
  </si>
  <si>
    <t>00099021001 DEPOSITO DE EFECTIVO, DEPOSITANTE: BRIGIDA CHURA HUANCA, CONCEPTO: REVERSION PARCIAL, CUENTA DE DEPOSITO: CUENTA UNICA DEL TESORO</t>
  </si>
  <si>
    <t>O15168470002</t>
  </si>
  <si>
    <t>00046104203 DEPOSITO DE EFECTIVO, DEPOSITANTE: WILLIAN LEAÑO HERRERA, CONCEPTO: REVERSIÓN DE FONDOS NO UTILIZADOS SEGÚN LIBRETA, CUENTA DE DEPOSITO: CUENTA UNICA DEL TESORO</t>
  </si>
  <si>
    <t>O15168480002</t>
  </si>
  <si>
    <t>00099021001 DEPOSITO DE EFECTIVO, DEPOSITANTE: SONIA CASTRO CACERES- MIN DEFENSA, CONCEPTO: EXCEDENTE SUELDO DE NOVIEMBRE DEL 2016, CUENTA DE DEPOSITO: CUENTA UNICA DEL TESORO</t>
  </si>
  <si>
    <t>O15168650002</t>
  </si>
  <si>
    <t>00020031101 DEPOSITO DE EFECTIVO, DEPOSITANTE: LICEO MILITAR DEL EJERCITO, CONCEPTO: DEVOLUCION DE SERVICIOS BASICOS ( ENERGIA ELECTRICA MARZO), CUENTA DE DEPOSITO: CUENTA UNICA DEL TESORO</t>
  </si>
  <si>
    <t>O15168660002</t>
  </si>
  <si>
    <t>00020031101 DEPOSITO DE EFECTIVO, DEPOSITANTE: LICEO MILITAR DEL EJERCITO, CONCEPTO: DEVOLUCION DE SERVICIOS BASICOS (TELEFONIA MARZO), CUENTA DE DEPOSITO: CUENTA UNICA DEL TESORO</t>
  </si>
  <si>
    <t>O15168670002</t>
  </si>
  <si>
    <t>00035031101 DEPOSITO DE EFECTIVO, DEPOSITANTE: MAURICIO DELGADILLO NAVARRO, CONCEPTO: DEVOLUCION POR PAGO EN DEMASIA, CUENTA DE DEPOSITO: CUENTA UNICA DEL TESORO</t>
  </si>
  <si>
    <t>O15168770002</t>
  </si>
  <si>
    <t>O15168840002</t>
  </si>
  <si>
    <t>00086068001 DEPOSITO DE EFECTIVO, DEPOSITANTE: FREDDY BERTO MATURANO SIVILA, CONCEPTO: RETENCIONES DEL TALLER DE MANEJO DE RECURSOS NATURALES EN UNIDADES EDUCATIVAS, CUENTA DE DEPOSITO: CUENTA UNICA DEL TESORO</t>
  </si>
  <si>
    <t>O15169040002</t>
  </si>
  <si>
    <t>00526012001 DEPOSITO DE EFECTIVO, DEPOSITANTE: RODRIGO MAURICIO ZACONETA LIMPIAS, CONCEPTO: DEVOLUCION DE VIATICOS, CUENTA DE DEPOSITO: CUENTA UNICA DEL TESORO</t>
  </si>
  <si>
    <t>O15169140002</t>
  </si>
  <si>
    <t>00526012001 DEPOSITO DE EFECTIVO, DEPOSITANTE: BOLIVIA TV - JOSE LUIS MAMANI AQUISE, CONCEPTO: DEVOLUCION DE VIATICOS, CUENTA DE DEPOSITO: CUENTA UNICA DEL TESORO</t>
  </si>
  <si>
    <t>O15169270002</t>
  </si>
  <si>
    <t>00046104203 DEPOSITO DE EFECTIVO, DEPOSITANTE: GUIDO AMPUERO ARANDA, CONCEPTO: REVERSIÓN, CUENTA DE DEPOSITO: CUENTA UNICA DEL TESORO</t>
  </si>
  <si>
    <t>O15169290002</t>
  </si>
  <si>
    <t>00046024204 DEPOSITO DE EFECTIVO, DEPOSITANTE: BORIS CASA BLANCA REYES - MIN. DE SALUD, CONCEPTO: DEVOLUCION DE FONDOS EN AVANCE, CUENTA DE DEPOSITO: CUENTA UNICA DEL TESORO</t>
  </si>
  <si>
    <t>O15169300002</t>
  </si>
  <si>
    <t>00291012008 DEPOSITO DE EFECTIVO, DEPOSITANTE: JUAN CARLOS JORDAN IRIARTE, CONCEPTO: MANUAL AMBIENTAL, CUENTA DE DEPOSITO: CUENTA UNICA DEL TESORO</t>
  </si>
  <si>
    <t>O15169420002</t>
  </si>
  <si>
    <t>00099021001 DEPOSITO DE EFECTIVO, DEPOSITANTE: MAIRA ALEJANDRA NEGRETE LOLA, CONCEPTO: DEVOLUCION POR CONCEPTO DE PASAJES Y PEAJES, CUENTA DE DEPOSITO: CUENTA UNICA DEL TESORO</t>
  </si>
  <si>
    <t>O15169440002</t>
  </si>
  <si>
    <t>00099021001 DEPOSITO DE EFECTIVO, DEPOSITANTE: MAIRA ALEJANDRA NEGRETE LOLA, CONCEPTO: DEVOLUCION DE FONDOS POR CONCEPTO DE COMBUSTIBLE, CUENTA DE DEPOSITO: CUENTA UNICA DEL TESORO</t>
  </si>
  <si>
    <t>O15169470002</t>
  </si>
  <si>
    <t>00046024204 DEPOSITO DE EFECTIVO, DEPOSITANTE: RENE FERNANDO AVILES PEÑARANDA, CONCEPTO: C-31 - 2547 ; CBTE - 1953, CUENTA DE DEPOSITO: CUENTA UNICA DEL TESORO</t>
  </si>
  <si>
    <t>O15169640002</t>
  </si>
  <si>
    <t>00099021001 DEPOSITO DE EFECTIVO, DEPOSITANTE: RC - 3 AROMA, CONCEPTO: ALIMENTACION Y MARISCALERIA GANADO CABALLAR, CUENTA DE DEPOSITO: CUENTA UNICA DEL TESORO</t>
  </si>
  <si>
    <t>O15169670002</t>
  </si>
  <si>
    <t>00046024204 DEPOSITO DE EFECTIVO, DEPOSITANTE: BORIS CASABLANCA REYES - MIN. DE SALUD, CONCEPTO: REVERSION DE FONDOS EN AVANCE, CUENTA DE DEPOSITO: CUENTA UNICA DEL TESORO</t>
  </si>
  <si>
    <t>O15169700002</t>
  </si>
  <si>
    <t>O15169740002</t>
  </si>
  <si>
    <t>00572012001 DEPOSITO DE EFECTIVO, DEPOSITANTE: E M A P A, CONCEPTO: DEVOLUCION DE REFRIGERIO MES MAYO DE 2017, CUENTA DE DEPOSITO: CUENTA UNICA DEL TESORO</t>
  </si>
  <si>
    <t>O15169750002</t>
  </si>
  <si>
    <t>00526012001 DEPOSITO DE EFECTIVO, DEPOSITANTE: BOLIVIA TV - RUBEN IRVING PALACIOS LOPEZ, CONCEPTO: DEVOLUCION DE FONDO EN AVANCE, CUENTA DE DEPOSITO: CUENTA UNICA DEL TESORO</t>
  </si>
  <si>
    <t>O15169760002</t>
  </si>
  <si>
    <t>00526012001 DEPOSITO DE EFECTIVO, DEPOSITANTE: SANDRA MABEL MARISCAL, CONCEPTO: DEVOLUCION DE SALDO DE FONDOS EN AVANCE A LA EMPRESA BOLIVIA TV, CUENTA DE DEPOSITO: CUENTA UNICA DEL TESORO</t>
  </si>
  <si>
    <t>O15170070002</t>
  </si>
  <si>
    <t>00070011102 DEPOSITO DE EFECTIVO, DEPOSITANTE: YURI CALLISAYA MIRANDA - MTEPS, CONCEPTO: SALDO PASAJE AEREO, CUENTA DE DEPOSITO: CUENTA UNICA DEL TESORO</t>
  </si>
  <si>
    <t>O15170320002</t>
  </si>
  <si>
    <t>00206012001 DEPOSITO DE EFECTIVO, DEPOSITANTE: INE, CONCEPTO: DEP POR VENTAS, LA PAZ, FECHA 05/07/2017, CUENTA DE DEPOSITO: CUENTA UNICA DEL TESORO</t>
  </si>
  <si>
    <t>B15171880002</t>
  </si>
  <si>
    <t>00099021001 DEP.DE CHEQ.AJENOS,RET.DE CAM.,CONCEPTO: REEMBOLSO DE SUBSIDIO DE ENFERMEDAD CORRESPONDIENTE AL MES DE MAYO 2017,DEP.: CAJA DE SALUD DE LA BANCA PRIVADA , PROCEDENCIA: BANCO NACIONAL DE BOLIVIA S.A., CHEQUE: 6587032, FECHA DE EMISION:29/06/2017</t>
  </si>
  <si>
    <t>B15171950002</t>
  </si>
  <si>
    <t>00660092001 DEP.DE CHEQ.AJENOS,RET.DE CAM.,CONCEPTO: RECUPERACION CUENTAS POR COBRAR SR. JUAN JOSE VILLARROEL G.,DEP.: ORGANO JUDICIAL-DISTRITO ORURO , PROCEDENCIA: BANCO UNION S.A., CHEQUE: 872, FECHA DE EMISION:29/06/2017</t>
  </si>
  <si>
    <t>B15172000002</t>
  </si>
  <si>
    <t>00660092001 DEP.DE CHEQ.AJENOS,RET.DE CAM.,CONCEPTO: RECUPERACION DE CUENTAS POR COBRAR SR, JUAN JOSE VILLARROEL G.,DEP.: ORGANO JUDICIAL-DISTRITO ORURO , PROCEDENCIA: BANCO UNION S.A., CHEQUE: 874, FECHA DE EMISION:22/06/2017</t>
  </si>
  <si>
    <t>B15172050002</t>
  </si>
  <si>
    <t>00660012006 DEP.DE CHEQ.AJENOS,RET.DE CAM.,CONCEPTO: DEVOLUCION DE SERVICIOS PAGADOS Y NO PRESTADOS GESTION 2015-SANTA CRUZ,DEP.: ORGANO JUDICIAL-DAF NACIONAL , PROCEDENCIA: BANCO UNION S.A., CHEQUE: 2053, FECHA DE EMISION:05/07/2017</t>
  </si>
  <si>
    <t>B15172080002</t>
  </si>
  <si>
    <t>00660012006 DEP.DE CHEQ.AJENOS,RET.DE CAM.,CONCEPTO: DEVOLUCION DE SERVICIOS PAGADOS Y NO PRESTADOS GESTION 2015-TARIJA,DEP.: ORGANO JUDICIAL-DAF NACIONAL , PROCEDENCIA: BANCO UNION S.A., CHEQUE: 2054, FECHA DE EMISION:05/07/2017</t>
  </si>
  <si>
    <t>B15172090002</t>
  </si>
  <si>
    <t>00086031108 DEP.DE CHEQ.AJENOS,RET.DE CAM.,CONCEPTO: DEP. POR CIERRE DE SEMESTRE GESTION 2017,DEP.: SERNAP PN ANMI - MADIDI , PROCEDENCIA: BANCO UNION S.A., CHEQUE: 1307, FECHA DE EMISION:30/06/2017</t>
  </si>
  <si>
    <t>B15172100002</t>
  </si>
  <si>
    <t>00099018039 DEP.DE CHEQ.AJENOS,RET.DE CAM.,CONCEPTO: MONETIZACION DE FERTILIZANTES MAYO,DEP.: INSUMOS BOLIVIA , PROCEDENCIA: BANCO UNION S.A., CHEQUE: 116, FECHA DE EMISION:03/07/2017</t>
  </si>
  <si>
    <t>B15172190002</t>
  </si>
  <si>
    <t>00086031108 DEP.DE CHEQ.AJENOS,RET.DE CAM.,CONCEPTO: DEP. POR CIERRE DEL SEMESTRE GESTION 2017,DEP.: SERNAP PN ANMI - MADIDI , PROCEDENCIA: BANCO UNION S.A., CHEQUE: 1306, FECHA DE EMISION:30/06/2017</t>
  </si>
  <si>
    <t>B15172200002</t>
  </si>
  <si>
    <t>00578012002 DEP.DE CHEQ.AJENOS,RET.DE CAM.,CONCEPTO: REVERSION,DEP.: BOLIVIANA DE AVIACION , PROCEDENCIA: BANCO UNION S.A., CHEQUE: 8986, FECHA DE EMISION:05/07/2017</t>
  </si>
  <si>
    <t>B15172210002</t>
  </si>
  <si>
    <t>00578012002 DEP.DE CHEQ.AJENOS,RET.DE CAM.,CONCEPTO: REVERSION,DEP.: BOLIVIANA DE AVIACION , PROCEDENCIA: BANCO UNION S.A., CHEQUE: 8990, FECHA DE EMISION:05/07/2017</t>
  </si>
  <si>
    <t>B15172240002</t>
  </si>
  <si>
    <t>00578012002 DEP.DE CHEQ.AJENOS,RET.DE CAM.,CONCEPTO: REVERSION,DEP.: BOLIVIANA DE AVIACION , PROCEDENCIA: BANCO UNION S.A., CHEQUE: 8991, FECHA DE EMISION:05/07/2017</t>
  </si>
  <si>
    <t>B15172260002</t>
  </si>
  <si>
    <t>00099021001 DEP.DE CHEQ.AJENOS,RET.DE CAM.,CONCEPTO: DEVOLUCION DE PASAJES NO UTILIZADOS,DEP.: MINISTERIO DE EDUCACION , PROCEDENCIA: BANCO UNION S.A., CHEQUE: 20994, FECHA DE EMISION:04/07/2017</t>
  </si>
  <si>
    <t>B15172270002</t>
  </si>
  <si>
    <t>00578012002 DEP.DE CHEQ.AJENOS,RET.DE CAM.,CONCEPTO: REVERSION,DEP.: BOLIVIANA DE AVIACION , PROCEDENCIA: BANCO UNION S.A., CHEQUE: 8992, FECHA DE EMISION:05/07/2017</t>
  </si>
  <si>
    <t>B15172280002</t>
  </si>
  <si>
    <t>00578012002 DEP.DE CHEQ.AJENOS,RET.DE CAM.,CONCEPTO: REVERSION,DEP.: BOLIVIANA DE AVIACION , PROCEDENCIA: BANCO UNION S.A., CHEQUE: 8993, FECHA DE EMISION:05/07/2017</t>
  </si>
  <si>
    <t>B15172650002</t>
  </si>
  <si>
    <t>00020011103 DEP.DE CHEQ.AJENOS,RET.DE CAM.,CONCEPTO: PAGO POR CONTRATACION DEL SERV DE PILOTOS VUELO DE TRASLADO BAE AVRO RJ70 FAB-107,DEP.: TRANSPORTE AEREO MILITAR , PROCEDENCIA: BANCO UNION S.A., CHEQUE: 17869, FECHA DE EMISION:07/07/2017</t>
  </si>
  <si>
    <t>B15172960002</t>
  </si>
  <si>
    <t>00070011102 DEP.DE CHEQ.AJENOS,RET.DE CAM.,CONCEPTO: DEVOLUCION FACTURAS SABSA-ALICIA MAMANI,DEP.: PATRICIA MACEDO-MTEPS , PROCEDENCIA: BANCO UNION S.A., CHEQUE: 8208, FECHA DE EMISION:05/07/2017</t>
  </si>
  <si>
    <t>B15173040002</t>
  </si>
  <si>
    <t>00592012001 DEP.DE CHEQ.AJENOS,RET.DE CAM.,CONCEPTO: TRANSFERENCIA ULTIMA SEMANA DE JUNIO,DEP.: IVAN GONZALES RAMIREZ , PROCEDENCIA: BANCO UNION S.A., CHEQUE: 622, FECHA DE EMISION:06/07/2017</t>
  </si>
  <si>
    <t>B15173060002</t>
  </si>
  <si>
    <t>00099021001 DEP.DE CHEQ.AJENOS,RET.DE CAM.,CONCEPTO: DEPÓSITO POR REVERSIÓN DE FONDOS NO UTILIZADOS,DEP.: SERNAP - TARIQUIA , PROCEDENCIA: BANCO UNION S.A., CHEQUE: 912, FECHA DE EMISION:19/06/2017</t>
  </si>
  <si>
    <t>B15173070002</t>
  </si>
  <si>
    <t>00291012005 DEP.DE CHEQ.AJENOS,RET.DE CAM.,CONCEPTO: PAGO POR SERVICIO PUBLICITARIO TRAMO AUTOPISTA LA PAZ-EL ALTO,DEP.: ENTEL S.A. , PROCEDENCIA: BANCO MERCANTIL SANTA CRUZ SA., CHEQUE: 204047, FECHA DE EMISION:07/07/2017</t>
  </si>
  <si>
    <t>B15173360002</t>
  </si>
  <si>
    <t>00046021109 DEP.DE CHEQ.AJENOS,RET.DE CAM.,CONCEPTO: EJECUCION DE BOLETA DE GARANTIA,DEP.: MINISTERIO DE SALUD , PROCEDENCIA: BANCO BISA S.A., CHEQUE: 194895, FECHA DE EMISION:04/07/2017</t>
  </si>
  <si>
    <t>O15171360002</t>
  </si>
  <si>
    <t>00234014201 DEPOSITO DE EFECTIVO, DEPOSITANTE: SERGEOMIN - FREDDY CABALLOTTY SARAVIA, CONCEPTO: DEVOLUCION AL C-31 N° 636 PARTIDA N° 34110 COMBUSTIBLES LUBRICANTES Y DERIBADOS PARA CONSUMO, CUENTA DE DEPOSITO: CUENTA UNICA DEL TESORO</t>
  </si>
  <si>
    <t>O15171370002</t>
  </si>
  <si>
    <t>00234014201 DEPOSITO DE EFECTIVO, DEPOSITANTE: SERGEOMIN - FREDDY CABALLOTTY SARAVIA, CONCEPTO: DEVOLUCION AL C-31 N° 637 PARTIDA N° 85100 TASAS, CUENTA DE DEPOSITO: CUENTA UNICA DEL TESORO</t>
  </si>
  <si>
    <t>O15171490002</t>
  </si>
  <si>
    <t>00224012002 DEPOSITO DE EFECTIVO, DEPOSITANTE: GUALBERTO BAUTISTA TORO, CONCEPTO: DEVOLUCIÓN DE FONDOS SALDO NO UTILIZADOS EN FONDOS EN AVANCE, CUENTA DE DEPOSITO: CUENTA UNICA DEL TESORO</t>
  </si>
  <si>
    <t>O15171590002</t>
  </si>
  <si>
    <t>00526012001 DEPOSITO DE EFECTIVO, DEPOSITANTE: JUAN CARLOS RADA CUSICANQUI - BOLIVIA TV, CONCEPTO: DEVOLUCIÓN DE VIÁTICOS, CUENTA DE DEPOSITO: CUENTA UNICA DEL TESORO</t>
  </si>
  <si>
    <t>O15171620002</t>
  </si>
  <si>
    <t>00526012001 DEPOSITO DE EFECTIVO, DEPOSITANTE: MACARIO COYA MAMANI - BOLIVIA TV, CONCEPTO: DEVOLUCIÓN DE VIÁTICO, CUENTA DE DEPOSITO: CUENTA UNICA DEL TESORO</t>
  </si>
  <si>
    <t>O15171640002</t>
  </si>
  <si>
    <t>O15171650002</t>
  </si>
  <si>
    <t>00291012006 DEPOSITO DE EFECTIVO, DEPOSITANTE: ABC - OFICINA CENTRAL, CONCEPTO: DEVOLUCIÓN DE VIÁTICOS, CUENTA DE DEPOSITO: CUENTA UNICA DEL TESORO</t>
  </si>
  <si>
    <t>O15171670002</t>
  </si>
  <si>
    <t>00099021001 DEPOSITO DE EFECTIVO, DEPOSITANTE: RIM-30 "MURILLO", CONCEPTO: RETENCION PARTIDA 21300 SERV BASICOS AGUA MES DE JUNIO/2017, CUENTA DE DEPOSITO: CUENTA UNICA DEL TESORO</t>
  </si>
  <si>
    <t>O15171680002</t>
  </si>
  <si>
    <t>00099021001 DEPOSITO DE EFECTIVO, DEPOSITANTE: RIM-30 "MURILLO", CONCEPTO: RETENCION ALIMENTO PARA ANIMALES MEDICAMENTOS Y MARISCALERIA MES JUNIO / 2017, CUENTA DE DEPOSITO: CUENTA UNICA DEL TESORO</t>
  </si>
  <si>
    <t>O15171780002</t>
  </si>
  <si>
    <t>00099021001 DEPOSITO DE EFECTIVO, DEPOSITANTE: RA-5 "VERGARA", CONCEPTO: RETENCION DEL AGUA DEL MES MAYO/2017 DEL RA-5 "VERGARA", CUENTA DE DEPOSITO: CUENTA UNICA DEL TESORO</t>
  </si>
  <si>
    <t>O15171790002</t>
  </si>
  <si>
    <t>00099021001 DEPOSITO DE EFECTIVO, DEPOSITANTE: RA-5 "VERGARA", CONCEPTO: RETENCION DEL AGUA DEL MES DE JUNIO/2017 DEL RA-5 "VERGARA", CUENTA DE DEPOSITO: CUENTA UNICA DEL TESORO</t>
  </si>
  <si>
    <t>O15171870002</t>
  </si>
  <si>
    <t>00046021109 DEPOSITO DE EFECTIVO, DEPOSITANTE: MIN SALUD- G. CALA, CONCEPTO: REVERSION DE SALDOS - FTE 11, ORG 00 URSSYC, CUENTA DE DEPOSITO: CUENTA UNICA DEL TESORO</t>
  </si>
  <si>
    <t>O15171900002</t>
  </si>
  <si>
    <t>00046028011 DEPOSITO DE EFECTIVO, DEPOSITANTE: MIN SALUD- P. APAZA, CONCEPTO: REVERSION DE SALDOS- "FONDOS UNICEF", CUENTA DE DEPOSITO: CUENTA UNICA DEL TESORO</t>
  </si>
  <si>
    <t>O15171960002</t>
  </si>
  <si>
    <t>00234014201 DEPOSITO DE EFECTIVO, DEPOSITANTE: MARIO MARISCAL QUISPE, CONCEPTO: DEVOLUCIÓN AL C-31 636 PARTIDA 34110 COMBUSTIBLE, CUENTA DE DEPOSITO: CUENTA UNICA DEL TESORO</t>
  </si>
  <si>
    <t>O15171990002</t>
  </si>
  <si>
    <t>00234014201 DEPOSITO DE EFECTIVO, DEPOSITANTE: MARIO MARISCAL QUISPE, CONCEPTO: DEVOLUCIÓN AL C-31 637 PARTIDA 851 TASAS, CUENTA DE DEPOSITO: CUENTA UNICA DEL TESORO</t>
  </si>
  <si>
    <t>O15172020002</t>
  </si>
  <si>
    <t>00099021001 DEPOSITO DE EFECTIVO, DEPOSITANTE: VILLARROEL GARNICA JOSE VICTOR, CONCEPTO: DEVOLUCION HABER, CUENTA DE DEPOSITO: CUENTA UNICA DEL TESORO</t>
  </si>
  <si>
    <t>O15172030002</t>
  </si>
  <si>
    <t>00046021109 DEPOSITO DE EFECTIVO, DEPOSITANTE: CELIA MARTHA SILVA CABRERA, CONCEPTO: REVERSIÓN DE FONDOS NO EJECUTADOS, CUENTA DE DEPOSITO: CUENTA UNICA DEL TESORO</t>
  </si>
  <si>
    <t>O15172120002</t>
  </si>
  <si>
    <t>00046058003 DEPOSITO DE EFECTIVO, DEPOSITANTE: LUCY ALCON SALAZAR, CONCEPTO: DEVOLUCIÓN DE SALDO, CUENTA DE DEPOSITO: CUENTA UNICA DEL TESORO</t>
  </si>
  <si>
    <t>O15172350002</t>
  </si>
  <si>
    <t>00099021001 DEPOSITO DE EFECTIVO, DEPOSITANTE: BARRIOS VILLA ALFONSO CI:1253043, CONCEPTO: DEVOLUCIÓN DE SALARIO EXCEDENTE AL DEL PRESIDENTE MES JUNIO 2017, CUENTA DE DEPOSITO: CUENTA UNICA DEL TESORO</t>
  </si>
  <si>
    <t>O15172360002</t>
  </si>
  <si>
    <t>00099021001 DEPOSITO DE EFECTIVO, DEPOSITANTE: GOYTIA MORALES JOSE CI:1271669, CONCEPTO: DEVOLUCIÓN DE SALARIO EXCEDENTE AL DEL PRESIDENTE MES JUNIO 2017, CUENTA DE DEPOSITO: CUENTA UNICA DEL TESORO</t>
  </si>
  <si>
    <t>O15172370002</t>
  </si>
  <si>
    <t>00099021001 DEPOSITO DE EFECTIVO, DEPOSITANTE: MARTINA ALICIA ESPINOZA HUANCA, CONCEPTO: DEVOLUCION DE HABERES INDEBIDOS DE 8 HORAS, CUENTA DE DEPOSITO: CUENTA UNICA DEL TESORO</t>
  </si>
  <si>
    <t>O15172390002</t>
  </si>
  <si>
    <t>00099021001 DEPOSITO DE EFECTIVO, DEPOSITANTE: FUERTES CALLAPINO BERNARDINO CI:1283979, CONCEPTO: DEVOLUCIÓN DE SALARIO EXCEDENTE AL DEL PRESIDENTE MES JUNIO 2017, CUENTA DE DEPOSITO: CUENTA UNICA DEL TESORO</t>
  </si>
  <si>
    <t>O15172400002</t>
  </si>
  <si>
    <t>00099021001 DEPOSITO DE EFECTIVO, DEPOSITANTE: TIRADO ENCINAS JOSE FRANCISCO CI:1328741, CONCEPTO: DEVOLUCIÓN DE SALARIO EXCEDENTE AL DEL PRESIDENTE MES JUNIO 2017, CUENTA DE DEPOSITO: CUENTA UNICA DEL TESORO</t>
  </si>
  <si>
    <t>O15172410002</t>
  </si>
  <si>
    <t>00099021001 DEPOSITO DE EFECTIVO, DEPOSITANTE: SALGUERO TORREZ IVAN CI:1432389, CONCEPTO: DEVOLUCIÓN DE SALARIO EXCEDENTE AL DEL PRESIDENTE MES JUNIO 2017, CUENTA DE DEPOSITO: CUENTA UNICA DEL TESORO</t>
  </si>
  <si>
    <t>O15172440002</t>
  </si>
  <si>
    <t>00099021001 DEPOSITO DE EFECTIVO, DEPOSITANTE: AGUIRRE HAUG ROSA CI:1616147, CONCEPTO: DEVOLUCIÓN DE SALARIO EXCEDENTE AL DEL PRESIDENTE MES JUNIO 2017, CUENTA DE DEPOSITO: CUENTA UNICA DEL TESORO</t>
  </si>
  <si>
    <t>O15172450002</t>
  </si>
  <si>
    <t>00099021001 DEPOSITO DE EFECTIVO, DEPOSITANTE: SONIA FLORES MAMANI, CONCEPTO: DEVOLUCION POR CONCEPTO DE BONO DE ANTIGUEDAD, CUENTA DE DEPOSITO: CUENTA UNICA DEL TESORO</t>
  </si>
  <si>
    <t>O15172470002</t>
  </si>
  <si>
    <t>00099021001 DEPOSITO DE EFECTIVO, DEPOSITANTE: MORA FERAUDI RUBEN CI:2216655, CONCEPTO: DEVOLUCIÓN DE SALARIO EXCEDENTE AL DEL PRESIDENTE MES JUNIO 2017, CUENTA DE DEPOSITO: CUENTA UNICA DEL TESORO</t>
  </si>
  <si>
    <t>O15172500002</t>
  </si>
  <si>
    <t>00099021001 DEPOSITO DE EFECTIVO, DEPOSITANTE: SECKO GONZALES HUGO CI:3682597, CONCEPTO: DEVOLUCIÓN DE SALARIO EXCEDENTE AL DEL PRESIDENTE MES JUNIO 2017, CUENTA DE DEPOSITO: CUENTA UNICA DEL TESORO</t>
  </si>
  <si>
    <t>O15172580002</t>
  </si>
  <si>
    <t>00099021001 DEPOSITO DE EFECTIVO, DEPOSITANTE: JANETH BLANCO TANGARA, CONCEPTO: POR CONCEPTO DE DEVOLUCION DE LOS 12 DIAS COBRADOS, CUENTA DE DEPOSITO: CUENTA UNICA DEL TESORO</t>
  </si>
  <si>
    <t>O15172600002</t>
  </si>
  <si>
    <t>00099021001 DEPOSITO DE EFECTIVO, DEPOSITANTE: RI-33 ""CNL. LADISLAO CABRERA"", CONCEPTO: RETENCIÓN CONSUMO AGUA POTABLE MES MAYO, CUENTA DE DEPOSITO: CUENTA UNICA DEL TESORO</t>
  </si>
  <si>
    <t>O15172610002</t>
  </si>
  <si>
    <t>00099021001 DEPOSITO DE EFECTIVO, DEPOSITANTE: RI-26 ""AZURDUY"", CONCEPTO: RETENCIÓN CONSUMO AGUA POTABLE MES MAYO, CUENTA DE DEPOSITO: CUENTA UNICA DEL TESORO</t>
  </si>
  <si>
    <t>O15172640002</t>
  </si>
  <si>
    <t>00234014201 DEPOSITO DE EFECTIVO, DEPOSITANTE: PIRMO CHURA, CONCEPTO: DEV. AL C-31 Nº 636 PRATIDA Nº 34110 COMBUSTIBLE LUBRICANTE Y DERIVADOS PRA CONSUMO, CUENTA DE DEPOSITO: CUENTA UNICA DEL TESORO</t>
  </si>
  <si>
    <t>O15172860002</t>
  </si>
  <si>
    <t>00526012001 DEPOSITO DE EFECTIVO, DEPOSITANTE: MARCELO ALVAREZ LUNA - BOLIVIA TV, CONCEPTO: DEVOLUCION DE VIATICOS, CUENTA DE DEPOSITO: CUENTA UNICA DEL TESORO</t>
  </si>
  <si>
    <t>O15173210002</t>
  </si>
  <si>
    <t>00099021001 DEPOSITO DE EFECTIVO, DEPOSITANTE: TEDDY GUSTAVO MONASTERIOS PEREDO, CONCEPTO: DOBLE PERCEPCION, CUENTA DE DEPOSITO: CUENTA UNICA DEL TESORO</t>
  </si>
  <si>
    <t>O15173230002</t>
  </si>
  <si>
    <t>00046024204 DEPOSITO DE EFECTIVO, DEPOSITANTE: BORIS CASABLANCA REYES - MIN. DE SALUD, CONCEPTO: DEVOLUCION DE FONDOS EN AVANCE, CUENTA DE DEPOSITO: CUENTA UNICA DEL TESORO</t>
  </si>
  <si>
    <t>O15173340002</t>
  </si>
  <si>
    <t>00070011102 DEPOSITO DE EFECTIVO, DEPOSITANTE: HECTOR ANDRES HINOJOSA RODRIGUEZ, CONCEPTO: DEVOLUCION DE VIATICOS, CUENTA DE DEPOSITO: CUENTA UNICA DEL TESORO</t>
  </si>
  <si>
    <t>O15173500002</t>
  </si>
  <si>
    <t>00099021001 DEPOSITO DE EFECTIVO, DEPOSITANTE: ROBERTO RAMOS APAZA, CONCEPTO: DOBLE PERCEPCION, CUENTA DE DEPOSITO: CUENTA UNICA DEL TESORO</t>
  </si>
  <si>
    <t>O15173620002</t>
  </si>
  <si>
    <t>00526012001 DEPOSITO DE EFECTIVO, DEPOSITANTE: OMAR LEONEL PINTO MARCA, CONCEPTO: DEVOLUCION DE PASAJES, CUENTA DE DEPOSITO: CUENTA UNICA DEL TESORO</t>
  </si>
  <si>
    <t>O15173880002</t>
  </si>
  <si>
    <t>00526012001 DEPOSITO DE EFECTIVO, DEPOSITANTE: JUAN MANUEL SOTILLO MENDOZA BOLIVIA TV, CONCEPTO: DEVOLUCION DE PASAJES, CUENTA DE DEPOSITO: CUENTA UNICA DEL TESORO</t>
  </si>
  <si>
    <t>O15174030002</t>
  </si>
  <si>
    <t>00046031102 DEPOSITO DE EFECTIVO, DEPOSITANTE: ERNESTINA MENDOZA ZOLANO CI. 2398193 LP, CONCEPTO: DEVOLUCION DE RECURSOS, CUENTA DE DEPOSITO: CUENTA UNICA DEL TESORO</t>
  </si>
  <si>
    <t>O15174050002</t>
  </si>
  <si>
    <t>00206012001 DEPOSITO DE EFECTIVO, DEPOSITANTE: INE, CONCEPTO: DEP POR VENTA, LA PAZ, FECHA 06/07/2017, CUENTA DE DEPOSITO: CUENTA UNICA DEL TESORO</t>
  </si>
  <si>
    <t>O15174170002</t>
  </si>
  <si>
    <t>O15174300002</t>
  </si>
  <si>
    <t>00070011102 DEPOSITO DE EFECTIVO, DEPOSITANTE: GIOVANA PARRA GUTIERREZ, CONCEPTO: DEV. DE VIATICOS NO UTILIZADOS POR 1 DIA DE VIAJE A CBBA, CUENTA DE DEPOSITO: CUENTA UNICA DEL TESORO</t>
  </si>
  <si>
    <t>O15174320002</t>
  </si>
  <si>
    <t>00070011102 DEPOSITO DE EFECTIVO, DEPOSITANTE: ROCIO RAMOS ROJAS, CONCEPTO: DEVOLUCION DE VIATICOS NO UTILIZADOS POR 1 DIA DE VIAJE A CBBA, CUENTA DE DEPOSITO: CUENTA UNICA DEL TESORO</t>
  </si>
  <si>
    <t>O15174340002</t>
  </si>
  <si>
    <t>00070011102 DEPOSITO DE EFECTIVO, DEPOSITANTE: FRANK GOMEZ ROCHA, CONCEPTO: DEVOLUCION DE VIATICOS NO UTILIZADOS POR 0,5 DIAS VIAJE A CBBA, CUENTA DE DEPOSITO: CUENTA UNICA DEL TESORO</t>
  </si>
  <si>
    <t>O15174360002</t>
  </si>
  <si>
    <t>00099021001 DEPOSITO DE EFECTIVO, DEPOSITANTE: LUIS BERNARDO REVOLLO, CONCEPTO: REVERSION SERVICIOS BASICOS AGUA POTABLE, CUENTA DE DEPOSITO: CUENTA UNICA DEL TESORO</t>
  </si>
  <si>
    <t>O15174370002</t>
  </si>
  <si>
    <t>00099021001 DEPOSITO DE EFECTIVO, DEPOSITANTE: EDWAR JAIME AREQUIPA OROPEZA, CONCEPTO: REVERSION POR CONCEPTO VIATICOS, CUENTA DE DEPOSITO: CUENTA UNICA DEL TESORO</t>
  </si>
  <si>
    <t>O15174390002</t>
  </si>
  <si>
    <t>O15174410002</t>
  </si>
  <si>
    <t>00099021001 DEPOSITO DE EFECTIVO, DEPOSITANTE: LUIS BERNARDO REVOLLO, CONCEPTO: REVERSION SERVICIOS BASICOS ENERGIA ELECTRICA, CUENTA DE DEPOSITO: CUENTA UNICA DEL TESORO</t>
  </si>
  <si>
    <t>O15174470002</t>
  </si>
  <si>
    <t>00099021001 DEPOSITO DE EFECTIVO, DEPOSITANTE: MINISTERIO PUBLICO, CONCEPTO: DEV. DE GASTOS DE INVESTIGACION FISCAL FREDDY GUZMAN ZAPATA DE LA FISCALIA DEPTO. DE SANTA CRUZ, CUENTA DE DEPOSITO: CUENTA UNICA DEL TESORO</t>
  </si>
  <si>
    <t>O15174720002</t>
  </si>
  <si>
    <t>00070011102 DEPOSITO DE EFECTIVO, DEPOSITANTE: DAVID ALVAREZ, CONCEPTO: DEVOLUCION DE VIATICOS POR VIAJE A CORDILLERA DEL 08 - 11/05/2017, CUENTA DE DEPOSITO: CUENTA UNICA DEL TESORO</t>
  </si>
  <si>
    <t>O15174790002</t>
  </si>
  <si>
    <t>00046024204 DEPOSITO DE EFECTIVO, DEPOSITANTE: MINISTERIO DE SALUD, CONCEPTO: REVERSION DE FONDOS, CUENTA DE DEPOSITO: CUENTA UNICA DEL TESORO</t>
  </si>
  <si>
    <t>O15174870002</t>
  </si>
  <si>
    <t>00046024204 DEPOSITO DE EFECTIVO, DEPOSITANTE: MINISTERIO DE SALUD, CONCEPTO: REVERSION DE FONDOS (FEBRERO), CUENTA DE DEPOSITO: CUENTA UNICA DEL TESORO</t>
  </si>
  <si>
    <t>O15174910002</t>
  </si>
  <si>
    <t>00526012001 DEPOSITO DE EFECTIVO, DEPOSITANTE: FORTUNATO ALIAGA - BOLIVIA TV, CONCEPTO: DEVOLUCIÓN DE PASAJES - BOLIVIA TV, CUENTA DE DEPOSITO: CUENTA UNICA DEL TESORO</t>
  </si>
  <si>
    <t>O15174920002</t>
  </si>
  <si>
    <t>00526012001 DEPOSITO DE EFECTIVO, DEPOSITANTE: BORIS LUIS CARTAGENA F. - BOLIVIA TV, CONCEPTO: DEVOLUCIÓN DE PASAJES - BOLIVIA TV, CUENTA DE DEPOSITO: CUENTA UNICA DEL TESORO</t>
  </si>
  <si>
    <t>O15174960002</t>
  </si>
  <si>
    <t>00526012001 DEPOSITO DE EFECTIVO, DEPOSITANTE: EDUARDO LUIS CHAVEZ GUACHALLA - BOLIVIA TV, CONCEPTO: DEVOLUCIÓN DE PASAJES - BOLIVIA TV, CUENTA DE DEPOSITO: CUENTA UNICA DEL TESORO</t>
  </si>
  <si>
    <t>B15176690002</t>
  </si>
  <si>
    <t>00595012001 DEP.DE CHEQ.AJENOS,RET.DE CAM.,CONCEPTO: REEMBOLSO POR INCAPACIDAD TEMPORAL DEL SR. GONZALO MARBEL JAIMES BANDA,DEP.: CAJA DE SALUD DE LA BANCA PRIVADA , PROCEDENCIA: BANCO NACIONAL DE BOLIVIA S.A., CHEQUE: 6587054, FECHA DE EMISION:29/06/2017</t>
  </si>
  <si>
    <t>B15176750002</t>
  </si>
  <si>
    <t>00086031101 DEP.DE CHEQ.AJENOS,RET.DE CAM.,CONCEPTO: DEP POR REVERSION DE FONDOS NO UTILIZADOS,DEP.: SERNAP-MANURIPI , PROCEDENCIA: BANCO UNION S.A., CHEQUE: 1800, FECHA DE EMISION:30/06/2017</t>
  </si>
  <si>
    <t>B15176780002</t>
  </si>
  <si>
    <t>00086031101 DEP.DE CHEQ.AJENOS,RET.DE CAM.,CONCEPTO: DEP POR REVERSION DE FONDOS NO UTILIZADOS,DEP.: SERNAP-MANURIPI , PROCEDENCIA: BANCO UNION S.A., CHEQUE: 1799, FECHA DE EMISION:30/06/2017</t>
  </si>
  <si>
    <t>B15176800002</t>
  </si>
  <si>
    <t>00086031101 DEP.DE CHEQ.AJENOS,RET.DE CAM.,CONCEPTO: DEP POR REVERSION DE FONDOS NO UTILIZADOS,DEP.: SERNAP-MANURIPI , PROCEDENCIA: BANCO UNION S.A., CHEQUE: 1798, FECHA DE EMISION:30/06/2017</t>
  </si>
  <si>
    <t>B15176820002</t>
  </si>
  <si>
    <t>00099021001 DEP.DE CHEQ.AJENOS,RET.DE CAM.,CONCEPTO: REVERSION FRACCION CASO MIGUEL ZENTENO NUA 22074430,DEP.: SEGUROS PROVIDA S.A. , PROCEDENCIA: BANCO NACIONAL DE BOLIVIA S.A., CHEQUE: 4350249, FECHA DE EMISION:07/07/2017</t>
  </si>
  <si>
    <t>B15176840002</t>
  </si>
  <si>
    <t>00046021109 DEP.DE CHEQ.AJENOS,RET.DE CAM.,CONCEPTO: EJECUCION DE BOLETA DE GARANTIA,DEP.: MINISTERIO DE SALUD , PROCEDENCIA: BANCO NACIONAL DE BOLIVIA S.A., CHEQUE: 67902, FECHA DE EMISION:04/07/2017</t>
  </si>
  <si>
    <t>B15176850002</t>
  </si>
  <si>
    <t>00086031101 DEP.DE CHEQ.AJENOS,RET.DE CAM.,CONCEPTO: DEP POR REVERSION DE FONDOS NO UTILIZADOS,DEP.: SERNAP-AMBORO , PROCEDENCIA: BANCO UNION S.A., CHEQUE: 955, FECHA DE EMISION:07/07/2017</t>
  </si>
  <si>
    <t>B15176890002</t>
  </si>
  <si>
    <t>00523012001 DEP.DE CHEQ.AJENOS,RET.DE CAM.,CONCEPTO: PAGO POR PRESTACION DE SERVICIOS POSTALES,DEP.: ECOBOL , PROCEDENCIA: BANCO NACIONAL DE BOLIVIA S.A., CHEQUE: 6362314, FECHA DE EMISION:30/06/2017</t>
  </si>
  <si>
    <t>B15176910002</t>
  </si>
  <si>
    <t>00523012001 DEP.DE CHEQ.AJENOS,RET.DE CAM.,CONCEPTO: PAGO POR PRESTACION DE SERVICIOS POSTALES,DEP.: ECOBOL , PROCEDENCIA: BANCO NACIONAL DE BOLIVIA S.A., CHEQUE: 6363332, FECHA DE EMISION:30/06/2017</t>
  </si>
  <si>
    <t>B15176930002</t>
  </si>
  <si>
    <t>00523012001 DEP.DE CHEQ.AJENOS,RET.DE CAM.,CONCEPTO: PAGO POR PRESTACION DE SERVICIOS POSTALES,DEP.: ECOBOL , PROCEDENCIA: BANCO UNION S.A., CHEQUE: 23076, FECHA DE EMISION:29/06/2017</t>
  </si>
  <si>
    <t>B15177020002</t>
  </si>
  <si>
    <t>00015011108 DEP.DE CHEQ.AJENOS,RET.DE CAM.,CONCEPTO: DEVOLUCION DE FONDOS,DEP.: MIN. GOBIERNO , PROCEDENCIA: BANCO UNION S.A., CHEQUE: 50822, FECHA DE EMISION:05/07/2017</t>
  </si>
  <si>
    <t>B15177030002</t>
  </si>
  <si>
    <t>00099021001 DEP.DE CHEQ.AJENOS,RET.DE CAM.,CONCEPTO: REVERSION SALDO C 31 - 10,DEP.: REGIONAL LA PAZ - INSA , PROCEDENCIA: BANCO UNION S.A., CHEQUE: 1016, FECHA DE EMISION:10/07/2017</t>
  </si>
  <si>
    <t>B15177040002</t>
  </si>
  <si>
    <t>00015011107 DEP.DE CHEQ.AJENOS,RET.DE CAM.,CONCEPTO: DEVOLUCION DE FONDOS,DEP.: MIN GOBIERNO , PROCEDENCIA: BANCO UNION S.A., CHEQUE: 50818, FECHA DE EMISION:30/06/2017</t>
  </si>
  <si>
    <t>B15177050002</t>
  </si>
  <si>
    <t>00015011108 DEP.DE CHEQ.AJENOS,RET.DE CAM.,CONCEPTO: DEVOLUCION DE FONDOS,DEP.: MIN. GOBIERNO , PROCEDENCIA: BANCO UNION S.A., CHEQUE: 50825, FECHA DE EMISION:06/07/2017</t>
  </si>
  <si>
    <t>B15177090002</t>
  </si>
  <si>
    <t>00015011108 DEP.DE CHEQ.AJENOS,RET.DE CAM.,CONCEPTO: DEVOLUCION DE FONDOS,DEP.: MIN. GOBIERNO , PROCEDENCIA: BANCO UNION S.A., CHEQUE: 50826, FECHA DE EMISION:06/07/2017</t>
  </si>
  <si>
    <t>B15177110002</t>
  </si>
  <si>
    <t>00015011108 DEP.DE CHEQ.AJENOS,RET.DE CAM.,CONCEPTO: DEVOLUCION DE FONDOS,DEP.: MIN GOBIERNO , PROCEDENCIA: BANCO UNION S.A., CHEQUE: 50824, FECHA DE EMISION:06/07/2017</t>
  </si>
  <si>
    <t>B15177310002</t>
  </si>
  <si>
    <t>00222012001 DEP.DE CHEQ.AJENOS,RET.DE CAM.,CONCEPTO: PAGO INCAPACIDAD TEMPORAL DEL PERSONAL INIAF CORRESPONDIENTE MES ABRIL 2017,DEP.: CAJA DE SALUD DE CAMINOS Y RA , PROCEDENCIA: BANCO UNION S.A., CHEQUE: 7957, FECHA DE EMISION:28/06/2017</t>
  </si>
  <si>
    <t>B15177330002</t>
  </si>
  <si>
    <t>00587012001 DEP.DE CHEQ.AJENOS,RET.DE CAM.,CONCEPTO: PAGO INCAPACIDAD TEMPORAL DEL PERSONAL EBC CORRESPONDIENTE MES MAYO 2017,DEP.: CAJA DE SALUD DE CAMINOS Y RA , PROCEDENCIA: BANCO UNION S.A., CHEQUE: 7951, FECHA DE EMISION:28/06/2017</t>
  </si>
  <si>
    <t>O15176170002</t>
  </si>
  <si>
    <t>00249012001 DEPOSITO DE EFECTIVO, DEPOSITANTE: CEASS-JULIO RUBEN MENACHO MONZON, CONCEPTO: DEVOLUCION DE HABERES MES DE JUNIO DE LA CEASS, CUENTA DE DEPOSITO: CUENTA UNICA DEL TESORO</t>
  </si>
  <si>
    <t>O15177700002</t>
  </si>
  <si>
    <t>00041021101 DEPOSITO DE EFECTIVO, DEPOSITANTE: LESLY PAMELA NIEVES NAVA BARRIENTOS, CONCEPTO: 4TO PAGO DE CUOTA, CUENTA DE DEPOSITO: CUENTA UNICA DEL TESORO</t>
  </si>
  <si>
    <t>O15177970002</t>
  </si>
  <si>
    <t>00292012001 DEPOSITO DE EFECTIVO, DEPOSITANTE: NESTOR PAZ VILLAMOR, CONCEPTO: CONVENIO 012/2016 VIAS BOLIVIA Y FEDERACION 1RO DE MAYO, CUENTA DE DEPOSITO: CUENTA UNICA DEL TESORO</t>
  </si>
  <si>
    <t>O15177980002</t>
  </si>
  <si>
    <t>O15177990002</t>
  </si>
  <si>
    <t>O15178010002</t>
  </si>
  <si>
    <t>O15178020002</t>
  </si>
  <si>
    <t>O15178030002</t>
  </si>
  <si>
    <t>O15178040002</t>
  </si>
  <si>
    <t>00086088703 DEPOSITO DE EFECTIVO, DEPOSITANTE: MMAYA - MARIELA FLORES TITO, CONCEPTO: DEVOLUCION POR CONCEPTO DE SERVICIOS MANUALES LA PAZ, CUENTA DE DEPOSITO: CUENTA UNICA DEL TESORO</t>
  </si>
  <si>
    <t>O15178060002</t>
  </si>
  <si>
    <t>00099021001 DEPOSITO DE EFECTIVO, DEPOSITANTE: RC-7 CHICHAS, CONCEPTO: RETENCION DE IMPUESTOS POR CONCEPTO DE SOBRE ALIMENTACION POR SEGURIDAD FISICA, CUENTA DE DEPOSITO: CUENTA UNICA DEL TESORO</t>
  </si>
  <si>
    <t>O15178070002</t>
  </si>
  <si>
    <t>O15178080002</t>
  </si>
  <si>
    <t>O15178090002</t>
  </si>
  <si>
    <t>O15178100002</t>
  </si>
  <si>
    <t>O15178130002</t>
  </si>
  <si>
    <t>00526012001 DEPOSITO DE EFECTIVO, DEPOSITANTE: LUCAS COLLANQUE CALSINA- BOLIVIA TV, CONCEPTO: DEVOLUCION DE FONDOS EN AVANCE, CUENTA DE DEPOSITO: CUENTA UNICA DEL TESORO</t>
  </si>
  <si>
    <t>O15178140002</t>
  </si>
  <si>
    <t>00526012001 DEPOSITO DE EFECTIVO, DEPOSITANTE: DAVID ALANOCA QUINTEROS, CONCEPTO: DEVOLUCIÓN DE VIÁTICOS, CUENTA DE DEPOSITO: CUENTA UNICA DEL TESORO</t>
  </si>
  <si>
    <t>O15178160002</t>
  </si>
  <si>
    <t>00086088703 DEPOSITO DE EFECTIVO, DEPOSITANTE: ROXANA BEATRIZ NINA HUANCA -MMA Y A, CONCEPTO: DEVOLUCION POR CONCEPTO DE VIATICO Y PASAJE, CUENTA DE DEPOSITO: CUENTA UNICA DEL TESORO</t>
  </si>
  <si>
    <t>O15178290002</t>
  </si>
  <si>
    <t>O15178310002</t>
  </si>
  <si>
    <t>O15178330002</t>
  </si>
  <si>
    <t>O15178510002</t>
  </si>
  <si>
    <t>00099021001 DEPOSITO DE EFECTIVO, DEPOSITANTE: JEFATURA DPTAL - FELCN CBBA, CONCEPTO: DEVOLUCION POR COMPRA DE PRODUCTOS QUE NO SON UTILIZADOS PARA LA ELAB. DE ALIMENTACION, CUENTA DE DEPOSITO: CUENTA UNICA DEL TESORO</t>
  </si>
  <si>
    <t>O15178550002</t>
  </si>
  <si>
    <t>00046104203 DEPOSITO DE EFECTIVO, DEPOSITANTE: MIGUEL JORGE SEOANE G., CONCEPTO: REVERSION DE FONDOS NO EJECUTADOS, CUENTA DE DEPOSITO: CUENTA UNICA DEL TESORO</t>
  </si>
  <si>
    <t>O15178560002</t>
  </si>
  <si>
    <t>00099021001 DEPOSITO DE EFECTIVO, DEPOSITANTE: ADEMAF - NORAH INES FLORES PINTO, CONCEPTO: REV. C-31 Nº 166,290,413,533,663,90,140,162 CONC. DE TEL. MOVIL MESES/ ENE, FEB,MARZ. ABR,MAY 2017, CUENTA DE DEPOSITO: CUENTA UNICA DEL TESORO</t>
  </si>
  <si>
    <t>O15178600002</t>
  </si>
  <si>
    <t>00099021001 DEPOSITO DE EFECTIVO, DEPOSITANTE: ANGEL PARDO MARINA, CONCEPTO: DEVOLUCION DE PASAJES Y VIATICOS, CUENTA DE DEPOSITO: CUENTA UNICA DEL TESORO</t>
  </si>
  <si>
    <t>O15178890002</t>
  </si>
  <si>
    <t>00099021001 DEPOSITO DE EFECTIVO, DEPOSITANTE: GUSTAVO DOUGLAS ARIAS LA TORRE, CONCEPTO: DEVOLUCIÓN DE SALDO NO EJECUTADO - TALLER DE GENERO Y CAMBIO CLIMÁTICO, CUENTA DE DEPOSITO: CUENTA UNICA DEL TESORO</t>
  </si>
  <si>
    <t>O15179000002</t>
  </si>
  <si>
    <t>00526012001 DEPOSITO DE EFECTIVO, DEPOSITANTE: JHONNY LLANOS PERALES, CONCEPTO: DEVOLUCION SALDO PASAJES, CUENTA DE DEPOSITO: CUENTA UNICA DEL TESORO</t>
  </si>
  <si>
    <t>O15179010002</t>
  </si>
  <si>
    <t>00526012001 DEPOSITO DE EFECTIVO, DEPOSITANTE: JHONNY LLANOS PERALES, CONCEPTO: DEVOLUCION SALDO FONDOS COMBUSTIBLE, CUENTA DE DEPOSITO: CUENTA UNICA DEL TESORO</t>
  </si>
  <si>
    <t>O15179030002</t>
  </si>
  <si>
    <t>00526012001 DEPOSITO DE EFECTIVO, DEPOSITANTE: JHONNY LLANOS PERALES, CONCEPTO: DEVOLUCION SALDO FONDOS CUMBUSTIBLE, CUENTA DE DEPOSITO: CUENTA UNICA DEL TESORO</t>
  </si>
  <si>
    <t>O15179040002</t>
  </si>
  <si>
    <t>00342012001 DEPOSITO DE EFECTIVO, DEPOSITANTE: CARINA ORTEGA JEREZ CI 4787120 LP, CONCEPTO: DEVOLUCION DE FONDOS EN AVANCE, CUENTA DE DEPOSITO: CUENTA UNICA DEL TESORO</t>
  </si>
  <si>
    <t>O15179050002</t>
  </si>
  <si>
    <t>O15179140002</t>
  </si>
  <si>
    <t>00070011102 DEPOSITO DE EFECTIVO, DEPOSITANTE: WENDY JACQUELINE PONCE HERRERA, CONCEPTO: DEVOLUCION REFRIGERIOS ( C31 Nº 1873), CUENTA DE DEPOSITO: CUENTA UNICA DEL TESORO</t>
  </si>
  <si>
    <t>O15179340002</t>
  </si>
  <si>
    <t>00099021001 DEPOSITO DE EFECTIVO, DEPOSITANTE: LUCIO BAUTISTA DELGADO, CONCEPTO: DOBLE PERCEPCIÓN (PENSIÓN SOLIDARIA DE VEJEZ), CUENTA DE DEPOSITO: CUENTA UNICA DEL TESORO</t>
  </si>
  <si>
    <t>O15179480002</t>
  </si>
  <si>
    <t>00046024204 DEPOSITO DE EFECTIVO, DEPOSITANTE: RUTH CALLISAYA HUALLPA, CONCEPTO: REVERSION DE SALDO, CUENTA DE DEPOSITO: CUENTA UNICA DEL TESORO</t>
  </si>
  <si>
    <t>O15179590002</t>
  </si>
  <si>
    <t>00526012001 DEPOSITO DE EFECTIVO, DEPOSITANTE: FREDDY ESPRELLA BOLIVIA TV, CONCEPTO: DEVOLUCION DE PASAJES - BOLIVIA TV, CUENTA DE DEPOSITO: CUENTA UNICA DEL TESORO</t>
  </si>
  <si>
    <t>O15179600002</t>
  </si>
  <si>
    <t>00526012001 DEPOSITO DE EFECTIVO, DEPOSITANTE: JORGE CHOQUE - BOLIVIA TV, CONCEPTO: DEVOLUCION DE PASAJES - BOLIVIA TV, CUENTA DE DEPOSITO: CUENTA UNICA DEL TESORO</t>
  </si>
  <si>
    <t>O15179620002</t>
  </si>
  <si>
    <t>00526012001 DEPOSITO DE EFECTIVO, DEPOSITANTE: ANGEL SALINAS - BOLIVIA TV, CONCEPTO: DEVOLUCION DE PASAJES BOLIVIA TV, CUENTA DE DEPOSITO: CUENTA UNICA DEL TESORO</t>
  </si>
  <si>
    <t>O15179740002</t>
  </si>
  <si>
    <t>00206012001 DEPOSITO DE EFECTIVO, DEPOSITANTE: INE, CONCEPTO: DEP. POR VENTA LA PAZ FECHA 07/07/2017, CUENTA DE DEPOSITO: CUENTA UNICA DEL TESORO</t>
  </si>
  <si>
    <t>B15180800002</t>
  </si>
  <si>
    <t>00523012001 DEP.DE CHEQ.AJENOS,RET.DE CAM.,CONCEPTO: PAGO POR SERVICIOS PRESTADOS,DEP.: ECOBOL , PROCEDENCIA: BANCO BISA S.A., CHEQUE: 4954, FECHA DE EMISION:30/06/2017</t>
  </si>
  <si>
    <t>B15180820002</t>
  </si>
  <si>
    <t>00523012001 DEP.DE CHEQ.AJENOS,RET.DE CAM.,CONCEPTO: PAGO POR SERVICIOS PRESTADOS,DEP.: ECOBOL , PROCEDENCIA: BANCO BISA S.A., CHEQUE: 1303, FECHA DE EMISION:27/06/2017</t>
  </si>
  <si>
    <t>B15180850002</t>
  </si>
  <si>
    <t>00523012001 DEP.DE CHEQ.AJENOS,RET.DE CAM.,CONCEPTO: PAGO POR SERVICIOS PRESTADOS,DEP.: ECOBOL , PROCEDENCIA: BANCO BISA S.A., CHEQUE: 1305, FECHA DE EMISION:28/06/2017</t>
  </si>
  <si>
    <t>B15180860002</t>
  </si>
  <si>
    <t>00523012001 DEP.DE CHEQ.AJENOS,RET.DE CAM.,CONCEPTO: PAGO POR SERVICIOS PRESTADOS,DEP.: ECOBOL , PROCEDENCIA: BANCO BISA S.A., CHEQUE: 1304, FECHA DE EMISION:28/06/2017</t>
  </si>
  <si>
    <t>B15180880002</t>
  </si>
  <si>
    <t>00523012001 DEP.DE CHEQ.AJENOS,RET.DE CAM.,CONCEPTO: PAGO POR SERVICIOS PRESTADOS,DEP.: ECOBOL , PROCEDENCIA: BANCO BISA S.A., CHEQUE: 13232, FECHA DE EMISION:26/06/2017</t>
  </si>
  <si>
    <t>B15180890002</t>
  </si>
  <si>
    <t>00523012001 DEP.DE CHEQ.AJENOS,RET.DE CAM.,CONCEPTO: PAGO POR SERVICIOS PRESTADOS,DEP.: ECOBOL , PROCEDENCIA: BANCO BISA S.A., CHEQUE: 1768, FECHA DE EMISION:27/06/2017</t>
  </si>
  <si>
    <t>B15180900002</t>
  </si>
  <si>
    <t>00523012001 DEP.DE CHEQ.AJENOS,RET.DE CAM.,CONCEPTO: PAGO POR SERVICIOS PRESTADOS,DEP.: ECOBOL , PROCEDENCIA: BANCO BISA S.A., CHEQUE: 5322, FECHA DE EMISION:27/06/2017</t>
  </si>
  <si>
    <t>B15180910002</t>
  </si>
  <si>
    <t>00523012001 DEP.DE CHEQ.AJENOS,RET.DE CAM.,CONCEPTO: PAGO POR SERVICIOS PRESTADOS,DEP.: ECOBOL , PROCEDENCIA: BANCO BISA S.A., CHEQUE: 1770, FECHA DE EMISION:27/06/2017</t>
  </si>
  <si>
    <t>B15180920002</t>
  </si>
  <si>
    <t>00523012001 DEP.DE CHEQ.AJENOS,RET.DE CAM.,CONCEPTO: PAGO POR SERVICIOS PRESTADOS,DEP.: ECOBOL , PROCEDENCIA: BANCO BISA S.A., CHEQUE: 1302, FECHA DE EMISION:27/06/2017</t>
  </si>
  <si>
    <t>B15180930002</t>
  </si>
  <si>
    <t>00523012001 DEP.DE CHEQ.AJENOS,RET.DE CAM.,CONCEPTO: PAGO POR SERVICIOS PRESTADOS,DEP.: ECOBOL , PROCEDENCIA: BANCO BISA S.A., CHEQUE: 1300, FECHA DE EMISION:27/06/2017</t>
  </si>
  <si>
    <t>B15180940002</t>
  </si>
  <si>
    <t>00523012001 DEP.DE CHEQ.AJENOS,RET.DE CAM.,CONCEPTO: PAGO POR SERVICIOS PRESTADOS,DEP.: ECOBOL , PROCEDENCIA: BANCO BISA S.A., CHEQUE: 1299, FECHA DE EMISION:27/06/2017</t>
  </si>
  <si>
    <t>B15180950002</t>
  </si>
  <si>
    <t>00523012001 DEP.DE CHEQ.AJENOS,RET.DE CAM.,CONCEPTO: PAGO POR SERVICIOS PRESTADOS,DEP.: ECOBOL , PROCEDENCIA: BANCO BISA S.A., CHEQUE: 1301, FECHA DE EMISION:27/06/2017</t>
  </si>
  <si>
    <t>B15181150002</t>
  </si>
  <si>
    <t>00212032002 DEP.DE CHEQ.AJENOS,RET.DE CAM.,CONCEPTO: APORTES VOLUNTARIOS INRA - COCHABAMBA,DEP.: INRA - COCHABAMBA , PROCEDENCIA: BANCO UNION S.A., CHEQUE: 5746, FECHA DE EMISION:30/06/2017</t>
  </si>
  <si>
    <t>B15181160002</t>
  </si>
  <si>
    <t>00212092001 DEP.DE CHEQ.AJENOS,RET.DE CAM.,CONCEPTO: OTROS INGRESOS VENTA DE CARTUCHOS DE IMPRESORA INRA - ORURO,DEP.: INRA - ORURO , PROCEDENCIA: BANCO UNION S.A., CHEQUE: 3685, FECHA DE EMISION:04/07/2017</t>
  </si>
  <si>
    <t>B15181180002</t>
  </si>
  <si>
    <t>00212072002 DEP.DE CHEQ.AJENOS,RET.DE CAM.,CONCEPTO: APORTES VOLUNTARIOS COMUNIDAD LA VICTORIA Y OBRAJES INRA - TARIJA,DEP.: INRA - TARIJA , PROCEDENCIA: BANCO UNION S.A., CHEQUE: 4474, FECHA DE EMISION:03/07/2017</t>
  </si>
  <si>
    <t>B15181210002</t>
  </si>
  <si>
    <t>00010011101 DEP.DE CHEQ.AJENOS,RET.DE CAM.,CONCEPTO: REEMBOLSO DE SUBSIDIO DE INCAPACIDAD TEMPORAL MES ABRIL 2017,DEP.: CAJA BANCARIA ESTATAL DE SALUD , PROCEDENCIA: BANCO UNION S.A., CHEQUE: 22843, FECHA DE EMISION:16/06/2017</t>
  </si>
  <si>
    <t>B15181530002</t>
  </si>
  <si>
    <t>00046021109 DEP.DE CHEQ.AJENOS,RET.DE CAM.,CONCEPTO: EJECUCION DE BOLETA DE GARANTIA,DEP.: MINISTERIO DE SALUD , PROCEDENCIA: BANCO NACIONAL DE BOLIVIA S.A., CHEQUE: 67905, FECHA DE EMISION:06/07/2017</t>
  </si>
  <si>
    <t>B15181560002</t>
  </si>
  <si>
    <t>00046021109 DEP.DE CHEQ.AJENOS,RET.DE CAM.,CONCEPTO: EJECUCION DE BOLETA DE GARANTIA,DEP.: MINISTERIO DE SALUD , PROCEDENCIA: BANCO NACIONAL DE BOLIVIA S.A., CHEQUE: 67904, FECHA DE EMISION:06/07/2017</t>
  </si>
  <si>
    <t>B15181840002</t>
  </si>
  <si>
    <t>00523012001 DEP.DE CHEQ.AJENOS,RET.DE CAM.,CONCEPTO: PAGO POR SERVICIOS PRESTADOS,DEP.: ECOBOL , PROCEDENCIA: BANCO GANADERO S.A., CHEQUE: 24963, FECHA DE EMISION:27/06/2017</t>
  </si>
  <si>
    <t>B15181900002</t>
  </si>
  <si>
    <t>00086031101 DEP.DE CHEQ.AJENOS,RET.DE CAM.,CONCEPTO: DEPÓSITO POR REVERSIÓN DE FONDOS UTILIZADOS,DEP.: SERNAP - IÑAO , PROCEDENCIA: BANCO UNION S.A., CHEQUE: 709, FECHA DE EMISION:29/06/2017</t>
  </si>
  <si>
    <t>B15181940002</t>
  </si>
  <si>
    <t>00099021001 DEP.DE CHEQ.AJENOS,RET.DE CAM.,CONCEPTO: COMPENSACION MENSUAL DE COTIZACION,DEP.: FUTURO DE BOLIVIA S.A AFP , PROCEDENCIA: BANCO DE CREDITO DE BOLIVIA S.A., CHEQUE: 49566, FECHA DE EMISION:11/07/2017</t>
  </si>
  <si>
    <t>B15182110002</t>
  </si>
  <si>
    <t>00291012009 DEP.DE CHEQ.AJENOS,RET.DE CAM.,CONCEPTO: EJECUCIÓN DE GARANTIA PROYECTO QUIQUIBEY - YUCUMO EMPRESA CORSAN CORVIAM,DEP.: ADMINISTRADORA BOLIVIANA DE CARRETERAS , PROCEDENCIA: BANCO NACIONAL DE BOLIVIA S.A., CHEQUE: 72118, FECHA DE EMISION:10/07/2017</t>
  </si>
  <si>
    <t>B15182160002</t>
  </si>
  <si>
    <t>00099021001 DEP.DE CHEQ.AJENOS,RET.DE CAM.,CONCEPTO: MIN COMUNICACIÓN - DEVOLUCIÓN INCAPACIDAD TEMPORAL ABRL/2017,DEP.: CAJA PETROLERA DE SALUD , PROCEDENCIA: BANCO UNION S.A., CHEQUE: 11449, FECHA DE EMISION:11/07/2017</t>
  </si>
  <si>
    <t>B15182180002</t>
  </si>
  <si>
    <t>00099021001 DEP.DE CHEQ.AJENOS,RET.DE CAM.,CONCEPTO: AUT CONTROL DE EMPRESAS - DEVOL INCAPACIDAD TEMP. ABRIL/2017,DEP.: CAJA PETROLERA DE SALUD , PROCEDENCIA: BANCO UNION S.A., CHEQUE: 11448, FECHA DE EMISION:11/07/2017</t>
  </si>
  <si>
    <t>B15182210002</t>
  </si>
  <si>
    <t>00099021001 DEP.DE CHEQ.AJENOS,RET.DE CAM.,CONCEPTO: AUT. DE IMPUGNACIÓN TRIBUTARIA - DEVOL. INCAPACIDAD TEMPORAL - ABRIL/2017,DEP.: CAJA PETROLERA DE SALUD , PROCEDENCIA: BANCO UNION S.A., CHEQUE: 11445, FECHA DE EMISION:11/07/2017</t>
  </si>
  <si>
    <t>B15182220002</t>
  </si>
  <si>
    <t>00099021001 DEP.DE CHEQ.AJENOS,RET.DE CAM.,CONCEPTO: A.G.E.T.I.C. - DEVOLUCIÓN INCAPACIDAD TEMPORAL - ABRIL/2017,DEP.: CAJA PETROLERA DE SALUD , PROCEDENCIA: BANCO UNION S.A., CHEQUE: 11451, FECHA DE EMISION:11/07/2017</t>
  </si>
  <si>
    <t>B15182240002</t>
  </si>
  <si>
    <t>00099021001 DEP.DE CHEQ.AJENOS,RET.DE CAM.,CONCEPTO: MIN. SALUD - DEVOLUCIÓN INCAPACIDAD TEMPORAL - ABRIL/2017,DEP.: CAJA PETROLERA DE SALUD , PROCEDENCIA: BANCO UNION S.A., CHEQUE: 11450, FECHA DE EMISION:11/07/2017</t>
  </si>
  <si>
    <t>B15182250002</t>
  </si>
  <si>
    <t>00099021001 DEP.DE CHEQ.AJENOS,RET.DE CAM.,CONCEPTO: H.C. DIPUTADOS - DEVOLUCIÓN INCAPACIDAD TEMPORAL - ABRIL/2017,DEP.: CAJA PETROLERA DE SALUD , PROCEDENCIA: BANCO UNION S.A., CHEQUE: 11446, FECHA DE EMISION:11/07/2017</t>
  </si>
  <si>
    <t>B15182410002</t>
  </si>
  <si>
    <t>00020011103 DEP.DE CHEQ.AJENOS,RET.DE CAM.,CONCEPTO: PAGO A CARIBE E ADQ DE LLANTAS TRANSFERENCIA AL EXTERIOR A LA EMP THINK HOLDINGS LIMITED,DEP.: TRANSPORTE AEREO MILITAR , PROCEDENCIA: BANCO UNION S.A., CHEQUE: 17874, FECHA DE EMISION:11/07/2017</t>
  </si>
  <si>
    <t>O15180830002</t>
  </si>
  <si>
    <t>00526012001 DEPOSITO DE EFECTIVO, DEPOSITANTE: FRANZ LLIULLY CHIPANA - BOLIVIA TV, CONCEPTO: DEVOLUCIÓN DE VIÁTICOS, CUENTA DE DEPOSITO: CUENTA UNICA DEL TESORO</t>
  </si>
  <si>
    <t>O15181070002</t>
  </si>
  <si>
    <t>00585012002 DEPOSITO DE EFECTIVO, DEPOSITANTE: AGENCIA BOLIVIANA ESPACIAL, CONCEPTO: FACTURAS NO DECLARADAS, CUENTA DE DEPOSITO: CUENTA UNICA DEL TESORO</t>
  </si>
  <si>
    <t>O15181470002</t>
  </si>
  <si>
    <t>00070011102 DEPOSITO DE EFECTIVO, DEPOSITANTE: MINISTERIO DE TRABAJO - ALCIRA CARTAGENA, CONCEPTO: DEVOLUCION SALDO NO EJECUTADO ALCIRA CARTAGENA, CUENTA DE DEPOSITO: CUENTA UNICA DEL TESORO</t>
  </si>
  <si>
    <t>O15181860002</t>
  </si>
  <si>
    <t>00212012001 DEPOSITO DE EFECTIVO, DEPOSITANTE: MILTON CHAMBI ZABALETA - INRA - DIR NAL, CONCEPTO: DEVOLUCION DE VIATICOS, CUENTA DE DEPOSITO: CUENTA UNICA DEL TESORO</t>
  </si>
  <si>
    <t>O15181870002</t>
  </si>
  <si>
    <t>00212012001 DEPOSITO DE EFECTIVO, DEPOSITANTE: ARMANDO FABIAN COLMENA - INRA - DN, CONCEPTO: DEVOLUCION DE VIATICOS, CUENTA DE DEPOSITO: CUENTA UNICA DEL TESORO</t>
  </si>
  <si>
    <t>O15181990002</t>
  </si>
  <si>
    <t>00099021001 DEPOSITO DE EFECTIVO, DEPOSITANTE: JUAN CARLOS OSTRIZ ZAPATA, CONCEPTO: DEVOLUCION DE SALDO DE FONDO EN AVANCE, CUENTA DE DEPOSITO: CUENTA UNICA DEL TESORO</t>
  </si>
  <si>
    <t>O15182000002</t>
  </si>
  <si>
    <t>00512012001 DEPOSITO DE EFECTIVO, DEPOSITANTE: APOLINAR APAZA AASANA, CONCEPTO: DEVOLUCION PACS SONET, CUENTA DE DEPOSITO: CUENTA UNICA DEL TESORO</t>
  </si>
  <si>
    <t>O15182280002</t>
  </si>
  <si>
    <t>00225024101 DEPOSITO DE EFECTIVO, DEPOSITANTE: HUMBERTO ROCHA ROSALES, CONCEPTO: POR CONCEPTO DE RETENCIÓN DE IMPUESTOS POR ARREGLO DE MOTOCICLETA, CUENTA DE DEPOSITO: CUENTA UNICA DEL TESORO</t>
  </si>
  <si>
    <t>O15182290002</t>
  </si>
  <si>
    <t>00225024101 DEPOSITO DE EFECTIVO, DEPOSITANTE: HUMBERTO ROCHA ROSALES, CONCEPTO: POR RETENCIÓN DE IMPUESTOS POR CONCEPTO DE ALIMENTACIÓN EN PUCARANI, CUENTA DE DEPOSITO: CUENTA UNICA DEL TESORO</t>
  </si>
  <si>
    <t>O15182320002</t>
  </si>
  <si>
    <t>00099021001 DEPOSITO DE EFECTIVO, DEPOSITANTE: WILMER QUISPE QUISPE, CONCEPTO: RETENCION DEL 15,5% POR CONCEPTO DE FACTURAS, CUENTA DE DEPOSITO: CUENTA UNICA DEL TESORO</t>
  </si>
  <si>
    <t>O15182360002</t>
  </si>
  <si>
    <t>O15182460002</t>
  </si>
  <si>
    <t>00099021001 DEPOSITO DE EFECTIVO, DEPOSITANTE: R1 -5 GRAL CAMPERO, CONCEPTO: POR EL CONSUMO DE COMBUSTIBLE CORRESPONDEINTE AL MES DE MAYO, CUENTA DE DEPOSITO: CUENTA UNICA DEL TESORO</t>
  </si>
  <si>
    <t>O15182470002</t>
  </si>
  <si>
    <t>00099021001 DEPOSITO DE EFECTIVO, DEPOSITANTE: R1 - S ""GRAL CAMPERO"", CONCEPTO: POR EL CONSUMO DE COMBUSTIBLE CORRESPONDIENTE AL MES DE JUNIO, CUENTA DE DEPOSITO: CUENTA UNICA DEL TESORO</t>
  </si>
  <si>
    <t>O15182580002</t>
  </si>
  <si>
    <t>00099021001 DEPOSITO DE EFECTIVO, DEPOSITANTE: LUIS ANTONIO SANCHEZ IRIARTE, CONCEPTO: DEVOLUCION DE PASAJES NO UTILIZADOS, CUENTA DE DEPOSITO: CUENTA UNICA DEL TESORO</t>
  </si>
  <si>
    <t>O15182720002</t>
  </si>
  <si>
    <t>00015011108 DEPOSITO DE EFECTIVO, DEPOSITANTE: YANET SENZANO GALARZA, CONCEPTO: DEVOLUCION POR CONSUMO DE EXESO DE LLAMADAS, CUENTA DE DEPOSITO: CUENTA UNICA DEL TESORO</t>
  </si>
  <si>
    <t>O15182790002</t>
  </si>
  <si>
    <t>00099021001 DEPOSITO DE EFECTIVO, DEPOSITANTE: CARMELA DZUIK DE FLORES, CONCEPTO: MONTO A REVERTIRSE POR DOBLE PERCEPCIÓN, CUENTA DE DEPOSITO: CUENTA UNICA DEL TESORO</t>
  </si>
  <si>
    <t>O15182820002</t>
  </si>
  <si>
    <t>00070011102 DEPOSITO DE EFECTIVO, DEPOSITANTE: FREDY G. CHOQUE MENDOZA - MTEPS, CONCEPTO: CONCEPTO DEVOLUCION GASTOS DE COMBUSTIBLE, CUENTA DE DEPOSITO: CUENTA UNICA DEL TESORO</t>
  </si>
  <si>
    <t>O15182840002</t>
  </si>
  <si>
    <t>00046031102 DEPOSITO DE EFECTIVO, DEPOSITANTE: MARIA ROSA PANTOJA VACAFLOR, CONCEPTO: DEVOLUCIÓN DE RECURSOS, CUENTA DE DEPOSITO: CUENTA UNICA DEL TESORO</t>
  </si>
  <si>
    <t>O15182920002</t>
  </si>
  <si>
    <t>00212012001 DEPOSITO DE EFECTIVO, DEPOSITANTE: JUAN DANIEL HUAÑAPACO - INRA - DN, CONCEPTO: DEVOLUCION DE GASTOS OPERATIVOS, CUENTA DE DEPOSITO: CUENTA UNICA DEL TESORO</t>
  </si>
  <si>
    <t>O15183010002</t>
  </si>
  <si>
    <t>00099021001 DEPOSITO DE EFECTIVO, DEPOSITANTE: LEONARDO SAAVEDRA PEÑARANDA, CONCEPTO: DEVOLUCIÓN DE VIÁTICOS, CUENTA DE DEPOSITO: CUENTA UNICA DEL TESORO</t>
  </si>
  <si>
    <t>O15183020002</t>
  </si>
  <si>
    <t>00099021001 DEPOSITO DE EFECTIVO, DEPOSITANTE: JOSE LUIS RAMOS LARICO, CONCEPTO: REVERSION OPERACION DE LICENCIAMIENTO 2º ESCALON CATEGORIA 2016, CUENTA DE DEPOSITO: CUENTA UNICA DEL TESORO</t>
  </si>
  <si>
    <t>O15183170002</t>
  </si>
  <si>
    <t>00099021001 DEPOSITO DE EFECTIVO, DEPOSITANTE: NESTOR EDUARDO AGREDA CORRALES, CONCEPTO: DEVOLUCION RENTA ( CCM ) DIC 2014 CONVENIO DE PAGO N° 021 / 2015 DOBLE PERCEPCION, CUENTA DE DEPOSITO: CUENTA UNICA DEL TESORO</t>
  </si>
  <si>
    <t>O15183180002</t>
  </si>
  <si>
    <t>00099021001 DEPOSITO DE EFECTIVO, DEPOSITANTE: MARINA JIMENEZ VILLAR - MIN DE PLAN Y DESARROLLO, CONCEPTO: DEPÓSITO DE SALDO DE FONDOS EN AVANCE, CUENTA DE DEPOSITO: CUENTA UNICA DEL TESORO</t>
  </si>
  <si>
    <t>O15183210002</t>
  </si>
  <si>
    <t>00526012001 DEPOSITO DE EFECTIVO, DEPOSITANTE: BOLIVIA TV - ENRIQUE VELASCO RAMIREZ, CONCEPTO: DEVOLUCION VIATICOS, CUENTA DE DEPOSITO: CUENTA UNICA DEL TESORO</t>
  </si>
  <si>
    <t>O15183300002</t>
  </si>
  <si>
    <t>00070011102 DEPOSITO DE EFECTIVO, DEPOSITANTE: MIN.DE TRABAJO- EDDY IVAN MAIDANA CARVAJAL, CONCEPTO: DEVOLUCION DE FONDOS, CUENTA DE DEPOSITO: CUENTA UNICA DEL TESORO</t>
  </si>
  <si>
    <t>O15183480002</t>
  </si>
  <si>
    <t>00015011108 DEPOSITO DE EFECTIVO, DEPOSITANTE: MINISTERIO DE GOBIERNO, CONCEPTO: REGISTRO DE ARMAS DE FUEGO DE USO CIVIL, CUENTA DE DEPOSITO: CUENTA UNICA DEL TESORO</t>
  </si>
  <si>
    <t>O15183490002</t>
  </si>
  <si>
    <t>00015011108 DEPOSITO DE EFECTIVO, DEPOSITANTE: MINISTERIO DE GOBIERNO, CONCEPTO: REAFUC, CUENTA DE DEPOSITO: CUENTA UNICA DEL TESORO</t>
  </si>
  <si>
    <t>O15183500002</t>
  </si>
  <si>
    <t>00015011108 DEPOSITO DE EFECTIVO, DEPOSITANTE: MERCEDES URQUIOLA MENDEZ, CONCEPTO: DEVOLUCIÓN POR EXCESO EN CONSUMO TELEFÓNICO, CUENTA DE DEPOSITO: CUENTA UNICA DEL TESORO</t>
  </si>
  <si>
    <t>O15183630002</t>
  </si>
  <si>
    <t>00070011102 DEPOSITO DE EFECTIVO, DEPOSITANTE: YURI CALLISAYA MIRANDA, CONCEPTO: DEVOLUCIÓN GASOLINA, CUENTA DE DEPOSITO: CUENTA UNICA DEL TESORO</t>
  </si>
  <si>
    <t>O15183680002</t>
  </si>
  <si>
    <t>O15183820002</t>
  </si>
  <si>
    <t>00206012001 DEPOSITO DE EFECTIVO, DEPOSITANTE: INE, CONCEPTO: DEP. POR VENTA, LA PAZ, FECHA 10/07/2017, CUENTA DE DEPOSITO: CUENTA UNICA DEL TESORO</t>
  </si>
  <si>
    <t>B15184890002</t>
  </si>
  <si>
    <t>00574012002 DEP.DE CHEQ.AJENOS,RET.DE CAM.,CONCEPTO: DEVOLUCION DE FONDOS ASIGNADOS,DEP.: LACTEOSBOL , PROCEDENCIA: BANCO UNION S.A., CHEQUE: 4532, FECHA DE EMISION:10/07/2017</t>
  </si>
  <si>
    <t>B15184900002</t>
  </si>
  <si>
    <t>00574012002 DEP.DE CHEQ.AJENOS,RET.DE CAM.,CONCEPTO: DEVOLUCION DE FONDOS ASIGNADOS,DEP.: LACTEOSBOL , PROCEDENCIA: BANCO UNION S.A., CHEQUE: 4533, FECHA DE EMISION:10/07/2017</t>
  </si>
  <si>
    <t>B15184930002</t>
  </si>
  <si>
    <t>00574012002 DEP.DE CHEQ.AJENOS,RET.DE CAM.,CONCEPTO: DEVOLUCION DE FONDOS ASIGNADOS - ACHACACHI,DEP.: LACTEOSBOL , PROCEDENCIA: BANCO UNION S.A., CHEQUE: 4534, FECHA DE EMISION:10/07/2017</t>
  </si>
  <si>
    <t>B15184940002</t>
  </si>
  <si>
    <t>00574012002 DEP.DE CHEQ.AJENOS,RET.DE CAM.,CONCEPTO: DEVOLUCION DE FONDOS ASIGNADOS,DEP.: LACTEOSBOL , PROCEDENCIA: BANCO UNION S.A., CHEQUE: 4535, FECHA DE EMISION:10/07/2017</t>
  </si>
  <si>
    <t>B15184950002</t>
  </si>
  <si>
    <t>00574012002 DEP.DE CHEQ.AJENOS,RET.DE CAM.,CONCEPTO: DEVOLUCION DE FONDOS ASIGNADOS - PUMA CEREZO JULIO,DEP.: LACTEOSBOL , PROCEDENCIA: BANCO UNION S.A., CHEQUE: 4537, FECHA DE EMISION:10/07/2017</t>
  </si>
  <si>
    <t>B15184960002</t>
  </si>
  <si>
    <t>00574012002 DEP.DE CHEQ.AJENOS,RET.DE CAM.,CONCEPTO: DEVOLUCION DE FONDOS ASIGNADOS-ALBA MENA,DEP.: LACTEOSBOL , PROCEDENCIA: BANCO UNION S.A., CHEQUE: 4538, FECHA DE EMISION:10/07/2017</t>
  </si>
  <si>
    <t>B15184980002</t>
  </si>
  <si>
    <t>00574012002 DEP.DE CHEQ.AJENOS,RET.DE CAM.,CONCEPTO: DEVOLUCION DE FONDOS ASIGNADOS - RIVERA MONTAÑO,DEP.: LACTEOSBOL , PROCEDENCIA: BANCO UNION S.A., CHEQUE: 4539, FECHA DE EMISION:10/07/2017</t>
  </si>
  <si>
    <t>B15185000002</t>
  </si>
  <si>
    <t>00574012002 DEP.DE CHEQ.AJENOS,RET.DE CAM.,CONCEPTO: DEVOLUCION DE FONDOS ASIGNADOS,DEP.: LACTEOSBOL , PROCEDENCIA: BANCO UNION S.A., CHEQUE: 4540, FECHA DE EMISION:10/07/2017</t>
  </si>
  <si>
    <t>B15185110002</t>
  </si>
  <si>
    <t>00523012001 DEP.DE CHEQ.AJENOS,RET.DE CAM.,CONCEPTO: PAGO POR SERVICIOS PRESTADOS,DEP.: ECOBOL , PROCEDENCIA: BANCO NACIONAL DE BOLIVIA S.A., CHEQUE: 6280, FECHA DE EMISION:29/06/2017</t>
  </si>
  <si>
    <t>B15185120002</t>
  </si>
  <si>
    <t>00523012001 DEP.DE CHEQ.AJENOS,RET.DE CAM.,CONCEPTO: PAGO POR SERVICIOS PRESTADOS,DEP.: ECOBOL , PROCEDENCIA: BANCO NACIONAL DE BOLIVIA S.A., CHEQUE: 6304, FECHA DE EMISION:30/06/2017</t>
  </si>
  <si>
    <t>B15185150002</t>
  </si>
  <si>
    <t>00046021109 DEP.DE CHEQ.AJENOS,RET.DE CAM.,CONCEPTO: EJECUCION DE BOLETA DE GARANTIA,DEP.: MINISTERIO DE SALUD , PROCEDENCIA: BANCO DE CREDITO DE BOLIVIA S.A., CHEQUE: 146824, FECHA DE EMISION:10/07/2017</t>
  </si>
  <si>
    <t>B15185370002</t>
  </si>
  <si>
    <t>00086034202 DEP.DE CHEQ.AJENOS,RET.DE CAM.,CONCEPTO: DEP. POR PRIMER DESEMBOLSO CORRESPOND AL GOBIERNO AUTONOMO DE VILLA MONTES,DEP.: SERNAP-AGUARAGUE , PROCEDENCIA: BANCO UNION S.A., CHEQUE: 978, FECHA DE EMISION:06/07/2017</t>
  </si>
  <si>
    <t>B15185550002</t>
  </si>
  <si>
    <t>00086031101 DEP.DE CHEQ.AJENOS,RET.DE CAM.,CONCEPTO: DEP. POR REVERSION DE FONDOS NO UTILIZADOS,DEP.: SERNAP-CARRASCO , PROCEDENCIA: BANCO UNION S.A., CHEQUE: 909, FECHA DE EMISION:30/06/2017</t>
  </si>
  <si>
    <t>B15185750002</t>
  </si>
  <si>
    <t>00010011102 DEP.DE CHEQ.AJENOS,RET.DE CAM.,CONCEPTO: RECAUDACION-GESTORIA CONSULAR MES-MAYO Y JUNIO CONSULADO DE BOLIVIA EN LA QUIACA-ARGENTINA,DEP.: MINISTERIO DE RALACIONES EXTERIORES</t>
  </si>
  <si>
    <t>B15185870002</t>
  </si>
  <si>
    <t>00099021001 DEP.DE CHEQ.AJENOS,RET.DE CAM.,CONCEPTO: DEVOLUCION APOYO SINDICAL GESTION 2016,DEP.: MTEPS , PROCEDENCIA: BANCO UNION S.A., CHEQUE: 151, FECHA DE EMISION:10/07/2017</t>
  </si>
  <si>
    <t>B15185950002</t>
  </si>
  <si>
    <t>00070011102 DEP.DE CHEQ.AJENOS,RET.DE CAM.,CONCEPTO: DEVOLUCION PARA CORRECCION CATEGORIA PROGRAMATICA VIATICOA C31 Nº 1362,DEP.: MTEPS , PROCEDENCIA: BANCO UNION S.A., CHEQUE: 8227, FECHA DE EMISION:11/07/2017</t>
  </si>
  <si>
    <t>B15186230002</t>
  </si>
  <si>
    <t>00099021001 DEP.DE CHEQ.AJENOS,RET.DE CAM.,CONCEPTO: REVERSIÓN C31-11,DEP.: REGIONAL LA PAZ - INSA , PROCEDENCIA: BANCO UNION S.A., CHEQUE: 1017, FECHA DE EMISION:12/07/2017</t>
  </si>
  <si>
    <t>B15186450002</t>
  </si>
  <si>
    <t>00291012008 DEP.DE CHEQ.AJENOS,RET.DE CAM.,CONCEPTO: PAGO POR CONCEPTO DE SERVICIO DE ENSAYO A LA ADMINISTRADORA BOLIVIA LA CARRETERA,DEP.: CHINA RAILWAY CONSTRUCTION CORPORATION , PROCEDENCIA: BANCO BISA S.A., CHEQUE: 224, FECHA DE EMISION:11/07/2017</t>
  </si>
  <si>
    <t>B15186480002</t>
  </si>
  <si>
    <t>00015021101 DEP.DE CHEQ.AJENOS,RET.DE CAM.,CONCEPTO: DEP PARA LIBRETA 00015021101 POL NAL RECAUDACIONES,DEP.: DIRECCION NACIONAL DE SALUD POLICIA BOLIVIANA , PROCEDENCIA: BANCO UNION S.A., CHEQUE: 2862, FECHA DE EMISION:10/07/2017</t>
  </si>
  <si>
    <t>B15186570002</t>
  </si>
  <si>
    <t>00253014207 DEP.DE CHEQ.AJENOS,RET.DE CAM.,CONCEPTO: CONTRAPARTE EPSAS PROY REPRESA LA PAZ- HAMPATURI,DEP.: EPSAS , PROCEDENCIA: BANCO UNION S.A., CHEQUE: 1085, FECHA DE EMISION:12/07/2017</t>
  </si>
  <si>
    <t>B15186600002</t>
  </si>
  <si>
    <t>00253014207 DEP.DE CHEQ.AJENOS,RET.DE CAM.,CONCEPTO: CONTRAPARTE EPSAS PROY REPRESA LA PAZ-HAMPATURI,DEP.: EPSAS , PROCEDENCIA: BANCO UNION S.A., CHEQUE: 1082, FECHA DE EMISION:12/07/2017</t>
  </si>
  <si>
    <t>B15186700002</t>
  </si>
  <si>
    <t>00099021001 DEP.DE CHEQ.AJENOS,RET.DE CAM.,CONCEPTO: DEVOLUCIÓN DE SALDOS NO UTILIZADOS C-31 73-1332,48; 74-14517,13,DEP.: SERNAP - COTAPATA , PROCEDENCIA: BANCO UNION S.A., CHEQUE: 959, FECHA DE EMISION:30/06/2017</t>
  </si>
  <si>
    <t>B15186710002</t>
  </si>
  <si>
    <t>00099021001 DEP.DE CHEQ.AJENOS,RET.DE CAM.,CONCEPTO: DEVOLUCIÓN DE SALDOS NO UTILIZADOS C-31-599,DEP.: SERNAP - COTAPATA , PROCEDENCIA: BANCO UNION S.A., CHEQUE: 956, FECHA DE EMISION:30/06/2017</t>
  </si>
  <si>
    <t>B15186720002</t>
  </si>
  <si>
    <t>00099021001 DEP.DE CHEQ.AJENOS,RET.DE CAM.,CONCEPTO: DEVOLUCIÓN DE SALDOS NO UTLIZADOS C-31-77,DEP.: SERNAP - COTAPATA , PROCEDENCIA: BANCO UNION S.A., CHEQUE: 958, FECHA DE EMISION:30/06/2017</t>
  </si>
  <si>
    <t>B15186920002</t>
  </si>
  <si>
    <t>00099021001 DEP.DE CHEQ.AJENOS,RET.DE CAM.,CONCEPTO: PAGO POR SUBSIDIO DE MATERNIDAD CORRESPONDIENTE AL MES DE MAYO DE 2017,DEP.: CAJA DE SALUD DE LA BANCA PRIVADA , PROCEDENCIA: BANCO NACIONAL DE BOLIVIA S.A., CHEQUE: 6587100, FECHA DE EMISION:30/06/2017</t>
  </si>
  <si>
    <t>O15184880002</t>
  </si>
  <si>
    <t>00099021001 DEPOSITO DE EFECTIVO, DEPOSITANTE: RAYMUNDO LUJAN CONDORI, CONCEPTO: DEVOLUCION DE SALARIOS, CUENTA DE DEPOSITO: CUENTA UNICA DEL TESORO</t>
  </si>
  <si>
    <t>O15185040002</t>
  </si>
  <si>
    <t>00234014202 DEPOSITO DE EFECTIVO, DEPOSITANTE: ARTURO ROJAS SUAREZ, CONCEPTO: DEVOLUCION AL C-31 N° 411, PARTIDA N° 851, CUENTA DE DEPOSITO: CUENTA UNICA DEL TESORO</t>
  </si>
  <si>
    <t>O15185090002</t>
  </si>
  <si>
    <t>00670024101 DEPOSITO DE EFECTIVO, DEPOSITANTE: JHAMIL EDSON RIVAS BARRIOS CI 10008188 LP, CONCEPTO: DEVOLUCION DE DINERO POR CONCEPTO DE GASOLINA BAJO PREVENTIVO 385, CUENTA DE DEPOSITO: CUENTA UNICA DEL TESORO</t>
  </si>
  <si>
    <t>O15185340002</t>
  </si>
  <si>
    <t>00099021001 DEPOSITO DE EFECTIVO, DEPOSITANTE: JEANETTE OLMOS SOTO, CONCEPTO: DEVOLUCION, CUENTA DE DEPOSITO: CUENTA UNICA DEL TESORO</t>
  </si>
  <si>
    <t>O15185680002</t>
  </si>
  <si>
    <t>00292012001 DEPOSITO DE EFECTIVO, DEPOSITANTE: VIAS BOLIVIA, CONCEPTO: DEVOLUCION DE VIATICOS ING. MARIELA ZAPATA, CUENTA DE DEPOSITO: CUENTA UNICA DEL TESORO</t>
  </si>
  <si>
    <t>O15185730002</t>
  </si>
  <si>
    <t>00086038003 DEPOSITO DE EFECTIVO, DEPOSITANTE: SERNAP - SAN MATIAS, CONCEPTO: REVERSIÓN DE SALDOS NO EJECUTADOS FUNDESNAP - PRIMER SEMESTRE 2017, CUENTA DE DEPOSITO: CUENTA UNICA DEL TESORO</t>
  </si>
  <si>
    <t>O15186020002</t>
  </si>
  <si>
    <t>00670024101 DEPOSITO DE EFECTIVO, DEPOSITANTE: TRIBUNAL ELECTORAL DEPARTAMENTAL DE LA PAZ-OEP, CONCEPTO: DEVOLUCION DE PROVISION DE GASOLINA UTILIZADO EN EL REFERENDO DE CARTAS ORGANICAS COROICO, CUENTA DE DEPOSITO: CUENTA UNICA DEL TESORO</t>
  </si>
  <si>
    <t>O15186040002</t>
  </si>
  <si>
    <t>00526012001 DEPOSITO DE EFECTIVO, DEPOSITANTE: ARTURO MERCADO BELTRAN - BOLIVIA TV, CONCEPTO: DEVOLUCION DE SALDO DE VIATICOS, CUENTA DE DEPOSITO: CUENTA UNICA DEL TESORO</t>
  </si>
  <si>
    <t>O15186060002</t>
  </si>
  <si>
    <t>00670024101 DEPOSITO DE EFECTIVO, DEPOSITANTE: TRIBUNAL ELECTORAL DEPARTAMENTAL DE LA PAZ-OEP, CONCEPTO: DEVOLUCION DE GASOLINA NO UTILIZADO EN EL REFERENDO DE CARTAS ORGANICAS DE COROICO, CUENTA DE DEPOSITO: CUENTA UNICA DEL TESORO</t>
  </si>
  <si>
    <t>O15186130002</t>
  </si>
  <si>
    <t>00016011101 DEPOSITO DE EFECTIVO, DEPOSITANTE: MIN DE EDUCACION-ALAM VARGAS CHACON, CONCEPTO: DEVOLUCION DE SALDOS PASAJES Y VIATICOS, CUENTA DE DEPOSITO: CUENTA UNICA DEL TESORO</t>
  </si>
  <si>
    <t>O15186160002</t>
  </si>
  <si>
    <t>00234014202 DEPOSITO DE EFECTIVO, DEPOSITANTE: PERCY OSCAR ACARAPI MEJILLONES - SERGEOMIN, CONCEPTO: DEV FONDOS EN AVANCE PARTIDA 24120 (MANTENIMIENTO Y REPARACIÓN DE VEHÍCULOS MAQUINARIA Y EQUIPO), CUENTA DE DEPOSITO: CUENTA UNICA DEL TESORO</t>
  </si>
  <si>
    <t>O15186190002</t>
  </si>
  <si>
    <t>00234014202 DEPOSITO DE EFECTIVO, DEPOSITANTE: PERCY OSCAR ACARAPI MEJILLONES - SERGEOMIN, CONCEPTO: DEVOLUCIÓN DE FONDOS EN AVANCE PARTIDA 398 (OTROS REPUESTOS Y ACCESORIOS), CUENTA DE DEPOSITO: CUENTA UNICA DEL TESORO</t>
  </si>
  <si>
    <t>O15186200002</t>
  </si>
  <si>
    <t>00015011108 DEPOSITO DE EFECTIVO, DEPOSITANTE: JOSE LUIS QUIROGA ALTAMIRANO, CONCEPTO: DEVOLUCION POR EXCEDENTE, CUENTA DE DEPOSITO: CUENTA UNICA DEL TESORO</t>
  </si>
  <si>
    <t>O15186210002</t>
  </si>
  <si>
    <t>00047228001 DEPOSITO DE EFECTIVO, DEPOSITANTE: SHAM HEBERT RIOS MENDOZA, CONCEPTO: REVERSIÓN DE RECURSOS EN LA PARTIDA 24120 Y 31120, CUENTA DE DEPOSITO: CUENTA UNICA DEL TESORO</t>
  </si>
  <si>
    <t>O15186220002</t>
  </si>
  <si>
    <t>00015011108 DEPOSITO DE EFECTIVO, DEPOSITANTE: ROCIO QUIPILDOR RAMIREZ, CONCEPTO: DEVOLUCION POR EXCEDENTE, CUENTA DE DEPOSITO: CUENTA UNICA DEL TESORO</t>
  </si>
  <si>
    <t>O15186430002</t>
  </si>
  <si>
    <t>00342012001 DEPOSITO DE EFECTIVO, DEPOSITANTE: SR. DANIEL VICTOR AGUILAR GUANTO, CONCEPTO: DEVOLUCIÓN DE EXCESO DE LLAMADAS DE TELEFONO, CUENTA DE DEPOSITO: CUENTA UNICA DEL TESORO</t>
  </si>
  <si>
    <t>O15186530002</t>
  </si>
  <si>
    <t>00670024101 DEPOSITO DE EFECTIVO, DEPOSITANTE: RENZO ALEJANDRO VARGAS TERRAZAS, CONCEPTO: PROVICION DE COMBUSTIBLE DE VIAJE DE COMISION PREVICION N° 402, CUENTA DE DEPOSITO: CUENTA UNICA DEL TESORO</t>
  </si>
  <si>
    <t>O15186630002</t>
  </si>
  <si>
    <t>00670024101 DEPOSITO DE EFECTIVO, DEPOSITANTE: RENZO ALEJANDRO VARGAS TERRAZAS, CONCEPTO: PROVICION DE COMBUSTIBLE DE COMISION PREVISION N° 402, CUENTA DE DEPOSITO: CUENTA UNICA DEL TESORO</t>
  </si>
  <si>
    <t>O15186730002</t>
  </si>
  <si>
    <t>00221012001 DEPOSITO DE EFECTIVO, DEPOSITANTE: SENARECOM, CONCEPTO: RECUPERACIÓN CREDITO FISCAL DE MAYO 2017, CUENTA DE DEPOSITO: CUENTA UNICA DEL TESORO</t>
  </si>
  <si>
    <t>O15186750002</t>
  </si>
  <si>
    <t>00099021001 DEPOSITO DE EFECTIVO, DEPOSITANTE: MONICA ALCON APAZA, CONCEPTO: REVERSION DE BOLETA DE PAGO DEVOLVER LIQUIDO PAGABLE MAS DESCUENTOS DE CONFEDERACION,FEDERACION,COB, CUENTA DE DEPOSITO: CUENTA UNICA DEL TESORO</t>
  </si>
  <si>
    <t>O15186780002</t>
  </si>
  <si>
    <t>00099021001 DEPOSITO DE EFECTIVO, DEPOSITANTE: HENRY CORONEL HUALLPA, CONCEPTO: REVERSIÓN RETENCIÓN RC-IVA, CUENTA DE DEPOSITO: CUENTA UNICA DEL TESORO</t>
  </si>
  <si>
    <t>O15186820002</t>
  </si>
  <si>
    <t>00047261101 DEPOSITO DE EFECTIVO, DEPOSITANTE: HUINI ASTEROIDES DOMINGUEZ FERRUFINO, CONCEPTO: DEVOLUCION GASTOS NOTARIO POR APERTURA TIENDA - PACU S/G PREVENTIVO Nº 21, CUENTA DE DEPOSITO: CUENTA UNICA DEL TESORO</t>
  </si>
  <si>
    <t>O15186840002</t>
  </si>
  <si>
    <t>00099021001 DEPOSITO DE EFECTIVO, DEPOSITANTE: SANDRA BEATRIZ DORIA MEDINA RIVERA, CONCEPTO: EXCESO DE HABERES NOVIEMBRE 2016, CUENTA DE DEPOSITO: CUENTA UNICA DEL TESORO</t>
  </si>
  <si>
    <t>O15186850002</t>
  </si>
  <si>
    <t>00099021001 DEPOSITO DE EFECTIVO, DEPOSITANTE: INSUMOS BOLIVIA, CONCEPTO: DEVOLUCION DE SALDO NO EJECUTADO FONDOS EN AVANCE, CUENTA DE DEPOSITO: CUENTA UNICA DEL TESORO</t>
  </si>
  <si>
    <t>O15186870002</t>
  </si>
  <si>
    <t>00234012001 DEPOSITO DE EFECTIVO, DEPOSITANTE: FRANKLIN EDWIN PEREZ LOZANO CR:1335770 PO, CONCEPTO: DEVOLUCIÓN AL C-31 PREVENTIVO 619 PARTIDA 25900, CUENTA DE DEPOSITO: CUENTA UNICA DEL TESORO</t>
  </si>
  <si>
    <t>O15187040002</t>
  </si>
  <si>
    <t>00130012002 DEPOSITO DE EFECTIVO, DEPOSITANTE: JUAN R. GUERREROS ROQUE, CONCEPTO: DEVOLUCIÓN POR GASTOS DE PEAJES, CUENTA DE DEPOSITO: CUENTA UNICA DEL TESORO</t>
  </si>
  <si>
    <t>O15187050002</t>
  </si>
  <si>
    <t>00130012002 DEPOSITO DE EFECTIVO, DEPOSITANTE: JUAN R. GUERREROS ROQUE, CONCEPTO: DEVOLUCIÓN POR GASTOS DE GASOLINA, CUENTA DE DEPOSITO: CUENTA UNICA DEL TESORO</t>
  </si>
  <si>
    <t>O15187080002</t>
  </si>
  <si>
    <t>00041044201 DEPOSITO DE EFECTIVO, DEPOSITANTE: MARINA E. NINA VALENCIA, CONCEPTO: DEP POR RECURSOS NO UTILIZADOS EN EL DÍA MUNDIAL DE LA LECHE - PRO LECHE, CUENTA DE DEPOSITO: CUENTA UNICA DEL TESORO</t>
  </si>
  <si>
    <t>O15187090002</t>
  </si>
  <si>
    <t>00099021001 DEPOSITO DE EFECTIVO, DEPOSITANTE: FERNANDO RIVAS ARCE, CONCEPTO: DOBLE PERCEPCION, CUENTA DE DEPOSITO: CUENTA UNICA DEL TESORO</t>
  </si>
  <si>
    <t>O15187250002</t>
  </si>
  <si>
    <t>00099021001 DEPOSITO DE EFECTIVO, DEPOSITANTE: MARIA ANGELICA CASTELLON BELTRAN, CONCEPTO: DEVOLUCION DE FONDOS EN AVANCE FUENTE 10 ORG 111, CUENTA DE DEPOSITO: CUENTA UNICA DEL TESORO</t>
  </si>
  <si>
    <t>O15187310002</t>
  </si>
  <si>
    <t>00099021001 DEPOSITO DE EFECTIVO, DEPOSITANTE: MIN. DE REL. EXT. REYNALDO SERRANO HERRERA, CONCEPTO: CARGO A CUENTA C31 Nº 1346, CUENTA DE DEPOSITO: CUENTA UNICA DEL TESORO</t>
  </si>
  <si>
    <t>O15187620002</t>
  </si>
  <si>
    <t>00234014202 DEPOSITO DE EFECTIVO, DEPOSITANTE: VICTOR FACUNDO KOCH FRETES, CONCEPTO: DEVOLUCION AL C-31 N° 678; PARTIDA N° 22110 ; PASAJES AL INTERIOR DEL PAIS, CUENTA DE DEPOSITO: CUENTA UNICA DEL TESORO</t>
  </si>
  <si>
    <t>O15187770002</t>
  </si>
  <si>
    <t>00526012001 DEPOSITO DE EFECTIVO, DEPOSITANTE: RODRIGO ZACONETA, CONCEPTO: DEVOLUCION DE PASAJES, CUENTA DE DEPOSITO: CUENTA UNICA DEL TESORO</t>
  </si>
  <si>
    <t>O15187800002</t>
  </si>
  <si>
    <t>00526012001 DEPOSITO DE EFECTIVO, DEPOSITANTE: JOSE LUIS MAMANI AQUISE BOLIVIA TV, CONCEPTO: DEVOLUCION DE VIATICOS, CUENTA DE DEPOSITO: CUENTA UNICA DEL TESORO</t>
  </si>
  <si>
    <t>O15187810002</t>
  </si>
  <si>
    <t>00526012001 DEPOSITO DE EFECTIVO, DEPOSITANTE: BOLIVIA TV-JUAN CARLOS RADA CUSICANQUI, CONCEPTO: DEVOLUCION DE VIATICOS POR VIAJE, CUENTA DE DEPOSITO: CUENTA UNICA DEL TESORO</t>
  </si>
  <si>
    <t>O15187850002</t>
  </si>
  <si>
    <t>00670022001 DEPOSITO DE EFECTIVO, DEPOSITANTE: TRIBUNAL ELECTORAL DEPARTAMENTAL DE LA PAZ, CONCEPTO: DEVOLUCION DE ESTIPENDIOS DE JURADOS ELECTORALES LAJA PREVENTIVO 367, CUENTA DE DEPOSITO: CUENTA UNICA DEL TESORO</t>
  </si>
  <si>
    <t>O15187860002</t>
  </si>
  <si>
    <t>00526012001 DEPOSITO DE EFECTIVO, DEPOSITANTE: ENRIQUE VELASCO - BOLIVIA TV, CONCEPTO: DEVOLUCION DE VIATICOS, CUENTA DE DEPOSITO: CUENTA UNICA DEL TESORO</t>
  </si>
  <si>
    <t>O15188000002</t>
  </si>
  <si>
    <t>00526012001 DEPOSITO DE EFECTIVO, DEPOSITANTE: CARLOS ANDRES CARRASCO HURTADO, CONCEPTO: DEVOLUCIÓN DE PASAJES, CUENTA DE DEPOSITO: CUENTA UNICA DEL TESORO</t>
  </si>
  <si>
    <t>O15188030002</t>
  </si>
  <si>
    <t>00099021001 DEPOSITO DE EFECTIVO, DEPOSITANTE: LUIS LEANDRO ROJAS BUERGO, CONCEPTO: DEVOLUCIÓN DE FONDOS A RENDIR POR COMPRA DE COMBUSTIBLE, CUENTA DE DEPOSITO: CUENTA UNICA DEL TESORO</t>
  </si>
  <si>
    <t>O15188100002</t>
  </si>
  <si>
    <t>00574012002 DEPOSITO DE EFECTIVO, DEPOSITANTE: O. GABRIEL MALLEA TORRICO, CONCEPTO: DEVOLUCIÓN PASAJES RURALES - COCHABAMBA, CUENTA DE DEPOSITO: CUENTA UNICA DEL TESORO</t>
  </si>
  <si>
    <t>O15188130002</t>
  </si>
  <si>
    <t>O15188260002</t>
  </si>
  <si>
    <t>O15188550002</t>
  </si>
  <si>
    <t>00206012001 DEPOSITO DE EFECTIVO, DEPOSITANTE: INE, CONCEPTO: DEP POR VENTA, LA PAZ, FECHA 11/07/2017, CUENTA DE DEPOSITO: CUENTA UNICA DEL TESORO</t>
  </si>
  <si>
    <t>O15188630002</t>
  </si>
  <si>
    <t>00070011102 DEPOSITO DE EFECTIVO, DEPOSITANTE: CARLOS ORTEGA PANTOJA, CONCEPTO: DEVOLUCION DE FONDOS, CUENTA DE DEPOSITO: CUENTA UNICA DEL TESORO</t>
  </si>
  <si>
    <t>B15189820002</t>
  </si>
  <si>
    <t>00342012001 DEP.DE CHEQ.AJENOS,RET.DE CAM.,CONCEPTO: DEVOLUCION DE FONDOS EN AVANCE,DEP.: AEV REGIONAL POTOSI , PROCEDENCIA: BANCO UNION S.A., CHEQUE: 560, FECHA DE EMISION:11/07/2017</t>
  </si>
  <si>
    <t>B15189830002</t>
  </si>
  <si>
    <t>00342012001 DEP.DE CHEQ.AJENOS,RET.DE CAM.,CONCEPTO: DEVOLUCION FONDOS EN AVANCE,DEP.: AEV REGIONAL POTOSI , PROCEDENCIA: BANCO UNION S.A., CHEQUE: 561, FECHA DE EMISION:11/07/2017</t>
  </si>
  <si>
    <t>B15189850002</t>
  </si>
  <si>
    <t>00342012001 DEP.DE CHEQ.AJENOS,RET.DE CAM.,CONCEPTO: DEVOLUCION FONDOS EN AVANCE,DEP.: AEV REGIONAL TARIJA , PROCEDENCIA: BANCO UNION S.A., CHEQUE: 1165, FECHA DE EMISION:10/07/2017</t>
  </si>
  <si>
    <t>B15189860002</t>
  </si>
  <si>
    <t>00523012001 DEP.DE CHEQ.AJENOS,RET.DE CAM.,CONCEPTO: PAGO POR SERVICIOS PRESTADOS,DEP.: ECOBOL , PROCEDENCIA: BANCO BISA S.A., CHEQUE: 7090, FECHA DE EMISION:27/06/2017</t>
  </si>
  <si>
    <t>B15189890002</t>
  </si>
  <si>
    <t>00523012001 DEP.DE CHEQ.AJENOS,RET.DE CAM.,CONCEPTO: PAGO POR SERVICIOS PRESTADOS,DEP.: ECOBOL , PROCEDENCIA: BANCO BISA S.A., CHEQUE: 1767, FECHA DE EMISION:27/06/2017</t>
  </si>
  <si>
    <t>B15189920002</t>
  </si>
  <si>
    <t>00523012001 DEP.DE CHEQ.AJENOS,RET.DE CAM.,CONCEPTO: PAGO POR SERVICIOS PRESTADOS,DEP.: ECOBOL , PROCEDENCIA: BANCO BISA S.A., CHEQUE: 13234, FECHA DE EMISION:26/06/2017</t>
  </si>
  <si>
    <t>B15189930002</t>
  </si>
  <si>
    <t>00523012001 DEP.DE CHEQ.AJENOS,RET.DE CAM.,CONCEPTO: PAGO POR SERVICIOS PRESTADOS,DEP.: ECOBOL , PROCEDENCIA: BANCO BISA S.A., CHEQUE: 1766, FECHA DE EMISION:27/06/2017</t>
  </si>
  <si>
    <t>B15189950002</t>
  </si>
  <si>
    <t>00523012001 DEP.DE CHEQ.AJENOS,RET.DE CAM.,CONCEPTO: PAGO POR SERVICIOS PRESTADOS,DEP.: ECOBOL , PROCEDENCIA: BANCO BISA S.A., CHEQUE: 1772, FECHA DE EMISION:27/06/2017</t>
  </si>
  <si>
    <t>B15189980002</t>
  </si>
  <si>
    <t>00523012001 DEP.DE CHEQ.AJENOS,RET.DE CAM.,CONCEPTO: PAGO POR SERVICIOS PRESTADOS,DEP.: ECOBOL , PROCEDENCIA: BANCO BISA S.A., CHEQUE: 5660, FECHA DE EMISION:26/06/2017</t>
  </si>
  <si>
    <t>B15190000002</t>
  </si>
  <si>
    <t>00523012001 DEP.DE CHEQ.AJENOS,RET.DE CAM.,CONCEPTO: PAGO POR SERVICIOS PRESTADOS,DEP.: ECOBOL , PROCEDENCIA: BANCO BISA S.A., CHEQUE: 5320, FECHA DE EMISION:27/06/2017</t>
  </si>
  <si>
    <t>B15190360002</t>
  </si>
  <si>
    <t>00046024204 DEP.DE CHEQ.AJENOS,RET.DE CAM.,CONCEPTO: REVERSION DE FONDOS,DEP.: MINISTERIO DE SALUD , PROCEDENCIA: BANCO UNION S.A., CHEQUE: 1723, FECHA DE EMISION:10/07/2017</t>
  </si>
  <si>
    <t>B15190520002</t>
  </si>
  <si>
    <t>00020021102 DEP.DE CHEQ.AJENOS,RET.DE CAM.,CONCEPTO: TRANSFERENCIA DE RECURSOS FUENTE 11 COMANDO EN JEFE FF.AA.,DEP.: MINISTERIO DE DEFENSA , PROCEDENCIA: BANCO UNION S.A., CHEQUE: 15298, FECHA DE EMISION:10/07/2017</t>
  </si>
  <si>
    <t>B15190550002</t>
  </si>
  <si>
    <t>00099021001 DEP.DE CHEQ.AJENOS,RET.DE CAM.,CONCEPTO: REVERSION SALDOS NO EJECUTADOS GESTION 2017 DIFERENTES UU.M.M.,DEP.: MINISTERIO DE DEFENSA , PROCEDENCIA: BANCO UNION S.A., CHEQUE: 18827, FECHA DE EMISION:13/07/2017</t>
  </si>
  <si>
    <t>B15190560002</t>
  </si>
  <si>
    <t>00020041101 DEP.DE CHEQ.AJENOS,RET.DE CAM.,CONCEPTO: TRANSFERENCIA DE RECURSOS FTE 11 FUERZA AEREA,DEP.: MINISTERIO DE DEFENSA , PROCEDENCIA: BANCO UNION S.A., CHEQUE: 15303, FECHA DE EMISION:13/07/2017</t>
  </si>
  <si>
    <t>B15190580002</t>
  </si>
  <si>
    <t>00283012002 DEP.DE CHEQ.AJENOS,RET.DE CAM.,CONCEPTO: RESARCIMIENTO DE DAÑOS,DEP.: ADUANA NAL DE BOLIVIA , PROCEDENCIA: BANCO UNION S.A., CHEQUE: 2645, FECHA DE EMISION:10/07/2017</t>
  </si>
  <si>
    <t>B15190590002</t>
  </si>
  <si>
    <t>00099021001 DEP.DE CHEQ.AJENOS,RET.DE CAM.,CONCEPTO: REVERSION DE SALDOS NO EJECUTADOS GESTION 2017 POR ALIMENTACION FF.AA.,DEP.: MINISTERIO DE DEFENSA , PROCEDENCIA: BANCO UNION S.A., CHEQUE: 94, FECHA DE EMISION:13/07/2017</t>
  </si>
  <si>
    <t>B15190650002</t>
  </si>
  <si>
    <t>00512012001 DEP.DE CHEQ.AJENOS,RET.DE CAM.,CONCEPTO: DEVOLUCIÓN,DEP.: AASANA , PROCEDENCIA: BANCO UNION S.A., CHEQUE: 1979, FECHA DE EMISION:07/07/2017</t>
  </si>
  <si>
    <t>B15190660002</t>
  </si>
  <si>
    <t>00099021001 DEP.DE CHEQ.AJENOS,RET.DE CAM.,CONCEPTO: DEVOLUCION DE CC NO COBRADA MARZO 2017,DEP.: LA VITALICIA SEGUROS Y REASEGUROS S.A. , PROCEDENCIA: BANCO BISA S.A., CHEQUE: 41352, FECHA DE EMISION:13/07/2017</t>
  </si>
  <si>
    <t>B15190690002</t>
  </si>
  <si>
    <t>00512042001 DEP.DE CHEQ.AJENOS,RET.DE CAM.,CONCEPTO: DEVOLUCIÓN,DEP.: AASANA , PROCEDENCIA: BANCO UNION S.A., CHEQUE: 1994, FECHA DE EMISION:11/07/2017</t>
  </si>
  <si>
    <t>B15190720002</t>
  </si>
  <si>
    <t>00512042001 DEP.DE CHEQ.AJENOS,RET.DE CAM.,CONCEPTO: DEVOLUCIÓN,DEP.: AASANA , PROCEDENCIA: BANCO UNION S.A., CHEQUE: 1981, FECHA DE EMISION:07/07/2017</t>
  </si>
  <si>
    <t>B15190730002</t>
  </si>
  <si>
    <t>00512042001 DEP.DE CHEQ.AJENOS,RET.DE CAM.,CONCEPTO: DEVOLUCIÓN,DEP.: AASANA , PROCEDENCIA: BANCO UNION S.A., CHEQUE: 1982, FECHA DE EMISION:07/07/2017</t>
  </si>
  <si>
    <t>B15190740002</t>
  </si>
  <si>
    <t>00512032001 DEP.DE CHEQ.AJENOS,RET.DE CAM.,CONCEPTO: DEVOLUCIÓN,DEP.: AASANA , PROCEDENCIA: BANCO UNION S.A., CHEQUE: 1978, FECHA DE EMISION:07/07/2017</t>
  </si>
  <si>
    <t>B15190940002</t>
  </si>
  <si>
    <t>00047257002 DEP.DE CHEQ.AJENOS,RET.DE CAM.,CONCEPTO: DEVOLUCIÓN DE FONDOS NO EJECUTADOS,DEP.: MDRYT - ACCESOS UOL - CAMARGO , PROCEDENCIA: BANCO UNION S.A., CHEQUE: 2600, FECHA DE EMISION:07/07/2017</t>
  </si>
  <si>
    <t>B15190950002</t>
  </si>
  <si>
    <t>00099021001 DEP.DE CHEQ.AJENOS,RET.DE CAM.,CONCEPTO: DEVOLUCIÓN DE FONDOS NO EJECUTADOS,DEP.: MDRYT - ACCESOS UOL - CAMARGO , PROCEDENCIA: BANCO UNION S.A., CHEQUE: 2604, FECHA DE EMISION:07/07/2017</t>
  </si>
  <si>
    <t>B15190960002</t>
  </si>
  <si>
    <t>00047258002 DEP.DE CHEQ.AJENOS,RET.DE CAM.,CONCEPTO: DEVOLUCIÓN DE FONDOS NO EJECUTADOS,DEP.: MDRYT - ACCESOS UOL - CAMARGO , PROCEDENCIA: BANCO UNION S.A., CHEQUE: 2602, FECHA DE EMISION:07/07/2017</t>
  </si>
  <si>
    <t>B15190980002</t>
  </si>
  <si>
    <t>00047257001 DEP.DE CHEQ.AJENOS,RET.DE CAM.,CONCEPTO: DEVOLUCIÓN DE FONDOS NO EJECUTADOS,DEP.: MDRYT - ACCESOS UOL - CAMARGO , PROCEDENCIA: BANCO UNION S.A., CHEQUE: 2601, FECHA DE EMISION:07/07/2017</t>
  </si>
  <si>
    <t>B15191000002</t>
  </si>
  <si>
    <t>00047257001 DEP.DE CHEQ.AJENOS,RET.DE CAM.,CONCEPTO: DEVOLUCIÓN DE FONDOS NO EJECUTADOS,DEP.: MDRYT - ACCESOS UOL - CAMARGO , PROCEDENCIA: BANCO UNION S.A., CHEQUE: 2603, FECHA DE EMISION:07/07/2017</t>
  </si>
  <si>
    <t>B15191010002</t>
  </si>
  <si>
    <t>00047257002 DEP.DE CHEQ.AJENOS,RET.DE CAM.,CONCEPTO: DEVOLUCIÓN DE FONDOS NO EJECUTADOS,DEP.: MDRYT - ACCESOS UOL - RIBERALTA , PROCEDENCIA: BANCO UNION S.A., CHEQUE: 1341, FECHA DE EMISION:07/07/2017</t>
  </si>
  <si>
    <t>B15191020002</t>
  </si>
  <si>
    <t>00047257001 DEP.DE CHEQ.AJENOS,RET.DE CAM.,CONCEPTO: DEVOLUCIÓN DE FONDOS NO EJECUTADOS,DEP.: MDRYT - ACCESOS UOL - CAMARGO , PROCEDENCIA: BANCO UNION S.A., CHEQUE: 1342, FECHA DE EMISION:07/07/2017</t>
  </si>
  <si>
    <t>O15189630002</t>
  </si>
  <si>
    <t>00099021001 DEPOSITO DE EFECTIVO, DEPOSITANTE: REYNALDO SERRANO HERRERA, CONCEPTO: CARGO A CUENTA C 31 N° 1346, CUENTA DE DEPOSITO: CUENTA UNICA DEL TESORO</t>
  </si>
  <si>
    <t>O15189640002</t>
  </si>
  <si>
    <t>00099021001 DEPOSITO DE EFECTIVO, DEPOSITANTE: CLAUDIA MERY GARCIA PARRA - ABEN, CONCEPTO: REVERSION AL C-31 Nº 199, CUENTA DE DEPOSITO: CUENTA UNICA DEL TESORO</t>
  </si>
  <si>
    <t>O15189710002</t>
  </si>
  <si>
    <t>00099021001 DEPOSITO DE EFECTIVO, DEPOSITANTE: BPE-V - JULIO SANJINEZ GOITIA, CONCEPTO: RETENCIÓN POR ADQUISICIÓN ALIMENTOS MARISCALERIA, CUENTA DE DEPOSITO: CUENTA UNICA DEL TESORO</t>
  </si>
  <si>
    <t>O15189970002</t>
  </si>
  <si>
    <t>00052014102 DEPOSITO DE EFECTIVO, DEPOSITANTE: ROBERTO DANIEL MARCKS PORTUGAL - MIN DE CUL TUR, CONCEPTO: DEVOLUCIÓN DE PASAJE NO UTILIZADO LA PAZ - UYUNI, CUENTA DE DEPOSITO: CUENTA UNICA DEL TESORO</t>
  </si>
  <si>
    <t>O15190040002</t>
  </si>
  <si>
    <t>00015011108 DEPOSITO DE EFECTIVO, DEPOSITANTE: MAGALY ESPINOZA CUELLAR, CONCEPTO: POR EXCESO DE CONSUMO DE LLAMADAS, CUENTA DE DEPOSITO: CUENTA UNICA DEL TESORO</t>
  </si>
  <si>
    <t>O15190050002</t>
  </si>
  <si>
    <t>00129012001 DEPOSITO DE EFECTIVO, DEPOSITANTE: LUZ ARCE PEÑALOZA, CONCEPTO: DEVOLUCIÓN SALDO DE ALIMENTACIÓN, CUENTA DE DEPOSITO: CUENTA UNICA DEL TESORO</t>
  </si>
  <si>
    <t>O15190060002</t>
  </si>
  <si>
    <t>00015011108 DEPOSITO DE EFECTIVO, DEPOSITANTE: MAGALY ESPINOZA CUELLAR, CONCEPTO: POR CONSUMO EN EXCESO DE TELEFONO CELULAR, CUENTA DE DEPOSITO: CUENTA UNICA DEL TESORO</t>
  </si>
  <si>
    <t>O15190070002</t>
  </si>
  <si>
    <t>O15190090002</t>
  </si>
  <si>
    <t>00015011108 DEPOSITO DE EFECTIVO, DEPOSITANTE: MAGALY ESPINOZA CUELLAR, CONCEPTO: POR EXCESO DE CONSUMO TELEFONO CELULAR, CUENTA DE DEPOSITO: CUENTA UNICA DEL TESORO</t>
  </si>
  <si>
    <t>O15190100002</t>
  </si>
  <si>
    <t>00015011108 DEPOSITO DE EFECTIVO, DEPOSITANTE: MARITZA SANJINES CESPEDES, CONCEPTO: POR EXCESO DE LLAMADAS, CUENTA DE DEPOSITO: CUENTA UNICA DEL TESORO</t>
  </si>
  <si>
    <t>O15190110002</t>
  </si>
  <si>
    <t>O15190570002</t>
  </si>
  <si>
    <t>00283022001 DEPOSITO DE EFECTIVO, DEPOSITANTE: RICARDO MACHACA MAMANI - ADUANA NAL DE BOLIVIA, CONCEPTO: SALDO DE FONDO ROTATIVO, CUENTA DE DEPOSITO: CUENTA UNICA DEL TESORO</t>
  </si>
  <si>
    <t>O15190600002</t>
  </si>
  <si>
    <t>00291012002 DEPOSITO DE EFECTIVO, DEPOSITANTE: CARRION, CONCEPTO: MANUAL AMBIENTAL Y GLOSARIO DE TERMINOS, CUENTA DE DEPOSITO: CUENTA UNICA DEL TESORO</t>
  </si>
  <si>
    <t>O15190710002</t>
  </si>
  <si>
    <t>00015011108 DEPOSITO DE EFECTIVO, DEPOSITANTE: FAVIO TORRICO PEREDO, CONCEPTO: POR EXCESO EN CONSUMO DE TELEFONO CELULAR, CUENTA DE DEPOSITO: CUENTA UNICA DEL TESORO</t>
  </si>
  <si>
    <t>O15190970002</t>
  </si>
  <si>
    <t>00047081101 DEPOSITO DE EFECTIVO, DEPOSITANTE: CLAUDIA PARIQUI SAUCEDO, CONCEPTO: DEVOLUCION DE FONDOS EN AVANCE PARA REFRIGERIO, CUENTA DE DEPOSITO: CUENTA UNICA DEL TESORO</t>
  </si>
  <si>
    <t>O15190990002</t>
  </si>
  <si>
    <t>O15191070002</t>
  </si>
  <si>
    <t>00290012001 DEPOSITO DE EFECTIVO, DEPOSITANTE: PABLO MARISCAL MORALES, CONCEPTO: DE FACTURA SABSA, CUENTA DE DEPOSITO: CUENTA UNICA DEL TESORO</t>
  </si>
  <si>
    <t>O15191080002</t>
  </si>
  <si>
    <t>00290012001 DEPOSITO DE EFECTIVO, DEPOSITANTE: JORGE GUTIERREZ CABALLERO, CONCEPTO: DE FACTURA DE SABSA, CUENTA DE DEPOSITO: CUENTA UNICA DEL TESORO</t>
  </si>
  <si>
    <t>O15191100002</t>
  </si>
  <si>
    <t>00290012001 DEPOSITO DE EFECTIVO, DEPOSITANTE: ERIKA GUARDIA V., CONCEPTO: DE FACTURA DE SABSA, CUENTA DE DEPOSITO: CUENTA UNICA DEL TESORO</t>
  </si>
  <si>
    <t>O15191130002</t>
  </si>
  <si>
    <t>00015011108 DEPOSITO DE EFECTIVO, DEPOSITANTE: JULIO JHONATHAN COLQUE ALCON, CONCEPTO: CANCELACION POR EXCESO EN CONSUMO DE TELEFONOS CELULARES, CUENTA DE DEPOSITO: CUENTA UNICA DEL TESORO</t>
  </si>
  <si>
    <t>O15191160002</t>
  </si>
  <si>
    <t>00099021001 DEPOSITO DE EFECTIVO, DEPOSITANTE: JAEEL BARRA CASTILLO, CONCEPTO: DEP. DE SALDO NO EJECUTADO, CUENTA DE DEPOSITO: CUENTA UNICA DEL TESORO</t>
  </si>
  <si>
    <t>O15191220002</t>
  </si>
  <si>
    <t>00099021001 DEPOSITO DE EFECTIVO, DEPOSITANTE: HUMBERTO FUENTES LOPEZ, CONCEPTO: DEVOLUCIÓN ""CUENTAS POR COBRAR"" ANTICIPO A PROVEEDORES M/N, CUENTA DE DEPOSITO: CUENTA UNICA DEL TESORO</t>
  </si>
  <si>
    <t>O15191230002</t>
  </si>
  <si>
    <t>00099021001 DEPOSITO DE EFECTIVO, DEPOSITANTE: HUMBERTO FUENTES L., CONCEPTO: DEVOLUCIÓN ""CUENTAS POR COBRAR"" PAGO EN DEMASIA CP 77/2003, CUENTA DE DEPOSITO: CUENTA UNICA DEL TESORO</t>
  </si>
  <si>
    <t>O15191290002</t>
  </si>
  <si>
    <t>00099021001 DEPOSITO DE EFECTIVO, DEPOSITANTE: PROGRAMA NACIONAL DE POST-ALFABETIZACION, CONCEPTO: SALDO MES JUNIO 2017 DE COCHABAMBA, CUENTA DE DEPOSITO: CUENTA UNICA DEL TESORO</t>
  </si>
  <si>
    <t>O15191330002</t>
  </si>
  <si>
    <t>00670012002 DEPOSITO DE EFECTIVO, DEPOSITANTE: MARCELO ARANIBAR SAINZ, CONCEPTO: DEVOLUCION SALDO DE GASOLINA Y PEAJES, CUENTA DE DEPOSITO: CUENTA UNICA DEL TESORO</t>
  </si>
  <si>
    <t>O15191440002</t>
  </si>
  <si>
    <t>00292012001 DEPOSITO DE EFECTIVO, DEPOSITANTE: NESTOR PAZ VILLAMOR, CONCEPTO: CONVENIO 012/2016 VIAS BOLIVIA Y FEDERACION 1ERO DE MAYO, CUENTA DE DEPOSITO: CUENTA UNICA DEL TESORO</t>
  </si>
  <si>
    <t>O15191450002</t>
  </si>
  <si>
    <t>O15191460002</t>
  </si>
  <si>
    <t>O15191480002</t>
  </si>
  <si>
    <t>O15191490002</t>
  </si>
  <si>
    <t>00526012001 DEPOSITO DE EFECTIVO, DEPOSITANTE: BOLIVIA TV - JUAN CARLOS RADA CUSICANQUI, CONCEPTO: DEVOLUCION DE VIATICOS POR VIAJE, CUENTA DE DEPOSITO: CUENTA UNICA DEL TESORO</t>
  </si>
  <si>
    <t>O15191570002</t>
  </si>
  <si>
    <t>00046104203 DEPOSITO DE EFECTIVO, DEPOSITANTE: FRANCK EDDY COARITE QUISPE, CONCEPTO: REVERSION DE FONDOS NO UTILIZADOS, CUENTA DE DEPOSITO: CUENTA UNICA DEL TESORO</t>
  </si>
  <si>
    <t>O15191610002</t>
  </si>
  <si>
    <t>00020031101 DEPOSITO DE EFECTIVO, DEPOSITANTE: DICOSE, CONCEPTO: RETENCION DE ALIMENTACION CORRESPONDIENTE AL MES DE JUNIO, CUENTA DE DEPOSITO: CUENTA UNICA DEL TESORO</t>
  </si>
  <si>
    <t>O15191620002</t>
  </si>
  <si>
    <t>00020031101 DEPOSITO DE EFECTIVO, DEPOSITANTE: RIS - 16 ""TCNL. JORDAN"", CONCEPTO: RET DEL 8% ALIM PERSONAL Q BRINDARON SEG, RESG Y VIG A LOS DEP DE EXPLOSIVOS DE LA EMP MAXAN-FANEXA, CUENTA DE DEPOSITO: CUENTA UNICA DEL TESORO</t>
  </si>
  <si>
    <t>O15191640002</t>
  </si>
  <si>
    <t>00020031101 DEPOSITO DE EFECTIVO, DEPOSITANTE: RIS-16 ""TCNL. JORDAN"", CONCEPTO: REV SALDOS NO EJEC ALIM A PERSONAL Q BRINDAN SEG, RESG Y VIG A LOS DEP DE EXPLOSIVOS DE MAXAN-FANEXA, CUENTA DE DEPOSITO: CUENTA UNICA DEL TESORO</t>
  </si>
  <si>
    <t>O15191900002</t>
  </si>
  <si>
    <t>O15191910002</t>
  </si>
  <si>
    <t>00526012001 DEPOSITO DE EFECTIVO, DEPOSITANTE: ENRIQUE VELASCO - BOLIVIA TV, CONCEPTO: DEVOLUCION VIATICOS, CUENTA DE DEPOSITO: CUENTA UNICA DEL TESORO</t>
  </si>
  <si>
    <t>O15191920002</t>
  </si>
  <si>
    <t>00574012002 DEPOSITO DE EFECTIVO, DEPOSITANTE: FAVIOLA CLAUDIA CORTEZ PORTALES- LACTEOSBOL, CONCEPTO: DEVOLUCION POR CONCEPTO DE PASAJES RURALES COCHABAMBA, CUENTA DE DEPOSITO: CUENTA UNICA DEL TESORO</t>
  </si>
  <si>
    <t>O15191930002</t>
  </si>
  <si>
    <t>00234012001 DEPOSITO DE EFECTIVO, DEPOSITANTE: SERGEOMIN-FREDDY CABALLOTTY SARAVIA, CONCEPTO: DEVOLUCION AL C-31 N° 726 PARTIDA N° 34110, CUENTA DE DEPOSITO: CUENTA UNICA DEL TESORO</t>
  </si>
  <si>
    <t>O15191950002</t>
  </si>
  <si>
    <t>00234014202 DEPOSITO DE EFECTIVO, DEPOSITANTE: SERGEOMIN-FREDDY CABALLOTTY SARAVIA, CONCEPTO: DEVOLUCION AL C-31 N° 727 PARTIDA 85100, CUENTA DE DEPOSITO: CUENTA UNICA DEL TESORO</t>
  </si>
  <si>
    <t>O15192090002</t>
  </si>
  <si>
    <t>00591012001 DEPOSITO DE EFECTIVO, DEPOSITANTE: MI TELEFERICO, CONCEPTO: SOLICITUD DE PAGO POR SERVICIO DE AGUA POTABLE, CUENTA DE DEPOSITO: CUENTA UNICA DEL TESORO</t>
  </si>
  <si>
    <t>O15192110002</t>
  </si>
  <si>
    <t>00591012001 DEPOSITO DE EFECTIVO, DEPOSITANTE: MI TELEFERICO, CONCEPTO: COBRO DE SERVICIO DE ENERGIA ELECTRICA, CUENTA DE DEPOSITO: CUENTA UNICA DEL TESORO</t>
  </si>
  <si>
    <t>O15192660002</t>
  </si>
  <si>
    <t>00099021001 DEPOSITO DE EFECTIVO, DEPOSITANTE: NICOLAS MENDOZA LOPEZ, CONCEPTO: DEVOLUCIÓN SALDO DE FONDOS EN AVANCE (FLETES) C31-3241, CUENTA DE DEPOSITO: CUENTA UNICA DEL TESORO</t>
  </si>
  <si>
    <t>O15192680002</t>
  </si>
  <si>
    <t>00526012001 DEPOSITO DE EFECTIVO, DEPOSITANTE: RODRIGO GUIBARRA PARRADO - BOLIVIA TV, CONCEPTO: DEVOLUCIÓN DE FONDOS EN AVANCE, CUENTA DE DEPOSITO: CUENTA UNICA DEL TESORO</t>
  </si>
  <si>
    <t>O15192690002</t>
  </si>
  <si>
    <t>O15192850002</t>
  </si>
  <si>
    <t>00206012001 DEPOSITO DE EFECTIVO, DEPOSITANTE: INE, CONCEPTO: DEP POR VENTA, LA PAZ, FECHA 12/07/2017, CUENTA DE DEPOSITO: CUENTA UNICA DEL TESORO</t>
  </si>
  <si>
    <t>B15193900002</t>
  </si>
  <si>
    <t>00224012002 DEP.DE CHEQ.AJENOS,RET.DE CAM.,CONCEPTO: TRANSFERENCIA DE RECURSOS PARA EFECTIVIZACION DE PAGOS,DEP.: INSUMOS BOLIVIA , PROCEDENCIA: BANCO UNION S.A., CHEQUE: 3288, FECHA DE EMISION:13/07/2017</t>
  </si>
  <si>
    <t>B15193930002</t>
  </si>
  <si>
    <t>00224012002 DEP.DE CHEQ.AJENOS,RET.DE CAM.,CONCEPTO: TRANSFERENCIA DE RECURSOS PARA EFECTIVIZACION DE PAGOS,DEP.: INSUMOS BOLIVIA , PROCEDENCIA: BANCO UNION S.A., CHEQUE: 2153, FECHA DE EMISION:13/07/2017</t>
  </si>
  <si>
    <t>B15194020002</t>
  </si>
  <si>
    <t>00015021101 DEP.DE CHEQ.AJENOS,RET.DE CAM.,CONCEPTO: ASIGNACIONES,DEP.: UNIPOL , PROCEDENCIA: BANCO UNION S.A., CHEQUE: 904, FECHA DE EMISION:11/07/2017</t>
  </si>
  <si>
    <t>B15194700002</t>
  </si>
  <si>
    <t>00283022001 DEP.DE CHEQ.AJENOS,RET.DE CAM.,CONCEPTO: DEVOLUCION DE VIATICOS,DEP.: ADUANA NAL DE BOLIVIA , PROCEDENCIA: BANCO UNION S.A., CHEQUE: 2643, FECHA DE EMISION:10/07/2017</t>
  </si>
  <si>
    <t>B15194720002</t>
  </si>
  <si>
    <t>00283014101 DEP.DE CHEQ.AJENOS,RET.DE CAM.,CONCEPTO: SOBREGIRO,DEP.: ADUANA NAL DE BOLIVIA , PROCEDENCIA: BANCO UNION S.A., CHEQUE: 2642, FECHA DE EMISION:10/07/2017</t>
  </si>
  <si>
    <t>B15194740002</t>
  </si>
  <si>
    <t>00283012002 DEP.DE CHEQ.AJENOS,RET.DE CAM.,CONCEPTO: EXTRAVIO DE CREDENCIAL,DEP.: ADUANA NAL DE BOLIVIA , PROCEDENCIA: BANCO UNION S.A., CHEQUE: 2641, FECHA DE EMISION:10/07/2017</t>
  </si>
  <si>
    <t>B15194840002</t>
  </si>
  <si>
    <t>00206012001 DEP.DE CHEQ.AJENOS,RET.DE CAM.,CONCEPTO: DEP. POR VENTA,COCHABAMBA, PERIODO JUNIO /2017,DEP.: INE , PROCEDENCIA: BANCO UNION S.A., CHEQUE: 4290, FECHA DE EMISION:13/07/2017</t>
  </si>
  <si>
    <t>B15194850002</t>
  </si>
  <si>
    <t>00206012001 DEP.DE CHEQ.AJENOS,RET.DE CAM.,CONCEPTO: DEP. POR VENTAS,SANTA CRUZ, DEL PERIODO JUNIO/2017,DEP.: INE , PROCEDENCIA: BANCO UNION S.A., CHEQUE: 4291, FECHA DE EMISION:13/07/2017</t>
  </si>
  <si>
    <t>B15194900002</t>
  </si>
  <si>
    <t>00582012002 DEP.DE CHEQ.AJENOS,RET.DE CAM.,CONCEPTO: DEVOLUCION AL BCB-CUT DE CUENTAS POR COBRAR ZAFRA,DEP.: EMPRESA BOLIVIANA DE ALMENDRA Y DERIVADOS-EBA , PROCEDENCIA: BANCO UNION S.A., CHEQUE: 4667, FECHA DE EMISION:26/06/2017</t>
  </si>
  <si>
    <t>B15194910002</t>
  </si>
  <si>
    <t>00582012002 DEP.DE CHEQ.AJENOS,RET.DE CAM.,CONCEPTO: DEVOLUCION PARCIAL DE GASTO EJECUTADO EL 12/04/2017,DEP.: EMPRESA BOLIVIANA DE ALMENDRA Y DERIVADOS-EBA , PROCEDENCIA: BANCO UNION S.A., CHEQUE: 4664, FECHA DE EMISION:20/06/2017</t>
  </si>
  <si>
    <t>B15195120002</t>
  </si>
  <si>
    <t>00046021109 DEP.DE CHEQ.AJENOS,RET.DE CAM.,CONCEPTO: EJECUCIÓN DE BOLETA DE GARANTÍA,DEP.: MINISTERIO DE SALUD , PROCEDENCIA: BANCO BISA S.A., CHEQUE: 194907, FECHA DE EMISION:11/07/2017</t>
  </si>
  <si>
    <t>B15195310002</t>
  </si>
  <si>
    <t>00015021104 DEP.DE CHEQ.AJENOS,RET.DE CAM.,CONCEPTO: MINISTERIO DE GOBIERNO DIRECCION NACIONAL DE SALUD Y BIENESTAR SOCIAL,DEP.: DIRECCION NAL. DE SALUD POLICIA BOLIVIANA , PROCEDENCIA: BANCO UNION S.A., CHEQUE: 2863, FECHA DE EMISION:12/07/2017</t>
  </si>
  <si>
    <t>B15195320002</t>
  </si>
  <si>
    <t>00070011102 DEP.DE CHEQ.AJENOS,RET.DE CAM.,CONCEPTO: DEVOLUCION DE ASIGNACION DE RECURSOS DE CAJA CHICA JRT-POTOSI,DEP.: MTEPS , PROCEDENCIA: BANCO UNION S.A., CHEQUE: 8244, FECHA DE EMISION:12/07/2017</t>
  </si>
  <si>
    <t>O15193870002</t>
  </si>
  <si>
    <t>00099021001 DEPOSITO DE EFECTIVO, DEPOSITANTE: BAUTISTA HUALLPARA BERTHA FELICIDAD, CONCEPTO: DEVOLUCION BONO ANTIGUEDAD, CUENTA DE DEPOSITO: CUENTA UNICA DEL TESORO</t>
  </si>
  <si>
    <t>O15193880002</t>
  </si>
  <si>
    <t>00099021001 DEPOSITO DE EFECTIVO, DEPOSITANTE: UMOPAR-YUNGAS-FELCN, CONCEPTO: DEVOL DE COMPRA DE PRODUCTOS QUE NO SON CONSIDERADOS PARA LA ELAVORACION DE ALIMENTOS 2016, CUENTA DE DEPOSITO: CUENTA UNICA DEL TESORO</t>
  </si>
  <si>
    <t>O15193960002</t>
  </si>
  <si>
    <t>00099021001 DEPOSITO DE EFECTIVO, DEPOSITANTE: SANDRA YOUSSETTE SIACAR BACARREZA, CONCEPTO: DEVOLUCION POR EXCESO DE HABERES PERCIBIDOS EN EL SECTOR PUBLICO, CUENTA DE DEPOSITO: CUENTA UNICA DEL TESORO</t>
  </si>
  <si>
    <t>O15194160002</t>
  </si>
  <si>
    <t>00016011101 DEPOSITO DE EFECTIVO, DEPOSITANTE: MIN EDUCACION - HENRY W. ZAPANA ARUQUIPA, CONCEPTO: DEVOLUCION DE SALDO POR CONCEPTO DE PASAJES, CUENTA DE DEPOSITO: CUENTA UNICA DEL TESORO</t>
  </si>
  <si>
    <t>O15194180002</t>
  </si>
  <si>
    <t>00099021001 DEPOSITO DE EFECTIVO, DEPOSITANTE: RI-14 "FLORIDA", CONCEPTO: RETENCION DEL 15.5 % DE LA PARTIDA DE SERVICIOS BASICOS AGUA POTABLE DEL MES DE JUNIO, CUENTA DE DEPOSITO: CUENTA UNICA DEL TESORO</t>
  </si>
  <si>
    <t>O15194330002</t>
  </si>
  <si>
    <t>00099021001 DEPOSITO DE EFECTIVO, DEPOSITANTE: SOF. MY DEPSS GERMAN POMA MOLLE, CONCEPTO: REVERSION VIATICOS, CUENTA DE DEPOSITO: CUENTA UNICA DEL TESORO</t>
  </si>
  <si>
    <t>O15194360002</t>
  </si>
  <si>
    <t>00099021001 DEPOSITO DE EFECTIVO, DEPOSITANTE: SOF. 2DO INF ABDUL MARCA MAMANI, CONCEPTO: REVERSION VIATICOS, CUENTA DE DEPOSITO: CUENTA UNICA DEL TESORO</t>
  </si>
  <si>
    <t>O15194520002</t>
  </si>
  <si>
    <t>00591012003 DEPOSITO DE EFECTIVO, DEPOSITANTE: LUCERO SILVA CHIRI, CONCEPTO: DEVOLUCION DE SALDO, CUENTA DE DEPOSITO: CUENTA UNICA DEL TESORO</t>
  </si>
  <si>
    <t>O15194550002</t>
  </si>
  <si>
    <t>00015011108 DEPOSITO DE EFECTIVO, DEPOSITANTE: MILDRED OLIVARES PALENQUE (MIN DE GOBIERNO), CONCEPTO: CANCELACIÓN POR EXCESO EN CONSUMO DE TELEFONOS CELULARES, CUENTA DE DEPOSITO: CUENTA UNICA DEL TESORO</t>
  </si>
  <si>
    <t>O15194600002</t>
  </si>
  <si>
    <t>00291012008 DEPOSITO DE EFECTIVO, DEPOSITANTE: LEMED S.R.L., CONCEPTO: PAGO POR ANALIZIS DE MUESTRAS LAB. SBC, CUENTA DE DEPOSITO: CUENTA UNICA DEL TESORO</t>
  </si>
  <si>
    <t>O15194680002</t>
  </si>
  <si>
    <t>00099021001 DEPOSITO DE EFECTIVO, DEPOSITANTE: IVANNIA ROJAS GAMBOA, CONCEPTO: DEVOLUCION MEFP, CUENTA DE DEPOSITO: CUENTA UNICA DEL TESORO</t>
  </si>
  <si>
    <t>O15194690002</t>
  </si>
  <si>
    <t>00099021001 DEPOSITO DE EFECTIVO, DEPOSITANTE: SELVA LORENA ORIAS HUAYLLA, CONCEPTO: DEVOLUCION MEFP, CUENTA DE DEPOSITO: CUENTA UNICA DEL TESORO</t>
  </si>
  <si>
    <t>O15194710002</t>
  </si>
  <si>
    <t>00099021001 DEPOSITO DE EFECTIVO, DEPOSITANTE: GRISHA FUSHIMOTO ARIAS, CONCEPTO: DEVOLUCION MERP, CUENTA DE DEPOSITO: CUENTA UNICA DEL TESORO</t>
  </si>
  <si>
    <t>O15194770002</t>
  </si>
  <si>
    <t>00099021001 DEPOSITO DE EFECTIVO, DEPOSITANTE: PRO CAMELIDOS, CONCEPTO: DEVOLUCION DE FONDOS COMPROBANTE 39, CUENTA DE DEPOSITO: CUENTA UNICA DEL TESORO</t>
  </si>
  <si>
    <t>O15194820002</t>
  </si>
  <si>
    <t>00099021001 DEPOSITO DE EFECTIVO, DEPOSITANTE: PRO CAMELIDOS, CONCEPTO: DEP. DE RETENCIONES POR IMPUESTOS, CUENTA DE DEPOSITO: CUENTA UNICA DEL TESORO</t>
  </si>
  <si>
    <t>O15194860002</t>
  </si>
  <si>
    <t>00206012001 DEPOSITO DE EFECTIVO, DEPOSITANTE: INE, CONCEPTO: DEP. POR VENTA,LA PAZ, FECHA 13/07/2017, CUENTA DE DEPOSITO: CUENTA UNICA DEL TESORO</t>
  </si>
  <si>
    <t>O15194890002</t>
  </si>
  <si>
    <t>00016011101 DEPOSITO DE EFECTIVO, DEPOSITANTE: OSCAR ALEX VILLEGAS GONZALEZ, CONCEPTO: CARGO A CUENTA / MINISTERIO EDUCACIÓN / UAI INF. AIR N°2 / 2016 (C1), CUENTA DE DEPOSITO: CUENTA UNICA DEL TESORO</t>
  </si>
  <si>
    <t>O15195220002</t>
  </si>
  <si>
    <t>00099021001 DEPOSITO DE EFECTIVO, DEPOSITANTE: HARAS DEL EJERCITO, CONCEPTO: RETENCIÓN RC-IVA MAYO/17 COMPRA ALIMENTACIÓN PARA ANIMALES CORRESPONDIENTE AL MES DE MAYO/17, CUENTA DE DEPOSITO: CUENTA UNICA DEL TESORO</t>
  </si>
  <si>
    <t>O15195510002</t>
  </si>
  <si>
    <t>O15195580002</t>
  </si>
  <si>
    <t>00015011108 DEPOSITO DE EFECTIVO, DEPOSITANTE: MILTON RAMIRO BURGOS MARTINEZ - MIN. GOBIERNO, CONCEPTO: DEPÖSITO POR CONSUMO EXCEDENTE DE TELEFONIA MOVIL, CUENTA DE DEPOSITO: CUENTA UNICA DEL TESORO</t>
  </si>
  <si>
    <t>O15195710002</t>
  </si>
  <si>
    <t>00046024204 DEPOSITO DE EFECTIVO, DEPOSITANTE: MIN.DE SALUD - DANIEL CRUZ FUENTES, CONCEPTO: DEVOLUCION DE SALDOS NO EJECUTADOS, CUENTA DE DEPOSITO: CUENTA UNICA DEL TESORO</t>
  </si>
  <si>
    <t>O15195760002</t>
  </si>
  <si>
    <t>00591012001 DEPOSITO DE EFECTIVO, DEPOSITANTE: MI TELEFERICO, CONCEPTO: ALQUILER DE LAS CACETAS CONSUMO DEL AGUA, CUENTA DE DEPOSITO: CUENTA UNICA DEL TESORO</t>
  </si>
  <si>
    <t>O15195770002</t>
  </si>
  <si>
    <t>00591012001 DEPOSITO DE EFECTIVO, DEPOSITANTE: MI TELEFERICO, CONCEPTO: CONSUMO DE ENERGIA ELECTRICA CACETAS MI TELEFERICO, CUENTA DE DEPOSITO: CUENTA UNICA DEL TESORO</t>
  </si>
  <si>
    <t>O15195780002</t>
  </si>
  <si>
    <t>00086088703 DEPOSITO DE EFECTIVO, DEPOSITANTE: ROXANA BEATRIZ NINA HUANCA, CONCEPTO: DEVOLUCION POR CONCEPTO DE PASAJES, CUENTA DE DEPOSITO: CUENTA UNICA DEL TESORO</t>
  </si>
  <si>
    <t>O15195820002</t>
  </si>
  <si>
    <t>00572012001 DEPOSITO DE EFECTIVO, DEPOSITANTE: BLADIMIR FELIX MONZON SUAREZ C.I. 4296003 LP., CONCEPTO: CURSO DE AYMARA BASICO, CUENTA DE DEPOSITO: CUENTA UNICA DEL TESORO</t>
  </si>
  <si>
    <t>O15196140002</t>
  </si>
  <si>
    <t>00015011108 DEPOSITO DE EFECTIVO, DEPOSITANTE: ADRIAN ALEXIS MAGUEÑO GORDILLO, CONCEPTO: DEVOLUCION DE FONDOS, CUENTA DE DEPOSITO: CUENTA UNICA DEL TESORO</t>
  </si>
  <si>
    <t>O15196160002</t>
  </si>
  <si>
    <t>00015011108 DEPOSITO DE EFECTIVO, DEPOSITANTE: EDGAR FLORES PRADO, CONCEPTO: DEVOLUCIÓN DE FONDOS DE LA LIBRETA, CUENTA DE DEPOSITO: CUENTA UNICA DEL TESORO</t>
  </si>
  <si>
    <t>O15196170002</t>
  </si>
  <si>
    <t>00015011108 DEPOSITO DE EFECTIVO, DEPOSITANTE: DAVID MOLLINEDO GONZALES, CONCEPTO: DEVOLUCIÓN DE FONDOS DE LA LIBRETA, CUENTA DE DEPOSITO: CUENTA UNICA DEL TESORO</t>
  </si>
  <si>
    <t>O15196190002</t>
  </si>
  <si>
    <t>00670012002 DEPOSITO DE EFECTIVO, DEPOSITANTE: MODESTO MOISES VILLCA PATY, CONCEPTO: DEVOLUCIÓN SUELDOS GASOLINA Y PEAJE, CUENTA DE DEPOSITO: CUENTA UNICA DEL TESORO</t>
  </si>
  <si>
    <t>O15196200002</t>
  </si>
  <si>
    <t>00670012002 DEPOSITO DE EFECTIVO, DEPOSITANTE: MODESTO MOISES VILLCA PATY, CONCEPTO: DEVOLUCIÓN SALDOS GASOLINA Y PEAJE, CUENTA DE DEPOSITO: CUENTA UNICA DEL TESORO</t>
  </si>
  <si>
    <t>O15196290002</t>
  </si>
  <si>
    <t>00099021001 DEPOSITO DE EFECTIVO, DEPOSITANTE: ALCIRA CAROLA ARRAYA BORGES C.I. 4742578 LP., CONCEPTO: DEVOLUCION DE VIATICOS, CUENTA DE DEPOSITO: CUENTA UNICA DEL TESORO</t>
  </si>
  <si>
    <t>O15196350002</t>
  </si>
  <si>
    <t>00099021001 DEPOSITO DE EFECTIVO, DEPOSITANTE: MIGUEL QUISPE MAMANI, CONCEPTO: DEPÓSITO POR RETENCIÓN SERVICIOS DE AGUA, MES MAYO/17 DE RA-4 ""TTE BULLAIN"", CUENTA DE DEPOSITO: CUENTA UNICA DEL TESORO</t>
  </si>
  <si>
    <t>O15196610002</t>
  </si>
  <si>
    <t>00046031102 DEPOSITO DE EFECTIVO, DEPOSITANTE: MIRTHA PATRICIA FERNANDEZ HERBAS - INLASA, CONCEPTO: DEVOLUCIÓN DE RECURSOS, CUENTA DE DEPOSITO: CUENTA UNICA DEL TESORO</t>
  </si>
  <si>
    <t>O15196630002</t>
  </si>
  <si>
    <t>00099021001 DEPOSITO DE EFECTIVO, DEPOSITANTE: ALVARO MARCO ANTONIO CABA OLIVAREZ CI:2377522 LP, CONCEPTO: CITE: MEFP/VTCP/DGPOT/UAIS/ - CPI/N°030/2016 REGULARIZACIÓN ENERO 2017, CUENTA DE DEPOSITO: CUENTA UNICA DEL TESORO</t>
  </si>
  <si>
    <t>O15197020002</t>
  </si>
  <si>
    <t>00526012001 DEPOSITO DE EFECTIVO, DEPOSITANTE: ANTENOR LUIS CERRURO MEDINA - BOLIVIA TV, CONCEPTO: DEVOLUCIÓN FONDOS, CUENTA DE DEPOSITO: CUENTA UNICA DEL TESORO</t>
  </si>
  <si>
    <t>B15198330002</t>
  </si>
  <si>
    <t>00660142001 DEP.DE CHEQ.AJENOS,RET.DE CAM.,CONCEPTO: CUENTAS POR COBRAR POR VIATICOS Y CAJA CHICA GESTION 2007 PABLO AQUILES ANDIA MORA,DEP.: ORGANO JUDICIAL-DISTRITO PANDO , PROCEDENCIA: BANCO UNION S.A., CHEQUE: 688, FECHA DE EMISION:11/07/2017</t>
  </si>
  <si>
    <t>B15198450002</t>
  </si>
  <si>
    <t>00523012001 DEP.DE CHEQ.AJENOS,RET.DE CAM.,CONCEPTO: PAGO POR SERVICIOS PRESTADOS,DEP.: ECOBOL , PROCEDENCIA: BANCO BISA S.A., CHEQUE: 5343, FECHA DE EMISION:30/06/2017</t>
  </si>
  <si>
    <t>B15198670002</t>
  </si>
  <si>
    <t>00099021001 DEP.DE CHEQ.AJENOS,RET.DE CAM.,CONCEPTO: DEV. DE SALDO NO EJECUTADO DE BONO DE TRANSPORTE PERIODISTA PERIODICO CAMBIO DIC/2016,DEP.: MINISTERIO DE COMUNICAACION , PROCEDENCIA: BANCO UNION S.A., CHEQUE: 9167, FECHA DE EMISION:07/07/2017</t>
  </si>
  <si>
    <t>B15198680002</t>
  </si>
  <si>
    <t>00087010001 DEP.DE CHEQ.AJENOS,RET.DE CAM.,CONCEPTO: DEV. DE DEPÖSITOS DE 24/03/2017 POR RECUPERACION DE PROCESOS JUDICIALES COACTIVOS,DEP.: MINISTERIO DE COMUNICACION , PROCEDENCIA: BANCO UNION S.A., CHEQUE: 9160, FECHA DE EMISION:06/07/2017</t>
  </si>
  <si>
    <t>B15198720002</t>
  </si>
  <si>
    <t>00099021001 DEP.DE CHEQ.AJENOS,RET.DE CAM.,CONCEPTO: REEMBOLSO DE EXCESO DE CONSUMO DE LLAMADAS A CELULAR MESES ENERO Y FEBRERO /2017,DEP.: MINISTERIO DE COMUNICACION , PROCEDENCIA: BANCO UNION S.A., CHEQUE: 9164, FECHA DE EMISION:06/07/2017</t>
  </si>
  <si>
    <t>B15198740002</t>
  </si>
  <si>
    <t>00578012002 DEP.DE CHEQ.AJENOS,RET.DE CAM.,CONCEPTO: REVERSION,DEP.: BOLIVIANA DE AVIACION , PROCEDENCIA: BANCO UNION S.A., CHEQUE: 2073, FECHA DE EMISION:12/07/2017</t>
  </si>
  <si>
    <t>B15198760002</t>
  </si>
  <si>
    <t>00578012002 DEP.DE CHEQ.AJENOS,RET.DE CAM.,CONCEPTO: REVERSION,DEP.: BOLIVIANA DE AVIACION , PROCEDENCIA: BANCO UNION S.A., CHEQUE: 2072, FECHA DE EMISION:12/07/2017</t>
  </si>
  <si>
    <t>B15198810002</t>
  </si>
  <si>
    <t>00578012002 DEP.DE CHEQ.AJENOS,RET.DE CAM.,CONCEPTO: REVERSION,DEP.: BOLIVIANA DE AVIACION , PROCEDENCIA: BANCO UNION S.A., CHEQUE: 8994, FECHA DE EMISION:14/07/2017</t>
  </si>
  <si>
    <t>B15199370002</t>
  </si>
  <si>
    <t>00041011101 DEP.DE CHEQ.AJENOS,RET.DE CAM.,CONCEPTO: GACETA ELECTRONICA,DEP.: FUNDEMPRESA , PROCEDENCIA: BANCO MERCANTIL SANTA CRUZ SA., CHEQUE: 6067, FECHA DE EMISION:13/07/2017</t>
  </si>
  <si>
    <t>B15199730002</t>
  </si>
  <si>
    <t>00047228001 DEP.DE CHEQ.AJENOS,RET.DE CAM.,CONCEPTO: DEVOLUCION,DEP.: UOR AMAZONIA-RIBERALTA , PROCEDENCIA: BANCO UNION S.A., CHEQUE: 477, FECHA DE EMISION:12/07/2017</t>
  </si>
  <si>
    <t>B15199750002</t>
  </si>
  <si>
    <t>00086038003 DEP.DE CHEQ.AJENOS,RET.DE CAM.,CONCEPTO: DEPÖSITO POR REMBOLSO 2º GESTION 2017,DEP.: GAS ORIENTE BOLIVIANO , PROCEDENCIA: BANCO UNION S.A., CHEQUE: 162, FECHA DE EMISION:18/07/2017</t>
  </si>
  <si>
    <t>B15199760002</t>
  </si>
  <si>
    <t>00099021001 DEP.DE CHEQ.AJENOS,RET.DE CAM.,CONCEPTO: DEVOLUCION EXAMEN PREOCUPACIONAL DE FAVIOLA VACAFLORES,DEP.: DEFENSORIA DEL PUEBLO , PROCEDENCIA: BANCO UNION S.A., CHEQUE: 768, FECHA DE EMISION:05/07/2017</t>
  </si>
  <si>
    <t>B15199770002</t>
  </si>
  <si>
    <t>00099021001 DEP.DE CHEQ.AJENOS,RET.DE CAM.,CONCEPTO: REVERSION DE FONDOS NO UTILIZADOS,DEP.: SERNAP- MANURIPI , PROCEDENCIA: BANCO UNION S.A., CHEQUE: 1802, FECHA DE EMISION:30/06/2017</t>
  </si>
  <si>
    <t>B15199800002</t>
  </si>
  <si>
    <t>00682018001 DEP.DE CHEQ.AJENOS,RET.DE CAM.,CONCEPTO: DEP. DE CUENTAS POR COBRAR DE SONIA CHAMPILLA,DEP.: DEFENSORIA DEL PUEBLO , PROCEDENCIA: BANCO UNION S.A., CHEQUE: 767, FECHA DE EMISION:30/06/2017</t>
  </si>
  <si>
    <t>B15199810002</t>
  </si>
  <si>
    <t>00086038003 DEP.DE CHEQ.AJENOS,RET.DE CAM.,CONCEPTO: DEPÖSITYO POR REVERSION DE FONDOS NO UTILIZADOS,DEP.: SERNAP SAJAMA , PROCEDENCIA: BANCO UNION S.A., CHEQUE: 1092, FECHA DE EMISION:30/06/2017</t>
  </si>
  <si>
    <t>B15199820002</t>
  </si>
  <si>
    <t>00682018001 DEP.DE CHEQ.AJENOS,RET.DE CAM.,CONCEPTO: DEVOLUCION CUENTA POR COBRAR SANDRA LOZA IRAHOLA,DEP.: DEFENSORIA DEL PUEBLO , PROCEDENCIA: BANCO UNION S.A., CHEQUE: 766, FECHA DE EMISION:30/06/2017</t>
  </si>
  <si>
    <t>B15199830002</t>
  </si>
  <si>
    <t>00086031101 DEP.DE CHEQ.AJENOS,RET.DE CAM.,CONCEPTO: DEPÖSITO POR REVERSION DE FONDOS NO UTILIZADOS,DEP.: SERNAP MANURIPI , PROCEDENCIA: BANCO UNION S.A., CHEQUE: 1803, FECHA DE EMISION:30/06/2017</t>
  </si>
  <si>
    <t>B15199880002</t>
  </si>
  <si>
    <t>00086038003 DEP.DE CHEQ.AJENOS,RET.DE CAM.,CONCEPTO: DEPÖSITO POR DESEMBOLSO 2º GESTION 2017,DEP.: FUNDESNAP , PROCEDENCIA: BANCO UNION S.A., CHEQUE: 911, FECHA DE EMISION:18/07/2017</t>
  </si>
  <si>
    <t>B15199910002</t>
  </si>
  <si>
    <t>00086038003 DEP.DE CHEQ.AJENOS,RET.DE CAM.,CONCEPTO: DEPÖSITO POR DESEMBOLSO 2º GESTION 2017,DEP.: FUNDESNAP , PROCEDENCIA: BANCO UNION S.A., CHEQUE: 910, FECHA DE EMISION:18/07/2017</t>
  </si>
  <si>
    <t>O15198340002</t>
  </si>
  <si>
    <t>O15198350002</t>
  </si>
  <si>
    <t>00526012001 DEPOSITO DE EFECTIVO, DEPOSITANTE: BOLIVIA TV HILARIO QUISPE PILLCO, CONCEPTO: DEVOLUCION POR FONDOS AVANCE, CUENTA DE DEPOSITO: CUENTA UNICA DEL TESORO</t>
  </si>
  <si>
    <t>O15198360002</t>
  </si>
  <si>
    <t>00020031101 DEPOSITO DE EFECTIVO, DEPOSITANTE: RI - 4 " LOA ", CONCEPTO: DEP.POR RETENCIONES DEL 8% DE SOBRE ALIMENTACION SEG-FIS. MESES ENE-FEB-MAR-ABR-MAY / 17 PREV.3489, CUENTA DE DEPOSITO: CUENTA UNICA DEL TESORO</t>
  </si>
  <si>
    <t>O15198390002</t>
  </si>
  <si>
    <t>00020031101 DEPOSITO DE EFECTIVO, DEPOSITANTE: RI - 4 " LOA ", CONCEPTO: DEP.POR RETENCIONES DEL 8% DE ALIMENTACION SEG-FIC. MESES ENE-FEB-MAR-ABR-MAY / 17 PREV.3494, CUENTA DE DEPOSITO: CUENTA UNICA DEL TESORO</t>
  </si>
  <si>
    <t>O15198630002</t>
  </si>
  <si>
    <t>00099021001 DEPOSITO DE EFECTIVO, DEPOSITANTE: MARIA FANNY ULLOA ARAYA, CONCEPTO: DOBLE PERCEPCION, CUENTA DE DEPOSITO: CUENTA UNICA DEL TESORO</t>
  </si>
  <si>
    <t>O15198690002</t>
  </si>
  <si>
    <t>O15198870002</t>
  </si>
  <si>
    <t>00099021001 DEPOSITO DE EFECTIVO, DEPOSITANTE: GREGORIO RAMIRO FERNANDEZ CASTRO, CONCEPTO: DEVOLUCION DE VIATICOS, CUENTA DE DEPOSITO: CUENTA UNICA DEL TESORO</t>
  </si>
  <si>
    <t>O15198920002</t>
  </si>
  <si>
    <t>00099021001 DEPOSITO DE EFECTIVO, DEPOSITANTE: LUIS ADOLFO TRIGO ANTELO, CONCEPTO: DEVOLUCION DE IMPUESTO PASAJES AEREOS INTERNACIONALES, CUENTA DE DEPOSITO: CUENTA UNICA DEL TESORO</t>
  </si>
  <si>
    <t>O15198940002</t>
  </si>
  <si>
    <t>00099021001 DEPOSITO DE EFECTIVO, DEPOSITANTE: CARLOS SUAREZ CORNEJO, CONCEPTO: DEVOLUCION FONDOS EN AVANCE-ALMUERZO OMC C31-1537-CARLOS SUAREZ, CUENTA DE DEPOSITO: CUENTA UNICA DEL TESORO</t>
  </si>
  <si>
    <t>O15199500002</t>
  </si>
  <si>
    <t>O15200010002</t>
  </si>
  <si>
    <t>00015011108 DEPOSITO DE EFECTIVO, DEPOSITANTE: ALDO GARCIA BALDERRAMA CI 5257569, CONCEPTO: CANCELACION POR EXCESOS EN CONSUMO DE TELEFONO CELULAR 71294896 ABRIL - MAYO, CUENTA DE DEPOSITO: CUENTA UNICA DEL TESORO</t>
  </si>
  <si>
    <t>O15200040002</t>
  </si>
  <si>
    <t>00099021001 DEPOSITO DE EFECTIVO, DEPOSITANTE: SARAH MABEL QUINTEROS SARAVIA, CONCEPTO: REVERSION AL C-31 Nº 200, CUENTA DE DEPOSITO: CUENTA UNICA DEL TESORO</t>
  </si>
  <si>
    <t>O15200050002</t>
  </si>
  <si>
    <t>00526012001 DEPOSITO DE EFECTIVO, DEPOSITANTE: JHONNY LLANOS P, CONCEPTO: DEVOLUCION FONDOS GASOLINA, CUENTA DE DEPOSITO: CUENTA UNICA DEL TESORO</t>
  </si>
  <si>
    <t>O15200110002</t>
  </si>
  <si>
    <t>00222018010 DEPOSITO DE EFECTIVO, DEPOSITANTE: PABLO FERNANDO GUTIERREZ VELASCO CI. 5352378 SC., CONCEPTO: REVERSION C31 - 441, CUENTA DE DEPOSITO: CUENTA UNICA DEL TESORO</t>
  </si>
  <si>
    <t>O15200170002</t>
  </si>
  <si>
    <t>00132062001 DEPOSITO DE EFECTIVO, DEPOSITANTE: JUAN C. GUZMAN MEDINA, CONCEPTO: DEVOLUCION DE SALDOS DE FONDOS EN AVANCE, CUENTA DE DEPOSITO: CUENTA UNICA DEL TESORO</t>
  </si>
  <si>
    <t>O15200200002</t>
  </si>
  <si>
    <t>00020031101 DEPOSITO DE EFECTIVO, DEPOSITANTE: RADIO BATALLON TOPATER, CONCEPTO: RETENCION DE IMPUESTOS IUE POR PAGO DE LIMPIEZA CORRESPONDIENTE AL MES DE JUNIO /17, CUENTA DE DEPOSITO: CUENTA UNICA DEL TESORO</t>
  </si>
  <si>
    <t>O15200210002</t>
  </si>
  <si>
    <t>00020031101 DEPOSITO DE EFECTIVO, DEPOSITANTE: RADIO BATALLON TOPATER, CONCEPTO: RETENCION DE IMPUESTOS IT POR PAGO DE LIMPIEZA CORRESPONDIENTE AL MES DE JUNIO /17, CUENTA DE DEPOSITO: CUENTA UNICA DEL TESORO</t>
  </si>
  <si>
    <t>O15200310002</t>
  </si>
  <si>
    <t>00526012001 DEPOSITO DE EFECTIVO, DEPOSITANTE: BOLIVIA TV - CESAR GOMEZ CONDORI, CONCEPTO: DEVOLUCION DE FONDOS EN AVANCE, CUENTA DE DEPOSITO: CUENTA UNICA DEL TESORO</t>
  </si>
  <si>
    <t>O15200320002</t>
  </si>
  <si>
    <t>O15200340002</t>
  </si>
  <si>
    <t>00670024101 DEPOSITO DE EFECTIVO, DEPOSITANTE: SUSANA MACHACA TOLA C.I. 4881814 LP., CONCEPTO: DEVOLUCION POR CONCEPTO DE GASOLINA ( COMBUSTIBLE ) SEGUN PREVENTIVO N° 386, CUENTA DE DEPOSITO: CUENTA UNICA DEL TESORO</t>
  </si>
  <si>
    <t>O15200400002</t>
  </si>
  <si>
    <t>00234014201 DEPOSITO DE EFECTIVO, DEPOSITANTE: SERGIO ERNESTO FERNANDEZ GUACHALLA, CONCEPTO: DEVOLUCION AL C-31 N° 627, PARTIDA N° 259, CUENTA DE DEPOSITO: CUENTA UNICA DEL TESORO</t>
  </si>
  <si>
    <t>O15200410002</t>
  </si>
  <si>
    <t>00099021001 DEPOSITO DE EFECTIVO, DEPOSITANTE: FERNANDO LAURA QUIA, CONCEPTO: DEVOLUCION DE RECURSOS NO EJECUTADOS, CUENTA DE DEPOSITO: CUENTA UNICA DEL TESORO</t>
  </si>
  <si>
    <t>O15200750002</t>
  </si>
  <si>
    <t>00099021001 DEPOSITO DE EFECTIVO, DEPOSITANTE: ESCUELA MILITAR DE EQUITACION DEL EJERCITO, CONCEPTO: RETENCION RC-IVA COMPRA DE ALIMENTACION PARA ANIMALES CORRESPONDIENTE AL MES DE JUNIO/17, CUENTA DE DEPOSITO: CUENTA UNICA DEL TESORO</t>
  </si>
  <si>
    <t>O15200820002</t>
  </si>
  <si>
    <t>00099021001 DEPOSITO DE EFECTIVO, DEPOSITANTE: OTILIA HORTENCIA CONDORI CUNO, CONCEPTO: IMPORTE POR COBRO INDEBIDO DE CUNO CANASA LOLA C. (Q.E.P.D), CUENTA DE DEPOSITO: CUENTA UNICA DEL TESORO</t>
  </si>
  <si>
    <t>O15200960002</t>
  </si>
  <si>
    <t>00526012001 DEPOSITO DE EFECTIVO, DEPOSITANTE: ANTENOR LUIS CERRUTO MEDINA BOLIVIA TV, CONCEPTO: DEVOLUCION VIATICOS, CUENTA DE DEPOSITO: CUENTA UNICA DEL TESORO</t>
  </si>
  <si>
    <t>O15200970002</t>
  </si>
  <si>
    <t>O15200980002</t>
  </si>
  <si>
    <t>00526012001 DEPOSITO DE EFECTIVO, DEPOSITANTE: CESAR GOMEZ CONDORI BOLIVIA TV, CONCEPTO: DEVOLUCION DE VIATICOS, CUENTA DE DEPOSITO: CUENTA UNICA DEL TESORO</t>
  </si>
  <si>
    <t>O15201090002</t>
  </si>
  <si>
    <t>00292012001 DEPOSITO DE EFECTIVO, DEPOSITANTE: NESTOR PAZ VILLAMOR, CONCEPTO: CONVENIO 012-2016 ENTRE VIAS BOLIVIA Y FEDERACION 1º DE MAYO, CUENTA DE DEPOSITO: CUENTA UNICA DEL TESORO</t>
  </si>
  <si>
    <t>O15201100002</t>
  </si>
  <si>
    <t>O15201120002</t>
  </si>
  <si>
    <t>O15201130002</t>
  </si>
  <si>
    <t>O15201140002</t>
  </si>
  <si>
    <t>O15201230002</t>
  </si>
  <si>
    <t>00526012001 DEPOSITO DE EFECTIVO, DEPOSITANTE: BOLIVIA TV-CASIMIRO HUANCA QUISPE, CONCEPTO: SALDO FONDO EN AVANCE, CUENTA DE DEPOSITO: CUENTA UNICA DEL TESORO</t>
  </si>
  <si>
    <t>O15201410002</t>
  </si>
  <si>
    <t>00234014202 DEPOSITO DE EFECTIVO, DEPOSITANTE: PEDRO QUISPE CALLATA, CONCEPTO: DEVOLUCION AL C-31 N° 682,PARTIDA N° 24120, CUENTA DE DEPOSITO: CUENTA UNICA DEL TESORO</t>
  </si>
  <si>
    <t>O15201420002</t>
  </si>
  <si>
    <t>00234014202 DEPOSITO DE EFECTIVO, DEPOSITANTE: PEDRO QUISPE CALLATA, CONCEPTO: DEVOLUCION AL C-31 N° 682, PARTIDA N° 34110, CUENTA DE DEPOSITO: CUENTA UNICA DEL TESORO</t>
  </si>
  <si>
    <t>O15201430002</t>
  </si>
  <si>
    <t>00291012002 DEPOSITO DE EFECTIVO, DEPOSITANTE: DAVID ANDRES VALERO ALANES, CONCEPTO: REPOSICION DE CREDENCIAL, CUENTA DE DEPOSITO: CUENTA UNICA DEL TESORO</t>
  </si>
  <si>
    <t>O15201470002</t>
  </si>
  <si>
    <t>00290012001 DEPOSITO DE EFECTIVO, DEPOSITANTE: VEGA SANCHEZ JACQUELINE, CONCEPTO: DEVOLUCION DE VIATICO, CUENTA DE DEPOSITO: CUENTA UNICA DEL TESORO</t>
  </si>
  <si>
    <t>O15201510002</t>
  </si>
  <si>
    <t>00290012001 DEPOSITO DE EFECTIVO, DEPOSITANTE: TANGA MARCA ROLANDO, CONCEPTO: DEVOLUCION DE VIATICO, CUENTA DE DEPOSITO: CUENTA UNICA DEL TESORO</t>
  </si>
  <si>
    <t>O15201530002</t>
  </si>
  <si>
    <t>00290012001 DEPOSITO DE EFECTIVO, DEPOSITANTE: MENDOZA PAQUI JULIAN, CONCEPTO: DEVOLUCION DE PASAJES LP- TJA, CUENTA DE DEPOSITO: CUENTA UNICA DEL TESORO</t>
  </si>
  <si>
    <t>O15201660002</t>
  </si>
  <si>
    <t>00572012001 DEPOSITO DE EFECTIVO, DEPOSITANTE: EMAPA, CONCEPTO: PAGO FACTURAS INUTILIZADAS, CUENTA DE DEPOSITO: CUENTA UNICA DEL TESORO</t>
  </si>
  <si>
    <t>O15201740002</t>
  </si>
  <si>
    <t>00206012001 DEPOSITO DE EFECTIVO, DEPOSITANTE: INE, CONCEPTO: DEP. POR VENTA, LA PAZ, FECHA. 14/07/2017, CUENTA DE DEPOSITO: CUENTA UNICA DEL TESORO</t>
  </si>
  <si>
    <t>O15201840002</t>
  </si>
  <si>
    <t>00099021001 DEPOSITO DE EFECTIVO, DEPOSITANTE: MARIA M. GALINDO VAZQUEZ, CONCEPTO: DEVOLUCION DE VIATICOS, CUENTA DE DEPOSITO: CUENTA UNICA DEL TESORO</t>
  </si>
  <si>
    <t>O15201850002</t>
  </si>
  <si>
    <t>00099021001 DEPOSITO DE EFECTIVO, DEPOSITANTE: GERMAN ROCABADO GARCIA, CONCEPTO: DEVOLUCION DE VIATICOS, CUENTA DE DEPOSITO: CUENTA UNICA DEL TESORO</t>
  </si>
  <si>
    <t>B15202990002</t>
  </si>
  <si>
    <t>00300014201 DEP.DE CHEQ.AJENOS,RET.DE CAM.,CONCEPTO: TRANSFERENCIA DE RECURSOS ECONOMICOS (GADC) AL SERVICIO DPTAL DE RIEGO COCHABAMBA,DEP.: SEDERI-CBBA , PROCEDENCIA: BANCO UNION S.A., CHEQUE: 97381, FECHA DE EMISION:07/07/2017</t>
  </si>
  <si>
    <t>B15203330002</t>
  </si>
  <si>
    <t>00660012006 DEP.DE CHEQ.AJENOS,RET.DE CAM.,CONCEPTO: CUENTAS POR COBRAR BONO DE TE 2015 INFORME AUDITORIA Nº 02/16 - FANOR ROJAS,DEP.: ORGANO JUDICIAL - DISTRITO COCHABAMBA , PROCEDENCIA: BANCO UNION S.A., CHEQUE: 2841, FECHA DE EMISION:14/07/2017</t>
  </si>
  <si>
    <t>B15203360002</t>
  </si>
  <si>
    <t>00660012006 DEP.DE CHEQ.AJENOS,RET.DE CAM.,CONCEPTO: DEVOLUCION EXEDENTE DE LLAMADAS ENRO A DICIEMBRE 2015- ADHEMAR ROSSEL,DEP.: ORGANO JUDICIAL - DISTRITO COCHABAMBA , PROCEDENCIA: BANCO UNION S.A., CHEQUE: 2840, FECHA DE EMISION:14/07/2017</t>
  </si>
  <si>
    <t>B15203410002</t>
  </si>
  <si>
    <t>00660012006 DEP.DE CHEQ.AJENOS,RET.DE CAM.,CONCEPTO: CUENTAS POR PAGAR INFORME AUDITORIA Nº 02/16- DARSY ALARCON PARDO,DEP.: ORGANO JUDICIAL - DISTRITO COCHABAMBA , PROCEDENCIA: BANCO UNION S.A., CHEQUE: 2839, FECHA DE EMISION:14/07/2017</t>
  </si>
  <si>
    <t>B15203490002</t>
  </si>
  <si>
    <t>00046021109 DEP.DE CHEQ.AJENOS,RET.DE CAM.,CONCEPTO: EJECUCION DE BOLETA DE GARANTIA,DEP.: MINISTERIO DE SALUD , PROCEDENCIA: BANCO BISA S.A., CHEQUE: 194914, FECHA DE EMISION:14/07/2017</t>
  </si>
  <si>
    <t>B15203520002</t>
  </si>
  <si>
    <t>00099021001 DEP.DE CHEQ.AJENOS,RET.DE CAM.,CONCEPTO: DEVOLUCION HOSPEDAJE HOTEL CORTEZ - LEONARDO SAAVEDRA P.,DEP.: MINISTERIO DE ECONOMIA Y FINANZAS PUBLICAS , PROCEDENCIA: BANCO UNION S.A., CHEQUE: 6166, FECHA DE EMISION:18/07/2017</t>
  </si>
  <si>
    <t>B15203540002</t>
  </si>
  <si>
    <t>00099021001 DEP.DE CHEQ.AJENOS,RET.DE CAM.,CONCEPTO: DESCUENTO DE PASAJES Y VIATICOS POR FALTA DE PRESENTACION DE DESCARGO ALVARO TORREZ VILLARROEL,DEP.: MINISTERIO DE ECONOMIA Y FINANZAS PUBLICAS</t>
  </si>
  <si>
    <t>B15203800002</t>
  </si>
  <si>
    <t>00283012002 DEP.DE CHEQ.AJENOS,RET.DE CAM.,CONCEPTO: PROCESO CIVIL EFECTIVO ALBO,DEP.: ADUANA NACIONAL , PROCEDENCIA: BANCO UNION S.A., CHEQUE: 2646, FECHA DE EMISION:14/07/2017</t>
  </si>
  <si>
    <t>B15203820002</t>
  </si>
  <si>
    <t>00283012002 DEP.DE CHEQ.AJENOS,RET.DE CAM.,CONCEPTO: PROCESO CIVIL EJECUTIVO ALBO,DEP.: ADUANA NACIONAL , PROCEDENCIA: BANCO UNION S.A., CHEQUE: 2647, FECHA DE EMISION:14/07/2017</t>
  </si>
  <si>
    <t>B15203830002</t>
  </si>
  <si>
    <t>00283012002 DEP.DE CHEQ.AJENOS,RET.DE CAM.,CONCEPTO: PROCESO CIVIL EJECUTIVO ALBO,DEP.: ADUANA NACIONAL , PROCEDENCIA: BANCO UNION S.A., CHEQUE: 2650, FECHA DE EMISION:14/07/2017</t>
  </si>
  <si>
    <t>O15203050002</t>
  </si>
  <si>
    <t>00099021001 DEPOSITO DE EFECTIVO, DEPOSITANTE: HUGO BENJAMIN QUISPE RAMOS, CONCEPTO: REVERSION DE COMBUSTIBLE DEL MES DE JUNIO 2017, CUENTA DE DEPOSITO: CUENTA UNICA DEL TESORO</t>
  </si>
  <si>
    <t>O15203120002</t>
  </si>
  <si>
    <t>00030014201 DEPOSITO DE EFECTIVO, DEPOSITANTE: CESAR LALO MARQUEZ PAREDES, CONCEPTO: DEVOLUCION DE SALDOS NO EJECUTADOS POR LA ENTREGA DE FONDOS EN AVANCE, CUENTA DE DEPOSITO: CUENTA UNICA DEL TESORO</t>
  </si>
  <si>
    <t>O15203130002</t>
  </si>
  <si>
    <t>00099021001 DEPOSITO DE EFECTIVO, DEPOSITANTE: JESUS MANUEL RIOS MARTINEZ, CONCEPTO: DEVOLUCION DE VIATICOS, CUENTA DE DEPOSITO: CUENTA UNICA DEL TESORO</t>
  </si>
  <si>
    <t>O15203270002</t>
  </si>
  <si>
    <t>00290012001 DEPOSITO DE EFECTIVO, DEPOSITANTE: LUIS ALBERTO USTARES GOMEZ CI. 3621901 CB, CONCEPTO: TASA DE AEROPUERTO, CUENTA DE DEPOSITO: CUENTA UNICA DEL TESORO</t>
  </si>
  <si>
    <t>O15203280002</t>
  </si>
  <si>
    <t>00099021001 DEPOSITO DE EFECTIVO, DEPOSITANTE: RI-22 "MEJILLONES", CONCEPTO: POR PAGO DE SERVICIOS BASICOS AGUA, CUENTA DE DEPOSITO: CUENTA UNICA DEL TESORO</t>
  </si>
  <si>
    <t>O15203290002</t>
  </si>
  <si>
    <t>O15203310002</t>
  </si>
  <si>
    <t>00099021001 DEPOSITO DE EFECTIVO, DEPOSITANTE: TOMAS MENDOZA PATZI, CONCEPTO: DEVOLUCION MES MAYO 2016, CUENTA DE DEPOSITO: CUENTA UNICA DEL TESORO</t>
  </si>
  <si>
    <t>O15203320002</t>
  </si>
  <si>
    <t>00099021001 DEPOSITO DE EFECTIVO, DEPOSITANTE: BISMARCK RODRIGO SAAVEDRA CARRASCO, CONCEPTO: REVERSION PREVENTIVO Nº 37, CUENTA DE DEPOSITO: CUENTA UNICA DEL TESORO</t>
  </si>
  <si>
    <t>O15203370002</t>
  </si>
  <si>
    <t>00099021001 DEPOSITO DE EFECTIVO, DEPOSITANTE: JUAN CARLOS OSTRIZ ZAPATA, CONCEPTO: DEVOLUCION DE SALDO FONDO EN AVANCE, CUENTA DE DEPOSITO: CUENTA UNICA DEL TESORO</t>
  </si>
  <si>
    <t>O15203420002</t>
  </si>
  <si>
    <t>00591012001 DEPOSITO DE EFECTIVO, DEPOSITANTE: TELEFERICOS DOPPELMAYR BOLIVIA S.A., CONCEPTO: PAGO POR DAÑOS OCASIONALES RED AGUA POTABLE EPSAS, CUENTA DE DEPOSITO: CUENTA UNICA DEL TESORO</t>
  </si>
  <si>
    <t>O15203460002</t>
  </si>
  <si>
    <t>00234014202 DEPOSITO DE EFECTIVO, DEPOSITANTE: ARTURO ROJAS SUAREZ, CONCEPTO: DEVOLUCION AL C-31 N° 619 PARTIDA 34110, CUENTA DE DEPOSITO: CUENTA UNICA DEL TESORO</t>
  </si>
  <si>
    <t>O15203480002</t>
  </si>
  <si>
    <t>00234014202 DEPOSITO DE EFECTIVO, DEPOSITANTE: ARTURO ROJAS SUAREZ, CONCEPTO: DEVOLUCION AL C-31 N° 620 PARTIDA 851, CUENTA DE DEPOSITO: CUENTA UNICA DEL TESORO</t>
  </si>
  <si>
    <t>O15203670002</t>
  </si>
  <si>
    <t>00591012003 DEPOSITO DE EFECTIVO, DEPOSITANTE: ELSA RAMOS MAMANI, CONCEPTO: DEVOLUCION DE SALDO DE FONDOS EN AVANCE, CUENTA DE DEPOSITO: CUENTA UNICA DEL TESORO</t>
  </si>
  <si>
    <t>O15204040002</t>
  </si>
  <si>
    <t>00030018017 DEPOSITO DE EFECTIVO, DEPOSITANTE: MIGUEL ANGEL BARRIOS AGUILAR, CONCEPTO: DEVOLUCION DE SALDO DE FONDOS EN AVANCE, CUENTA DE DEPOSITO: CUENTA UNICA DEL TESORO</t>
  </si>
  <si>
    <t>O15204340002</t>
  </si>
  <si>
    <t>00081011101 DEPOSITO DE EFECTIVO, DEPOSITANTE: JAVIER MAURICIO AREVALO CABRERA, CONCEPTO: POR DEVOLUCION POR CONCEPTO DE VIATICO, CUENTA DE DEPOSITO: CUENTA UNICA DEL TESORO</t>
  </si>
  <si>
    <t>O15204440002</t>
  </si>
  <si>
    <t>00016011101 DEPOSITO DE EFECTIVO, DEPOSITANTE: ELISA MARIANELA MONRROY FLORES, CONCEPTO: DEVOLUCION POR REFRIGERIO, CUENTA DE DEPOSITO: CUENTA UNICA DEL TESORO</t>
  </si>
  <si>
    <t>O15204490002</t>
  </si>
  <si>
    <t>00016011101 DEPOSITO DE EFECTIVO, DEPOSITANTE: PONCIANO WILCARANI VILLCA, CONCEPTO: DEVOLUCION DE PASAJES, CUENTA DE DEPOSITO: CUENTA UNICA DEL TESORO</t>
  </si>
  <si>
    <t>O15204510002</t>
  </si>
  <si>
    <t>00099021001 DEPOSITO DE EFECTIVO, DEPOSITANTE: DIGBE - STA CRUZ, CONCEPTO: DEVOLUCION POR ENERGIA ELECTRICA FEB/16, CUENTA DE DEPOSITO: CUENTA UNICA DEL TESORO</t>
  </si>
  <si>
    <t>O15204520002</t>
  </si>
  <si>
    <t>00099021001 DEPOSITO DE EFECTIVO, DEPOSITANTE: RC-7 "CHICHAS", CONCEPTO: DEVOLUCION POR MARISCALERIA JUN/17, CUENTA DE DEPOSITO: CUENTA UNICA DEL TESORO</t>
  </si>
  <si>
    <t>O15204580002</t>
  </si>
  <si>
    <t>00234012001 DEPOSITO DE EFECTIVO, DEPOSITANTE: SERGEOMIN-HIPOLITO MAMANI CHURA, CONCEPTO: DEVOLUCION AL C-31 PARTIDA: 701-851 - TASAS, CUENTA DE DEPOSITO: CUENTA UNICA DEL TESORO</t>
  </si>
  <si>
    <t>O15204590002</t>
  </si>
  <si>
    <t>00234012001 DEPOSITO DE EFECTIVO, DEPOSITANTE: SERGEOMIN-HIPOLITO MAMANI CHURA, CONCEPTO: DEVOLUCION AL C-31 PARTIDA 700-24120: MANTENIMIENTO, CUENTA DE DEPOSITO: CUENTA UNICA DEL TESORO</t>
  </si>
  <si>
    <t>O15204610002</t>
  </si>
  <si>
    <t>00234012001 DEPOSITO DE EFECTIVO, DEPOSITANTE: SERGEOMIN-HIPOLITO MAMANI CHURA, CONCEPTO: DEVOLUCION AL C-31 PARTIDA : 700-34110-COMBUSTIBLE, CUENTA DE DEPOSITO: CUENTA UNICA DEL TESORO</t>
  </si>
  <si>
    <t>O15204740002</t>
  </si>
  <si>
    <t>00046058003 DEPOSITO DE EFECTIVO, DEPOSITANTE: DORIS ANDIA VELASCO, CONCEPTO: DEVOLUCION PASAJE AEREO CBBA-POTOSI, CUENTA DE DEPOSITO: CUENTA UNICA DEL TESORO</t>
  </si>
  <si>
    <t>O15204810002</t>
  </si>
  <si>
    <t>00099021001 DEPOSITO DE EFECTIVO, DEPOSITANTE: REMBERTO QUELCA TANCARA, CONCEPTO: DOBLE PERCEPCION, CUENTA DE DEPOSITO: CUENTA UNICA DEL TESORO</t>
  </si>
  <si>
    <t>O15204870002</t>
  </si>
  <si>
    <t>00670012002 DEPOSITO DE EFECTIVO, DEPOSITANTE: MODESTO MOISES VILLCA PATY, CONCEPTO: DEVOLUCION SALDO GASOLINA Y PASAJES, CUENTA DE DEPOSITO: CUENTA UNICA DEL TESORO</t>
  </si>
  <si>
    <t>O15205090002</t>
  </si>
  <si>
    <t>00099021001 DEPOSITO DE EFECTIVO, DEPOSITANTE: TEODORO MEDOZA CONDE, CONCEPTO: COBRO INDEBIDO, CUENTA DE DEPOSITO: CUENTA UNICA DEL TESORO</t>
  </si>
  <si>
    <t>O15205110002</t>
  </si>
  <si>
    <t>00046021109 DEPOSITO DE EFECTIVO, DEPOSITANTE: MIN SALUD BISMARCK MOLINA, CONCEPTO: DEVOLUCION REMANENTE DE FONDOS EN AVANCE, CUENTA DE DEPOSITO: CUENTA UNICA DEL TESORO</t>
  </si>
  <si>
    <t>O15205200002</t>
  </si>
  <si>
    <t>00015011108 DEPOSITO DE EFECTIVO, DEPOSITANTE: MINISTERIO DE GOBIERNO-JANNET ZABALAGA ABASTO, CONCEPTO: REMANENTE FONDOS EN AVANCE, CUENTA DE DEPOSITO: CUENTA UNICA DEL TESORO</t>
  </si>
  <si>
    <t>O15205240002</t>
  </si>
  <si>
    <t>00016011101 DEPOSITO DE EFECTIVO, DEPOSITANTE: EDIBERTO TARQUI AYALA, CONCEPTO: DEVOLUCION DE FONDOS ASIGNADOS-ASCENSO DE CATEGORIA 2017, CUENTA DE DEPOSITO: CUENTA UNICA DEL TESORO</t>
  </si>
  <si>
    <t>O15205270002</t>
  </si>
  <si>
    <t>00224012002 DEPOSITO DE EFECTIVO, DEPOSITANTE: MAURA ISABEL VELIZ CAYO INSUMOS BOLIVIA, CONCEPTO: DEVOLUCION DE SALDO NO UTILIZADOS DE FONDOS EN AVANCE, CUENTA DE DEPOSITO: CUENTA UNICA DEL TESORO</t>
  </si>
  <si>
    <t>O15205330002</t>
  </si>
  <si>
    <t>00372010001 DEPOSITO DE EFECTIVO, DEPOSITANTE: FONDO DESARROLLO INDIGENA FDI, CONCEPTO: DEVOL DE SOBRANTE DE PY APOYO A LA PROD GANADERA 5TA SECCION PATACAMAYA COD CSTU-01-02-70490, CUENTA DE DEPOSITO: CUENTA UNICA DEL TESORO</t>
  </si>
  <si>
    <t>O15205360002</t>
  </si>
  <si>
    <t>00372010001 DEPOSITO DE EFECTIVO, DEPOSITANTE: FONDO DESARROLLO INDIGENA FDI, CONCEPTO: DEVOL INTERESES ACUMUL DURANTE LA EJEC DEL PY APOYO PROD GAN 5TA SEC PATACAMAYA COD CSTU-01-02-70490, CUENTA DE DEPOSITO: CUENTA UNICA DEL TESORO</t>
  </si>
  <si>
    <t>O15205390002</t>
  </si>
  <si>
    <t>00572012001 DEPOSITO DE EFECTIVO, DEPOSITANTE: EMAPA, CONCEPTO: PAGO TALONARIO DE FACTURA, CUENTA DE DEPOSITO: CUENTA UNICA DEL TESORO</t>
  </si>
  <si>
    <t>O15205420002</t>
  </si>
  <si>
    <t>00016011101 DEPOSITO DE EFECTIVO, DEPOSITANTE: MIN DE EDUCACION -DELINA CAROL ALEJO CASTRO, CONCEPTO: DEVOLUCION MONTO ASIGNADO ASCENSO DE CATEGORIA/2017, CUENTA DE DEPOSITO: CUENTA UNICA DEL TESORO</t>
  </si>
  <si>
    <t>O15205470002</t>
  </si>
  <si>
    <t>00016011101 DEPOSITO DE EFECTIVO, DEPOSITANTE: JEANETH BARRIOS IRRAZABAL, CONCEPTO: DEVOLUCION CARGO A CUENTA, CUENTA DE DEPOSITO: CUENTA UNICA DEL TESORO</t>
  </si>
  <si>
    <t>O15205510002</t>
  </si>
  <si>
    <t>00099021001 DEPOSITO DE EFECTIVO, DEPOSITANTE: ROBERTO COSSIO CAMACHO-MINISTERIO DE DEPORTES, CONCEPTO: DEP SALDOS FONDOS EN AVANCE INAUGURACION ESTADIO DE FUTBOL EL ALTO, CUENTA DE DEPOSITO: CUENTA UNICA DEL TESORO</t>
  </si>
  <si>
    <t>O15205870002</t>
  </si>
  <si>
    <t>00099021001 DEPOSITO DE EFECTIVO, DEPOSITANTE: VICTOR JHONY ROJAS FLORES, CONCEPTO: DEVOLUCION DE PAGO DE HABER POR EXCESO DE 2 DIAS, CUENTA DE DEPOSITO: CUENTA UNICA DEL TESORO</t>
  </si>
  <si>
    <t>O15205960002</t>
  </si>
  <si>
    <t>00206012001 DEPOSITO DE EFECTIVO, DEPOSITANTE: INE, CONCEPTO: DEP. POR VENTA, LA PAZ, FECHA 18/07/2017, CUENTA DE DEPOSITO: CUENTA UNICA DEL TESORO</t>
  </si>
  <si>
    <t>B15207050002</t>
  </si>
  <si>
    <t>00046024204 DEP.DE CHEQ.AJENOS,RET.DE CAM.,CONCEPTO: REVERSION DE FONDOS,DEP.: SEDES - SANTA CRUZ , PROCEDENCIA: BANCO UNION S.A., CHEQUE: 12136, FECHA DE EMISION:13/07/2017</t>
  </si>
  <si>
    <t>B15207130002</t>
  </si>
  <si>
    <t>00523012001 DEP.DE CHEQ.AJENOS,RET.DE CAM.,CONCEPTO: PAGO POR SERVICIOS PRESTADOS,DEP.: ECOBOL , PROCEDENCIA: BANCO MERCANTIL SANTA CRUZ SA., CHEQUE: 1351, FECHA DE EMISION:12/07/2017</t>
  </si>
  <si>
    <t>B15207150002</t>
  </si>
  <si>
    <t>00523012001 DEP.DE CHEQ.AJENOS,RET.DE CAM.,CONCEPTO: PAGO POR SERVICIOS PRESTADOS,DEP.: ECOBOL , PROCEDENCIA: BANCO UNION S.A., CHEQUE: 3329, FECHA DE EMISION:05/07/2017</t>
  </si>
  <si>
    <t>B15207200002</t>
  </si>
  <si>
    <t>00010011102 DEP.DE CHEQ.AJENOS,RET.DE CAM.,CONCEPTO: RECAUDACION GESTORIA CONSULAR MESES DE MARZO A JUNIO POR EL CONSULADO DE BOLIVIA EN PUNO - PERU,DEP.: MINISTERIO DE RELACIONES EXTERIORES</t>
  </si>
  <si>
    <t>B15207490002</t>
  </si>
  <si>
    <t>00670012002 DEP.DE CHEQ.AJENOS,RET.DE CAM.,CONCEPTO: ADQUISICION DE CERTIFICADOS DE NACIMIENTO CON RECURSOS DONACION EXTERNA UNICEF,DEP.: ORGANO ELECTORAL PLURINACIONAL , PROCEDENCIA: BANCO UNION S.A., CHEQUE: 10004, FECHA DE EMISION:18/07/2017</t>
  </si>
  <si>
    <t>B15207550002</t>
  </si>
  <si>
    <t>00523012001 DEP.DE CHEQ.AJENOS,RET.DE CAM.,CONCEPTO: VENTA DE SERVICIO ECOBOL,DEP.: BENJAMIN AQUINO , PROCEDENCIA: BANCO BISA S.A., CHEQUE: 7918, FECHA DE EMISION:14/07/2017</t>
  </si>
  <si>
    <t>B15207710002</t>
  </si>
  <si>
    <t>00582012002 DEP.DE CHEQ.AJENOS,RET.DE CAM.,CONCEPTO: PAUL RICARDO CARRILLO CASTRO,DEP.: BANCO UNION S.A. , PROCEDENCIA: BANCO UNION S.A., CHEQUE: 150584, FECHA DE EMISION:20/07/2017</t>
  </si>
  <si>
    <t>B15207720002</t>
  </si>
  <si>
    <t>00582012002 DEP.DE CHEQ.AJENOS,RET.DE CAM.,CONCEPTO: PAUL RICARDO CARRILLO CASTRO,DEP.: BANCO UNION S.A. , PROCEDENCIA: BANCO UNION S.A., CHEQUE: 150583, FECHA DE EMISION:20/07/2017</t>
  </si>
  <si>
    <t>B15207790002</t>
  </si>
  <si>
    <t>00099021001 DEP.DE CHEQ.AJENOS,RET.DE CAM.,CONCEPTO: DILLMAN YUJRA YUJRA,DEP.: BANCO UNION S.A. , PROCEDENCIA: BANCO UNION S.A., CHEQUE: 150585, FECHA DE EMISION:20/07/2017</t>
  </si>
  <si>
    <t>B15207810002</t>
  </si>
  <si>
    <t>00099021001 DEP.DE CHEQ.AJENOS,RET.DE CAM.,CONCEPTO: MONTAÑO ORELLANA WILFREDO,DEP.: BANCO UNION S.A. , PROCEDENCIA: BANCO UNION S.A., CHEQUE: 150588, FECHA DE EMISION:20/07/2017</t>
  </si>
  <si>
    <t>B15207830002</t>
  </si>
  <si>
    <t>00578012002 DEP.DE CHEQ.AJENOS,RET.DE CAM.,CONCEPTO: REVERSION,DEP.: BOLIVIANA DE AVIACION , PROCEDENCIA: BANCO UNION S.A., CHEQUE: 5516, FECHA DE EMISION:18/07/2017</t>
  </si>
  <si>
    <t>B15207840002</t>
  </si>
  <si>
    <t>00099021001 DEP.DE CHEQ.AJENOS,RET.DE CAM.,CONCEPTO: GIOVANA JOVITA ENCINAS CUCULY,DEP.: BANCO UNION S.A. , PROCEDENCIA: BANCO UNION S.A., CHEQUE: 150587, FECHA DE EMISION:20/07/2017</t>
  </si>
  <si>
    <t>B15207900002</t>
  </si>
  <si>
    <t>00578012002 DEP.DE CHEQ.AJENOS,RET.DE CAM.,CONCEPTO: REVERSION,DEP.: BOLIVIANA DE AVIACION , PROCEDENCIA: BANCO UNION S.A., CHEQUE: 2083, FECHA DE EMISION:17/07/2017</t>
  </si>
  <si>
    <t>B15207910002</t>
  </si>
  <si>
    <t>00578012002 DEP.DE CHEQ.AJENOS,RET.DE CAM.,CONCEPTO: REVERSION,DEP.: BOLIVIANA DE AVIACION , PROCEDENCIA: BANCO UNION S.A., CHEQUE: 2082, FECHA DE EMISION:17/07/2017</t>
  </si>
  <si>
    <t>B15207920002</t>
  </si>
  <si>
    <t>00660012006 DEP.DE CHEQ.AJENOS,RET.DE CAM.,CONCEPTO: DEVOLUCION DE PROVEEDORES 2015, PARA TRANSFERIR A OTROS INGRESOS,DEP.: ORGANO JUDICIAL-DISTRITO BENI , PROCEDENCIA: BANCO UNION S.A., CHEQUE: 688, FECHA DE EMISION:14/07/2017</t>
  </si>
  <si>
    <t>B15207950002</t>
  </si>
  <si>
    <t>00660012006 DEP.DE CHEQ.AJENOS,RET.DE CAM.,CONCEPTO: DEVOLUCION DE VIATICOS GESTIONES ANTERIORES,DEP.: ORGANO JUDICIAL-DISTRITO BENI , PROCEDENCIA: BANCO UNION S.A., CHEQUE: 687, FECHA DE EMISION:14/07/2017</t>
  </si>
  <si>
    <t>B15207980002</t>
  </si>
  <si>
    <t>00660012006 DEP.DE CHEQ.AJENOS,RET.DE CAM.,CONCEPTO: DEVOLUCION DE VIATICOS GESTIONES ANTERIORES,DEP.: ORGANO JUDICIAL-DISTRITO BENI , PROCEDENCIA: BANCO UNION S.A., CHEQUE: 686, FECHA DE EMISION:14/07/2017</t>
  </si>
  <si>
    <t>B15208000002</t>
  </si>
  <si>
    <t>00099021001 DEP.DE CHEQ.AJENOS,RET.DE CAM.,CONCEPTO: DEVOLUCION COBROS INDEBIDOS GRUPO II COMPROBANTE Nº 154 7-7-17,DEP.: SENASIR , PROCEDENCIA: BANCO UNION S.A., CHEQUE: 7567, FECHA DE EMISION:07/07/2017</t>
  </si>
  <si>
    <t>B15208010002</t>
  </si>
  <si>
    <t>00578012002 DEP.DE CHEQ.AJENOS,RET.DE CAM.,CONCEPTO: REVERSION,DEP.: BOLIVIANA DE AVIACION , PROCEDENCIA: BANCO UNION S.A., CHEQUE: 2076, FECHA DE EMISION:14/07/2017</t>
  </si>
  <si>
    <t>B15208020002</t>
  </si>
  <si>
    <t>00660132001 DEP.DE CHEQ.AJENOS,RET.DE CAM.,CONCEPTO: DEVOLUCION DE PASAJES Y VIATICOS NO UTILIZADOS,DEP.: ORGANO JUDICIAL-DISTRITO BENI , PROCEDENCIA: BANCO UNION S.A., CHEQUE: 685, FECHA DE EMISION:14/07/2017</t>
  </si>
  <si>
    <t>B15208610002</t>
  </si>
  <si>
    <t>00299014101 DEP.DE CHEQ.AJENOS,RET.DE CAM.,CONCEPTO: DESEMBOLSO PARA GASTOS ADMINISTRATIVOS PROVENIENTES DE LA GOBERNACION,DEP.: SERVICIO DEPARTAMENTAL DE RIEGO LA PAZ , PROCEDENCIA: BANCO UNION S.A., CHEQUE: 62274, FECHA DE EMISION:06/07/2017</t>
  </si>
  <si>
    <t>B15208720002</t>
  </si>
  <si>
    <t>00512012002 DEP.DE CHEQ.AJENOS,RET.DE CAM.,CONCEPTO: DEVOLUCION,DEP.: A.A.S.A.N.A. , PROCEDENCIA: BANCO UNION S.A., CHEQUE: 1996, FECHA DE EMISION:12/07/2017</t>
  </si>
  <si>
    <t>B15208780002</t>
  </si>
  <si>
    <t>00292022001 DEP.DE CHEQ.AJENOS,RET.DE CAM.,CONCEPTO: DEVOLUCION DE SALDOS CHUQUISACA,DEP.: VIAS BOLIVIA , PROCEDENCIA: BANCO UNION S.A., CHEQUE: 3278, FECHA DE EMISION:19/07/2017</t>
  </si>
  <si>
    <t>B15208810002</t>
  </si>
  <si>
    <t>00292012001 DEP.DE CHEQ.AJENOS,RET.DE CAM.,CONCEPTO: DEVOLUCION DE SALDOS POR SUELDOS REG SANTA CRUZ,DEP.: VIAS BOLIVIA , PROCEDENCIA: BANCO UNION S.A., CHEQUE: 3280, FECHA DE EMISION:20/07/2017</t>
  </si>
  <si>
    <t>O15207010002</t>
  </si>
  <si>
    <t>00099021001 DEPOSITO DE EFECTIVO, DEPOSITANTE: ASFI - RAFAEL ORIHUELA V., CONCEPTO: DEVOLUCION DE VIATICOS, CUENTA DE DEPOSITO: CUENTA UNICA DEL TESORO</t>
  </si>
  <si>
    <t>O15207380002</t>
  </si>
  <si>
    <t>00099021001 DEPOSITO DE EFECTIVO, DEPOSITANTE: ELEUTERIA JACQUELINE SAAVEDRA ALIAGA, CONCEPTO: DEVOLUCION SALDO NO UTILIZADO FONDOS EN AVANCE, CUENTA DE DEPOSITO: CUENTA UNICA DEL TESORO</t>
  </si>
  <si>
    <t>O15207510002</t>
  </si>
  <si>
    <t>O15207670002</t>
  </si>
  <si>
    <t>00099021001 DEPOSITO DE EFECTIVO, DEPOSITANTE: ALFREDO VASQUEZ ARCE, CONCEPTO: DOBLE PERCEPCION, CUENTA DE DEPOSITO: CUENTA UNICA DEL TESORO</t>
  </si>
  <si>
    <t>O15207680002</t>
  </si>
  <si>
    <t>00099021001 DEPOSITO DE EFECTIVO, DEPOSITANTE: MARIO JAIME SALAZAR FIORILO, CONCEPTO: DEVOLUCION DE SALDO NO EJECUTADO C31 N° 1353, CUENTA DE DEPOSITO: CUENTA UNICA DEL TESORO</t>
  </si>
  <si>
    <t>O15207690002</t>
  </si>
  <si>
    <t>00099021001 DEPOSITO DE EFECTIVO, DEPOSITANTE: MANUEL ANTONIO ZAMBRANA ZAMBRANA, CONCEPTO: DEVOLUCION DEL BENEFICIO COLATERAL DE ASIGNACION BONO AL CARGO, CUENTA DE DEPOSITO: CUENTA UNICA DEL TESORO</t>
  </si>
  <si>
    <t>O15208320002</t>
  </si>
  <si>
    <t>O15208340002</t>
  </si>
  <si>
    <t>O15208350002</t>
  </si>
  <si>
    <t>00590012001 DEPOSITO DE EFECTIVO, DEPOSITANTE: LEYDA ISABEL GUACHALLA GUTIERREZ, CONCEPTO: INGRESO POR VENTA DE MATERIAL RECICLADO, CUENTA DE DEPOSITO: CUENTA UNICA DEL TESORO</t>
  </si>
  <si>
    <t>O15208360002</t>
  </si>
  <si>
    <t>O15208380002</t>
  </si>
  <si>
    <t>00099021001 DEPOSITO DE EFECTIVO, DEPOSITANTE: JOSE ESTRADA BERMUDEZ, CONCEPTO: REVERSION PASAJES PREVENTIVO N° 3806/17 N° DE CARGO DE CUENTA, CUENTA DE DEPOSITO: CUENTA UNICA DEL TESORO</t>
  </si>
  <si>
    <t>O15208390002</t>
  </si>
  <si>
    <t>00099021001 DEPOSITO DE EFECTIVO, DEPOSITANTE: JESUS HENRY CALZADA JUSTO, CONCEPTO: REVERSION PASAJES PREVENTIVO N° 3810/17 N° DE CARGO DE CUENTA, CUENTA DE DEPOSITO: CUENTA UNICA DEL TESORO</t>
  </si>
  <si>
    <t>O15208500002</t>
  </si>
  <si>
    <t>00234014202 DEPOSITO DE EFECTIVO, DEPOSITANTE: AUGUSTO MACHICADO MENDOZA, CONCEPTO: DEV AL C-31 N° 734 , PARTIDA N° 22210, CUENTA DE DEPOSITO: CUENTA UNICA DEL TESORO</t>
  </si>
  <si>
    <t>O15208510002</t>
  </si>
  <si>
    <t>00234014202 DEPOSITO DE EFECTIVO, DEPOSITANTE: AUGUSTO MACHICADO MENDOZA, CONCEPTO: DEV AL C-31 N° 734, PARTIDA N° 23400, CUENTA DE DEPOSITO: CUENTA UNICA DEL TESORO</t>
  </si>
  <si>
    <t>O15208530002</t>
  </si>
  <si>
    <t>00234014202 DEPOSITO DE EFECTIVO, DEPOSITANTE: AUGUSTO MACHICADO MENDOZA, CONCEPTO: DEV AL C-31 N° 734, PARTIDA N° 25900, CUENTA DE DEPOSITO: CUENTA UNICA DEL TESORO</t>
  </si>
  <si>
    <t>O15208540002</t>
  </si>
  <si>
    <t>00234014202 DEPOSITO DE EFECTIVO, DEPOSITANTE: AUGUSTO MACHICADO MENDOZA, CONCEPTO: DEV AL C-31 N° 734 PARTIDA 24120, CUENTA DE DEPOSITO: CUENTA UNICA DEL TESORO</t>
  </si>
  <si>
    <t>O15208550002</t>
  </si>
  <si>
    <t>00234014202 DEPOSITO DE EFECTIVO, DEPOSITANTE: AUGUSTO MACHICADO MENDOZA, CONCEPTO: DEV AL C-31 N° 734 PARTIDA 34110, CUENTA DE DEPOSITO: CUENTA UNICA DEL TESORO</t>
  </si>
  <si>
    <t>O15208570002</t>
  </si>
  <si>
    <t>00234014202 DEPOSITO DE EFECTIVO, DEPOSITANTE: AUGUSTO MACHICADO MENDOZA, CONCEPTO: DEV AL C-31 N° 734 PARTIDA N° 34200, CUENTA DE DEPOSITO: CUENTA UNICA DEL TESORO</t>
  </si>
  <si>
    <t>O15208590002</t>
  </si>
  <si>
    <t>00234014202 DEPOSITO DE EFECTIVO, DEPOSITANTE: AUGUSTO MACHICADO MENDOZA, CONCEPTO: DEV AL C-31 N° 735 PARTIDA N° 85100, CUENTA DE DEPOSITO: CUENTA UNICA DEL TESORO</t>
  </si>
  <si>
    <t>O15208620002</t>
  </si>
  <si>
    <t>00099021001 DEPOSITO DE EFECTIVO, DEPOSITANTE: SIRILA GERONIMO TAPIA, CONCEPTO: DEVOLUCION POR EQUIVOCACION DEL PERSONAL DE HABILITACION DE SEDES LA PAZ, CUENTA DE DEPOSITO: CUENTA UNICA DEL TESORO</t>
  </si>
  <si>
    <t>O15208640002</t>
  </si>
  <si>
    <t>O15208790002</t>
  </si>
  <si>
    <t>O15208880002</t>
  </si>
  <si>
    <t>00099021001 DEPOSITO DE EFECTIVO, DEPOSITANTE: JOSE ERASMO CADENA OBLITAS, CONCEPTO: REVERSION PARCIAL, CUENTA DE DEPOSITO: CUENTA UNICA DEL TESORO</t>
  </si>
  <si>
    <t>O15208930002</t>
  </si>
  <si>
    <t>00234014202 DEPOSITO DE EFECTIVO, DEPOSITANTE: JUAN ROQUE LOBATON, CONCEPTO: DEVOLUCION AL C-31 682, PARTIDA N° 34110, CUENTA DE DEPOSITO: CUENTA UNICA DEL TESORO</t>
  </si>
  <si>
    <t>O15208940002</t>
  </si>
  <si>
    <t>00234014202 DEPOSITO DE EFECTIVO, DEPOSITANTE: VERONICA MARCIA QUISPE ADUVIRI, CONCEPTO: DEVOLUCION AL C-31 N° 734 PARTIDA 22210, CUENTA DE DEPOSITO: CUENTA UNICA DEL TESORO</t>
  </si>
  <si>
    <t>O15208970002</t>
  </si>
  <si>
    <t>00099021001 DEPOSITO DE EFECTIVO, DEPOSITANTE: ELIZABETH NINA AVALOS, CONCEPTO: DEVOLUCION DE PASAJES TERRESTRES, CUENTA DE DEPOSITO: CUENTA UNICA DEL TESORO</t>
  </si>
  <si>
    <t>O15209000002</t>
  </si>
  <si>
    <t>00016011101 DEPOSITO DE EFECTIVO, DEPOSITANTE: MIN. EDUCACION-HENRY WOLFAN ZAPANA ARUQUIPA, CONCEPTO: DEVOLUCION DE SALDO DE PASAJES, CUENTA DE DEPOSITO: CUENTA UNICA DEL TESORO</t>
  </si>
  <si>
    <t>O15209010002</t>
  </si>
  <si>
    <t>00212012001 DEPOSITO DE EFECTIVO, DEPOSITANTE: DAVID OSCAR MAMANI MAMANI, CONCEPTO: REPOSICION DE CREDENCIAL, CUENTA DE DEPOSITO: CUENTA UNICA DEL TESORO</t>
  </si>
  <si>
    <t>O15209050002</t>
  </si>
  <si>
    <t>O15209060002</t>
  </si>
  <si>
    <t>O15209100002</t>
  </si>
  <si>
    <t>O15209270002</t>
  </si>
  <si>
    <t>00047011110 DEPOSITO DE EFECTIVO, DEPOSITANTE: NELSON FLORES MIRANDA, CONCEPTO: DEVOLUCION DE FONDOS EN AVANCE DE DIGCOIN LA PAZ DEL SR. NELSON FLORES MIRANDA, CUENTA DE DEPOSITO: CUENTA UNICA DEL TESORO</t>
  </si>
  <si>
    <t>O15209390002</t>
  </si>
  <si>
    <t>00015051101 DEPOSITO DE EFECTIVO, DEPOSITANTE: ELICEO TAPIA AYCA, CONCEPTO: DEVOLUCION DE VIATICOS, CUENTA DE DEPOSITO: CUENTA UNICA DEL TESORO</t>
  </si>
  <si>
    <t>O15209410002</t>
  </si>
  <si>
    <t>00070011102 DEPOSITO DE EFECTIVO, DEPOSITANTE: LILIAN ARANA QUIÑONEZ, CONCEPTO: DEV DE SALDO DE RECURSOS DE LA ACTIVIDAD FORO ROL DE COOPERATIVAS EN LA ECONOMIA PLURAL, CUENTA DE DEPOSITO: CUENTA UNICA DEL TESORO</t>
  </si>
  <si>
    <t>O15209970002</t>
  </si>
  <si>
    <t>00099021001 DEPOSITO DE EFECTIVO, DEPOSITANTE: CARLA VARGAS CUEVAS, CONCEPTO: DEVOLUCION VIATICOS - CARLA VARGAS, CUENTA DE DEPOSITO: CUENTA UNICA DEL TESORO</t>
  </si>
  <si>
    <t>O15210140002</t>
  </si>
  <si>
    <t>00190012003 DEPOSITO DE EFECTIVO, DEPOSITANTE: ABEL ESTEBAN COA ZACHARIA, CONCEPTO: DEV DE VIATICOS POR VIAJE A LOS MUNIC DE NUEVA MANAO Y GUAYARAMERIN (PANDO Y BENI) DE 13 AL 15 JULIO, CUENTA DE DEPOSITO: CUENTA UNICA DEL TESORO</t>
  </si>
  <si>
    <t>O15210300002</t>
  </si>
  <si>
    <t>00206012001 DEPOSITO DE EFECTIVO, DEPOSITANTE: INE, CONCEPTO: DEP POR VENTA LA PAZ FECHA 19-07-2017, CUENTA DE DEPOSITO: CUENTA UNICA DEL TESORO</t>
  </si>
  <si>
    <t>O15210350002</t>
  </si>
  <si>
    <t>00586019203 DEPOSITO DE EFECTIVO, DEPOSITANTE: ANGELA JURADO MORALES EASBA, CONCEPTO: DEVOLUCION DE EXCEDENTE DE LLAMADAS TELEFONICAS, MES DE MAYO, CUENTA DE DEPOSITO: CUENTA UNICA DEL TESORO</t>
  </si>
  <si>
    <t>B15211450002</t>
  </si>
  <si>
    <t>00099021001 DEP.DE CHEQ.AJENOS,RET.DE CAM.,CONCEPTO: FIS.COM.007/2017 DEP.POR SERVICIO DE RESTAURANTE CONSUMO DE AGUA ENERGIA ELECTRICA MES DE JUNIO/2017,DEP.: CAMARA DE DIPUTADOS , PROCEDENCIA: BANCO UNION S.A., CHEQUE: 15712, FECHA DE EMISION:19/07/2017</t>
  </si>
  <si>
    <t>B15211510002</t>
  </si>
  <si>
    <t>00046021109 DEP.DE CHEQ.AJENOS,RET.DE CAM.,CONCEPTO: EJECUCION DE BOLETA DE GARANTIA,DEP.: MINISTERIO DE SALUD , PROCEDENCIA: BANCO BISA S.A., CHEQUE: 194910, FECHA DE EMISION:12/07/2017</t>
  </si>
  <si>
    <t>B15211770002</t>
  </si>
  <si>
    <t>00099021001 DEP.DE CHEQ.AJENOS,RET.DE CAM.,CONCEPTO: REVERSION AL COMPROBANTE C31 860/2017; VIATICOS FUENTE 41,DEP.: SEGIP OFICINA NACIONAL , PROCEDENCIA: BANCO UNION S.A., CHEQUE: 12016, FECHA DE EMISION:10/07/2017</t>
  </si>
  <si>
    <t>B15211990002</t>
  </si>
  <si>
    <t>00086031101 DEP.DE CHEQ.AJENOS,RET.DE CAM.,CONCEPTO: DEP POR REVERSION DE FONDOS NO UTILIZADOS,DEP.: SERNAP-AGUARAGUE , PROCEDENCIA: BANCO UNION S.A., CHEQUE: 974, FECHA DE EMISION:30/06/2017</t>
  </si>
  <si>
    <t>B15212010002</t>
  </si>
  <si>
    <t>00086031101 DEP.DE CHEQ.AJENOS,RET.DE CAM.,CONCEPTO: DEP POR REVERSION DE FONDOS NO UTILIZADOS,DEP.: SERNAP-AGUARAGUE , PROCEDENCIA: BANCO UNION S.A., CHEQUE: 973, FECHA DE EMISION:30/06/2017</t>
  </si>
  <si>
    <t>B15212050002</t>
  </si>
  <si>
    <t>00086031101 DEP.DE CHEQ.AJENOS,RET.DE CAM.,CONCEPTO: DEP POR REVERSION DE FONDOS NO UTILIZADOS,DEP.: SERNAP-AGUARAGUE , PROCEDENCIA: BANCO UNION S.A., CHEQUE: 972, FECHA DE EMISION:30/06/2017</t>
  </si>
  <si>
    <t>B15212070002</t>
  </si>
  <si>
    <t>00086034202 DEP.DE CHEQ.AJENOS,RET.DE CAM.,CONCEPTO: DEP POR REVERSION DE FONDOS NO UTILIZADOS,DEP.: SERNAP-AGUARAGUE , PROCEDENCIA: BANCO UNION S.A., CHEQUE: 971, FECHA DE EMISION:30/06/2017</t>
  </si>
  <si>
    <t>B15212080002</t>
  </si>
  <si>
    <t>00086034201 DEP.DE CHEQ.AJENOS,RET.DE CAM.,CONCEPTO: DEP POR REVERSION DE FONDOS NO UTILIZADOS,DEP.: SERNAP-AGUARAGUE , PROCEDENCIA: BANCO UNION S.A., CHEQUE: 969, FECHA DE EMISION:30/06/2017</t>
  </si>
  <si>
    <t>B15212090002</t>
  </si>
  <si>
    <t>00086031101 DEP.DE CHEQ.AJENOS,RET.DE CAM.,CONCEPTO: DEP POR REVERSION DE FONDOS NO UTILIZADOS,DEP.: SERNAP-SAJAMA , PROCEDENCIA: BANCO UNION S.A., CHEQUE: 1096, FECHA DE EMISION:30/06/2017</t>
  </si>
  <si>
    <t>B15212110002</t>
  </si>
  <si>
    <t>00086038007 DEP.DE CHEQ.AJENOS,RET.DE CAM.,CONCEPTO: DEP POR REVERSION DE FONDOS NO UTILIZADOS,DEP.: SERNAP-NOEL KEMPFF MERCADO , PROCEDENCIA: BANCO UNION S.A., CHEQUE: 1126, FECHA DE EMISION:30/06/2017</t>
  </si>
  <si>
    <t>B15212140002</t>
  </si>
  <si>
    <t>00086038007 DEP.DE CHEQ.AJENOS,RET.DE CAM.,CONCEPTO: DEP POR REVERSION DE FONDOS NO UTILIZADOS,DEP.: SERNAP-MANURIPI , PROCEDENCIA: BANCO UNION S.A., CHEQUE: 1805, FECHA DE EMISION:30/06/2017</t>
  </si>
  <si>
    <t>B15212160002</t>
  </si>
  <si>
    <t>00086038007 DEP.DE CHEQ.AJENOS,RET.DE CAM.,CONCEPTO: DEP POR REVERSION DE FONDOS NO UTILIZADOS,DEP.: SERNAP-MANURIPI , PROCEDENCIA: BANCO UNION S.A., CHEQUE: 1804, FECHA DE EMISION:30/06/2017</t>
  </si>
  <si>
    <t>B15212190002</t>
  </si>
  <si>
    <t>00086038007 DEP.DE CHEQ.AJENOS,RET.DE CAM.,CONCEPTO: DEP POR REVERSION DE FONDOS NO UTILIZADOS,DEP.: SERNAP-MANURIPI , PROCEDENCIA: BANCO UNION S.A., CHEQUE: 1807, FECHA DE EMISION:30/06/2017</t>
  </si>
  <si>
    <t>B15212220002</t>
  </si>
  <si>
    <t>00086031109 DEP.DE CHEQ.AJENOS,RET.DE CAM.,CONCEPTO: DEP PROVINIENTE POR COBRO DE MULTAS,DEP.: SERNAP-MANURIPI , PROCEDENCIA: BANCO UNION S.A., CHEQUE: 1808, FECHA DE EMISION:10/07/2017</t>
  </si>
  <si>
    <t>B15212270002</t>
  </si>
  <si>
    <t>00660012005 DEP.DE CHEQ.AJENOS,RET.DE CAM.,CONCEPTO: DEVOLUCION EXCEDENTE DE LLAMADAS TELEFONICAS MAYO/17 KATHERINNE SERRUDO HERBOSO,DEP.: ORGANO JUDICIAL-DAF NACIONAL , PROCEDENCIA: BANCO UNION S.A., CHEQUE: 2083, FECHA DE EMISION:19/07/2017</t>
  </si>
  <si>
    <t>B15212300002</t>
  </si>
  <si>
    <t>00660012005 DEP.DE CHEQ.AJENOS,RET.DE CAM.,CONCEPTO: DEVOLUCION EXCEDENTE DE LLAMADAS TELEFONICAS MAYO/17 GIOVANA URQUIZU REYNAGA,DEP.: ORGANO JUDICIAL-DAF NACIONAL , PROCEDENCIA: BANCO UNION S.A., CHEQUE: 2084, FECHA DE EMISION:19/07/2017</t>
  </si>
  <si>
    <t>B15212830002</t>
  </si>
  <si>
    <t>00670012004 DEP.DE CHEQ.AJENOS,RET.DE CAM.,CONCEPTO: PAGO CERTIFICADOS DE NO MILITANCIA POLITICA DE LOS MESES MAYO Y JUNIO 2017,DEP.: ORGANO ELECTORAL PLURINACIONAL , PROCEDENCIA: BANCO UNION S.A., CHEQUE: 6113, FECHA DE EMISION:14/07/2017</t>
  </si>
  <si>
    <t>B15212840002</t>
  </si>
  <si>
    <t>00670012001 DEP.DE CHEQ.AJENOS,RET.DE CAM.,CONCEPTO: MULTA ELECTORAL DE LA SRA LETICIA FAJARDO ROMERO,DEP.: ORGANO ELECTORAL PLURINACIONAL , PROCEDENCIA: BANCO UNION S.A., CHEQUE: 6114, FECHA DE EMISION:14/07/2017</t>
  </si>
  <si>
    <t>B15213010002</t>
  </si>
  <si>
    <t>00046021109 DEP.DE CHEQ.AJENOS,RET.DE CAM.,CONCEPTO: EJECUCION DE BOLETA DE GARANTIA,DEP.: MINISTERIO DE SALUD , PROCEDENCIA: BANCO NACIONAL DE BOLIVIA S.A., CHEQUE: 67906, FECHA DE EMISION:14/07/2017</t>
  </si>
  <si>
    <t>B15213050002</t>
  </si>
  <si>
    <t>00046021109 DEP.DE CHEQ.AJENOS,RET.DE CAM.,CONCEPTO: EJECUCION DE BOLETA DE GARANTIA,DEP.: MINISTERIO DE SALUD , PROCEDENCIA: BANCO NACIONAL DE BOLIVIA S.A., CHEQUE: 72143, FECHA DE EMISION:20/07/2017</t>
  </si>
  <si>
    <t>B15213060002</t>
  </si>
  <si>
    <t>00046021109 DEP.DE CHEQ.AJENOS,RET.DE CAM.,CONCEPTO: EJECUCION DE BOLETA DE GARANTIA,DEP.: MINISTERIO DE SALUD , PROCEDENCIA: BANCO NACIONAL DE BOLIVIA S.A., CHEQUE: 72144, FECHA DE EMISION:20/07/2017</t>
  </si>
  <si>
    <t>B15213070002</t>
  </si>
  <si>
    <t>00046021109 DEP.DE CHEQ.AJENOS,RET.DE CAM.,CONCEPTO: EJECUCION DE BOLETA DE GARANTIA,DEP.: MINISTERIO DE SALUD , PROCEDENCIA: BANCO NACIONAL DE BOLIVIA S.A., CHEQUE: 72147, FECHA DE EMISION:20/07/2017</t>
  </si>
  <si>
    <t>B15213090002</t>
  </si>
  <si>
    <t>00046021109 DEP.DE CHEQ.AJENOS,RET.DE CAM.,CONCEPTO: EJECUCION DE BOLETA DE GARANTIA,DEP.: MINISTERIO DE SALUD , PROCEDENCIA: BANCO NACIONAL DE BOLIVIA S.A., CHEQUE: 72141, FECHA DE EMISION:20/07/2017</t>
  </si>
  <si>
    <t>B15213110002</t>
  </si>
  <si>
    <t>00046021109 DEP.DE CHEQ.AJENOS,RET.DE CAM.,CONCEPTO: EJECUCION DE BOLETA DE GARANTIA,DEP.: MINISTERIO DE SALUD , PROCEDENCIA: BANCO NACIONAL DE BOLIVIA S.A., CHEQUE: 72142, FECHA DE EMISION:20/07/2017</t>
  </si>
  <si>
    <t>B15213230002</t>
  </si>
  <si>
    <t>00099021001 DEP.DE CHEQ.AJENOS,RET.DE CAM.,CONCEPTO: DEVOLUCION DE FONDOS NO EJECUTADOS,DEP.: PROGRAMA NACIONAL DE POST ALFABETIZACION , PROCEDENCIA: BANCO UNION S.A., CHEQUE: 5550, FECHA DE EMISION:21/07/2017</t>
  </si>
  <si>
    <t>O15211580002</t>
  </si>
  <si>
    <t>00234014202 DEPOSITO DE EFECTIVO, DEPOSITANTE: PEDRO WILFREDO VALDIVIA, CONCEPTO: DEV. AL C-31 N° 734 PARTIDA N° 22210, CUENTA DE DEPOSITO: CUENTA UNICA DEL TESORO</t>
  </si>
  <si>
    <t>O15211610002</t>
  </si>
  <si>
    <t>00015011108 DEPOSITO DE EFECTIVO, DEPOSITANTE: JULIO CESAR ANDIA MEDINA, CONCEPTO: EXCEDENTE DE TELEFONIA MOVIL, CUENTA DE DEPOSITO: CUENTA UNICA DEL TESORO</t>
  </si>
  <si>
    <t>O15211720002</t>
  </si>
  <si>
    <t>00041031107 DEPOSITO DE EFECTIVO, DEPOSITANTE: IBMETRO - HENRRY PACO, CONCEPTO: DEVOLUCION DE GASTOS OPERATIVOS SERVICIO EASBA, CUENTA DE DEPOSITO: CUENTA UNICA DEL TESORO</t>
  </si>
  <si>
    <t>O15211940002</t>
  </si>
  <si>
    <t>00234014201 DEPOSITO DE EFECTIVO, DEPOSITANTE: ELSO CHINAHUANCA CHINAHUANCA, CONCEPTO: DEV.AL C31 N° 744 PARTIDA N° 34110 COMBUSTIBLES, CUENTA DE DEPOSITO: CUENTA UNICA DEL TESORO</t>
  </si>
  <si>
    <t>O15211950002</t>
  </si>
  <si>
    <t>00016011101 DEPOSITO DE EFECTIVO, DEPOSITANTE: HUBER BURGOA MARIACA CI. 3459406LP, CONCEPTO: DEVOLUCION MONTO ASIGNADO ASCENSO DE CATEGORIA 2017, CUENTA DE DEPOSITO: CUENTA UNICA DEL TESORO</t>
  </si>
  <si>
    <t>O15211960002</t>
  </si>
  <si>
    <t>00234014201 DEPOSITO DE EFECTIVO, DEPOSITANTE: ELSO CHINAHUANCA CHINAHUANCA, CONCEPTO: DEV. AL C-31 N° 744 PARTIDA N° 24120 MANTENIMIENTO Y REPARACION DE VEHICULOS, CUENTA DE DEPOSITO: CUENTA UNICA DEL TESORO</t>
  </si>
  <si>
    <t>O15212210002</t>
  </si>
  <si>
    <t>00070011102 DEPOSITO DE EFECTIVO, DEPOSITANTE: IVONNE RAQUEL CASTRO MURILLO, CONCEPTO: POR PAGO SABSA ( LP / CBBA ) 2 DE JULIO 2017, CUENTA DE DEPOSITO: CUENTA UNICA DEL TESORO</t>
  </si>
  <si>
    <t>O15212260002</t>
  </si>
  <si>
    <t>00086038007 DEPOSITO DE EFECTIVO, DEPOSITANTE: JORGE BILBAO, CONCEPTO: DEVLUCION DE HONORARIOS MES DE ENERO, CUENTA DE DEPOSITO: CUENTA UNICA DEL TESORO</t>
  </si>
  <si>
    <t>O15212380002</t>
  </si>
  <si>
    <t>00099021001 DEPOSITO DE EFECTIVO, DEPOSITANTE: CARMELA ANTONIA VERA FERNANDEZ, CONCEPTO: DOBLE PERCEPCION, CUENTA DE DEPOSITO: CUENTA UNICA DEL TESORO</t>
  </si>
  <si>
    <t>O15212420002</t>
  </si>
  <si>
    <t>00099021001 DEPOSITO DE EFECTIVO, DEPOSITANTE: VIRGINIA SALAZAR FLORES, CONCEPTO: DEVOLUCION DE HABER DE MARZO, CUENTA DE DEPOSITO: CUENTA UNICA DEL TESORO</t>
  </si>
  <si>
    <t>O15212510002</t>
  </si>
  <si>
    <t>00070011102 DEPOSITO DE EFECTIVO, DEPOSITANTE: HECTOR ANDRES HINOJOSA RODRIGUEZ, CONCEPTO: DEVOLUCION DE VIATICOS POR VIAJE A SUCRE DEL 4 AL 5 DE MARZO, CUENTA DE DEPOSITO: CUENTA UNICA DEL TESORO</t>
  </si>
  <si>
    <t>O15212630002</t>
  </si>
  <si>
    <t>00070011102 DEPOSITO DE EFECTIVO, DEPOSITANTE: LIZETH PAMELA ZAMBRANA PILLCO, CONCEPTO: DEVOLUCION DE SALDOS FONDOS EN AVANCE, CUENTA DE DEPOSITO: CUENTA UNICA DEL TESORO</t>
  </si>
  <si>
    <t>O15212700002</t>
  </si>
  <si>
    <t>00099021001 DEPOSITO DE EFECTIVO, DEPOSITANTE: TRIBUNAL CONSTITUCIONAL PLURINACIONAL, CONCEPTO: DEVOLUCION DE FONDOS NO UTILIZADOS POR NESTOR AVILA PREVENTIVO 473, CUENTA DE DEPOSITO: CUENTA UNICA DEL TESORO</t>
  </si>
  <si>
    <t>O15212710002</t>
  </si>
  <si>
    <t>00099021001 DEPOSITO DE EFECTIVO, DEPOSITANTE: TRIBUNAL CONSTITUCIONAL PLURINACIONAL, CONCEPTO: DEVOLUCION DE FONDOS NO UTILIZADOS POR EL SR LUIS PARACTA PREVENTIVO 538, CUENTA DE DEPOSITO: CUENTA UNICA DEL TESORO</t>
  </si>
  <si>
    <t>O15212790002</t>
  </si>
  <si>
    <t>00046031102 DEPOSITO DE EFECTIVO, DEPOSITANTE: DAISY CHERRONI OVANDO CI.1666716 TJ, CONCEPTO: DEVOLUCION DE RECURSOS, CUENTA DE DEPOSITO: CUENTA UNICA DEL TESORO</t>
  </si>
  <si>
    <t>O15212950002</t>
  </si>
  <si>
    <t>00099021001 DEPOSITO DE EFECTIVO, DEPOSITANTE: MINISTERIO DE EDUCACION- GABRIELA CHUILLA MAMANI, CONCEPTO: REVERSION DE BOLETA DE HABER MENSUAL, CUENTA DE DEPOSITO: CUENTA UNICA DEL TESORO</t>
  </si>
  <si>
    <t>O15213030002</t>
  </si>
  <si>
    <t>00099021001 DEPOSITO DE EFECTIVO, DEPOSITANTE: SONIA JUANA LIMA VDA VERA, CONCEPTO: SENASIR-COBRO INDEBIDO N° 010/2017, CUENTA DE DEPOSITO: CUENTA UNICA DEL TESORO</t>
  </si>
  <si>
    <t>O15213100002</t>
  </si>
  <si>
    <t>00099021001 DEPOSITO DE EFECTIVO, DEPOSITANTE: MARTINEZ PAMO SRL, CONCEPTO: DEVOLUCION POR CONCEPTO DE HOSPEDAJE DE LA 6TA OCEPB, CUENTA DE DEPOSITO: CUENTA UNICA DEL TESORO</t>
  </si>
  <si>
    <t>O15213150002</t>
  </si>
  <si>
    <t>00099021001 DEPOSITO DE EFECTIVO, DEPOSITANTE: VLADIMIR MANCILLA VEIZAGA, CONCEPTO: DEVOLUCION, CUENTA DE DEPOSITO: CUENTA UNICA DEL TESORO</t>
  </si>
  <si>
    <t>O15213180002</t>
  </si>
  <si>
    <t>00099021001 DEPOSITO DE EFECTIVO, DEPOSITANTE: ASFI-MARCO ANTONIO ALCAZAR BALLESTEROS, CONCEPTO: DEVOLUCION POR PASAJES TERRESTRES, CUENTA DE DEPOSITO: CUENTA UNICA DEL TESORO</t>
  </si>
  <si>
    <t>O15213190002</t>
  </si>
  <si>
    <t>00099021001 DEPOSITO DE EFECTIVO, DEPOSITANTE: NELLY TINTAYA MAQUERA, CONCEPTO: DEVOLUCION DE VIATICOS, CUENTA DE DEPOSITO: CUENTA UNICA DEL TESORO</t>
  </si>
  <si>
    <t>O15213210002</t>
  </si>
  <si>
    <t>00574012002 DEPOSITO DE EFECTIVO, DEPOSITANTE: LACTEOSBOL, CONCEPTO: DEVOLUCION DE FONDOS, CUENTA DE DEPOSITO: CUENTA UNICA DEL TESORO</t>
  </si>
  <si>
    <t>O15213350002</t>
  </si>
  <si>
    <t>00099021001 DEPOSITO DE EFECTIVO, DEPOSITANTE: MMAYA-MARIA ESTHER NOGALES RICO, CONCEPTO: DEVOLUCION SALDO FONDOS EN AVANCE REFRIGERIO, CUENTA DE DEPOSITO: CUENTA UNICA DEL TESORO</t>
  </si>
  <si>
    <t>O15213360002</t>
  </si>
  <si>
    <t>00130012001 DEPOSITO DE EFECTIVO, DEPOSITANTE: COOP. MINERA 16 DE JULIO R.L., CONCEPTO: PAGO CUOTA 28; 3RA AMPLIACION COOP MINERA 16 DE JULIO R.L, CUENTA DE DEPOSITO: CUENTA UNICA DEL TESORO</t>
  </si>
  <si>
    <t>O15213460002</t>
  </si>
  <si>
    <t>00046031102 DEPOSITO DE EFECTIVO, DEPOSITANTE: ERIKA JEANINE RUIZ ARANDA, CONCEPTO: DEVOLUCION DE RECURSOS, CUENTA DE DEPOSITO: CUENTA UNICA DEL TESORO</t>
  </si>
  <si>
    <t>O15213820002</t>
  </si>
  <si>
    <t>00594012001 DEPOSITO DE EFECTIVO, DEPOSITANTE: FERNANDA LEONOR BERNAL AGUILAR, CONCEPTO: DEV.DE RECURSOS POR REPETICION DE PAGO DE MULTAS IMPOSITIVAS, CUENTA DE DEPOSITO: CUENTA UNICA DEL TESORO</t>
  </si>
  <si>
    <t>O15214110002</t>
  </si>
  <si>
    <t>00224012002 DEPOSITO DE EFECTIVO, DEPOSITANTE: ADHEMAR MARTINEZ CALLAHUANCA, CONCEPTO: DEVOLUCION DE SALDO NO UTILIZADO FONDOS EN AVANCE, CUENTA DE DEPOSITO: CUENTA UNICA DEL TESORO</t>
  </si>
  <si>
    <t>O15214170002</t>
  </si>
  <si>
    <t>00344018001 DEPOSITO DE EFECTIVO, DEPOSITANTE: EDILBERTO QUISPE, CONCEPTO: SALDO TALLER SOCIALIZACION CR YAMINAWA Y MACHINERI PAUTAS METODOLOGICAS, CUENTA DE DEPOSITO: CUENTA UNICA DEL TESORO</t>
  </si>
  <si>
    <t>O15214190002</t>
  </si>
  <si>
    <t>00344018001 DEPOSITO DE EFECTIVO, DEPOSITANTE: EDILBERTO QUISPE, CONCEPTO: SALDO TALLER PLANIFICACION CURRICULAR Y ELABORACION D INSTRUMENTOS Y METODOLOGIAS NUCLEO REF QUIVALE, CUENTA DE DEPOSITO: CUENTA UNICA DEL TESORO</t>
  </si>
  <si>
    <t>O15214210002</t>
  </si>
  <si>
    <t>00582012001 DEPOSITO DE EFECTIVO, DEPOSITANTE: ALVARO IVAN VILLARROEL CUSICANQUI, CONCEPTO: DEVOLUCION SALARIO FREDDY BERNARDO QUISPE LIMACHI, CUENTA DE DEPOSITO: CUENTA UNICA DEL TESORO</t>
  </si>
  <si>
    <t>O15214320002</t>
  </si>
  <si>
    <t>00099021001 DEPOSITO DE EFECTIVO, DEPOSITANTE: SENASIR- LOLA PORFIRIA RODRIGUEZ, CONCEPTO: DOBLE PERCEPCION, CUENTA DE DEPOSITO: CUENTA UNICA DEL TESORO</t>
  </si>
  <si>
    <t>O15214760002</t>
  </si>
  <si>
    <t>00015011108 DEPOSITO DE EFECTIVO, DEPOSITANTE: CARLOS VICENTE CORI SARDON, CONCEPTO: DEVOLUCION IMPUESTO REFRIGERIO MAYO 2017 SR. LOPEZ RODRIGUEZ, CUENTA DE DEPOSITO: CUENTA UNICA DEL TESORO</t>
  </si>
  <si>
    <t>O15214780002</t>
  </si>
  <si>
    <t>00373024105 DEPOSITO DE EFECTIVO, DEPOSITANTE: EDVER AQUILINO FLORES HUANCA, CONCEPTO: DEVOLUCION DE FONDOS DE PROYECTO 20315, CUENTA DE DEPOSITO: CUENTA UNICA DEL TESORO</t>
  </si>
  <si>
    <t>O15214860002</t>
  </si>
  <si>
    <t>00099021001 DEPOSITO DE EFECTIVO, DEPOSITANTE: DAVID ANTEQUERA FRIAS, CONCEPTO: SALDO DE FONDOS EN AVANCE MODIFICACION DE BARANDAS EN 1ER PISO (AREA DE CIRCULACION EDIF REVOLUCION), CUENTA DE DEPOSITO: CUENTA UNICA DEL TESORO</t>
  </si>
  <si>
    <t>O15214920002</t>
  </si>
  <si>
    <t>00526012001 DEPOSITO DE EFECTIVO, DEPOSITANTE: MANUEL ALIAGA RAMIREZ, CONCEPTO: DEVOLUCION DE FONDOS EN AVANCE PARA GASOLINA, CUENTA DE DEPOSITO: CUENTA UNICA DEL TESORO</t>
  </si>
  <si>
    <t>O15215080002</t>
  </si>
  <si>
    <t>00070011102 DEPOSITO DE EFECTIVO, DEPOSITANTE: ALVARO ADEL FLORES SANTALLA, CONCEPTO: DEVOLUCION DE VIATICOS, CUENTA DE DEPOSITO: CUENTA UNICA DEL TESORO</t>
  </si>
  <si>
    <t>O15215210002</t>
  </si>
  <si>
    <t>00292012001 DEPOSITO DE EFECTIVO, DEPOSITANTE: NESTOR PAZ VILLAMOR, CONCEPTO: CONVENIO 012-2016 ENTRE VIAS BOLIVIA Y FEDERACION 1ERO DE MAYO, CUENTA DE DEPOSITO: CUENTA UNICA DEL TESORO</t>
  </si>
  <si>
    <t>O15215220002</t>
  </si>
  <si>
    <t>O15215230002</t>
  </si>
  <si>
    <t>B15216480002</t>
  </si>
  <si>
    <t>00099021001 DEP.DE CHEQ.AJENOS,RET.DE CAM.,CONCEPTO: DEVOL DE WALTER URZAGASTE POR ANTICIPO DE VIATICOS DE GESTIONES ANTERIORES,DEP.: MDPYEP-WALTER URZAGASTE BURGOS , PROCEDENCIA: BANCO UNION S.A., CHEQUE: 2136, FECHA DE EMISION:19/07/2017</t>
  </si>
  <si>
    <t>B15216490002</t>
  </si>
  <si>
    <t>00099021001 DEP.DE CHEQ.AJENOS,RET.DE CAM.,CONCEPTO: DEVOL DE FONDOS ENTREGADOS A FELIX LAGUNA, COMPRA DE COMBUSTIBLE GESTIONES ANTERIORES,DEP.: MDPYEP-FELIX LAGUNA VALDEZ , PROCEDENCIA: BANCO UNION S.A., CHEQUE: 922, FECHA DE EMISION:19/07/2017</t>
  </si>
  <si>
    <t>B15216710002</t>
  </si>
  <si>
    <t>00020051101 DEP.DE CHEQ.AJENOS,RET.DE CAM.,CONCEPTO: TRANSFERENCIA DE RECURSOS FTE 11 ARMADA BOLIVIANA,DEP.: MINISTERIO DE DEFENSA , PROCEDENCIA: BANCO UNION S.A., CHEQUE: 15328, FECHA DE EMISION:21/07/2017</t>
  </si>
  <si>
    <t>B15216720002</t>
  </si>
  <si>
    <t>00020011102 DEP.DE CHEQ.AJENOS,RET.DE CAM.,CONCEPTO: TRANSFERENCIA DE RECURSOS P/PAGO HABERES JUL-AGO-SEP/17 R.I.I.B.-I.G.M.,DEP.: MINISTERIO DE DEFENSA , PROCEDENCIA: BANCO UNION S.A., CHEQUE: 15309, FECHA DE EMISION:21/07/2017</t>
  </si>
  <si>
    <t>B15216730002</t>
  </si>
  <si>
    <t>00020051101 DEP.DE CHEQ.AJENOS,RET.DE CAM.,CONCEPTO: TRANSFERENCIA DE RECURSOS FTE-11 ARMADA BOLIVIANA,DEP.: MINISTERIO DE DEFENSA , PROCEDENCIA: BANCO UNION S.A., CHEQUE: 15329, FECHA DE EMISION:21/07/2017</t>
  </si>
  <si>
    <t>B15216740002</t>
  </si>
  <si>
    <t>00020051101 DEP.DE CHEQ.AJENOS,RET.DE CAM.,CONCEPTO: TRANSFERENCIA DE RECURSOS FTE-11 ARMADA BOLIVIANA,DEP.: MINISTERIO DE DEFENSA , PROCEDENCIA: BANCO UNION S.A., CHEQUE: 15330, FECHA DE EMISION:21/07/2017</t>
  </si>
  <si>
    <t>B15216770002</t>
  </si>
  <si>
    <t>00523012001 DEP.DE CHEQ.AJENOS,RET.DE CAM.,CONCEPTO: PAGO POR SERVICIOS PRESTADOS,DEP.: ECOBOL , PROCEDENCIA: BANCO BISA S.A., CHEQUE: 5360, FECHA DE EMISION:17/07/2017</t>
  </si>
  <si>
    <t>B15216820002</t>
  </si>
  <si>
    <t>00523012001 DEP.DE CHEQ.AJENOS,RET.DE CAM.,CONCEPTO: PAGO POR SERVICIOS PRESTADOS,DEP.: ECOBOL , PROCEDENCIA: BANCO NACIONAL DE BOLIVIA S.A., CHEQUE: 6281, FECHA DE EMISION:30/06/2017</t>
  </si>
  <si>
    <t>B15216840002</t>
  </si>
  <si>
    <t>00523012001 DEP.DE CHEQ.AJENOS,RET.DE CAM.,CONCEPTO: PAGO POR SERVICIOS PRESTADOS,DEP.: ECOBOL , PROCEDENCIA: BANCO MERCANTIL SANTA CRUZ SA., CHEQUE: 24, FECHA DE EMISION:17/07/2017</t>
  </si>
  <si>
    <t>B15216950002</t>
  </si>
  <si>
    <t>00046024204 DEP.DE CHEQ.AJENOS,RET.DE CAM.,CONCEPTO: DEVOLUCION DE BAJAS MEDICAS POR INCAPACIDAD TEMPORAL,DEP.: MINISTERIO DE SALUD , PROCEDENCIA: BANCO UNION S.A., CHEQUE: 23079, FECHA DE EMISION:29/06/2017</t>
  </si>
  <si>
    <t>B15216960002</t>
  </si>
  <si>
    <t>00099021001 DEP.DE CHEQ.AJENOS,RET.DE CAM.,CONCEPTO: DEVOLUCION DE BAJAS MEDICAS POR INCAPACIDAD TEMPORAL,DEP.: MINISTERIO DE SALUD , PROCEDENCIA: BANCO UNION S.A., CHEQUE: 23077, FECHA DE EMISION:29/06/2017</t>
  </si>
  <si>
    <t>B15216990002</t>
  </si>
  <si>
    <t>00046021109 DEP.DE CHEQ.AJENOS,RET.DE CAM.,CONCEPTO: DEVOLUCION DE BAJAS MEDICAS POR INCAPACIDAD TEMPORAL,DEP.: MINISTERIO DE SALUD , PROCEDENCIA: BANCO UNION S.A., CHEQUE: 23078, FECHA DE EMISION:29/06/2017</t>
  </si>
  <si>
    <t>B15217180002</t>
  </si>
  <si>
    <t>00099021001 DEP.DE CHEQ.AJENOS,RET.DE CAM.,CONCEPTO: ARAUZ LUZ GRACIELA MENDIZABAL DE,DEP.: BANCO UNION S.A. , PROCEDENCIA: BANCO UNION S.A., CHEQUE: 150590, FECHA DE EMISION:24/07/2017</t>
  </si>
  <si>
    <t>B15217200002</t>
  </si>
  <si>
    <t>00099021001 DEP.DE CHEQ.AJENOS,RET.DE CAM.,CONCEPTO: AÑAZGO USTAREZ MANUEL,DEP.: BANCO UNION S.A. , PROCEDENCIA: BANCO UNION S.A., CHEQUE: 150589, FECHA DE EMISION:24/07/2017</t>
  </si>
  <si>
    <t>B15217380002</t>
  </si>
  <si>
    <t>00015011107 DEP.DE CHEQ.AJENOS,RET.DE CAM.,CONCEPTO: DEVOLUCION DE FONDOS,DEP.: MINI. GOBIERNO , PROCEDENCIA: BANCO UNION S.A., CHEQUE: 545, FECHA DE EMISION:19/07/2017</t>
  </si>
  <si>
    <t>B15217560002</t>
  </si>
  <si>
    <t>00070011102 DEP.DE CHEQ.AJENOS,RET.DE CAM.,CONCEPTO: DEP POR DEMASIA-IMPUESTOS JUNIO,DEP.: MTEPS , PROCEDENCIA: BANCO UNION S.A., CHEQUE: 8264, FECHA DE EMISION:20/07/2017</t>
  </si>
  <si>
    <t>O15216440002</t>
  </si>
  <si>
    <t>00099021001 DEPOSITO DE EFECTIVO, DEPOSITANTE: EDDY JAVIER ALVAREZ MAMANI CI: 6140165 L.P., CONCEPTO: DEVOLUCION DE VIATICOS, CUENTA DE DEPOSITO: CUENTA UNICA DEL TESORO</t>
  </si>
  <si>
    <t>O15216450002</t>
  </si>
  <si>
    <t>00344018001 DEPOSITO DE EFECTIVO, DEPOSITANTE: INDIRA OLGUIN, CONCEPTO: SALDO PASAJE Y VIATICO, CUENTA DE DEPOSITO: CUENTA UNICA DEL TESORO</t>
  </si>
  <si>
    <t>O15216460002</t>
  </si>
  <si>
    <t>00344018001 DEPOSITO DE EFECTIVO, DEPOSITANTE: INDIRA OLGUIN, CONCEPTO: SALDO ACTIVIDAD TRINIDAD, CUENTA DE DEPOSITO: CUENTA UNICA DEL TESORO</t>
  </si>
  <si>
    <t>O15216470002</t>
  </si>
  <si>
    <t>00099021001 DEPOSITO DE EFECTIVO, DEPOSITANTE: SANIDAD OP. DEL EJERCITO CNL JALDIN, CONCEPTO: REVERSION EN GASTOS MEDICOS SOCIALES, CUENTA DE DEPOSITO: CUENTA UNICA DEL TESORO</t>
  </si>
  <si>
    <t>O15216690002</t>
  </si>
  <si>
    <t>00234014202 DEPOSITO DE EFECTIVO, DEPOSITANTE: HECTOR CUSI QUISPE, CONCEPTO: DEVOLUCION AL C31 N° 716 PARTIDA 24120 MANTENIMIENTO Y REPARACION, CUENTA DE DEPOSITO: CUENTA UNICA DEL TESORO</t>
  </si>
  <si>
    <t>O15216700002</t>
  </si>
  <si>
    <t>00234014202 DEPOSITO DE EFECTIVO, DEPOSITANTE: HECTOR CUSI QUISPE, CONCEPTO: DEVOLUCION AL C31 N° 716 PARTIDA 34110 CONBUSTIBLE, CUENTA DE DEPOSITO: CUENTA UNICA DEL TESORO</t>
  </si>
  <si>
    <t>O15216940002</t>
  </si>
  <si>
    <t>00594012001 DEPOSITO DE EFECTIVO, DEPOSITANTE: ADRIANA PAMELA RIOS MACONDE, CONCEPTO: DEVOLUCION DE RECURSOS, CUENTA DE DEPOSITO: CUENTA UNICA DEL TESORO</t>
  </si>
  <si>
    <t>O15217010002</t>
  </si>
  <si>
    <t>00015051101 DEPOSITO DE EFECTIVO, DEPOSITANTE: ELICEO TAPIA AYCA, CONCEPTO: DEVOLUCION DE REEMBOLSO DE RECURSOS POR COMBUSTIBLE, CUENTA DE DEPOSITO: CUENTA UNICA DEL TESORO</t>
  </si>
  <si>
    <t>O15217040002</t>
  </si>
  <si>
    <t>00099021001 DEPOSITO DE EFECTIVO, DEPOSITANTE: FUNDACION BRIG MED CUBANA-DAYAMI LEISA CORDERO, CONCEPTO: DEVOLUCION POR CONCEPTO DE COMUNICACIONES MES DE JUNIO, CUENTA DE DEPOSITO: CUENTA UNICA DEL TESORO</t>
  </si>
  <si>
    <t>O15217070002</t>
  </si>
  <si>
    <t>00099021001 DEPOSITO DE EFECTIVO, DEPOSITANTE: FUNDACION BRIG MED CUBANA-DAYAMI LEISA CORDERO, CONCEPTO: DEVOLUCION POR CONCEPTO DE MANTENIMIENTO Y REPARACION DE MUEBLES Y ENSERES MES JUNIO, CUENTA DE DEPOSITO: CUENTA UNICA DEL TESORO</t>
  </si>
  <si>
    <t>O15217080002</t>
  </si>
  <si>
    <t>00099021001 DEPOSITO DE EFECTIVO, DEPOSITANTE: FUNDACION BRIG MED CUBANA-DAYAMI LEISA CORDERO, CONCEPTO: DEVOLUCION POR CONCEPTO DE GAS LICUADO MES DE JUNIO, CUENTA DE DEPOSITO: CUENTA UNICA DEL TESORO</t>
  </si>
  <si>
    <t>O15217090002</t>
  </si>
  <si>
    <t>00099021001 DEPOSITO DE EFECTIVO, DEPOSITANTE: FUNDACION BRIG MED CUBANA-DAYAMI LEISA CORDERO, CONCEPTO: DEVOLUCION POR CONCEPTO DE ALIMENTO CORRESPONDIENTE AL MES JUNIO, CUENTA DE DEPOSITO: CUENTA UNICA DEL TESORO</t>
  </si>
  <si>
    <t>O15217100002</t>
  </si>
  <si>
    <t>00099021001 DEPOSITO DE EFECTIVO, DEPOSITANTE: FUNDACION BRIG MED CUBANA-DAYAMI LEISA CORDERO, CONCEPTO: DEVOLUCION POR CONCEPTO DE TASAS MES DE JUNIO, CUENTA DE DEPOSITO: CUENTA UNICA DEL TESORO</t>
  </si>
  <si>
    <t>O15217120002</t>
  </si>
  <si>
    <t>00099021001 DEPOSITO DE EFECTIVO, DEPOSITANTE: FUNDACION BRIG MED CUBANA-DAYAMI LEISA CORDERO, CONCEPTO: DEVOLUCION POR CONCEPTO DE COMBUSTIBLE MES DE JUNIO, CUENTA DE DEPOSITO: CUENTA UNICA DEL TESORO</t>
  </si>
  <si>
    <t>O15217400002</t>
  </si>
  <si>
    <t>00099021001 DEPOSITO DE EFECTIVO, DEPOSITANTE: OCTAVIO CHAVEZ ALBA CI 1985007 SC, CONCEPTO: CUMPLIMIENTO DICTAMEN CGE/DRC-080/2016 DE UMSS, CUENTA DE DEPOSITO: CUENTA UNICA DEL TESORO</t>
  </si>
  <si>
    <t>O15217410002</t>
  </si>
  <si>
    <t>O15217430002</t>
  </si>
  <si>
    <t>00020031101 DEPOSITO DE EFECTIVO, DEPOSITANTE: RC-7 "CHICHAS", CONCEPTO: RETENCION DE IMPUESTOS POR CONCEPTO DE SOBREALIMENTACION POR SEGURIDAD FISICA, CUENTA DE DEPOSITO: CUENTA UNICA DEL TESORO</t>
  </si>
  <si>
    <t>O15217450002</t>
  </si>
  <si>
    <t>O15217470002</t>
  </si>
  <si>
    <t>O15217480002</t>
  </si>
  <si>
    <t>O15217490002</t>
  </si>
  <si>
    <t>O15217520002</t>
  </si>
  <si>
    <t>O15217570002</t>
  </si>
  <si>
    <t>00373024105 DEPOSITO DE EFECTIVO, DEPOSITANTE: HUMBERTO FERNANDO HUMEREZ ADRIAN, CONCEPTO: DEVOLUCION DE TRES DIAS DE HABER O SUELDO DE FECHA 29,30 Y 31 MAYO DEL 2015 COMO CONSULTOR POR PRODU, CUENTA DE DEPOSITO: CUENTA UNICA DEL TESORO</t>
  </si>
  <si>
    <t>O15217580002</t>
  </si>
  <si>
    <t>00234014202 DEPOSITO DE EFECTIVO, DEPOSITANTE: ATILIO HUCHANI BUSTOS, CONCEPTO: DEV FONDOS AL C-31 N° 750 PARTIDA 24120 POR LAVADO, CUENTA DE DEPOSITO: CUENTA UNICA DEL TESORO</t>
  </si>
  <si>
    <t>O15217600002</t>
  </si>
  <si>
    <t>00234014202 DEPOSITO DE EFECTIVO, DEPOSITANTE: ATILIO HUCHANI BUSTOS, CONCEPTO: DEV FONDOS AL C-31 N° 750 PARTIDA 34110 POR GASOLINA, CUENTA DE DEPOSITO: CUENTA UNICA DEL TESORO</t>
  </si>
  <si>
    <t>O15217720002</t>
  </si>
  <si>
    <t>00099021001 DEPOSITO DE EFECTIVO, DEPOSITANTE: FLAVIA MARINA FLORES MIRANDA, CONCEPTO: DOBLE PERCEPSION, CUENTA DE DEPOSITO: CUENTA UNICA DEL TESORO</t>
  </si>
  <si>
    <t>O15218130002</t>
  </si>
  <si>
    <t>00099021001 DEPOSITO DE EFECTIVO, DEPOSITANTE: BRAYAM MAURICIO PIMENTEL TARIFA, CONCEPTO: DEVOLUCION MEDIO DIA DE VIATICO, CUENTA DE DEPOSITO: CUENTA UNICA DEL TESORO</t>
  </si>
  <si>
    <t>O15218140002</t>
  </si>
  <si>
    <t>O15218150002</t>
  </si>
  <si>
    <t>O15218160002</t>
  </si>
  <si>
    <t>O15218170002</t>
  </si>
  <si>
    <t>00130012002 DEPOSITO DE EFECTIVO, DEPOSITANTE: JUAN GUERREROS ROQUE, CONCEPTO: DEVOLUCION POR GASTOS DE PEAJES, CUENTA DE DEPOSITO: CUENTA UNICA DEL TESORO</t>
  </si>
  <si>
    <t>O15218310002</t>
  </si>
  <si>
    <t>00099021001 DEPOSITO DE EFECTIVO, DEPOSITANTE: ABRAHAM CONDORI CHOQUEHUANCA, CONCEPTO: DOBLE PERCEPCION, CUENTA DE DEPOSITO: CUENTA UNICA DEL TESORO</t>
  </si>
  <si>
    <t>O15218330002</t>
  </si>
  <si>
    <t>00234014202 DEPOSITO DE EFECTIVO, DEPOSITANTE: MARIO MARISCAL QUISPE, CONCEPTO: DEVOLUCION AL C-31 - 716 PARTIDA N° 34110 COMBUSTIBLE, CUENTA DE DEPOSITO: CUENTA UNICA DEL TESORO</t>
  </si>
  <si>
    <t>O15218340002</t>
  </si>
  <si>
    <t>00234014202 DEPOSITO DE EFECTIVO, DEPOSITANTE: MARIO MARISCAL QUISPE, CONCEPTO: DEVOLUCION AL C-31 - 717 PARTIDA N° 851 TASAS, CUENTA DE DEPOSITO: CUENTA UNICA DEL TESORO</t>
  </si>
  <si>
    <t>O15218580002</t>
  </si>
  <si>
    <t>00099021001 DEPOSITO DE EFECTIVO, DEPOSITANTE: JANNETH VASQUEZ FORONDA, CONCEPTO: DEVOLUCION DE HABER MES MARZO, CUENTA DE DEPOSITO: CUENTA UNICA DEL TESORO</t>
  </si>
  <si>
    <t>O15218600002</t>
  </si>
  <si>
    <t>00099021001 DEPOSITO DE EFECTIVO, DEPOSITANTE: JANNETH VASQUEZ FORONDA, CONCEPTO: DEVOLUCION DE DESCUENTO DE HABER MES MARZO, CUENTA DE DEPOSITO: CUENTA UNICA DEL TESORO</t>
  </si>
  <si>
    <t>O15218610002</t>
  </si>
  <si>
    <t>00099021001 DEPOSITO DE EFECTIVO, DEPOSITANTE: JANNETH VASQUEZ FORONDA, CONCEPTO: DEVOLUCION HABER MES ABRIL, CUENTA DE DEPOSITO: CUENTA UNICA DEL TESORO</t>
  </si>
  <si>
    <t>O15218630002</t>
  </si>
  <si>
    <t>00099021001 DEPOSITO DE EFECTIVO, DEPOSITANTE: JANNETH VASQUEZ FORONDA, CONCEPTO: DEVOLUCION DE DESCUENTO DE HABER MES ABRIL, CUENTA DE DEPOSITO: CUENTA UNICA DEL TESORO</t>
  </si>
  <si>
    <t>O15218650002</t>
  </si>
  <si>
    <t>00099021001 DEPOSITO DE EFECTIVO, DEPOSITANTE: JANNETH VASQUEZ FORONDA, CONCEPTO: DEVOLUCION DE HABER MES MAYO, CUENTA DE DEPOSITO: CUENTA UNICA DEL TESORO</t>
  </si>
  <si>
    <t>O15218670002</t>
  </si>
  <si>
    <t>00099021001 DEPOSITO DE EFECTIVO, DEPOSITANTE: JANNETH VASQUEZ FORONDA, CONCEPTO: DEVOLUCION DE DESCUENTO DE HABER MES MAYO, CUENTA DE DEPOSITO: CUENTA UNICA DEL TESORO</t>
  </si>
  <si>
    <t>O15218680002</t>
  </si>
  <si>
    <t>00099021001 DEPOSITO DE EFECTIVO, DEPOSITANTE: JANNETH VASQUEZ FORONDA, CONCEPTO: DEVOLUCION DE HABER MES JUNIO, CUENTA DE DEPOSITO: CUENTA UNICA DEL TESORO</t>
  </si>
  <si>
    <t>O15218690002</t>
  </si>
  <si>
    <t>00099021001 DEPOSITO DE EFECTIVO, DEPOSITANTE: JANNETH VASQUEZ FORONDA, CONCEPTO: DEVOLUCION DE DESCUENTO DE HABER MES JUNIO, CUENTA DE DEPOSITO: CUENTA UNICA DEL TESORO</t>
  </si>
  <si>
    <t>O15218700002</t>
  </si>
  <si>
    <t>00099021001 DEPOSITO DE EFECTIVO, DEPOSITANTE: JANNETH VASQUEZ FORONDA, CONCEPTO: DEVOLUCION DE RETROACTIVO, CUENTA DE DEPOSITO: CUENTA UNICA DEL TESORO</t>
  </si>
  <si>
    <t>O15218740002</t>
  </si>
  <si>
    <t>00099021001 DEPOSITO DE EFECTIVO, DEPOSITANTE: MARIA LUISA VISCARRA SOLIZ, CONCEPTO: DOBLE PERCEPCION, CUENTA DE DEPOSITO: CUENTA UNICA DEL TESORO</t>
  </si>
  <si>
    <t>O15218800002</t>
  </si>
  <si>
    <t>00099021001 DEPOSITO DE EFECTIVO, DEPOSITANTE: MINISTERIO DE PLANIFICACION DEL DESARROLLO, CONCEPTO: DEVOLUCION DE SALDO NO EJECUTADO, CUENTA DE DEPOSITO: CUENTA UNICA DEL TESORO</t>
  </si>
  <si>
    <t>O15218860002</t>
  </si>
  <si>
    <t>00016011101 DEPOSITO DE EFECTIVO, DEPOSITANTE: PAULA ALEJANDRA GUTIERREZ BURGOA, CONCEPTO: DEVOLUCION ASCENSO DE CATEGORIA, CUENTA DE DEPOSITO: CUENTA UNICA DEL TESORO</t>
  </si>
  <si>
    <t>O15218920002</t>
  </si>
  <si>
    <t>00292032001 DEPOSITO DE EFECTIVO, DEPOSITANTE: GUSTAVO LEIGUE PANDIQUE, CONCEPTO: DEP. POR DAÑOS ECONOMICOS,VIAS BOLIVIA, CUENTA DE DEPOSITO: CUENTA UNICA DEL TESORO</t>
  </si>
  <si>
    <t>O15218940002</t>
  </si>
  <si>
    <t>00099021001 DEPOSITO DE EFECTIVO, DEPOSITANTE: BORIS MAX TELLERIA, CONCEPTO: DEVOLUCION A FONDOS A RENDIR POR COMPRA DE COMBUSTIBLE, CUENTA DE DEPOSITO: CUENTA UNICA DEL TESORO</t>
  </si>
  <si>
    <t>O15219000002</t>
  </si>
  <si>
    <t>00046104203 DEPOSITO DE EFECTIVO, DEPOSITANTE: JIMMY W. ZURITA PONCE, CONCEPTO: REVERSION DE FONDOS NO UTILIZADOS, CUENTA DE DEPOSITO: CUENTA UNICA DEL TESORO</t>
  </si>
  <si>
    <t>O15219030002</t>
  </si>
  <si>
    <t>00046024204 DEPOSITO DE EFECTIVO, DEPOSITANTE: MIN.DE SALUD - MIGUEL ANGEL ROJAS INQUILLO, CONCEPTO: REVERSION DE SALDO NO EJECUTADO PREVENTIVO : 1294, CUENTA DE DEPOSITO: CUENTA UNICA DEL TESORO</t>
  </si>
  <si>
    <t>O15219090002</t>
  </si>
  <si>
    <t>00099021001 DEPOSITO DE EFECTIVO, DEPOSITANTE: ASFI-EDWIN J. ZABALA TORREZ, CONCEPTO: DEVOLUCION POR PASAJES TERRESTRES, CUENTA DE DEPOSITO: CUENTA UNICA DEL TESORO</t>
  </si>
  <si>
    <t>O15219100002</t>
  </si>
  <si>
    <t>00224012002 DEPOSITO DE EFECTIVO, DEPOSITANTE: OLGA MARTINEZ ACOSTA - INSUMOS BOLIVIA, CONCEPTO: DEVOLUCION DE SALDO NO UTILIZADO DE CAJA CHICA, CUENTA DE DEPOSITO: CUENTA UNICA DEL TESORO</t>
  </si>
  <si>
    <t>O15219120002</t>
  </si>
  <si>
    <t>00099021001 DEPOSITO DE EFECTIVO, DEPOSITANTE: ASFI-ANGEL F. MOSTAJO CORTEZ, CONCEPTO: DEVOLUCION DE FONDOS "SABSA", CUENTA DE DEPOSITO: CUENTA UNICA DEL TESORO</t>
  </si>
  <si>
    <t>O15219160002</t>
  </si>
  <si>
    <t>00020031101 DEPOSITO DE EFECTIVO, DEPOSITANTE: EJERCITO DE BOLIVIA, CONCEPTO: RETENSON, CUENTA DE DEPOSITO: CUENTA UNICA DEL TESORO</t>
  </si>
  <si>
    <t>O15219420002</t>
  </si>
  <si>
    <t>00099021001 DEPOSITO DE EFECTIVO, DEPOSITANTE: JANNETH JUANA ARREAÑO FLORES, CONCEPTO: DEVOLUCION FONDOS EN AVANCE, CUENTA DE DEPOSITO: CUENTA UNICA DEL TESORO</t>
  </si>
  <si>
    <t>O15219500002</t>
  </si>
  <si>
    <t>O15219840002</t>
  </si>
  <si>
    <t>00206012001 DEPOSITO DE EFECTIVO, DEPOSITANTE: INE, CONCEPTO: DEP. POR VENTA,LA PAZ, FECHA 21/07/2017, CUENTA DE DEPOSITO: CUENTA UNICA DEL TESORO</t>
  </si>
  <si>
    <t>O15219870002</t>
  </si>
  <si>
    <t>00130012002 DEPOSITO DE EFECTIVO, DEPOSITANTE: LUIS FEDERICO MARTINEZ R., CONCEPTO: DEVOLUCION POR CONCEPTO GASTOS PARA GASOLINA, CUENTA DE DEPOSITO: CUENTA UNICA DEL TESORO</t>
  </si>
  <si>
    <t>O15219880002</t>
  </si>
  <si>
    <t>00130012002 DEPOSITO DE EFECTIVO, DEPOSITANTE: LUIS FEDERICO MARTINEZ RETAMOZO, CONCEPTO: DEVOLUCION GASTOS CONCEPTO DE PEAJES, CUENTA DE DEPOSITO: CUENTA UNICA DEL TESORO</t>
  </si>
  <si>
    <t>B15221020002</t>
  </si>
  <si>
    <t>00523012001 DEP.DE CHEQ.AJENOS,RET.DE CAM.,CONCEPTO: VENTA DE SERVICIO ECOBOL,DEP.: BENJAMIN AQUINO , PROCEDENCIA: BANCO BISA S.A., CHEQUE: 13233, FECHA DE EMISION:26/06/2017</t>
  </si>
  <si>
    <t>B15221030002</t>
  </si>
  <si>
    <t>00523012001 DEP.DE CHEQ.AJENOS,RET.DE CAM.,CONCEPTO: VENTA DE SERVICIO ECOBOL,DEP.: BENJAMIN AQUINO , PROCEDENCIA: BANCO BISA S.A., CHEQUE: 5661, FECHA DE EMISION:26/06/2017</t>
  </si>
  <si>
    <t>B15221040002</t>
  </si>
  <si>
    <t>00523012001 DEP.DE CHEQ.AJENOS,RET.DE CAM.,CONCEPTO: VENTA DE SERVICIO ECOBOL,DEP.: BENJAMIN AQUINO , PROCEDENCIA: BANCO BISA S.A., CHEQUE: 7091, FECHA DE EMISION:27/06/2017</t>
  </si>
  <si>
    <t>B15221050002</t>
  </si>
  <si>
    <t>00523012001 DEP.DE CHEQ.AJENOS,RET.DE CAM.,CONCEPTO: VENTA DE SERVICIO ECOBOL,DEP.: BENJAMIN AQUINO , PROCEDENCIA: BANCO BISA S.A., CHEQUE: 5321, FECHA DE EMISION:27/06/2017</t>
  </si>
  <si>
    <t>B15221060002</t>
  </si>
  <si>
    <t>00523012001 DEP.DE CHEQ.AJENOS,RET.DE CAM.,CONCEPTO: VENTA DE SERVICIO ECOBOL,DEP.: BENJAMIN AQUINO , PROCEDENCIA: BANCO BISA S.A., CHEQUE: 1773, FECHA DE EMISION:27/06/2017</t>
  </si>
  <si>
    <t>B15221070002</t>
  </si>
  <si>
    <t>00523012001 DEP.DE CHEQ.AJENOS,RET.DE CAM.,CONCEPTO: VENTA DE SERVICIO ECOBOL,DEP.: BENJAMIN AQUINO , PROCEDENCIA: BANCO BISA S.A., CHEQUE: 1769, FECHA DE EMISION:27/06/2017</t>
  </si>
  <si>
    <t>B15221080002</t>
  </si>
  <si>
    <t>00523012001 DEP.DE CHEQ.AJENOS,RET.DE CAM.,CONCEPTO: VENTA DE SERVICIO ECOBOL,DEP.: BENJAMIN AQUINO , PROCEDENCIA: BANCO BISA S.A., CHEQUE: 1771, FECHA DE EMISION:27/06/2017</t>
  </si>
  <si>
    <t>B15221090002</t>
  </si>
  <si>
    <t>00523012001 DEP.DE CHEQ.AJENOS,RET.DE CAM.,CONCEPTO: VENTA DE SERVICIO ECOBOL,DEP.: BENJAMIN AQUINO , PROCEDENCIA: BANCO BISA S.A., CHEQUE: 7082, FECHA DE EMISION:30/06/2017</t>
  </si>
  <si>
    <t>B15221100002</t>
  </si>
  <si>
    <t>00523012001 DEP.DE CHEQ.AJENOS,RET.DE CAM.,CONCEPTO: VENTA DE SERVICIO ECOBOL,DEP.: BENJAMIN AQUINO , PROCEDENCIA: BANCO BISA S.A., CHEQUE: 5651, FECHA DE EMISION:29/06/2017</t>
  </si>
  <si>
    <t>B15221150002</t>
  </si>
  <si>
    <t>00133012001 DEP.DE CHEQ.AJENOS,RET.DE CAM.,CONCEPTO: DEVOLUCION C-31 732,DEP.: LOTERIA NACIONAL DE B Y S , PROCEDENCIA: BANCO UNION S.A., CHEQUE: 3250, FECHA DE EMISION:18/07/2017</t>
  </si>
  <si>
    <t>B15221270002</t>
  </si>
  <si>
    <t>00081011106 DEP.DE CHEQ.AJENOS,RET.DE CAM.,CONCEPTO: DEVOLUCION DE COBRO DE BOLETA DE GARANTIA CREDINFORM INTERNACIONAL S.A.,DEP.: MIN DE OBRAS PUBLICAS SERVICIOS Y VIVIENDA , PROCEDENCIA: BANCO UNION S.A., CHEQUE: 2223, FECHA DE EMISION:17/07/2017</t>
  </si>
  <si>
    <t>B15221420002</t>
  </si>
  <si>
    <t>00523012001 DEP.DE CHEQ.AJENOS,RET.DE CAM.,CONCEPTO: VENTA DE SERVICIO ECOBOL,DEP.: BENJAMIN AQUINO , PROCEDENCIA: BANCO MERCANTIL SANTA CRUZ SA., CHEQUE: 9124, FECHA DE EMISION:13/07/2017</t>
  </si>
  <si>
    <t>B15221430002</t>
  </si>
  <si>
    <t>00660022001 DEP.DE CHEQ.AJENOS,RET.DE CAM.,CONCEPTO: DEVOLUCION DE VIATICOS MEMO N° 112/2017 DR. PASTOR MAMANI VILLCA,DEP.: ORGANO JUDICIAL- TRIBUNAL SUPREMO , PROCEDENCIA: BANCO UNION S.A., CHEQUE: 436, FECHA DE EMISION:21/07/2017</t>
  </si>
  <si>
    <t>B15221450002</t>
  </si>
  <si>
    <t>00660022001 DEP.DE CHEQ.AJENOS,RET.DE CAM.,CONCEPTO: DEVOLUCION DE VIATICOS MEMO 083/2017 DR. PASTOR MAMANI VILLCA,DEP.: ORGANO JUDICIAL- TRIBUNAL SUPREMO , PROCEDENCIA: BANCO UNION S.A., CHEQUE: 437, FECHA DE EMISION:21/07/2017</t>
  </si>
  <si>
    <t>B15221460002</t>
  </si>
  <si>
    <t>00660042001 DEP.DE CHEQ.AJENOS,RET.DE CAM.,CONCEPTO: DEVOLUCION DE VIATICOS Y EXCESO DE LLAMADAS- IVAN MIRANDA, DEYSI VILLAGOMEZ Y JORGE CHIRINOS,DEP.: ORGANO JUDICIAL- TRIBUNAL AGROAMBIENTAL</t>
  </si>
  <si>
    <t>B15221540002</t>
  </si>
  <si>
    <t>00099021001 DEP.DE CHEQ.AJENOS,RET.DE CAM.,CONCEPTO: DEVOLUCION AL TGN POR DOBLE ABONO DE MONTO DE FONDO ROTATIVO,DEP.: MINISTERIO DE COMUNICACION , PROCEDENCIA: BANCO UNION S.A., CHEQUE: 9185, FECHA DE EMISION:24/07/2017</t>
  </si>
  <si>
    <t>B15221560002</t>
  </si>
  <si>
    <t>00087011103 DEP.DE CHEQ.AJENOS,RET.DE CAM.,CONCEPTO: DEVOLUCION AL TGN POR DOBLE ABONO DE MONTO DE FONDO ROTATIVO,DEP.: MINISTERIO DE COMUNICACION , PROCEDENCIA: BANCO UNION S.A., CHEQUE: 9186, FECHA DE EMISION:24/07/2017</t>
  </si>
  <si>
    <t>B15221780002</t>
  </si>
  <si>
    <t>00212092001 DEP.DE CHEQ.AJENOS,RET.DE CAM.,CONCEPTO: DEVOLUCION DE FONDOS INRA-ORURO,DEP.: INRA-ORURO , PROCEDENCIA: BANCO UNION S.A., CHEQUE: 3686, FECHA DE EMISION:20/07/2017</t>
  </si>
  <si>
    <t>B15221790002</t>
  </si>
  <si>
    <t>00212092001 DEP.DE CHEQ.AJENOS,RET.DE CAM.,CONCEPTO: APORTE ECONOMICO VOLUNTARIO PRODUCTORES FUNCIONALES DELAGRO SRL. INRA-ORURO,DEP.: INRA-ORURO , PROCEDENCIA: BANCO UNION S.A., CHEQUE: 3687, FECHA DE EMISION:20/07/2017</t>
  </si>
  <si>
    <t>B15221800002</t>
  </si>
  <si>
    <t>00212092001 DEP.DE CHEQ.AJENOS,RET.DE CAM.,CONCEPTO: APORTE ECONOMICO VOLUNTARIO COMUNIDAD SEVARUYO INRA-ORURO,DEP.: INRA-ORURO , PROCEDENCIA: BANCO UNION S.A., CHEQUE: 3688, FECHA DE EMISION:20/07/2017</t>
  </si>
  <si>
    <t>B15222000002</t>
  </si>
  <si>
    <t>00046021109 DEP.DE CHEQ.AJENOS,RET.DE CAM.,CONCEPTO: EJECUCION DE BOLETA DE GARANTIA,DEP.: MINISTERIO DE SALUD , PROCEDENCIA: BANCO BISA S.A., CHEQUE: 194915, FECHA DE EMISION:18/07/2017</t>
  </si>
  <si>
    <t>B15222090002</t>
  </si>
  <si>
    <t>00590012001 DEP.DE CHEQ.AJENOS,RET.DE CAM.,CONCEPTO: PAGO INCAPACIDAD TEMPORAL DEL PERSONAL QUIPUS CORRESPONDIENTE MES JUNIO 2017,DEP.: CAJA DE SALUD DE CAMINOS Y R.A. , PROCEDENCIA: BANCO UNION S.A., CHEQUE: 8043, FECHA DE EMISION:20/07/2017</t>
  </si>
  <si>
    <t>B15222100002</t>
  </si>
  <si>
    <t>00099021001 DEP.DE CHEQ.AJENOS,RET.DE CAM.,CONCEPTO: PAGO INCAPACIDAD TEMPORAL DEL PERSONAL ABC CORRESPONDIENTE MES MAYO 2017,DEP.: CAJA DE SALUD DE CAMINOS Y R.A. , PROCEDENCIA: BANCO UNION S.A., CHEQUE: 8011, FECHA DE EMISION:13/07/2017</t>
  </si>
  <si>
    <t>B15222110002</t>
  </si>
  <si>
    <t>00292012001 DEP.DE CHEQ.AJENOS,RET.DE CAM.,CONCEPTO: PAGO INCAPACIDAD TEMPORAL DEL PERSONAL VIAS BOLIVIA CORRESPONDIENTE MES MAYO 2017,DEP.: CAJA DE SALUD DE CAMINOS Y R.A. , PROCEDENCIA: BANCO UNION S.A., CHEQUE: 7995, FECHA DE EMISION:07/07/2017</t>
  </si>
  <si>
    <t>B15222130002</t>
  </si>
  <si>
    <t>00099021001 DEP.DE CHEQ.AJENOS,RET.DE CAM.,CONCEPTO: DESCUENTOS POR RENDICIONES DE CUENTAS,DEP.: CONTRALORIA GENERAL DEL ESTADO , PROCEDENCIA: BANCO UNION S.A., CHEQUE: 5266, FECHA DE EMISION:19/07/2017</t>
  </si>
  <si>
    <t>B15222140002</t>
  </si>
  <si>
    <t>00574012002 DEP.DE CHEQ.AJENOS,RET.DE CAM.,CONCEPTO: DEVOLUCION DE FONDOS,DEP.: LACTEOSBOL , PROCEDENCIA: BANCO UNION S.A., CHEQUE: 4544, FECHA DE EMISION:21/07/2017</t>
  </si>
  <si>
    <t>B15222160002</t>
  </si>
  <si>
    <t>00680012001 DEP.DE CHEQ.AJENOS,RET.DE CAM.,CONCEPTO: DESCUENTOS POR RENDICIONES DE CUENTAS,DEP.: CONTRALORIA GENERAL DEL ESTADO , PROCEDENCIA: BANCO UNION S.A., CHEQUE: 5267, FECHA DE EMISION:19/07/2017</t>
  </si>
  <si>
    <t>B15222230002</t>
  </si>
  <si>
    <t>00574012002 DEP.DE CHEQ.AJENOS,RET.DE CAM.,CONCEPTO: DEVOLUCION DE FONDOS,DEP.: LACTEOSBOL , PROCEDENCIA: BANCO UNION S.A., CHEQUE: 4548, FECHA DE EMISION:24/07/2017</t>
  </si>
  <si>
    <t>B15222250002</t>
  </si>
  <si>
    <t>00099021001 DEP.DE CHEQ.AJENOS,RET.DE CAM.,CONCEPTO: DEP POR REEMBOLSO EFECTUADO POR LA CAJA BANCARIA ESTATAL DE SALUD POR SUBSIDIO INCAPACIDAD TEMPORAL,DEP.: ASFI-REC HUMANOS , PROCEDENCIA: BANCO UNION S.A., CHEQUE: 2648, FECHA DE EMISION:18/07/2017</t>
  </si>
  <si>
    <t>B15222350002</t>
  </si>
  <si>
    <t>00099021001 DEP.DE CHEQ.AJENOS,RET.DE CAM.,CONCEPTO: DEVOLUCION VIATICOS COMISION SANTA CRUZ,DEP.: CONTRALORIA GENERAL DEL ESTADO , PROCEDENCIA: BANCO UNION S.A., CHEQUE: 5268, FECHA DE EMISION:19/07/2017</t>
  </si>
  <si>
    <t>B15222390002</t>
  </si>
  <si>
    <t>00099021001 DEP.DE CHEQ.AJENOS,RET.DE CAM.,CONCEPTO: REEMBOLSO SUBSIDIO IMCAPACIDAD TEMPORAL,DEP.: CONTRALORIA GENERAL DEL ESTADO , PROCEDENCIA: BANCO UNION S.A., CHEQUE: 5261, FECHA DE EMISION:10/07/2017</t>
  </si>
  <si>
    <t>O15221160002</t>
  </si>
  <si>
    <t>00099021001 DEPOSITO DE EFECTIVO, DEPOSITANTE: VICTOR ANTONIO TENORIO VENTURA, CONCEPTO: DEVOLUCION DE VIATICOS NO UTILIZADOS, CUENTA DE DEPOSITO: CUENTA UNICA DEL TESORO</t>
  </si>
  <si>
    <t>O15221300002</t>
  </si>
  <si>
    <t>00099021001 DEPOSITO DE EFECTIVO, DEPOSITANTE: ELIZABETH VALLEJOS SANTALLA CI. 2773034 OR, CONCEPTO: DEVOLUCION, CUENTA DE DEPOSITO: CUENTA UNICA DEL TESORO</t>
  </si>
  <si>
    <t>O15221660002</t>
  </si>
  <si>
    <t>00222012001 DEPOSITO DE EFECTIVO, DEPOSITANTE: JOEL ELIAS JUAREZ MONTECINOS, CONCEPTO: DEVOLUCION DE SALARIO, CUENTA DE DEPOSITO: CUENTA UNICA DEL TESORO</t>
  </si>
  <si>
    <t>O15221680002</t>
  </si>
  <si>
    <t>00190012002 DEPOSITO DE EFECTIVO, DEPOSITANTE: VLADIMIR LEON FERNANDEZ MENDOZA, CONCEPTO: DEVOLUCION DEL VALOR DE CORTE DE TELA , CUENTA DE DEPOSITO: CUENTA UNICA DEL TESORO</t>
  </si>
  <si>
    <t>O15221730002</t>
  </si>
  <si>
    <t>00526012001 DEPOSITO DE EFECTIVO, DEPOSITANTE: BOLIVIA TV CESAR GOMEZ CONDORI, CONCEPTO: DEVOLUCION DE VIATICOS, CUENTA DE DEPOSITO: CUENTA UNICA DEL TESORO</t>
  </si>
  <si>
    <t>O15221750002</t>
  </si>
  <si>
    <t>00099021001 DEPOSITO DE EFECTIVO, DEPOSITANTE: GARCIA CONDORI HERMILDA, CONCEPTO: DEVOLUCION DE SUELDOS, CUENTA DE DEPOSITO: CUENTA UNICA DEL TESORO</t>
  </si>
  <si>
    <t>O15221860002</t>
  </si>
  <si>
    <t>O15221890002</t>
  </si>
  <si>
    <t>00099021001 DEPOSITO DE EFECTIVO, DEPOSITANTE: DAVID PANIAGUA GOMEZ, CONCEPTO: DEVOLUCION DE FONDOS EN AVANCE, CUENTA DE DEPOSITO: CUENTA UNICA DEL TESORO</t>
  </si>
  <si>
    <t>O15221990002</t>
  </si>
  <si>
    <t>00526012001 DEPOSITO DE EFECTIVO, DEPOSITANTE: BOLIVIA TV-ANGEL CARDENAS LLANQUE, CONCEPTO: DEVOLUCION DE VIATICOS, CUENTA DE DEPOSITO: CUENTA UNICA DEL TESORO</t>
  </si>
  <si>
    <t>O15222020002</t>
  </si>
  <si>
    <t>00099021001 DEPOSITO DE EFECTIVO, DEPOSITANTE: UMOPAR - BERMEJO - FELCN, CONCEPTO: DEVOLUCION DE PRODUCTOS QUE NO SON CONSIDERADOS PARA LA ELABORACION DE ALIMENTOS 2016, CUENTA DE DEPOSITO: CUENTA UNICA DEL TESORO</t>
  </si>
  <si>
    <t>O15222030002</t>
  </si>
  <si>
    <t>00099021001 DEPOSITO DE EFECTIVO, DEPOSITANTE: SEGIP OFICINA NACIONAL, CONCEPTO: DEVOLUCION DE SALDO C-31 N° 678 PRIMER FONDO CALAMA-CHILE FUENTE 41, CUENTA DE DEPOSITO: CUENTA UNICA DEL TESORO</t>
  </si>
  <si>
    <t>O15222040002</t>
  </si>
  <si>
    <t>00340012003 DEPOSITO DE EFECTIVO, DEPOSITANTE: SEGIP OFICINA NACIONAL, CONCEPTO: DEVOLUCION DE SALDO C-31 N° 1051, SEGUNDO FONDO MADRID-ESPAÑA FUENTE 20, CUENTA DE DEPOSITO: CUENTA UNICA DEL TESORO</t>
  </si>
  <si>
    <t>O15222050002</t>
  </si>
  <si>
    <t>00099021001 DEPOSITO DE EFECTIVO, DEPOSITANTE: UMOPAR YACUIBA - FELCN, CONCEPTO: DEVOLUCION DE PRODUCTOS QUE NO SON CONSIDERADOS PARA LA ELABORACION DE ALIMENTOS 2016, CUENTA DE DEPOSITO: CUENTA UNICA DEL TESORO</t>
  </si>
  <si>
    <t>O15222060002</t>
  </si>
  <si>
    <t>00099021001 DEPOSITO DE EFECTIVO, DEPOSITANTE: UMOPAR VILLAMONTES - FELCN, CONCEPTO: DEVOLUCION DE PRODUCTOS QUE NO SON CONSIDERADOS PARA LA ELABORACION DE ALIMENTOS, CUENTA DE DEPOSITO: CUENTA UNICA DEL TESORO</t>
  </si>
  <si>
    <t>O15222070002</t>
  </si>
  <si>
    <t>00099021001 DEPOSITO DE EFECTIVO, DEPOSITANTE: MINISTERIO PUBLICO, CONCEPTO: DEVOLUCION DE GASTOS DE INVESTIGACION POR LA DRA. IRENE RAMIREZ PADILLA, CUENTA DE DEPOSITO: CUENTA UNICA DEL TESORO</t>
  </si>
  <si>
    <t>O15222080002</t>
  </si>
  <si>
    <t>00099021001 DEPOSITO DE EFECTIVO, DEPOSITANTE: UMOPAR CHAPARE - FELCN, CONCEPTO: DEVOLUCION DE PRODUCTOS QUE NO SON CONSIDERADOS PARA LA ALIMENTACION 2016, CUENTA DE DEPOSITO: CUENTA UNICA DEL TESORO</t>
  </si>
  <si>
    <t>O15222290002</t>
  </si>
  <si>
    <t>00070011102 DEPOSITO DE EFECTIVO, DEPOSITANTE: MIN DE TRAB EMPL Y PREV SOC-VICTOR VACA FLORES, CONCEPTO: DEVOLUCION DE CONTRATACION DE NOTARIOS PARA LA D.G.E, CUENTA DE DEPOSITO: CUENTA UNICA DEL TESORO</t>
  </si>
  <si>
    <t>O15222470002</t>
  </si>
  <si>
    <t>00099021001 DEPOSITO DE EFECTIVO, DEPOSITANTE: HEBER SURCO ZAMORANO, CONCEPTO: DEV DE RECURSOS NO UTILIZADOS,POR EL SANEAMIENTO TECNICO DE 18 INMUEBLES A DERECHOS REALES DIST SANT, CUENTA DE DEPOSITO: CUENTA UNICA DEL TESORO</t>
  </si>
  <si>
    <t>O15222530002</t>
  </si>
  <si>
    <t>00020051101 DEPOSITO DE EFECTIVO, DEPOSITANTE: CAP. PTO MY "BERMEJO", CONCEPTO: REVERSION SERVICIOS BASICOS ENERGIA ELECTRICA, CUENTA DE DEPOSITO: CUENTA UNICA DEL TESORO</t>
  </si>
  <si>
    <t>O15222540002</t>
  </si>
  <si>
    <t>00287102001 DEPOSITO DE EFECTIVO, DEPOSITANTE: FPS OFICINA CENTRAL, CONCEPTO: DEVOLUCION DE SALDO NO UTILIZADO DEL FONDO EN AVANCE DEL C-31 N° 768 CENTRAL, CUENTA DE DEPOSITO: CUENTA UNICA DEL TESORO</t>
  </si>
  <si>
    <t>O15222560002</t>
  </si>
  <si>
    <t>00099021001 DEPOSITO DE EFECTIVO, DEPOSITANTE: PROGRAMA NACIONAL DE POST-ALFABETIZACION, CONCEPTO: DEVOLUCION DE FONDOS NO EJECUTADOS DE JUNIO, CUENTA DE DEPOSITO: CUENTA UNICA DEL TESORO</t>
  </si>
  <si>
    <t>O15222580002</t>
  </si>
  <si>
    <t>00234012001 DEPOSITO DE EFECTIVO, DEPOSITANTE: ANDRES CHURA CHOQUE, CONCEPTO: DEVOLUCION AL C-31 N| 700 PARTIDA 259 SERVICIOS MANUALES, CUENTA DE DEPOSITO: CUENTA UNICA DEL TESORO</t>
  </si>
  <si>
    <t>O15222590002</t>
  </si>
  <si>
    <t>00234014202 DEPOSITO DE EFECTIVO, DEPOSITANTE: VICENTE CORO, CONCEPTO: DEV.AL C-31 N° 714 PARTIDA N°34110 COMBUSTIBLES LUBRICANTES Y DERIVADOS PARA CONSUMO, CUENTA DE DEPOSITO: CUENTA UNICA DEL TESORO</t>
  </si>
  <si>
    <t>O15222600002</t>
  </si>
  <si>
    <t>00234014202 DEPOSITO DE EFECTIVO, DEPOSITANTE: VICENTE CORO LOAYZA, CONCEPTO: DEV.AL C-31 N°714 PARTIDA N°24120 MANTENIMIENTO Y REPARACION DE VEHICULOS MAQUINARIA Y EQUIPOS, CUENTA DE DEPOSITO: CUENTA UNICA DEL TESORO</t>
  </si>
  <si>
    <t>O15222720002</t>
  </si>
  <si>
    <t>00099021001 DEPOSITO DE EFECTIVO, DEPOSITANTE: RIM - 30 " MURILLO ", CONCEPTO: RETENCION ALIMENTO PARA ANIMALES,MEDICAMENTOS Y MARISCALERIA MES DE JULIO / 2017, CUENTA DE DEPOSITO: CUENTA UNICA DEL TESORO</t>
  </si>
  <si>
    <t>O15222740002</t>
  </si>
  <si>
    <t>00099021001 DEPOSITO DE EFECTIVO, DEPOSITANTE: RIM - 30 " MURILLO ", CONCEPTO: RETENCION PARTIDA 21300 SERVICIOS BAS / AGUA MES DE JULIO / 2017, CUENTA DE DEPOSITO: CUENTA UNICA DEL TESORO</t>
  </si>
  <si>
    <t>O15222970002</t>
  </si>
  <si>
    <t>00046058009 DEPOSITO DE EFECTIVO, DEPOSITANTE: GAVI-FSSI/EDSON PEDRO HUMEREZ DIAZ, CONCEPTO: DEV DE SALDOS NO EJEC DE LA ACTIVIDAD "SOC. GESTION DE IMPLEMENTACION DEL PROYECTO GAVI-FSSI TARIJA, CUENTA DE DEPOSITO: CUENTA UNICA DEL TESORO</t>
  </si>
  <si>
    <t>O15222980002</t>
  </si>
  <si>
    <t>00076014201 DEPOSITO DE EFECTIVO, DEPOSITANTE: JOSE EDWIN GUZMAN ORTIZ, CONCEPTO: DEVOLUCION SALDO COMPRA DE ACCESORIOS PARA VIDEO FILMADORA, CUENTA DE DEPOSITO: CUENTA UNICA DEL TESORO</t>
  </si>
  <si>
    <t>O15223000002</t>
  </si>
  <si>
    <t>00572012001 DEPOSITO DE EFECTIVO, DEPOSITANTE: CRISTIAN SALAZAR LLANOS-EMAPA, CONCEPTO: CANCELACION DE TALONARIO DE FACTURA, CUENTA DE DEPOSITO: CUENTA UNICA DEL TESORO</t>
  </si>
  <si>
    <t>O15223040002</t>
  </si>
  <si>
    <t>00070011102 DEPOSITO DE EFECTIVO, DEPOSITANTE: HECTOR HINOJOSA RODRIGUEZ, CONCEPTO: DEVOLUCION FACTURA SABSA, CUENTA DE DEPOSITO: CUENTA UNICA DEL TESORO</t>
  </si>
  <si>
    <t>O15223130002</t>
  </si>
  <si>
    <t>00099021001 DEPOSITO DE EFECTIVO, DEPOSITANTE: RC 10 "MERCADO", CONCEPTO: DEVOLUCION DE IVA, CUENTA DE DEPOSITO: CUENTA UNICA DEL TESORO</t>
  </si>
  <si>
    <t>O15223140002</t>
  </si>
  <si>
    <t>00046031102 DEPOSITO DE EFECTIVO, DEPOSITANTE: INLASA-CARMEN ARISPE QUISPE, CONCEPTO: DEVOLUCION DE RECURSOS, CUENTA DE DEPOSITO: CUENTA UNICA DEL TESORO</t>
  </si>
  <si>
    <t>O15223170002</t>
  </si>
  <si>
    <t>00222018010 DEPOSITO DE EFECTIVO, DEPOSITANTE: MARIA VICTORIA MAMANI FERNANDEZ, CONCEPTO: DEVOLUCION SALDO FONDOS DE AVANCE ( REFRIGERIO ), CUENTA DE DEPOSITO: CUENTA UNICA DEL TESORO</t>
  </si>
  <si>
    <t>O15223320002</t>
  </si>
  <si>
    <t>00099021001 DEPOSITO DE EFECTIVO, DEPOSITANTE: MINISTERIO DE DEPORTES, CONCEPTO: DEV EXEDENTE TELEFONIA CELULAR MES DE JUNIO/17, CUENTA DE DEPOSITO: CUENTA UNICA DEL TESORO</t>
  </si>
  <si>
    <t>O15223350002</t>
  </si>
  <si>
    <t>00046024204 DEPOSITO DE EFECTIVO, DEPOSITANTE: PORFIRIO MARTIN JIMENEZ VILLCA-MIN DE SALUD, CONCEPTO: RECURSOS NO UTILIZADOS CC 1203 C-31 PREV 1642, CUENTA DE DEPOSITO: CUENTA UNICA DEL TESORO</t>
  </si>
  <si>
    <t>O15223400002</t>
  </si>
  <si>
    <t>00046024204 DEPOSITO DE EFECTIVO, DEPOSITANTE: TERESA KAREN GUMIEL SANCHEZ, CONCEPTO: DEVOLUCION DE SALDO NO EJECUTADO PREVENTIVO # 2752, CUENTA DE DEPOSITO: CUENTA UNICA DEL TESORO</t>
  </si>
  <si>
    <t>O15223470002</t>
  </si>
  <si>
    <t>00041031107 DEPOSITO DE EFECTIVO, DEPOSITANTE: JUAN JOSE MENDOZA AGUIRRE-IBMETRO, CONCEPTO: DEVOLUCION GASTOS OPERATIVOS VIAJE A TRINIDAD-BENI PARA EMPRESA YPFB, CUENTA DE DEPOSITO: CUENTA UNICA DEL TESORO</t>
  </si>
  <si>
    <t>O15223580002</t>
  </si>
  <si>
    <t>O15223590002</t>
  </si>
  <si>
    <t>O15223600002</t>
  </si>
  <si>
    <t>O15223640002</t>
  </si>
  <si>
    <t>00224012005 DEPOSITO DE EFECTIVO, DEPOSITANTE: MANOLO ZABALA ARTEAGA, CONCEPTO: DEVOLUCION SALDO NO UTILIZADO EN VIATICOS, CUENTA DE DEPOSITO: CUENTA UNICA DEL TESORO</t>
  </si>
  <si>
    <t>O15223660002</t>
  </si>
  <si>
    <t>00378012002 DEPOSITO DE EFECTIVO, DEPOSITANTE: SENATEX, CONCEPTO: SENATEX DEVOLUCION, CUENTA DE DEPOSITO: CUENTA UNICA DEL TESORO</t>
  </si>
  <si>
    <t>O15223850002</t>
  </si>
  <si>
    <t>00206012001 DEPOSITO DE EFECTIVO, DEPOSITANTE: INE, CONCEPTO: DEP POR VENTA LA PAZ FECHA 24-07-2017, CUENTA DE DEPOSITO: CUENTA UNICA DEL TESORO</t>
  </si>
  <si>
    <t>O15223880002</t>
  </si>
  <si>
    <t>00099021001 DEPOSITO DE EFECTIVO, DEPOSITANTE: DIRECCION DEPARTAMENTAL DE COCHABAMBA, CONCEPTO: DEVOLUCION DE SALDO NO EJECUTADO C31 N° 557, CUENTA DE DEPOSITO: CUENTA UNICA DEL TESORO</t>
  </si>
  <si>
    <t>O15223930002</t>
  </si>
  <si>
    <t>00099021001 DEPOSITO DE EFECTIVO, DEPOSITANTE: YOSNEL BOLIGAN JOMARRON, CONCEPTO: PAGO POR EXCEDENTE DE CONSUMO DE TEL MOVIL MAYO-2017, CUENTA DE DEPOSITO: CUENTA UNICA DEL TESORO</t>
  </si>
  <si>
    <t>O15223970002</t>
  </si>
  <si>
    <t>00099021001 DEPOSITO DE EFECTIVO, DEPOSITANTE: PAOLA MIREYA PINTO VACA GUZMAN, CONCEPTO: PAGO POR EXCEDENTE CONSUMO DE TELEFONIA MOVIL, CUENTA DE DEPOSITO: CUENTA UNICA DEL TESORO</t>
  </si>
  <si>
    <t>O15224010002</t>
  </si>
  <si>
    <t>00234014202 DEPOSITO DE EFECTIVO, DEPOSITANTE: BERNARDO MEDRANO UTURUNCO, CONCEPTO: DEVOLUCION DE FONDOS AL C-31 N| 714 PARTIDA 24120 MANTENIMIENTO Y REPARACION DE VEHICULOS, CUENTA DE DEPOSITO: CUENTA UNICA DEL TESORO</t>
  </si>
  <si>
    <t>O15224020002</t>
  </si>
  <si>
    <t>00234014202 DEPOSITO DE EFECTIVO, DEPOSITANTE: BERNARDO MEDRANO UTURUNCO, CONCEPTO: DEVOLUCION AL C-31 N° 715 PARTIDA 851 TASAS, CUENTA DE DEPOSITO: CUENTA UNICA DEL TESORO</t>
  </si>
  <si>
    <t>O15224030002</t>
  </si>
  <si>
    <t>00234014202 DEPOSITO DE EFECTIVO, DEPOSITANTE: BERNARDO MEDRANO UTURUNCO, CONCEPTO: DEVOLUCION DE FONDOS AL C-31 N° 714 PARTIDA 34110 COMBUSTIBLE Y LUBRICANTES, CUENTA DE DEPOSITO: CUENTA UNICA DEL TESORO</t>
  </si>
  <si>
    <t>O15224060002</t>
  </si>
  <si>
    <t>00099021001 DEPOSITO DE EFECTIVO, DEPOSITANTE: RC - 10 ""GRAL MERCADO"", CONCEPTO: PAGO POR RETENCION DE ALIMENTACION PARA ANIMALES MARISCALERIA DEL GANADO CABALLAR C/MES DE JULIO, CUENTA DE DEPOSITO: CUENTA UNICA DEL TESORO</t>
  </si>
  <si>
    <t>B15225090002</t>
  </si>
  <si>
    <t>00523012001 DEP.DE CHEQ.AJENOS,RET.DE CAM.,CONCEPTO: VENTA DE SERVICIO ECOBOL,DEP.: BENJAMIN AQUINO , PROCEDENCIA: BANCO BISA S.A., CHEQUE: 5299, FECHA DE EMISION:17/07/2017</t>
  </si>
  <si>
    <t>B15225100002</t>
  </si>
  <si>
    <t>00523012001 DEP.DE CHEQ.AJENOS,RET.DE CAM.,CONCEPTO: VENTA DE SERVICIO ECOBOL,DEP.: BENJAMIN AQUINO , PROCEDENCIA: BANCO BISA S.A., CHEQUE: 13212, FECHA DE EMISION:17/07/2017</t>
  </si>
  <si>
    <t>B15225140002</t>
  </si>
  <si>
    <t>00224012003 DEP.DE CHEQ.AJENOS,RET.DE CAM.,CONCEPTO: TRANSFERENCIA DE RECURSOS - EFECTIVIZACION PAGOS,DEP.: INSUMOS BOLIVIA , PROCEDENCIA: BANCO UNION S.A., CHEQUE: 1583, FECHA DE EMISION:25/07/2017</t>
  </si>
  <si>
    <t>B15225370002</t>
  </si>
  <si>
    <t>00035031101 DEP.DE CHEQ.AJENOS,RET.DE CAM.,CONCEPTO: ARRENDAMIENTO DE STANDS M9 - 43 Y M9 - 44 SOFIA LTDA PARA FERIA EXPOSALUD 2017,DEP.: MEFP - UCPP , PROCEDENCIA: BANCO UNION S.A., CHEQUE: 1026, FECHA DE EMISION:20/07/2017</t>
  </si>
  <si>
    <t>B15225380002</t>
  </si>
  <si>
    <t>00035031101 DEP.DE CHEQ.AJENOS,RET.DE CAM.,CONCEPTO: ARRENDAMIENTO DE AUDITORIO ILLIMANI PARA JORNADAS ACADEMICAS Y CULTURALES - UMSA,DEP.: MEFP - UCPP , PROCEDENCIA: BANCO UNION S.A., CHEQUE: 1027, FECHA DE EMISION:20/07/2017</t>
  </si>
  <si>
    <t>B15225410002</t>
  </si>
  <si>
    <t>00035031101 DEP.DE CHEQ.AJENOS,RET.DE CAM.,CONCEPTO: ARRENDAMIENTO DE ANAPQUI DEL STAND N 12-74 PARA LA FERIA LA PAZ EXPONE 2017,DEP.: MEFP - UCPP , PROCEDENCIA: BANCO UNION S.A., CHEQUE: 1028, FECHA DE EMISION:20/07/2017</t>
  </si>
  <si>
    <t>B15225430002</t>
  </si>
  <si>
    <t>00035031101 DEP.DE CHEQ.AJENOS,RET.DE CAM.,CONCEPTO: ARRENDAMIENTO DEL BANCO UNION DE UN CAJERO AUTOMATICO CORRESPONDIENTE A JULIO 2017,DEP.: MEFP - UCPP , PROCEDENCIA: BANCO UNION S.A., CHEQUE: 1029, FECHA DE EMISION:20/07/2017</t>
  </si>
  <si>
    <t>B15225480002</t>
  </si>
  <si>
    <t>00035031101 DEP.DE CHEQ.AJENOS,RET.DE CAM.,CONCEPTO: ARRENDAMIENTO DE GUSTU GASTRONOMIA S.A. DE UN PARQUEO CORRESPONDIENTE A JUNIO 2017,DEP.: MEFP - UCPP , PROCEDENCIA: BANCO UNION S.A., CHEQUE: 1031, FECHA DE EMISION:20/07/2017</t>
  </si>
  <si>
    <t>B15225510002</t>
  </si>
  <si>
    <t>00035031101 DEP.DE CHEQ.AJENOS,RET.DE CAM.,CONCEPTO: ARRENDAMIENTO DE VARIOS STANDS PARA LA FERIA LA PAZ EXPONE 2017,DEP.: MEFP - UCPP , PROCEDENCIA: BANCO UNION S.A., CHEQUE: 1032, FECHA DE EMISION:20/07/2017</t>
  </si>
  <si>
    <t>B15225840002</t>
  </si>
  <si>
    <t>00593019201 DEP.DE CHEQ.AJENOS,RET.DE CAM.,CONCEPTO: REEMBOLSO POR INCAPACIDAD A LA EMPRESA YACANA,DEP.: CAJA DE SALUD "" CORDES"" , PROCEDENCIA: BANCO UNION S.A., CHEQUE: 4951, FECHA DE EMISION:24/07/2017</t>
  </si>
  <si>
    <t>B15225920002</t>
  </si>
  <si>
    <t>00523012001 DEP.DE CHEQ.AJENOS,RET.DE CAM.,CONCEPTO: PAGO POR SERVICIOS PRESTADOS,DEP.: ECOBOL , PROCEDENCIA: BANCO NACIONAL DE BOLIVIA S.A., CHEQUE: 6357498, FECHA DE EMISION:19/07/2017</t>
  </si>
  <si>
    <t>B15225950002</t>
  </si>
  <si>
    <t>00523012001 DEP.DE CHEQ.AJENOS,RET.DE CAM.,CONCEPTO: PAGO POR SERVICIOS PRESTADOS,DEP.: ECOBOL , PROCEDENCIA: BANCO GANADERO S.A., CHEQUE: 2913, FECHA DE EMISION:13/07/2017</t>
  </si>
  <si>
    <t>B15225960002</t>
  </si>
  <si>
    <t>00574012002 DEP.DE CHEQ.AJENOS,RET.DE CAM.,CONCEPTO: CUENTAS POR COBRAR - CUTILLI QUISPE LIZETH,DEP.: LACTEOSBOL , PROCEDENCIA: BANCO UNION S.A., CHEQUE: 4550, FECHA DE EMISION:24/07/2017</t>
  </si>
  <si>
    <t>B15226000002</t>
  </si>
  <si>
    <t>00099021001 DEP.DE CHEQ.AJENOS,RET.DE CAM.,CONCEPTO: REEMBOLSO SIT PERIODO MAYO / 2017,DEP.: MINISTERIO DE ECONOMIA Y FINANZAS PUBLICAS , PROCEDENCIA: BANCO UNION S.A., CHEQUE: 23277, FECHA DE EMISION:14/07/2017</t>
  </si>
  <si>
    <t>B15226100002</t>
  </si>
  <si>
    <t>00041011101 DEP.DE CHEQ.AJENOS,RET.DE CAM.,CONCEPTO: DERECHO A CONCESION,DEP.: FUNDEMPRESA , PROCEDENCIA: BANCO BISA S.A., CHEQUE: 8047, FECHA DE EMISION:13/07/2017</t>
  </si>
  <si>
    <t>B15226130002</t>
  </si>
  <si>
    <t>00046021109 DEP.DE CHEQ.AJENOS,RET.DE CAM.,CONCEPTO: EJECUCION DE BOLETA DE GARANTIA,DEP.: MINISTERIO DE SALUD , PROCEDENCIA: BANCO DE CREDITO DE BOLIVIA S.A., CHEQUE: 94883, FECHA DE EMISION:20/07/2017</t>
  </si>
  <si>
    <t>B15226200002</t>
  </si>
  <si>
    <t>00046021109 DEP.DE CHEQ.AJENOS,RET.DE CAM.,CONCEPTO: EJECUCION DE BOLETA DE GARANTIA,DEP.: MINISTERIO DE SALUD , PROCEDENCIA: BANCO BISA S.A., CHEQUE: 155069, FECHA DE EMISION:18/07/2017</t>
  </si>
  <si>
    <t>B15226210002</t>
  </si>
  <si>
    <t>00222018010 DEP.DE CHEQ.AJENOS,RET.DE CAM.,CONCEPTO: REVERSION PREV 1275,DEP.: INIAF-GRAN CHACO , PROCEDENCIA: BANCO UNION S.A., CHEQUE: 3665, FECHA DE EMISION:10/07/2017</t>
  </si>
  <si>
    <t>B15226240002</t>
  </si>
  <si>
    <t>00222018010 DEP.DE CHEQ.AJENOS,RET.DE CAM.,CONCEPTO: REVERSION PREV 581,DEP.: INIAF-GRAN CHACO , PROCEDENCIA: BANCO UNION S.A., CHEQUE: 1784, FECHA DE EMISION:30/06/2017</t>
  </si>
  <si>
    <t>B15226250002</t>
  </si>
  <si>
    <t>00099021001 DEP.DE CHEQ.AJENOS,RET.DE CAM.,CONCEPTO: AUT.FISC.CONTROL DE EMPRESAS - DEVOL. INCAPACIDAD TEMP. - MAYO / 2017,DEP.: CAJA PETROLERA DE SALUD , PROCEDENCIA: BANCO UNION S.A., CHEQUE: 11542, FECHA DE EMISION:26/07/2017</t>
  </si>
  <si>
    <t>B15226280002</t>
  </si>
  <si>
    <t>00099021001 DEP.DE CHEQ.AJENOS,RET.DE CAM.,CONCEPTO: H.C. DIPUTADOS - DEVOL.INCAP. TEMP. - MAYO / 2017,DEP.: CAJA PETROLERA DE SALUD , PROCEDENCIA: BANCO UNION S.A., CHEQUE: 11548, FECHA DE EMISION:26/07/2017</t>
  </si>
  <si>
    <t>B15226300002</t>
  </si>
  <si>
    <t>00099021001 DEP.DE CHEQ.AJENOS,RET.DE CAM.,CONCEPTO: AUT.DE IMPUGNACION TRIBUTARIA - DEVOL.INCAP. TEMP. - MAYO / 2017,DEP.: CAJA PETROLERA DE SALUD , PROCEDENCIA: BANCO UNION S.A., CHEQUE: 11547, FECHA DE EMISION:26/07/2017</t>
  </si>
  <si>
    <t>B15226340002</t>
  </si>
  <si>
    <t>00099021001 DEP.DE CHEQ.AJENOS,RET.DE CAM.,CONCEPTO: A.G.E.T.I.C.. - DEVOL.INCAPACIDAD TEMP. - MAYO / 2017,DEP.: CAJA PETROLERA DE SALUD , PROCEDENCIA: BANCO UNION S.A., CHEQUE: 11546, FECHA DE EMISION:26/07/2017</t>
  </si>
  <si>
    <t>B15226350002</t>
  </si>
  <si>
    <t>00862012001 DEP.DE CHEQ.AJENOS,RET.DE CAM.,CONCEPTO: F.N.D.R. - DEVOL. INCAPACIDAD TEMP. - MAYO / 2017,DEP.: CAJA PETROLERA DE SALUD , PROCEDENCIA: BANCO UNION S.A., CHEQUE: 11545, FECHA DE EMISION:26/07/2017</t>
  </si>
  <si>
    <t>B15226370002</t>
  </si>
  <si>
    <t>00099021001 DEP.DE CHEQ.AJENOS,RET.DE CAM.,CONCEPTO: H.C. SENADORES - DEVOL. INCAP. TEMP. - MAYO / 2017,DEP.: CAJA PETROLERA DE SALUD , PROCEDENCIA: BANCO UNION S.A., CHEQUE: 11544, FECHA DE EMISION:26/07/2017</t>
  </si>
  <si>
    <t>B15226400002</t>
  </si>
  <si>
    <t>00099021001 DEP.DE CHEQ.AJENOS,RET.DE CAM.,CONCEPTO: MIN.COMUNICACION - DEVOL. INCAPACIDAD TEMP. - MAYO / 2017,DEP.: CAJA PETROLERA DE SALUD , PROCEDENCIA: BANCO UNION S.A., CHEQUE: 11543, FECHA DE EMISION:26/07/2017</t>
  </si>
  <si>
    <t>B15226440002</t>
  </si>
  <si>
    <t>00578012002 DEP.DE CHEQ.AJENOS,RET.DE CAM.,CONCEPTO: REVERSION,DEP.: BOLIVIANA DE AVIACION , PROCEDENCIA: BANCO UNION S.A., CHEQUE: 2096, FECHA DE EMISION:24/07/2017</t>
  </si>
  <si>
    <t>B15226460002</t>
  </si>
  <si>
    <t>00099021001 DEP.DE CHEQ.AJENOS,RET.DE CAM.,CONCEPTO: TRIBUNAL CONSTITUCIONAL - DEVOL.INCAPACIDAD TEMP. - ABRIL / 2017,DEP.: CAJA PETROLERA DE SALUD , PROCEDENCIA: BANCO UNION S.A., CHEQUE: 17302, FECHA DE EMISION:21/07/2017</t>
  </si>
  <si>
    <t>B15226470002</t>
  </si>
  <si>
    <t>00578012002 DEP.DE CHEQ.AJENOS,RET.DE CAM.,CONCEPTO: REVERSION,DEP.: BOLIVIANA DE AVIACION , PROCEDENCIA: BANCO UNION S.A., CHEQUE: 2097, FECHA DE EMISION:24/07/2017</t>
  </si>
  <si>
    <t>B15226490002</t>
  </si>
  <si>
    <t>00578012002 DEP.DE CHEQ.AJENOS,RET.DE CAM.,CONCEPTO: REVERSION,DEP.: BOLIVIANA DE AVIACION , PROCEDENCIA: BANCO UNION S.A., CHEQUE: 2098, FECHA DE EMISION:24/07/2017</t>
  </si>
  <si>
    <t>B15226540002</t>
  </si>
  <si>
    <t>00578012002 DEP.DE CHEQ.AJENOS,RET.DE CAM.,CONCEPTO: REVERSION,DEP.: BOLIVIANA DE AVIACION , PROCEDENCIA: BANCO UNION S.A., CHEQUE: 2087, FECHA DE EMISION:19/07/2017</t>
  </si>
  <si>
    <t>B15226590002</t>
  </si>
  <si>
    <t>00578012002 DEP.DE CHEQ.AJENOS,RET.DE CAM.,CONCEPTO: REVERSION,DEP.: BOLIVIANA DE AVIACION , PROCEDENCIA: BANCO UNION S.A., CHEQUE: 9009, FECHA DE EMISION:25/07/2017</t>
  </si>
  <si>
    <t>B15226600002</t>
  </si>
  <si>
    <t>00578012002 DEP.DE CHEQ.AJENOS,RET.DE CAM.,CONCEPTO: REVERSION,DEP.: BOLIVIANA DE AVIACION , PROCEDENCIA: BANCO UNION S.A., CHEQUE: 9013, FECHA DE EMISION:25/07/2017</t>
  </si>
  <si>
    <t>B15226620002</t>
  </si>
  <si>
    <t>00254014101 DEP.DE CHEQ.AJENOS,RET.DE CAM.,CONCEPTO: TRANSFERENCIA DE RECURSOS DEL MUNICIPIO DE BATALLAS,DEP.: INSTITUTO DEL SEGURO AGRARIO , PROCEDENCIA: BANCO UNION S.A., CHEQUE: 1172, FECHA DE EMISION:26/07/2017</t>
  </si>
  <si>
    <t>B15226630002</t>
  </si>
  <si>
    <t>00578012002 DEP.DE CHEQ.AJENOS,RET.DE CAM.,CONCEPTO: REVERSION,DEP.: BOLIVIANA DE AVIACION , PROCEDENCIA: BANCO UNION S.A., CHEQUE: 9014, FECHA DE EMISION:25/07/2017</t>
  </si>
  <si>
    <t>B15226680002</t>
  </si>
  <si>
    <t>00222018010 DEP.DE CHEQ.AJENOS,RET.DE CAM.,CONCEPTO: C31-1151 ATS,DEP.: INIAF LA PAZ , PROCEDENCIA: BANCO UNION S.A., CHEQUE: 2729, FECHA DE EMISION:20/07/2017</t>
  </si>
  <si>
    <t>B15226690002</t>
  </si>
  <si>
    <t>00222018010 DEP.DE CHEQ.AJENOS,RET.DE CAM.,CONCEPTO: C31-1153 ATEC,DEP.: INIAF LA PAZ , PROCEDENCIA: BANCO UNION S.A., CHEQUE: 2724, FECHA DE EMISION:19/07/2017</t>
  </si>
  <si>
    <t>O15225080002</t>
  </si>
  <si>
    <t>00041044201 DEPOSITO DE EFECTIVO, DEPOSITANTE: ELIZABETH MOLLINEDO GONZALES, CONCEPTO: DEVOLUCION DE FONDOS EN AVANCE NO UTILIZADOS, CUENTA DE DEPOSITO: CUENTA UNICA DEL TESORO</t>
  </si>
  <si>
    <t>O15225150002</t>
  </si>
  <si>
    <t>00046058003 DEPOSITO DE EFECTIVO, DEPOSITANTE: URSS Y C - G . CALA F., CONCEPTO: REVERSION DEL SALDO, CUENTA DE DEPOSITO: CUENTA UNICA DEL TESORO</t>
  </si>
  <si>
    <t>O15225250002</t>
  </si>
  <si>
    <t>00041031107 DEPOSITO DE EFECTIVO, DEPOSITANTE: ROGER FERNANDO RAMIREZ CALLE, CONCEPTO: DEVOLUCION EN GASTOS DE PASAJES, CUENTA DE DEPOSITO: CUENTA UNICA DEL TESORO</t>
  </si>
  <si>
    <t>O15225540002</t>
  </si>
  <si>
    <t>00526012001 DEPOSITO DE EFECTIVO, DEPOSITANTE: DAVID ROBERTO LANZA ALLEN, CONCEPTO: DEVOLUCION EXCESO DE EQUIPAJE AEREO, CUENTA DE DEPOSITO: CUENTA UNICA DEL TESORO</t>
  </si>
  <si>
    <t>O15225550002</t>
  </si>
  <si>
    <t>00224012005 DEPOSITO DE EFECTIVO, DEPOSITANTE: MANOLO SAUL ZABALA ARTEAGA, CONCEPTO: DEVOLUCION SALDO NO UTILIZADO EN VIATICOS, CUENTA DE DEPOSITO: CUENTA UNICA DEL TESORO</t>
  </si>
  <si>
    <t>O15225580002</t>
  </si>
  <si>
    <t>00099021001 DEPOSITO DE EFECTIVO, DEPOSITANTE: GONZALO EDUARDO VISCARRA MENDOZA, CONCEPTO: DEVOLUCION DOBLE PERCEPCION, CUENTA DE DEPOSITO: CUENTA UNICA DEL TESORO</t>
  </si>
  <si>
    <t>O15225820002</t>
  </si>
  <si>
    <t>00070011102 DEPOSITO DE EFECTIVO, DEPOSITANTE: LILIAN ARANA QUIÑONEZ, CONCEPTO: DEVOLUCION DE SALDO DE TALLER REALIZADO EN CBBA A FEDECOMIN CBBA DE FORTALECIMIENTO, CUENTA DE DEPOSITO: CUENTA UNICA DEL TESORO</t>
  </si>
  <si>
    <t>O15225830002</t>
  </si>
  <si>
    <t>00222012001 DEPOSITO DE EFECTIVO, DEPOSITANTE: ADELINA ESPERANZA TINTAYA MAMANI, CONCEPTO: DEVOLUCION DE SALARIO, CUENTA DE DEPOSITO: CUENTA UNICA DEL TESORO</t>
  </si>
  <si>
    <t>O15225850002</t>
  </si>
  <si>
    <t>00046024204 DEPOSITO DE EFECTIVO, DEPOSITANTE: MINISTERIO DE SALUD, CONCEPTO: REVERSION DE FONDOS C-31 - 2730, CUENTA DE DEPOSITO: CUENTA UNICA DEL TESORO</t>
  </si>
  <si>
    <t>O15226050002</t>
  </si>
  <si>
    <t>00099021001 DEPOSITO DE EFECTIVO, DEPOSITANTE: RENAN C. GUTIERREZ ESCOBAR, CONCEPTO: DEVOLUCION FONDOS ASIGNADOS PARA LA FERIA INSTITUCIONAL, CUENTA DE DEPOSITO: CUENTA UNICA DEL TESORO</t>
  </si>
  <si>
    <t>O15226980002</t>
  </si>
  <si>
    <t>00670012002 DEPOSITO DE EFECTIVO, DEPOSITANTE: ALFONZO CHOQUE CONDORI, CONCEPTO: DEVOLUCION DE VIATICOS, CUENTA DE DEPOSITO: CUENTA UNICA DEL TESORO</t>
  </si>
  <si>
    <t>O15227060002</t>
  </si>
  <si>
    <t>00234014202 DEPOSITO DE EFECTIVO, DEPOSITANTE: JULIO EDUARDO LANZA FERRUFINO, CONCEPTO: DEVOLUCION AL C-31 N° 725 PARTIDA 22110, CUENTA DE DEPOSITO: CUENTA UNICA DEL TESORO</t>
  </si>
  <si>
    <t>O15227070002</t>
  </si>
  <si>
    <t>00591012001 DEPOSITO DE EFECTIVO, DEPOSITANTE: EMP.ESTATAL DE TRANSP. POR CABLE MI TELEFERICO, CONCEPTO: SERVICIOS BASICOS, CUENTA DE DEPOSITO: CUENTA UNICA DEL TESORO</t>
  </si>
  <si>
    <t>O15227170002</t>
  </si>
  <si>
    <t>00292012001 DEPOSITO DE EFECTIVO, DEPOSITANTE: NESTOR PAZ VILLAMOR, CONCEPTO: CONVENIO 012 - 2016 ENTRE VIAS BOLIVIA Y FEDERACION 1RO DE MAYO, CUENTA DE DEPOSITO: CUENTA UNICA DEL TESORO</t>
  </si>
  <si>
    <t>O15227190002</t>
  </si>
  <si>
    <t>O15227280002</t>
  </si>
  <si>
    <t>00016011101 DEPOSITO DE EFECTIVO, DEPOSITANTE: ESTANISLAO PACHECO ACEVO, CONCEPTO: DEVOLUCION SALDO COMBUSTIBLE MIN. DE EDUCACION, CUENTA DE DEPOSITO: CUENTA UNICA DEL TESORO</t>
  </si>
  <si>
    <t>O15227310002</t>
  </si>
  <si>
    <t>00099021001 DEPOSITO DE EFECTIVO, DEPOSITANTE: EDGAR PALLY COTAÑA, CONCEPTO: SALDO DE FONDO EN AVANCE, CUENTA DE DEPOSITO: CUENTA UNICA DEL TESORO</t>
  </si>
  <si>
    <t>O15227320002</t>
  </si>
  <si>
    <t>00234012001 DEPOSITO DE EFECTIVO, DEPOSITANTE: SERGEOMIN-FREDDY CABALLOTTY SARAVIA, CONCEPTO: DEVOLUCION AL C-31 N° 747 PARTIDA N° 85100 TASAS, CUENTA DE DEPOSITO: CUENTA UNICA DEL TESORO</t>
  </si>
  <si>
    <t>O15227330002</t>
  </si>
  <si>
    <t>00099021001 DEPOSITO DE EFECTIVO, DEPOSITANTE: FIDEL SEGALES PABON CI. 2326678 LP., CONCEPTO: DEVOLUCION DE EXCEDENTE SALARIAL AÑOS 2008 - 2009 UPEA - CNS POR LEY FINANCIAL, CUENTA DE DEPOSITO: CUENTA UNICA DEL TESORO</t>
  </si>
  <si>
    <t>O15227350002</t>
  </si>
  <si>
    <t>00660012002 DEPOSITO DE EFECTIVO, DEPOSITANTE: ORGANO JUDICIAL, CONCEPTO: REVERSION, CUENTA DE DEPOSITO: CUENTA UNICA DEL TESORO</t>
  </si>
  <si>
    <t>O15227450002</t>
  </si>
  <si>
    <t>00099021001 DEPOSITO DE EFECTIVO, DEPOSITANTE: JUAN CARLOS CONDORI CHOQUE, CONCEPTO: DEVOLUCION DEL MES MAYO, CUENTA DE DEPOSITO: CUENTA UNICA DEL TESORO</t>
  </si>
  <si>
    <t>O15227460002</t>
  </si>
  <si>
    <t>00099021001 DEPOSITO DE EFECTIVO, DEPOSITANTE: JUAN CARLOS CONDORI CHOQUE, CONCEPTO: DEVOLUCION DEL MES JUNIO, CUENTA DE DEPOSITO: CUENTA UNICA DEL TESORO</t>
  </si>
  <si>
    <t>O15227480002</t>
  </si>
  <si>
    <t>00099021001 DEPOSITO DE EFECTIVO, DEPOSITANTE: JUAN CARLOS CONDORI CHOQUE, CONCEPTO: DEVOLUCION DEL MES JULIO, CUENTA DE DEPOSITO: CUENTA UNICA DEL TESORO</t>
  </si>
  <si>
    <t>O15227500002</t>
  </si>
  <si>
    <t>00099021001 DEPOSITO DE EFECTIVO, DEPOSITANTE: CHRISTIAN DAMIAN QUISBERT PONCE, CONCEPTO: REVERSION A C-31 N° 209, CUENTA DE DEPOSITO: CUENTA UNICA DEL TESORO</t>
  </si>
  <si>
    <t>O15227510002</t>
  </si>
  <si>
    <t>00670012002 DEPOSITO DE EFECTIVO, DEPOSITANTE: MARIA DEL CARMEN JIMENA AVEJERA UDAETA, CONCEPTO: DEVOLUCION DE VIATICOS, CUENTA DE DEPOSITO: CUENTA UNICA DEL TESORO</t>
  </si>
  <si>
    <t>O15227590002</t>
  </si>
  <si>
    <t>00016011101 DEPOSITO DE EFECTIVO, DEPOSITANTE: ESTHER CASTRO, CONCEPTO: DEVOLUCION DE FONDOS NO EJECUTADOS, CUENTA DE DEPOSITO: CUENTA UNICA DEL TESORO</t>
  </si>
  <si>
    <t>O15227640002</t>
  </si>
  <si>
    <t>00099021001 DEPOSITO DE EFECTIVO, DEPOSITANTE: JOSE LUIS PEREZ MARTINEZ, CONCEPTO: DEVOLUCION DE VIATICO NO UTILIZADO C-31 NRO 475, CUENTA DE DEPOSITO: CUENTA UNICA DEL TESORO</t>
  </si>
  <si>
    <t>O15227750002</t>
  </si>
  <si>
    <t>00132062001 DEPOSITO DE EFECTIVO, DEPOSITANTE: BERNARDINO REYNALDO QUISBERT COPA, CONCEPTO: DEVOLUCION DE FONDOS EN AVANCE NO UTILIZADOS, CUENTA DE DEPOSITO: CUENTA UNICA DEL TESORO</t>
  </si>
  <si>
    <t>O15227760002</t>
  </si>
  <si>
    <t>00047081101 DEPOSITO DE EFECTIVO, DEPOSITANTE: EDGAR RICHARD QUINTEROS ROCHA, CONCEPTO: DEVOLUCION DE FONDOS PARA REFRIGERIO PREV N° 1792, CUENTA DE DEPOSITO: CUENTA UNICA DEL TESORO</t>
  </si>
  <si>
    <t>O15227770002</t>
  </si>
  <si>
    <t>00046058003 DEPOSITO DE EFECTIVO, DEPOSITANTE: MARIA ANGELA VERA C., CONCEPTO: DEVOLUCION DE SALDO, CUENTA DE DEPOSITO: CUENTA UNICA DEL TESORO</t>
  </si>
  <si>
    <t>O15227930002</t>
  </si>
  <si>
    <t>00130012002 DEPOSITO DE EFECTIVO, DEPOSITANTE: LUIS FEDERICO MARTINEZ RETAMOZO, CONCEPTO: DEP. POR PASAJES AL INTERIOR, CUENTA DE DEPOSITO: CUENTA UNICA DEL TESORO</t>
  </si>
  <si>
    <t>O15228070002</t>
  </si>
  <si>
    <t>00099021001 DEPOSITO DE EFECTIVO, DEPOSITANTE: RICARDO MARCELO MACHICADO MONROY, CONCEPTO: CONSUMO EXCEDENTE DE TEL. COORPORATIVO, CUENTA DE DEPOSITO: CUENTA UNICA DEL TESORO</t>
  </si>
  <si>
    <t>O15228140002</t>
  </si>
  <si>
    <t>00015011108 DEPOSITO DE EFECTIVO, DEPOSITANTE: SANDRA SOTO PAREJA, CONCEPTO: CANCELACION POR EXCESO EN CONSUMO DE CELULAR MES DE MAYO / 2017 DDRP - ORURO, CUENTA DE DEPOSITO: CUENTA UNICA DEL TESORO</t>
  </si>
  <si>
    <t>O15228190002</t>
  </si>
  <si>
    <t>00234014201 DEPOSITO DE EFECTIVO, DEPOSITANTE: NELSON EDWIN HUARANCA OLIVERA, CONCEPTO: DEVOLUCION AL C-11 N° 627 PARTIDA N° 234, CUENTA DE DEPOSITO: CUENTA UNICA DEL TESORO</t>
  </si>
  <si>
    <t>B15229560002</t>
  </si>
  <si>
    <t>00523012001 DEP.DE CHEQ.AJENOS,RET.DE CAM.,CONCEPTO: PAGO POR SERVICIOS PRESTADOS,DEP.: ECOBOL , PROCEDENCIA: BANCO UNION S.A., CHEQUE: 31931, FECHA DE EMISION:13/07/2017</t>
  </si>
  <si>
    <t>B15229590002</t>
  </si>
  <si>
    <t>00523012001 DEP.DE CHEQ.AJENOS,RET.DE CAM.,CONCEPTO: PAGO POR SERVICIOS PRESTADOS,DEP.: ECOBOL , PROCEDENCIA: BANCO NACIONAL DE BOLIVIA S.A., CHEQUE: 6341703, FECHA DE EMISION:29/06/2017</t>
  </si>
  <si>
    <t>B15229900002</t>
  </si>
  <si>
    <t>00523012001 DEP.DE CHEQ.AJENOS,RET.DE CAM.,CONCEPTO: VENTA DE SERVICIO ECOBOL,DEP.: BENJAMIN AQUINO , PROCEDENCIA: BANCO BISA S.A., CHEQUE: 6961, FECHA DE EMISION:20/07/2017</t>
  </si>
  <si>
    <t>B15229950002</t>
  </si>
  <si>
    <t>00047247001 DEP.DE CHEQ.AJENOS,RET.DE CAM.,CONCEPTO: DEVOLUCION ASOCIACION VIDA NUEVA PREVENTIVO 2555 (2016) HITO 1 UOR TROPICO,DEP.: PROYECTO DE ALIANZAS RURALES , PROCEDENCIA: BANCO UNION S.A., CHEQUE: 936, FECHA DE EMISION:21/07/2017</t>
  </si>
  <si>
    <t>B15229980002</t>
  </si>
  <si>
    <t>00099021001 DEP.DE CHEQ.AJENOS,RET.DE CAM.,CONCEPTO: ELIANA DOMINGUEZ CASTRO,DEP.: BANCO UNION S.A. , PROCEDENCIA: BANCO UNION S.A., CHEQUE: 150591, FECHA DE EMISION:27/07/2017</t>
  </si>
  <si>
    <t>B15230010002</t>
  </si>
  <si>
    <t>00047247001 DEP.DE CHEQ.AJENOS,RET.DE CAM.,CONCEPTO: DEVOLUCION FONDOS PUENTE VEHICULAR POSPONENDO,DEP.: PROYECTO DE ALIANZAS RURALES - PAR , PROCEDENCIA: BANCO UNION S.A., CHEQUE: 6386, FECHA DE EMISION:20/07/2017</t>
  </si>
  <si>
    <t>B15230040002</t>
  </si>
  <si>
    <t>00015011108 DEP.DE CHEQ.AJENOS,RET.DE CAM.,CONCEPTO: DEVOLUCION DE FONDOS,DEP.: MINISTERIO DE GOBIERNO , PROCEDENCIA: BANCO UNION S.A., CHEQUE: 50831, FECHA DE EMISION:21/07/2017</t>
  </si>
  <si>
    <t>B15230080002</t>
  </si>
  <si>
    <t>00660032001 DEP.DE CHEQ.AJENOS,RET.DE CAM.,CONCEPTO: DEVOLUCION DE VIATICOS JUNIO 2017,DEP.: ORGANO JUDICIAL CONSEJO DE LA MAGISTRATURA , PROCEDENCIA: BANCO UNION S.A., CHEQUE: 696, FECHA DE EMISION:25/07/2017</t>
  </si>
  <si>
    <t>B15230100002</t>
  </si>
  <si>
    <t>00020011103 DEP.DE CHEQ.AJENOS,RET.DE CAM.,CONCEPTO: PAGO A LA EMP. SKY SYSTEMS INC. PARA FRENOS AERONAVE BAE 146-200 FAB-106,DEP.: TRANSPORTE AEREO MILITAR , PROCEDENCIA: BANCO UNION S.A., CHEQUE: 17943, FECHA DE EMISION:27/07/2017</t>
  </si>
  <si>
    <t>B15230120002</t>
  </si>
  <si>
    <t>00660012006 DEP.DE CHEQ.AJENOS,RET.DE CAM.,CONCEPTO: DEPÖSITO EN DEMASIA OTROS INGRESOS 2017,DEP.: ORGANO JUDICIAL CONSEJO DE MAGISTRATURA , PROCEDENCIA: BANCO UNION S.A., CHEQUE: 697, FECHA DE EMISION:25/07/2017</t>
  </si>
  <si>
    <t>B15230150002</t>
  </si>
  <si>
    <t>00660032001 DEP.DE CHEQ.AJENOS,RET.DE CAM.,CONCEPTO: DEVOLUCION EXCESO DE LLAMADAS TELEFONICAS JUNIO 2017,DEP.: ORGANO JUDICIAL - CONSEJO DE LA MAGISTRATURA , PROCEDENCIA: BANCO UNION S.A., CHEQUE: 695, FECHA DE EMISION:25/07/2017</t>
  </si>
  <si>
    <t>B15230170002</t>
  </si>
  <si>
    <t>00660018002 DEP.DE CHEQ.AJENOS,RET.DE CAM.,CONCEPTO: SALDO RECURSOS DEL PROYECTO PRO JUSTICIA DINAMARCA,DEP.: ORGANO JUDICIAL DAF NACIONAL , PROCEDENCIA: BANCO UNION S.A., CHEQUE: 2095, FECHA DE EMISION:24/07/2017</t>
  </si>
  <si>
    <t>B15230200002</t>
  </si>
  <si>
    <t>00660012006 DEP.DE CHEQ.AJENOS,RET.DE CAM.,CONCEPTO: REPOSICION A LA DAF POR SERVICIO DE CONSULTORIA PROYECTO PRO JUSTICIA,DEP.: ORGANO JUDICIAL DAF NACIONAL , PROCEDENCIA: BANCO UNION S.A., CHEQUE: 2094, FECHA DE EMISION:24/07/2017</t>
  </si>
  <si>
    <t>B15230220002</t>
  </si>
  <si>
    <t>00660018003 DEP.DE CHEQ.AJENOS,RET.DE CAM.,CONCEPTO: DEVOLUCION DE VIATICOS DRA KATIA PRADEL VACA,DEP.: ORGANO JUDICIAL PROYECTO COSUDE , PROCEDENCIA: BANCO UNION S.A., CHEQUE: 2090, FECHA DE EMISION:24/07/2017</t>
  </si>
  <si>
    <t>B15230240002</t>
  </si>
  <si>
    <t>00660012005 DEP.DE CHEQ.AJENOS,RET.DE CAM.,CONCEPTO: DEVOLUCION PAGO AGENCIA DE VIAJES TARCO TOURS FEBRERO 2017,DEP.: ORGANO JUDICIAL DAF NACIONAL , PROCEDENCIA: BANCO UNION S.A., CHEQUE: 2093, FECHA DE EMISION:24/07/2017</t>
  </si>
  <si>
    <t>B15230250002</t>
  </si>
  <si>
    <t>00660012005 DEP.DE CHEQ.AJENOS,RET.DE CAM.,CONCEPTO: DEVOLUCION EXCEDENTE DE LLAMADAS TELEFONICAS ABRIL 2017 KATHERINE SERRUDO - LIZETHE MIRANDA,DEP.: ORGANO JUDICIAL DAF NACIONAL , PROCEDENCIA: BANCO UNION S.A., CHEQUE: 2092, FECHA DE EMISION:24/07/2017</t>
  </si>
  <si>
    <t>B15230260002</t>
  </si>
  <si>
    <t>00086038003 DEP.DE CHEQ.AJENOS,RET.DE CAM.,CONCEPTO: DEP POR REVERSION DE FONDOS NO UTILIZADOS,DEP.: SERNAP-EBB , PROCEDENCIA: BANCO UNION S.A., CHEQUE: 689, FECHA DE EMISION:13/07/2017</t>
  </si>
  <si>
    <t>B15230270002</t>
  </si>
  <si>
    <t>00086038003 DEP.DE CHEQ.AJENOS,RET.DE CAM.,CONCEPTO: DEP POR REVERSION DE FONDOS NO UTILIZADOS,DEP.: SERNAP-EBB , PROCEDENCIA: BANCO UNION S.A., CHEQUE: 690, FECHA DE EMISION:13/07/2017</t>
  </si>
  <si>
    <t>B15230280002</t>
  </si>
  <si>
    <t>00086038003 DEP.DE CHEQ.AJENOS,RET.DE CAM.,CONCEPTO: DEP POR REVERSION DE FONDOS NO UTILIZADOS,DEP.: SERNAP-TUNARI , PROCEDENCIA: BANCO UNION S.A., CHEQUE: 352, FECHA DE EMISION:18/07/2017</t>
  </si>
  <si>
    <t>B15230290002</t>
  </si>
  <si>
    <t>00086031101 DEP.DE CHEQ.AJENOS,RET.DE CAM.,CONCEPTO: DEP POR CONCEPTO DE COBRO POR MULTAS,DEP.: SERNAP-TUNARI , PROCEDENCIA: BANCO UNION S.A., CHEQUE: 350, FECHA DE EMISION:18/07/2017</t>
  </si>
  <si>
    <t>B15230300002</t>
  </si>
  <si>
    <t>00086031101 DEP.DE CHEQ.AJENOS,RET.DE CAM.,CONCEPTO: DEP POR CONCEPTO DE COBRO POR MULTAS,DEP.: SERNAP-TUNARI , PROCEDENCIA: BANCO UNION S.A., CHEQUE: 344, FECHA DE EMISION:06/07/2017</t>
  </si>
  <si>
    <t>B15230310002</t>
  </si>
  <si>
    <t>00086031101 DEP.DE CHEQ.AJENOS,RET.DE CAM.,CONCEPTO: DEP POR REVERSION DE FONDOS NO UTILIZADOS,DEP.: SERNAP-TUNARI , PROCEDENCIA: BANCO UNION S.A., CHEQUE: 353, FECHA DE EMISION:18/07/2017</t>
  </si>
  <si>
    <t>B15230330002</t>
  </si>
  <si>
    <t>00099021001 DEP.DE CHEQ.AJENOS,RET.DE CAM.,CONCEPTO: DEP POR REVERSION DE FONDOS NO UTILIZADOS,DEP.: SERNAP-SAJAMA , PROCEDENCIA: BANCO UNION S.A., CHEQUE: 1090, FECHA DE EMISION:30/06/2017</t>
  </si>
  <si>
    <t>B15230340002</t>
  </si>
  <si>
    <t>00099021001 DEP.DE CHEQ.AJENOS,RET.DE CAM.,CONCEPTO: DEP POR REVERSION DE FONDOS NO UTILIZADOS,DEP.: SERNAP-APOLOBAMBA , PROCEDENCIA: BANCO UNION S.A., CHEQUE: 1306, FECHA DE EMISION:30/06/2017</t>
  </si>
  <si>
    <t>B15230360002</t>
  </si>
  <si>
    <t>00099021001 DEP.DE CHEQ.AJENOS,RET.DE CAM.,CONCEPTO: DEP POR REVERSION DE FONDOS NO UTILIZADOS,DEP.: SERNAP-CARRASCO , PROCEDENCIA: BANCO UNION S.A., CHEQUE: 908, FECHA DE EMISION:30/06/2017</t>
  </si>
  <si>
    <t>B15230370002</t>
  </si>
  <si>
    <t>00342012001 DEP.DE CHEQ.AJENOS,RET.DE CAM.,CONCEPTO: DEVOLUCION DE GASTOS COMBUSTIBLE JUNIO C-31 N° 933,DEP.: A.E.V. REGIONAL COCHABAMBA , PROCEDENCIA: BANCO UNION S.A., CHEQUE: 491, FECHA DE EMISION:12/07/2017</t>
  </si>
  <si>
    <t>B15230380002</t>
  </si>
  <si>
    <t>00099021001 DEP.DE CHEQ.AJENOS,RET.DE CAM.,CONCEPTO: DEP POR REVERSION DE FONDOS NO UTILIZADOS,DEP.: SERNAP-EBB , PROCEDENCIA: BANCO UNION S.A., CHEQUE: 692, FECHA DE EMISION:13/07/2017</t>
  </si>
  <si>
    <t>B15230410002</t>
  </si>
  <si>
    <t>00342012001 DEP.DE CHEQ.AJENOS,RET.DE CAM.,CONCEPTO: DEVOLUCION FONDOS REFRIGERIO TALLER C-31 N° 1082,DEP.: A.E.V. REGIONAL COCHABAMBA , PROCEDENCIA: BANCO UNION S.A., CHEQUE: 494, FECHA DE EMISION:12/07/2017</t>
  </si>
  <si>
    <t>B15230430002</t>
  </si>
  <si>
    <t>00342012001 DEP.DE CHEQ.AJENOS,RET.DE CAM.,CONCEPTO: DEVOLUCION DE VIATICOS JUNIO C-31 N° 965,DEP.: A.E.V. REGIONAL SUCRE , PROCEDENCIA: BANCO UNION S.A., CHEQUE: 365, FECHA DE EMISION:10/07/2017</t>
  </si>
  <si>
    <t>B15230440002</t>
  </si>
  <si>
    <t>00342012001 DEP.DE CHEQ.AJENOS,RET.DE CAM.,CONCEPTO: DEVOLUCION PASAJES Y COMBUSTIBLE JUNIO C-31 N° 966,DEP.: A.E.V. REGIONAL SUCRE , PROCEDENCIA: BANCO UNION S.A., CHEQUE: 366, FECHA DE EMISION:10/07/2017</t>
  </si>
  <si>
    <t>B15230480002</t>
  </si>
  <si>
    <t>00342012001 DEP.DE CHEQ.AJENOS,RET.DE CAM.,CONCEPTO: DEVOLUCION DE FONDOS C-31 N° 952 Y 953,DEP.: A.E.V. REGIONAL BENI , PROCEDENCIA: BANCO UNION S.A., CHEQUE: 419, FECHA DE EMISION:14/07/2017</t>
  </si>
  <si>
    <t>B15230650002</t>
  </si>
  <si>
    <t>00046021109 DEP.DE CHEQ.AJENOS,RET.DE CAM.,CONCEPTO: EJECUCION DE BOLETA DE GARANTIA,DEP.: MINISTERIO DESALUD , PROCEDENCIA: BANCO BISA S.A., CHEQUE: 194922, FECHA DE EMISION:24/07/2017</t>
  </si>
  <si>
    <t>B15230680002</t>
  </si>
  <si>
    <t>00046021109 DEP.DE CHEQ.AJENOS,RET.DE CAM.,CONCEPTO: EJECUCION DE BOLETA DE GARANTIA,DEP.: MINISTERIO DE SALUD , PROCEDENCIA: BANCO BISA S.A., CHEQUE: 16939, FECHA DE EMISION:24/07/2017</t>
  </si>
  <si>
    <t>B15230780002</t>
  </si>
  <si>
    <t>00046021109 DEP.DE CHEQ.AJENOS,RET.DE CAM.,CONCEPTO: EJECUCION DE BOLETA DE GARANTIA,DEP.: MINISTERIO DE SALUD , PROCEDENCIA: BANCO UNION S.A., CHEQUE: 148890, FECHA DE EMISION:25/07/2017</t>
  </si>
  <si>
    <t>B15230930002</t>
  </si>
  <si>
    <t>00099021001 DEP.DE CHEQ.AJENOS,RET.DE CAM.,CONCEPTO: REVERSION SALDOS NO EJECUTADOS GESTION 2017 POR GASTOS SOCORROS FF.AA.,DEP.: MINISTERIO DE DEFENSA , PROCEDENCIA: BANCO UNION S.A., CHEQUE: 84, FECHA DE EMISION:27/07/2017</t>
  </si>
  <si>
    <t>B15230940002</t>
  </si>
  <si>
    <t>00099021001 DEP.DE CHEQ.AJENOS,RET.DE CAM.,CONCEPTO: REVERSION SALDOS NO EJECUTADOS GESTION 2017 DEP ERRONEOS,DEP.: MINISTERIO DE DEFENSA , PROCEDENCIA: BANCO UNION S.A., CHEQUE: 18874, FECHA DE EMISION:27/07/2017</t>
  </si>
  <si>
    <t>B15230950002</t>
  </si>
  <si>
    <t>00099021001 DEP.DE CHEQ.AJENOS,RET.DE CAM.,CONCEPTO: DEVOLUCION PAGO DOBLE A IDEAL TOURS SRL / MINISTERIO DE HIDROCARBUROS DE ND 89899 - 8990-89687,DEP.: IDEAL TOURS SRL , PROCEDENCIA: BANCO UNION S.A., CHEQUE: 206, FECHA DE EMISION:26/07/2017</t>
  </si>
  <si>
    <t>B15230960002</t>
  </si>
  <si>
    <t>00099021001 DEP.DE CHEQ.AJENOS,RET.DE CAM.,CONCEPTO: REVERSION SALDOS NO EJECUTADOS GESTION 2017 FTE 11,DEP.: MINISTERIO DE DEFENSA , PROCEDENCIA: BANCO UNION S.A., CHEQUE: 15331, FECHA DE EMISION:27/07/2017</t>
  </si>
  <si>
    <t>O15229600002</t>
  </si>
  <si>
    <t>00378012002 DEPOSITO DE EFECTIVO, DEPOSITANTE: SENATEX, CONCEPTO: DEVOLUCION RETENCION FONDOS EN AVANCE PREVENTIVO 304, CUENTA DE DEPOSITO: CUENTA UNICA DEL TESORO</t>
  </si>
  <si>
    <t>O15229610002</t>
  </si>
  <si>
    <t>00378012002 DEPOSITO DE EFECTIVO, DEPOSITANTE: SENATEX, CONCEPTO: DEVOLUCION SALDO FONDOS EN AVANCE PREVENTIVO 304, CUENTA DE DEPOSITO: CUENTA UNICA DEL TESORO</t>
  </si>
  <si>
    <t>O15229650002</t>
  </si>
  <si>
    <t>00130012001 DEPOSITO DE EFECTIVO, DEPOSITANTE: COOP. MINERA "" 16 DE JULIO RL"", CONCEPTO: PAGO CUOTA 29; 3RA AMPLIACION COOP MINERA "" 16 DE JULIO"" RL, CUENTA DE DEPOSITO: CUENTA UNICA DEL TESORO</t>
  </si>
  <si>
    <t>O15229660002</t>
  </si>
  <si>
    <t>00249012001 DEPOSITO DE EFECTIVO, DEPOSITANTE: WENDY NATALIA MACIAS PELAEZ, CONCEPTO: DEVOLUCION DE SALDO POR PAGO A LA ADMINISTRACION DE SERVICIOS PORTUARIOS ASP-B (TRAMITE IMPORTACION), CUENTA DE DEPOSITO: CUENTA UNICA DEL TESORO</t>
  </si>
  <si>
    <t>O15229670002</t>
  </si>
  <si>
    <t>00020031101 DEPOSITO DE EFECTIVO, DEPOSITANTE: GROVER ROJAS UGARTE, CONCEPTO: REVERSION TRIBUNAL DE PERSONAL DEL EJERCITO MES DE JUNIO, CUENTA DE DEPOSITO: CUENTA UNICA DEL TESORO</t>
  </si>
  <si>
    <t>O15229710002</t>
  </si>
  <si>
    <t>00253014307 DEPOSITO DE EFECTIVO, DEPOSITANTE: EMAGUA-BEATRIZ ESPINOZA, CONCEPTO: DEVOLUCION DE FONDOS, CUENTA DE DEPOSITO: CUENTA UNICA DEL TESORO</t>
  </si>
  <si>
    <t>O15229720002</t>
  </si>
  <si>
    <t>00086051102 DEPOSITO DE EFECTIVO, DEPOSITANTE: ALFACON SRL., CONCEPTO: PAGO POR COPIA DE DOCUMENTOS, CUENTA DE DEPOSITO: CUENTA UNICA DEL TESORO</t>
  </si>
  <si>
    <t>O15229730002</t>
  </si>
  <si>
    <t>00099021001 DEPOSITO DE EFECTIVO, DEPOSITANTE: WALKER ZAMORANO CASTRO, CONCEPTO: DOBLE PERCEPCION, CUENTA DE DEPOSITO: CUENTA UNICA DEL TESORO</t>
  </si>
  <si>
    <t>O15229770002</t>
  </si>
  <si>
    <t>00099021001 DEPOSITO DE EFECTIVO, DEPOSITANTE: WILSON CARRILLO HUANCA, CONCEPTO: DEVOLUCION DE FONDOS EN AVANCE DESTINADOS A LA COMPRA DE COMBUSTIBLE, CUENTA DE DEPOSITO: CUENTA UNICA DEL TESORO</t>
  </si>
  <si>
    <t>O15229820002</t>
  </si>
  <si>
    <t>00099021001 DEPOSITO DE EFECTIVO, DEPOSITANTE: RAMIRO HUGO MOJICA APARICIO, CONCEPTO: REVERSION PASAJES PREVENTIVO : 3312, CUENTA DE DEPOSITO: CUENTA UNICA DEL TESORO</t>
  </si>
  <si>
    <t>O15229850002</t>
  </si>
  <si>
    <t>00099021001 DEPOSITO DE EFECTIVO, DEPOSITANTE: CESAR DAVID FERNANDEZ SUAREZ, CONCEPTO: REVERSION PASAJES PREVENTIVO : 3328, CUENTA DE DEPOSITO: CUENTA UNICA DEL TESORO</t>
  </si>
  <si>
    <t>O15229880002</t>
  </si>
  <si>
    <t>00015011108 DEPOSITO DE EFECTIVO, DEPOSITANTE: MINISTERIO DE GOBIERNO-HIBERTY CLAURE ALCOBA, CONCEPTO: PAGO DE EXESO DE CONSUMO DE CELULAR, CUENTA DE DEPOSITO: CUENTA UNICA DEL TESORO</t>
  </si>
  <si>
    <t>O15229890002</t>
  </si>
  <si>
    <t>00099021001 DEPOSITO DE EFECTIVO, DEPOSITANTE: CARLOS ORTIZ QUEZADA, CONCEPTO: DEV DE VIATICOS NO UTILIZADOS, CUENTA DE DEPOSITO: CUENTA UNICA DEL TESORO</t>
  </si>
  <si>
    <t>O15229970002</t>
  </si>
  <si>
    <t>00099021001 DEPOSITO DE EFECTIVO, DEPOSITANTE: PEDRO GROVER VELEZ QUISBERT, CONCEPTO: DOBLE PERCEPCION, CUENTA DE DEPOSITO: CUENTA UNICA DEL TESORO</t>
  </si>
  <si>
    <t>O15230090002</t>
  </si>
  <si>
    <t>00086068001 DEPOSITO DE EFECTIVO, DEPOSITANTE: ALBERTO ROMAN AYMAYA, CONCEPTO: DEVOLUCION DE SALDO DE FONDOS EN AVANCE PARA COMBUSTIBLE, CUENTA DE DEPOSITO: CUENTA UNICA DEL TESORO</t>
  </si>
  <si>
    <t>O15230820002</t>
  </si>
  <si>
    <t>00020031101 DEPOSITO DE EFECTIVO, DEPOSITANTE: RS. 1 "" TTE GRAL GERMAN BUSCH"", CONCEPTO: DEVOLUCION ALIMENTACION POR CONCEPTO DE RETENCION RC-IVA, CUENTA DE DEPOSITO: CUENTA UNICA DEL TESORO</t>
  </si>
  <si>
    <t>O15230840002</t>
  </si>
  <si>
    <t>00099021001 DEPOSITO DE EFECTIVO, DEPOSITANTE: JOSE JAVIER BILBAO LA VIEJA ROMAN, CONCEPTO: DOBLE PERCEPCION, CUENTA DE DEPOSITO: CUENTA UNICA DEL TESORO</t>
  </si>
  <si>
    <t>O15230880002</t>
  </si>
  <si>
    <t>00099021001 DEPOSITO DE EFECTIVO, DEPOSITANTE: GONZALO PALLY CHOQUE, CONCEPTO: DEVOLUCION DE FONDOS EN AVANCE, CUENTA DE DEPOSITO: CUENTA UNICA DEL TESORO</t>
  </si>
  <si>
    <t>O15231000002</t>
  </si>
  <si>
    <t>00582012001 DEPOSITO DE EFECTIVO, DEPOSITANTE: E.B.A. LUIS GUTIERREZ IBAÑEZ, CONCEPTO: DEVOLUCION POR CONCEPTO DE DESCARGO DE REFRIGERIO A PERSONAL PREVENTIVO 1891, CUENTA DE DEPOSITO: CUENTA UNICA DEL TESORO</t>
  </si>
  <si>
    <t>O15231010002</t>
  </si>
  <si>
    <t>00582012003 DEPOSITO DE EFECTIVO, DEPOSITANTE: E.B.A. LUIS GUTIERREZ IBAÑEZ, CONCEPTO: DEVOLUCION POR CONCEPTO DE DESCARGO DE REFRIGERIO A PERSONAL, CUENTA DE DEPOSITO: CUENTA UNICA DEL TESORO</t>
  </si>
  <si>
    <t>O15231020002</t>
  </si>
  <si>
    <t>00212082004 DEPOSITO DE EFECTIVO, DEPOSITANTE: BRIGIDA APAZA MAMANI, CONCEPTO: DEVOLUCION DE VIATICOS C-31 N| 21, CUENTA DE DEPOSITO: CUENTA UNICA DEL TESORO</t>
  </si>
  <si>
    <t>O15231030002</t>
  </si>
  <si>
    <t>00016011101 DEPOSITO DE EFECTIVO, DEPOSITANTE: MIN EDU-ALFONSO RIVERA BORJA, CONCEPTO: DEVOLUCION DE PASAJES TERRESTRES, CUENTA DE DEPOSITO: CUENTA UNICA DEL TESORO</t>
  </si>
  <si>
    <t>O15231050002</t>
  </si>
  <si>
    <t>00015011108 DEPOSITO DE EFECTIVO, DEPOSITANTE: MIN DE GOBIERNO-MARCELO GUTIERREZ QUISBERT, CONCEPTO: EXCESO DE CONSUMO EN LINEA 67195459, CUENTA DE DEPOSITO: CUENTA UNICA DEL TESORO</t>
  </si>
  <si>
    <t>O15231090002</t>
  </si>
  <si>
    <t>00099021001 DEPOSITO DE EFECTIVO, DEPOSITANTE: FERNANDO CARLOS MORALES TERRAZAS, CONCEPTO: RETENCION RC-IVA VIATICOS POR CAMBIO DE DESTINO GESTION 2017, CUENTA DE DEPOSITO: CUENTA UNICA DEL TESORO</t>
  </si>
  <si>
    <t>O15231100002</t>
  </si>
  <si>
    <t>00099021001 DEPOSITO DE EFECTIVO, DEPOSITANTE: MONASTERIOS LUQUE VICTOR, CONCEPTO: RETENCION RC-IVA VIATICOS POR CAMBIO DE DESTINO GESTION 2017, CUENTA DE DEPOSITO: CUENTA UNICA DEL TESORO</t>
  </si>
  <si>
    <t>O15231110002</t>
  </si>
  <si>
    <t>00020031101 DEPOSITO DE EFECTIVO, DEPOSITANTE: RI-3 PEREZ, CONCEPTO: RETENCION SOBRE ALIMENTACION SEGURIDAD FISICA EMPRESA PAILAVIRI FANEXA MES DE ENERO, CUENTA DE DEPOSITO: CUENTA UNICA DEL TESORO</t>
  </si>
  <si>
    <t>O15231120002</t>
  </si>
  <si>
    <t>00020031101 DEPOSITO DE EFECTIVO, DEPOSITANTE: RI-3 "PEREZ", CONCEPTO: RETENCION SOBRE ALIMENTACION SEGURIDAD FISICA EMPRESA PAILAVIRI FANEXA MES DE ENERO, CUENTA DE DEPOSITO: CUENTA UNICA DEL TESORO</t>
  </si>
  <si>
    <t>O15231130002</t>
  </si>
  <si>
    <t>O15231150002</t>
  </si>
  <si>
    <t>00020031101 DEPOSITO DE EFECTIVO, DEPOSITANTE: RI-3 PEREZ, CONCEPTO: RETENCION SOBRE ALIMENTACION SEGURIDAD FISICA EMPRESA PAILAVIRI FANEXA MES DE FEBRERO, CUENTA DE DEPOSITO: CUENTA UNICA DEL TESORO</t>
  </si>
  <si>
    <t>O15231170002</t>
  </si>
  <si>
    <t>O15231190002</t>
  </si>
  <si>
    <t>O15231200002</t>
  </si>
  <si>
    <t>00020031101 DEPOSITO DE EFECTIVO, DEPOSITANTE: RI-3 PEREZ, CONCEPTO: RETENCION SOBRE ALIMENTACION SEGURIDAD FISICA EMPRESA PAILAVIRI FANEXA MES DE MARZO, CUENTA DE DEPOSITO: CUENTA UNICA DEL TESORO</t>
  </si>
  <si>
    <t>O15231210002</t>
  </si>
  <si>
    <t>O15231220002</t>
  </si>
  <si>
    <t>O15231230002</t>
  </si>
  <si>
    <t>00020031101 DEPOSITO DE EFECTIVO, DEPOSITANTE: RI-3 PEREZ, CONCEPTO: RETENCION SOBRE ALIMENTACION SEGURIDAD FISICA EMPRESA PAILAVIRI FANEXA MES DE ABRIL, CUENTA DE DEPOSITO: CUENTA UNICA DEL TESORO</t>
  </si>
  <si>
    <t>O15231240002</t>
  </si>
  <si>
    <t>O15231250002</t>
  </si>
  <si>
    <t>O15231260002</t>
  </si>
  <si>
    <t>00020031101 DEPOSITO DE EFECTIVO, DEPOSITANTE: RI-3 PEREZ, CONCEPTO: RETENCION SOBRE ALIMENTACION SEGURIDAD FISICA EMPRESA PAILAVIRI FANEXA MES DE MAYO, CUENTA DE DEPOSITO: CUENTA UNICA DEL TESORO</t>
  </si>
  <si>
    <t>O15231270002</t>
  </si>
  <si>
    <t>O15231290002</t>
  </si>
  <si>
    <t>O15231530002</t>
  </si>
  <si>
    <t>00099021001 DEPOSITO DE EFECTIVO, DEPOSITANTE: VICENTE PARRA VILLCA, CONCEPTO: RETENCION POR GASTOS EN ALIMENTACION, CUENTA DE DEPOSITO: CUENTA UNICA DEL TESORO</t>
  </si>
  <si>
    <t>O15231540002</t>
  </si>
  <si>
    <t>00099021001 DEPOSITO DE EFECTIVO, DEPOSITANTE: VICENTE PARRA VILLCA, CONCEPTO: DEVOLUCION DE SALDO NO EJECUTADO, CUENTA DE DEPOSITO: CUENTA UNICA DEL TESORO</t>
  </si>
  <si>
    <t>O15231570002</t>
  </si>
  <si>
    <t>00099021001 DEPOSITO DE EFECTIVO, DEPOSITANTE: PEDRO PABLO ECHENIQUE BRAVO CI: 1049785 CH., CONCEPTO: REVERSION POR PERCEPCION INDEBIDA MESES ABRIL Y MAYO DEL 2017, CUENTA DE DEPOSITO: CUENTA UNICA DEL TESORO</t>
  </si>
  <si>
    <t>O15231670002</t>
  </si>
  <si>
    <t>00099021001 DEPOSITO DE EFECTIVO, DEPOSITANTE: GILMA LUPE PARRADO AMEZAGA DE PRADO, CONCEPTO: DOBLE PERCEPCION, CUENTA DE DEPOSITO: CUENTA UNICA DEL TESORO</t>
  </si>
  <si>
    <t>O15231790002</t>
  </si>
  <si>
    <t>00047297001 DEPOSITO DE EFECTIVO, DEPOSITANTE: PRO-CAMELIDOS, CONCEPTO: RETENCION DE GASTOS EN ALIMENTACION, CUENTA DE DEPOSITO: CUENTA UNICA DEL TESORO</t>
  </si>
  <si>
    <t>O15231810002</t>
  </si>
  <si>
    <t>00047297001 DEPOSITO DE EFECTIVO, DEPOSITANTE: PRO-CAMELIDOS, CONCEPTO: DEVOLUCION DE SALDO NO EJECUTADO, CUENTA DE DEPOSITO: CUENTA UNICA DEL TESORO</t>
  </si>
  <si>
    <t>O15232030002</t>
  </si>
  <si>
    <t>00046024204 DEPOSITO DE EFECTIVO, DEPOSITANTE: MIN DE SALUD SUSANA SOLANO ROMERO, CONCEPTO: SALDO NO EJECUTADO DEL PREVENTIVO N 2443, CUENTA DE DEPOSITO: CUENTA UNICA DEL TESORO</t>
  </si>
  <si>
    <t>O15232220002</t>
  </si>
  <si>
    <t>00099021001 DEPOSITO DE EFECTIVO, DEPOSITANTE: SENASIR-MARIO ALBERTO BEJARANO ROCA CI 810070, CONCEPTO: DEVOLUCION 1 DUODECIMA DEL BONO ECONOMICO GESTION 2017, CUENTA DE DEPOSITO: CUENTA UNICA DEL TESORO</t>
  </si>
  <si>
    <t>O15232250002</t>
  </si>
  <si>
    <t>00015011108 DEPOSITO DE EFECTIVO, DEPOSITANTE: WINSTON CASSO CASSO POLICIA BOLIVIANA, CONCEPTO: EXCEDENTE DE USO DE CELULAR, CUENTA DE DEPOSITO: CUENTA UNICA DEL TESORO</t>
  </si>
  <si>
    <t>O15232290002</t>
  </si>
  <si>
    <t>00086038003 DEPOSITO DE EFECTIVO, DEPOSITANTE: SERNAP-OTUQUIS, CONCEPTO: POR REVERSION DE FONDOS NO UTILIZADOS, CUENTA DE DEPOSITO: CUENTA UNICA DEL TESORO</t>
  </si>
  <si>
    <t>O15232300002</t>
  </si>
  <si>
    <t>O15232320002</t>
  </si>
  <si>
    <t>00206012001 DEPOSITO DE EFECTIVO, DEPOSITANTE: INE, CONCEPTO: DEP. POR VENTA,LA PAZ, FECHA 26/07/2017, CUENTA DE DEPOSITO: CUENTA UNICA DEL TESORO</t>
  </si>
  <si>
    <t>O15232340002</t>
  </si>
  <si>
    <t>00099021001 DEPOSITO DE EFECTIVO, DEPOSITANTE: LORENZO FLORES CANEDO, CONCEPTO: DEVOLUCION DE VIATICOS NO UTILIZADOS, CUENTA DE DEPOSITO: CUENTA UNICA DEL TESORO</t>
  </si>
  <si>
    <t>O15232350002</t>
  </si>
  <si>
    <t>00223012001 DEPOSITO DE EFECTIVO, DEPOSITANTE: FONABOSQUE, CONCEPTO: DEVOLUCION, CUENTA DE DEPOSITO: CUENTA UNICA DEL TESORO</t>
  </si>
  <si>
    <t>O15232370002</t>
  </si>
  <si>
    <t>00670012002 DEPOSITO DE EFECTIVO, DEPOSITANTE: DARIO CRISPIN LUNA ALANOCA, CONCEPTO: DEVOLUCION SALDO DE PEAJES, CUENTA DE DEPOSITO: CUENTA UNICA DEL TESORO</t>
  </si>
  <si>
    <t>O15232390002</t>
  </si>
  <si>
    <t>00670012002 DEPOSITO DE EFECTIVO, DEPOSITANTE: DARIO CRISPIN LUNA ALANOCA, CONCEPTO: DEVOLUCION SALDO DE PEAJES Y GASOLINA, CUENTA DE DEPOSITO: CUENTA UNICA DEL TESORO</t>
  </si>
  <si>
    <t>O15232480002</t>
  </si>
  <si>
    <t>00099021001 DEPOSITO DE EFECTIVO, DEPOSITANTE: EDUARDO SORIA GALVARRO-MINISTERIO DE DEPORTES, CONCEPTO: DEV SALDOS FONDOS EN AVANCE COMPRA COMBUSTIBLE VISITAS TECNICAS DE OBRAS, CUENTA DE DEPOSITO: CUENTA UNICA DEL TESORO</t>
  </si>
  <si>
    <t>O15232510002</t>
  </si>
  <si>
    <t>O15232550002</t>
  </si>
  <si>
    <t>00099021001 DEPOSITO DE EFECTIVO, DEPOSITANTE: CHRISTIAN MAURICIO DIAZ FERNANDEZ, CONCEPTO: REVERSION CAPACITACION PREVENTIVO N° 3714/17, CUENTA DE DEPOSITO: CUENTA UNICA DEL TESORO</t>
  </si>
  <si>
    <t>O15232570002</t>
  </si>
  <si>
    <t>00030014201 DEPOSITO DE EFECTIVO, DEPOSITANTE: JUAN CARLOS ALURRALDE HERNAIZ, CONCEPTO: DEVOLUCION DE SALDOS NO EJECUTADOS, CUENTA DE DEPOSITO: CUENTA UNICA DEL TESORO</t>
  </si>
  <si>
    <t>O15232610002</t>
  </si>
  <si>
    <t>00010011101 DEPOSITO DE EFECTIVO, DEPOSITANTE: DIRECCION DEPARTAMENTAL DE SANTA CRUZ, CONCEPTO: DEVOLUCION DE SALDO NO EJECUTADO C31 N° 796, CUENTA DE DEPOSITO: CUENTA UNICA DEL TESORO</t>
  </si>
  <si>
    <t>O15232630002</t>
  </si>
  <si>
    <t>00099021001 DEPOSITO DE EFECTIVO, DEPOSITANTE: DIRECCION DEPARTAMENTAL DE SANTA CRUZ, CONCEPTO: DEVOLUCION DE SALDO NO EJECUTADO C31 N° 796, CUENTA DE DEPOSITO: CUENTA UNICA DEL TESORO</t>
  </si>
  <si>
    <t>O15232640002</t>
  </si>
  <si>
    <t>00099021001 DEPOSITO DE EFECTIVO, DEPOSITANTE: DIRECCION DEPARTAMENTAL DE SANTA CRUZ, CONCEPTO: DEVOLUCION DE SALDO NO EJECUTADO C31 N° 797, CUENTA DE DEPOSITO: CUENTA UNICA DEL TESORO</t>
  </si>
  <si>
    <t>O15232830002</t>
  </si>
  <si>
    <t>00046104203 DEPOSITO DE EFECTIVO, DEPOSITANTE: DOLLYS ANA SACACA BAÑOS, CONCEPTO: REVERSION DE FONDOS NO UTILIZADOS, CUENTA DE DEPOSITO: CUENTA UNICA DEL TESORO</t>
  </si>
  <si>
    <t>O15232920002</t>
  </si>
  <si>
    <t>00526012001 DEPOSITO DE EFECTIVO, DEPOSITANTE: MANUEL ALIAGA RAMIREZ-BOLIVIA TV, CONCEPTO: DEVOLUCION DE FONDOS EN AVANCE PARA EL CARGUE DE GASOLINA, CUENTA DE DEPOSITO: CUENTA UNICA DEL TESORO</t>
  </si>
  <si>
    <t>O15232960002</t>
  </si>
  <si>
    <t>00526012001 DEPOSITO DE EFECTIVO, DEPOSITANTE: MANUEL ALIAGA RAMIREZ-BOLIVIA TV, CONCEPTO: DEVOLUCION DE FONDOS EN AVANCE POR DEP. ERRONEO, CUENTA DE DEPOSITO: CUENTA UNICA DEL TESORO</t>
  </si>
  <si>
    <t>B15234090002</t>
  </si>
  <si>
    <t>00523012001 DEP.DE CHEQ.AJENOS,RET.DE CAM.,CONCEPTO: PAGO DE SERVICIOS PRESTADOS,DEP.: ECOBOL , PROCEDENCIA: BANCO NACIONAL DE BOLIVIA S.A., CHEQUE: 6014912, FECHA DE EMISION:24/07/2017</t>
  </si>
  <si>
    <t>B15234270002</t>
  </si>
  <si>
    <t>00130012001 DEP.DE CHEQ.AJENOS,RET.DE CAM.,CONCEPTO: PAGO INTERES A FOFIM CUOTA N° 90,DEP.: COMERMIN , PROCEDENCIA: BANCO MERCANTIL SANTA CRUZ SA., CHEQUE: 7526, FECHA DE EMISION:26/07/2017</t>
  </si>
  <si>
    <t>B15234290002</t>
  </si>
  <si>
    <t>00130012001 DEP.DE CHEQ.AJENOS,RET.DE CAM.,CONCEPTO: PAGO CAPITAL A FOFIM CUOTA N° 90,DEP.: COMERMIN , PROCEDENCIA: BANCO MERCANTIL SANTA CRUZ SA., CHEQUE: 7525, FECHA DE EMISION:26/07/2017</t>
  </si>
  <si>
    <t>B15234570002</t>
  </si>
  <si>
    <t>00523012001 DEP.DE CHEQ.AJENOS,RET.DE CAM.,CONCEPTO: PAGO POR SERVICIOS PRESTADOS,DEP.: ECOBOL , PROCEDENCIA: BANCO NACIONAL DE BOLIVIA S.A., CHEQUE: 878884, FECHA DE EMISION:26/07/2017</t>
  </si>
  <si>
    <t>B15234590002</t>
  </si>
  <si>
    <t>00523012001 DEP.DE CHEQ.AJENOS,RET.DE CAM.,CONCEPTO: PAGO POR SERVICIOS PRESTADOS,DEP.: ECOBOL , PROCEDENCIA: BANCO BISA S.A., CHEQUE: 1227, FECHA DE EMISION:19/07/2017</t>
  </si>
  <si>
    <t>B15234630002</t>
  </si>
  <si>
    <t>00523012001 DEP.DE CHEQ.AJENOS,RET.DE CAM.,CONCEPTO: PAGO POR SERVICIOS PRESTADOS,DEP.: ECOBOL , PROCEDENCIA: BANCO NACIONAL DE BOLIVIA S.A., CHEQUE: 948523, FECHA DE EMISION:25/07/2017</t>
  </si>
  <si>
    <t>B15234650002</t>
  </si>
  <si>
    <t>00523012001 DEP.DE CHEQ.AJENOS,RET.DE CAM.,CONCEPTO: PAGO POR SERVICIOS PRESTADOS,DEP.: ECOBOL , PROCEDENCIA: BANCO NACIONAL DE BOLIVIA S.A., CHEQUE: 948107, FECHA DE EMISION:25/07/2017</t>
  </si>
  <si>
    <t>B15234870002</t>
  </si>
  <si>
    <t>00099021001 DEP.DE CHEQ.AJENOS,RET.DE CAM.,CONCEPTO: DEVOLUCION DE LA CAJA PETROLERA POR INCAPACIDAD TEMPORAL INGRID VISCARRA,DEP.: CAJA PETROLERA , PROCEDENCIA: BANCO UNION S.A., CHEQUE: 2869, FECHA DE EMISION:27/07/2017</t>
  </si>
  <si>
    <t>B15235140002</t>
  </si>
  <si>
    <t>00099021001 DEP.DE CHEQ.AJENOS,RET.DE CAM.,CONCEPTO: DEVOLUCION DE SALDO NO EJECUTADO DE LA BRIGADA PARLAMENTARIA DE TARIJA,DEP.: BRIGADA TARIJA PARLAMENTARIA DEPARTAMENTAL , PROCEDENCIA: BANCO UNION S.A., CHEQUE: 229, FECHA DE EMISION:27/07/2017</t>
  </si>
  <si>
    <t>B15235270002</t>
  </si>
  <si>
    <t>00523012001 DEP.DE CHEQ.AJENOS,RET.DE CAM.,CONCEPTO: PAGO POR PRESTACION DE SERVICIOS POSTALES,DEP.: ECOBOL , PROCEDENCIA: BANCO UNION S.A., CHEQUE: 23394, FECHA DE EMISION:24/07/2017</t>
  </si>
  <si>
    <t>B15235300002</t>
  </si>
  <si>
    <t>00523012001 DEP.DE CHEQ.AJENOS,RET.DE CAM.,CONCEPTO: PAGO POR PRESTACION DE SERVICIOS POSTALES,DEP.: ECOBOL , PROCEDENCIA: BANCO UNION S.A., CHEQUE: 15985, FECHA DE EMISION:11/07/2017</t>
  </si>
  <si>
    <t>B15235310002</t>
  </si>
  <si>
    <t>00523012001 DEP.DE CHEQ.AJENOS,RET.DE CAM.,CONCEPTO: PAGO POR PRESTACION DE SERVICIOS POSTALES,DEP.: ECOBOL , PROCEDENCIA: BANCO UNION S.A., CHEQUE: 15984, FECHA DE EMISION:11/07/2017</t>
  </si>
  <si>
    <t>B15235330002</t>
  </si>
  <si>
    <t>00526012001 DEP.DE CHEQ.AJENOS,RET.DE CAM.,CONCEPTO: DEP. DE SALDOS NO UTILIZADOS EN FAV - BTV PARA LA REVERSION DE PREVENTIVOS,DEP.: BOLIVIA TV , PROCEDENCIA: BANCO UNION S.A., CHEQUE: 15881, FECHA DE EMISION:28/07/2017</t>
  </si>
  <si>
    <t>B15235350002</t>
  </si>
  <si>
    <t>00591012001 DEP.DE CHEQ.AJENOS,RET.DE CAM.,CONCEPTO: DEVOLUCION DE LA CAJA PETROLERA DE SALUD (CPS),DEP.: EMP ESTATAL DE TRANSP POR CABLE - MI TELEFERICO , PROCEDENCIA: BANCO UNION S.A., CHEQUE: 1264, FECHA DE EMISION:19/07/2017</t>
  </si>
  <si>
    <t>B15235400002</t>
  </si>
  <si>
    <t>00660032001 DEP.DE CHEQ.AJENOS,RET.DE CAM.,CONCEPTO: DEP POR DEVOLUCION DE VIATICOS,DEP.: ORGANO JUDICIAL-CONSEJO DE LA MAGISTRATURA , PROCEDENCIA: BANCO UNION S.A., CHEQUE: 699, FECHA DE EMISION:27/07/2017</t>
  </si>
  <si>
    <t>B15235430002</t>
  </si>
  <si>
    <t>00660072001 DEP.DE CHEQ.AJENOS,RET.DE CAM.,CONCEPTO: REVERSION EXCEDENTE LLAMADAS TELEFONICAS CORRESPONDIENTES AL MES ABRIL/2017,DEP.: ORGANO JUDICIAL , PROCEDENCIA: BANCO UNION S.A., CHEQUE: 1922, FECHA DE EMISION:30/06/2017</t>
  </si>
  <si>
    <t>B15235460002</t>
  </si>
  <si>
    <t>00660072001 DEP.DE CHEQ.AJENOS,RET.DE CAM.,CONCEPTO: REVERSION EXCEDENTE DE LLAMDAS TELEFONICAS CORRESPONDIENTE AL MES MARZO /2017,DEP.: ORGANO JUDICIAL , PROCEDENCIA: BANCO UNION S.A., CHEQUE: 1921, FECHA DE EMISION:30/06/2017</t>
  </si>
  <si>
    <t>B15235480002</t>
  </si>
  <si>
    <t>00660072001 DEP.DE CHEQ.AJENOS,RET.DE CAM.,CONCEPTO: DEVOLUCION 50% CONSUMO MENSUAL DE AGUA MES DE MAYO/2017 C/INDABURO,DEP.: ORGANO JUDICIAL , PROCEDENCIA: BANCO UNION S.A., CHEQUE: 1920, FECHA DE EMISION:30/06/2017</t>
  </si>
  <si>
    <t>B15235530002</t>
  </si>
  <si>
    <t>00660072001 DEP.DE CHEQ.AJENOS,RET.DE CAM.,CONCEPTO: DEVOLUCION 50% CONSUMO MENSUAL DE AGUA MES DE ABRIL/2017,DEP.: ORGANO JUDICIAL , PROCEDENCIA: BANCO UNION S.A., CHEQUE: 1919, FECHA DE EMISION:30/06/2017</t>
  </si>
  <si>
    <t>B15235570002</t>
  </si>
  <si>
    <t>00660072001 DEP.DE CHEQ.AJENOS,RET.DE CAM.,CONCEPTO: DEVOLUCION DE VIATICOS DRES CESAR PORTOCARRERO, CESAR YAMPARA, ENRIQUE CADENA, BENITA TAPIA,DEP.: ORGANO JUDICIAL , PROCEDENCIA: BANCO UNION S.A., CHEQUE: 1929, FECHA DE EMISION:28/07/2017</t>
  </si>
  <si>
    <t>B15235600002</t>
  </si>
  <si>
    <t>00660072001 DEP.DE CHEQ.AJENOS,RET.DE CAM.,CONCEPTO: DEVOLUCION DE VIATICOS DR SIXTO FERNANDEZ Y DR. ALEJANDRO PAXI,DEP.: ORGANO JUDICIAL , PROCEDENCIA: BANCO UNION S.A., CHEQUE: 1928, FECHA DE EMISION:28/07/2017</t>
  </si>
  <si>
    <t>B15235610002</t>
  </si>
  <si>
    <t>00513212001 DEP.DE CHEQ.AJENOS,RET.DE CAM.,CONCEPTO: DEVOLUCION DE RECURSOS,DEP.: YPFB , PROCEDENCIA: BANCO UNION S.A., CHEQUE: 1329, FECHA DE EMISION:28/07/2017</t>
  </si>
  <si>
    <t>B15235650002</t>
  </si>
  <si>
    <t>00020011103 DEP.DE CHEQ.AJENOS,RET.DE CAM.,CONCEPTO: PAGO TRANSF AL EXTERIOR A LA EMP XS AVIATION LIMITED PARA LA COMPRA DE REPUESTOS DE AVION,DEP.: TRANSPORTE AEREO MILITAR , PROCEDENCIA: BANCO UNION S.A., CHEQUE: 17952, FECHA DE EMISION:28/07/2017</t>
  </si>
  <si>
    <t>O15234070002</t>
  </si>
  <si>
    <t>00099021001 DEPOSITO DE EFECTIVO, DEPOSITANTE: JOSE RICARDO COX ARANIBAR, CONCEPTO: DEVOLUCION 1 DIA DE SALARIO, CUENTA DE DEPOSITO: CUENTA UNICA DEL TESORO</t>
  </si>
  <si>
    <t>O15234100002</t>
  </si>
  <si>
    <t>00041031107 DEPOSITO DE EFECTIVO, DEPOSITANTE: IBMETRO, CONCEPTO: DEVOLUCION GASTOS DE TRANSPORTE, CUENTA DE DEPOSITO: CUENTA UNICA DEL TESORO</t>
  </si>
  <si>
    <t>O15234280002</t>
  </si>
  <si>
    <t>00670012002 DEPOSITO DE EFECTIVO, DEPOSITANTE: MODESTO MOISES VILLCA PATY, CONCEPTO: DEVOLUCION SALDO GASOLINA Y PEAJE, CUENTA DE DEPOSITO: CUENTA UNICA DEL TESORO</t>
  </si>
  <si>
    <t>O15234440002</t>
  </si>
  <si>
    <t>00292032001 DEPOSITO DE EFECTIVO, DEPOSITANTE: BONIFACIO HUMIRI AJACOPA, CONCEPTO: DAÑOS ECONOMICOS, CUENTA DE DEPOSITO: CUENTA UNICA DEL TESORO</t>
  </si>
  <si>
    <t>O15234450002</t>
  </si>
  <si>
    <t>00099021001 DEPOSITO DE EFECTIVO, DEPOSITANTE: REYNALDO SERRANO HERRERA-MIN RELACIONES EXT, CONCEPTO: CARGO A CUENTA C31 # 1346, CUENTA DE DEPOSITO: CUENTA UNICA DEL TESORO</t>
  </si>
  <si>
    <t>O15234660002</t>
  </si>
  <si>
    <t>00046024204 DEPOSITO DE EFECTIVO, DEPOSITANTE: KATHERINE RIBERA EGUEZ, CONCEPTO: DEVOLUCION DE SALDOS NO EJECUTADOS PREV 2345 CPTE 1758, CUENTA DE DEPOSITO: CUENTA UNICA DEL TESORO</t>
  </si>
  <si>
    <t>O15234680002</t>
  </si>
  <si>
    <t>00046021109 DEPOSITO DE EFECTIVO, DEPOSITANTE: KATHERINE RIBERA EGUEZ, CONCEPTO: DEVOLUCION DE SALDOS NO EJECUTADOS PREV 2345- CPTE 1758, CUENTA DE DEPOSITO: CUENTA UNICA DEL TESORO</t>
  </si>
  <si>
    <t>O15234690002</t>
  </si>
  <si>
    <t>00099021001 DEPOSITO DE EFECTIVO, DEPOSITANTE: DIEGO EDUARDO CHAVEZ CLAURE, CONCEPTO: DEVOLUCION VIATICOS, CUENTA DE DEPOSITO: CUENTA UNICA DEL TESORO</t>
  </si>
  <si>
    <t>O15234970002</t>
  </si>
  <si>
    <t>00234014202 DEPOSITO DE EFECTIVO, DEPOSITANTE: BERNARDO GUARDIA SALVATIERRA, CONCEPTO: DEVOLUCION AL C-31 N° 589 PARTIDA 259, CUENTA DE DEPOSITO: CUENTA UNICA DEL TESORO</t>
  </si>
  <si>
    <t>O15234990002</t>
  </si>
  <si>
    <t>00041044201 DEPOSITO DE EFECTIVO, DEPOSITANTE: ELIZABETH MOLLINEDO GONZALES, CONCEPTO: DEP POR DEVOLUCION DE FONDOS EN AVANCE NO UTILIZADOS, CUENTA DE DEPOSITO: CUENTA UNICA DEL TESORO</t>
  </si>
  <si>
    <t>O15235050002</t>
  </si>
  <si>
    <t>00015021101 DEPOSITO DE EFECTIVO, DEPOSITANTE: POLICIA BOLIVIANA, CONCEPTO: DEVOLUCION DE SERVICIOS BASICOS, CUENTA DE DEPOSITO: CUENTA UNICA DEL TESORO</t>
  </si>
  <si>
    <t>O15235080002</t>
  </si>
  <si>
    <t>00099021001 DEPOSITO DE EFECTIVO, DEPOSITANTE: POLICIA BOLIVIANA, CONCEPTO: DEVOLUCION DE SERVICIOS BASICOS, CUENTA DE DEPOSITO: CUENTA UNICA DEL TESORO</t>
  </si>
  <si>
    <t>O15235290002</t>
  </si>
  <si>
    <t>00020011103 DEPOSITO DE EFECTIVO, DEPOSITANTE: MIN.DE DEFENSA-GERMAN ALFREDO SILVA YAÑEZ, CONCEPTO: REVERSION DE PASAJES PREV. 4082, CUENTA DE DEPOSITO: CUENTA UNICA DEL TESORO</t>
  </si>
  <si>
    <t>O15235320002</t>
  </si>
  <si>
    <t>00020011103 DEPOSITO DE EFECTIVO, DEPOSITANTE: JULIO CESAR FUENTES COSSIO-MINISTERIO DE DEFENSA, CONCEPTO: REVERSION PASAJES PREV 4080, CUENTA DE DEPOSITO: CUENTA UNICA DEL TESORO</t>
  </si>
  <si>
    <t>O15235380002</t>
  </si>
  <si>
    <t>00132039201 DEPOSITO DE EFECTIVO, DEPOSITANTE: SEDEM - ECEBOL - FINPRO, CONCEPTO: DEVOLUCION DE FONDOS, CUENTA DE DEPOSITO: CUENTA UNICA DEL TESORO</t>
  </si>
  <si>
    <t>O15235440002</t>
  </si>
  <si>
    <t>O15235660002</t>
  </si>
  <si>
    <t>00099021001 DEPOSITO DE EFECTIVO, DEPOSITANTE: MINISTERIO DE SALUD, CONCEPTO: PAGO EXCEDENTE CELULAR CORPORATIVO 72042168, CUENTA DE DEPOSITO: CUENTA UNICA DEL TESORO</t>
  </si>
  <si>
    <t>O15235680002</t>
  </si>
  <si>
    <t>00046034201 DEPOSITO DE EFECTIVO, DEPOSITANTE: RIOS ECHENIQUE CARLA LIZED, CONCEPTO: DEVOLUCION REFREIGERIO, CUENTA DE DEPOSITO: CUENTA UNICA DEL TESORO</t>
  </si>
  <si>
    <t>O15235860002</t>
  </si>
  <si>
    <t>00086088703 DEPOSITO DE EFECTIVO, DEPOSITANTE: ALEX WILDER CRUZ ANCIETA, CONCEPTO: DEVOLUCION FONDOS AVANCE, CUENTA DE DEPOSITO: CUENTA UNICA DEL TESORO</t>
  </si>
  <si>
    <t>O15235870002</t>
  </si>
  <si>
    <t>00099021001 DEPOSITO DE EFECTIVO, DEPOSITANTE: CARLOS MONTAÑO PARDO - ADEMAF, CONCEPTO: DEVOLUCION DE VIATICOS C31 N| 491, CUENTA DE DEPOSITO: CUENTA UNICA DEL TESORO</t>
  </si>
  <si>
    <t>O15235890002</t>
  </si>
  <si>
    <t>00016011101 DEPOSITO DE EFECTIVO, DEPOSITANTE: MARITZA YAPU CHUZGO, CONCEPTO: DEVOLUCION DE PASAJES, CUENTA DE DEPOSITO: CUENTA UNICA DEL TESORO</t>
  </si>
  <si>
    <t>O15235920002</t>
  </si>
  <si>
    <t>00099021001 DEPOSITO DE EFECTIVO, DEPOSITANTE: RAMIRO VILLARROEL-MIN DE DEPORTES, CONCEPTO: DEVOLUCION DE SALDOS NO EJECUTADOS FONDOS EN AVANCE COPA EST PLURINACIONAL DE BOL, CUENTA DE DEPOSITO: CUENTA UNICA DEL TESORO</t>
  </si>
  <si>
    <t>O15235960002</t>
  </si>
  <si>
    <t>00099021001 DEPOSITO DE EFECTIVO, DEPOSITANTE: EJERCITO DE BOLIVIA, CONCEPTO: FALTANTE POR LA RETENCION SEGUN RECIBO N° 4526 CORRESP AL MES DE ABRIL 2017, CUENTA DE DEPOSITO: CUENTA UNICA DEL TESORO</t>
  </si>
  <si>
    <t>O15235970002</t>
  </si>
  <si>
    <t>00099021001 DEPOSITO DE EFECTIVO, DEPOSITANTE: EJERCITO DE BOLIVIA, CONCEPTO: FALTANTE POR LA RETENCION SEGUN RECIBO N° 022 CORRESP AL MES DE MAYO 2017, CUENTA DE DEPOSITO: CUENTA UNICA DEL TESORO</t>
  </si>
  <si>
    <t>O15236050002</t>
  </si>
  <si>
    <t>00292032001 DEPOSITO DE EFECTIVO, DEPOSITANTE: WILFREDO CHIPANA RAMIREZ, CONCEPTO: DAÑOS ECONOMICOS, CUENTA DE DEPOSITO: CUENTA UNICA DEL TESORO</t>
  </si>
  <si>
    <t>O15236080002</t>
  </si>
  <si>
    <t>00293014201 DEPOSITO DE EFECTIVO, DEPOSITANTE: KARIN CICELI ROCA, CONCEPTO: DEVOLUCION DE VIATICOS A LA CIUDAD DE SANTA CRUZ, CUENTA DE DEPOSITO: CUENTA UNICA DEL TESORO</t>
  </si>
  <si>
    <t>O15236110002</t>
  </si>
  <si>
    <t>00234014202 DEPOSITO DE EFECTIVO, DEPOSITANTE: FRANKLIN EDWIN PEREZ LOZANO CI. 1335770 PO, CONCEPTO: DEVOLUCION AL C-31 PREVENTIVO 619 PARTIDA 25900, CUENTA DE DEPOSITO: CUENTA UNICA DEL TESORO</t>
  </si>
  <si>
    <t>O15236210002</t>
  </si>
  <si>
    <t>00225012014 DEPOSITO DE EFECTIVO, DEPOSITANTE: SENASBA-MAGDA MILENKA LAZARTE DE RIVAS, CONCEPTO: SENASBA-IMPLEMENTACION DESCOM-FI Y AT, CUENTA DE DEPOSITO: CUENTA UNICA DEL TESORO</t>
  </si>
  <si>
    <t>O15236270002</t>
  </si>
  <si>
    <t>00099021001 DEPOSITO DE EFECTIVO, DEPOSITANTE: ROSS MERY QUINA VILLANUEVA, CONCEPTO: DEVOLUCION SALDO DE FONDO EN AVANCE, CUENTA DE DEPOSITO: CUENTA UNICA DEL TESORO</t>
  </si>
  <si>
    <t>O15236280002</t>
  </si>
  <si>
    <t>00099021001 DEPOSITO DE EFECTIVO, DEPOSITANTE: FELIPE ESCOBAR IBAÑEZ, CONCEPTO: DOBLE PERCEPCION, CUENTA DE DEPOSITO: CUENTA UNICA DEL TESORO</t>
  </si>
  <si>
    <t>O15236420002</t>
  </si>
  <si>
    <t>00046021109 DEPOSITO DE EFECTIVO, DEPOSITANTE: CLAUDIA FAVIOLA UREÑA ZAMBRANA, CONCEPTO: DEVOLUCION DE FONDO EN AVANCE, CUENTA DE DEPOSITO: CUENTA UNICA DEL TESORO</t>
  </si>
  <si>
    <t>O15236440002</t>
  </si>
  <si>
    <t>00015011101 DEPOSITO DE EFECTIVO, DEPOSITANTE: CESPEDES CARDENAS BEBY, CONCEPTO: DEVOLUCION BONO DE FRONTERA EN EXCESO MAYO Y JUNIO / 2015, CUENTA DE DEPOSITO: CUENTA UNICA DEL TESORO</t>
  </si>
  <si>
    <t>O15236450002</t>
  </si>
  <si>
    <t>00015011101 DEPOSITO DE EFECTIVO, DEPOSITANTE: GONZALES EJURO DARWIN, CONCEPTO: DEVOLUCION BONO DE FRONTERA EN EXCESO ENERO / 2015, CUENTA DE DEPOSITO: CUENTA UNICA DEL TESORO</t>
  </si>
  <si>
    <t>O15236470002</t>
  </si>
  <si>
    <t>00015011101 DEPOSITO DE EFECTIVO, DEPOSITANTE: REMBERTO MAMANI, CONCEPTO: DEVOLUCION BONO DE FRONTERA DICIEMBRE/ 2015, CUENTA DE DEPOSITO: CUENTA UNICA DEL TESORO</t>
  </si>
  <si>
    <t>O15236490002</t>
  </si>
  <si>
    <t>00015011101 DEPOSITO DE EFECTIVO, DEPOSITANTE: CONDE ARICOMA JAVIER, CONCEPTO: DEVOLUCION BONO DE FRONTERA EN EXCESO ABRIL/ 2015, CUENTA DE DEPOSITO: CUENTA UNICA DEL TESORO</t>
  </si>
  <si>
    <t>O15236530002</t>
  </si>
  <si>
    <t>00015011101 DEPOSITO DE EFECTIVO, DEPOSITANTE: SUARES MERIDA MARCOS, CONCEPTO: DEVOLUCION BONO DE FRONTERA JULIO / 2015, CUENTA DE DEPOSITO: CUENTA UNICA DEL TESORO</t>
  </si>
  <si>
    <t>O15236560002</t>
  </si>
  <si>
    <t>00015011101 DEPOSITO DE EFECTIVO, DEPOSITANTE: ATHAHUACHI BORIS, CONCEPTO: DEVOLUCION BONO DE FRONTERA JUNIO / 2015, CUENTA DE DEPOSITO: CUENTA UNICA DEL TESORO</t>
  </si>
  <si>
    <t>O15236570002</t>
  </si>
  <si>
    <t>00015011101 DEPOSITO DE EFECTIVO, DEPOSITANTE: ARANIBAR ALEX, CONCEPTO: DEVOLUCION BONO DE FRONTERA JUNIO / 2015, CUENTA DE DEPOSITO: CUENTA UNICA DEL TESORO</t>
  </si>
  <si>
    <t>O15236720002</t>
  </si>
  <si>
    <t>00212082001 DEPOSITO DE EFECTIVO, DEPOSITANTE: JUAN EDGAR CONDORI GUTIERREZ, CONCEPTO: DEVOLUCION DE GASTOS OPERATIVOS VIAJE A CBBA, CUENTA DE DEPOSITO: CUENTA UNICA DEL TESORO</t>
  </si>
  <si>
    <t>O15236760002</t>
  </si>
  <si>
    <t>00291012002 DEPOSITO DE EFECTIVO, DEPOSITANTE: CARLOS FERAUDE, CONCEPTO: MANUAL AMBIENTAL, CUENTA DE DEPOSITO: CUENTA UNICA DEL TESORO</t>
  </si>
  <si>
    <t>O15236850002</t>
  </si>
  <si>
    <t>00046031102 DEPOSITO DE EFECTIVO, DEPOSITANTE: CARMEN REVOLLO Y., CONCEPTO: DEVOLUCION DE RECURSOS, CUENTA DE DEPOSITO: CUENTA UNICA DEL TESORO</t>
  </si>
  <si>
    <t>O15236910002</t>
  </si>
  <si>
    <t>00099021001 DEPOSITO DE EFECTIVO, DEPOSITANTE: EJERCITO DE BOLIVIA REG.CAB.BLDA. - 1 " CALAMA ", CONCEPTO: REVERSION POR CONCEPTO DE COMBUSTIBLE MES DE JUNIO, CUENTA DE DEPOSITO: CUENTA UNICA DEL TESORO</t>
  </si>
  <si>
    <t>O15237190002</t>
  </si>
  <si>
    <t>00015011108 DEPOSITO DE EFECTIVO, DEPOSITANTE: JUAN CARLOS TICONA QUENTA, CONCEPTO: DEVOLUCION DE VIATICOS, CUENTA DE DEPOSITO: CUENTA UNICA DEL TESORO</t>
  </si>
  <si>
    <t>B15238880002</t>
  </si>
  <si>
    <t>00660102001 DEP.DE CHEQ.AJENOS,RET.DE CAM.,CONCEPTO: DEVOLUCION POR EXCEDENTE DE LLAMADAS MAYO 2017,DEP.: ORGANO JUDICIAL - DISTRITO POTOSI , PROCEDENCIA: BANCO UNION S.A., CHEQUE: 1036, FECHA DE EMISION:27/07/2017</t>
  </si>
  <si>
    <t>B15238910002</t>
  </si>
  <si>
    <t>00660012006 DEP.DE CHEQ.AJENOS,RET.DE CAM.,CONCEPTO: DEVOLUCION POR EXCESO DE LLAMADAS Y DEP. JUDICIALES,DEP.: ORGANO JUDICIAL - DISTRITO POTOSI , PROCEDENCIA: BANCO UNION S.A., CHEQUE: 1037, FECHA DE EMISION:27/07/2017</t>
  </si>
  <si>
    <t>B15238920002</t>
  </si>
  <si>
    <t>00660102001 DEP.DE CHEQ.AJENOS,RET.DE CAM.,CONCEPTO: DEVOLUCION DE VIATICOS Y EXCEDENTE DE LLAMADAS,DEP.: ORGANO JUDICIAL - DISTRITO POTOSI , PROCEDENCIA: BANCO UNION S.A., CHEQUE: 1038, FECHA DE EMISION:27/07/2017</t>
  </si>
  <si>
    <t>B15238950002</t>
  </si>
  <si>
    <t>00660102001 DEP.DE CHEQ.AJENOS,RET.DE CAM.,CONCEPTO: DEV.EXCESO DE LLAMADAS DIC.2011 Y ENE.2012 Y MARZO A JUNIO 2012 Y DEV.PAGO DOBLE,DEP.: ORGANO JUDICIAL - DISTRITO POTOSI , PROCEDENCIA: BANCO UNION S.A., CHEQUE: 1039, FECHA DE EMISION:27/07/2017</t>
  </si>
  <si>
    <t>B15239000002</t>
  </si>
  <si>
    <t>00221012001 DEP.DE CHEQ.AJENOS,RET.DE CAM.,CONCEPTO: DEVOLUCION SALDO C-31 N° 111 / 17 ANGEL RELOS,DEP.: SENARECOM , PROCEDENCIA: BANCO UNION S.A., CHEQUE: 1206, FECHA DE EMISION:24/07/2017</t>
  </si>
  <si>
    <t>B15239290002</t>
  </si>
  <si>
    <t>00291034101 DEP.DE CHEQ.AJENOS,RET.DE CAM.,CONCEPTO: PREVENTIVO C-31 1115,DEP.: ADMINISTRADORA BOLIVIANA DE CARRETERAS ABC , PROCEDENCIA: BANCO UNION S.A., CHEQUE: 3446, FECHA DE EMISION:28/07/2017</t>
  </si>
  <si>
    <t>B15239410002</t>
  </si>
  <si>
    <t>00099021001 DEP.DE CHEQ.AJENOS,RET.DE CAM.,CONCEPTO: RODRIGUEZ SANCHEZ EDGAR ROGER,DEP.: BANCO UNION S.A. , PROCEDENCIA: BANCO UNION S.A., CHEQUE: 150596, FECHA DE EMISION:31/07/2017</t>
  </si>
  <si>
    <t>B15239440002</t>
  </si>
  <si>
    <t>00099021001 DEP.DE CHEQ.AJENOS,RET.DE CAM.,CONCEPTO: RODRIGUEZ SANCHEZ EDGAR ROGER,DEP.: BANCO UNION S.A. , PROCEDENCIA: BANCO UNION S.A., CHEQUE: 150597, FECHA DE EMISION:31/07/2017</t>
  </si>
  <si>
    <t>B15239450002</t>
  </si>
  <si>
    <t>00099021001 DEP.DE CHEQ.AJENOS,RET.DE CAM.,CONCEPTO: DEVOLUCION DE PAGO DE PASAJES NO UTILIZADOS,DEP.: APS , PROCEDENCIA: BANCO UNION S.A., CHEQUE: 7769, FECHA DE EMISION:07/07/2017</t>
  </si>
  <si>
    <t>B15239470002</t>
  </si>
  <si>
    <t>00020011103 DEP.DE CHEQ.AJENOS,RET.DE CAM.,CONCEPTO: PAGO TRANSFERENCIA AL EXTERIOR A LA EMP XS AVIATION SERVICES POR TRASLADO DE AEREONAVE 146-RJ70 MSM,DEP.: TRANSPORTE AEREO MILITAR</t>
  </si>
  <si>
    <t>B15239480002</t>
  </si>
  <si>
    <t>00523012001 DEP.DE CHEQ.AJENOS,RET.DE CAM.,CONCEPTO: PAGO POR PRESTACION DE SERVICIOS POSTALES,DEP.: ECOBOL , PROCEDENCIA: BANCO NACIONAL DE BOLIVIA S.A., CHEQUE: 6485980, FECHA DE EMISION:28/07/2017</t>
  </si>
  <si>
    <t>B15239590002</t>
  </si>
  <si>
    <t>00342012001 DEP.DE CHEQ.AJENOS,RET.DE CAM.,CONCEPTO: DEVOLUCION GASTOS DE REFRIGERIO REUNION C-31 N° 1131,DEP.: A.E.V. REGIONAL COCHABAMBA , PROCEDENCIA: BANCO UNION S.A., CHEQUE: 497, FECHA DE EMISION:19/07/2017</t>
  </si>
  <si>
    <t>B15239900002</t>
  </si>
  <si>
    <t>00574012002 DEP.DE CHEQ.AJENOS,RET.DE CAM.,CONCEPTO: DEVOLUCION DE FONDOS ASIGNADOS,DEP.: LACTEOSBOL , PROCEDENCIA: BANCO UNION S.A., CHEQUE: 4555, FECHA DE EMISION:27/07/2017</t>
  </si>
  <si>
    <t>B15239930002</t>
  </si>
  <si>
    <t>00287102012 DEP.DE CHEQ.AJENOS,RET.DE CAM.,CONCEPTO: PAGO DE LA FACTURA N° 42 POR EL MIN DE EDUCACION DEL PROY U.E. MARIA AYMA MAMANI,DEP.: FPS/SUPERVISION , PROCEDENCIA: BANCO UNION S.A., CHEQUE: 629, FECHA DE EMISION:31/07/2017</t>
  </si>
  <si>
    <t>B15239940002</t>
  </si>
  <si>
    <t>00099021001 DEP.DE CHEQ.AJENOS,RET.DE CAM.,CONCEPTO: DEVOLUCIÓN DE FONDOS NO EJECUTADOS,DEP.: PROGRAMA NACIONAL DE POSTALFABETIZACIÓN , PROCEDENCIA: BANCO UNION S.A., CHEQUE: 5551, FECHA DE EMISION:31/07/2017</t>
  </si>
  <si>
    <t>B15239980002</t>
  </si>
  <si>
    <t>00287102012 DEP.DE CHEQ.AJENOS,RET.DE CAM.,CONCEPTO: PAGO DE LA FACTURA N° 38 POR EL MIN DE EDUCACION DEL PROY UE LIBERTADOR SIMON BOLIVAR,DEP.: FPS/SUPERVISION , PROCEDENCIA: BANCO UNION S.A., CHEQUE: 627, FECHA DE EMISION:31/07/2017</t>
  </si>
  <si>
    <t>B15240060002</t>
  </si>
  <si>
    <t>00287102001 DEP.DE CHEQ.AJENOS,RET.DE CAM.,CONCEPTO: REVERSION PARCIAL DE C-31 211 DA 6,DEP.: FPS/SUPERVISION , PROCEDENCIA: BANCO UNION S.A., CHEQUE: 630, FECHA DE EMISION:31/07/2017</t>
  </si>
  <si>
    <t>B15240120002</t>
  </si>
  <si>
    <t>00287102012 DEP.DE CHEQ.AJENOS,RET.DE CAM.,CONCEPTO: PAGO DE LAS FACTURAS 43 AL 49 POR EL MIN DE EDUCACION U E NUEVA MIRAFLORES,DEP.: FPS/SUPERVISION , PROCEDENCIA: BANCO UNION S.A., CHEQUE: 628, FECHA DE EMISION:31/07/2017</t>
  </si>
  <si>
    <t>B15240210002</t>
  </si>
  <si>
    <t>00015021104 DEP.DE CHEQ.AJENOS,RET.DE CAM.,CONCEPTO: DEPÖSITO MIN. GOBIERNO DIRECCION NACIONAL DE SALUD Y BIENESTAR SOCIAL,DEP.: DIR. NAL DE SALUD POLICIA BOLIVIANA , PROCEDENCIA: BANCO UNION S.A., CHEQUE: 2864, FECHA DE EMISION:26/07/2017</t>
  </si>
  <si>
    <t>B15240230002</t>
  </si>
  <si>
    <t>00290012001 DEP.DE CHEQ.AJENOS,RET.DE CAM.,CONCEPTO: TRANSFERENCIA FONDO SOCIAL MAYO 2017 C-31 SIP N° 129,DEP.: SERVICIO DE IMPUESTOS NACIONALES , PROCEDENCIA: BANCO UNION S.A., CHEQUE: 4514, FECHA DE EMISION:28/07/2017</t>
  </si>
  <si>
    <t>B15240240002</t>
  </si>
  <si>
    <t>00290012001 DEP.DE CHEQ.AJENOS,RET.DE CAM.,CONCEPTO: DEPÖSITO POR MULTAS Y ATRASOS A CONSULTORES GDTJA C-31 SIP N° 120,DEP.: SERVICIO DE IMPUESTOS NACIONALES , PROCEDENCIA: BANCO UNION S.A., CHEQUE: 4516, FECHA DE EMISION:27/07/2017</t>
  </si>
  <si>
    <t>B15240290002</t>
  </si>
  <si>
    <t>00290012001 DEP.DE CHEQ.AJENOS,RET.DE CAM.,CONCEPTO: REGISTRO DE MULTAS Y ATRASOS SERVICIOS BASICOS MAYO / 2017 C-31 SIP N° 121,DEP.: SERVICIO DE IMPUESTOS NACIONALES , PROCEDENCIA: BANCO UNION S.A., CHEQUE: 4517, FECHA DE EMISION:28/07/2017</t>
  </si>
  <si>
    <t>B15240310002</t>
  </si>
  <si>
    <t>00523012001 DEP.DE CHEQ.AJENOS,RET.DE CAM.,CONCEPTO: PAGO POR PRESTACION DE SERVICIOS POSTALES,DEP.: ECOBOL , PROCEDENCIA: BANCO NACIONAL DE BOLIVIA S.A., CHEQUE: 6485979, FECHA DE EMISION:28/07/2017</t>
  </si>
  <si>
    <t>B15240320002</t>
  </si>
  <si>
    <t>00290012001 DEP.DE CHEQ.AJENOS,RET.DE CAM.,CONCEPTO: DEPÖSITO POR MULTAS Y ATRASOS DE CONSULTORES DE LINEA - OF CENTRAL C-31 SIP N| 126,DEP.: SERVICIO DE IMPUESTOS NACIONALES , PROCEDENCIA: BANCO UNION S.A., CHEQUE: 4520, FECHA DE EMISION:28/07/2017</t>
  </si>
  <si>
    <t>B15240340002</t>
  </si>
  <si>
    <t>00290012001 DEP.DE CHEQ.AJENOS,RET.DE CAM.,CONCEPTO: BAJA REGISTRO CXC - BOA C-31 SIP N° 125,DEP.: SERVICIO DE IMPUESTOS NACIONALES , PROCEDENCIA: BANCO UNION S.A., CHEQUE: 4518, FECHA DE EMISION:28/07/2017</t>
  </si>
  <si>
    <t>O15238890002</t>
  </si>
  <si>
    <t>00574012002 DEPOSITO DE EFECTIVO, DEPOSITANTE: LACTEOSBOL-HUGO DAVID CABRERA LIPA, CONCEPTO: DEVOLUCION DE FONDOS NO UTILIZADOS EN COMPRA DE BOLSAS, CUENTA DE DEPOSITO: CUENTA UNICA DEL TESORO</t>
  </si>
  <si>
    <t>O15239020002</t>
  </si>
  <si>
    <t>00373024105 DEPOSITO DE EFECTIVO, DEPOSITANTE: CNMCIOB - BS, CONCEPTO: DEVOLUCIÓN POR CONCEPTO DE 3 DÍAS DE SUELDO MES MAYO 2015, CUENTA DE DEPOSITO: CUENTA UNICA DEL TESORO</t>
  </si>
  <si>
    <t>O15239080002</t>
  </si>
  <si>
    <t>00099021001 DEPOSITO DE EFECTIVO, DEPOSITANTE: RAMIRO MOLLERICONA PAJARITO, CONCEPTO: SALDO FONDOS EN AVANCE,POR EL RETAPIZADO DE LOS SILLONES NEGROS-OFICIALES DE SEG. DE PRESIDENCIA, CUENTA DE DEPOSITO: CUENTA UNICA DEL TESORO</t>
  </si>
  <si>
    <t>O15239180002</t>
  </si>
  <si>
    <t>00234014202 DEPOSITO DE EFECTIVO, DEPOSITANTE: SERGEOMIN-FREDDY CABALLOTTY, CONCEPTO: DEVOLUCION C-31 N° 820 PARTIDA N° 34110, CUENTA DE DEPOSITO: CUENTA UNICA DEL TESORO</t>
  </si>
  <si>
    <t>O15239210002</t>
  </si>
  <si>
    <t>00099021001 DEPOSITO DE EFECTIVO, DEPOSITANTE: CARMEN MERUVIA CANCHARI, CONCEPTO: REVERSION DE BOLETA DE HABER MENSUAL, CUENTA DE DEPOSITO: CUENTA UNICA DEL TESORO</t>
  </si>
  <si>
    <t>O15239300002</t>
  </si>
  <si>
    <t>00234014202 DEPOSITO DE EFECTIVO, DEPOSITANTE: MARCELO FREDDY LIZONDO DIAZ, CONCEPTO: DEV AL C-31 N° 678, PARTIDA N° 23400, CUENTA DE DEPOSITO: CUENTA UNICA DEL TESORO</t>
  </si>
  <si>
    <t>O15239310002</t>
  </si>
  <si>
    <t>00234014202 DEPOSITO DE EFECTIVO, DEPOSITANTE: MARCELO FREDDY LIZONDO DIAZ, CONCEPTO: DEV AL C-31 N° 678, PARTIDA N° 24120, CUENTA DE DEPOSITO: CUENTA UNICA DEL TESORO</t>
  </si>
  <si>
    <t>O15239330002</t>
  </si>
  <si>
    <t>00234014202 DEPOSITO DE EFECTIVO, DEPOSITANTE: MARCELO FREDDY LIZONDO DIAZ, CONCEPTO: DEV AL C-31 N° 678, PARTIDA N° 25900, CUENTA DE DEPOSITO: CUENTA UNICA DEL TESORO</t>
  </si>
  <si>
    <t>O15239340002</t>
  </si>
  <si>
    <t>00234014202 DEPOSITO DE EFECTIVO, DEPOSITANTE: MARCELO FREDDY LIZONDO DIAZ, CONCEPTO: DEV AL C-31 N° 678, PARTIDA N° 34110, CUENTA DE DEPOSITO: CUENTA UNICA DEL TESORO</t>
  </si>
  <si>
    <t>O15239490002</t>
  </si>
  <si>
    <t>00099021001 DEPOSITO DE EFECTIVO, DEPOSITANTE: PABLO P. GONZALEZ SARAVIA, CONCEPTO: DOBLE PERCEPCION, CUENTA DE DEPOSITO: CUENTA UNICA DEL TESORO</t>
  </si>
  <si>
    <t>O15239550002</t>
  </si>
  <si>
    <t>00099021001 DEPOSITO DE EFECTIVO, DEPOSITANTE: MDP Y EP - OSCAR CHAVEZ GONZALES, CONCEPTO: PLAN DE PAGOS - CUENTAS POR COBRAR ( GESTIONES ANTERIORES ), CUENTA DE DEPOSITO: CUENTA UNICA DEL TESORO</t>
  </si>
  <si>
    <t>O15239570002</t>
  </si>
  <si>
    <t>00099021001 DEPOSITO DE EFECTIVO, DEPOSITANTE: PEDRO ANTONIO RIVAS, CONCEPTO: DOBLE PERCEPCION, CUENTA DE DEPOSITO: CUENTA UNICA DEL TESORO</t>
  </si>
  <si>
    <t>O15239630002</t>
  </si>
  <si>
    <t>00132079201 DEPOSITO DE EFECTIVO, DEPOSITANTE: GNVIBOL/SEDEM, CONCEPTO: DEVOLUCIÓN DE FONDOS EN AVANCE, CUENTA DE DEPOSITO: CUENTA UNICA DEL TESORO</t>
  </si>
  <si>
    <t>O15239700002</t>
  </si>
  <si>
    <t>00099021001 DEPOSITO DE EFECTIVO, DEPOSITANTE: PEDRO JAVIER SOLIZ HERBAS, CONCEPTO: DEVOLUCIÓN FONDOS EN AVANCE, CUENTA DE DEPOSITO: CUENTA UNICA DEL TESORO</t>
  </si>
  <si>
    <t>O15239970002</t>
  </si>
  <si>
    <t>00099021001 DEPOSITO DE EFECTIVO, DEPOSITANTE: SANDRO MASIAS, CONCEPTO: SALDO NO EJECUTADO MES JUNIO COCHABAMBA, CUENTA DE DEPOSITO: CUENTA UNICA DEL TESORO</t>
  </si>
  <si>
    <t>O15240350002</t>
  </si>
  <si>
    <t>00099021001 DEPOSITO DE EFECTIVO, DEPOSITANTE: ALBERTO LUIS JAIMES AYALA, CONCEPTO: DEVOLUCION DE FONDOS POR ASIGNACION DE VIAJE, CUENTA DE DEPOSITO: CUENTA UNICA DEL TESORO</t>
  </si>
  <si>
    <t>O15240360002</t>
  </si>
  <si>
    <t>00266022001 DEPOSITO DE EFECTIVO, DEPOSITANTE: DIRECCIÓN DEPARTAMENTAL DE EDUCACIÓN EN LA PAZ, CONCEPTO: DEVOLUCIÓN REFRIGERIO DE ENERO, FEBRERO Y MARZO 2017, DISTRITOS: LA PAZ, EL ALTO Y PROVINCIAS, CUENTA DE DEPOSITO: CUENTA UNICA DEL TESORO</t>
  </si>
  <si>
    <t>O15240370002</t>
  </si>
  <si>
    <t>00099021001 DEPOSITO DE EFECTIVO, DEPOSITANTE: MARIEL NICOLAS ALEJO - MIN DE ENERGIA, CONCEPTO: DEVOLUCION DEREFRIGERIO NO UTILIZADO FEBRERO/2017, CUENTA DE DEPOSITO: CUENTA UNICA DEL TESORO</t>
  </si>
  <si>
    <t>O15240380002</t>
  </si>
  <si>
    <t>00099021001 DEPOSITO DE EFECTIVO, DEPOSITANTE: MARIEL NICOLAS ALEJO- MIN DE ENERGIAS, CONCEPTO: DEVOLUCION DEREFRIGERIO NO UTILIZADO JUNIO/2017, CUENTA DE DEPOSITO: CUENTA UNICA DEL TESORO</t>
  </si>
  <si>
    <t>O15240450002</t>
  </si>
  <si>
    <t>O15240460002</t>
  </si>
  <si>
    <t>O15240630002</t>
  </si>
  <si>
    <t>00041031107 DEPOSITO DE EFECTIVO, DEPOSITANTE: LUDDY P. HUARCACHO HUARACHI, CONCEPTO: DEV GASTOS TRANSPORTE TERRESTRE VIAJE AL DPTO DE TARIJA-SOBOCE READY MIX, CUENTA DE DEPOSITO: CUENTA UNICA DEL TESORO</t>
  </si>
  <si>
    <t>O15240660002</t>
  </si>
  <si>
    <t>O15240670002</t>
  </si>
  <si>
    <t>O15240680002</t>
  </si>
  <si>
    <t>O15240690002</t>
  </si>
  <si>
    <t>O15240700002</t>
  </si>
  <si>
    <t>O15240760002</t>
  </si>
  <si>
    <t>00099021001 DEPOSITO DE EFECTIVO, DEPOSITANTE: CRISTINA ATTO GUTIERREZ, CONCEPTO: DEVOLUCION POR CONCEPTO DE SUELDOS Y SALARIOS, CUENTA DE DEPOSITO: CUENTA UNICA DEL TESORO</t>
  </si>
  <si>
    <t>O15240820002</t>
  </si>
  <si>
    <t>00670024101 DEPOSITO DE EFECTIVO, DEPOSITANTE: JHONNSON ALBA ANGOLA, CONCEPTO: DEVOLUCION DE DINERO DE ESTIPENDIO, CUENTA DE DEPOSITO: CUENTA UNICA DEL TESORO</t>
  </si>
  <si>
    <t>O15240990002</t>
  </si>
  <si>
    <t>00099021001 DEPOSITO DE EFECTIVO, DEPOSITANTE: NORAH INÉS FLORES PINTO, CONCEPTO: REVERSIÓN C-31 EXCEDENTES CONSUMO TELEFONÍA MÓVIL, MES JUNIO 2017, CUENTA DE DEPOSITO: CUENTA UNICA DEL TESORO</t>
  </si>
  <si>
    <t>O15241000002</t>
  </si>
  <si>
    <t>00046031102 DEPOSITO DE EFECTIVO, DEPOSITANTE: FAVIOLA TRINIDAD VIDAL VELASQUEZ, CONCEPTO: DEVOLUCION DE RECURSOS, CUENTA DE DEPOSITO: CUENTA UNICA DEL TESORO</t>
  </si>
  <si>
    <t>O15241120002</t>
  </si>
  <si>
    <t>00099021001 DEPOSITO DE EFECTIVO, DEPOSITANTE: GUADALUPE PALOMEQUE DE LA CRUZ, CONCEPTO: DEVOLUCIÓN GASTOS NO RECONOCIDOS, CUENTA DE DEPOSITO: CUENTA UNICA DEL TESORO</t>
  </si>
  <si>
    <t>O15241210002</t>
  </si>
  <si>
    <t>00344012001 DEPOSITO DE EFECTIVO, DEPOSITANTE: XIMENA TAPIA CRESPO, CONCEPTO: SALDO ACTIVIDAD "RESULTADOS DEL MESCP" DEL 29/06/2017, CUENTA DE DEPOSITO: CUENTA UNICA DEL TESORO</t>
  </si>
  <si>
    <t>O15241220002</t>
  </si>
  <si>
    <t>00212082001 DEPOSITO DE EFECTIVO, DEPOSITANTE: INRA-EDWIN ANTONIO FLORES FUENTES, CONCEPTO: DEVOLUCION GASTOS OPERATIVOS, CUENTA DE DEPOSITO: CUENTA UNICA DEL TESORO</t>
  </si>
  <si>
    <t>O15241260002</t>
  </si>
  <si>
    <t>00099021001 DEPOSITO DE EFECTIVO, DEPOSITANTE: BERNABE MARCELO CALLE YUJRA, CONCEPTO: DEVOLUCION FONDOS EN AVANCE - BERNABE M. CALLE YUJRA, CUENTA DE DEPOSITO: CUENTA UNICA DEL TESORO</t>
  </si>
  <si>
    <t>O15241390002</t>
  </si>
  <si>
    <t>00016011101 DEPOSITO DE EFECTIVO, DEPOSITANTE: JAIME JAVIER SOLIZ PINTO - MIN DE EDUCACIÓN, CONCEPTO: DEVOLUCIÓN SALDO NO EJECUTADO ASCENSO DE CATEGORIA 2017 COBIJA PANDO, CUENTA DE DEPOSITO: CUENTA UNICA DEL TESORO</t>
  </si>
  <si>
    <t>O15241410002</t>
  </si>
  <si>
    <t>00016011101 DEPOSITO DE EFECTIVO, DEPOSITANTE: JAZMIN DAZA SALAS, CONCEPTO: DEVOLUCIÓN CARGO A CUENTA, CUENTA DE DEPOSITO: CUENTA UNICA DEL TESORO</t>
  </si>
  <si>
    <t>O15241460002</t>
  </si>
  <si>
    <t>00099021001 DEPOSITO DE EFECTIVO, DEPOSITANTE: JESUS REYNALDO ROJAS QUIROGA CI:4291736 LP, CONCEPTO: REV PASAJE Y VIÁTICOS PERSONAL COMISIÓN CBBA-CARCAJE PARTICIPACIÓN I CONGRESO EDUC NAVAL, CUENTA DE DEPOSITO: CUENTA UNICA DEL TESORO</t>
  </si>
  <si>
    <t>O15241480002</t>
  </si>
  <si>
    <t>00099021001 DEPOSITO DE EFECTIVO, DEPOSITANTE: ISRAEL CRISTHIAN CASTILLO OCAMPO CI:5089813 PO, CONCEPTO: REV PASAJES Y VIÁTICOS PERSONAL COMISIÓN CBBA-CARCAJE PARTICIPACIÓN I CONGRESO EDUC NAVAL, CUENTA DE DEPOSITO: CUENTA UNICA DEL TESORO</t>
  </si>
  <si>
    <t>O15241550002</t>
  </si>
  <si>
    <t>00234014202 DEPOSITO DE EFECTIVO, DEPOSITANTE: FELIX CARLOS RAMALLO BUSTILLOS, CONCEPTO: DEVOLUCION AL C-31 N° 788, PARTIDA 22110, CUENTA DE DEPOSITO: CUENTA UNICA DEL TESORO</t>
  </si>
  <si>
    <t>O15241800002</t>
  </si>
  <si>
    <t>00099021001 DEPOSITO DE EFECTIVO, DEPOSITANTE: BASILIA CALLEJAS, CONCEPTO: COBROS INDEBIDOS POR NUPCIAS NUEVAS, CUENTA DE DEPOSITO: CUENTA UNICA DEL TESORO</t>
  </si>
  <si>
    <t>O15241840002</t>
  </si>
  <si>
    <t>00046024204 DEPOSITO DE EFECTIVO, DEPOSITANTE: A. DIEGO NORIEGA FLORES - MINISTERIO DE SALUD, CONCEPTO: DEVOLUCIÓN FONDOS EN AVANCE TALLER CIUDAD TARIJA PREVENTIVO 2984, CUENTA DE DEPOSITO: CUENTA UNICA DEL TESORO</t>
  </si>
  <si>
    <t>O15241850002</t>
  </si>
  <si>
    <t>00046024204 DEPOSITO DE EFECTIVO, DEPOSITANTE: MIN DE SALUD- BORIS FLORES VISCARRA, CONCEPTO: DEVOLUCION DE SALDO NO EJECUTADO PREVENTIVO 2981, CUENTA DE DEPOSITO: CUENTA UNICA DEL TESORO</t>
  </si>
  <si>
    <t>O15241870002</t>
  </si>
  <si>
    <t>00086088703 DEPOSITO DE EFECTIVO, DEPOSITANTE: JUAN ADUVIRI LIMACHI - MMA Y A - SUSTENTAR, CONCEPTO: DEVOLUCIÓN DE FONDOS EN AVANCE, COMBUSTIBLE Y MANTENIMIENTO, CUENTA DE DEPOSITO: CUENTA UNICA DEL TESORO</t>
  </si>
  <si>
    <t>O15242000002</t>
  </si>
  <si>
    <t>00373024102 DEPOSITO DE EFECTIVO, DEPOSITANTE: FDI-RAUL ANTEQUERA, CONCEPTO: DEVOLUCION DE VIATICOS, CUENTA DE DEPOSITO: CUENTA UNICA DEL TESORO</t>
  </si>
  <si>
    <t>O15242010002</t>
  </si>
  <si>
    <t>00373024102 DEPOSITO DE EFECTIVO, DEPOSITANTE: FDI-JHOVANA OVIDIO ESPADA, CONCEPTO: DEVOLUCION DE VIATICOS, CUENTA DE DEPOSITO: CUENTA UNICA DEL TESORO</t>
  </si>
  <si>
    <t>TRANSFERENCIA RECIBIDA DEL EXTERIOR SEGÚN MENSAJES SWIFT Nos. 0953-0949 (REM.EXT.) DE FECHA 03-07-2017 POR DESEMBOLSO DE BID PRÉSTAMO 3060/BL-BO REQ0031 OPS0201728122A LIBRETA N° 00287104312 FPS-U$-PRONAREC II - MIRIEGO</t>
  </si>
  <si>
    <t>TRANSFERENCIA RECIBIDA DEL EXTERIOR SEGÚN MENSAJES SWIFT Nos. 09356-09352 (REM.EXT.) DE FECHA 03-07-2017 POR DESEMBOLSO DE BID PRÉSTAMO 3060/BL-BO REQ0031 OPS0201728122A LIBRETA N° 00287104312 FPS-U$-PRONAREC II - MIRIEGO</t>
  </si>
  <si>
    <t>TRANSFERENCIA RECIBIDA DEL EXTERIOR SEGÚN MENSAJES SWIFT Nos. 09354-09350 (REM.EXT.) DE FECHA 03-07-2017 POR DESEMBOLSO DE BID PRÉSTAMO 3699/BL-BO REQ0003 OPS0201727982A LIBRETA N° 00287104317 FPS-US-BID 3699/BL-BO PROG.NAL. DE RIEGO-PRONAREC III</t>
  </si>
  <si>
    <t>TRANSFERENCIA RECIBIDA DEL EXTERIOR SEGÚN MENSAJES SWIFT Nos. 09355-09351 (REM.EXT.) DE FECHA 03-07-2017 POR DESEMBOLSO DE BID PRÉSTAMO 3699/BL-BO REQ0003 OPS0201727982A LIBRETA N° 00287104317 FPS-US-BID 3699/BL-BO PROG.NAL. DE RIEGO-PRONAREC III</t>
  </si>
  <si>
    <t>TRANSFERENCIA RECIBIDA DEL EXTERIOR SEGÚN MENSAJES SWIFT Nos. 09515-09505 (REM.EXT.) DE FECHA 06-07-2017 POR DESEMBOLSO DE CAF PRÉSTAMO CFA008832 SOL DES NRO 14/FONDO ROTATIVO/TRF OBI CAF LIBRETA N° 00291014357 ABC-USD-CAF 8832 CONST VILLA GRANADO PTE TAPERAS LA PALIZADA</t>
  </si>
  <si>
    <t>TRANSFERENCIA RECIBIDA DEL EXTERIOR SEGÚN MENSAJES SWIFT Nos. 09516-09506 (REM.EXT.) DE FECHA 06-07-2017 POR DESEMBOLSO DE CAF PRÉSTAMO CFA008832 SOL. DES. NRO 13/ CFA8832 TRANSFERENCIA DIRECTA/TRF OBI CAF LIBRETA N° 00291014357 ABC-USD-CAF 8832 CONST VILLA GRANADO PTE TAPERAS LA PALIZADA</t>
  </si>
  <si>
    <t>AJUSTE COMPLEMENTARIO POR REVALORIZACION SALDOS DE ACTIVOS DE RESERVA Y OBLIGACIONES MONEDA EXTRANJERA (DOLARES) Saldo MO = -1428314340.59 ;Bs/Mo: 6.86000000000 ;Saldo Bs: -9798236376.47</t>
  </si>
  <si>
    <t>TRANSFERENCIA RECIBIDA DEL EXTERIOR SEGÚN MENSAJES SWIFT Nos. 09683-09504 (REM.EXT.) DE FECHA 07-07-2017 Y 06-07-2017 RESPECTIVAMENTE, POR DESEMBOLSO DE FIDA PRÉSTAMO 2000000784 2ND ADVANCE TO THE DESIGNATED ACCOUNT RFB BU001/078682 LIBRETA N° 00047297001 MDRYT-(PRO-CAMELIDOS)$US PROG.FORT.INT.COMPLEJO CAMELIDOS ALTIPLANO</t>
  </si>
  <si>
    <t>||RECEPCION DE FONDOS SEGUN SWIFT NROS. 09716 Y 09726 RECIBIDOS EN LA FECHA (DESEMBOLSO AL SECTOR PUBLICO) REF: ORDENANTE COOPERATION TECHN BELGE SA. REMESA RFB/INSTALLMENT 2/2 , ART 3.1.CONVENIO ESPECIFICO INSTALLMENT 2/2 ABONO EN LA LIB. N° 00086018018 MMAYA -US PLAN NAL. DE CUENCAS</t>
  </si>
  <si>
    <t>TRANSFERENCIA RECIBIDA DEL EXTERIOR SEGÚN MENSAJES SWIFT Nos. 09681-09679 (REM.EXT.) DE FECHA 07-07-2017 POR DESEMBOLSO DE CAF PRÉSTAMO CFA008832 SOL.DES. NRO 16/CFA 8832 TRANSFERENCIA DIRECTA/TRF OBI CAF LIBRETA N° 00291014357 ABC-USD-CAF 8832 CONST VILLA GRANADO PTE TAPERAS LA PALIZADA</t>
  </si>
  <si>
    <t>TRANSFERENCIA RECIBIDA DEL EXTERIOR SEGÚN MENSAJES SWIFT Nos. 09682-09680 (REM.EXT.) DE FECHA 07-07-2017 POR DESEMBOLSO DE CAF PRÉSTAMO CFA008789 SOL.DES. NRO 20/CFA 8789 FONDO ROTATORIO/TRF OBI CAF LIBRETA N° 00291014360 ABC-USD-CAF 8789 PORY MONTE IPATI, TUNEL INCAHUASI Y PTE FISCULCO</t>
  </si>
  <si>
    <t>AJUSTE COMPLEMENTARIO POR REVALORIZACION SALDOS DE ACTIVOS DE RESERVA Y OBLIGACIONES MONEDA EXTRANJERA (DOLARES) Saldo MO = -1434852196.13 ;Bs/Mo: 6.86000000000 ;Saldo Bs: -9843086065.47</t>
  </si>
  <si>
    <t>TRANSFERENCIA RECIBIDA DEL EXTERIOR SEGÚN MENSAJES SWIFT Nos. 09683-09504 (REM.EXT.) DE FECHA 07-07-2017 Y 06-07-2017 RESPECTIVAMENTE, POR DESEMBOLSO DE FIDA PRÉSTAMO 2000000784 2ND ADVANCE TO THE DESIGNATED ACCOUNT RFB BU001/078682 LIBRETA N° 00047297001 MDRYT-(PRO-CAMELIDOS)$US PROG.FORT.INT.COMPLEJO CAMELIDOS ALTIPLANO REF.: UTILES DE ESCRITORIO</t>
  </si>
  <si>
    <t>PAGO A EXIMBANK CHINA POPUL PRÉSTAMO PBC 2016 (38) 426 VCTO. 21-07-2017 POR CUENTA DE TGN SEGÚN NOTA MEFP/VTCP/DGCP/UODP-507/2017 DE FECHA 06-07-2017, VALOR 07-07-2017 COMISIONES USD 1.811.046,78 LIBRETA N° 00099021001 (5970) TGN - RECURSOS ORDINARIOS-DOLARES AMERICANOS (5970)</t>
  </si>
  <si>
    <t>||COMPLEMENTO A NUESTRO COMPROBANTE G 0488389 DE LA FECHA POR PAGO AL EXIMBANK CHINA, PRÉSTAMO GCL 2016 (38) 426 POR CUENTA DEL TGN, COBRO DE COMISIONES DEL BANQUERO USD 10.- CORRESPONDIENTES AL PAGO DE LA COMISIÓN DE ADMINISTRACIÓN POR USD 1.811.046,78 LIBRETA N° 00099021001 RECURSOS ORDINARIOS DOLARES AMERICANOS</t>
  </si>
  <si>
    <t>TRANSFERENCIA DE FONDOS AL EXTERIOR A SOLICITUD DE TESORO GENERAL DE LA NACION SEGUN SOLICITUD 2648 REF: REF.: BO-CONT17, PAGO A LA ORGANIZACION DE LAS NACIONES UNIDAS PARA LA EDUCACION, LA CIENCIA Y LA CULTURA, POR CONCEPTO DE MEMBRESIA POR EUR16.002,00, SEGUN SOLICITUD VRE-DGRM-CS-157/2017. EQUIVA LIB. 00099021001 TGN-RECURSOS ORDINARIOS (3987) POR DIFERENCIAL CAMBIARIO</t>
  </si>
  <si>
    <t>TRANSFERENCIA DE FONDOS AL EXTERIOR A SOLICITUD DE TESORO GENERAL DE LA NACION SEGUN SOLICITUD 2646 REF: PAGO A LA CORTE PERMANENTE DE ARBITRAJE (CPA), POR CONCEPTO DE MEMBRESIA POR EUR1.103,00, SEGUN SOLICITUD VRE-DGRM-CS-154/2017. EQUIVALENTES 1.259,62 USD LIB. 00099021001 TGN-RECURSOS ORDINARIOS (3987) POR DIFERENCIAL CAMBIARIO</t>
  </si>
  <si>
    <t>TRANSFERENCIA RECIBIDA DEL EXTERIOR SEGÚN MENSAJES SWIFT Nos. 09751-09740 (REM.EXT.) DE FECHA 10-07-2017 POR DESEMBOLSO DE IDA PRÉSTAMO 5454-BO 001 6 LIBRETA N° 00085024301 MEN USD PROY IDTR II GOB CHUQ CONVENIO 5454 BO</t>
  </si>
  <si>
    <t>TRANSFERENCIA DE FONDOS AL EXTERIOR A SOLICITUD DE TESORO GENERAL DE LA NACION SEGUN SOLICITUD 2595 REF: PAGO A LA ORGANIZACIÓN MUNDIAL DEL COMERCIO (OMC), POR CONCEPTO DE MEMBRESÍA POR CHF179.846,00, SEGÚN SOLICITUD VRE-DGRM-CS-150/2017. EQUIVALENTES 189.951,42 USD LIB. 00099021001 TGN-RECURSOS ORDINARIOS (3987) POR DIFERENCIAL CAMBIARIO</t>
  </si>
  <si>
    <t>TRANSFERENCIA DE FONDOS AL EXTERIOR A SOLICITUD DE TESORO GENERAL DE LA NACION SEGUN SOLICITUD 2647 REF: PAGO A LA CORTE PENAL INTERNACIONAL (CPI), POR CONCEPTO DE MEMBRESIA POR EUR28.886,00, SEGUN SOLICITUD VRE-DGRM-CS-152/2017. EQUIVALENTES 32.938,80 USD LIB. 00099021001 TGN-RECURSOS ORDINARIOS (3987) POR DIFERENCIAL CAMBIARIO</t>
  </si>
  <si>
    <t>TRANSFERENCIA DE FONDOS AL EXTERIOR A SOLICITUD DE TESORO GENERAL DE LA NACION SEGUN SOLICITUD 2649 REF: PAGO A LA ORGANIZACION INTERNACIONAL DE POLICIA CRIMINAL - INTERPOL (OIPC - INTERPOL), POR CONCEPTO DE MEMBRESIA POR EUR39.310,00, SEGUN SOLICITUD VRE-DGRM-CS-161/2017. EQUIVALENTES 44.825,32 US LIB. 00099021001 TGN-RECURSOS ORDINARIOS (3987) POR DIFERENCIAL CAMBIARIO</t>
  </si>
  <si>
    <t>TRANSFERENCIA RECIBIDA DEL EXTERIOR SEGÚN MENSAJES SWIFT Nos. 09751-09740 (REM.EXT.) DE FECHA 10-07-2017 POR DESEMBOLSO DE IDA PRÉSTAMO 5454-BO 001 6 LIBRETA N° 00085024301 MEN USD PROY IDTR II GOB CHUQ CONVENIO 5454 BO REF.: UTILES DE ESCRITORIO</t>
  </si>
  <si>
    <t>||TRANSFERENCIA DE FONDOS SEGUN NOTA DEL BANCO UNION S.A. CITE: CA/P.CORP/578/2017 RECIBIDA EN LA FECHA (TRAM-TSO-3584) REF: SOLICITUD DE TRASPASO DE FONDOS POR INSTRUCCIONES DEL MINISTERIO DE ECONOMIA Y FINANZAS PUBLICAS POR CONCEPTO DE CIERRE DE CUENTA PRIVADA DIRCABI ABONO EN LA LIBRETA N° 00099021001 TGN RECURSOS ORDINARIOS-DOLARES</t>
  </si>
  <si>
    <t>AJUSTE COMPLEMENTARIO POR REVALORIZACION SALDOS DE ACTIVOS DE RESERVA Y OBLIGACIONES MONEDA EXTRANJERA (DOLARES) Saldo MO = -1438802887.56 ;Bs/Mo: 6.86000000000 ;Saldo Bs: -9870187808.65</t>
  </si>
  <si>
    <t>00291012001 DEP.DE CHEQ.AJENOS,RET.DE CAM.,CONCEPTO: EJECUCIÓN DE GARANTIA EMPRESA CORSAN CORVIAM, PROYECTO QUIQUIBEY - YUCUMO,DEP.: ADMINISTRADORA BOLIVIANA DE CARRETERAS , PROCEDENCIA: BANCO NACIONAL DE BOLIVIA S.A., CHEQUE: 37106, FECHA DE EMISION:07/07/2017</t>
  </si>
  <si>
    <t>||TRANSFERENCIA DE FONDOS SEGUN NOTA DEL BANCO UNION SA. SEGUN CITE: CA/P.CORP/581/2017, RECIBIDA EN LA FECHA REF: SOLICITUD DE TRASPASO DE FONDOS POR INSTRUCCION DEL MINISTERIO DE ECONOMIA Y FINANZAS PUBLICAS POR CONCEPTO DE CIERRE DE CUENTA PRIVADA DIRCABI (TRAM-TSO- 3576) ABONO EN LA LIB. N° 00099021001 TGN-RECURSOS ORDINARIOS -DOLARES</t>
  </si>
  <si>
    <t>||TRANSFERENCIA DE FONDOS SEGUN NOTA DEL BANCO UNION SA. SEGUN CITE: CA/P.CORP/584/2017, RECIBIDA EN LA FECHA REF: SOLICITUD DE TRASPASO DE FONDOS POR INSTRUCCION DEL MINISTERIO DE ECONOMIA Y FINANZAS PUBLICAS POR CONCEPTO DE CIERRE DE CUENTA PRIVADA DIRCABI (TRAM-TSO- 3583) ABONO EN LA LIB. N° 00099021001 TGN-RECURSOS ORDINARIOS -DOLARES</t>
  </si>
  <si>
    <t>||TRANSFERENCIA DE FONDOS SEGUN NOTA DEL BANCO UNION SA. SEGUN CITE: CA/P.CORP/576/2017, RECIBIDA EN LA FECHA REF: SOLICITUD DE TRASPASO DE FONDOS POR INSTRUCCION DEL MINISTERIO DE ECONOMIA Y FINANZAS PUBLICAS POR CONCEPTO DE CIERRE DE CUENTA PRIVADA DIRCABI (TRAM-TSO- 3582) ABONO EN LA LIB. N° 00099021001 TGN-RECURSOS ORDINARIOS -DOLARES</t>
  </si>
  <si>
    <t>||TRANSFERENCIA DE FONDOS SEGUN NOTA DEL BANCO UNION SA. SEGUN CITE: CA/P.CORP/577/2017, RECIBIDA EN LA FECHA REF: SOLICITUD DE TRASPASO DE FONDOS POR INSTRUCCION DEL MINISTERIO DE ECONOMIA Y FINANZAS PUBLICAS POR CONCEPTO DE CIERRE DE CUENTA PRIVADA DIRCABI (TRAM-TSO- 3581) ABONO EN LA LIB. N° 00099021001 TGN-RECURSOS ORDINARIOS -DOLARES</t>
  </si>
  <si>
    <t>||TRANSFERENCIA DE FONDOS SEGUN NOTA DEL BANCO UNION SA. SEGUN CITE: CA/P.CORP/579/2017, RECIBIDA EN LA FECHA REF: SOLICITUD DE TRASPASO DE FONDOS POR INSTRUCCION DEL MINISTERIO DE ECONOMIA Y FINANZAS PUBLICAS POR CONCEPTO DE CIERRE DE CUENTA PRIVADA DIRCABI (TRAM-TSO- 3580) ABONO EN LA LIB. N° 00099021001 TGN-RECURSOS ORDINARIOS -DOLARES</t>
  </si>
  <si>
    <t>||TRANSFERENCIA DE FONDOS SEGUN NOTA DEL BANCO UNION SA. SEGUN CITE: CA/P.CORP/583/2017, RECIBIDA EN LA FECHA REF: SOLICITUD DE TRASPASO DE FONDOS POR INSTRUCCION DEL MINISTERIO DE ECONOMIA Y FINANZAS PUBLICAS POR CONCEPTO DE CIERRE DE CUENTA PRIVADA DIRCABI (TRAM-TSO- 3578) ABONO EN LA LIB. N° 00099021001 TGN-RECURSOS ORDINARIOS -DOLARES</t>
  </si>
  <si>
    <t>||TRANSFERENCIA DE FONDOS SEGUN NOTA DEL BANCO UNION SA. SEGUN CITE: CA/P.CORP/582/2017, RECIBIDA EN LA FECHA REF: SOLICITUD DE TRASPASO DE FONDOS POR INSTRUCCION DEL MINISTERIO DE ECONOMIA Y FINANZAS PUBLICAS POR CONCEPTO DE CIERRE DE CUENTA PRIVADA DIRCABI (TRAM-TSO- 3577) ABONO EN LA LIB. N° 00099021001 TGN-RECURSOS ORDINARIOS -DOLARES</t>
  </si>
  <si>
    <t>||TRANSFERENCIA DE FONDOS SEGUN NOTA DEL BANCO UNION S.A. CITE: CA/P.CORP/580/2017 RECIBIDA EN LA FECHA (TRAM-TSO-3575) REF: SOLICITUD DE TRASPASO DE FONDOS POR INSTRUCCIONES DEL MINISTERIO DE ECONOMIA Y FINANZAS PUBLICAS POR CONCEPTO DE CIERRE DE CUENTA PRIVADA DIRCABI ABONO EN LA LIBRETA N° 00099021001 TGN RECURSOS ORDINARIOS - DOLARES</t>
  </si>
  <si>
    <t>'TRANSFERENCIA'||DE FONDOS POR DESEMBOLSO DEL BID, REF.: GRT-FM-12228-BOREQ 0026 OPS0201728212A (REM.EXT.) LIB.N°00086068001 MMAYA US-EVA BID CONSERV.USO SOST.TIERRAY ECO.SIST.ANDINOS,SWIFTN°09988 12/07/2017</t>
  </si>
  <si>
    <t>'TRANSFERENCIA'||DE FONDOS POR DESEMBOLSO DEL BID, REF.: GRT-FM-12228-BOREQ 0026 OPS0201728212A (REM.EXT.) LIB. N°00086068001 MMAYA US-EVA BID CONSERV.USO SOST.TIERRAY ECO.SIST.ANDINOS,REF.:UT. DE ESCRITORIO</t>
  </si>
  <si>
    <t>TRANSFERENCIA RECIBIDA DEL EXTERIOR SEGÚN MENSAJES SWIFT Nos. 10113-10112 (REM.EXT.) DE FECHA 14-07-2017 POR DESEMBOLSO DE CAF PRÉSTAMO CFA008832 SOL DES NRO 15/CFA 8832 FONDO ROTATORIO/TRF OBI CAF LIBRETA N° 00291014357 ABC-USD-CAF 8832 CONST VILLA GRANADO PTE TAPERAS LA PALIZADA</t>
  </si>
  <si>
    <t>PAGO PRÉSTAMO BID 611-SF-BO VCTO. 16-07-2017 POR CUENTA DE TRANSREDES S.A. SEGÚN NOTA TSC-253/2017 DE FECHA 05-07-2017, VALOR 18-07-2017 CAPITAL USD 72.337,52 INTERESES USD 17.214,21 LIBRETA N° 0099021001 "TGN RECURSOS ORDINARIOS-DOLARES AMERICANOS (5970) ALIVIO MDRI</t>
  </si>
  <si>
    <t>TRANSFERENCIA RECIBIDA DEL EXTERIOR SEGÚN MENSAJES SWIFT Nos. 10210-10182 (REM.EXT.) DE FECHA 18-07-2017 POR DESEMBOLSO DE CAF PRÉSTAMO CFA009660 SOL.DES. NRO 2/CFA9660 FONDO ROTATORIO/TRF OBI CAF LIBRETA N° 00291014367 ABC-USD-CAF 9660 CONST.CARRETERA 25KM-TARATA-ANZALDO-RIOCAINE</t>
  </si>
  <si>
    <t>TRANSFERENCIA RECIBIDA DEL EXTERIOR SEGÚN MENSAJES SWIFT Nos. 10213-10185 (REM.EXT.) DE FECHA 18-07-2017 POR DESEMBOLSO DE BID PRÉSTAMO 3536/BL-BO REQ 0004 OPS0201730606A LIBRETA N° 00047347001 MDRYT-IPD-SA CRIAR II, CONTRATO DE PRESTAMO 3536 BL/BO DOLARES</t>
  </si>
  <si>
    <t>TRANSFERENCIA RECIBIDA DEL EXTERIOR SEGÚN MENSAJES SWIFT Nos. 10212-10184 (REM.EXT.) DE FECHA 18-07-2017 POR DESEMBOLSO DE BID PRÉSTAMO 3536/BL-BO REQ 0004 OPS0201730606A LIBRETA N° 00047347001 MDRYT-IPD-SA CRIAR II, CONTRATO DE PRESTAMO 3536 BL/BO DOLARES</t>
  </si>
  <si>
    <t>TRANSFERENCIA RECIBIDA DEL EXTERIOR SEGÚN MENSAJES SWIFT Nos. 10211-10183 (REM.EXT.) DE FECHA 18-07-2017 POR DESEMBOLSO DE CAF PRÉSTAMO CFA008789 SOL.DESEMB. NRO 21/CFA 8789 TRANSFERENCIA DIRECTA/TRF OBI CAF LIBRETA N° 00291014360 ABC-USD-CAF 8789 PORY MONTE IPATI, TUNEL INCAHUASI Y PTE FISCULCO</t>
  </si>
  <si>
    <t>PAGO PRÉSTAMO BID 611-SF-BO VCTO. 16-07-2017 POR CUENTA DE TRANSREDES S.A. SEGÚN NOTA TSC-253/2017 DE FECHA 05-07-2017, VALOR 18-07-2017 CAPITAL USD 270.959,62 INTERESES USD 1.752,96 LIBRETA N° 0099021001 "TGN RECURSOS ORDINARIOS-DOLARES AMERICANOS (5970) ALIVIO MDRI</t>
  </si>
  <si>
    <t>||TRANSF. DE FONDOS A SOL. DEL MIN,DE ECO Y FIN.PUBL. MEFP/VTCP/DGCP/UODP-555/2017 DE LA FECHA HRE TSO 3653 PAGO CUOTA PARTE DEL CREDITO IDA 3507-BO A CARGO DEL FNDR - VENCIMIENTO DE 15 DE JULIO DE 2017. ABONO A LA LIBRETA 00099021001 TESORO GENERAL DE LA NACION - RECURSOS ORDINARIOS DOLARES AMERICANOS.</t>
  </si>
  <si>
    <t>NUMERO DE LIBRETACUT: 05850102001 OPERACIÓN E46 TRANSFERENCIA DEL SISTEMA FINANCIERO POR CUENTA DE TERCEROS A LA CUT EN DOLARES AMERICANOS ABONO ABE - VENTA DE SERVICIOS DE COMUNICACION POR PAGO A PROVEEDORES A SOLICITUD DE YPFB TRANSPORTE SA.</t>
  </si>
  <si>
    <t>PAGO A IDA PRÉSTAMO 5004-BO VCTO. 15-jul-2017 POR CUENTA DE TGN , NTI. 009600 VALOR 18-jul-2017 CAPITAL USD 565.273,50 INTERESES USD 327.515,99 CTA. 5970 CUENTA UNICA DEL TESORO DOLARES AMERICANOS LIB. 00099021001</t>
  </si>
  <si>
    <t>PAGO A BIRF PRÉSTAMO BIRF 8469 VCTO. 15-jul-2017 POR CUENTA DE TGN , NTI. 009586 VALOR 18-jul-2017 INTERESES USD 1.347.444,44 CTA. 5970 CUENTA UNICA DEL TESORO DOLARES AMERICANOS LIB. 00099021001</t>
  </si>
  <si>
    <t>TRANSFERENCIA RECIBIDA DEL EXTERIOR SEGÚN MENSAJES SWIFT Nos. 10212-10184 (REM.EXT.) DE FECHA 18-07-2017 POR DESEMBOLSO DE BID PRÉSTAMO 3536/BL-BO REQ 0004 OPS0201730606A LIBRETA N° 00047347001 MDRYT-IPD-SA CRIAR II, CONTRATO DE PRESTAMO 3536 BL/BO DOLARES REF.: UTILES DE ESCRITORIO</t>
  </si>
  <si>
    <t>TRANSFERENCIA RECIBIDA DEL EXTERIOR SEGÚN MENSAJES SWIFT Nos. 10213-10185 (REM.EXT.) DE FECHA 18-07-2017 POR DESEMBOLSO DE BID PRÉSTAMO 3536/BL-BO REQ 0004 OPS0201730606A LIBRETA N° 00047347001 MDRYT-IPD-SA CRIAR II, CONTRATO DE PRESTAMO 3536 BL/BO DOLARES REF.: UTILES DE ESCRITORIO</t>
  </si>
  <si>
    <t>00047011101 DEP.DE CHEQ.AJENOS,RET.DE CAM.,CONCEPTO: DEPÖSITO EN VIRTUD A SENTENCIA Nº 422/2016 DENTRO EL PRECESO CIVIL,DEP.: JUAN LEONARDO MALDONADO SARZURI , PROCEDENCIA: BANCO UNION S.A., CHEQUE: 1700, FECHA DE EMISION:23/06/2017</t>
  </si>
  <si>
    <t>NUMERO DE LIBRETACUT: 05850102001 OPERACIÓN E46 TRANSFERENCIA DEL SISTEMA FINANCIERO POR CUENTA DE TERCEROS A LA CUT EN DOLARES AMERICANOS TRANSF.FONDOS A ABE - VENTA DE SERVICIOS DE COMUNICACION POR PAGO A PROVEEDORES A SOLICITUD DE YPFB TRANSPORTE S.A.</t>
  </si>
  <si>
    <t>PAGO PRÉSTAMO BID 518-SF-BO VCTO. 20-jul-2017 POR CUENTA DE TGN , NTI. 009555 VALOR 20-jul-2017 CAPITAL USD 41.040,37 INTERESES USD 820,81 CTA. 5970 CUENTA UNICA DEL TESORO DOLARES AMERICANOS LIB. 00099021001</t>
  </si>
  <si>
    <t>00099021001 DEP.DE CHEQ.AJENOS,RET.DE CAM.,CONCEPTO: DEVOLUCION ASISTENCIA TECNICA-FONDESIF,DEP.: FUNDACION SARTAWI , PROCEDENCIA: BANCO UNION S.A., CHEQUE: 154, FECHA DE EMISION:20/07/2017</t>
  </si>
  <si>
    <t>||COMPLEMENTO A NUESTRO COMPROBANTE CONTABLE G 0499010 DE LA FECHA, PAGO AL EXIMBANK CHINA, PTMO. PBC (2015) 8 (350) POR CUENTA DEL TGN, COBRO DE COMISIONES DEL BANQUERO USD 10,00 CORRESPONDIENTES AL VCTO. 21/07/2017 LIBRETA N° 00099021001 RECURSOS ORDINARIOS EN DOLARES AMERICANOS</t>
  </si>
  <si>
    <t>TRANSFERENCIA RECIBIDA DEL EXTERIOR SEGÚN MENSAJES SWIFT Nos. 10486 - 10483 (REM.EXT.) DE FECHA 24-07-2017 POR DESEMBOLSO DE FONPLATA PRÉSTAMO BOL 20/2013 F0172020837601 DESEMB.NRO.15 LIBRETA N° 00291014345 ABC-USD-BOL20/2013 P.REHAB.TR.SAN RAMON CONCEPCION RIO URUGUA</t>
  </si>
  <si>
    <t>AJUSTE COMPLEMENTARIO POR REVALORIZACION SALDOS DE ACTIVOS DE RESERVA Y OBLIGACIONES MONEDA EXTRANJERA (DOLARES) Saldo MO = -1434764488.63 ;Bs/Mo: 6.86000000000 ;Saldo Bs: -9842484392.01</t>
  </si>
  <si>
    <t>AJUSTE COMPLEMENTARIO POR REVALORIZACION SALDOS DE ACTIVOS DE RESERVA Y OBLIGACIONES MONEDA EXTRANJERA (DOLARES) Saldo MO = -1434431889.96 ;Bs/Mo: 6.86000000000 ;Saldo Bs: -9840202765.12</t>
  </si>
  <si>
    <t>TRANSFERENCIA RECIBIDA DEL EXTERIOR SEGÚN MENSAJES SWIFT Nos. 10663-10655 (REM.EXT.) DE FECHA 26-07-2017 POR DESEMBOLSO DE BID PRÉSTAMO 2719/BL-BO REQ 0010 OPS0201732243A LIBRETA N° 00287104313 PAR-FPS-U$-BID-2719 PROG. DES. INFANTIL TEMPRANO</t>
  </si>
  <si>
    <t>TRANSFERENCIA DE FONDOS AL EXTERIOR A SOLICITUD DE TESORO GENERAL DE LA NACION SEGUN SOLICITUD 2763 REF: PAGO A LA SECRETARIA GENERAL IBEROAMERICANA (SEGIB), POR CONCEPTO DE MEMBRESIA POR EUR3.640,47, SEGUN SOLICITUD VRE-DGRM-CS-162/2017. EQUIVALENTES 4.239,71 USD LIB. 00099021001 TGN-RECURSOS ORDINARIOS (3987) POR DIFERENCIAL CAMBIARIO</t>
  </si>
  <si>
    <t>TRANSFERENCIA DE FONDOS AL EXTERIOR A SOLICITUD DE TESORO GENERAL DE LA NACION SEGUN SOLICITUD 2762 REF: PAGO A LA ORGANIZACION MUNDIAL DEL TURISMO (OMT), POR CONCEPTO DE MEMBRESIA POR EUR35.134,00, SEGUN SOLICITUD VRE-DGRM-CS-167/2017. EQUIVALENTES 40.917,23 USD LIB. 00099021001 TGN-RECURSOS ORDINARIOS (3987) POR DIFERENCIAL CAMBIARIO</t>
  </si>
  <si>
    <t>TRANSFERENCIA RECIBIDA DEL EXTERIOR SEGÚN MENSAJES SWIFT Nos. 10707-10696 (REM.EXT.) DE FECHA 26-07-2017 POR DESEMBOLSO DE CAF PRÉSTAMO CFA008785 SOL.DES/CAF 8785 FONDO ROTATORIO UCEP/TRF OBI CAF LIBRETA N° 00086047003 MMAYA-USD-MAS INVERSION PARA RIEGO-MI RIEGO</t>
  </si>
  <si>
    <t>TRANSFERENCIA RECIBIDA DEL EXTERIOR SEGÚN MENSAJES SWIFT Nos. 10662-10654 (REM.EXT.) DE FECHA 26-07-2017 POR DESEMBOLSO DE BID PRÉSTAMO 2719/BL-BO REQ 0010 OPS0201732243A LIBRETA N° 00287104313 PAR-FPS-U$-BID-2719 PROG. DES. INFANTIL TEMPRANO</t>
  </si>
  <si>
    <t>PAGO A CAF PRÉSTAMO CFA006536 VCTO. 26-jul-2017 POR CUENTA DE TGN , NTI. 009746 VALOR 26-jul-2017 CAPITAL USD 2.076.926,70 INTERESES USD 711.105,20 COMISIONES USD 11.272,50 CTA. 5970 CUENTA UNICA DEL TESORO DOLARES AMERICANOS LIB. 00099021001</t>
  </si>
  <si>
    <t>TRANSFERENCIA RECIBIDA DEL EXTERIOR SEGÚN MENSAJES SWIFT Nos. 10707-10696 (REM.EXT.) DE FECHA 26-07-2017 POR DESEMBOLSO DE CAF PRÉSTAMO CFA008785 SOL.DES/CAF 8785 FONDO ROTATORIO UCEP/TRF OBI CAF LIBRETA N° 00086047003 MMAYA-USD-MAS INVERSION PARA RIEGO-MI RIEGO REF.: UTILES DE ESCRITORIO</t>
  </si>
  <si>
    <t>TRANSFERENCIA DE FONDOS AL EXTERIOR A SOLICITUD DE TESORO GENERAL DE LA NACION SEGUN SOLICITUD 2755 REF: PAGO A LA OPCW POR CONCEPTO DE MEMBRESIA POR EUR7.923,00, SEGUN SOLICITUD VRE-DGRM-CS-153/2017. EQUIVALENTES 9.227,16 USD LIB. 00099021001 TGN-RECURSOS ORDINARIOS (3987) POR DIFERENCIAL CAMBIARIO</t>
  </si>
  <si>
    <t>AJUSTE COMPLEMENTARIO POR REVALORIZACION SALDOS DE ACTIVOS DE RESERVA Y OBLIGACIONES MONEDA EXTRANJERA (DOLARES) Saldo MO = -1428500397.71 ;Bs/Mo: 6.86000000000 ;Saldo Bs: -9799512728.31</t>
  </si>
  <si>
    <t>AJUSTE COMPLEMENTARIO POR REVALORIZACION SALDOS DE ACTIVOS DE RESERVA Y OBLIGACIONES MONEDA EXTRANJERA (DOLARES) Saldo MO = -1421840536.17 ;Bs/Mo: 6.86000000000 ;Saldo Bs: -9753826078.12</t>
  </si>
  <si>
    <t>PAGO A BID PRÉSTAMO 3060/BL-BO VCTO. 28-jul-2017 POR CUENTA DE TGN , NTI. 009549 VALOR 28-jul-2017 INTERESES USD 581.234,47 COMISIONES USD 20.864,76 CTA. 5970 CUENTA UNICA DEL TESORO DOLARES AMERICANOS LIB. 00099021001</t>
  </si>
  <si>
    <t>TRANSFERENCIA DE FONDOS AL EXTERIOR A SOLICITUD DE TESORO GENERAL DE LA NACION SEGUN SOLICITUD 2761 REF: PAGO A LA ORGANIZACION INTERNACIONAL PARA LAS MIGRACIONES (OIM), POR CONCEPTO DE MEMBRESIA POR CHF30.611,00, SEGUN SOLICITUD VRE-DGRM-CS-170/2017. EQUIVALENTES 32.495,75 USD LIB. 00099021001 TGN-RECURSOS ORDINARIOS (3987) POR DIFERENCIAL CAMBIARIO</t>
  </si>
  <si>
    <t>TRANSFERENCIA RECIBIDA DEL EXTERIOR SEGÚN MENSAJES SWIFT Nos. 10890-10883 (REM.EXT.) DE FECHA 31-07-2017 POR DESEMBOLSO DE BID PRÉSTAMO 3385/BL-BO REQ 0009 OPS0201732915A LIBRETA N° 00291014352 ABC-US-BID 3385/BL-BO PROG.INFRAEST. VIAL APOYO GESTION RVF</t>
  </si>
  <si>
    <t>TRANSFERENCIA RECIBIDA DEL EXTERIOR SEGÚN MENSAJES SWIFT Nos. 10889-10882 (REM.EXT.) DE FECHA 31-07-2017 POR DESEMBOLSO DE BID PRÉSTAMO 3385/BL-BO REQ 0009 OPS0201732915A LIBRETA N° 00291014352 ABC-US-BID 3385/BL-BO PROG.INFRAEST. VIAL APOYO GESTION RVF</t>
  </si>
  <si>
    <t>PAGO A CAF PRÉSTAMO CFA003145 VCTO. 31-jul-2017 POR CUENTA DE TGN , NTI. 009580 VALOR 31-jul-2017 CAPITAL USD 841.465,71 INTERESES USD 108.517,52 CTA. 5970 CUENTA UNICA DEL TESORO DOLARES AMERICANOS LIB. 00099021001</t>
  </si>
  <si>
    <t>PAGO A EXIMBANK CHINA POPUL PRÉSTAMO PBC 2016 (22) 410 VCTO. 21-08-2017 POR CUENTA DE TGN SEGÚN NOTA MEFP/VTCP/DGCP/UODP-582/2017 DE FECHA 28-07-2017, VALOR 31-07-2017 COMISIONES USD 1.075.250,00 LIBRETA N°0099021001 TGN-RECURSOS ORDINARIOS DOLARES AMERICANOS</t>
  </si>
  <si>
    <t>||COMPLEMENTO A NUESTRO COMPROBANTE CONTABLE G 0506935 DE LA FECHA POR PAGO AL EXIMBANCK CHINA, PTMO. PBC 2016(22)410 POR CUENTA DEL TGN, COBRO DE COMISIONES DEL BANQUERO USD 10,00 CORRESPONDIENTE AL PAGO DE LA COMISIÓN DE ADMINISTRACIÓN USD 1.075.250.- LIBRETA N° 00099021001 RECURSOS ORDINARIOS EN DOLARES AMERICANOS</t>
  </si>
  <si>
    <t>De: 00099014102 A:00660012002 Devolución de recuperaciones de reclamos de acreedores a favor del Órgano Judicial, gestión 2016 s/g procedimiento nota MEFP/VPCF/DGCF/UCCF Nº723/2017.</t>
  </si>
  <si>
    <t>De: 00099014102 A:00373024101 Devolución de recuperaciones de reclamos de acreedores a favor del Ex Fondo de Desarrollo para los Pueblos Indígenas Originarios y Comunidades en Liquidación, gestiones 2012 y 2015, s/g procedimiento MEFP/VPCF</t>
  </si>
  <si>
    <t>De: 00099021001 A:00222014302 Devolución de recursos a INIAF S/G solicitud nota MDRyT/INIAF/DAF/Nº306/2017 y comprobante C-21 Nº23407 BOD Nº1340196 apropiados a favor del TGN s/g Instructivo de Cierre R.M. 955 de 17/11/2016, que correspon</t>
  </si>
  <si>
    <t>De: 00099014102 A:00283012002 Devolución de recuperaciones de reclamos de acreedores a favor de la Aduana Nacional, Gestión 2016, s/g notas procedimiento MEFP/VPCF/DGCF/UCCF Nº731/2017 y MEFP/VTCP/DGPOT/UAIS/Nº3928/2017.</t>
  </si>
  <si>
    <t>De: 00099014102 A:00670012002 Devolución de recuperaciones de reclamos de acreedores a favor del Órgano Electoral Plurinacional, Gestión 2015, s/g notas procedimiento MEFP/VPCF/DGCF/UCCF Nº736/2017 y MEFP/VTCP/DGPOT/UAIS/Nº3929/2017.</t>
  </si>
  <si>
    <t>De: 00099014102 A:00660012002 DEVOLUCIÓN DE RECUPERACIONES DE RECLAMOS DE ACREEDORES A FAVOR DEL ÓRGANO JUDICIAL, GESTIÓN 2016 S/G NOTA MEFP/VPCF/DGCF/UCCF Nº746/2017 Y MEFP/VTCP/DGPOT/UAIS/Nº4057/2017.</t>
  </si>
  <si>
    <t>00099018040</t>
  </si>
  <si>
    <t>De: 00099018040 A:00129058001 TRANSFERENCIA A SOLICITUD DEL MINISTERIO DE PLANIFICACIÓN S/G NOTA MPD/VIPFE/DGGFE/UAP-002165/2017 DESEMBOLSO UAP/021/2017 FORTALECIMIENTO DE LA ESCUELA DE GESTIÓN PUBLICA PLURINACIONAL EN TEMAS ESTRATÉGICOS D</t>
  </si>
  <si>
    <t xml:space="preserve">Fondo de Desarrollo Indígena </t>
  </si>
  <si>
    <t>00373024101</t>
  </si>
  <si>
    <t>00222014302</t>
  </si>
  <si>
    <t>00283012002</t>
  </si>
  <si>
    <t>00670012002</t>
  </si>
  <si>
    <t>05</t>
  </si>
  <si>
    <t>00129058001</t>
  </si>
  <si>
    <t>Dirección General de Crédito Público</t>
  </si>
  <si>
    <t>Nº Correlativo: 6</t>
  </si>
  <si>
    <r>
      <t>Estas operaciones deben ser registradas en el SIGEP hasta el</t>
    </r>
    <r>
      <rPr>
        <b/>
        <u/>
        <sz val="10"/>
        <rFont val="Arial"/>
        <family val="2"/>
      </rPr>
      <t xml:space="preserve"> 10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</si>
  <si>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t>ACTUALIZADO AL :  4-AGOSTO-2017</t>
  </si>
  <si>
    <t>ACTUALIZADA AL 4/AGOSTO/2017</t>
  </si>
  <si>
    <r>
      <t xml:space="preserve">Fecha: </t>
    </r>
    <r>
      <rPr>
        <b/>
        <sz val="12"/>
        <rFont val="Arial"/>
        <family val="2"/>
      </rPr>
      <t xml:space="preserve"> 4 - AGOSTO - 2017</t>
    </r>
  </si>
  <si>
    <t>Responsable  del Área de Conciliación y Recolección de Datos
Unidad de Contabilidad y Cuentas Fiscales
Dirección General de Contabilidad Fiscal</t>
  </si>
  <si>
    <t>Lic. Paulina Larico Huanca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</si>
</sst>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00_-;\-* #,##0.00_-;_-* &quot;-&quot;??_-;_-@_-"/>
    <numFmt numFmtId="166" formatCode="#,##0.00_ ;[Red]\-#,##0.00\ "/>
    <numFmt numFmtId="167" formatCode="#,##0.00\ ;[Red]\(#,##0.00\);\ \-\ \ \ \ \ "/>
    <numFmt numFmtId="168" formatCode="#,##0.00;[Red]\(#,##0.00\);\ \-\ \ \ \ "/>
    <numFmt numFmtId="169" formatCode="#,##0.00;\(#,##0.00\);\ \-\ \ \ \ \ "/>
  </numFmts>
  <fonts count="82">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b/>
      <sz val="11"/>
      <name val="Calibri"/>
      <family val="2"/>
      <scheme val="minor"/>
    </font>
    <font>
      <sz val="8"/>
      <color theme="1"/>
      <name val="Calibri"/>
      <family val="2"/>
      <scheme val="minor"/>
    </font>
    <font>
      <b/>
      <sz val="8"/>
      <name val="Calibri"/>
      <family val="2"/>
      <scheme val="minor"/>
    </font>
    <font>
      <sz val="8"/>
      <color theme="1"/>
      <name val="Arial"/>
      <family val="2"/>
    </font>
    <font>
      <sz val="7.5"/>
      <name val="Arial"/>
      <family val="2"/>
    </font>
    <font>
      <sz val="8"/>
      <name val="Tahoma"/>
      <family val="2"/>
    </font>
    <font>
      <b/>
      <sz val="8"/>
      <name val="Tahoma"/>
      <family val="2"/>
    </font>
    <font>
      <b/>
      <sz val="10"/>
      <color rgb="FFFF0000"/>
      <name val="Calibri"/>
      <family val="2"/>
      <scheme val="minor"/>
    </font>
    <font>
      <b/>
      <sz val="9"/>
      <color theme="1"/>
      <name val="Calibri"/>
      <family val="2"/>
      <scheme val="minor"/>
    </font>
    <font>
      <b/>
      <sz val="8"/>
      <color theme="1"/>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sz val="11"/>
      <name val="Calibri"/>
      <family val="2"/>
      <scheme val="minor"/>
    </font>
    <font>
      <b/>
      <u/>
      <sz val="9"/>
      <color rgb="FFFF0000"/>
      <name val="Calibri"/>
      <family val="2"/>
      <scheme val="minor"/>
    </font>
    <font>
      <b/>
      <u/>
      <sz val="10"/>
      <color rgb="FFFF0000"/>
      <name val="Calibri"/>
      <family val="2"/>
      <scheme val="minor"/>
    </font>
    <font>
      <b/>
      <sz val="9"/>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50"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40">
    <xf numFmtId="0" fontId="0" fillId="0" borderId="0" xfId="0"/>
    <xf numFmtId="0" fontId="39" fillId="0" borderId="23" xfId="152" applyNumberFormat="1" applyFont="1" applyFill="1" applyBorder="1" applyAlignment="1" applyProtection="1">
      <alignment horizontal="center"/>
    </xf>
    <xf numFmtId="0" fontId="39" fillId="0" borderId="23" xfId="152" applyNumberFormat="1" applyFont="1" applyFill="1" applyBorder="1" applyAlignment="1" applyProtection="1"/>
    <xf numFmtId="0" fontId="39" fillId="0" borderId="24" xfId="152" applyNumberFormat="1" applyFont="1" applyFill="1" applyBorder="1" applyAlignment="1" applyProtection="1">
      <alignment horizontal="center"/>
    </xf>
    <xf numFmtId="0" fontId="39" fillId="0" borderId="24" xfId="152" applyNumberFormat="1" applyFont="1" applyFill="1" applyBorder="1" applyAlignment="1" applyProtection="1"/>
    <xf numFmtId="0" fontId="39" fillId="0" borderId="25" xfId="152" applyNumberFormat="1" applyFont="1" applyFill="1" applyBorder="1" applyAlignment="1" applyProtection="1">
      <alignment horizontal="center"/>
    </xf>
    <xf numFmtId="0" fontId="39" fillId="0" borderId="26" xfId="152" applyNumberFormat="1" applyFont="1" applyFill="1" applyBorder="1" applyAlignment="1" applyProtection="1"/>
    <xf numFmtId="0" fontId="39" fillId="0" borderId="24" xfId="152" applyNumberFormat="1" applyFont="1" applyFill="1" applyBorder="1" applyAlignment="1" applyProtection="1">
      <alignment horizontal="left"/>
    </xf>
    <xf numFmtId="0" fontId="48" fillId="40" borderId="13" xfId="157" applyNumberFormat="1" applyFont="1" applyFill="1" applyBorder="1" applyAlignment="1" applyProtection="1">
      <alignment vertical="center" wrapText="1"/>
    </xf>
    <xf numFmtId="0" fontId="48" fillId="40" borderId="21" xfId="157" applyNumberFormat="1" applyFont="1" applyFill="1" applyBorder="1" applyAlignment="1" applyProtection="1">
      <alignment vertical="center" wrapText="1"/>
    </xf>
    <xf numFmtId="0" fontId="53" fillId="0" borderId="0" xfId="0" applyFont="1" applyProtection="1">
      <protection locked="0"/>
    </xf>
    <xf numFmtId="0" fontId="55" fillId="0" borderId="0" xfId="0" applyFont="1" applyProtection="1">
      <protection locked="0"/>
    </xf>
    <xf numFmtId="0" fontId="3" fillId="0" borderId="0" xfId="429" applyProtection="1">
      <protection locked="0"/>
    </xf>
    <xf numFmtId="0" fontId="3" fillId="0" borderId="0" xfId="429" applyAlignment="1" applyProtection="1">
      <alignment horizontal="center"/>
      <protection locked="0"/>
    </xf>
    <xf numFmtId="0" fontId="3" fillId="0" borderId="0" xfId="429" applyAlignment="1" applyProtection="1">
      <alignment horizontal="left"/>
      <protection locked="0"/>
    </xf>
    <xf numFmtId="1" fontId="33" fillId="0" borderId="13" xfId="428" applyNumberFormat="1" applyFont="1" applyFill="1" applyBorder="1" applyAlignment="1" applyProtection="1">
      <alignment horizontal="center"/>
      <protection locked="0"/>
    </xf>
    <xf numFmtId="0" fontId="35" fillId="0" borderId="13" xfId="429" applyFont="1" applyBorder="1" applyAlignment="1" applyProtection="1">
      <alignment horizontal="left"/>
      <protection locked="0"/>
    </xf>
    <xf numFmtId="14" fontId="33" fillId="0" borderId="13" xfId="428" applyNumberFormat="1" applyFont="1" applyFill="1" applyBorder="1" applyAlignment="1" applyProtection="1">
      <alignment horizontal="center"/>
      <protection locked="0"/>
    </xf>
    <xf numFmtId="1" fontId="33" fillId="0" borderId="13" xfId="428" applyNumberFormat="1" applyFont="1" applyFill="1" applyBorder="1" applyAlignment="1" applyProtection="1">
      <alignment horizontal="left"/>
      <protection locked="0"/>
    </xf>
    <xf numFmtId="167" fontId="39" fillId="0" borderId="13" xfId="429" applyNumberFormat="1" applyFont="1" applyFill="1" applyBorder="1" applyAlignment="1" applyProtection="1">
      <alignment horizontal="right"/>
      <protection locked="0"/>
    </xf>
    <xf numFmtId="167" fontId="40" fillId="0" borderId="22" xfId="429" applyNumberFormat="1" applyFont="1" applyFill="1" applyBorder="1" applyAlignment="1" applyProtection="1">
      <alignment horizontal="right"/>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47"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44" fillId="0" borderId="0" xfId="81" applyFont="1" applyAlignment="1" applyProtection="1">
      <alignment vertical="center"/>
      <protection locked="0"/>
    </xf>
    <xf numFmtId="4" fontId="44"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45" fillId="0" borderId="0" xfId="81" applyFont="1" applyAlignment="1" applyProtection="1">
      <alignment vertical="center" wrapText="1"/>
    </xf>
    <xf numFmtId="0" fontId="45"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53"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6" fillId="0" borderId="0" xfId="0" applyFont="1" applyAlignment="1" applyProtection="1">
      <alignment horizontal="center" vertical="center"/>
    </xf>
    <xf numFmtId="0" fontId="49" fillId="0" borderId="0" xfId="0" applyFont="1" applyAlignment="1" applyProtection="1">
      <alignment horizontal="justify" vertical="center"/>
    </xf>
    <xf numFmtId="0" fontId="58" fillId="0" borderId="27" xfId="0" applyFont="1" applyBorder="1" applyAlignment="1" applyProtection="1">
      <alignment horizontal="justify" vertical="center" wrapText="1"/>
    </xf>
    <xf numFmtId="0" fontId="60" fillId="0" borderId="28" xfId="0" applyFont="1" applyBorder="1" applyAlignment="1" applyProtection="1">
      <alignment horizontal="justify" vertical="center" wrapText="1"/>
    </xf>
    <xf numFmtId="0" fontId="60" fillId="0" borderId="29" xfId="0" applyFont="1" applyBorder="1" applyAlignment="1" applyProtection="1">
      <alignment horizontal="justify" vertical="center" wrapText="1"/>
    </xf>
    <xf numFmtId="0" fontId="58" fillId="0" borderId="28" xfId="0" applyFont="1" applyBorder="1" applyAlignment="1" applyProtection="1">
      <alignment horizontal="justify" vertical="center" wrapText="1"/>
    </xf>
    <xf numFmtId="0" fontId="61" fillId="0" borderId="0" xfId="0" applyFont="1" applyProtection="1"/>
    <xf numFmtId="0" fontId="9" fillId="0" borderId="0" xfId="1" applyFont="1" applyFill="1" applyAlignment="1" applyProtection="1">
      <alignment horizontal="center" vertical="top" wrapText="1"/>
    </xf>
    <xf numFmtId="0" fontId="45" fillId="0" borderId="0" xfId="81" applyFont="1" applyAlignment="1" applyProtection="1">
      <alignment horizontal="center" vertical="center"/>
    </xf>
    <xf numFmtId="0" fontId="36" fillId="35" borderId="13" xfId="427" applyNumberFormat="1" applyFont="1" applyFill="1" applyBorder="1" applyAlignment="1" applyProtection="1">
      <alignment horizontal="center" vertical="center" wrapText="1"/>
    </xf>
    <xf numFmtId="0" fontId="36" fillId="34" borderId="13" xfId="427" applyFont="1" applyFill="1" applyBorder="1" applyAlignment="1" applyProtection="1">
      <alignment horizontal="center" vertical="center" wrapText="1"/>
    </xf>
    <xf numFmtId="0" fontId="36" fillId="35" borderId="13" xfId="427" applyFont="1" applyFill="1" applyBorder="1" applyAlignment="1" applyProtection="1">
      <alignment horizontal="center" vertical="center" wrapText="1"/>
    </xf>
    <xf numFmtId="0" fontId="36" fillId="34" borderId="13" xfId="0" applyFont="1" applyFill="1" applyBorder="1" applyAlignment="1" applyProtection="1">
      <alignment horizontal="center" vertical="center" wrapText="1"/>
    </xf>
    <xf numFmtId="164" fontId="36" fillId="34" borderId="13" xfId="428" applyFont="1" applyFill="1" applyBorder="1" applyAlignment="1" applyProtection="1">
      <alignment horizontal="center" vertical="center" wrapText="1"/>
    </xf>
    <xf numFmtId="0" fontId="46" fillId="38" borderId="13" xfId="81" applyFont="1" applyFill="1" applyBorder="1" applyAlignment="1" applyProtection="1">
      <alignment horizontal="center" vertical="center"/>
    </xf>
    <xf numFmtId="0" fontId="46" fillId="38" borderId="13" xfId="81" applyFont="1" applyFill="1" applyBorder="1" applyAlignment="1" applyProtection="1">
      <alignment vertical="center" wrapText="1"/>
    </xf>
    <xf numFmtId="0" fontId="46"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8" fontId="4" fillId="0" borderId="13" xfId="81" applyNumberFormat="1" applyFont="1" applyBorder="1" applyAlignment="1" applyProtection="1">
      <alignment vertical="center"/>
    </xf>
    <xf numFmtId="168" fontId="4" fillId="0" borderId="13" xfId="81" applyNumberFormat="1" applyFont="1" applyBorder="1" applyProtection="1"/>
    <xf numFmtId="0" fontId="0" fillId="0" borderId="13" xfId="81" applyFont="1" applyBorder="1" applyAlignment="1" applyProtection="1">
      <alignment horizontal="center" vertical="center" wrapText="1"/>
    </xf>
    <xf numFmtId="168" fontId="4" fillId="0" borderId="21" xfId="81" applyNumberFormat="1" applyFont="1" applyBorder="1" applyAlignment="1" applyProtection="1">
      <alignment vertical="center"/>
    </xf>
    <xf numFmtId="168" fontId="4" fillId="0" borderId="0" xfId="81" applyNumberFormat="1" applyFont="1" applyBorder="1" applyProtection="1"/>
    <xf numFmtId="0" fontId="44" fillId="0" borderId="13" xfId="81" applyFont="1" applyBorder="1" applyAlignment="1" applyProtection="1">
      <alignment vertical="center" wrapText="1"/>
    </xf>
    <xf numFmtId="0" fontId="44" fillId="0" borderId="13" xfId="81" applyFont="1" applyBorder="1" applyAlignment="1" applyProtection="1">
      <alignment horizontal="center" vertical="center" wrapText="1"/>
    </xf>
    <xf numFmtId="168"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29" fillId="34" borderId="13" xfId="429" applyFont="1" applyFill="1" applyBorder="1" applyAlignment="1" applyProtection="1">
      <alignment horizontal="center" vertical="center" wrapText="1"/>
    </xf>
    <xf numFmtId="0" fontId="29" fillId="35" borderId="13" xfId="429" applyFont="1" applyFill="1" applyBorder="1" applyAlignment="1" applyProtection="1">
      <alignment horizontal="center" vertical="center" wrapText="1"/>
    </xf>
    <xf numFmtId="0" fontId="11" fillId="36" borderId="13" xfId="429"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center" vertical="center"/>
    </xf>
    <xf numFmtId="14" fontId="33" fillId="0" borderId="13" xfId="428"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left" vertical="center" wrapText="1"/>
    </xf>
    <xf numFmtId="167" fontId="39" fillId="0" borderId="13" xfId="429" applyNumberFormat="1" applyFont="1" applyFill="1" applyBorder="1" applyAlignment="1" applyProtection="1">
      <alignment horizontal="right" vertical="center"/>
    </xf>
    <xf numFmtId="0" fontId="33" fillId="0" borderId="13" xfId="0" applyNumberFormat="1" applyFont="1" applyFill="1" applyBorder="1" applyAlignment="1" applyProtection="1">
      <alignment horizontal="center" vertical="center"/>
    </xf>
    <xf numFmtId="0" fontId="33" fillId="0" borderId="13" xfId="429" applyFont="1" applyFill="1" applyBorder="1" applyAlignment="1" applyProtection="1">
      <alignment horizontal="left" vertical="center" wrapText="1"/>
    </xf>
    <xf numFmtId="0" fontId="45" fillId="0" borderId="0" xfId="81" applyFont="1" applyAlignment="1" applyProtection="1">
      <alignment horizontal="center" vertical="center"/>
    </xf>
    <xf numFmtId="0" fontId="1" fillId="0" borderId="0" xfId="433" applyProtection="1"/>
    <xf numFmtId="0" fontId="28" fillId="0" borderId="0" xfId="433" applyFont="1" applyFill="1" applyAlignment="1" applyProtection="1">
      <alignment horizontal="center"/>
    </xf>
    <xf numFmtId="0" fontId="71" fillId="0" borderId="0" xfId="433" applyFont="1" applyFill="1" applyAlignment="1" applyProtection="1">
      <alignment horizontal="left"/>
    </xf>
    <xf numFmtId="0" fontId="42" fillId="0" borderId="0" xfId="433" applyFont="1" applyFill="1" applyAlignment="1" applyProtection="1">
      <alignment horizontal="left"/>
    </xf>
    <xf numFmtId="0" fontId="42" fillId="0" borderId="0" xfId="433" applyFont="1" applyFill="1" applyAlignment="1" applyProtection="1">
      <alignment horizontal="center" wrapText="1"/>
    </xf>
    <xf numFmtId="0" fontId="1" fillId="0" borderId="0" xfId="433" applyAlignment="1" applyProtection="1">
      <alignment wrapText="1"/>
    </xf>
    <xf numFmtId="0" fontId="36" fillId="35" borderId="13" xfId="434" applyNumberFormat="1" applyFont="1" applyFill="1" applyBorder="1" applyAlignment="1" applyProtection="1">
      <alignment horizontal="center" vertical="center" wrapText="1"/>
      <protection locked="0"/>
    </xf>
    <xf numFmtId="0" fontId="36" fillId="34" borderId="13" xfId="433" applyFont="1" applyFill="1" applyBorder="1" applyAlignment="1" applyProtection="1">
      <alignment horizontal="center" vertical="center"/>
      <protection locked="0"/>
    </xf>
    <xf numFmtId="0" fontId="36" fillId="34" borderId="13" xfId="433" applyFont="1" applyFill="1" applyBorder="1" applyAlignment="1" applyProtection="1">
      <alignment horizontal="center" vertical="center" wrapText="1"/>
      <protection locked="0"/>
    </xf>
    <xf numFmtId="0" fontId="1" fillId="0" borderId="0" xfId="433" applyProtection="1">
      <protection locked="0"/>
    </xf>
    <xf numFmtId="4" fontId="1" fillId="0" borderId="0" xfId="433" applyNumberFormat="1" applyProtection="1">
      <protection locked="0"/>
    </xf>
    <xf numFmtId="0" fontId="1" fillId="0" borderId="0" xfId="433" applyAlignment="1" applyProtection="1">
      <alignment wrapText="1"/>
      <protection locked="0"/>
    </xf>
    <xf numFmtId="0" fontId="36" fillId="35" borderId="13" xfId="433" applyFont="1" applyFill="1" applyBorder="1" applyAlignment="1" applyProtection="1">
      <alignment horizontal="center" vertical="center"/>
      <protection locked="0"/>
    </xf>
    <xf numFmtId="0" fontId="36" fillId="35" borderId="13" xfId="433" applyFont="1" applyFill="1" applyBorder="1" applyAlignment="1" applyProtection="1">
      <alignment horizontal="center" vertical="center" wrapText="1"/>
      <protection locked="0"/>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8" fontId="4" fillId="36" borderId="13" xfId="81" applyNumberFormat="1" applyFont="1" applyFill="1" applyBorder="1" applyAlignment="1" applyProtection="1">
      <alignment vertical="center"/>
    </xf>
    <xf numFmtId="168"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35" fillId="0" borderId="13" xfId="0" applyFont="1" applyFill="1" applyBorder="1" applyAlignment="1">
      <alignment horizontal="center" vertical="center" wrapText="1"/>
    </xf>
    <xf numFmtId="14" fontId="35" fillId="0" borderId="13" xfId="0" applyNumberFormat="1" applyFont="1" applyFill="1" applyBorder="1" applyAlignment="1">
      <alignment horizontal="center" vertical="center"/>
    </xf>
    <xf numFmtId="0" fontId="35" fillId="0" borderId="13" xfId="0" applyFont="1" applyFill="1" applyBorder="1" applyAlignment="1">
      <alignment horizontal="center" vertical="center"/>
    </xf>
    <xf numFmtId="43" fontId="35" fillId="0" borderId="13" xfId="435" applyFont="1" applyFill="1" applyBorder="1" applyAlignment="1">
      <alignment vertical="center"/>
    </xf>
    <xf numFmtId="43" fontId="35" fillId="0" borderId="13" xfId="435" applyFont="1" applyFill="1" applyBorder="1" applyAlignment="1">
      <alignment horizontal="right" vertical="center"/>
    </xf>
    <xf numFmtId="0" fontId="33" fillId="0" borderId="13" xfId="0" applyFont="1" applyFill="1" applyBorder="1" applyAlignment="1">
      <alignment vertical="center"/>
    </xf>
    <xf numFmtId="0" fontId="37" fillId="0" borderId="13" xfId="0" applyFont="1" applyFill="1" applyBorder="1" applyAlignment="1">
      <alignment horizontal="center" vertical="center"/>
    </xf>
    <xf numFmtId="0" fontId="35" fillId="0" borderId="13" xfId="0" applyFont="1" applyFill="1" applyBorder="1" applyAlignment="1">
      <alignment wrapText="1"/>
    </xf>
    <xf numFmtId="0" fontId="69" fillId="0" borderId="0" xfId="433" applyFont="1" applyFill="1" applyAlignment="1" applyProtection="1">
      <alignment horizontal="left"/>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horizontal="center" vertical="center"/>
    </xf>
    <xf numFmtId="0" fontId="4" fillId="0" borderId="13" xfId="81" applyFont="1" applyBorder="1" applyAlignment="1">
      <alignment vertical="center" wrapText="1"/>
    </xf>
    <xf numFmtId="43" fontId="0" fillId="0" borderId="0" xfId="435" applyFont="1"/>
    <xf numFmtId="43" fontId="36" fillId="34" borderId="13" xfId="435" applyFont="1" applyFill="1" applyBorder="1" applyAlignment="1" applyProtection="1">
      <alignment horizontal="center" vertical="center" wrapText="1"/>
    </xf>
    <xf numFmtId="43" fontId="11" fillId="34" borderId="13" xfId="435" applyFont="1" applyFill="1" applyBorder="1" applyAlignment="1" applyProtection="1">
      <alignment horizontal="center" vertical="center" wrapText="1"/>
    </xf>
    <xf numFmtId="43" fontId="11" fillId="36" borderId="13" xfId="435" applyFont="1" applyFill="1" applyBorder="1" applyAlignment="1" applyProtection="1">
      <alignment horizontal="center" vertical="center" wrapText="1"/>
    </xf>
    <xf numFmtId="1" fontId="33" fillId="0" borderId="13" xfId="435" applyNumberFormat="1" applyFont="1" applyFill="1" applyBorder="1" applyAlignment="1">
      <alignment horizontal="center" vertical="center"/>
    </xf>
    <xf numFmtId="0" fontId="35" fillId="0" borderId="13" xfId="0" applyFont="1" applyBorder="1" applyAlignment="1">
      <alignment horizontal="left" vertical="center" wrapText="1"/>
    </xf>
    <xf numFmtId="14" fontId="33" fillId="0" borderId="13" xfId="435" applyNumberFormat="1" applyFont="1" applyFill="1" applyBorder="1" applyAlignment="1">
      <alignment horizontal="center" vertical="center"/>
    </xf>
    <xf numFmtId="0" fontId="0" fillId="0" borderId="0" xfId="0" applyAlignment="1">
      <alignment vertical="center"/>
    </xf>
    <xf numFmtId="43" fontId="29" fillId="34" borderId="13" xfId="435" applyFont="1" applyFill="1" applyBorder="1" applyAlignment="1" applyProtection="1">
      <alignment horizontal="center" vertical="center" wrapText="1"/>
    </xf>
    <xf numFmtId="43" fontId="0" fillId="0" borderId="0" xfId="435" applyFont="1" applyAlignment="1">
      <alignment vertical="center"/>
    </xf>
    <xf numFmtId="0" fontId="33" fillId="0" borderId="13" xfId="0" applyFont="1" applyFill="1" applyBorder="1" applyAlignment="1">
      <alignment horizontal="center" vertical="center" wrapText="1"/>
    </xf>
    <xf numFmtId="0" fontId="33" fillId="0" borderId="13" xfId="0" applyFont="1" applyFill="1" applyBorder="1" applyAlignment="1">
      <alignment vertical="center" wrapText="1"/>
    </xf>
    <xf numFmtId="0" fontId="28" fillId="0" borderId="0" xfId="433" applyFont="1" applyFill="1" applyAlignment="1" applyProtection="1">
      <alignment horizontal="center" vertical="center"/>
    </xf>
    <xf numFmtId="0" fontId="42" fillId="0" borderId="0" xfId="433" applyFont="1" applyFill="1" applyAlignment="1" applyProtection="1">
      <alignment horizontal="center" vertical="center"/>
    </xf>
    <xf numFmtId="0" fontId="41" fillId="0" borderId="0" xfId="433" applyFont="1" applyFill="1" applyAlignment="1" applyProtection="1">
      <alignment horizontal="center" vertical="center"/>
    </xf>
    <xf numFmtId="0" fontId="1" fillId="0" borderId="0" xfId="433" applyAlignment="1" applyProtection="1">
      <alignment vertical="center"/>
    </xf>
    <xf numFmtId="0" fontId="1" fillId="0" borderId="0" xfId="433" applyAlignment="1" applyProtection="1">
      <alignment vertical="center"/>
      <protection locked="0"/>
    </xf>
    <xf numFmtId="43" fontId="4" fillId="0" borderId="0" xfId="435" applyFont="1" applyAlignment="1" applyProtection="1">
      <alignment vertical="center"/>
    </xf>
    <xf numFmtId="43" fontId="4" fillId="0" borderId="0" xfId="435" applyFont="1" applyProtection="1"/>
    <xf numFmtId="43" fontId="46" fillId="38" borderId="13" xfId="435" applyFont="1" applyFill="1" applyBorder="1" applyAlignment="1" applyProtection="1">
      <alignment horizontal="center" vertical="center" wrapText="1"/>
    </xf>
    <xf numFmtId="43" fontId="46" fillId="38" borderId="13" xfId="435" applyFont="1" applyFill="1" applyBorder="1" applyAlignment="1" applyProtection="1">
      <alignment horizontal="center" vertical="center"/>
    </xf>
    <xf numFmtId="43" fontId="4" fillId="0" borderId="13" xfId="435" applyFont="1" applyBorder="1" applyProtection="1"/>
    <xf numFmtId="43" fontId="4" fillId="0" borderId="21" xfId="435" applyFont="1" applyBorder="1" applyAlignment="1" applyProtection="1">
      <alignment vertical="center"/>
    </xf>
    <xf numFmtId="43" fontId="4" fillId="0" borderId="0" xfId="435" applyFont="1" applyBorder="1" applyProtection="1"/>
    <xf numFmtId="43" fontId="4" fillId="39" borderId="22" xfId="435" applyFont="1" applyFill="1" applyBorder="1" applyAlignment="1" applyProtection="1">
      <alignment vertical="center"/>
    </xf>
    <xf numFmtId="43" fontId="4" fillId="0" borderId="0" xfId="435" applyFont="1" applyAlignment="1" applyProtection="1">
      <alignment vertical="center"/>
      <protection locked="0"/>
    </xf>
    <xf numFmtId="43" fontId="4" fillId="0" borderId="0" xfId="435" applyFont="1" applyProtection="1">
      <protection locked="0"/>
    </xf>
    <xf numFmtId="43" fontId="44" fillId="0" borderId="20" xfId="435" applyFont="1" applyBorder="1" applyAlignment="1" applyProtection="1">
      <alignment vertical="center"/>
      <protection locked="0"/>
    </xf>
    <xf numFmtId="0" fontId="39" fillId="0" borderId="24" xfId="152" applyNumberFormat="1" applyFont="1" applyFill="1" applyBorder="1" applyAlignment="1" applyProtection="1">
      <alignment wrapText="1"/>
    </xf>
    <xf numFmtId="0" fontId="60" fillId="41" borderId="0" xfId="0" applyFont="1" applyFill="1"/>
    <xf numFmtId="0" fontId="78" fillId="41" borderId="0" xfId="0" applyFont="1" applyFill="1" applyAlignment="1" applyProtection="1">
      <alignment horizontal="center" vertical="center"/>
    </xf>
    <xf numFmtId="0" fontId="67" fillId="41" borderId="0" xfId="0" applyFont="1" applyFill="1" applyAlignment="1" applyProtection="1">
      <alignment horizontal="center" vertical="center"/>
    </xf>
    <xf numFmtId="0" fontId="60" fillId="41" borderId="0" xfId="0" applyFont="1" applyFill="1" applyAlignment="1" applyProtection="1">
      <alignment horizontal="justify" vertical="center"/>
    </xf>
    <xf numFmtId="0" fontId="61" fillId="41" borderId="27" xfId="0" applyFont="1" applyFill="1" applyBorder="1" applyAlignment="1" applyProtection="1">
      <alignment horizontal="justify" vertical="center" wrapText="1"/>
    </xf>
    <xf numFmtId="0" fontId="60" fillId="41" borderId="28" xfId="0" applyFont="1" applyFill="1" applyBorder="1" applyAlignment="1" applyProtection="1">
      <alignment horizontal="justify" vertical="center" wrapText="1"/>
    </xf>
    <xf numFmtId="0" fontId="60" fillId="41" borderId="29" xfId="0" applyFont="1" applyFill="1" applyBorder="1" applyAlignment="1" applyProtection="1">
      <alignment horizontal="justify" vertical="center" wrapText="1"/>
    </xf>
    <xf numFmtId="0" fontId="61" fillId="41" borderId="28" xfId="0" applyFont="1" applyFill="1" applyBorder="1" applyAlignment="1" applyProtection="1">
      <alignment horizontal="justify" vertical="center" wrapText="1"/>
    </xf>
    <xf numFmtId="0" fontId="60" fillId="41" borderId="38" xfId="0" applyFont="1" applyFill="1" applyBorder="1" applyAlignment="1" applyProtection="1">
      <alignment horizontal="justify" vertical="center" wrapText="1"/>
    </xf>
    <xf numFmtId="0" fontId="75" fillId="41" borderId="38" xfId="0" applyFont="1" applyFill="1" applyBorder="1" applyAlignment="1" applyProtection="1">
      <alignment horizontal="justify" vertical="center" wrapText="1"/>
    </xf>
    <xf numFmtId="0" fontId="61" fillId="41" borderId="38" xfId="0" applyFont="1" applyFill="1" applyBorder="1" applyAlignment="1" applyProtection="1">
      <alignment horizontal="justify" vertical="center" wrapText="1"/>
    </xf>
    <xf numFmtId="2" fontId="61" fillId="41" borderId="0" xfId="0" applyNumberFormat="1" applyFont="1" applyFill="1" applyAlignment="1" applyProtection="1">
      <alignment horizontal="justify" vertical="justify" wrapText="1"/>
    </xf>
    <xf numFmtId="0" fontId="33" fillId="41" borderId="0" xfId="427" applyFont="1" applyFill="1" applyBorder="1" applyAlignment="1" applyProtection="1">
      <alignment vertical="center"/>
    </xf>
    <xf numFmtId="14" fontId="33" fillId="41" borderId="0" xfId="427" applyNumberFormat="1" applyFont="1" applyFill="1" applyBorder="1" applyAlignment="1" applyProtection="1">
      <alignment vertical="center"/>
    </xf>
    <xf numFmtId="0" fontId="33" fillId="41" borderId="0" xfId="427" applyFont="1" applyFill="1" applyBorder="1" applyAlignment="1" applyProtection="1">
      <alignment horizontal="left" vertical="center" wrapText="1"/>
    </xf>
    <xf numFmtId="43" fontId="33" fillId="41" borderId="0" xfId="435" applyFont="1" applyFill="1" applyBorder="1" applyAlignment="1" applyProtection="1">
      <alignment horizontal="right" vertical="center"/>
    </xf>
    <xf numFmtId="164" fontId="33" fillId="41" borderId="0" xfId="428" applyFont="1" applyFill="1" applyBorder="1" applyAlignment="1" applyProtection="1">
      <alignment horizontal="right" vertical="center"/>
    </xf>
    <xf numFmtId="0" fontId="68" fillId="41" borderId="0" xfId="429" applyFont="1" applyFill="1" applyAlignment="1" applyProtection="1">
      <alignment horizontal="center" vertical="center"/>
      <protection locked="0"/>
    </xf>
    <xf numFmtId="0" fontId="3" fillId="41" borderId="0" xfId="429" applyFill="1" applyAlignment="1" applyProtection="1">
      <alignment vertical="center"/>
      <protection locked="0"/>
    </xf>
    <xf numFmtId="0" fontId="3" fillId="41" borderId="0" xfId="429" applyFill="1" applyAlignment="1" applyProtection="1">
      <alignment horizontal="center" vertical="center"/>
      <protection locked="0"/>
    </xf>
    <xf numFmtId="0" fontId="35" fillId="41" borderId="0" xfId="429" applyFont="1" applyFill="1" applyAlignment="1" applyProtection="1">
      <alignment vertical="center" wrapText="1"/>
      <protection locked="0"/>
    </xf>
    <xf numFmtId="43" fontId="2" fillId="41" borderId="0" xfId="435" applyFont="1" applyFill="1" applyAlignment="1" applyProtection="1">
      <alignment vertical="center"/>
      <protection locked="0"/>
    </xf>
    <xf numFmtId="43" fontId="37" fillId="41" borderId="0" xfId="435" applyFont="1" applyFill="1" applyAlignment="1" applyProtection="1">
      <alignment horizontal="center" vertical="center"/>
      <protection locked="0"/>
    </xf>
    <xf numFmtId="43" fontId="37" fillId="41" borderId="0" xfId="435" applyFont="1" applyFill="1" applyAlignment="1" applyProtection="1">
      <alignment vertical="center" wrapText="1"/>
      <protection locked="0"/>
    </xf>
    <xf numFmtId="0" fontId="37" fillId="41" borderId="0" xfId="429" applyFont="1" applyFill="1" applyAlignment="1" applyProtection="1">
      <alignment vertical="center" wrapText="1"/>
      <protection locked="0"/>
    </xf>
    <xf numFmtId="0" fontId="38" fillId="41" borderId="0" xfId="429" applyFont="1" applyFill="1" applyAlignment="1" applyProtection="1">
      <alignment horizontal="center" vertical="center"/>
      <protection locked="0"/>
    </xf>
    <xf numFmtId="0" fontId="11" fillId="41" borderId="0" xfId="429" applyFont="1" applyFill="1" applyAlignment="1" applyProtection="1">
      <alignment horizontal="left" vertical="center" wrapText="1"/>
      <protection locked="0"/>
    </xf>
    <xf numFmtId="0" fontId="38" fillId="41" borderId="0" xfId="429" applyFont="1" applyFill="1" applyAlignment="1" applyProtection="1">
      <alignment horizontal="left" vertical="center"/>
      <protection locked="0"/>
    </xf>
    <xf numFmtId="43" fontId="38" fillId="41" borderId="0" xfId="435" applyFont="1" applyFill="1" applyAlignment="1" applyProtection="1">
      <alignment horizontal="left" vertical="center"/>
      <protection locked="0"/>
    </xf>
    <xf numFmtId="43" fontId="11" fillId="41" borderId="0" xfId="435" applyFont="1" applyFill="1" applyAlignment="1" applyProtection="1">
      <alignment horizontal="center" vertical="center"/>
      <protection locked="0"/>
    </xf>
    <xf numFmtId="43" fontId="11" fillId="41" borderId="0" xfId="435" applyFont="1" applyFill="1" applyAlignment="1" applyProtection="1">
      <alignment horizontal="left" vertical="center" wrapText="1"/>
      <protection locked="0"/>
    </xf>
    <xf numFmtId="0" fontId="2" fillId="41" borderId="0" xfId="429" applyFont="1" applyFill="1" applyAlignment="1" applyProtection="1">
      <alignment vertical="center"/>
      <protection locked="0"/>
    </xf>
    <xf numFmtId="0" fontId="28" fillId="41" borderId="0" xfId="429" applyFont="1" applyFill="1" applyAlignment="1" applyProtection="1">
      <alignment horizontal="center" vertical="center"/>
    </xf>
    <xf numFmtId="0" fontId="28" fillId="41" borderId="0" xfId="429" applyFont="1" applyFill="1" applyAlignment="1" applyProtection="1">
      <alignment horizontal="left" vertical="center"/>
    </xf>
    <xf numFmtId="0" fontId="28" fillId="41" borderId="0" xfId="429" applyFont="1" applyFill="1" applyAlignment="1" applyProtection="1">
      <alignment horizontal="center"/>
    </xf>
    <xf numFmtId="43" fontId="28" fillId="41" borderId="0" xfId="435" applyFont="1" applyFill="1" applyAlignment="1" applyProtection="1">
      <alignment horizontal="center" vertical="center"/>
    </xf>
    <xf numFmtId="43" fontId="28" fillId="41" borderId="0" xfId="435" applyFont="1" applyFill="1" applyAlignment="1" applyProtection="1">
      <alignment horizontal="center" wrapText="1"/>
    </xf>
    <xf numFmtId="0" fontId="70" fillId="41" borderId="0" xfId="429" applyFont="1" applyFill="1" applyAlignment="1" applyProtection="1">
      <alignment horizontal="left" vertical="center"/>
    </xf>
    <xf numFmtId="0" fontId="3" fillId="41" borderId="0" xfId="429" applyFill="1" applyAlignment="1" applyProtection="1">
      <alignment vertical="center"/>
    </xf>
    <xf numFmtId="0" fontId="3" fillId="41" borderId="0" xfId="429" applyFill="1" applyAlignment="1" applyProtection="1">
      <alignment horizontal="center" vertical="center"/>
    </xf>
    <xf numFmtId="0" fontId="3" fillId="41" borderId="0" xfId="429" applyFill="1" applyAlignment="1" applyProtection="1">
      <alignment horizontal="left" vertical="center"/>
    </xf>
    <xf numFmtId="0" fontId="3" fillId="41" borderId="0" xfId="429" applyFill="1" applyProtection="1"/>
    <xf numFmtId="43" fontId="3" fillId="41" borderId="0" xfId="435" applyFont="1" applyFill="1" applyAlignment="1" applyProtection="1">
      <alignment vertical="center"/>
    </xf>
    <xf numFmtId="43" fontId="3" fillId="41" borderId="0" xfId="435" applyFont="1" applyFill="1" applyAlignment="1" applyProtection="1">
      <alignment horizontal="center" wrapText="1"/>
    </xf>
    <xf numFmtId="0" fontId="28" fillId="41" borderId="0" xfId="429" applyFont="1" applyFill="1" applyAlignment="1" applyProtection="1">
      <alignment horizontal="left"/>
    </xf>
    <xf numFmtId="0" fontId="70" fillId="41" borderId="0" xfId="429" applyFont="1" applyFill="1" applyAlignment="1" applyProtection="1">
      <alignment horizontal="left"/>
    </xf>
    <xf numFmtId="0" fontId="3" fillId="41" borderId="0" xfId="429" applyFill="1" applyAlignment="1" applyProtection="1">
      <alignment horizontal="center"/>
    </xf>
    <xf numFmtId="0" fontId="3" fillId="41" borderId="0" xfId="429" applyFill="1" applyAlignment="1" applyProtection="1">
      <alignment horizontal="left"/>
    </xf>
    <xf numFmtId="169" fontId="79" fillId="0" borderId="0" xfId="0" applyNumberFormat="1" applyFont="1" applyProtection="1"/>
    <xf numFmtId="168" fontId="4" fillId="0" borderId="13" xfId="81" applyNumberFormat="1" applyFont="1" applyFill="1" applyBorder="1" applyAlignment="1">
      <alignment vertical="center"/>
    </xf>
    <xf numFmtId="168" fontId="4" fillId="0" borderId="13" xfId="81" applyNumberFormat="1" applyFont="1" applyBorder="1" applyAlignment="1">
      <alignment vertical="center"/>
    </xf>
    <xf numFmtId="43" fontId="33" fillId="0" borderId="13" xfId="435" applyFont="1" applyFill="1" applyBorder="1" applyAlignment="1">
      <alignment vertical="center"/>
    </xf>
    <xf numFmtId="43" fontId="33" fillId="0" borderId="13" xfId="435" applyFont="1" applyFill="1" applyBorder="1" applyAlignment="1">
      <alignment horizontal="right" vertical="center"/>
    </xf>
    <xf numFmtId="43" fontId="44" fillId="0" borderId="0" xfId="435" applyFont="1" applyAlignment="1">
      <alignment vertical="center"/>
    </xf>
    <xf numFmtId="43" fontId="44" fillId="0" borderId="13" xfId="435" applyFont="1" applyBorder="1" applyAlignment="1">
      <alignment vertical="center"/>
    </xf>
    <xf numFmtId="1" fontId="33" fillId="0" borderId="13" xfId="435" applyNumberFormat="1" applyFont="1" applyFill="1" applyBorder="1" applyAlignment="1">
      <alignment horizontal="left" vertical="center" wrapText="1"/>
    </xf>
    <xf numFmtId="167" fontId="33" fillId="0" borderId="13" xfId="0" applyNumberFormat="1" applyFont="1" applyFill="1" applyBorder="1" applyAlignment="1" applyProtection="1">
      <alignment horizontal="right" vertical="center"/>
    </xf>
    <xf numFmtId="0" fontId="35" fillId="0" borderId="13" xfId="0" applyFont="1" applyBorder="1" applyAlignment="1">
      <alignment horizontal="left" vertical="center"/>
    </xf>
    <xf numFmtId="43" fontId="33" fillId="0" borderId="13" xfId="435" applyFont="1" applyFill="1" applyBorder="1" applyAlignment="1">
      <alignment wrapText="1"/>
    </xf>
    <xf numFmtId="43" fontId="33" fillId="0" borderId="0" xfId="435" applyFont="1" applyFill="1" applyBorder="1" applyAlignment="1">
      <alignment wrapText="1"/>
    </xf>
    <xf numFmtId="43" fontId="33" fillId="0" borderId="13" xfId="435" applyFont="1" applyFill="1" applyBorder="1" applyAlignment="1">
      <alignment horizontal="center" vertical="center" wrapText="1"/>
    </xf>
    <xf numFmtId="0" fontId="0" fillId="0" borderId="13" xfId="81" applyFont="1" applyFill="1" applyBorder="1" applyAlignment="1">
      <alignment horizontal="center" vertical="center" wrapText="1"/>
    </xf>
    <xf numFmtId="164" fontId="35" fillId="0" borderId="0" xfId="428" applyFont="1" applyFill="1" applyBorder="1" applyAlignment="1" applyProtection="1">
      <alignment vertical="center"/>
      <protection locked="0"/>
    </xf>
    <xf numFmtId="0" fontId="35" fillId="0" borderId="0" xfId="429" applyFont="1" applyProtection="1">
      <protection locked="0"/>
    </xf>
    <xf numFmtId="0" fontId="35" fillId="0" borderId="0" xfId="0" applyFont="1"/>
    <xf numFmtId="43" fontId="35" fillId="0" borderId="0" xfId="435" applyFont="1"/>
    <xf numFmtId="43" fontId="43" fillId="0" borderId="13" xfId="435" applyFont="1" applyBorder="1"/>
    <xf numFmtId="0" fontId="80" fillId="41" borderId="0" xfId="427" applyNumberFormat="1" applyFont="1" applyFill="1" applyBorder="1" applyAlignment="1" applyProtection="1">
      <alignment horizontal="left" vertical="center"/>
    </xf>
    <xf numFmtId="0" fontId="80" fillId="41" borderId="0" xfId="427" applyNumberFormat="1" applyFont="1" applyFill="1" applyBorder="1" applyAlignment="1" applyProtection="1">
      <alignment horizontal="left" vertical="center" wrapText="1"/>
    </xf>
    <xf numFmtId="43" fontId="80" fillId="41" borderId="0" xfId="435" applyFont="1" applyFill="1" applyBorder="1" applyAlignment="1" applyProtection="1">
      <alignment horizontal="left" vertical="center"/>
    </xf>
    <xf numFmtId="0" fontId="80" fillId="41" borderId="0" xfId="427" applyNumberFormat="1" applyFont="1" applyFill="1" applyBorder="1" applyAlignment="1" applyProtection="1">
      <alignment horizontal="center" vertical="center" wrapText="1"/>
    </xf>
    <xf numFmtId="43" fontId="80" fillId="41" borderId="0" xfId="435" applyFont="1" applyFill="1" applyBorder="1" applyAlignment="1" applyProtection="1">
      <alignment horizontal="center" vertical="center"/>
    </xf>
    <xf numFmtId="164" fontId="80" fillId="41" borderId="0" xfId="428" applyFont="1" applyFill="1" applyBorder="1" applyAlignment="1" applyProtection="1">
      <alignment horizontal="center" vertical="center"/>
    </xf>
    <xf numFmtId="0" fontId="33" fillId="41" borderId="0" xfId="427" applyFont="1" applyFill="1" applyBorder="1" applyAlignment="1" applyProtection="1">
      <alignment horizontal="center" vertical="center" wrapText="1"/>
    </xf>
    <xf numFmtId="14" fontId="35" fillId="0" borderId="13" xfId="0" applyNumberFormat="1" applyFont="1" applyFill="1" applyBorder="1" applyAlignment="1">
      <alignment horizontal="center" vertical="center" wrapText="1"/>
    </xf>
    <xf numFmtId="0" fontId="35" fillId="41" borderId="0" xfId="427" applyFont="1" applyFill="1" applyAlignment="1" applyProtection="1">
      <alignment horizontal="center" vertical="center" wrapText="1"/>
    </xf>
    <xf numFmtId="166" fontId="43" fillId="41" borderId="0" xfId="427" applyNumberFormat="1" applyFont="1" applyFill="1" applyBorder="1" applyAlignment="1" applyProtection="1">
      <alignment horizontal="center" vertical="center" wrapText="1"/>
    </xf>
    <xf numFmtId="0" fontId="35" fillId="0" borderId="0" xfId="0" applyFont="1" applyAlignment="1">
      <alignment horizontal="center" vertical="center" wrapText="1"/>
    </xf>
    <xf numFmtId="14" fontId="80" fillId="41" borderId="0" xfId="427" applyNumberFormat="1" applyFont="1" applyFill="1" applyBorder="1" applyAlignment="1" applyProtection="1">
      <alignment horizontal="center" vertical="center" wrapText="1"/>
    </xf>
    <xf numFmtId="14" fontId="33" fillId="41" borderId="0" xfId="427" applyNumberFormat="1" applyFont="1" applyFill="1" applyBorder="1" applyAlignment="1" applyProtection="1">
      <alignment horizontal="center" vertical="center" wrapText="1"/>
    </xf>
    <xf numFmtId="14" fontId="36" fillId="34" borderId="13" xfId="427" applyNumberFormat="1" applyFont="1" applyFill="1" applyBorder="1" applyAlignment="1" applyProtection="1">
      <alignment horizontal="center" vertical="center" wrapText="1"/>
    </xf>
    <xf numFmtId="14" fontId="35" fillId="0" borderId="0" xfId="0" applyNumberFormat="1" applyFont="1" applyAlignment="1">
      <alignment horizontal="center" vertical="center" wrapText="1"/>
    </xf>
    <xf numFmtId="0" fontId="36" fillId="34" borderId="13" xfId="427" applyFont="1" applyFill="1" applyBorder="1" applyAlignment="1" applyProtection="1">
      <alignment horizontal="left" vertical="center" wrapText="1"/>
    </xf>
    <xf numFmtId="0" fontId="35" fillId="0" borderId="0" xfId="0" applyFont="1" applyAlignment="1">
      <alignment horizontal="left" vertical="center" wrapText="1"/>
    </xf>
    <xf numFmtId="0" fontId="37" fillId="0" borderId="13" xfId="0" applyFont="1" applyFill="1" applyBorder="1" applyAlignment="1">
      <alignment horizontal="center" vertical="center" wrapText="1"/>
    </xf>
    <xf numFmtId="0" fontId="35" fillId="41" borderId="0" xfId="429" applyFont="1" applyFill="1" applyAlignment="1" applyProtection="1">
      <alignment horizontal="center" vertical="center" wrapText="1"/>
      <protection locked="0"/>
    </xf>
    <xf numFmtId="0" fontId="11" fillId="41" borderId="0" xfId="429" applyFont="1" applyFill="1" applyAlignment="1" applyProtection="1">
      <alignment horizontal="center" vertical="center" wrapText="1"/>
      <protection locked="0"/>
    </xf>
    <xf numFmtId="0" fontId="0" fillId="0" borderId="0" xfId="0" applyAlignment="1">
      <alignment horizontal="center" vertical="center"/>
    </xf>
    <xf numFmtId="0" fontId="69" fillId="41" borderId="0" xfId="429" applyFont="1" applyFill="1" applyAlignment="1" applyProtection="1">
      <alignment horizontal="left" vertical="center"/>
      <protection locked="0"/>
    </xf>
    <xf numFmtId="0" fontId="70" fillId="41" borderId="0" xfId="427" applyFont="1" applyFill="1" applyBorder="1" applyAlignment="1" applyProtection="1">
      <alignment horizontal="left" vertical="center"/>
    </xf>
    <xf numFmtId="1" fontId="36" fillId="0" borderId="13" xfId="435" applyNumberFormat="1" applyFont="1" applyFill="1" applyBorder="1" applyAlignment="1">
      <alignment horizontal="center" vertical="center" wrapText="1"/>
    </xf>
    <xf numFmtId="43" fontId="44" fillId="0" borderId="13" xfId="435" applyFont="1" applyBorder="1" applyAlignment="1">
      <alignment horizontal="center" vertical="center"/>
    </xf>
    <xf numFmtId="0" fontId="43" fillId="0" borderId="13" xfId="0" applyFont="1" applyFill="1" applyBorder="1" applyAlignment="1">
      <alignment horizontal="center" wrapText="1"/>
    </xf>
    <xf numFmtId="0" fontId="81" fillId="0" borderId="0" xfId="433" applyFont="1" applyAlignment="1" applyProtection="1">
      <alignment horizontal="center" wrapText="1"/>
      <protection locked="0"/>
    </xf>
    <xf numFmtId="43" fontId="80" fillId="0" borderId="13" xfId="435" applyFont="1" applyFill="1" applyBorder="1" applyAlignment="1">
      <alignment horizontal="center" wrapText="1"/>
    </xf>
    <xf numFmtId="0" fontId="33" fillId="0" borderId="13" xfId="0" applyFont="1" applyFill="1" applyBorder="1" applyAlignment="1">
      <alignment horizontal="center" vertical="center"/>
    </xf>
    <xf numFmtId="0" fontId="6" fillId="0" borderId="0" xfId="1" applyFont="1" applyFill="1" applyAlignment="1" applyProtection="1">
      <alignment horizontal="center"/>
    </xf>
    <xf numFmtId="0" fontId="65" fillId="0" borderId="0" xfId="1" applyFont="1" applyFill="1" applyAlignment="1" applyProtection="1">
      <alignment horizontal="center"/>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69" fontId="54" fillId="0" borderId="10" xfId="430" applyNumberFormat="1" applyFont="1" applyFill="1" applyBorder="1" applyAlignment="1" applyProtection="1">
      <alignment horizontal="right" vertical="center"/>
    </xf>
    <xf numFmtId="169" fontId="54" fillId="0" borderId="11" xfId="430" applyNumberFormat="1" applyFont="1" applyFill="1" applyBorder="1" applyAlignment="1" applyProtection="1">
      <alignment horizontal="right" vertical="center"/>
    </xf>
    <xf numFmtId="169" fontId="54" fillId="0" borderId="12" xfId="430" applyNumberFormat="1" applyFont="1" applyFill="1" applyBorder="1" applyAlignment="1" applyProtection="1">
      <alignment horizontal="right" vertical="center"/>
    </xf>
    <xf numFmtId="0" fontId="5" fillId="0" borderId="0" xfId="1" applyFont="1" applyFill="1" applyAlignment="1" applyProtection="1">
      <alignment horizontal="justify" vertical="top" wrapText="1"/>
      <protection locked="0"/>
    </xf>
    <xf numFmtId="0" fontId="66"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32" fillId="0" borderId="0" xfId="1" applyFont="1" applyFill="1" applyAlignment="1" applyProtection="1">
      <alignment horizontal="left" vertical="top" wrapText="1"/>
      <protection locked="0"/>
    </xf>
    <xf numFmtId="0" fontId="45" fillId="0" borderId="0" xfId="81" applyFont="1" applyAlignment="1" applyProtection="1">
      <alignment horizontal="center" vertical="center"/>
    </xf>
    <xf numFmtId="43" fontId="45" fillId="36" borderId="10" xfId="435" applyFont="1" applyFill="1" applyBorder="1" applyAlignment="1" applyProtection="1">
      <alignment horizontal="center" vertical="center"/>
    </xf>
    <xf numFmtId="43" fontId="45" fillId="36" borderId="11" xfId="435" applyFont="1" applyFill="1" applyBorder="1" applyAlignment="1" applyProtection="1">
      <alignment horizontal="center" vertical="center"/>
    </xf>
    <xf numFmtId="43" fontId="45" fillId="36" borderId="12" xfId="435" applyFont="1" applyFill="1" applyBorder="1" applyAlignment="1" applyProtection="1">
      <alignment horizontal="center" vertical="center"/>
    </xf>
    <xf numFmtId="43" fontId="45" fillId="37" borderId="15" xfId="435" applyFont="1" applyFill="1" applyBorder="1" applyAlignment="1" applyProtection="1">
      <alignment horizontal="center" vertical="center"/>
    </xf>
    <xf numFmtId="43" fontId="45" fillId="37" borderId="14" xfId="435" applyFont="1" applyFill="1" applyBorder="1" applyAlignment="1" applyProtection="1">
      <alignment horizontal="center" vertical="center"/>
    </xf>
    <xf numFmtId="0" fontId="80" fillId="41" borderId="0" xfId="427" applyNumberFormat="1" applyFont="1" applyFill="1" applyBorder="1" applyAlignment="1" applyProtection="1">
      <alignment horizontal="left" vertical="center"/>
    </xf>
    <xf numFmtId="40" fontId="80" fillId="41" borderId="0" xfId="427" applyNumberFormat="1" applyFont="1" applyFill="1" applyBorder="1" applyAlignment="1" applyProtection="1">
      <alignment horizontal="left" vertical="center"/>
    </xf>
    <xf numFmtId="0" fontId="34" fillId="41" borderId="0" xfId="429" applyFont="1" applyFill="1" applyAlignment="1" applyProtection="1">
      <alignment horizontal="left"/>
      <protection locked="0"/>
    </xf>
    <xf numFmtId="0" fontId="28" fillId="41" borderId="0" xfId="429" applyFont="1" applyFill="1" applyAlignment="1" applyProtection="1">
      <alignment horizontal="left"/>
    </xf>
    <xf numFmtId="0" fontId="43" fillId="33" borderId="10" xfId="429" applyFont="1" applyFill="1" applyBorder="1" applyAlignment="1" applyProtection="1">
      <alignment horizontal="center"/>
      <protection locked="0"/>
    </xf>
    <xf numFmtId="0" fontId="43" fillId="33" borderId="11" xfId="429" applyFont="1" applyFill="1" applyBorder="1" applyAlignment="1" applyProtection="1">
      <alignment horizontal="center"/>
      <protection locked="0"/>
    </xf>
    <xf numFmtId="0" fontId="43" fillId="33" borderId="12" xfId="429" applyFont="1" applyFill="1" applyBorder="1" applyAlignment="1" applyProtection="1">
      <alignment horizontal="center"/>
      <protection locked="0"/>
    </xf>
    <xf numFmtId="0" fontId="28" fillId="0" borderId="0" xfId="433" applyFont="1" applyFill="1" applyAlignment="1" applyProtection="1">
      <alignment horizontal="left"/>
    </xf>
    <xf numFmtId="0" fontId="34" fillId="0" borderId="0" xfId="433" applyFont="1" applyFill="1" applyAlignment="1" applyProtection="1">
      <alignment horizontal="left"/>
    </xf>
    <xf numFmtId="0" fontId="41" fillId="0" borderId="0" xfId="433" applyFont="1" applyFill="1" applyAlignment="1" applyProtection="1">
      <alignment horizontal="center" vertical="center"/>
    </xf>
    <xf numFmtId="0" fontId="45" fillId="37" borderId="15" xfId="81" applyFont="1" applyFill="1" applyBorder="1" applyAlignment="1" applyProtection="1">
      <alignment horizontal="center" vertical="center"/>
    </xf>
    <xf numFmtId="0" fontId="45" fillId="37" borderId="14" xfId="81" applyFont="1" applyFill="1" applyBorder="1" applyAlignment="1" applyProtection="1">
      <alignment horizontal="center" vertical="center"/>
    </xf>
    <xf numFmtId="0" fontId="45" fillId="36" borderId="10" xfId="81" applyFont="1" applyFill="1" applyBorder="1" applyAlignment="1" applyProtection="1">
      <alignment horizontal="center" vertical="center"/>
    </xf>
    <xf numFmtId="0" fontId="45" fillId="36" borderId="11" xfId="81" applyFont="1" applyFill="1" applyBorder="1" applyAlignment="1" applyProtection="1">
      <alignment horizontal="center" vertical="center"/>
    </xf>
    <xf numFmtId="0" fontId="45" fillId="36" borderId="12" xfId="81" applyFont="1" applyFill="1" applyBorder="1" applyAlignment="1" applyProtection="1">
      <alignment horizontal="center" vertical="center"/>
    </xf>
    <xf numFmtId="0" fontId="33" fillId="0" borderId="13" xfId="0" applyNumberFormat="1" applyFont="1" applyFill="1" applyBorder="1" applyAlignment="1">
      <alignment horizontal="center" vertical="center"/>
    </xf>
    <xf numFmtId="0" fontId="35" fillId="0" borderId="13" xfId="0" applyFont="1" applyFill="1" applyBorder="1" applyAlignment="1">
      <alignment vertical="center" wrapText="1"/>
    </xf>
    <xf numFmtId="0" fontId="35" fillId="0" borderId="0" xfId="0" applyFont="1" applyFill="1" applyBorder="1" applyAlignment="1">
      <alignment horizontal="center" vertical="center" wrapText="1"/>
    </xf>
    <xf numFmtId="14" fontId="33" fillId="0" borderId="13" xfId="0" applyNumberFormat="1" applyFont="1" applyFill="1" applyBorder="1" applyAlignment="1">
      <alignment horizontal="center" vertical="center"/>
    </xf>
    <xf numFmtId="0" fontId="33" fillId="0" borderId="13" xfId="0" quotePrefix="1" applyFont="1" applyFill="1" applyBorder="1" applyAlignment="1">
      <alignment horizontal="left" vertical="center" wrapText="1"/>
    </xf>
    <xf numFmtId="0" fontId="43" fillId="0" borderId="13" xfId="0" applyFont="1" applyBorder="1" applyAlignment="1">
      <alignment horizontal="center" vertical="center" wrapText="1"/>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0</xdr:col>
      <xdr:colOff>123265</xdr:colOff>
      <xdr:row>1</xdr:row>
      <xdr:rowOff>112059</xdr:rowOff>
    </xdr:from>
    <xdr:to>
      <xdr:col>1</xdr:col>
      <xdr:colOff>1170364</xdr:colOff>
      <xdr:row>5</xdr:row>
      <xdr:rowOff>65555</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302559"/>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HT%20-%20OPER%20PEND%20ENERO%20A%20JULI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OD"/>
      <sheetName val="RESUMEN"/>
      <sheetName val="PT CUT Bs"/>
      <sheetName val="NOTA"/>
      <sheetName val="LISTA FILTRADO"/>
      <sheetName val="CUT Bs"/>
      <sheetName val="PT CUT USD"/>
      <sheetName val="EMMA $US"/>
      <sheetName val="CUT USD"/>
      <sheetName val="PT TRL Bs"/>
      <sheetName val="PT TRL $us"/>
      <sheetName val="RES. TRL"/>
      <sheetName val="PT CDI"/>
      <sheetName val="CTR WIL"/>
      <sheetName val="Din 2"/>
      <sheetName val="CTR RESUMEN"/>
      <sheetName val="RES.CDI"/>
      <sheetName val="List_16"/>
      <sheetName val="Cod_16"/>
      <sheetName val="GRAL POR ENTIDAD"/>
      <sheetName val="R.1"/>
      <sheetName val="R.2"/>
      <sheetName val="ENT"/>
      <sheetName val="bd_lista"/>
      <sheetName val="bd_DA"/>
    </sheetNames>
    <sheetDataSet>
      <sheetData sheetId="0" refreshError="1"/>
      <sheetData sheetId="1" refreshError="1"/>
      <sheetData sheetId="2" refreshError="1"/>
      <sheetData sheetId="3" refreshError="1"/>
      <sheetData sheetId="4" refreshError="1"/>
      <sheetData sheetId="5">
        <row r="2">
          <cell r="A2">
            <v>0</v>
          </cell>
          <cell r="B2" t="str">
            <v>Sin nombre</v>
          </cell>
        </row>
        <row r="3">
          <cell r="A3">
            <v>6</v>
          </cell>
          <cell r="B3" t="str">
            <v>Vicepresidencia Del Estado Plurinacional</v>
          </cell>
        </row>
        <row r="4">
          <cell r="A4">
            <v>10</v>
          </cell>
          <cell r="B4" t="str">
            <v>Ministerio De Relaciones Exteriores</v>
          </cell>
        </row>
        <row r="5">
          <cell r="A5">
            <v>15</v>
          </cell>
          <cell r="B5" t="str">
            <v>Ministerio De Gobierno</v>
          </cell>
        </row>
        <row r="6">
          <cell r="A6">
            <v>16</v>
          </cell>
          <cell r="B6" t="str">
            <v>Ministerio De Educación</v>
          </cell>
        </row>
        <row r="7">
          <cell r="A7">
            <v>20</v>
          </cell>
          <cell r="B7" t="str">
            <v>Ministerio De Defensa</v>
          </cell>
        </row>
        <row r="8">
          <cell r="A8">
            <v>25</v>
          </cell>
          <cell r="B8" t="str">
            <v>Ministerio De La Presidencia</v>
          </cell>
        </row>
        <row r="9">
          <cell r="A9">
            <v>30</v>
          </cell>
          <cell r="B9" t="str">
            <v>Ministerio De Justicia</v>
          </cell>
        </row>
        <row r="10">
          <cell r="A10">
            <v>35</v>
          </cell>
          <cell r="B10" t="str">
            <v>Ministerio De Economía Y Finanzas Públicas</v>
          </cell>
        </row>
        <row r="11">
          <cell r="A11">
            <v>41</v>
          </cell>
          <cell r="B11" t="str">
            <v>Ministerio De Desarrollo Productivo Y Economía Plural</v>
          </cell>
        </row>
        <row r="12">
          <cell r="A12">
            <v>46</v>
          </cell>
          <cell r="B12" t="str">
            <v>Ministerio De Salud</v>
          </cell>
        </row>
        <row r="13">
          <cell r="A13">
            <v>47</v>
          </cell>
          <cell r="B13" t="str">
            <v>Ministerio De Desarrollo Rural Y Tierras</v>
          </cell>
        </row>
        <row r="14">
          <cell r="A14">
            <v>48</v>
          </cell>
          <cell r="B14" t="str">
            <v>Ministerio De Deportes</v>
          </cell>
        </row>
        <row r="15">
          <cell r="A15">
            <v>50</v>
          </cell>
          <cell r="B15" t="str">
            <v>Min De Transparencia Inst. Y Lucha Contra La Corrupción</v>
          </cell>
        </row>
        <row r="16">
          <cell r="A16">
            <v>51</v>
          </cell>
          <cell r="B16" t="str">
            <v>Ministerio De Autonomias</v>
          </cell>
        </row>
        <row r="17">
          <cell r="A17">
            <v>52</v>
          </cell>
          <cell r="B17" t="str">
            <v>Ministerio De Culturas Y Turismo</v>
          </cell>
        </row>
        <row r="18">
          <cell r="A18">
            <v>66</v>
          </cell>
          <cell r="B18" t="str">
            <v>Ministerio De Planificación Del Desarrollo</v>
          </cell>
        </row>
        <row r="19">
          <cell r="A19">
            <v>70</v>
          </cell>
          <cell r="B19" t="str">
            <v>Ministerio De Trabajo, Empleo Y Previsión Social</v>
          </cell>
        </row>
        <row r="20">
          <cell r="A20">
            <v>76</v>
          </cell>
          <cell r="B20" t="str">
            <v>Ministerio De Minería Y Metalurgia</v>
          </cell>
        </row>
        <row r="21">
          <cell r="A21">
            <v>78</v>
          </cell>
          <cell r="B21" t="str">
            <v xml:space="preserve">Ministerio De Hidrocarburos </v>
          </cell>
        </row>
        <row r="22">
          <cell r="A22">
            <v>80</v>
          </cell>
          <cell r="B22" t="str">
            <v>Ministerio De Defensa Legal Del Estado</v>
          </cell>
        </row>
        <row r="23">
          <cell r="A23">
            <v>81</v>
          </cell>
          <cell r="B23" t="str">
            <v>Ministerio De Obras Públicas, Servicios Y Vivienda</v>
          </cell>
        </row>
        <row r="24">
          <cell r="A24">
            <v>85</v>
          </cell>
          <cell r="B24" t="str">
            <v>Ministerio de Energias</v>
          </cell>
        </row>
        <row r="25">
          <cell r="A25">
            <v>86</v>
          </cell>
          <cell r="B25" t="str">
            <v>Ministerio De Medio Ambiente Y Agua</v>
          </cell>
        </row>
        <row r="26">
          <cell r="A26">
            <v>87</v>
          </cell>
          <cell r="B26" t="str">
            <v>Ministerio De Comunicación</v>
          </cell>
        </row>
        <row r="27">
          <cell r="A27">
            <v>95</v>
          </cell>
          <cell r="B27" t="str">
            <v>Consejo Supremo De Defensa Plurinacional</v>
          </cell>
        </row>
        <row r="28">
          <cell r="A28" t="str">
            <v>99 - 01</v>
          </cell>
          <cell r="B28" t="str">
            <v>Dirección General De Programación Y Operaciones Del Tesoro</v>
          </cell>
        </row>
        <row r="29">
          <cell r="A29" t="str">
            <v>99 - 02</v>
          </cell>
          <cell r="B29" t="str">
            <v>Dirección General De Programación Y Operaciones Del Tesoro</v>
          </cell>
        </row>
        <row r="30">
          <cell r="A30" t="str">
            <v>99 - 03</v>
          </cell>
          <cell r="B30" t="str">
            <v>Dirección General De Crédito Público</v>
          </cell>
        </row>
        <row r="31">
          <cell r="A31" t="str">
            <v>99 - 04</v>
          </cell>
          <cell r="B31" t="str">
            <v>Dirección General De Administración Y Finanzas Territoriales</v>
          </cell>
        </row>
        <row r="32">
          <cell r="A32" t="str">
            <v>99 - 07</v>
          </cell>
          <cell r="B32" t="str">
            <v>Dirección General De Pensiones Y Jubilaciones</v>
          </cell>
        </row>
        <row r="33">
          <cell r="A33">
            <v>108</v>
          </cell>
          <cell r="B33" t="str">
            <v>Orquesta Sinfónica Nacional</v>
          </cell>
        </row>
        <row r="34">
          <cell r="A34">
            <v>109</v>
          </cell>
          <cell r="B34" t="str">
            <v>Conservatorio Plurinacional De Música</v>
          </cell>
        </row>
        <row r="35">
          <cell r="A35">
            <v>111</v>
          </cell>
          <cell r="B35" t="str">
            <v>Instituto Boliviano De La Ceguera</v>
          </cell>
        </row>
        <row r="36">
          <cell r="A36">
            <v>112</v>
          </cell>
          <cell r="B36" t="str">
            <v>Comité Nacional De La Persona Con Discapacidad</v>
          </cell>
        </row>
        <row r="37">
          <cell r="A37">
            <v>113</v>
          </cell>
          <cell r="B37" t="str">
            <v>Fondo De Inversión Para El Deporte</v>
          </cell>
        </row>
        <row r="38">
          <cell r="A38">
            <v>115</v>
          </cell>
          <cell r="B38" t="str">
            <v>Inst. Boliviano Del Dep. La Educ. Física Y La Recreación</v>
          </cell>
        </row>
        <row r="39">
          <cell r="A39">
            <v>117</v>
          </cell>
          <cell r="B39" t="str">
            <v>Dirección General De Aeronáutica Civil</v>
          </cell>
        </row>
        <row r="40">
          <cell r="A40">
            <v>119</v>
          </cell>
          <cell r="B40" t="str">
            <v>Agencia Para El Des. De La Soc. De La Información En Bolivia</v>
          </cell>
        </row>
        <row r="41">
          <cell r="A41">
            <v>121</v>
          </cell>
          <cell r="B41" t="str">
            <v>Instituto Boliviano De Ciencia Y Tecnología Nuclear</v>
          </cell>
        </row>
        <row r="42">
          <cell r="A42">
            <v>124</v>
          </cell>
          <cell r="B42" t="str">
            <v>Academia Nacional De Ciencias</v>
          </cell>
        </row>
        <row r="43">
          <cell r="A43">
            <v>129</v>
          </cell>
          <cell r="B43" t="str">
            <v>Escuela De Gestión Pública Plurinacional</v>
          </cell>
        </row>
        <row r="44">
          <cell r="A44">
            <v>130</v>
          </cell>
          <cell r="B44" t="str">
            <v>Fondo De Financiamiento Para La Minería</v>
          </cell>
        </row>
        <row r="45">
          <cell r="A45">
            <v>132</v>
          </cell>
          <cell r="B45" t="str">
            <v>Servicio De Desarrollo De Las Empresas Púb. Productivas</v>
          </cell>
        </row>
        <row r="46">
          <cell r="A46">
            <v>133</v>
          </cell>
          <cell r="B46" t="str">
            <v>Lotería Nacional De Beneficencia Y Salubridad</v>
          </cell>
        </row>
        <row r="47">
          <cell r="A47">
            <v>134</v>
          </cell>
          <cell r="B47" t="str">
            <v>Consejo Nacional De Vivienda Policial</v>
          </cell>
        </row>
        <row r="48">
          <cell r="A48">
            <v>137</v>
          </cell>
          <cell r="B48" t="str">
            <v>Comité Ejecutivo De La Universidad Boliviana</v>
          </cell>
        </row>
        <row r="49">
          <cell r="A49">
            <v>138</v>
          </cell>
          <cell r="B49" t="str">
            <v>Universidad Mayor Real Y Pontificia De San Francisco Xavier</v>
          </cell>
        </row>
        <row r="50">
          <cell r="A50">
            <v>139</v>
          </cell>
          <cell r="B50" t="str">
            <v>Universidad Mayor De San Andrés</v>
          </cell>
        </row>
        <row r="51">
          <cell r="A51">
            <v>140</v>
          </cell>
          <cell r="B51" t="str">
            <v>Universidad Pública De El Alto</v>
          </cell>
        </row>
        <row r="52">
          <cell r="A52">
            <v>141</v>
          </cell>
          <cell r="B52" t="str">
            <v>Universidad Mayor De San Simón</v>
          </cell>
        </row>
        <row r="53">
          <cell r="A53">
            <v>142</v>
          </cell>
          <cell r="B53" t="str">
            <v>Universidad Técnica De Oruro</v>
          </cell>
        </row>
        <row r="54">
          <cell r="A54">
            <v>143</v>
          </cell>
          <cell r="B54" t="str">
            <v>Universidad Autónoma Tomás Frías</v>
          </cell>
        </row>
        <row r="55">
          <cell r="A55">
            <v>144</v>
          </cell>
          <cell r="B55" t="str">
            <v>Universidad Nacional Siglo Xx</v>
          </cell>
        </row>
        <row r="56">
          <cell r="A56">
            <v>145</v>
          </cell>
          <cell r="B56" t="str">
            <v>Universidad Autónoma Juan Misael Saracho</v>
          </cell>
        </row>
        <row r="57">
          <cell r="A57">
            <v>146</v>
          </cell>
          <cell r="B57" t="str">
            <v>Universidad Autónoma Gabriel René Moreno</v>
          </cell>
        </row>
        <row r="58">
          <cell r="A58">
            <v>147</v>
          </cell>
          <cell r="B58" t="str">
            <v>Universidad Autónoma Del Beni José  Ballivián</v>
          </cell>
        </row>
        <row r="59">
          <cell r="A59">
            <v>148</v>
          </cell>
          <cell r="B59" t="str">
            <v>Universidad Amazónica De Pando</v>
          </cell>
        </row>
        <row r="60">
          <cell r="A60">
            <v>149</v>
          </cell>
          <cell r="B60" t="str">
            <v>Consejo Nacional Del Cine</v>
          </cell>
        </row>
        <row r="61">
          <cell r="A61">
            <v>150</v>
          </cell>
          <cell r="B61" t="str">
            <v>Proyecto Sucre Ciudad Universitaria</v>
          </cell>
        </row>
        <row r="62">
          <cell r="A62">
            <v>152</v>
          </cell>
          <cell r="B62" t="str">
            <v>Servicio Plurinacional De Defensa Pública</v>
          </cell>
        </row>
        <row r="63">
          <cell r="A63">
            <v>153</v>
          </cell>
          <cell r="B63" t="str">
            <v>Observatorio Plurinacional De La Calidad  Educativa</v>
          </cell>
        </row>
        <row r="64">
          <cell r="A64">
            <v>154</v>
          </cell>
          <cell r="B64" t="str">
            <v>Museo Nacional De Historia Natural</v>
          </cell>
        </row>
        <row r="65">
          <cell r="A65">
            <v>155</v>
          </cell>
          <cell r="B65" t="str">
            <v>Dirección Del Notariado Plurinacional</v>
          </cell>
        </row>
        <row r="66">
          <cell r="A66">
            <v>156</v>
          </cell>
          <cell r="B66" t="str">
            <v>Servicio Plurinacional De Asistencia A La Víctima</v>
          </cell>
        </row>
        <row r="67">
          <cell r="A67">
            <v>157</v>
          </cell>
          <cell r="B67" t="str">
            <v>Servicio Para La Prevención De La Tortura</v>
          </cell>
        </row>
        <row r="68">
          <cell r="A68">
            <v>159</v>
          </cell>
          <cell r="B68" t="str">
            <v>Oficinatécnica Para El Fortalecimiento De La Empresa Pública</v>
          </cell>
        </row>
        <row r="69">
          <cell r="A69">
            <v>163</v>
          </cell>
          <cell r="B69" t="str">
            <v>Agencia Nacional De Hidrocarburos</v>
          </cell>
        </row>
        <row r="70">
          <cell r="A70">
            <v>169</v>
          </cell>
          <cell r="B70" t="str">
            <v>Autoridad General De Impugnación Tributaria</v>
          </cell>
        </row>
        <row r="71">
          <cell r="A71">
            <v>170</v>
          </cell>
          <cell r="B71" t="str">
            <v>Escuela Militar De Ingeniería</v>
          </cell>
        </row>
        <row r="72">
          <cell r="A72">
            <v>171</v>
          </cell>
          <cell r="B72" t="str">
            <v>Centro De Investigación Agrícola Tropical</v>
          </cell>
        </row>
        <row r="73">
          <cell r="A73">
            <v>188</v>
          </cell>
          <cell r="B73" t="str">
            <v>Complejo Indus. De Los Rec.Evaporíticos Del Salar De Uyuni</v>
          </cell>
        </row>
        <row r="74">
          <cell r="A74">
            <v>190</v>
          </cell>
          <cell r="B74" t="str">
            <v>Autoridad Jurisdiccional Administrativa Minera</v>
          </cell>
        </row>
        <row r="75">
          <cell r="A75">
            <v>192</v>
          </cell>
          <cell r="B75" t="str">
            <v>Servicio Al Mejoramiento De La Navegación Amazónica</v>
          </cell>
        </row>
        <row r="76">
          <cell r="A76">
            <v>197</v>
          </cell>
          <cell r="B76" t="str">
            <v>Dirección Estratégica De Reivindicación Marítima</v>
          </cell>
        </row>
        <row r="77">
          <cell r="A77">
            <v>200</v>
          </cell>
          <cell r="B77" t="str">
            <v>Registro Único Para La Administración Tributaria Municipal</v>
          </cell>
        </row>
        <row r="78">
          <cell r="A78">
            <v>201</v>
          </cell>
          <cell r="B78" t="str">
            <v>Agencia Para El Des. De Las Macroreg. Y Zonas Fronterizas</v>
          </cell>
        </row>
        <row r="79">
          <cell r="A79">
            <v>203</v>
          </cell>
          <cell r="B79" t="str">
            <v>Autoridad De Supervisión Del Sistema Financiero</v>
          </cell>
        </row>
        <row r="80">
          <cell r="A80">
            <v>206</v>
          </cell>
          <cell r="B80" t="str">
            <v>Instituto Nacional De Estadística</v>
          </cell>
        </row>
        <row r="81">
          <cell r="A81">
            <v>209</v>
          </cell>
          <cell r="B81" t="str">
            <v>Administración De Servicios Portuarios - Bolivia</v>
          </cell>
        </row>
        <row r="82">
          <cell r="A82">
            <v>210</v>
          </cell>
          <cell r="B82" t="str">
            <v>Unidad De Análisis De Políticas Sociales Y Económicas</v>
          </cell>
        </row>
        <row r="83">
          <cell r="A83">
            <v>212</v>
          </cell>
          <cell r="B83" t="str">
            <v>Instituto Nacional De Reforma Agraria</v>
          </cell>
        </row>
        <row r="84">
          <cell r="A84">
            <v>213</v>
          </cell>
          <cell r="B84" t="str">
            <v>Servicio Nacional De Meteorología E Hidrología</v>
          </cell>
        </row>
        <row r="85">
          <cell r="A85">
            <v>221</v>
          </cell>
          <cell r="B85" t="str">
            <v>Serv. Nal. De Reg. Y Control De La Comer. De Minerales Y Metales</v>
          </cell>
        </row>
        <row r="86">
          <cell r="A86">
            <v>222</v>
          </cell>
          <cell r="B86" t="str">
            <v>Instituto Nacional De Innovación Agropecuaria Y Forestal</v>
          </cell>
        </row>
        <row r="87">
          <cell r="A87">
            <v>223</v>
          </cell>
          <cell r="B87" t="str">
            <v>Fondo Nacional De Desarrollo Forestal</v>
          </cell>
        </row>
        <row r="88">
          <cell r="A88">
            <v>224</v>
          </cell>
          <cell r="B88" t="str">
            <v>Insumos Bolivia</v>
          </cell>
        </row>
        <row r="89">
          <cell r="A89">
            <v>225</v>
          </cell>
          <cell r="B89" t="str">
            <v>Serv. Nal. Para La Sostenibilidad En Saneamiento Básico</v>
          </cell>
        </row>
        <row r="90">
          <cell r="A90">
            <v>226</v>
          </cell>
          <cell r="B90" t="str">
            <v>Servicio Estatal De Autonomías</v>
          </cell>
        </row>
        <row r="91">
          <cell r="A91">
            <v>227</v>
          </cell>
          <cell r="B91" t="str">
            <v>Zona Franca Comercial E Industrial De Cobija</v>
          </cell>
        </row>
        <row r="92">
          <cell r="A92">
            <v>234</v>
          </cell>
          <cell r="B92" t="str">
            <v>Servicio Geológico Minero</v>
          </cell>
        </row>
        <row r="93">
          <cell r="A93">
            <v>242</v>
          </cell>
          <cell r="B93" t="str">
            <v>Comando De Ingeniería Del Ejército</v>
          </cell>
        </row>
        <row r="94">
          <cell r="A94">
            <v>243</v>
          </cell>
          <cell r="B94" t="str">
            <v>Servicio Nacional De Hidrografía Naval</v>
          </cell>
        </row>
        <row r="95">
          <cell r="A95">
            <v>244</v>
          </cell>
          <cell r="B95" t="str">
            <v>Servicio Nacional De Aerofotogrametría</v>
          </cell>
        </row>
        <row r="96">
          <cell r="A96">
            <v>245</v>
          </cell>
          <cell r="B96" t="str">
            <v>Servicio Geodésico De Mapas</v>
          </cell>
        </row>
        <row r="97">
          <cell r="A97">
            <v>247</v>
          </cell>
          <cell r="B97" t="str">
            <v>Corporación Gestora Del Proyecto Abapo - Izozog</v>
          </cell>
        </row>
        <row r="98">
          <cell r="A98">
            <v>248</v>
          </cell>
          <cell r="B98" t="str">
            <v>Centro De Investigación Y Desarrollo Acuícola Boliviano</v>
          </cell>
        </row>
        <row r="99">
          <cell r="A99">
            <v>249</v>
          </cell>
          <cell r="B99" t="str">
            <v>Central De Abastecimiento Y Suministros De Salud</v>
          </cell>
        </row>
        <row r="100">
          <cell r="A100">
            <v>250</v>
          </cell>
          <cell r="B100" t="str">
            <v>Fondo De Des. Para Los Pueblos Indígenas, Orig. Y Com. Camp.</v>
          </cell>
        </row>
        <row r="101">
          <cell r="A101">
            <v>251</v>
          </cell>
          <cell r="B101" t="str">
            <v>Instituto Nacional De Salud Ocupacional</v>
          </cell>
        </row>
        <row r="102">
          <cell r="A102">
            <v>253</v>
          </cell>
          <cell r="B102" t="str">
            <v>Entidad Ejecutora De Medio Ambiente Y Agua</v>
          </cell>
        </row>
        <row r="103">
          <cell r="A103">
            <v>254</v>
          </cell>
          <cell r="B103" t="str">
            <v>Instituto Del Seguro Agrario</v>
          </cell>
        </row>
        <row r="104">
          <cell r="A104">
            <v>265</v>
          </cell>
          <cell r="B104" t="str">
            <v>Direc. Dptal. De Educación  Chuquisaca</v>
          </cell>
        </row>
        <row r="105">
          <cell r="A105">
            <v>266</v>
          </cell>
          <cell r="B105" t="str">
            <v>Direc. Dptal. De Educación La Paz</v>
          </cell>
        </row>
        <row r="106">
          <cell r="A106">
            <v>267</v>
          </cell>
          <cell r="B106" t="str">
            <v>Direc. Dptal. De Educación Cochabamba</v>
          </cell>
        </row>
        <row r="107">
          <cell r="A107">
            <v>268</v>
          </cell>
          <cell r="B107" t="str">
            <v>Direc. Dptal. De Educación Oruro</v>
          </cell>
        </row>
        <row r="108">
          <cell r="A108">
            <v>269</v>
          </cell>
          <cell r="B108" t="str">
            <v>Direc. Dptal. De Educación Potosí</v>
          </cell>
        </row>
        <row r="109">
          <cell r="A109">
            <v>270</v>
          </cell>
          <cell r="B109" t="str">
            <v>Direc. Dptal. De Educación Tarija</v>
          </cell>
        </row>
        <row r="110">
          <cell r="A110">
            <v>271</v>
          </cell>
          <cell r="B110" t="str">
            <v>Direc. Dptal. De Educación Santa Cruz</v>
          </cell>
        </row>
        <row r="111">
          <cell r="A111">
            <v>272</v>
          </cell>
          <cell r="B111" t="str">
            <v>Direc. Dptal. De Educación Beni</v>
          </cell>
        </row>
        <row r="112">
          <cell r="A112">
            <v>273</v>
          </cell>
          <cell r="B112" t="str">
            <v>Direc. Dptal. De Educación Pando</v>
          </cell>
        </row>
        <row r="113">
          <cell r="A113">
            <v>281</v>
          </cell>
          <cell r="B113" t="str">
            <v>Oficina Técnica Nacional De Los Ríos Pilcomayo Y Bermejo</v>
          </cell>
        </row>
        <row r="114">
          <cell r="A114">
            <v>283</v>
          </cell>
          <cell r="B114" t="str">
            <v>Aduana Nacional</v>
          </cell>
        </row>
        <row r="115">
          <cell r="A115">
            <v>287</v>
          </cell>
          <cell r="B115" t="str">
            <v>Fondo Nacional De Inversión Productiva Y Social</v>
          </cell>
        </row>
        <row r="116">
          <cell r="A116">
            <v>288</v>
          </cell>
          <cell r="B116" t="str">
            <v>Servicio Nacional De Riego</v>
          </cell>
        </row>
        <row r="117">
          <cell r="A117">
            <v>289</v>
          </cell>
          <cell r="B117" t="str">
            <v>Mutual De Seguros Del Policía</v>
          </cell>
        </row>
        <row r="118">
          <cell r="A118">
            <v>290</v>
          </cell>
          <cell r="B118" t="str">
            <v>Servicio De Impuestos Nacionales</v>
          </cell>
        </row>
        <row r="119">
          <cell r="A119">
            <v>291</v>
          </cell>
          <cell r="B119" t="str">
            <v>Administradora Boliviana De Carreteras</v>
          </cell>
        </row>
        <row r="120">
          <cell r="A120">
            <v>292</v>
          </cell>
          <cell r="B120" t="str">
            <v>Vías Bolivia</v>
          </cell>
        </row>
        <row r="121">
          <cell r="A121">
            <v>293</v>
          </cell>
          <cell r="B121" t="str">
            <v>Fundación Cultural Del Banco Central De Bolivia</v>
          </cell>
        </row>
        <row r="122">
          <cell r="A122">
            <v>294</v>
          </cell>
          <cell r="B122" t="str">
            <v>Univ. Indígena Bol. Comun. Intercultl Prod. Tupak Katari</v>
          </cell>
        </row>
        <row r="123">
          <cell r="A123">
            <v>295</v>
          </cell>
          <cell r="B123" t="str">
            <v>Univ. Indígena Bol. Comun. Intercult Prod. Casimiro Huanca</v>
          </cell>
        </row>
        <row r="124">
          <cell r="A124">
            <v>296</v>
          </cell>
          <cell r="B124" t="str">
            <v>Univ. Indígena Bol. Comun. Intercult Prod. Apiaguaiki Tupa</v>
          </cell>
        </row>
        <row r="125">
          <cell r="A125">
            <v>297</v>
          </cell>
          <cell r="B125" t="str">
            <v>Servicio Nacional De Caminos Residual</v>
          </cell>
        </row>
        <row r="126">
          <cell r="A126">
            <v>298</v>
          </cell>
          <cell r="B126" t="str">
            <v>Servicio Departamental De Riego - Chuquisaca</v>
          </cell>
        </row>
        <row r="127">
          <cell r="A127">
            <v>299</v>
          </cell>
          <cell r="B127" t="str">
            <v>Servicio Departamental De Riego - La Paz</v>
          </cell>
        </row>
        <row r="128">
          <cell r="A128">
            <v>300</v>
          </cell>
          <cell r="B128" t="str">
            <v>Servicio Departamental De Riego - Cochabamba</v>
          </cell>
        </row>
        <row r="129">
          <cell r="A129">
            <v>301</v>
          </cell>
          <cell r="B129" t="str">
            <v>Servicio Departamental De Riego - Oruro</v>
          </cell>
        </row>
        <row r="130">
          <cell r="A130">
            <v>302</v>
          </cell>
          <cell r="B130" t="str">
            <v>Servicio Departamental De Riego - Potosí</v>
          </cell>
        </row>
        <row r="131">
          <cell r="A131">
            <v>303</v>
          </cell>
          <cell r="B131" t="str">
            <v>Servicio Departamental De Riego - Tarija</v>
          </cell>
        </row>
        <row r="132">
          <cell r="A132">
            <v>304</v>
          </cell>
          <cell r="B132" t="str">
            <v>Servicio Departamental De Riego - Santa Cruz</v>
          </cell>
        </row>
        <row r="133">
          <cell r="A133">
            <v>305</v>
          </cell>
          <cell r="B133" t="str">
            <v>Servicio Departamental De Riego - Beni</v>
          </cell>
        </row>
        <row r="134">
          <cell r="A134">
            <v>306</v>
          </cell>
          <cell r="B134" t="str">
            <v>Servicio Departamental De Riego - Pando</v>
          </cell>
        </row>
        <row r="135">
          <cell r="A135">
            <v>309</v>
          </cell>
          <cell r="B135" t="str">
            <v>Autoridad De Fiscalización Y Control Social Del Juego</v>
          </cell>
        </row>
        <row r="136">
          <cell r="A136">
            <v>310</v>
          </cell>
          <cell r="B136" t="str">
            <v>Autoridad De Regulación Y Fiscalización De Telecomunicaciones Y Transportes</v>
          </cell>
        </row>
        <row r="137">
          <cell r="A137">
            <v>311</v>
          </cell>
          <cell r="B137" t="str">
            <v>Autoridad De Fisc Y Ctrol Soc De Agua Potable Saneam.Básico</v>
          </cell>
        </row>
        <row r="138">
          <cell r="A138">
            <v>312</v>
          </cell>
          <cell r="B138" t="str">
            <v>Autoridad De Fiscalizac. Y Control Soc De Bosques Y Tierras</v>
          </cell>
        </row>
        <row r="139">
          <cell r="A139">
            <v>313</v>
          </cell>
          <cell r="B139" t="str">
            <v>Autoridad De Fiscalización Y Control De Pensiones Y Seguros - Aps</v>
          </cell>
        </row>
        <row r="140">
          <cell r="A140">
            <v>314</v>
          </cell>
          <cell r="B140" t="str">
            <v>Autoridad De Fiscalización Y Control Social De Electricidad</v>
          </cell>
        </row>
        <row r="141">
          <cell r="A141">
            <v>315</v>
          </cell>
          <cell r="B141" t="str">
            <v>Autoridad De Fiscalización Y Control Social De Empresas</v>
          </cell>
        </row>
        <row r="142">
          <cell r="A142">
            <v>324</v>
          </cell>
          <cell r="B142" t="str">
            <v>Escuela Boliviana Intercultural De Música</v>
          </cell>
        </row>
        <row r="143">
          <cell r="A143">
            <v>340</v>
          </cell>
          <cell r="B143" t="str">
            <v>Servicio General De Identificación Personal</v>
          </cell>
        </row>
        <row r="144">
          <cell r="A144">
            <v>341</v>
          </cell>
          <cell r="B144" t="str">
            <v>Servicio General De Licencias De Conducir</v>
          </cell>
        </row>
        <row r="145">
          <cell r="A145">
            <v>342</v>
          </cell>
          <cell r="B145" t="str">
            <v>Agencia Estatal De Vivienda</v>
          </cell>
        </row>
        <row r="146">
          <cell r="A146">
            <v>343</v>
          </cell>
          <cell r="B146" t="str">
            <v>Escuela De Jueces Del Estado</v>
          </cell>
        </row>
        <row r="147">
          <cell r="A147">
            <v>344</v>
          </cell>
          <cell r="B147" t="str">
            <v>Instituto Plurinacional De Estudio De Lenguas Y Culturas</v>
          </cell>
        </row>
        <row r="148">
          <cell r="A148">
            <v>345</v>
          </cell>
          <cell r="B148" t="str">
            <v>Mutual De Servicios Al Policía</v>
          </cell>
        </row>
        <row r="149">
          <cell r="A149">
            <v>346</v>
          </cell>
          <cell r="B149" t="str">
            <v>Unidad De Investigaciones Financieras</v>
          </cell>
        </row>
        <row r="150">
          <cell r="A150">
            <v>347</v>
          </cell>
          <cell r="B150" t="str">
            <v>Autoridad De Fiscalización Y Control De Cooperativas</v>
          </cell>
        </row>
        <row r="151">
          <cell r="A151">
            <v>348</v>
          </cell>
          <cell r="B151" t="str">
            <v>Autoridad Plurinacional De La Madre Tierra</v>
          </cell>
        </row>
        <row r="152">
          <cell r="A152">
            <v>349</v>
          </cell>
          <cell r="B152" t="str">
            <v>Centro De Inv.Arqueológicas,Antropológicas Y Adm.De Tiwanaku</v>
          </cell>
        </row>
        <row r="153">
          <cell r="A153">
            <v>371</v>
          </cell>
          <cell r="B153" t="str">
            <v>Centro Internacional De La Quinua</v>
          </cell>
        </row>
        <row r="154">
          <cell r="A154">
            <v>372</v>
          </cell>
          <cell r="B154" t="str">
            <v>Unidad de Liquidación del Fondo de Desarrollo para los Pueblos Indígenas, Originarios y Comunidades Campesinas</v>
          </cell>
        </row>
        <row r="155">
          <cell r="A155">
            <v>373</v>
          </cell>
          <cell r="B155" t="str">
            <v>Fondo de Desarrollo Indigena</v>
          </cell>
        </row>
        <row r="156">
          <cell r="A156">
            <v>374</v>
          </cell>
          <cell r="B156" t="str">
            <v>Agencia de Gobierno Electrónico y Tecnologías de Información y Comunicación</v>
          </cell>
        </row>
        <row r="157">
          <cell r="A157">
            <v>375</v>
          </cell>
          <cell r="B157" t="str">
            <v>Comité Organizador de los XI Juegos Suramericanos Cochabamba 2018</v>
          </cell>
        </row>
        <row r="158">
          <cell r="A158">
            <v>376</v>
          </cell>
          <cell r="B158" t="str">
            <v>Agencia Boliviana de Energía Nuclear</v>
          </cell>
        </row>
        <row r="159">
          <cell r="A159">
            <v>377</v>
          </cell>
          <cell r="B159" t="str">
            <v>Dir. Estrg. de Defensa de los Manantiales del Silala y todos los Rec. Hídricos en frontera con la Rep.de Chile</v>
          </cell>
        </row>
        <row r="160">
          <cell r="A160">
            <v>378</v>
          </cell>
          <cell r="B160" t="str">
            <v>Servicio Nacional Textil</v>
          </cell>
        </row>
        <row r="161">
          <cell r="A161">
            <v>380</v>
          </cell>
          <cell r="B161" t="str">
            <v>Autoridad de Fiscalización y Control del Sistema Nacional de Salud</v>
          </cell>
        </row>
        <row r="162">
          <cell r="A162">
            <v>411</v>
          </cell>
          <cell r="B162" t="str">
            <v>Corporación Del Seguro Social Militar</v>
          </cell>
        </row>
        <row r="163">
          <cell r="A163">
            <v>417</v>
          </cell>
          <cell r="B163" t="str">
            <v>Caja Nacional De Salud</v>
          </cell>
        </row>
        <row r="164">
          <cell r="A164">
            <v>418</v>
          </cell>
          <cell r="B164" t="str">
            <v>Caja Petrolera De Salud</v>
          </cell>
        </row>
        <row r="165">
          <cell r="A165">
            <v>422</v>
          </cell>
          <cell r="B165" t="str">
            <v>Caja Bancaria Estatal De Salud</v>
          </cell>
        </row>
        <row r="166">
          <cell r="A166">
            <v>423</v>
          </cell>
          <cell r="B166" t="str">
            <v>Caja De Salud Del Servicio Nal. De Caminos Y Ramas Anexas</v>
          </cell>
        </row>
        <row r="167">
          <cell r="A167">
            <v>424</v>
          </cell>
          <cell r="B167" t="str">
            <v>Caja De Salud Cordes</v>
          </cell>
        </row>
        <row r="168">
          <cell r="A168">
            <v>425</v>
          </cell>
          <cell r="B168" t="str">
            <v>Seguro Social Universitario De Cochabamba</v>
          </cell>
        </row>
        <row r="169">
          <cell r="A169">
            <v>426</v>
          </cell>
          <cell r="B169" t="str">
            <v>Seguro Social Universitario De Oruro</v>
          </cell>
        </row>
        <row r="170">
          <cell r="A170">
            <v>427</v>
          </cell>
          <cell r="B170" t="str">
            <v>Seguro Social Universitario De Santa Cruz</v>
          </cell>
        </row>
        <row r="171">
          <cell r="A171">
            <v>428</v>
          </cell>
          <cell r="B171" t="str">
            <v>Seguro Social Universitario De Sucre</v>
          </cell>
        </row>
        <row r="172">
          <cell r="A172">
            <v>429</v>
          </cell>
          <cell r="B172" t="str">
            <v>Seguro Social Universitario De La Paz</v>
          </cell>
        </row>
        <row r="173">
          <cell r="A173">
            <v>432</v>
          </cell>
          <cell r="B173" t="str">
            <v>Seguro Social Universitario De Tarija</v>
          </cell>
        </row>
        <row r="174">
          <cell r="A174">
            <v>433</v>
          </cell>
          <cell r="B174" t="str">
            <v>Seguro Social Universitario De Potosí</v>
          </cell>
        </row>
        <row r="175">
          <cell r="A175">
            <v>434</v>
          </cell>
          <cell r="B175" t="str">
            <v>Seguro Social Universitario De Beni</v>
          </cell>
        </row>
        <row r="176">
          <cell r="A176">
            <v>435</v>
          </cell>
          <cell r="B176" t="str">
            <v>Seguro Integral De Salud</v>
          </cell>
        </row>
        <row r="177">
          <cell r="A177">
            <v>512</v>
          </cell>
          <cell r="B177" t="str">
            <v>Adm.De Aeropuertos Y Servicios Auxiliares A La Naveg. Aérea</v>
          </cell>
        </row>
        <row r="178">
          <cell r="A178">
            <v>513</v>
          </cell>
          <cell r="B178" t="str">
            <v>Yacimientos Petrolíferos Fiscales Bolivianos</v>
          </cell>
        </row>
        <row r="179">
          <cell r="A179">
            <v>514</v>
          </cell>
          <cell r="B179" t="str">
            <v>Empresa Nacional De Electricidad</v>
          </cell>
        </row>
        <row r="180">
          <cell r="A180">
            <v>517</v>
          </cell>
          <cell r="B180" t="str">
            <v>Corporación Minera De Bolivia</v>
          </cell>
        </row>
        <row r="181">
          <cell r="A181">
            <v>520</v>
          </cell>
          <cell r="B181" t="str">
            <v>Empresa Metalúrgica Vinto - Nacionalizada</v>
          </cell>
        </row>
        <row r="182">
          <cell r="A182">
            <v>522</v>
          </cell>
          <cell r="B182" t="str">
            <v>Empresa Nacional De Ferrocarriles - Residual</v>
          </cell>
        </row>
        <row r="183">
          <cell r="A183">
            <v>523</v>
          </cell>
          <cell r="B183" t="str">
            <v>Empresa De Correos De Bolivia</v>
          </cell>
        </row>
        <row r="184">
          <cell r="A184">
            <v>525</v>
          </cell>
          <cell r="B184" t="str">
            <v>Transportes Aéreos Bolivianos</v>
          </cell>
        </row>
        <row r="185">
          <cell r="A185">
            <v>526</v>
          </cell>
          <cell r="B185" t="str">
            <v>Bolivia Tv</v>
          </cell>
        </row>
        <row r="186">
          <cell r="A186">
            <v>548</v>
          </cell>
          <cell r="B186" t="str">
            <v>Corporación De Las Fuerzas Armadas P/ El Des. Nacional</v>
          </cell>
        </row>
        <row r="187">
          <cell r="A187">
            <v>551</v>
          </cell>
          <cell r="B187" t="str">
            <v>Empresa Naviera Boliviana</v>
          </cell>
        </row>
        <row r="188">
          <cell r="A188">
            <v>572</v>
          </cell>
          <cell r="B188" t="str">
            <v>Empresa De Apoyo A La Producción De Alimentos</v>
          </cell>
        </row>
        <row r="189">
          <cell r="A189">
            <v>573</v>
          </cell>
          <cell r="B189" t="str">
            <v>Empresa Siderúrgica Del Mutún</v>
          </cell>
        </row>
        <row r="190">
          <cell r="A190">
            <v>574</v>
          </cell>
          <cell r="B190" t="str">
            <v>Lácteos De Bolivia</v>
          </cell>
        </row>
        <row r="191">
          <cell r="A191">
            <v>575</v>
          </cell>
          <cell r="B191" t="str">
            <v>Papeles De Bolivia</v>
          </cell>
        </row>
        <row r="192">
          <cell r="A192">
            <v>576</v>
          </cell>
          <cell r="B192" t="str">
            <v>Cartones De Bolivia</v>
          </cell>
        </row>
        <row r="193">
          <cell r="A193">
            <v>578</v>
          </cell>
          <cell r="B193" t="str">
            <v>Boliviana De Aviación</v>
          </cell>
        </row>
        <row r="194">
          <cell r="A194">
            <v>579</v>
          </cell>
          <cell r="B194" t="str">
            <v>Empresa Púb. Nal. Estratégica Cementos De Bolivia</v>
          </cell>
        </row>
        <row r="195">
          <cell r="A195">
            <v>580</v>
          </cell>
          <cell r="B195" t="str">
            <v>Depósitos Aduaneros Bolivianos</v>
          </cell>
        </row>
        <row r="196">
          <cell r="A196">
            <v>581</v>
          </cell>
          <cell r="B196" t="str">
            <v>Empresa Púb. Nal. Estratégica Azúcar De Bolivia - Bermejo</v>
          </cell>
        </row>
        <row r="197">
          <cell r="A197">
            <v>582</v>
          </cell>
          <cell r="B197" t="str">
            <v>Empresa Boliviana De Almendras Y Derivados</v>
          </cell>
        </row>
        <row r="198">
          <cell r="A198">
            <v>584</v>
          </cell>
          <cell r="B198" t="str">
            <v>Empresa Boliviana De Industrializacion De Hidrocarburos</v>
          </cell>
        </row>
        <row r="199">
          <cell r="A199">
            <v>585</v>
          </cell>
          <cell r="B199" t="str">
            <v>Agencia Boliviana Espacial</v>
          </cell>
        </row>
        <row r="200">
          <cell r="A200">
            <v>586</v>
          </cell>
          <cell r="B200" t="str">
            <v>Empresa Azucarera San Buenaventura</v>
          </cell>
        </row>
        <row r="201">
          <cell r="A201">
            <v>587</v>
          </cell>
          <cell r="B201" t="str">
            <v>Empresa Estratégica Boliviana De Construcción Y Conservación De Infraestructura Civil</v>
          </cell>
        </row>
        <row r="202">
          <cell r="A202">
            <v>588</v>
          </cell>
          <cell r="B202" t="str">
            <v>Empresa Pública Nacional Textil</v>
          </cell>
        </row>
        <row r="203">
          <cell r="A203">
            <v>589</v>
          </cell>
          <cell r="B203" t="str">
            <v>Empresa De Construcciones Del Ejército</v>
          </cell>
        </row>
        <row r="204">
          <cell r="A204">
            <v>590</v>
          </cell>
          <cell r="B204" t="str">
            <v>Empresa Pública "Quipus"</v>
          </cell>
        </row>
        <row r="205">
          <cell r="A205">
            <v>591</v>
          </cell>
          <cell r="B205" t="str">
            <v>Empresa Estatal De Transporte Por Cable Mi Teleférico</v>
          </cell>
        </row>
        <row r="206">
          <cell r="A206">
            <v>592</v>
          </cell>
          <cell r="B206" t="str">
            <v>Empresa Estatal Boliviana De Turismo</v>
          </cell>
        </row>
        <row r="207">
          <cell r="A207">
            <v>593</v>
          </cell>
          <cell r="B207" t="str">
            <v>Empresa Pública Yacana</v>
          </cell>
        </row>
        <row r="208">
          <cell r="A208">
            <v>594</v>
          </cell>
          <cell r="B208" t="str">
            <v>Administración de Servicios Portuarios - Bolivia</v>
          </cell>
        </row>
        <row r="209">
          <cell r="A209">
            <v>595</v>
          </cell>
          <cell r="B209" t="str">
            <v>Gestora Pública de la Seguridad Social de Largo Plazo</v>
          </cell>
        </row>
        <row r="210">
          <cell r="A210">
            <v>620</v>
          </cell>
          <cell r="B210" t="str">
            <v>Complejo Agroindustrial De San Buena Aventura</v>
          </cell>
        </row>
        <row r="211">
          <cell r="A211">
            <v>633</v>
          </cell>
          <cell r="B211" t="str">
            <v>Empresa Misicuni</v>
          </cell>
        </row>
        <row r="212">
          <cell r="A212">
            <v>634</v>
          </cell>
          <cell r="B212" t="str">
            <v>Empresa Púb. Deptal. Hotel Terminal-Terminal De Buses Oruro</v>
          </cell>
        </row>
        <row r="213">
          <cell r="A213">
            <v>650</v>
          </cell>
          <cell r="B213" t="str">
            <v>Asamblea Legislativa Plurinacional</v>
          </cell>
        </row>
        <row r="214">
          <cell r="A214">
            <v>660</v>
          </cell>
          <cell r="B214" t="str">
            <v>Órgano Judicial</v>
          </cell>
        </row>
        <row r="215">
          <cell r="A215">
            <v>661</v>
          </cell>
          <cell r="B215" t="str">
            <v>Tribunal Constitucional Plurinacional</v>
          </cell>
        </row>
        <row r="216">
          <cell r="A216">
            <v>670</v>
          </cell>
          <cell r="B216" t="str">
            <v>Órgano Electoral Plurinacional</v>
          </cell>
        </row>
        <row r="217">
          <cell r="A217">
            <v>680</v>
          </cell>
          <cell r="B217" t="str">
            <v>Contraloria General Del Estado</v>
          </cell>
        </row>
        <row r="218">
          <cell r="A218">
            <v>681</v>
          </cell>
          <cell r="B218" t="str">
            <v>Ministerio Público</v>
          </cell>
        </row>
        <row r="219">
          <cell r="A219">
            <v>682</v>
          </cell>
          <cell r="B219" t="str">
            <v>Defensoría Del Pueblo</v>
          </cell>
        </row>
        <row r="220">
          <cell r="A220">
            <v>683</v>
          </cell>
          <cell r="B220" t="str">
            <v>Procuraduría General Del Estado</v>
          </cell>
        </row>
        <row r="221">
          <cell r="A221">
            <v>716</v>
          </cell>
          <cell r="B221" t="str">
            <v>Empresa Tarijeña Del Gas</v>
          </cell>
        </row>
        <row r="222">
          <cell r="A222">
            <v>718</v>
          </cell>
          <cell r="B222" t="str">
            <v>Complejo Agroindustrial Buena Vista</v>
          </cell>
        </row>
        <row r="223">
          <cell r="A223">
            <v>761</v>
          </cell>
          <cell r="B223" t="str">
            <v>Servicio Autónomo Municipal De Agua Potable Y Alcantarillado</v>
          </cell>
        </row>
        <row r="224">
          <cell r="A224">
            <v>781</v>
          </cell>
          <cell r="B224" t="str">
            <v>Servicio Municipal De Agua Potable Y Alcantarillado</v>
          </cell>
        </row>
        <row r="225">
          <cell r="A225">
            <v>802</v>
          </cell>
          <cell r="B225" t="str">
            <v>Empresa Local De Agua Potable Y Alcantarillado Sucre</v>
          </cell>
        </row>
        <row r="226">
          <cell r="A226">
            <v>821</v>
          </cell>
          <cell r="B226" t="str">
            <v>Administración Autónoma Para Obras Sanitarias - Potosí</v>
          </cell>
        </row>
        <row r="227">
          <cell r="A227">
            <v>831</v>
          </cell>
          <cell r="B227" t="str">
            <v>Servicio Local De Acueductos Y Alcantarillado - Oruro</v>
          </cell>
        </row>
        <row r="228">
          <cell r="A228">
            <v>862</v>
          </cell>
          <cell r="B228" t="str">
            <v>Fondo Nacional De Desarrollo Regional</v>
          </cell>
        </row>
        <row r="229">
          <cell r="A229">
            <v>865</v>
          </cell>
          <cell r="B229" t="str">
            <v>Fondo De Desarrollo Del Sist.Fin. Y Apoyo Al Sec.Productivo</v>
          </cell>
        </row>
        <row r="230">
          <cell r="A230">
            <v>866</v>
          </cell>
          <cell r="B230" t="str">
            <v>Directorio Unico De Fondos</v>
          </cell>
        </row>
        <row r="231">
          <cell r="A231">
            <v>867</v>
          </cell>
          <cell r="B231" t="str">
            <v>Fondo Rotatorio De Fomento Productivo Regional</v>
          </cell>
        </row>
        <row r="232">
          <cell r="A232">
            <v>901</v>
          </cell>
          <cell r="B232" t="str">
            <v>Gobierno Autónomo Departamental De Chuquisaca</v>
          </cell>
        </row>
        <row r="233">
          <cell r="A233">
            <v>902</v>
          </cell>
          <cell r="B233" t="str">
            <v>Gobierno Autónomo Departamental De La Paz</v>
          </cell>
        </row>
        <row r="234">
          <cell r="A234">
            <v>903</v>
          </cell>
          <cell r="B234" t="str">
            <v>Gobierno Autónomo Departamental De Cochabamba</v>
          </cell>
        </row>
        <row r="235">
          <cell r="A235">
            <v>904</v>
          </cell>
          <cell r="B235" t="str">
            <v>Gobierno Autónomo Departamental De Oruro</v>
          </cell>
        </row>
        <row r="236">
          <cell r="A236">
            <v>905</v>
          </cell>
          <cell r="B236" t="str">
            <v>Gobierno Autónomo Departamental De Potosí</v>
          </cell>
        </row>
        <row r="237">
          <cell r="A237">
            <v>906</v>
          </cell>
          <cell r="B237" t="str">
            <v>Gobierno Autónomo Departamental De Tarija</v>
          </cell>
        </row>
        <row r="238">
          <cell r="A238">
            <v>907</v>
          </cell>
          <cell r="B238" t="str">
            <v>Gobierno Autónomo Departamental De Santa Cruz</v>
          </cell>
        </row>
        <row r="239">
          <cell r="A239">
            <v>908</v>
          </cell>
          <cell r="B239" t="str">
            <v>Gobierno Autónomo Departamental Del Beni</v>
          </cell>
        </row>
        <row r="240">
          <cell r="A240">
            <v>909</v>
          </cell>
          <cell r="B240" t="str">
            <v>Gobierno Autónomo Departamental De Pando</v>
          </cell>
        </row>
        <row r="241">
          <cell r="A241">
            <v>950</v>
          </cell>
          <cell r="B241" t="str">
            <v>Banco Vivienda</v>
          </cell>
        </row>
        <row r="242">
          <cell r="A242">
            <v>951</v>
          </cell>
          <cell r="B242" t="str">
            <v>Banco Central De Bolivia</v>
          </cell>
        </row>
        <row r="243">
          <cell r="A243">
            <v>999</v>
          </cell>
          <cell r="B243" t="str">
            <v>Sector Privado</v>
          </cell>
        </row>
        <row r="244">
          <cell r="A244">
            <v>1101</v>
          </cell>
          <cell r="B244" t="str">
            <v>Gobierno Autónomo Municipal De Sucre</v>
          </cell>
        </row>
        <row r="245">
          <cell r="A245">
            <v>1102</v>
          </cell>
          <cell r="B245" t="str">
            <v>Gobierno Autónomo Municipal De Yotala</v>
          </cell>
        </row>
        <row r="246">
          <cell r="A246">
            <v>1103</v>
          </cell>
          <cell r="B246" t="str">
            <v>Gobierno Autónomo Municipal De Poroma</v>
          </cell>
        </row>
        <row r="247">
          <cell r="A247">
            <v>1104</v>
          </cell>
          <cell r="B247" t="str">
            <v>Gobierno Autónomo Municipal De Villa Azurduy</v>
          </cell>
        </row>
        <row r="248">
          <cell r="A248">
            <v>1105</v>
          </cell>
          <cell r="B248" t="str">
            <v>Gobierno Autónomo Municipal De Tarvita (Villa Orías)</v>
          </cell>
        </row>
        <row r="249">
          <cell r="A249">
            <v>1106</v>
          </cell>
          <cell r="B249" t="str">
            <v>Gobierno Autónomo Municipal De Villa Zudañez (Tacopaya)</v>
          </cell>
        </row>
        <row r="250">
          <cell r="A250">
            <v>1107</v>
          </cell>
          <cell r="B250" t="str">
            <v>Gobierno Autónomo Municipal De Presto</v>
          </cell>
        </row>
        <row r="251">
          <cell r="A251">
            <v>1108</v>
          </cell>
          <cell r="B251" t="str">
            <v>Gobierno Autónomo Municipal De Villa Mojocoya</v>
          </cell>
        </row>
        <row r="252">
          <cell r="A252">
            <v>1109</v>
          </cell>
          <cell r="B252" t="str">
            <v>Gobierno Autónomo Municipal De Icla</v>
          </cell>
        </row>
        <row r="253">
          <cell r="A253">
            <v>1110</v>
          </cell>
          <cell r="B253" t="str">
            <v>Gobierno Autónomo Municipal De Padilla</v>
          </cell>
        </row>
        <row r="254">
          <cell r="A254">
            <v>1111</v>
          </cell>
          <cell r="B254" t="str">
            <v>Gobierno Autónomo Municipal De Tomina</v>
          </cell>
        </row>
        <row r="255">
          <cell r="A255">
            <v>1112</v>
          </cell>
          <cell r="B255" t="str">
            <v>Gobierno Autónomo Municipal De Sopachuy</v>
          </cell>
        </row>
        <row r="256">
          <cell r="A256">
            <v>1113</v>
          </cell>
          <cell r="B256" t="str">
            <v>Gobierno Autónomo Municipal De Villa Alcalá</v>
          </cell>
        </row>
        <row r="257">
          <cell r="A257">
            <v>1114</v>
          </cell>
          <cell r="B257" t="str">
            <v>Gobierno Autónomo Municipal De El Villar</v>
          </cell>
        </row>
        <row r="258">
          <cell r="A258">
            <v>1115</v>
          </cell>
          <cell r="B258" t="str">
            <v>Gobierno Autónomo Municipal De Monteagudo</v>
          </cell>
        </row>
        <row r="259">
          <cell r="A259">
            <v>1116</v>
          </cell>
          <cell r="B259" t="str">
            <v>Gobierno Autónomo Municipal De San Pablo De Huacareta</v>
          </cell>
        </row>
        <row r="260">
          <cell r="A260">
            <v>1117</v>
          </cell>
          <cell r="B260" t="str">
            <v>Gobierno Autónomo Municipal De Tarabuco</v>
          </cell>
        </row>
        <row r="261">
          <cell r="A261">
            <v>1118</v>
          </cell>
          <cell r="B261" t="str">
            <v>Gobierno Autónomo Municipal De Yamparáez</v>
          </cell>
        </row>
        <row r="262">
          <cell r="A262">
            <v>1119</v>
          </cell>
          <cell r="B262" t="str">
            <v>Gobierno Autónomo Municipal De Camargo</v>
          </cell>
        </row>
        <row r="263">
          <cell r="A263">
            <v>1120</v>
          </cell>
          <cell r="B263" t="str">
            <v>Gobierno Autónomo Municipal De San Lucas</v>
          </cell>
        </row>
        <row r="264">
          <cell r="A264">
            <v>1121</v>
          </cell>
          <cell r="B264" t="str">
            <v>Gobierno Autónomo Municipal De Incahuasi</v>
          </cell>
        </row>
        <row r="265">
          <cell r="A265">
            <v>1122</v>
          </cell>
          <cell r="B265" t="str">
            <v>Gobierno Autónomo Municipal De Villa Serrano</v>
          </cell>
        </row>
        <row r="266">
          <cell r="A266">
            <v>1123</v>
          </cell>
          <cell r="B266" t="str">
            <v>Gobierno Autónomo Municipal De Camataqui (Villa Abecia)</v>
          </cell>
        </row>
        <row r="267">
          <cell r="A267">
            <v>1124</v>
          </cell>
          <cell r="B267" t="str">
            <v>Gobierno Autónomo Municipal De Culpina</v>
          </cell>
        </row>
        <row r="268">
          <cell r="A268">
            <v>1125</v>
          </cell>
          <cell r="B268" t="str">
            <v>Gobierno Autónomo Municipal De Las Carreras</v>
          </cell>
        </row>
        <row r="269">
          <cell r="A269">
            <v>1126</v>
          </cell>
          <cell r="B269" t="str">
            <v>Gobierno Autónomo Municipal De Villa Vaca Guzmán</v>
          </cell>
        </row>
        <row r="270">
          <cell r="A270">
            <v>1127</v>
          </cell>
          <cell r="B270" t="str">
            <v>Gobierno Autónomo Municipal De Villa De Huacaya</v>
          </cell>
        </row>
        <row r="271">
          <cell r="A271">
            <v>1128</v>
          </cell>
          <cell r="B271" t="str">
            <v>Gobierno Autónomo Municipal De Machareti</v>
          </cell>
        </row>
        <row r="272">
          <cell r="A272">
            <v>1129</v>
          </cell>
          <cell r="B272" t="str">
            <v>Gobierno Autónomo Municipal De Villa Charcas</v>
          </cell>
        </row>
        <row r="273">
          <cell r="A273">
            <v>1201</v>
          </cell>
          <cell r="B273" t="str">
            <v>Gobierno Autónomo Municipal De La Paz</v>
          </cell>
        </row>
        <row r="274">
          <cell r="A274">
            <v>1202</v>
          </cell>
          <cell r="B274" t="str">
            <v>Gobierno Autónomo Municipal De Palca</v>
          </cell>
        </row>
        <row r="275">
          <cell r="A275">
            <v>1203</v>
          </cell>
          <cell r="B275" t="str">
            <v>Gobierno Autónomo Municipal De Mecapaca</v>
          </cell>
        </row>
        <row r="276">
          <cell r="A276">
            <v>1204</v>
          </cell>
          <cell r="B276" t="str">
            <v>Gobierno Autónomo Municipal De Achocalla</v>
          </cell>
        </row>
        <row r="277">
          <cell r="A277">
            <v>1205</v>
          </cell>
          <cell r="B277" t="str">
            <v>Gobierno Autónomo Municipal De El Alto De La Paz</v>
          </cell>
        </row>
        <row r="278">
          <cell r="A278">
            <v>1206</v>
          </cell>
          <cell r="B278" t="str">
            <v>Gobierno Autónomo Municipal De Viacha</v>
          </cell>
        </row>
        <row r="279">
          <cell r="A279">
            <v>1207</v>
          </cell>
          <cell r="B279" t="str">
            <v>Gobierno Autónomo Municipal De Guaqui</v>
          </cell>
        </row>
        <row r="280">
          <cell r="A280">
            <v>1208</v>
          </cell>
          <cell r="B280" t="str">
            <v>Gobierno Autónomo Municipal De Tiahuanacu</v>
          </cell>
        </row>
        <row r="281">
          <cell r="A281">
            <v>1209</v>
          </cell>
          <cell r="B281" t="str">
            <v>Gobierno Autónomo Municipal De Desaguadero</v>
          </cell>
        </row>
        <row r="282">
          <cell r="A282">
            <v>1210</v>
          </cell>
          <cell r="B282" t="str">
            <v>Gobierno Autónomo Municipal De Caranavi</v>
          </cell>
        </row>
        <row r="283">
          <cell r="A283">
            <v>1211</v>
          </cell>
          <cell r="B283" t="str">
            <v>Gobierno Autónomo Municipal De Sica Sica (Villa Aroma)</v>
          </cell>
        </row>
        <row r="284">
          <cell r="A284">
            <v>1212</v>
          </cell>
          <cell r="B284" t="str">
            <v>Gobierno Autónomo Municipal De Umala</v>
          </cell>
        </row>
        <row r="285">
          <cell r="A285">
            <v>1213</v>
          </cell>
          <cell r="B285" t="str">
            <v>Gobierno Autónomo Municipal De Ayo Ayo</v>
          </cell>
        </row>
        <row r="286">
          <cell r="A286">
            <v>1214</v>
          </cell>
          <cell r="B286" t="str">
            <v>Gobierno Autónomo Municipal De Calamarca</v>
          </cell>
        </row>
        <row r="287">
          <cell r="A287">
            <v>1215</v>
          </cell>
          <cell r="B287" t="str">
            <v>Gobierno Autónomo Municipal De Patacamaya</v>
          </cell>
        </row>
        <row r="288">
          <cell r="A288">
            <v>1216</v>
          </cell>
          <cell r="B288" t="str">
            <v>Gobierno Autónomo Municipal De Colquencha</v>
          </cell>
        </row>
        <row r="289">
          <cell r="A289">
            <v>1217</v>
          </cell>
          <cell r="B289" t="str">
            <v>Gobierno Autónomo Municipal De Collana</v>
          </cell>
        </row>
        <row r="290">
          <cell r="A290">
            <v>1218</v>
          </cell>
          <cell r="B290" t="str">
            <v>Gobierno Autónomo Municipal De Inquisivi</v>
          </cell>
        </row>
        <row r="291">
          <cell r="A291">
            <v>1219</v>
          </cell>
          <cell r="B291" t="str">
            <v>Gobierno Autónomo Municipal De Quime</v>
          </cell>
        </row>
        <row r="292">
          <cell r="A292">
            <v>1220</v>
          </cell>
          <cell r="B292" t="str">
            <v>Gobierno Autónomo Municipal De Cajuata</v>
          </cell>
        </row>
        <row r="293">
          <cell r="A293">
            <v>1221</v>
          </cell>
          <cell r="B293" t="str">
            <v>Gobierno Autónomo Municipal De Colquiri</v>
          </cell>
        </row>
        <row r="294">
          <cell r="A294">
            <v>1222</v>
          </cell>
          <cell r="B294" t="str">
            <v>Gobierno Autónomo Municipal De Ichoca</v>
          </cell>
        </row>
        <row r="295">
          <cell r="A295">
            <v>1223</v>
          </cell>
          <cell r="B295" t="str">
            <v>Gobierno Autónomo Municipal De Villa Libertad Licoma</v>
          </cell>
        </row>
        <row r="296">
          <cell r="A296">
            <v>1224</v>
          </cell>
          <cell r="B296" t="str">
            <v>Gobierno Autónomo Municipal De Achacachi</v>
          </cell>
        </row>
        <row r="297">
          <cell r="A297">
            <v>1225</v>
          </cell>
          <cell r="B297" t="str">
            <v>Gobierno Autónomo Municipal De Ancoraimes</v>
          </cell>
        </row>
        <row r="298">
          <cell r="A298">
            <v>1226</v>
          </cell>
          <cell r="B298" t="str">
            <v>Gobierno Autónomo Municipal De Sorata</v>
          </cell>
        </row>
        <row r="299">
          <cell r="A299">
            <v>1227</v>
          </cell>
          <cell r="B299" t="str">
            <v>Gobierno Autónomo Municipal De Guanay</v>
          </cell>
        </row>
        <row r="300">
          <cell r="A300">
            <v>1228</v>
          </cell>
          <cell r="B300" t="str">
            <v>Gobierno Autónomo Municipal De Tacacoma</v>
          </cell>
        </row>
        <row r="301">
          <cell r="A301">
            <v>1229</v>
          </cell>
          <cell r="B301" t="str">
            <v>Gobierno Autónomo Municipal De Tipuani</v>
          </cell>
        </row>
        <row r="302">
          <cell r="A302">
            <v>1230</v>
          </cell>
          <cell r="B302" t="str">
            <v>Gobierno Autónomo Municipal De Quiabaya</v>
          </cell>
        </row>
        <row r="303">
          <cell r="A303">
            <v>1231</v>
          </cell>
          <cell r="B303" t="str">
            <v>Gobierno Autónomo Municipal De Combaya</v>
          </cell>
        </row>
        <row r="304">
          <cell r="A304">
            <v>1232</v>
          </cell>
          <cell r="B304" t="str">
            <v>Gobierno Autónomo Municipal De Copacabana</v>
          </cell>
        </row>
        <row r="305">
          <cell r="A305">
            <v>1233</v>
          </cell>
          <cell r="B305" t="str">
            <v>Gobierno Autónomo Municipal De San Pedro De Tiquina</v>
          </cell>
        </row>
        <row r="306">
          <cell r="A306">
            <v>1234</v>
          </cell>
          <cell r="B306" t="str">
            <v>Gobierno Autónomo Municipal De Tito Yupanqui</v>
          </cell>
        </row>
        <row r="307">
          <cell r="A307">
            <v>1235</v>
          </cell>
          <cell r="B307" t="str">
            <v>Gobierno Autónomo Municipal De Chuma</v>
          </cell>
        </row>
        <row r="308">
          <cell r="A308">
            <v>1236</v>
          </cell>
          <cell r="B308" t="str">
            <v>Gobierno Autónomo Municipal De Ayata</v>
          </cell>
        </row>
        <row r="309">
          <cell r="A309">
            <v>1237</v>
          </cell>
          <cell r="B309" t="str">
            <v>Gobierno Autónomo Municipal De Aucapata</v>
          </cell>
        </row>
        <row r="310">
          <cell r="A310">
            <v>1238</v>
          </cell>
          <cell r="B310" t="str">
            <v>Gobierno Autónomo Municipal De Corocoro</v>
          </cell>
        </row>
        <row r="311">
          <cell r="A311">
            <v>1239</v>
          </cell>
          <cell r="B311" t="str">
            <v>Gobierno Autónomo Municipal De Caquiaviri</v>
          </cell>
        </row>
        <row r="312">
          <cell r="A312">
            <v>1240</v>
          </cell>
          <cell r="B312" t="str">
            <v>Gobierno Autónomo Municipal De Calacoto</v>
          </cell>
        </row>
        <row r="313">
          <cell r="A313">
            <v>1241</v>
          </cell>
          <cell r="B313" t="str">
            <v>Gobierno Autónomo Municipal De Comanche</v>
          </cell>
        </row>
        <row r="314">
          <cell r="A314">
            <v>1242</v>
          </cell>
          <cell r="B314" t="str">
            <v>Gobierno Autónomo Municipal De Charaña</v>
          </cell>
        </row>
        <row r="315">
          <cell r="A315">
            <v>1243</v>
          </cell>
          <cell r="B315" t="str">
            <v>Gobierno Autónomo Municipal De Waldo Ballivián</v>
          </cell>
        </row>
        <row r="316">
          <cell r="A316">
            <v>1244</v>
          </cell>
          <cell r="B316" t="str">
            <v>Gobierno Autónomo Municipal De Nazacara De Pacajes</v>
          </cell>
        </row>
        <row r="317">
          <cell r="A317">
            <v>1245</v>
          </cell>
          <cell r="B317" t="str">
            <v>Gobierno Autónomo Municipal De Santiago De Callapa</v>
          </cell>
        </row>
        <row r="318">
          <cell r="A318">
            <v>1246</v>
          </cell>
          <cell r="B318" t="str">
            <v>Gobierno Autónomo Municipal De Puerto Acosta</v>
          </cell>
        </row>
        <row r="319">
          <cell r="A319">
            <v>1247</v>
          </cell>
          <cell r="B319" t="str">
            <v>Gobierno Autónomo Municipal De Mocomoco</v>
          </cell>
        </row>
        <row r="320">
          <cell r="A320">
            <v>1248</v>
          </cell>
          <cell r="B320" t="str">
            <v>Gobierno Autónomo Municipal De Carabuco</v>
          </cell>
        </row>
        <row r="321">
          <cell r="A321">
            <v>1249</v>
          </cell>
          <cell r="B321" t="str">
            <v>Gobierno Autónomo Municipal De Apolo</v>
          </cell>
        </row>
        <row r="322">
          <cell r="A322">
            <v>1250</v>
          </cell>
          <cell r="B322" t="str">
            <v>Gobierno Autónomo Municipal De Pelechuco</v>
          </cell>
        </row>
        <row r="323">
          <cell r="A323">
            <v>1251</v>
          </cell>
          <cell r="B323" t="str">
            <v>Gobierno Autónomo Municipal De Luribay</v>
          </cell>
        </row>
        <row r="324">
          <cell r="A324">
            <v>1252</v>
          </cell>
          <cell r="B324" t="str">
            <v>Gobierno Autónomo Municipal De Sapahaqui</v>
          </cell>
        </row>
        <row r="325">
          <cell r="A325">
            <v>1253</v>
          </cell>
          <cell r="B325" t="str">
            <v>Gobierno Autónomo Municipal De Yaco</v>
          </cell>
        </row>
        <row r="326">
          <cell r="A326">
            <v>1254</v>
          </cell>
          <cell r="B326" t="str">
            <v>Gobierno Autónomo Municipal De Malla</v>
          </cell>
        </row>
        <row r="327">
          <cell r="A327">
            <v>1255</v>
          </cell>
          <cell r="B327" t="str">
            <v>Gobierno Autónomo Municipal De Cairoma</v>
          </cell>
        </row>
        <row r="328">
          <cell r="A328">
            <v>1256</v>
          </cell>
          <cell r="B328" t="str">
            <v>Gobierno Autónomo Municipal De Chulumani (Villa De La Libertad)</v>
          </cell>
        </row>
        <row r="329">
          <cell r="A329">
            <v>1257</v>
          </cell>
          <cell r="B329" t="str">
            <v>Gobierno Autónomo Municipal De Irupana (Villa De Lanza)</v>
          </cell>
        </row>
        <row r="330">
          <cell r="A330">
            <v>1258</v>
          </cell>
          <cell r="B330" t="str">
            <v>Gobierno Autónomo Municipal De Yanacachi</v>
          </cell>
        </row>
        <row r="331">
          <cell r="A331">
            <v>1259</v>
          </cell>
          <cell r="B331" t="str">
            <v>Gobierno Autónomo Municipal De Palos Blancos</v>
          </cell>
        </row>
        <row r="332">
          <cell r="A332">
            <v>1260</v>
          </cell>
          <cell r="B332" t="str">
            <v>Gobierno Autónomo Municipal De La Asunta</v>
          </cell>
        </row>
        <row r="333">
          <cell r="A333">
            <v>1261</v>
          </cell>
          <cell r="B333" t="str">
            <v>Gobierno Autónomo Municipal De Pucarani</v>
          </cell>
        </row>
        <row r="334">
          <cell r="A334">
            <v>1262</v>
          </cell>
          <cell r="B334" t="str">
            <v>Gobierno Autónomo Municipal De Laja</v>
          </cell>
        </row>
        <row r="335">
          <cell r="A335">
            <v>1263</v>
          </cell>
          <cell r="B335" t="str">
            <v>Gobierno Autónomo Municipal De Batallas</v>
          </cell>
        </row>
        <row r="336">
          <cell r="A336">
            <v>1264</v>
          </cell>
          <cell r="B336" t="str">
            <v>Gobierno Autónomo Municipal De Puerto Pérez</v>
          </cell>
        </row>
        <row r="337">
          <cell r="A337">
            <v>1265</v>
          </cell>
          <cell r="B337" t="str">
            <v>Gobierno Autónomo Municipal De Coroico</v>
          </cell>
        </row>
        <row r="338">
          <cell r="A338">
            <v>1266</v>
          </cell>
          <cell r="B338" t="str">
            <v>Gobierno Autónomo Municipal De Coripata</v>
          </cell>
        </row>
        <row r="339">
          <cell r="A339">
            <v>1267</v>
          </cell>
          <cell r="B339" t="str">
            <v>Gobierno Autónomo Municipal De Ixiamas</v>
          </cell>
        </row>
        <row r="340">
          <cell r="A340">
            <v>1268</v>
          </cell>
          <cell r="B340" t="str">
            <v>Gobierno Autónomo Municipal De San Buenaventura</v>
          </cell>
        </row>
        <row r="341">
          <cell r="A341">
            <v>1269</v>
          </cell>
          <cell r="B341" t="str">
            <v>Gobierno Autónomo Municipal De General Juan José Pérez (Charazani)</v>
          </cell>
        </row>
        <row r="342">
          <cell r="A342">
            <v>1270</v>
          </cell>
          <cell r="B342" t="str">
            <v>Gobierno Autónomo Municipal De Curva</v>
          </cell>
        </row>
        <row r="343">
          <cell r="A343">
            <v>1271</v>
          </cell>
          <cell r="B343" t="str">
            <v>Gobierno Autónomo Municipal De San Pedro De Curahuara</v>
          </cell>
        </row>
        <row r="344">
          <cell r="A344">
            <v>1272</v>
          </cell>
          <cell r="B344" t="str">
            <v>Gobierno Autónomo Municipal De Papel Pampa</v>
          </cell>
        </row>
        <row r="345">
          <cell r="A345">
            <v>1273</v>
          </cell>
          <cell r="B345" t="str">
            <v>Gobierno Autónomo Municipal De Chacarilla</v>
          </cell>
        </row>
        <row r="346">
          <cell r="A346">
            <v>1274</v>
          </cell>
          <cell r="B346" t="str">
            <v>Gobierno Autónomo Municipal De Santiago De Machaca</v>
          </cell>
        </row>
        <row r="347">
          <cell r="A347">
            <v>1275</v>
          </cell>
          <cell r="B347" t="str">
            <v>Gobierno Autónomo Municipal De Catacora</v>
          </cell>
        </row>
        <row r="348">
          <cell r="A348">
            <v>1276</v>
          </cell>
          <cell r="B348" t="str">
            <v>Gobierno Autónomo Municipal De Mapiri</v>
          </cell>
        </row>
        <row r="349">
          <cell r="A349">
            <v>1277</v>
          </cell>
          <cell r="B349" t="str">
            <v>Gobierno Autónomo Municipal De Teoponte</v>
          </cell>
        </row>
        <row r="350">
          <cell r="A350">
            <v>1278</v>
          </cell>
          <cell r="B350" t="str">
            <v>Gobierno Autónomo Municipal De San Andrés De Machaca</v>
          </cell>
        </row>
        <row r="351">
          <cell r="A351">
            <v>1279</v>
          </cell>
          <cell r="B351" t="str">
            <v>Gobierno Autónomo Municipal De Jesús De Machaca</v>
          </cell>
        </row>
        <row r="352">
          <cell r="A352">
            <v>1280</v>
          </cell>
          <cell r="B352" t="str">
            <v>Gobierno Autónomo Municipal De Taraco</v>
          </cell>
        </row>
        <row r="353">
          <cell r="A353">
            <v>1281</v>
          </cell>
          <cell r="B353" t="str">
            <v>Gobierno Autónomo Municipal De Huarina</v>
          </cell>
        </row>
        <row r="354">
          <cell r="A354">
            <v>1282</v>
          </cell>
          <cell r="B354" t="str">
            <v>Gobierno Autónomo Municipal De Santiago De Huata</v>
          </cell>
        </row>
        <row r="355">
          <cell r="A355">
            <v>1283</v>
          </cell>
          <cell r="B355" t="str">
            <v>Gobierno Autónomo Municipal De Escoma</v>
          </cell>
        </row>
        <row r="356">
          <cell r="A356">
            <v>1284</v>
          </cell>
          <cell r="B356" t="str">
            <v>Gobierno Autónomo Municipal De Humanata</v>
          </cell>
        </row>
        <row r="357">
          <cell r="A357">
            <v>1285</v>
          </cell>
          <cell r="B357" t="str">
            <v>Gobierno Autónomo Municipal De Alto Beni</v>
          </cell>
        </row>
        <row r="358">
          <cell r="A358">
            <v>1286</v>
          </cell>
          <cell r="B358" t="str">
            <v>Gobierno Autónomo Municipal De Huatajata</v>
          </cell>
        </row>
        <row r="359">
          <cell r="A359">
            <v>1287</v>
          </cell>
          <cell r="B359" t="str">
            <v>Gobierno Autónomo Municipal De Chua Cocani</v>
          </cell>
        </row>
        <row r="360">
          <cell r="A360">
            <v>1301</v>
          </cell>
          <cell r="B360" t="str">
            <v>Gobierno Autónomo Municipal De Cochabamba</v>
          </cell>
        </row>
        <row r="361">
          <cell r="A361">
            <v>1302</v>
          </cell>
          <cell r="B361" t="str">
            <v>Gobierno Autónomo Municipal De Quillacollo</v>
          </cell>
        </row>
        <row r="362">
          <cell r="A362">
            <v>1303</v>
          </cell>
          <cell r="B362" t="str">
            <v>Gobierno Autónomo Municipal De Sipe Sipe</v>
          </cell>
        </row>
        <row r="363">
          <cell r="A363">
            <v>1304</v>
          </cell>
          <cell r="B363" t="str">
            <v>Gobierno Autónomo Municipal De Tiquipaya</v>
          </cell>
        </row>
        <row r="364">
          <cell r="A364">
            <v>1305</v>
          </cell>
          <cell r="B364" t="str">
            <v>Gobierno Autónomo Municipal De Vinto</v>
          </cell>
        </row>
        <row r="365">
          <cell r="A365">
            <v>1306</v>
          </cell>
          <cell r="B365" t="str">
            <v>Gobierno Autónomo Municipal De Colcapirhua</v>
          </cell>
        </row>
        <row r="366">
          <cell r="A366">
            <v>1307</v>
          </cell>
          <cell r="B366" t="str">
            <v>Gobierno Autónomo Municipal De Aiquile</v>
          </cell>
        </row>
        <row r="367">
          <cell r="A367">
            <v>1308</v>
          </cell>
          <cell r="B367" t="str">
            <v>Gobierno Autónomo Municipal De Pasorapa</v>
          </cell>
        </row>
        <row r="368">
          <cell r="A368">
            <v>1309</v>
          </cell>
          <cell r="B368" t="str">
            <v>Gobierno Autónomo Municipal De Omereque</v>
          </cell>
        </row>
        <row r="369">
          <cell r="A369">
            <v>1310</v>
          </cell>
          <cell r="B369" t="str">
            <v>Gobierno Autónomo Municipal De Independencia</v>
          </cell>
        </row>
        <row r="370">
          <cell r="A370">
            <v>1311</v>
          </cell>
          <cell r="B370" t="str">
            <v>Gobierno Autónomo Municipal De Morochata</v>
          </cell>
        </row>
        <row r="371">
          <cell r="A371">
            <v>1312</v>
          </cell>
          <cell r="B371" t="str">
            <v>Gobierno Autónomo Municipal De Sacaba</v>
          </cell>
        </row>
        <row r="372">
          <cell r="A372">
            <v>1313</v>
          </cell>
          <cell r="B372" t="str">
            <v>Gobierno Autónomo Municipal De Colomi</v>
          </cell>
        </row>
        <row r="373">
          <cell r="A373">
            <v>1314</v>
          </cell>
          <cell r="B373" t="str">
            <v>Gobierno Autónomo Municipal De Villa Tunari</v>
          </cell>
        </row>
        <row r="374">
          <cell r="A374">
            <v>1315</v>
          </cell>
          <cell r="B374" t="str">
            <v>Gobierno Autónomo Municipal De Punata</v>
          </cell>
        </row>
        <row r="375">
          <cell r="A375">
            <v>1316</v>
          </cell>
          <cell r="B375" t="str">
            <v>Gobierno Autónomo Municipal De Villa Rivero</v>
          </cell>
        </row>
        <row r="376">
          <cell r="A376">
            <v>1317</v>
          </cell>
          <cell r="B376" t="str">
            <v>Gobierno Autónomo Municipal De San Benito (Villa José Quintín Mendoza)</v>
          </cell>
        </row>
        <row r="377">
          <cell r="A377">
            <v>1318</v>
          </cell>
          <cell r="B377" t="str">
            <v>Gobierno Autónomo Municipal De Tacachi</v>
          </cell>
        </row>
        <row r="378">
          <cell r="A378">
            <v>1319</v>
          </cell>
          <cell r="B378" t="str">
            <v>Gobierno Autónomo Municipal Villa Gualberto Villarroel</v>
          </cell>
        </row>
        <row r="379">
          <cell r="A379">
            <v>1320</v>
          </cell>
          <cell r="B379" t="str">
            <v>Gobierno Autónomo Municipal De Tarata</v>
          </cell>
        </row>
        <row r="380">
          <cell r="A380">
            <v>1321</v>
          </cell>
          <cell r="B380" t="str">
            <v>Gobierno Autónomo Municipal De Anzaldo</v>
          </cell>
        </row>
        <row r="381">
          <cell r="A381">
            <v>1322</v>
          </cell>
          <cell r="B381" t="str">
            <v>Gobierno Autónomo Municipal De Arbieto</v>
          </cell>
        </row>
        <row r="382">
          <cell r="A382">
            <v>1323</v>
          </cell>
          <cell r="B382" t="str">
            <v>Gobierno Autónomo Municipal De Sacabamba</v>
          </cell>
        </row>
        <row r="383">
          <cell r="A383">
            <v>1324</v>
          </cell>
          <cell r="B383" t="str">
            <v>Gobierno Autónomo Municipal De Cliza</v>
          </cell>
        </row>
        <row r="384">
          <cell r="A384">
            <v>1325</v>
          </cell>
          <cell r="B384" t="str">
            <v>Gobierno Autónomo Municipal De Toco</v>
          </cell>
        </row>
        <row r="385">
          <cell r="A385">
            <v>1326</v>
          </cell>
          <cell r="B385" t="str">
            <v>Gobierno Autónomo Municipal De Tolata</v>
          </cell>
        </row>
        <row r="386">
          <cell r="A386">
            <v>1327</v>
          </cell>
          <cell r="B386" t="str">
            <v>Gobierno Autónomo Municipal De Capinota</v>
          </cell>
        </row>
        <row r="387">
          <cell r="A387">
            <v>1328</v>
          </cell>
          <cell r="B387" t="str">
            <v>Gobierno Autónomo Municipal De Santivañez</v>
          </cell>
        </row>
        <row r="388">
          <cell r="A388">
            <v>1329</v>
          </cell>
          <cell r="B388" t="str">
            <v>Gobierno Autónomo Municipal De Sicaya</v>
          </cell>
        </row>
        <row r="389">
          <cell r="A389">
            <v>1330</v>
          </cell>
          <cell r="B389" t="str">
            <v>Gobierno Autónomo Municipal De Tapacari</v>
          </cell>
        </row>
        <row r="390">
          <cell r="A390">
            <v>1331</v>
          </cell>
          <cell r="B390" t="str">
            <v>Gobierno Autónomo Municipal De Totora</v>
          </cell>
        </row>
        <row r="391">
          <cell r="A391">
            <v>1332</v>
          </cell>
          <cell r="B391" t="str">
            <v>Gobierno Autónomo Municipal De Pojo</v>
          </cell>
        </row>
        <row r="392">
          <cell r="A392">
            <v>1333</v>
          </cell>
          <cell r="B392" t="str">
            <v>Gobierno Autónomo Municipal De Pocona</v>
          </cell>
        </row>
        <row r="393">
          <cell r="A393">
            <v>1334</v>
          </cell>
          <cell r="B393" t="str">
            <v>Gobierno Autónomo Municipal De Chimoré</v>
          </cell>
        </row>
        <row r="394">
          <cell r="A394">
            <v>1335</v>
          </cell>
          <cell r="B394" t="str">
            <v>Gobierno Autónomo Municipal De Puerto Villarroel</v>
          </cell>
        </row>
        <row r="395">
          <cell r="A395">
            <v>1336</v>
          </cell>
          <cell r="B395" t="str">
            <v>Gobierno Autónomo Municipal De Arani</v>
          </cell>
        </row>
        <row r="396">
          <cell r="A396">
            <v>1337</v>
          </cell>
          <cell r="B396" t="str">
            <v>Gobierno Autónomo Municipal De Vacas</v>
          </cell>
        </row>
        <row r="397">
          <cell r="A397">
            <v>1338</v>
          </cell>
          <cell r="B397" t="str">
            <v>Gobierno Autónomo Municipal De Arque</v>
          </cell>
        </row>
        <row r="398">
          <cell r="A398">
            <v>1339</v>
          </cell>
          <cell r="B398" t="str">
            <v>Gobierno Autónomo Municipal De Tacopaya</v>
          </cell>
        </row>
        <row r="399">
          <cell r="A399">
            <v>1340</v>
          </cell>
          <cell r="B399" t="str">
            <v>Gobierno Autónomo Municipal De Bolivar</v>
          </cell>
        </row>
        <row r="400">
          <cell r="A400">
            <v>1341</v>
          </cell>
          <cell r="B400" t="str">
            <v>Gobierno Autónomo Municipal De Tiraque</v>
          </cell>
        </row>
        <row r="401">
          <cell r="A401">
            <v>1342</v>
          </cell>
          <cell r="B401" t="str">
            <v>Gobierno Autónomo Municipal De Mizque</v>
          </cell>
        </row>
        <row r="402">
          <cell r="A402">
            <v>1343</v>
          </cell>
          <cell r="B402" t="str">
            <v>Gobierno Autónomo Municipal De Vila Vila</v>
          </cell>
        </row>
        <row r="403">
          <cell r="A403">
            <v>1344</v>
          </cell>
          <cell r="B403" t="str">
            <v>Gobierno Autónomo Municipal De Alalay</v>
          </cell>
        </row>
        <row r="404">
          <cell r="A404">
            <v>1345</v>
          </cell>
          <cell r="B404" t="str">
            <v>Gobierno Autónomo Municipal De Entre Rios</v>
          </cell>
        </row>
        <row r="405">
          <cell r="A405">
            <v>1346</v>
          </cell>
          <cell r="B405" t="str">
            <v>Gobierno Autónomo Municipal De Cocapata</v>
          </cell>
        </row>
        <row r="406">
          <cell r="A406">
            <v>1347</v>
          </cell>
          <cell r="B406" t="str">
            <v>Gobierno Autónomo Municipal De Shinahota</v>
          </cell>
        </row>
        <row r="407">
          <cell r="A407">
            <v>1401</v>
          </cell>
          <cell r="B407" t="str">
            <v>Gobierno Autónomo Municipal De Oruro</v>
          </cell>
        </row>
        <row r="408">
          <cell r="A408">
            <v>1402</v>
          </cell>
          <cell r="B408" t="str">
            <v>Gobierno Autónomo Municipal De Caracollo</v>
          </cell>
        </row>
        <row r="409">
          <cell r="A409">
            <v>1403</v>
          </cell>
          <cell r="B409" t="str">
            <v>Gobierno Autónomo Municipal De El Choro</v>
          </cell>
        </row>
        <row r="410">
          <cell r="A410">
            <v>1404</v>
          </cell>
          <cell r="B410" t="str">
            <v>Gobierno Autónomo Municipal De Challapata</v>
          </cell>
        </row>
        <row r="411">
          <cell r="A411">
            <v>1405</v>
          </cell>
          <cell r="B411" t="str">
            <v>Gobierno Autónomo Municipal De Santuario De Quillacas</v>
          </cell>
        </row>
        <row r="412">
          <cell r="A412">
            <v>1406</v>
          </cell>
          <cell r="B412" t="str">
            <v>Gobierno Autónomo Municipal De Huanuni</v>
          </cell>
        </row>
        <row r="413">
          <cell r="A413">
            <v>1407</v>
          </cell>
          <cell r="B413" t="str">
            <v>Gobierno Autónomo Municipal De Machacamarca</v>
          </cell>
        </row>
        <row r="414">
          <cell r="A414">
            <v>1408</v>
          </cell>
          <cell r="B414" t="str">
            <v>Gobierno Autónomo Municipal De Poopó (Villa Poopó)</v>
          </cell>
        </row>
        <row r="415">
          <cell r="A415">
            <v>1409</v>
          </cell>
          <cell r="B415" t="str">
            <v>Gobierno Autónomo Municipal De Pazña</v>
          </cell>
        </row>
        <row r="416">
          <cell r="A416">
            <v>1410</v>
          </cell>
          <cell r="B416" t="str">
            <v>Gobierno Autónomo Municipal De Antequera</v>
          </cell>
        </row>
        <row r="417">
          <cell r="A417">
            <v>1411</v>
          </cell>
          <cell r="B417" t="str">
            <v>Gobierno Autónomo Municipal De Eucaliptus</v>
          </cell>
        </row>
        <row r="418">
          <cell r="A418">
            <v>1412</v>
          </cell>
          <cell r="B418" t="str">
            <v>Gobierno Autónomo Municipal De Santiago De Huari</v>
          </cell>
        </row>
        <row r="419">
          <cell r="A419">
            <v>1413</v>
          </cell>
          <cell r="B419" t="str">
            <v>Gobierno Autónomo Municipal De Totora</v>
          </cell>
        </row>
        <row r="420">
          <cell r="A420">
            <v>1414</v>
          </cell>
          <cell r="B420" t="str">
            <v>Gobierno Autónomo Municipal De Corque</v>
          </cell>
        </row>
        <row r="421">
          <cell r="A421">
            <v>1415</v>
          </cell>
          <cell r="B421" t="str">
            <v>Gobierno Autónomo Municipal De Choquecota</v>
          </cell>
        </row>
        <row r="422">
          <cell r="A422">
            <v>1416</v>
          </cell>
          <cell r="B422" t="str">
            <v>Gobierno Autónomo Municipal De Curahuara De Carangas</v>
          </cell>
        </row>
        <row r="423">
          <cell r="A423">
            <v>1417</v>
          </cell>
          <cell r="B423" t="str">
            <v>Gobierno Autónomo Municipal De Turco</v>
          </cell>
        </row>
        <row r="424">
          <cell r="A424">
            <v>1418</v>
          </cell>
          <cell r="B424" t="str">
            <v>Gobierno Autónomo Municipal De Huachacalla</v>
          </cell>
        </row>
        <row r="425">
          <cell r="A425">
            <v>1419</v>
          </cell>
          <cell r="B425" t="str">
            <v>Gobierno Autónomo Municipal De Escara</v>
          </cell>
        </row>
        <row r="426">
          <cell r="A426">
            <v>1420</v>
          </cell>
          <cell r="B426" t="str">
            <v>Gobierno Autónomo Municipal De Cruz De Machacamarca</v>
          </cell>
        </row>
        <row r="427">
          <cell r="A427">
            <v>1421</v>
          </cell>
          <cell r="B427" t="str">
            <v>Gobierno Autónomo Municipal De Yunguyo De Litoral</v>
          </cell>
        </row>
        <row r="428">
          <cell r="A428">
            <v>1422</v>
          </cell>
          <cell r="B428" t="str">
            <v>Gobierno Autónomo Municipal De Esmeralda</v>
          </cell>
        </row>
        <row r="429">
          <cell r="A429">
            <v>1423</v>
          </cell>
          <cell r="B429" t="str">
            <v>Gobierno Autónomo Municipal De Toledo</v>
          </cell>
        </row>
        <row r="430">
          <cell r="A430">
            <v>1424</v>
          </cell>
          <cell r="B430" t="str">
            <v>Gobierno Autónomo Municipal De Andamarca (Santiago De Andamarca)</v>
          </cell>
        </row>
        <row r="431">
          <cell r="A431">
            <v>1425</v>
          </cell>
          <cell r="B431" t="str">
            <v>Gobierno Autónomo Municipal De Belén De Andamarca</v>
          </cell>
        </row>
        <row r="432">
          <cell r="A432">
            <v>1426</v>
          </cell>
          <cell r="B432" t="str">
            <v>Gobierno Autónomo Municipal De Salinas De G. Mendoza</v>
          </cell>
        </row>
        <row r="433">
          <cell r="A433">
            <v>1427</v>
          </cell>
          <cell r="B433" t="str">
            <v>Gobierno Autónomo Municipal De Pampa Aullagas</v>
          </cell>
        </row>
        <row r="434">
          <cell r="A434">
            <v>1428</v>
          </cell>
          <cell r="B434" t="str">
            <v>Gobierno Autónomo Municipal De La Rivera</v>
          </cell>
        </row>
        <row r="435">
          <cell r="A435">
            <v>1429</v>
          </cell>
          <cell r="B435" t="str">
            <v>Gobierno Autónomo Municipal De Todos Santos</v>
          </cell>
        </row>
        <row r="436">
          <cell r="A436">
            <v>1430</v>
          </cell>
          <cell r="B436" t="str">
            <v>Gobierno Autónomo Municipal De Carangas</v>
          </cell>
        </row>
        <row r="437">
          <cell r="A437">
            <v>1431</v>
          </cell>
          <cell r="B437" t="str">
            <v>Gobierno Autónomo Municipal De Sabaya</v>
          </cell>
        </row>
        <row r="438">
          <cell r="A438">
            <v>1432</v>
          </cell>
          <cell r="B438" t="str">
            <v>Gobierno Autónomo Municipal De Coipasa</v>
          </cell>
        </row>
        <row r="439">
          <cell r="A439">
            <v>1433</v>
          </cell>
          <cell r="B439" t="str">
            <v>Gobierno Autónomo Municipal De Chipaya</v>
          </cell>
        </row>
        <row r="440">
          <cell r="A440">
            <v>1434</v>
          </cell>
          <cell r="B440" t="str">
            <v>Gobierno Autónomo Municipal De Huayllamarca (Santiago De Huayllamarca)</v>
          </cell>
        </row>
        <row r="441">
          <cell r="A441">
            <v>1435</v>
          </cell>
          <cell r="B441" t="str">
            <v>Gobierno Autónomo Municipal De Soracachi</v>
          </cell>
        </row>
        <row r="442">
          <cell r="A442">
            <v>1501</v>
          </cell>
          <cell r="B442" t="str">
            <v>Gobierno Autónomo Municipal De Potosí</v>
          </cell>
        </row>
        <row r="443">
          <cell r="A443">
            <v>1502</v>
          </cell>
          <cell r="B443" t="str">
            <v>Gobierno Autónomo Municipal De Tinguipaya</v>
          </cell>
        </row>
        <row r="444">
          <cell r="A444">
            <v>1503</v>
          </cell>
          <cell r="B444" t="str">
            <v>Gobierno Autónomo Municipal De Yocalla</v>
          </cell>
        </row>
        <row r="445">
          <cell r="A445">
            <v>1504</v>
          </cell>
          <cell r="B445" t="str">
            <v>Gobierno Autónomo Municipal De Urmiri</v>
          </cell>
        </row>
        <row r="446">
          <cell r="A446">
            <v>1505</v>
          </cell>
          <cell r="B446" t="str">
            <v>Gobierno Autónomo Municipal De Uncía</v>
          </cell>
        </row>
        <row r="447">
          <cell r="A447">
            <v>1506</v>
          </cell>
          <cell r="B447" t="str">
            <v>Gobierno Autónomo Municipal De Chayanta</v>
          </cell>
        </row>
        <row r="448">
          <cell r="A448">
            <v>1507</v>
          </cell>
          <cell r="B448" t="str">
            <v>Gobierno Autónomo Municipal De Llallagua</v>
          </cell>
        </row>
        <row r="449">
          <cell r="A449">
            <v>1508</v>
          </cell>
          <cell r="B449" t="str">
            <v>Gobierno Autónomo Municipal De Betanzos</v>
          </cell>
        </row>
        <row r="450">
          <cell r="A450">
            <v>1509</v>
          </cell>
          <cell r="B450" t="str">
            <v>Gobierno Autónomo Municipal De Chaqui</v>
          </cell>
        </row>
        <row r="451">
          <cell r="A451">
            <v>1510</v>
          </cell>
          <cell r="B451" t="str">
            <v>Gobierno Autónomo Municipal De Tacobamba</v>
          </cell>
        </row>
        <row r="452">
          <cell r="A452">
            <v>1511</v>
          </cell>
          <cell r="B452" t="str">
            <v>Gobierno Autónomo Municipal De Colquechaca</v>
          </cell>
        </row>
        <row r="453">
          <cell r="A453">
            <v>1512</v>
          </cell>
          <cell r="B453" t="str">
            <v>Gobierno Autónomo Municipal De Ravelo</v>
          </cell>
        </row>
        <row r="454">
          <cell r="A454">
            <v>1513</v>
          </cell>
          <cell r="B454" t="str">
            <v>Gobierno Autónomo Municipal De Pocoata</v>
          </cell>
        </row>
        <row r="455">
          <cell r="A455">
            <v>1514</v>
          </cell>
          <cell r="B455" t="str">
            <v>Gobierno Autónomo Municipal De Ocurí</v>
          </cell>
        </row>
        <row r="456">
          <cell r="A456">
            <v>1515</v>
          </cell>
          <cell r="B456" t="str">
            <v>Gobierno Autónomo Municipal De San Pedro De Buena Vista</v>
          </cell>
        </row>
        <row r="457">
          <cell r="A457">
            <v>1516</v>
          </cell>
          <cell r="B457" t="str">
            <v>Gobierno Autónomo Municipal De Toro Toro</v>
          </cell>
        </row>
        <row r="458">
          <cell r="A458">
            <v>1517</v>
          </cell>
          <cell r="B458" t="str">
            <v>Gobierno Autónomo Municipal De Cotagaita</v>
          </cell>
        </row>
        <row r="459">
          <cell r="A459">
            <v>1518</v>
          </cell>
          <cell r="B459" t="str">
            <v>Gobierno Autónomo Municipal De Vitichi</v>
          </cell>
        </row>
        <row r="460">
          <cell r="A460">
            <v>1519</v>
          </cell>
          <cell r="B460" t="str">
            <v>Gobierno Autónomo Municipal De Tupiza</v>
          </cell>
        </row>
        <row r="461">
          <cell r="A461">
            <v>1520</v>
          </cell>
          <cell r="B461" t="str">
            <v>Gobierno Autónomo Municipal De Atocha</v>
          </cell>
        </row>
        <row r="462">
          <cell r="A462">
            <v>1521</v>
          </cell>
          <cell r="B462" t="str">
            <v>Gobierno Autónomo Municipal De Colcha"K" (Villa Martín)</v>
          </cell>
        </row>
        <row r="463">
          <cell r="A463">
            <v>1522</v>
          </cell>
          <cell r="B463" t="str">
            <v>Gobierno Autónomo Municipal De San Pedro De Quemes</v>
          </cell>
        </row>
        <row r="464">
          <cell r="A464">
            <v>1523</v>
          </cell>
          <cell r="B464" t="str">
            <v>Gobierno Autónomo Municipal De San Pablo De Lípez</v>
          </cell>
        </row>
        <row r="465">
          <cell r="A465">
            <v>1524</v>
          </cell>
          <cell r="B465" t="str">
            <v>Gobierno Autónomo Municipal De Mojinete</v>
          </cell>
        </row>
        <row r="466">
          <cell r="A466">
            <v>1525</v>
          </cell>
          <cell r="B466" t="str">
            <v>Gobierno Autónomo Municipal De San Antonio De Esmoruco</v>
          </cell>
        </row>
        <row r="467">
          <cell r="A467">
            <v>1526</v>
          </cell>
          <cell r="B467" t="str">
            <v>Gobierno Autónomo Municipal De Sacaca (Villa De Sacaca)</v>
          </cell>
        </row>
        <row r="468">
          <cell r="A468">
            <v>1527</v>
          </cell>
          <cell r="B468" t="str">
            <v>Gobierno Autónomo Municipal De Caripuyo</v>
          </cell>
        </row>
        <row r="469">
          <cell r="A469">
            <v>1528</v>
          </cell>
          <cell r="B469" t="str">
            <v>Gobierno Autónomo Municipal De Puna (Villa Talavera)</v>
          </cell>
        </row>
        <row r="470">
          <cell r="A470">
            <v>1529</v>
          </cell>
          <cell r="B470" t="str">
            <v>Gobierno Autónomo Municipal De Caiza "D"</v>
          </cell>
        </row>
        <row r="471">
          <cell r="A471">
            <v>1530</v>
          </cell>
          <cell r="B471" t="str">
            <v>Gobierno Autónomo Municipal De Uyuni</v>
          </cell>
        </row>
        <row r="472">
          <cell r="A472">
            <v>1531</v>
          </cell>
          <cell r="B472" t="str">
            <v>Gobierno Autónomo Municipal De Tomave</v>
          </cell>
        </row>
        <row r="473">
          <cell r="A473">
            <v>1532</v>
          </cell>
          <cell r="B473" t="str">
            <v>Gobierno Autónomo Municipal De Porco</v>
          </cell>
        </row>
        <row r="474">
          <cell r="A474">
            <v>1533</v>
          </cell>
          <cell r="B474" t="str">
            <v>Gobierno Autónomo Municipal De Arampampa</v>
          </cell>
        </row>
        <row r="475">
          <cell r="A475">
            <v>1534</v>
          </cell>
          <cell r="B475" t="str">
            <v>Gobierno Autónomo Municipal De Acasio</v>
          </cell>
        </row>
        <row r="476">
          <cell r="A476">
            <v>1535</v>
          </cell>
          <cell r="B476" t="str">
            <v>Gobierno Autónomo Municipal De Llica</v>
          </cell>
        </row>
        <row r="477">
          <cell r="A477">
            <v>1536</v>
          </cell>
          <cell r="B477" t="str">
            <v>Gobierno Autónomo Municipal De Tahua</v>
          </cell>
        </row>
        <row r="478">
          <cell r="A478">
            <v>1537</v>
          </cell>
          <cell r="B478" t="str">
            <v>Gobierno Autónomo Municipal De Villazón</v>
          </cell>
        </row>
        <row r="479">
          <cell r="A479">
            <v>1538</v>
          </cell>
          <cell r="B479" t="str">
            <v>Gobierno Autónomo Municipal De San Agustín</v>
          </cell>
        </row>
        <row r="480">
          <cell r="A480">
            <v>1539</v>
          </cell>
          <cell r="B480" t="str">
            <v>Gobierno Autónomo Municipal De Ckochas</v>
          </cell>
        </row>
        <row r="481">
          <cell r="A481">
            <v>1540</v>
          </cell>
          <cell r="B481" t="str">
            <v>Gobierno Autónomo Municipal De Chuquiuta "Ayllu Jucumani"</v>
          </cell>
        </row>
        <row r="482">
          <cell r="A482">
            <v>1601</v>
          </cell>
          <cell r="B482" t="str">
            <v>Gobierno Autónomo Municipal De Tarija</v>
          </cell>
        </row>
        <row r="483">
          <cell r="A483">
            <v>1602</v>
          </cell>
          <cell r="B483" t="str">
            <v>Gobierno Autónomo Municipal De Padcaya</v>
          </cell>
        </row>
        <row r="484">
          <cell r="A484">
            <v>1603</v>
          </cell>
          <cell r="B484" t="str">
            <v>Gobierno Autónomo Municipal De Bermejo</v>
          </cell>
        </row>
        <row r="485">
          <cell r="A485">
            <v>1604</v>
          </cell>
          <cell r="B485" t="str">
            <v>Gobierno Autónomo Municipal De Yacuiba</v>
          </cell>
        </row>
        <row r="486">
          <cell r="A486">
            <v>1605</v>
          </cell>
          <cell r="B486" t="str">
            <v>Gobierno Autónomo Municipal De Caraparí</v>
          </cell>
        </row>
        <row r="487">
          <cell r="A487">
            <v>1606</v>
          </cell>
          <cell r="B487" t="str">
            <v>Gobierno Autónomo Municipal De Villamontes</v>
          </cell>
        </row>
        <row r="488">
          <cell r="A488">
            <v>1607</v>
          </cell>
          <cell r="B488" t="str">
            <v>Gobierno Autónomo Municipal De Uriondo (Concepción)</v>
          </cell>
        </row>
        <row r="489">
          <cell r="A489">
            <v>1608</v>
          </cell>
          <cell r="B489" t="str">
            <v>Gobierno Autónomo Municipal De Yunchara</v>
          </cell>
        </row>
        <row r="490">
          <cell r="A490">
            <v>1609</v>
          </cell>
          <cell r="B490" t="str">
            <v>Gobierno Autónomo Municipal De San Lorenzo</v>
          </cell>
        </row>
        <row r="491">
          <cell r="A491">
            <v>1610</v>
          </cell>
          <cell r="B491" t="str">
            <v>Gobierno Autónomo Municipal De El Puente</v>
          </cell>
        </row>
        <row r="492">
          <cell r="A492">
            <v>1611</v>
          </cell>
          <cell r="B492" t="str">
            <v>Gobierno Autónomo Municipal De Entre Ríos</v>
          </cell>
        </row>
        <row r="493">
          <cell r="A493">
            <v>1701</v>
          </cell>
          <cell r="B493" t="str">
            <v>Gobierno Autónomo Municipal De Santa Cruz De La Sierra</v>
          </cell>
        </row>
        <row r="494">
          <cell r="A494">
            <v>1702</v>
          </cell>
          <cell r="B494" t="str">
            <v>Gobierno Autónomo Municipal De Cotoca</v>
          </cell>
        </row>
        <row r="495">
          <cell r="A495">
            <v>1703</v>
          </cell>
          <cell r="B495" t="str">
            <v>Gobierno Autónomo Municipal De Porongo (Ayacucho)</v>
          </cell>
        </row>
        <row r="496">
          <cell r="A496">
            <v>1704</v>
          </cell>
          <cell r="B496" t="str">
            <v>Gobierno Autónomo Municipal De La Guardia</v>
          </cell>
        </row>
        <row r="497">
          <cell r="A497">
            <v>1705</v>
          </cell>
          <cell r="B497" t="str">
            <v>Gobierno Autónomo Municipal De El Torno</v>
          </cell>
        </row>
        <row r="498">
          <cell r="A498">
            <v>1706</v>
          </cell>
          <cell r="B498" t="str">
            <v>Gobierno Autónomo Municipal De Warnes</v>
          </cell>
        </row>
        <row r="499">
          <cell r="A499">
            <v>1707</v>
          </cell>
          <cell r="B499" t="str">
            <v>Gobierno Autónomo Municipal De San Ignacio (San Ignacio De Velasco)</v>
          </cell>
        </row>
        <row r="500">
          <cell r="A500">
            <v>1708</v>
          </cell>
          <cell r="B500" t="str">
            <v>Gobierno Autónomo Municipal De San Miguel (San Miguel De Velasco)</v>
          </cell>
        </row>
        <row r="501">
          <cell r="A501">
            <v>1709</v>
          </cell>
          <cell r="B501" t="str">
            <v>Gobierno Autónomo Municipal De San Rafael</v>
          </cell>
        </row>
        <row r="502">
          <cell r="A502">
            <v>1710</v>
          </cell>
          <cell r="B502" t="str">
            <v>Gobierno Autónomo Municipal De Buena Vista</v>
          </cell>
        </row>
        <row r="503">
          <cell r="A503">
            <v>1711</v>
          </cell>
          <cell r="B503" t="str">
            <v>Gobierno Autónomo Municipal De San Carlos</v>
          </cell>
        </row>
        <row r="504">
          <cell r="A504">
            <v>1712</v>
          </cell>
          <cell r="B504" t="str">
            <v>Gobierno Autónomo Municipal De Yapacaní</v>
          </cell>
        </row>
        <row r="505">
          <cell r="A505">
            <v>1713</v>
          </cell>
          <cell r="B505" t="str">
            <v>Gobierno Autónomo Municipal De San José</v>
          </cell>
        </row>
        <row r="506">
          <cell r="A506">
            <v>1714</v>
          </cell>
          <cell r="B506" t="str">
            <v>Gobierno Autónomo Municipal De Pailón</v>
          </cell>
        </row>
        <row r="507">
          <cell r="A507">
            <v>1715</v>
          </cell>
          <cell r="B507" t="str">
            <v>Gobierno Autónomo Municipal De Roboré</v>
          </cell>
        </row>
        <row r="508">
          <cell r="A508">
            <v>1716</v>
          </cell>
          <cell r="B508" t="str">
            <v>Gobierno Autónomo Municipal De Portachuelo</v>
          </cell>
        </row>
        <row r="509">
          <cell r="A509">
            <v>1717</v>
          </cell>
          <cell r="B509" t="str">
            <v>Gobierno Autónomo Municipal De Santa Rosa Del Sara</v>
          </cell>
        </row>
        <row r="510">
          <cell r="A510">
            <v>1718</v>
          </cell>
          <cell r="B510" t="str">
            <v>Gobierno Autónomo Municipal De Lagunillas</v>
          </cell>
        </row>
        <row r="511">
          <cell r="A511">
            <v>1719</v>
          </cell>
          <cell r="B511" t="str">
            <v>Gobierno Autónomo Municipal De Charagua</v>
          </cell>
        </row>
        <row r="512">
          <cell r="A512">
            <v>1720</v>
          </cell>
          <cell r="B512" t="str">
            <v>Gobierno Autónomo Municipal De Cabezas</v>
          </cell>
        </row>
        <row r="513">
          <cell r="A513">
            <v>1721</v>
          </cell>
          <cell r="B513" t="str">
            <v>Gobierno Autónomo Municipal De Cuevo</v>
          </cell>
        </row>
        <row r="514">
          <cell r="A514">
            <v>1722</v>
          </cell>
          <cell r="B514" t="str">
            <v>Gobierno Autónomo Municipal De Gutiérrez</v>
          </cell>
        </row>
        <row r="515">
          <cell r="A515">
            <v>1723</v>
          </cell>
          <cell r="B515" t="str">
            <v>Gobierno Autónomo Municipal De Camiri</v>
          </cell>
        </row>
        <row r="516">
          <cell r="A516">
            <v>1724</v>
          </cell>
          <cell r="B516" t="str">
            <v>Gobierno Autónomo Municipal De Boyuibe</v>
          </cell>
        </row>
        <row r="517">
          <cell r="A517">
            <v>1725</v>
          </cell>
          <cell r="B517" t="str">
            <v>Gobierno Autónomo Municipal De Vallegrande</v>
          </cell>
        </row>
        <row r="518">
          <cell r="A518">
            <v>1726</v>
          </cell>
          <cell r="B518" t="str">
            <v>Gobierno Autónomo Municipal De Trigal</v>
          </cell>
        </row>
        <row r="519">
          <cell r="A519">
            <v>1727</v>
          </cell>
          <cell r="B519" t="str">
            <v>Gobierno Autónomo Municipal De Moro Moro</v>
          </cell>
        </row>
        <row r="520">
          <cell r="A520">
            <v>1728</v>
          </cell>
          <cell r="B520" t="str">
            <v>Gobierno Autónomo Municipal De Postrer Valle</v>
          </cell>
        </row>
        <row r="521">
          <cell r="A521">
            <v>1729</v>
          </cell>
          <cell r="B521" t="str">
            <v>Gobierno Autónomo Municipal De Pucara</v>
          </cell>
        </row>
        <row r="522">
          <cell r="A522">
            <v>1730</v>
          </cell>
          <cell r="B522" t="str">
            <v>Gobierno Autónomo Municipal De Samaipata</v>
          </cell>
        </row>
        <row r="523">
          <cell r="A523">
            <v>1731</v>
          </cell>
          <cell r="B523" t="str">
            <v>Gobierno Autónomo Municipal De Pampa Grande</v>
          </cell>
        </row>
        <row r="524">
          <cell r="A524">
            <v>1732</v>
          </cell>
          <cell r="B524" t="str">
            <v>Gobierno Autónomo Municipal De Mairana</v>
          </cell>
        </row>
        <row r="525">
          <cell r="A525">
            <v>1733</v>
          </cell>
          <cell r="B525" t="str">
            <v>Gobierno Autónomo Municipal De Quirusillas</v>
          </cell>
        </row>
        <row r="526">
          <cell r="A526">
            <v>1734</v>
          </cell>
          <cell r="B526" t="str">
            <v>Gobierno Autónomo Municipal De Montero</v>
          </cell>
        </row>
        <row r="527">
          <cell r="A527">
            <v>1735</v>
          </cell>
          <cell r="B527" t="str">
            <v>Gobierno Autónomo Municipal De General Agustín Saavedra</v>
          </cell>
        </row>
        <row r="528">
          <cell r="A528">
            <v>1736</v>
          </cell>
          <cell r="B528" t="str">
            <v>Gobierno Autónomo Municipal De Mineros</v>
          </cell>
        </row>
        <row r="529">
          <cell r="A529">
            <v>1737</v>
          </cell>
          <cell r="B529" t="str">
            <v>Gobierno Autónomo Municipal De Concepción</v>
          </cell>
        </row>
        <row r="530">
          <cell r="A530">
            <v>1738</v>
          </cell>
          <cell r="B530" t="str">
            <v>Gobierno Autónomo Municipal De San Javier</v>
          </cell>
        </row>
        <row r="531">
          <cell r="A531">
            <v>1739</v>
          </cell>
          <cell r="B531" t="str">
            <v>Gobierno Autónomo Municipal De San Julián</v>
          </cell>
        </row>
        <row r="532">
          <cell r="A532">
            <v>1740</v>
          </cell>
          <cell r="B532" t="str">
            <v>Gobierno Autónomo Municipal De San Matías</v>
          </cell>
        </row>
        <row r="533">
          <cell r="A533">
            <v>1741</v>
          </cell>
          <cell r="B533" t="str">
            <v>Gobierno Autónomo Municipal De Comarapa</v>
          </cell>
        </row>
        <row r="534">
          <cell r="A534">
            <v>1742</v>
          </cell>
          <cell r="B534" t="str">
            <v>Gobierno Autónomo Municipal De Saipina</v>
          </cell>
        </row>
        <row r="535">
          <cell r="A535">
            <v>1743</v>
          </cell>
          <cell r="B535" t="str">
            <v>Gobierno Autónomo Municipal De Puerto Suárez</v>
          </cell>
        </row>
        <row r="536">
          <cell r="A536">
            <v>1744</v>
          </cell>
          <cell r="B536" t="str">
            <v>Gobierno Autónomo Municipal De Puerto Quijarro</v>
          </cell>
        </row>
        <row r="537">
          <cell r="A537">
            <v>1745</v>
          </cell>
          <cell r="B537" t="str">
            <v>Gobierno Autónomo Municipal De Ascención De Guarayos</v>
          </cell>
        </row>
        <row r="538">
          <cell r="A538">
            <v>1746</v>
          </cell>
          <cell r="B538" t="str">
            <v>Gobierno Autónomo Municipal De Urubicha</v>
          </cell>
        </row>
        <row r="539">
          <cell r="A539">
            <v>1747</v>
          </cell>
          <cell r="B539" t="str">
            <v>Gobierno Autónomo Municipal De El Puente</v>
          </cell>
        </row>
        <row r="540">
          <cell r="A540">
            <v>1748</v>
          </cell>
          <cell r="B540" t="str">
            <v>Gobierno Autónomo Municipal De Okinawa Uno</v>
          </cell>
        </row>
        <row r="541">
          <cell r="A541">
            <v>1749</v>
          </cell>
          <cell r="B541" t="str">
            <v>Gobierno Autónomo Municipal De San Antonio De Lomerio</v>
          </cell>
        </row>
        <row r="542">
          <cell r="A542">
            <v>1750</v>
          </cell>
          <cell r="B542" t="str">
            <v>Gobierno Autónomo Municipal De San Ramón</v>
          </cell>
        </row>
        <row r="543">
          <cell r="A543">
            <v>1751</v>
          </cell>
          <cell r="B543" t="str">
            <v>Gobierno Autónomo Municipal De El Carmen Rivero Tórrez</v>
          </cell>
        </row>
        <row r="544">
          <cell r="A544">
            <v>1752</v>
          </cell>
          <cell r="B544" t="str">
            <v>Gobierno Autónomo Municipal De San Juan</v>
          </cell>
        </row>
        <row r="545">
          <cell r="A545">
            <v>1753</v>
          </cell>
          <cell r="B545" t="str">
            <v>Gobierno Autónomo Municipal De Fernández Alonso</v>
          </cell>
        </row>
        <row r="546">
          <cell r="A546">
            <v>1754</v>
          </cell>
          <cell r="B546" t="str">
            <v>Gobierno Autónomo Municipal De San Pedro</v>
          </cell>
        </row>
        <row r="547">
          <cell r="A547">
            <v>1755</v>
          </cell>
          <cell r="B547" t="str">
            <v>Gobierno Autónomo Municipal De Cuatro Cañadas</v>
          </cell>
        </row>
        <row r="548">
          <cell r="A548">
            <v>1756</v>
          </cell>
          <cell r="B548" t="str">
            <v>Gobierno Autónomo Municipal De Colpa Bélgica</v>
          </cell>
        </row>
        <row r="549">
          <cell r="A549">
            <v>1801</v>
          </cell>
          <cell r="B549" t="str">
            <v>Gobierno Autónomo Municipal De Trinidad</v>
          </cell>
        </row>
        <row r="550">
          <cell r="A550">
            <v>1802</v>
          </cell>
          <cell r="B550" t="str">
            <v>Gobierno Autónomo Municipal De San Javier</v>
          </cell>
        </row>
        <row r="551">
          <cell r="A551">
            <v>1803</v>
          </cell>
          <cell r="B551" t="str">
            <v>Gobierno Autónomo Municipal De Riberalta</v>
          </cell>
        </row>
        <row r="552">
          <cell r="A552">
            <v>1805</v>
          </cell>
          <cell r="B552" t="str">
            <v>Gobierno Autónomo Municipal De Puerto Guayaramerín</v>
          </cell>
        </row>
        <row r="553">
          <cell r="A553">
            <v>1806</v>
          </cell>
          <cell r="B553" t="str">
            <v>Gobierno Autónomo Municipal De Reyes</v>
          </cell>
        </row>
        <row r="554">
          <cell r="A554">
            <v>1807</v>
          </cell>
          <cell r="B554" t="str">
            <v>Gobierno Autónomo Municipal De Puerto Rurrenabaque</v>
          </cell>
        </row>
        <row r="555">
          <cell r="A555">
            <v>1808</v>
          </cell>
          <cell r="B555" t="str">
            <v>Gobierno Autónomo Municipal De San Borja</v>
          </cell>
        </row>
        <row r="556">
          <cell r="A556">
            <v>1809</v>
          </cell>
          <cell r="B556" t="str">
            <v>Gobierno Autónomo Municipal De Santa Rosa</v>
          </cell>
        </row>
        <row r="557">
          <cell r="A557">
            <v>1810</v>
          </cell>
          <cell r="B557" t="str">
            <v>Gobierno Autónomo Municipal De Santa Ana</v>
          </cell>
        </row>
        <row r="558">
          <cell r="A558">
            <v>1811</v>
          </cell>
          <cell r="B558" t="str">
            <v>Gobierno Autónomo Municipal De San Ignacio</v>
          </cell>
        </row>
        <row r="559">
          <cell r="A559">
            <v>1812</v>
          </cell>
          <cell r="B559" t="str">
            <v>Gobierno Autónomo Municipal De Loreto</v>
          </cell>
        </row>
        <row r="560">
          <cell r="A560">
            <v>1813</v>
          </cell>
          <cell r="B560" t="str">
            <v>Gobierno Autónomo Municipal De San Andrés</v>
          </cell>
        </row>
        <row r="561">
          <cell r="A561">
            <v>1814</v>
          </cell>
          <cell r="B561" t="str">
            <v>Gobierno Autónomo Municipal De San Joaquín</v>
          </cell>
        </row>
        <row r="562">
          <cell r="A562">
            <v>1815</v>
          </cell>
          <cell r="B562" t="str">
            <v>Gobierno Autónomo Municipal De San Ramón</v>
          </cell>
        </row>
        <row r="563">
          <cell r="A563">
            <v>1816</v>
          </cell>
          <cell r="B563" t="str">
            <v>Gobierno Autónomo Municipal De Puerto Síles</v>
          </cell>
        </row>
        <row r="564">
          <cell r="A564">
            <v>1817</v>
          </cell>
          <cell r="B564" t="str">
            <v>Gobierno Autónomo Municipal De Magdalena</v>
          </cell>
        </row>
        <row r="565">
          <cell r="A565">
            <v>1818</v>
          </cell>
          <cell r="B565" t="str">
            <v>Gobierno Autónomo Municipal De Baures</v>
          </cell>
        </row>
        <row r="566">
          <cell r="A566">
            <v>1819</v>
          </cell>
          <cell r="B566" t="str">
            <v>Gobierno Autónomo Municipal De Huacaraje</v>
          </cell>
        </row>
        <row r="567">
          <cell r="A567">
            <v>1820</v>
          </cell>
          <cell r="B567" t="str">
            <v>Gobierno Autónomo Municipal De Exaltación</v>
          </cell>
        </row>
        <row r="568">
          <cell r="A568">
            <v>1901</v>
          </cell>
          <cell r="B568" t="str">
            <v>Gobierno Autónomo Municipal De Cobija</v>
          </cell>
        </row>
        <row r="569">
          <cell r="A569">
            <v>1902</v>
          </cell>
          <cell r="B569" t="str">
            <v>Gobierno Autónomo Municipal De Porvenir</v>
          </cell>
        </row>
        <row r="570">
          <cell r="A570">
            <v>1903</v>
          </cell>
          <cell r="B570" t="str">
            <v>Gobierno Autónomo Municipal De Bolpebra</v>
          </cell>
        </row>
        <row r="571">
          <cell r="A571">
            <v>1904</v>
          </cell>
          <cell r="B571" t="str">
            <v>Gobierno Autónomo Municipal De Bella Flor</v>
          </cell>
        </row>
        <row r="572">
          <cell r="A572">
            <v>1905</v>
          </cell>
          <cell r="B572" t="str">
            <v>Gobierno Autónomo Municipal De Puerto Rico</v>
          </cell>
        </row>
        <row r="573">
          <cell r="A573">
            <v>1906</v>
          </cell>
          <cell r="B573" t="str">
            <v>Gobierno Autónomo Municipal De San Pedro</v>
          </cell>
        </row>
        <row r="574">
          <cell r="A574">
            <v>1907</v>
          </cell>
          <cell r="B574" t="str">
            <v>Gobierno Autónomo Municipal De Filadelfia</v>
          </cell>
        </row>
        <row r="575">
          <cell r="A575">
            <v>1908</v>
          </cell>
          <cell r="B575" t="str">
            <v>Gobierno Autónomo Municipal De Puerto Gonzalo Moreno</v>
          </cell>
        </row>
        <row r="576">
          <cell r="A576">
            <v>1909</v>
          </cell>
          <cell r="B576" t="str">
            <v>Gobierno Autónomo Municipal De San Lorenzo</v>
          </cell>
        </row>
        <row r="577">
          <cell r="A577">
            <v>1910</v>
          </cell>
          <cell r="B577" t="str">
            <v>Gobierno Autónomo Municipal De Sena</v>
          </cell>
        </row>
        <row r="578">
          <cell r="A578">
            <v>1911</v>
          </cell>
          <cell r="B578" t="str">
            <v>Gobierno Autónomo Municipal De Santa Rosa Del Abuná</v>
          </cell>
        </row>
        <row r="579">
          <cell r="A579">
            <v>1912</v>
          </cell>
          <cell r="B579" t="str">
            <v>Gobierno Autónomo Municipal De Ingavi (Humaita)</v>
          </cell>
        </row>
        <row r="580">
          <cell r="A580">
            <v>1913</v>
          </cell>
          <cell r="B580" t="str">
            <v>Gobierno Autónomo Municipal De Nueva Esperanza</v>
          </cell>
        </row>
        <row r="581">
          <cell r="A581">
            <v>1914</v>
          </cell>
          <cell r="B581" t="str">
            <v>Gobierno Autónomo Municipal De Villa Nueva (Loma Alta)</v>
          </cell>
        </row>
        <row r="582">
          <cell r="A582">
            <v>1915</v>
          </cell>
          <cell r="B582" t="str">
            <v>Gobierno Autónomo Municipal De Santos Mercado</v>
          </cell>
        </row>
        <row r="583">
          <cell r="A583">
            <v>2301</v>
          </cell>
          <cell r="B583" t="str">
            <v>Empresa Municipal De Gestión De Residuos Sólidos</v>
          </cell>
        </row>
        <row r="584">
          <cell r="A584">
            <v>2302</v>
          </cell>
          <cell r="B584" t="str">
            <v>Empresa Municipal De Agua Potable Y Alcantarillado Sacaba</v>
          </cell>
        </row>
        <row r="585">
          <cell r="A585">
            <v>2303</v>
          </cell>
          <cell r="B585" t="str">
            <v>Empresa Municipal De Areas Verdes Y Recreación Alternativa</v>
          </cell>
        </row>
        <row r="586">
          <cell r="A586">
            <v>2311</v>
          </cell>
          <cell r="B586" t="str">
            <v>Servicio De Cuencas (Searpi)</v>
          </cell>
        </row>
        <row r="587">
          <cell r="A587">
            <v>2312</v>
          </cell>
          <cell r="B587" t="str">
            <v>Empresa Municipal De Agua Potable Y Alcantarillado Viacha</v>
          </cell>
        </row>
        <row r="588">
          <cell r="A588">
            <v>2313</v>
          </cell>
          <cell r="B588" t="str">
            <v>Entidad Municipal De Aseo Urbano Sucre</v>
          </cell>
        </row>
        <row r="589">
          <cell r="A589">
            <v>2314</v>
          </cell>
          <cell r="B589" t="str">
            <v>Empresa Municipal De Areas Verdes Sucre</v>
          </cell>
        </row>
        <row r="590">
          <cell r="A590">
            <v>2315</v>
          </cell>
          <cell r="B590" t="str">
            <v xml:space="preserve">Empresa Municipal De Servicio De Aseo </v>
          </cell>
        </row>
        <row r="591">
          <cell r="A591">
            <v>2316</v>
          </cell>
          <cell r="B591" t="str">
            <v>Empresa Municipal De Áreas Verdes, Parques Y Forestación</v>
          </cell>
        </row>
        <row r="592">
          <cell r="A592">
            <v>2317</v>
          </cell>
          <cell r="B592" t="str">
            <v>Empresa Municipal De Asfaltos Y Vías</v>
          </cell>
        </row>
        <row r="593">
          <cell r="A593">
            <v>2318</v>
          </cell>
          <cell r="B593" t="str">
            <v>Entidad Descentralizada Ummipre Proman</v>
          </cell>
        </row>
        <row r="594">
          <cell r="A594">
            <v>2319</v>
          </cell>
          <cell r="B594" t="str">
            <v>Empresa Pública Departamental Estratégica De Aguas - La Paz</v>
          </cell>
        </row>
        <row r="595">
          <cell r="A595">
            <v>2320</v>
          </cell>
          <cell r="B595" t="str">
            <v>Empresa Publica Municipal De Servicios De Agua Y Alcantarrillado Sanitario De Cobija</v>
          </cell>
        </row>
        <row r="596">
          <cell r="A596">
            <v>2321</v>
          </cell>
          <cell r="B596" t="str">
            <v>EMPRESA MUNICIPAL DE ASEO DE EL ALTO</v>
          </cell>
        </row>
        <row r="597">
          <cell r="A597">
            <v>2322</v>
          </cell>
          <cell r="B597" t="str">
            <v>ENTIDAD MATADERO FRIGORIFICO MUNICIPAL DE TARIJA</v>
          </cell>
        </row>
        <row r="598">
          <cell r="A598">
            <v>2323</v>
          </cell>
          <cell r="B598" t="str">
            <v>ENTIDAD ASEO MUNICIPAL DE TARIJA</v>
          </cell>
        </row>
        <row r="599">
          <cell r="A599">
            <v>2324</v>
          </cell>
          <cell r="B599" t="str">
            <v>ENTIDAD OBRAS PUBLICAS MUNICIPALES DE TARIJA</v>
          </cell>
        </row>
        <row r="600">
          <cell r="A600">
            <v>2325</v>
          </cell>
          <cell r="B600" t="str">
            <v>ENTIDAD ORDENAMIENTO TERRITORIAL DE TARIJA</v>
          </cell>
        </row>
        <row r="601">
          <cell r="A601">
            <v>2326</v>
          </cell>
          <cell r="B601" t="str">
            <v>ENTIDAD ORDEN Y SEGURIDAD CIUDADANA MUNICIPAL DE TARIJA</v>
          </cell>
        </row>
        <row r="602">
          <cell r="A602">
            <v>2327</v>
          </cell>
          <cell r="B602" t="str">
            <v>EMPRESA MUNICIPAL AUTONOMA DE AGUA POTABLE Y ALCANTARILLADO  DE YACUIBA</v>
          </cell>
        </row>
        <row r="603">
          <cell r="A603">
            <v>2328</v>
          </cell>
          <cell r="B603" t="str">
            <v>EMPRESA MUNICIPAL DE AGUA POTABLE Y ALCANTARILLADO SANITARIO DE URIONDO</v>
          </cell>
        </row>
        <row r="604">
          <cell r="A604" t="str">
            <v>AFP</v>
          </cell>
          <cell r="B604" t="str">
            <v>Acreedores</v>
          </cell>
        </row>
        <row r="605">
          <cell r="A605" t="str">
            <v>UCCF</v>
          </cell>
          <cell r="B605" t="str">
            <v>Area de Conciliaciones</v>
          </cell>
        </row>
        <row r="606">
          <cell r="A606" t="str">
            <v>GRACOS</v>
          </cell>
          <cell r="B606" t="str">
            <v>GRACOS</v>
          </cell>
        </row>
        <row r="607">
          <cell r="A607" t="str">
            <v>N/I</v>
          </cell>
          <cell r="B607" t="str">
            <v>No Identificado</v>
          </cell>
        </row>
        <row r="608">
          <cell r="A608" t="str">
            <v>N/I</v>
          </cell>
          <cell r="B608" t="str">
            <v>No Identificado</v>
          </cell>
        </row>
        <row r="609">
          <cell r="A609" t="str">
            <v>N/I</v>
          </cell>
          <cell r="B609" t="str">
            <v>No Identificado</v>
          </cell>
        </row>
        <row r="610">
          <cell r="A610" t="str">
            <v>N/I</v>
          </cell>
          <cell r="B610" t="str">
            <v>No Identificado</v>
          </cell>
        </row>
        <row r="611">
          <cell r="A611" t="str">
            <v>N/I</v>
          </cell>
          <cell r="B611" t="str">
            <v>No Identificado</v>
          </cell>
        </row>
        <row r="612">
          <cell r="A612" t="str">
            <v>N/I</v>
          </cell>
          <cell r="B612" t="str">
            <v>No Identificado</v>
          </cell>
        </row>
        <row r="613">
          <cell r="A613" t="str">
            <v>N/I</v>
          </cell>
          <cell r="B613" t="str">
            <v>No Identificado</v>
          </cell>
        </row>
        <row r="614">
          <cell r="A614" t="str">
            <v>N/I</v>
          </cell>
          <cell r="B614" t="str">
            <v>No Identificado</v>
          </cell>
        </row>
        <row r="615">
          <cell r="A615" t="str">
            <v>N/I</v>
          </cell>
          <cell r="B615" t="str">
            <v>No Identificado</v>
          </cell>
        </row>
        <row r="616">
          <cell r="A616" t="str">
            <v>N/I</v>
          </cell>
          <cell r="B616" t="str">
            <v>No Identificado</v>
          </cell>
        </row>
        <row r="617">
          <cell r="A617" t="str">
            <v>N/I</v>
          </cell>
          <cell r="B617" t="str">
            <v>No Identificado</v>
          </cell>
        </row>
        <row r="618">
          <cell r="A618" t="str">
            <v>N/I</v>
          </cell>
          <cell r="B618" t="str">
            <v>No Identificado</v>
          </cell>
        </row>
        <row r="619">
          <cell r="A619" t="str">
            <v>N/I</v>
          </cell>
          <cell r="B619" t="str">
            <v>No Identificado</v>
          </cell>
        </row>
        <row r="620">
          <cell r="A620" t="str">
            <v>N/I</v>
          </cell>
          <cell r="B620" t="str">
            <v>No Identificado</v>
          </cell>
        </row>
      </sheetData>
      <sheetData sheetId="6">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row>
        <row r="2">
          <cell r="B2" t="str">
            <v>BOD</v>
          </cell>
          <cell r="C2" t="str">
            <v>CDC</v>
          </cell>
          <cell r="D2" t="str">
            <v>COB</v>
          </cell>
          <cell r="E2" t="str">
            <v>CRV</v>
          </cell>
          <cell r="F2" t="str">
            <v>CTV</v>
          </cell>
          <cell r="G2" t="str">
            <v>CVD</v>
          </cell>
          <cell r="H2" t="str">
            <v>DAU</v>
          </cell>
          <cell r="I2" t="str">
            <v>DDC</v>
          </cell>
          <cell r="J2" t="str">
            <v>DEV</v>
          </cell>
          <cell r="K2" t="str">
            <v>DVD</v>
          </cell>
          <cell r="L2" t="str">
            <v>NTE</v>
          </cell>
          <cell r="M2" t="str">
            <v>NTI</v>
          </cell>
          <cell r="N2" t="str">
            <v>PTV</v>
          </cell>
          <cell r="O2" t="str">
            <v>SWF</v>
          </cell>
          <cell r="P2" t="str">
            <v>TEC</v>
          </cell>
          <cell r="Q2" t="str">
            <v>TRC</v>
          </cell>
        </row>
        <row r="3">
          <cell r="A3" t="str">
            <v>Suma de IMPORTE</v>
          </cell>
          <cell r="B3" t="str">
            <v>Etiquetas de columna</v>
          </cell>
        </row>
        <row r="4">
          <cell r="A4" t="str">
            <v>Etiquetas de fila</v>
          </cell>
          <cell r="B4" t="str">
            <v>BOD</v>
          </cell>
          <cell r="C4" t="str">
            <v>CDC</v>
          </cell>
          <cell r="D4" t="str">
            <v>COB</v>
          </cell>
          <cell r="E4" t="str">
            <v>CRV</v>
          </cell>
          <cell r="F4" t="str">
            <v>CTV</v>
          </cell>
          <cell r="G4" t="str">
            <v>CVD</v>
          </cell>
          <cell r="H4" t="str">
            <v>DAU</v>
          </cell>
          <cell r="I4" t="str">
            <v>DDC</v>
          </cell>
          <cell r="J4" t="str">
            <v>DEV</v>
          </cell>
          <cell r="K4" t="str">
            <v>DVD</v>
          </cell>
          <cell r="L4" t="str">
            <v>NTE</v>
          </cell>
          <cell r="M4" t="str">
            <v>NTI</v>
          </cell>
          <cell r="N4" t="str">
            <v>PTV</v>
          </cell>
          <cell r="O4" t="str">
            <v>SWF</v>
          </cell>
          <cell r="P4" t="str">
            <v>TEC</v>
          </cell>
          <cell r="Q4" t="str">
            <v>TRC</v>
          </cell>
          <cell r="R4" t="str">
            <v>(en blanco)</v>
          </cell>
          <cell r="S4" t="str">
            <v>Total general</v>
          </cell>
        </row>
        <row r="5">
          <cell r="A5">
            <v>0</v>
          </cell>
          <cell r="B5">
            <v>0</v>
          </cell>
          <cell r="S5">
            <v>0</v>
          </cell>
        </row>
        <row r="6">
          <cell r="A6">
            <v>6</v>
          </cell>
          <cell r="B6">
            <v>1.95</v>
          </cell>
          <cell r="D6">
            <v>100</v>
          </cell>
          <cell r="G6">
            <v>603.04</v>
          </cell>
          <cell r="J6">
            <v>155.47999999999999</v>
          </cell>
          <cell r="K6">
            <v>245.07</v>
          </cell>
          <cell r="S6">
            <v>1105.54</v>
          </cell>
        </row>
        <row r="7">
          <cell r="A7">
            <v>10</v>
          </cell>
          <cell r="B7">
            <v>106949.56</v>
          </cell>
          <cell r="E7">
            <v>2945549.5399999991</v>
          </cell>
          <cell r="G7">
            <v>154884.71000000002</v>
          </cell>
          <cell r="S7">
            <v>3207383.8099999991</v>
          </cell>
        </row>
        <row r="8">
          <cell r="A8">
            <v>15</v>
          </cell>
          <cell r="B8">
            <v>1452355.69</v>
          </cell>
          <cell r="D8">
            <v>270</v>
          </cell>
          <cell r="G8">
            <v>3823.7</v>
          </cell>
          <cell r="H8">
            <v>639546.25</v>
          </cell>
          <cell r="S8">
            <v>2095995.64</v>
          </cell>
        </row>
        <row r="9">
          <cell r="A9">
            <v>16</v>
          </cell>
          <cell r="B9">
            <v>306448.36999999994</v>
          </cell>
          <cell r="E9">
            <v>564.83000000000004</v>
          </cell>
          <cell r="G9">
            <v>273.16000000000003</v>
          </cell>
          <cell r="K9">
            <v>114.05</v>
          </cell>
          <cell r="L9">
            <v>11390</v>
          </cell>
          <cell r="S9">
            <v>318790.40999999992</v>
          </cell>
        </row>
        <row r="10">
          <cell r="A10">
            <v>20</v>
          </cell>
          <cell r="B10">
            <v>8879840.8699999955</v>
          </cell>
          <cell r="D10">
            <v>4190.96</v>
          </cell>
          <cell r="G10">
            <v>10686.63</v>
          </cell>
          <cell r="S10">
            <v>8894718.4599999972</v>
          </cell>
        </row>
        <row r="11">
          <cell r="A11">
            <v>25</v>
          </cell>
          <cell r="B11">
            <v>781157.44</v>
          </cell>
          <cell r="E11">
            <v>2930243.44</v>
          </cell>
          <cell r="G11">
            <v>20310.310000000005</v>
          </cell>
          <cell r="H11">
            <v>63988.11</v>
          </cell>
          <cell r="K11">
            <v>62940.680000000008</v>
          </cell>
          <cell r="L11">
            <v>252848162.59000003</v>
          </cell>
          <cell r="S11">
            <v>256706802.57000002</v>
          </cell>
        </row>
        <row r="12">
          <cell r="A12">
            <v>30</v>
          </cell>
          <cell r="B12">
            <v>57577.36</v>
          </cell>
          <cell r="E12">
            <v>40</v>
          </cell>
          <cell r="S12">
            <v>57617.36</v>
          </cell>
        </row>
        <row r="13">
          <cell r="A13">
            <v>35</v>
          </cell>
          <cell r="B13">
            <v>11293864.590000002</v>
          </cell>
          <cell r="G13">
            <v>13144.199999999999</v>
          </cell>
          <cell r="K13">
            <v>1815.53</v>
          </cell>
          <cell r="L13">
            <v>561052.82000000007</v>
          </cell>
          <cell r="S13">
            <v>11869877.140000001</v>
          </cell>
        </row>
        <row r="14">
          <cell r="A14">
            <v>41</v>
          </cell>
          <cell r="B14">
            <v>2064101.4699999997</v>
          </cell>
          <cell r="E14">
            <v>6000000</v>
          </cell>
          <cell r="L14">
            <v>50058.94</v>
          </cell>
          <cell r="S14">
            <v>8114160.4100000001</v>
          </cell>
        </row>
        <row r="15">
          <cell r="A15">
            <v>46</v>
          </cell>
          <cell r="B15">
            <v>5984125.3699999982</v>
          </cell>
          <cell r="E15">
            <v>16340607</v>
          </cell>
          <cell r="G15">
            <v>46753.130000000005</v>
          </cell>
          <cell r="H15">
            <v>53457451.799999997</v>
          </cell>
          <cell r="S15">
            <v>75828937.299999997</v>
          </cell>
        </row>
        <row r="16">
          <cell r="A16">
            <v>47</v>
          </cell>
          <cell r="B16">
            <v>972957.74</v>
          </cell>
          <cell r="D16">
            <v>12187.12</v>
          </cell>
          <cell r="E16">
            <v>174311</v>
          </cell>
          <cell r="G16">
            <v>286.52999999999997</v>
          </cell>
          <cell r="L16">
            <v>19.850000000000001</v>
          </cell>
          <cell r="S16">
            <v>1159762.24</v>
          </cell>
        </row>
        <row r="17">
          <cell r="A17">
            <v>48</v>
          </cell>
          <cell r="B17">
            <v>92996.159999999989</v>
          </cell>
          <cell r="S17">
            <v>92996.159999999989</v>
          </cell>
        </row>
        <row r="18">
          <cell r="A18">
            <v>50</v>
          </cell>
          <cell r="B18">
            <v>0</v>
          </cell>
          <cell r="S18">
            <v>0</v>
          </cell>
        </row>
        <row r="19">
          <cell r="A19">
            <v>51</v>
          </cell>
          <cell r="B19">
            <v>4240</v>
          </cell>
          <cell r="S19">
            <v>4240</v>
          </cell>
        </row>
        <row r="20">
          <cell r="A20">
            <v>52</v>
          </cell>
          <cell r="B20">
            <v>110143</v>
          </cell>
          <cell r="D20">
            <v>50</v>
          </cell>
          <cell r="E20">
            <v>1697445.94</v>
          </cell>
          <cell r="G20">
            <v>3418.21</v>
          </cell>
          <cell r="K20">
            <v>8900.93</v>
          </cell>
          <cell r="S20">
            <v>1819958.0799999998</v>
          </cell>
        </row>
        <row r="21">
          <cell r="A21">
            <v>66</v>
          </cell>
          <cell r="B21">
            <v>597.73</v>
          </cell>
          <cell r="G21">
            <v>1502.52</v>
          </cell>
          <cell r="S21">
            <v>2100.25</v>
          </cell>
        </row>
        <row r="22">
          <cell r="A22">
            <v>70</v>
          </cell>
          <cell r="B22">
            <v>40772.639999999992</v>
          </cell>
          <cell r="H22">
            <v>17088</v>
          </cell>
          <cell r="L22">
            <v>203478.76</v>
          </cell>
          <cell r="S22">
            <v>261339.4</v>
          </cell>
        </row>
        <row r="23">
          <cell r="A23">
            <v>76</v>
          </cell>
          <cell r="B23">
            <v>1786</v>
          </cell>
          <cell r="G23">
            <v>575.53</v>
          </cell>
          <cell r="S23">
            <v>2361.5299999999997</v>
          </cell>
        </row>
        <row r="24">
          <cell r="A24">
            <v>78</v>
          </cell>
          <cell r="B24">
            <v>1020.02</v>
          </cell>
          <cell r="D24">
            <v>25162.02</v>
          </cell>
          <cell r="E24">
            <v>991.96</v>
          </cell>
          <cell r="S24">
            <v>27174</v>
          </cell>
        </row>
        <row r="25">
          <cell r="A25">
            <v>80</v>
          </cell>
          <cell r="B25">
            <v>0</v>
          </cell>
          <cell r="S25">
            <v>0</v>
          </cell>
        </row>
        <row r="26">
          <cell r="A26">
            <v>81</v>
          </cell>
          <cell r="B26">
            <v>37439.339999999997</v>
          </cell>
          <cell r="E26">
            <v>1058324.06</v>
          </cell>
          <cell r="S26">
            <v>1095763.4000000001</v>
          </cell>
        </row>
        <row r="27">
          <cell r="A27">
            <v>85</v>
          </cell>
          <cell r="B27">
            <v>180</v>
          </cell>
          <cell r="S27">
            <v>180</v>
          </cell>
        </row>
        <row r="28">
          <cell r="A28">
            <v>86</v>
          </cell>
          <cell r="B28">
            <v>4701007.0400000019</v>
          </cell>
          <cell r="D28">
            <v>100</v>
          </cell>
          <cell r="E28">
            <v>9104111.1600000001</v>
          </cell>
          <cell r="S28">
            <v>13805218.200000003</v>
          </cell>
        </row>
        <row r="29">
          <cell r="A29">
            <v>87</v>
          </cell>
          <cell r="B29">
            <v>414738.44999999995</v>
          </cell>
          <cell r="D29">
            <v>7316.9</v>
          </cell>
          <cell r="S29">
            <v>422055.35</v>
          </cell>
        </row>
        <row r="30">
          <cell r="A30">
            <v>95</v>
          </cell>
          <cell r="B30">
            <v>0</v>
          </cell>
          <cell r="S30">
            <v>0</v>
          </cell>
        </row>
        <row r="31">
          <cell r="A31">
            <v>108</v>
          </cell>
          <cell r="B31">
            <v>0</v>
          </cell>
          <cell r="S31">
            <v>0</v>
          </cell>
        </row>
        <row r="32">
          <cell r="A32">
            <v>109</v>
          </cell>
          <cell r="B32">
            <v>0</v>
          </cell>
          <cell r="S32">
            <v>0</v>
          </cell>
        </row>
        <row r="33">
          <cell r="A33">
            <v>111</v>
          </cell>
          <cell r="B33">
            <v>0</v>
          </cell>
          <cell r="S33">
            <v>0</v>
          </cell>
        </row>
        <row r="34">
          <cell r="A34">
            <v>112</v>
          </cell>
          <cell r="B34">
            <v>18980</v>
          </cell>
          <cell r="S34">
            <v>18980</v>
          </cell>
        </row>
        <row r="35">
          <cell r="A35">
            <v>113</v>
          </cell>
          <cell r="B35">
            <v>0</v>
          </cell>
          <cell r="S35">
            <v>0</v>
          </cell>
        </row>
        <row r="36">
          <cell r="A36">
            <v>115</v>
          </cell>
          <cell r="B36">
            <v>0</v>
          </cell>
          <cell r="S36">
            <v>0</v>
          </cell>
        </row>
        <row r="37">
          <cell r="A37">
            <v>117</v>
          </cell>
          <cell r="B37">
            <v>1672</v>
          </cell>
          <cell r="D37">
            <v>1000</v>
          </cell>
          <cell r="S37">
            <v>2672</v>
          </cell>
        </row>
        <row r="38">
          <cell r="A38">
            <v>119</v>
          </cell>
          <cell r="B38">
            <v>0</v>
          </cell>
          <cell r="D38">
            <v>1050</v>
          </cell>
          <cell r="S38">
            <v>1050</v>
          </cell>
        </row>
        <row r="39">
          <cell r="A39">
            <v>121</v>
          </cell>
          <cell r="B39">
            <v>0</v>
          </cell>
          <cell r="S39">
            <v>0</v>
          </cell>
        </row>
        <row r="40">
          <cell r="A40">
            <v>124</v>
          </cell>
          <cell r="B40">
            <v>0</v>
          </cell>
          <cell r="S40">
            <v>0</v>
          </cell>
        </row>
        <row r="41">
          <cell r="A41">
            <v>129</v>
          </cell>
          <cell r="B41">
            <v>2249</v>
          </cell>
          <cell r="S41">
            <v>2249</v>
          </cell>
        </row>
        <row r="42">
          <cell r="A42">
            <v>130</v>
          </cell>
          <cell r="B42">
            <v>7596910.5399999991</v>
          </cell>
          <cell r="H42">
            <v>8912</v>
          </cell>
          <cell r="S42">
            <v>7605822.5399999991</v>
          </cell>
        </row>
        <row r="43">
          <cell r="A43">
            <v>132</v>
          </cell>
          <cell r="B43">
            <v>73798.739999999991</v>
          </cell>
          <cell r="C43">
            <v>107897.51000000001</v>
          </cell>
          <cell r="D43">
            <v>25176.54</v>
          </cell>
          <cell r="E43">
            <v>631130542.99000001</v>
          </cell>
          <cell r="G43">
            <v>3714.5200000000004</v>
          </cell>
          <cell r="J43">
            <v>291779.8</v>
          </cell>
          <cell r="S43">
            <v>631632910.0999999</v>
          </cell>
        </row>
        <row r="44">
          <cell r="A44">
            <v>133</v>
          </cell>
          <cell r="B44">
            <v>6183</v>
          </cell>
          <cell r="S44">
            <v>6183</v>
          </cell>
        </row>
        <row r="45">
          <cell r="A45">
            <v>134</v>
          </cell>
          <cell r="B45">
            <v>10965.08</v>
          </cell>
          <cell r="E45">
            <v>69600</v>
          </cell>
          <cell r="S45">
            <v>80565.08</v>
          </cell>
        </row>
        <row r="46">
          <cell r="A46">
            <v>137</v>
          </cell>
          <cell r="B46">
            <v>0</v>
          </cell>
          <cell r="S46">
            <v>0</v>
          </cell>
        </row>
        <row r="47">
          <cell r="A47">
            <v>138</v>
          </cell>
          <cell r="B47">
            <v>0</v>
          </cell>
          <cell r="S47">
            <v>0</v>
          </cell>
        </row>
        <row r="48">
          <cell r="A48">
            <v>139</v>
          </cell>
          <cell r="B48">
            <v>0</v>
          </cell>
          <cell r="S48">
            <v>0</v>
          </cell>
        </row>
        <row r="49">
          <cell r="A49">
            <v>140</v>
          </cell>
          <cell r="B49">
            <v>0</v>
          </cell>
          <cell r="S49">
            <v>0</v>
          </cell>
        </row>
        <row r="50">
          <cell r="A50">
            <v>141</v>
          </cell>
          <cell r="B50">
            <v>0</v>
          </cell>
          <cell r="S50">
            <v>0</v>
          </cell>
        </row>
        <row r="51">
          <cell r="A51">
            <v>142</v>
          </cell>
          <cell r="B51">
            <v>0</v>
          </cell>
          <cell r="S51">
            <v>0</v>
          </cell>
        </row>
        <row r="52">
          <cell r="A52">
            <v>143</v>
          </cell>
          <cell r="B52">
            <v>0</v>
          </cell>
          <cell r="S52">
            <v>0</v>
          </cell>
        </row>
        <row r="53">
          <cell r="A53">
            <v>144</v>
          </cell>
          <cell r="B53">
            <v>0</v>
          </cell>
          <cell r="S53">
            <v>0</v>
          </cell>
        </row>
        <row r="54">
          <cell r="A54">
            <v>145</v>
          </cell>
          <cell r="B54">
            <v>0</v>
          </cell>
          <cell r="S54">
            <v>0</v>
          </cell>
        </row>
        <row r="55">
          <cell r="A55">
            <v>146</v>
          </cell>
          <cell r="B55">
            <v>0</v>
          </cell>
          <cell r="S55">
            <v>0</v>
          </cell>
        </row>
        <row r="56">
          <cell r="A56">
            <v>147</v>
          </cell>
          <cell r="B56">
            <v>0</v>
          </cell>
          <cell r="S56">
            <v>0</v>
          </cell>
        </row>
        <row r="57">
          <cell r="A57">
            <v>148</v>
          </cell>
          <cell r="B57">
            <v>0</v>
          </cell>
          <cell r="S57">
            <v>0</v>
          </cell>
        </row>
        <row r="58">
          <cell r="A58">
            <v>149</v>
          </cell>
          <cell r="B58">
            <v>0</v>
          </cell>
          <cell r="S58">
            <v>0</v>
          </cell>
        </row>
        <row r="59">
          <cell r="A59">
            <v>150</v>
          </cell>
          <cell r="B59">
            <v>9</v>
          </cell>
          <cell r="E59">
            <v>234051.41</v>
          </cell>
          <cell r="S59">
            <v>234060.41</v>
          </cell>
        </row>
        <row r="60">
          <cell r="A60">
            <v>152</v>
          </cell>
          <cell r="B60">
            <v>525</v>
          </cell>
          <cell r="E60">
            <v>924523.65</v>
          </cell>
          <cell r="S60">
            <v>925048.65</v>
          </cell>
        </row>
        <row r="61">
          <cell r="A61">
            <v>153</v>
          </cell>
          <cell r="B61">
            <v>0</v>
          </cell>
          <cell r="S61">
            <v>0</v>
          </cell>
        </row>
        <row r="62">
          <cell r="A62">
            <v>154</v>
          </cell>
          <cell r="B62">
            <v>0</v>
          </cell>
          <cell r="S62">
            <v>0</v>
          </cell>
        </row>
        <row r="63">
          <cell r="A63">
            <v>155</v>
          </cell>
          <cell r="B63">
            <v>0</v>
          </cell>
          <cell r="S63">
            <v>0</v>
          </cell>
        </row>
        <row r="64">
          <cell r="A64">
            <v>156</v>
          </cell>
          <cell r="B64">
            <v>0</v>
          </cell>
          <cell r="S64">
            <v>0</v>
          </cell>
        </row>
        <row r="65">
          <cell r="A65">
            <v>157</v>
          </cell>
          <cell r="B65">
            <v>0</v>
          </cell>
          <cell r="S65">
            <v>0</v>
          </cell>
        </row>
        <row r="66">
          <cell r="A66">
            <v>159</v>
          </cell>
          <cell r="B66">
            <v>0</v>
          </cell>
          <cell r="S66">
            <v>0</v>
          </cell>
        </row>
        <row r="67">
          <cell r="A67">
            <v>163</v>
          </cell>
          <cell r="B67">
            <v>3883.17</v>
          </cell>
          <cell r="G67">
            <v>538.5</v>
          </cell>
          <cell r="S67">
            <v>4421.67</v>
          </cell>
        </row>
        <row r="68">
          <cell r="A68">
            <v>169</v>
          </cell>
          <cell r="B68">
            <v>35118.92</v>
          </cell>
          <cell r="S68">
            <v>35118.92</v>
          </cell>
        </row>
        <row r="69">
          <cell r="A69">
            <v>170</v>
          </cell>
          <cell r="B69">
            <v>0</v>
          </cell>
          <cell r="S69">
            <v>0</v>
          </cell>
        </row>
        <row r="70">
          <cell r="A70">
            <v>171</v>
          </cell>
          <cell r="B70">
            <v>0</v>
          </cell>
          <cell r="S70">
            <v>0</v>
          </cell>
        </row>
        <row r="71">
          <cell r="A71">
            <v>188</v>
          </cell>
          <cell r="B71">
            <v>0</v>
          </cell>
          <cell r="S71">
            <v>0</v>
          </cell>
        </row>
        <row r="72">
          <cell r="A72">
            <v>190</v>
          </cell>
          <cell r="B72">
            <v>969</v>
          </cell>
          <cell r="S72">
            <v>969</v>
          </cell>
        </row>
        <row r="73">
          <cell r="A73">
            <v>192</v>
          </cell>
          <cell r="B73">
            <v>0</v>
          </cell>
          <cell r="S73">
            <v>0</v>
          </cell>
        </row>
        <row r="74">
          <cell r="A74">
            <v>197</v>
          </cell>
          <cell r="B74">
            <v>0</v>
          </cell>
          <cell r="G74">
            <v>1106.7</v>
          </cell>
          <cell r="K74">
            <v>6071.57</v>
          </cell>
          <cell r="S74">
            <v>7178.2699999999995</v>
          </cell>
        </row>
        <row r="75">
          <cell r="A75">
            <v>200</v>
          </cell>
          <cell r="B75">
            <v>0</v>
          </cell>
          <cell r="S75">
            <v>0</v>
          </cell>
        </row>
        <row r="76">
          <cell r="A76">
            <v>201</v>
          </cell>
          <cell r="B76">
            <v>5123.57</v>
          </cell>
          <cell r="S76">
            <v>5123.57</v>
          </cell>
        </row>
        <row r="77">
          <cell r="A77">
            <v>203</v>
          </cell>
          <cell r="B77">
            <v>416757.92</v>
          </cell>
          <cell r="G77">
            <v>387.51</v>
          </cell>
          <cell r="K77">
            <v>2484.89</v>
          </cell>
          <cell r="L77">
            <v>6960</v>
          </cell>
          <cell r="S77">
            <v>426590.32</v>
          </cell>
        </row>
        <row r="78">
          <cell r="A78">
            <v>206</v>
          </cell>
          <cell r="B78">
            <v>5541.6500000000005</v>
          </cell>
          <cell r="S78">
            <v>5541.6500000000005</v>
          </cell>
        </row>
        <row r="79">
          <cell r="A79">
            <v>209</v>
          </cell>
          <cell r="B79">
            <v>0</v>
          </cell>
          <cell r="S79">
            <v>0</v>
          </cell>
        </row>
        <row r="80">
          <cell r="A80">
            <v>210</v>
          </cell>
          <cell r="B80">
            <v>0</v>
          </cell>
          <cell r="S80">
            <v>0</v>
          </cell>
        </row>
        <row r="81">
          <cell r="A81">
            <v>212</v>
          </cell>
          <cell r="B81">
            <v>1252593.7600000002</v>
          </cell>
          <cell r="D81">
            <v>50</v>
          </cell>
          <cell r="E81">
            <v>600</v>
          </cell>
          <cell r="L81">
            <v>5985</v>
          </cell>
          <cell r="S81">
            <v>1259228.7600000002</v>
          </cell>
        </row>
        <row r="82">
          <cell r="A82">
            <v>213</v>
          </cell>
          <cell r="B82">
            <v>0</v>
          </cell>
          <cell r="S82">
            <v>0</v>
          </cell>
        </row>
        <row r="83">
          <cell r="A83">
            <v>221</v>
          </cell>
          <cell r="B83">
            <v>1142</v>
          </cell>
          <cell r="S83">
            <v>1142</v>
          </cell>
        </row>
        <row r="84">
          <cell r="A84">
            <v>222</v>
          </cell>
          <cell r="B84">
            <v>241731.49000000002</v>
          </cell>
          <cell r="E84">
            <v>3003145</v>
          </cell>
          <cell r="G84">
            <v>868.67000000000007</v>
          </cell>
          <cell r="K84">
            <v>350.12</v>
          </cell>
          <cell r="S84">
            <v>3246095.2800000003</v>
          </cell>
        </row>
        <row r="85">
          <cell r="A85">
            <v>223</v>
          </cell>
          <cell r="B85">
            <v>7919.28</v>
          </cell>
          <cell r="E85">
            <v>118814.27</v>
          </cell>
          <cell r="S85">
            <v>126733.55</v>
          </cell>
        </row>
        <row r="86">
          <cell r="A86">
            <v>224</v>
          </cell>
          <cell r="B86">
            <v>39274251.900000006</v>
          </cell>
          <cell r="G86">
            <v>3121.51</v>
          </cell>
          <cell r="K86">
            <v>371.38</v>
          </cell>
          <cell r="S86">
            <v>39277744.790000007</v>
          </cell>
        </row>
        <row r="87">
          <cell r="A87">
            <v>225</v>
          </cell>
          <cell r="B87">
            <v>6003.42</v>
          </cell>
          <cell r="D87">
            <v>150</v>
          </cell>
          <cell r="S87">
            <v>6153.42</v>
          </cell>
        </row>
        <row r="88">
          <cell r="A88">
            <v>226</v>
          </cell>
          <cell r="B88">
            <v>0</v>
          </cell>
          <cell r="S88">
            <v>0</v>
          </cell>
        </row>
        <row r="89">
          <cell r="A89">
            <v>227</v>
          </cell>
          <cell r="B89">
            <v>0</v>
          </cell>
          <cell r="S89">
            <v>0</v>
          </cell>
        </row>
        <row r="90">
          <cell r="A90">
            <v>234</v>
          </cell>
          <cell r="B90">
            <v>68598.200000000012</v>
          </cell>
          <cell r="S90">
            <v>68598.200000000012</v>
          </cell>
        </row>
        <row r="91">
          <cell r="A91">
            <v>242</v>
          </cell>
          <cell r="B91">
            <v>0</v>
          </cell>
          <cell r="S91">
            <v>0</v>
          </cell>
        </row>
        <row r="92">
          <cell r="A92">
            <v>243</v>
          </cell>
          <cell r="B92">
            <v>0</v>
          </cell>
          <cell r="S92">
            <v>0</v>
          </cell>
        </row>
        <row r="93">
          <cell r="A93">
            <v>244</v>
          </cell>
          <cell r="B93">
            <v>0</v>
          </cell>
          <cell r="S93">
            <v>0</v>
          </cell>
        </row>
        <row r="94">
          <cell r="A94">
            <v>245</v>
          </cell>
          <cell r="B94">
            <v>0</v>
          </cell>
          <cell r="S94">
            <v>0</v>
          </cell>
        </row>
        <row r="95">
          <cell r="A95">
            <v>247</v>
          </cell>
          <cell r="B95">
            <v>0</v>
          </cell>
          <cell r="S95">
            <v>0</v>
          </cell>
        </row>
        <row r="96">
          <cell r="A96">
            <v>248</v>
          </cell>
          <cell r="B96">
            <v>0</v>
          </cell>
          <cell r="S96">
            <v>0</v>
          </cell>
        </row>
        <row r="97">
          <cell r="A97">
            <v>249</v>
          </cell>
          <cell r="B97">
            <v>1422.13</v>
          </cell>
          <cell r="D97">
            <v>4288.58</v>
          </cell>
          <cell r="L97">
            <v>2182</v>
          </cell>
          <cell r="S97">
            <v>7892.71</v>
          </cell>
        </row>
        <row r="98">
          <cell r="A98">
            <v>250</v>
          </cell>
          <cell r="B98">
            <v>0</v>
          </cell>
          <cell r="S98">
            <v>0</v>
          </cell>
        </row>
        <row r="99">
          <cell r="A99">
            <v>251</v>
          </cell>
          <cell r="B99">
            <v>0</v>
          </cell>
          <cell r="S99">
            <v>0</v>
          </cell>
        </row>
        <row r="100">
          <cell r="A100">
            <v>253</v>
          </cell>
          <cell r="B100">
            <v>9541363.6600000001</v>
          </cell>
          <cell r="S100">
            <v>9541363.6600000001</v>
          </cell>
        </row>
        <row r="101">
          <cell r="A101">
            <v>254</v>
          </cell>
          <cell r="B101">
            <v>115738.79999999999</v>
          </cell>
          <cell r="S101">
            <v>115738.79999999999</v>
          </cell>
        </row>
        <row r="102">
          <cell r="A102">
            <v>265</v>
          </cell>
          <cell r="B102">
            <v>1044</v>
          </cell>
          <cell r="S102">
            <v>1044</v>
          </cell>
        </row>
        <row r="103">
          <cell r="A103">
            <v>266</v>
          </cell>
          <cell r="B103">
            <v>14151</v>
          </cell>
          <cell r="S103">
            <v>14151</v>
          </cell>
        </row>
        <row r="104">
          <cell r="A104">
            <v>267</v>
          </cell>
          <cell r="B104">
            <v>0</v>
          </cell>
          <cell r="S104">
            <v>0</v>
          </cell>
        </row>
        <row r="105">
          <cell r="A105">
            <v>268</v>
          </cell>
          <cell r="B105">
            <v>0</v>
          </cell>
          <cell r="S105">
            <v>0</v>
          </cell>
        </row>
        <row r="106">
          <cell r="A106">
            <v>269</v>
          </cell>
          <cell r="B106">
            <v>0</v>
          </cell>
          <cell r="S106">
            <v>0</v>
          </cell>
        </row>
        <row r="107">
          <cell r="A107">
            <v>270</v>
          </cell>
          <cell r="B107">
            <v>0</v>
          </cell>
          <cell r="S107">
            <v>0</v>
          </cell>
        </row>
        <row r="108">
          <cell r="A108">
            <v>271</v>
          </cell>
          <cell r="B108">
            <v>0</v>
          </cell>
          <cell r="S108">
            <v>0</v>
          </cell>
        </row>
        <row r="109">
          <cell r="A109">
            <v>272</v>
          </cell>
          <cell r="B109">
            <v>0</v>
          </cell>
          <cell r="E109">
            <v>139256</v>
          </cell>
          <cell r="S109">
            <v>139256</v>
          </cell>
        </row>
        <row r="110">
          <cell r="A110">
            <v>273</v>
          </cell>
          <cell r="B110">
            <v>0</v>
          </cell>
          <cell r="E110">
            <v>147892</v>
          </cell>
          <cell r="S110">
            <v>147892</v>
          </cell>
        </row>
        <row r="111">
          <cell r="A111">
            <v>281</v>
          </cell>
          <cell r="B111">
            <v>0</v>
          </cell>
          <cell r="S111">
            <v>0</v>
          </cell>
        </row>
        <row r="112">
          <cell r="A112">
            <v>283</v>
          </cell>
          <cell r="B112">
            <v>387903.56000000011</v>
          </cell>
          <cell r="G112">
            <v>611.83000000000004</v>
          </cell>
          <cell r="S112">
            <v>388515.39000000013</v>
          </cell>
        </row>
        <row r="113">
          <cell r="A113">
            <v>287</v>
          </cell>
          <cell r="B113">
            <v>376215.65</v>
          </cell>
          <cell r="D113">
            <v>1050</v>
          </cell>
          <cell r="E113">
            <v>21304210.239999998</v>
          </cell>
          <cell r="L113">
            <v>475665.95999999996</v>
          </cell>
          <cell r="S113">
            <v>22157141.849999998</v>
          </cell>
        </row>
        <row r="114">
          <cell r="A114">
            <v>288</v>
          </cell>
          <cell r="B114">
            <v>0</v>
          </cell>
          <cell r="S114">
            <v>0</v>
          </cell>
        </row>
        <row r="115">
          <cell r="A115">
            <v>289</v>
          </cell>
          <cell r="B115">
            <v>0</v>
          </cell>
          <cell r="S115">
            <v>0</v>
          </cell>
        </row>
        <row r="116">
          <cell r="A116">
            <v>290</v>
          </cell>
          <cell r="B116">
            <v>551875.35</v>
          </cell>
          <cell r="E116">
            <v>40</v>
          </cell>
          <cell r="G116">
            <v>524.99</v>
          </cell>
          <cell r="H116">
            <v>75229.440000000002</v>
          </cell>
          <cell r="S116">
            <v>627669.78</v>
          </cell>
        </row>
        <row r="117">
          <cell r="A117">
            <v>291</v>
          </cell>
          <cell r="B117">
            <v>5621968.6799999988</v>
          </cell>
          <cell r="D117">
            <v>3950</v>
          </cell>
          <cell r="E117">
            <v>17658301.229999997</v>
          </cell>
          <cell r="G117">
            <v>1200.19</v>
          </cell>
          <cell r="J117">
            <v>1753.92</v>
          </cell>
          <cell r="K117">
            <v>1013.1</v>
          </cell>
          <cell r="S117">
            <v>23288187.120000001</v>
          </cell>
        </row>
        <row r="118">
          <cell r="A118">
            <v>292</v>
          </cell>
          <cell r="B118">
            <v>51476.09</v>
          </cell>
          <cell r="L118">
            <v>4032.06</v>
          </cell>
          <cell r="S118">
            <v>55508.149999999994</v>
          </cell>
        </row>
        <row r="119">
          <cell r="A119">
            <v>293</v>
          </cell>
          <cell r="B119">
            <v>2226</v>
          </cell>
          <cell r="S119">
            <v>2226</v>
          </cell>
        </row>
        <row r="120">
          <cell r="A120">
            <v>294</v>
          </cell>
          <cell r="B120">
            <v>0</v>
          </cell>
          <cell r="S120">
            <v>0</v>
          </cell>
        </row>
        <row r="121">
          <cell r="A121">
            <v>295</v>
          </cell>
          <cell r="B121">
            <v>0</v>
          </cell>
          <cell r="S121">
            <v>0</v>
          </cell>
        </row>
        <row r="122">
          <cell r="A122">
            <v>296</v>
          </cell>
          <cell r="B122">
            <v>0</v>
          </cell>
          <cell r="S122">
            <v>0</v>
          </cell>
        </row>
        <row r="123">
          <cell r="A123">
            <v>297</v>
          </cell>
          <cell r="B123">
            <v>0</v>
          </cell>
          <cell r="S123">
            <v>0</v>
          </cell>
        </row>
        <row r="124">
          <cell r="A124">
            <v>298</v>
          </cell>
          <cell r="B124">
            <v>0</v>
          </cell>
          <cell r="S124">
            <v>0</v>
          </cell>
        </row>
        <row r="125">
          <cell r="A125">
            <v>299</v>
          </cell>
          <cell r="B125">
            <v>1151500</v>
          </cell>
          <cell r="H125">
            <v>12759</v>
          </cell>
          <cell r="S125">
            <v>1164259</v>
          </cell>
        </row>
        <row r="126">
          <cell r="A126">
            <v>300</v>
          </cell>
          <cell r="B126">
            <v>500000</v>
          </cell>
          <cell r="H126">
            <v>4916</v>
          </cell>
          <cell r="S126">
            <v>504916</v>
          </cell>
        </row>
        <row r="127">
          <cell r="A127">
            <v>301</v>
          </cell>
          <cell r="B127">
            <v>0</v>
          </cell>
          <cell r="H127">
            <v>9689</v>
          </cell>
          <cell r="S127">
            <v>9689</v>
          </cell>
        </row>
        <row r="128">
          <cell r="A128">
            <v>302</v>
          </cell>
          <cell r="B128">
            <v>1127280</v>
          </cell>
          <cell r="H128">
            <v>4320</v>
          </cell>
          <cell r="S128">
            <v>1131600</v>
          </cell>
        </row>
        <row r="129">
          <cell r="A129">
            <v>303</v>
          </cell>
          <cell r="B129">
            <v>0</v>
          </cell>
          <cell r="H129">
            <v>2546</v>
          </cell>
          <cell r="S129">
            <v>2546</v>
          </cell>
        </row>
        <row r="130">
          <cell r="A130">
            <v>304</v>
          </cell>
          <cell r="B130">
            <v>0</v>
          </cell>
          <cell r="S130">
            <v>0</v>
          </cell>
        </row>
        <row r="131">
          <cell r="A131">
            <v>305</v>
          </cell>
          <cell r="B131">
            <v>0</v>
          </cell>
          <cell r="S131">
            <v>0</v>
          </cell>
        </row>
        <row r="132">
          <cell r="A132">
            <v>306</v>
          </cell>
          <cell r="B132">
            <v>0</v>
          </cell>
          <cell r="S132">
            <v>0</v>
          </cell>
        </row>
        <row r="133">
          <cell r="A133">
            <v>309</v>
          </cell>
          <cell r="B133">
            <v>30103.599999999999</v>
          </cell>
          <cell r="S133">
            <v>30103.599999999999</v>
          </cell>
        </row>
        <row r="134">
          <cell r="A134">
            <v>310</v>
          </cell>
          <cell r="B134">
            <v>10532.64</v>
          </cell>
          <cell r="D134">
            <v>50</v>
          </cell>
          <cell r="G134">
            <v>3978.02</v>
          </cell>
          <cell r="J134">
            <v>348</v>
          </cell>
          <cell r="K134">
            <v>72273.84</v>
          </cell>
          <cell r="S134">
            <v>87182.5</v>
          </cell>
        </row>
        <row r="135">
          <cell r="A135">
            <v>311</v>
          </cell>
          <cell r="B135">
            <v>0</v>
          </cell>
          <cell r="S135">
            <v>0</v>
          </cell>
        </row>
        <row r="136">
          <cell r="A136">
            <v>312</v>
          </cell>
          <cell r="B136">
            <v>22365.239999999998</v>
          </cell>
          <cell r="S136">
            <v>22365.239999999998</v>
          </cell>
        </row>
        <row r="137">
          <cell r="A137">
            <v>313</v>
          </cell>
          <cell r="B137">
            <v>4893.25</v>
          </cell>
          <cell r="G137">
            <v>1943.27</v>
          </cell>
          <cell r="S137">
            <v>6836.52</v>
          </cell>
        </row>
        <row r="138">
          <cell r="A138">
            <v>314</v>
          </cell>
          <cell r="B138">
            <v>0</v>
          </cell>
          <cell r="S138">
            <v>0</v>
          </cell>
        </row>
        <row r="139">
          <cell r="A139">
            <v>315</v>
          </cell>
          <cell r="B139">
            <v>1093.0999999999999</v>
          </cell>
          <cell r="H139">
            <v>1732</v>
          </cell>
          <cell r="S139">
            <v>2825.1</v>
          </cell>
        </row>
        <row r="140">
          <cell r="A140">
            <v>324</v>
          </cell>
          <cell r="B140">
            <v>0</v>
          </cell>
          <cell r="S140">
            <v>0</v>
          </cell>
        </row>
        <row r="141">
          <cell r="A141">
            <v>340</v>
          </cell>
          <cell r="B141">
            <v>69165.11</v>
          </cell>
          <cell r="E141">
            <v>475982.5</v>
          </cell>
          <cell r="G141">
            <v>6566.0899999999992</v>
          </cell>
          <cell r="J141">
            <v>21855.96</v>
          </cell>
          <cell r="L141">
            <v>17816</v>
          </cell>
          <cell r="S141">
            <v>591385.65999999992</v>
          </cell>
        </row>
        <row r="142">
          <cell r="A142">
            <v>341</v>
          </cell>
          <cell r="B142">
            <v>0</v>
          </cell>
          <cell r="S142">
            <v>0</v>
          </cell>
        </row>
        <row r="143">
          <cell r="A143">
            <v>342</v>
          </cell>
          <cell r="B143">
            <v>76671.06</v>
          </cell>
          <cell r="E143">
            <v>11067458.649999999</v>
          </cell>
          <cell r="S143">
            <v>11144129.709999999</v>
          </cell>
        </row>
        <row r="144">
          <cell r="A144">
            <v>343</v>
          </cell>
          <cell r="B144">
            <v>0</v>
          </cell>
          <cell r="S144">
            <v>0</v>
          </cell>
        </row>
        <row r="145">
          <cell r="A145">
            <v>344</v>
          </cell>
          <cell r="B145">
            <v>107226.25</v>
          </cell>
          <cell r="E145">
            <v>174000</v>
          </cell>
          <cell r="S145">
            <v>281226.25</v>
          </cell>
        </row>
        <row r="146">
          <cell r="A146">
            <v>345</v>
          </cell>
          <cell r="B146">
            <v>0</v>
          </cell>
          <cell r="S146">
            <v>0</v>
          </cell>
        </row>
        <row r="147">
          <cell r="A147">
            <v>346</v>
          </cell>
          <cell r="B147">
            <v>0</v>
          </cell>
          <cell r="G147">
            <v>300.94</v>
          </cell>
          <cell r="S147">
            <v>300.94</v>
          </cell>
        </row>
        <row r="148">
          <cell r="A148">
            <v>347</v>
          </cell>
          <cell r="B148">
            <v>0</v>
          </cell>
          <cell r="S148">
            <v>0</v>
          </cell>
        </row>
        <row r="149">
          <cell r="A149">
            <v>348</v>
          </cell>
          <cell r="B149">
            <v>653.1</v>
          </cell>
          <cell r="S149">
            <v>653.1</v>
          </cell>
        </row>
        <row r="150">
          <cell r="A150">
            <v>349</v>
          </cell>
          <cell r="B150">
            <v>0</v>
          </cell>
          <cell r="S150">
            <v>0</v>
          </cell>
        </row>
        <row r="151">
          <cell r="A151">
            <v>371</v>
          </cell>
          <cell r="B151">
            <v>0</v>
          </cell>
          <cell r="S151">
            <v>0</v>
          </cell>
        </row>
        <row r="152">
          <cell r="A152">
            <v>372</v>
          </cell>
          <cell r="B152">
            <v>21021.230000000003</v>
          </cell>
          <cell r="S152">
            <v>21021.230000000003</v>
          </cell>
        </row>
        <row r="153">
          <cell r="A153">
            <v>373</v>
          </cell>
          <cell r="B153">
            <v>24286.559999999998</v>
          </cell>
          <cell r="E153">
            <v>5598</v>
          </cell>
          <cell r="L153">
            <v>6916224.9299999997</v>
          </cell>
          <cell r="S153">
            <v>6946109.4899999993</v>
          </cell>
        </row>
        <row r="154">
          <cell r="A154">
            <v>374</v>
          </cell>
          <cell r="B154">
            <v>6281.21</v>
          </cell>
          <cell r="S154">
            <v>6281.21</v>
          </cell>
        </row>
        <row r="155">
          <cell r="A155">
            <v>375</v>
          </cell>
          <cell r="B155">
            <v>0</v>
          </cell>
          <cell r="S155">
            <v>0</v>
          </cell>
        </row>
        <row r="156">
          <cell r="A156">
            <v>376</v>
          </cell>
          <cell r="B156">
            <v>1336.82</v>
          </cell>
          <cell r="S156">
            <v>1336.82</v>
          </cell>
        </row>
        <row r="157">
          <cell r="A157">
            <v>377</v>
          </cell>
          <cell r="B157">
            <v>0</v>
          </cell>
          <cell r="S157">
            <v>0</v>
          </cell>
        </row>
        <row r="158">
          <cell r="A158">
            <v>378</v>
          </cell>
          <cell r="B158">
            <v>1928.79</v>
          </cell>
          <cell r="E158">
            <v>61234.080000000002</v>
          </cell>
          <cell r="G158">
            <v>270</v>
          </cell>
          <cell r="S158">
            <v>63432.87</v>
          </cell>
        </row>
        <row r="159">
          <cell r="A159">
            <v>380</v>
          </cell>
          <cell r="B159">
            <v>0</v>
          </cell>
          <cell r="S159">
            <v>0</v>
          </cell>
        </row>
        <row r="160">
          <cell r="A160">
            <v>411</v>
          </cell>
          <cell r="B160">
            <v>0</v>
          </cell>
          <cell r="S160">
            <v>0</v>
          </cell>
        </row>
        <row r="161">
          <cell r="A161">
            <v>417</v>
          </cell>
          <cell r="B161">
            <v>0</v>
          </cell>
          <cell r="S161">
            <v>0</v>
          </cell>
        </row>
        <row r="162">
          <cell r="A162">
            <v>418</v>
          </cell>
          <cell r="B162">
            <v>0</v>
          </cell>
          <cell r="S162">
            <v>0</v>
          </cell>
        </row>
        <row r="163">
          <cell r="A163">
            <v>422</v>
          </cell>
          <cell r="B163">
            <v>0</v>
          </cell>
          <cell r="S163">
            <v>0</v>
          </cell>
        </row>
        <row r="164">
          <cell r="A164">
            <v>423</v>
          </cell>
          <cell r="B164">
            <v>0</v>
          </cell>
          <cell r="S164">
            <v>0</v>
          </cell>
        </row>
        <row r="165">
          <cell r="A165">
            <v>424</v>
          </cell>
          <cell r="B165">
            <v>0</v>
          </cell>
          <cell r="S165">
            <v>0</v>
          </cell>
        </row>
        <row r="166">
          <cell r="A166">
            <v>425</v>
          </cell>
          <cell r="B166">
            <v>0</v>
          </cell>
          <cell r="S166">
            <v>0</v>
          </cell>
        </row>
        <row r="167">
          <cell r="A167">
            <v>426</v>
          </cell>
          <cell r="B167">
            <v>0</v>
          </cell>
          <cell r="S167">
            <v>0</v>
          </cell>
        </row>
        <row r="168">
          <cell r="A168">
            <v>427</v>
          </cell>
          <cell r="B168">
            <v>0</v>
          </cell>
          <cell r="S168">
            <v>0</v>
          </cell>
        </row>
        <row r="169">
          <cell r="A169">
            <v>428</v>
          </cell>
          <cell r="B169">
            <v>0</v>
          </cell>
          <cell r="S169">
            <v>0</v>
          </cell>
        </row>
        <row r="170">
          <cell r="A170">
            <v>429</v>
          </cell>
          <cell r="B170">
            <v>0</v>
          </cell>
          <cell r="S170">
            <v>0</v>
          </cell>
        </row>
        <row r="171">
          <cell r="A171">
            <v>432</v>
          </cell>
          <cell r="B171">
            <v>0</v>
          </cell>
          <cell r="S171">
            <v>0</v>
          </cell>
        </row>
        <row r="172">
          <cell r="A172">
            <v>433</v>
          </cell>
          <cell r="B172">
            <v>0</v>
          </cell>
          <cell r="S172">
            <v>0</v>
          </cell>
        </row>
        <row r="173">
          <cell r="A173">
            <v>434</v>
          </cell>
          <cell r="B173">
            <v>0</v>
          </cell>
          <cell r="S173">
            <v>0</v>
          </cell>
        </row>
        <row r="174">
          <cell r="A174">
            <v>435</v>
          </cell>
          <cell r="B174">
            <v>0</v>
          </cell>
          <cell r="S174">
            <v>0</v>
          </cell>
        </row>
        <row r="175">
          <cell r="A175">
            <v>512</v>
          </cell>
          <cell r="B175">
            <v>6725.1900000000005</v>
          </cell>
          <cell r="E175">
            <v>343440.45999999996</v>
          </cell>
          <cell r="S175">
            <v>350165.64999999997</v>
          </cell>
        </row>
        <row r="176">
          <cell r="A176">
            <v>513</v>
          </cell>
          <cell r="B176">
            <v>1126804.9099999999</v>
          </cell>
          <cell r="D176">
            <v>338390.14</v>
          </cell>
          <cell r="E176">
            <v>69970030.530000001</v>
          </cell>
          <cell r="G176">
            <v>3132277.3500000006</v>
          </cell>
          <cell r="J176">
            <v>25199077.130000003</v>
          </cell>
          <cell r="L176">
            <v>3233457</v>
          </cell>
          <cell r="S176">
            <v>103000037.06</v>
          </cell>
        </row>
        <row r="177">
          <cell r="A177">
            <v>514</v>
          </cell>
          <cell r="B177">
            <v>0</v>
          </cell>
          <cell r="S177">
            <v>0</v>
          </cell>
        </row>
        <row r="178">
          <cell r="A178">
            <v>517</v>
          </cell>
          <cell r="B178">
            <v>0</v>
          </cell>
          <cell r="S178">
            <v>0</v>
          </cell>
        </row>
        <row r="179">
          <cell r="A179">
            <v>520</v>
          </cell>
          <cell r="B179">
            <v>0</v>
          </cell>
          <cell r="S179">
            <v>0</v>
          </cell>
        </row>
        <row r="180">
          <cell r="A180">
            <v>522</v>
          </cell>
          <cell r="B180">
            <v>0</v>
          </cell>
          <cell r="S180">
            <v>0</v>
          </cell>
        </row>
        <row r="181">
          <cell r="A181">
            <v>523</v>
          </cell>
          <cell r="B181">
            <v>276067.34000000003</v>
          </cell>
          <cell r="E181">
            <v>26922</v>
          </cell>
          <cell r="S181">
            <v>302989.34000000003</v>
          </cell>
        </row>
        <row r="182">
          <cell r="A182">
            <v>525</v>
          </cell>
          <cell r="B182">
            <v>1738432.08</v>
          </cell>
          <cell r="S182">
            <v>1738432.08</v>
          </cell>
        </row>
        <row r="183">
          <cell r="A183">
            <v>526</v>
          </cell>
          <cell r="B183">
            <v>252837.16000000003</v>
          </cell>
          <cell r="D183">
            <v>50</v>
          </cell>
          <cell r="G183">
            <v>5643.98</v>
          </cell>
          <cell r="J183">
            <v>119.02</v>
          </cell>
          <cell r="K183">
            <v>7092.45</v>
          </cell>
          <cell r="L183">
            <v>3933</v>
          </cell>
          <cell r="S183">
            <v>269675.61000000004</v>
          </cell>
        </row>
        <row r="184">
          <cell r="A184">
            <v>548</v>
          </cell>
          <cell r="B184">
            <v>0</v>
          </cell>
          <cell r="S184">
            <v>0</v>
          </cell>
        </row>
        <row r="185">
          <cell r="A185">
            <v>551</v>
          </cell>
          <cell r="B185">
            <v>0</v>
          </cell>
          <cell r="S185">
            <v>0</v>
          </cell>
        </row>
        <row r="186">
          <cell r="A186">
            <v>572</v>
          </cell>
          <cell r="B186">
            <v>2605.62</v>
          </cell>
          <cell r="S186">
            <v>2605.62</v>
          </cell>
        </row>
        <row r="187">
          <cell r="A187">
            <v>573</v>
          </cell>
          <cell r="B187">
            <v>0</v>
          </cell>
          <cell r="S187">
            <v>0</v>
          </cell>
        </row>
        <row r="188">
          <cell r="A188">
            <v>574</v>
          </cell>
          <cell r="B188">
            <v>1081489.7399999998</v>
          </cell>
          <cell r="D188">
            <v>50</v>
          </cell>
          <cell r="S188">
            <v>1081539.7399999998</v>
          </cell>
        </row>
        <row r="189">
          <cell r="A189">
            <v>575</v>
          </cell>
          <cell r="B189">
            <v>0</v>
          </cell>
          <cell r="S189">
            <v>0</v>
          </cell>
        </row>
        <row r="190">
          <cell r="A190">
            <v>576</v>
          </cell>
          <cell r="B190">
            <v>196</v>
          </cell>
          <cell r="D190">
            <v>2389.56</v>
          </cell>
          <cell r="E190">
            <v>535.08000000000004</v>
          </cell>
          <cell r="G190">
            <v>1817.42</v>
          </cell>
          <cell r="S190">
            <v>4938.0599999999995</v>
          </cell>
        </row>
        <row r="191">
          <cell r="A191">
            <v>578</v>
          </cell>
          <cell r="B191">
            <v>147933.85</v>
          </cell>
          <cell r="G191">
            <v>5917.82</v>
          </cell>
          <cell r="S191">
            <v>153851.67000000001</v>
          </cell>
        </row>
        <row r="192">
          <cell r="A192">
            <v>579</v>
          </cell>
          <cell r="B192">
            <v>0</v>
          </cell>
          <cell r="S192">
            <v>0</v>
          </cell>
        </row>
        <row r="193">
          <cell r="A193">
            <v>580</v>
          </cell>
          <cell r="B193">
            <v>136503.31999999995</v>
          </cell>
          <cell r="S193">
            <v>136503.31999999995</v>
          </cell>
        </row>
        <row r="194">
          <cell r="A194">
            <v>581</v>
          </cell>
          <cell r="B194">
            <v>0</v>
          </cell>
          <cell r="S194">
            <v>0</v>
          </cell>
        </row>
        <row r="195">
          <cell r="A195">
            <v>582</v>
          </cell>
          <cell r="B195">
            <v>7003421.1199999992</v>
          </cell>
          <cell r="E195">
            <v>3587</v>
          </cell>
          <cell r="G195">
            <v>589.4</v>
          </cell>
          <cell r="K195">
            <v>119.27</v>
          </cell>
          <cell r="L195">
            <v>945</v>
          </cell>
          <cell r="S195">
            <v>7008661.7899999991</v>
          </cell>
        </row>
        <row r="196">
          <cell r="A196">
            <v>584</v>
          </cell>
          <cell r="B196">
            <v>0</v>
          </cell>
          <cell r="S196">
            <v>0</v>
          </cell>
        </row>
        <row r="197">
          <cell r="A197">
            <v>585</v>
          </cell>
          <cell r="B197">
            <v>187.22</v>
          </cell>
          <cell r="S197">
            <v>187.22</v>
          </cell>
        </row>
        <row r="198">
          <cell r="A198">
            <v>586</v>
          </cell>
          <cell r="B198">
            <v>18987.520000000004</v>
          </cell>
          <cell r="D198">
            <v>3042.35</v>
          </cell>
          <cell r="E198">
            <v>270826.18</v>
          </cell>
          <cell r="S198">
            <v>292856.05</v>
          </cell>
        </row>
        <row r="199">
          <cell r="A199">
            <v>587</v>
          </cell>
          <cell r="B199">
            <v>2202929.1599999997</v>
          </cell>
          <cell r="S199">
            <v>2202929.1599999997</v>
          </cell>
        </row>
        <row r="200">
          <cell r="A200">
            <v>588</v>
          </cell>
          <cell r="B200">
            <v>0</v>
          </cell>
          <cell r="S200">
            <v>0</v>
          </cell>
        </row>
        <row r="201">
          <cell r="A201">
            <v>589</v>
          </cell>
          <cell r="B201">
            <v>0</v>
          </cell>
          <cell r="S201">
            <v>0</v>
          </cell>
        </row>
        <row r="202">
          <cell r="A202">
            <v>590</v>
          </cell>
          <cell r="B202">
            <v>2451157.58</v>
          </cell>
          <cell r="G202">
            <v>5965.01</v>
          </cell>
          <cell r="S202">
            <v>2457122.59</v>
          </cell>
        </row>
        <row r="203">
          <cell r="A203">
            <v>591</v>
          </cell>
          <cell r="B203">
            <v>7786575.7900000019</v>
          </cell>
          <cell r="D203">
            <v>150</v>
          </cell>
          <cell r="S203">
            <v>7786725.7900000019</v>
          </cell>
        </row>
        <row r="204">
          <cell r="A204">
            <v>592</v>
          </cell>
          <cell r="B204">
            <v>671119.54999999993</v>
          </cell>
          <cell r="D204">
            <v>50</v>
          </cell>
          <cell r="E204">
            <v>1948240</v>
          </cell>
          <cell r="S204">
            <v>2619409.5499999998</v>
          </cell>
        </row>
        <row r="205">
          <cell r="A205">
            <v>593</v>
          </cell>
          <cell r="B205">
            <v>9010.6200000000008</v>
          </cell>
          <cell r="S205">
            <v>9010.6200000000008</v>
          </cell>
        </row>
        <row r="206">
          <cell r="A206">
            <v>594</v>
          </cell>
          <cell r="B206">
            <v>26572.07</v>
          </cell>
          <cell r="G206">
            <v>3931.6700000000005</v>
          </cell>
          <cell r="S206">
            <v>30503.74</v>
          </cell>
        </row>
        <row r="207">
          <cell r="A207">
            <v>595</v>
          </cell>
          <cell r="B207">
            <v>763.2</v>
          </cell>
          <cell r="S207">
            <v>763.2</v>
          </cell>
        </row>
        <row r="208">
          <cell r="A208">
            <v>620</v>
          </cell>
          <cell r="B208">
            <v>0</v>
          </cell>
          <cell r="S208">
            <v>0</v>
          </cell>
        </row>
        <row r="209">
          <cell r="A209">
            <v>633</v>
          </cell>
          <cell r="B209">
            <v>0</v>
          </cell>
          <cell r="S209">
            <v>0</v>
          </cell>
        </row>
        <row r="210">
          <cell r="A210">
            <v>634</v>
          </cell>
          <cell r="B210">
            <v>0</v>
          </cell>
          <cell r="S210">
            <v>0</v>
          </cell>
        </row>
        <row r="211">
          <cell r="A211">
            <v>650</v>
          </cell>
          <cell r="B211">
            <v>62824.95</v>
          </cell>
          <cell r="S211">
            <v>62824.95</v>
          </cell>
        </row>
        <row r="212">
          <cell r="A212">
            <v>660</v>
          </cell>
          <cell r="B212">
            <v>52556.000000000007</v>
          </cell>
          <cell r="L212">
            <v>245777.41</v>
          </cell>
          <cell r="S212">
            <v>298333.41000000003</v>
          </cell>
        </row>
        <row r="213">
          <cell r="A213">
            <v>661</v>
          </cell>
          <cell r="B213">
            <v>21053.03</v>
          </cell>
          <cell r="S213">
            <v>21053.03</v>
          </cell>
        </row>
        <row r="214">
          <cell r="A214">
            <v>670</v>
          </cell>
          <cell r="B214">
            <v>657006.61999999988</v>
          </cell>
          <cell r="D214">
            <v>50</v>
          </cell>
          <cell r="E214">
            <v>1094416</v>
          </cell>
          <cell r="O214">
            <v>53466.84</v>
          </cell>
          <cell r="S214">
            <v>1804939.46</v>
          </cell>
        </row>
        <row r="215">
          <cell r="A215">
            <v>680</v>
          </cell>
          <cell r="B215">
            <v>86603.150000000009</v>
          </cell>
          <cell r="D215">
            <v>100</v>
          </cell>
          <cell r="G215">
            <v>855.21</v>
          </cell>
          <cell r="J215">
            <v>221.18</v>
          </cell>
          <cell r="K215">
            <v>19.220000000000002</v>
          </cell>
          <cell r="S215">
            <v>87798.760000000009</v>
          </cell>
        </row>
        <row r="216">
          <cell r="A216">
            <v>681</v>
          </cell>
          <cell r="B216">
            <v>6650</v>
          </cell>
          <cell r="S216">
            <v>6650</v>
          </cell>
        </row>
        <row r="217">
          <cell r="A217">
            <v>682</v>
          </cell>
          <cell r="B217">
            <v>5648.3</v>
          </cell>
          <cell r="G217">
            <v>288.18</v>
          </cell>
          <cell r="K217">
            <v>853.7</v>
          </cell>
          <cell r="S217">
            <v>6790.18</v>
          </cell>
        </row>
        <row r="218">
          <cell r="A218">
            <v>683</v>
          </cell>
          <cell r="B218">
            <v>0</v>
          </cell>
          <cell r="S218">
            <v>0</v>
          </cell>
        </row>
        <row r="219">
          <cell r="A219">
            <v>716</v>
          </cell>
          <cell r="B219">
            <v>0</v>
          </cell>
          <cell r="S219">
            <v>0</v>
          </cell>
        </row>
        <row r="220">
          <cell r="A220">
            <v>718</v>
          </cell>
          <cell r="B220">
            <v>0</v>
          </cell>
          <cell r="S220">
            <v>0</v>
          </cell>
        </row>
        <row r="221">
          <cell r="A221">
            <v>761</v>
          </cell>
          <cell r="B221">
            <v>0</v>
          </cell>
          <cell r="S221">
            <v>0</v>
          </cell>
        </row>
        <row r="222">
          <cell r="A222">
            <v>781</v>
          </cell>
          <cell r="B222">
            <v>0</v>
          </cell>
          <cell r="S222">
            <v>0</v>
          </cell>
        </row>
        <row r="223">
          <cell r="A223">
            <v>802</v>
          </cell>
          <cell r="B223">
            <v>0</v>
          </cell>
          <cell r="S223">
            <v>0</v>
          </cell>
        </row>
        <row r="224">
          <cell r="A224">
            <v>821</v>
          </cell>
          <cell r="B224">
            <v>0</v>
          </cell>
          <cell r="S224">
            <v>0</v>
          </cell>
        </row>
        <row r="225">
          <cell r="A225">
            <v>831</v>
          </cell>
          <cell r="B225">
            <v>0</v>
          </cell>
          <cell r="S225">
            <v>0</v>
          </cell>
        </row>
        <row r="226">
          <cell r="A226">
            <v>862</v>
          </cell>
          <cell r="B226">
            <v>7454.73</v>
          </cell>
          <cell r="S226">
            <v>7454.73</v>
          </cell>
        </row>
        <row r="227">
          <cell r="A227">
            <v>865</v>
          </cell>
          <cell r="B227">
            <v>0</v>
          </cell>
          <cell r="S227">
            <v>0</v>
          </cell>
        </row>
        <row r="228">
          <cell r="A228">
            <v>866</v>
          </cell>
          <cell r="B228">
            <v>0</v>
          </cell>
          <cell r="S228">
            <v>0</v>
          </cell>
        </row>
        <row r="229">
          <cell r="A229">
            <v>867</v>
          </cell>
          <cell r="B229">
            <v>0</v>
          </cell>
          <cell r="S229">
            <v>0</v>
          </cell>
        </row>
        <row r="230">
          <cell r="A230">
            <v>901</v>
          </cell>
          <cell r="B230">
            <v>0</v>
          </cell>
          <cell r="S230">
            <v>0</v>
          </cell>
        </row>
        <row r="231">
          <cell r="A231">
            <v>902</v>
          </cell>
          <cell r="B231">
            <v>0</v>
          </cell>
          <cell r="S231">
            <v>0</v>
          </cell>
        </row>
        <row r="232">
          <cell r="A232">
            <v>903</v>
          </cell>
          <cell r="B232">
            <v>0</v>
          </cell>
          <cell r="S232">
            <v>0</v>
          </cell>
        </row>
        <row r="233">
          <cell r="A233">
            <v>904</v>
          </cell>
          <cell r="B233">
            <v>0</v>
          </cell>
          <cell r="S233">
            <v>0</v>
          </cell>
        </row>
        <row r="234">
          <cell r="A234">
            <v>905</v>
          </cell>
          <cell r="B234">
            <v>0</v>
          </cell>
          <cell r="S234">
            <v>0</v>
          </cell>
        </row>
        <row r="235">
          <cell r="A235">
            <v>906</v>
          </cell>
          <cell r="B235">
            <v>0</v>
          </cell>
          <cell r="S235">
            <v>0</v>
          </cell>
        </row>
        <row r="236">
          <cell r="A236">
            <v>907</v>
          </cell>
          <cell r="B236">
            <v>0</v>
          </cell>
          <cell r="S236">
            <v>0</v>
          </cell>
        </row>
        <row r="237">
          <cell r="A237">
            <v>908</v>
          </cell>
          <cell r="B237">
            <v>0</v>
          </cell>
          <cell r="S237">
            <v>0</v>
          </cell>
        </row>
        <row r="238">
          <cell r="A238">
            <v>909</v>
          </cell>
          <cell r="B238">
            <v>0</v>
          </cell>
          <cell r="S238">
            <v>0</v>
          </cell>
        </row>
        <row r="239">
          <cell r="A239">
            <v>950</v>
          </cell>
          <cell r="B239">
            <v>0</v>
          </cell>
          <cell r="S239">
            <v>0</v>
          </cell>
        </row>
        <row r="240">
          <cell r="A240">
            <v>951</v>
          </cell>
          <cell r="B240">
            <v>0</v>
          </cell>
          <cell r="S240">
            <v>0</v>
          </cell>
        </row>
        <row r="241">
          <cell r="A241">
            <v>999</v>
          </cell>
          <cell r="B241">
            <v>0</v>
          </cell>
          <cell r="S241">
            <v>0</v>
          </cell>
        </row>
        <row r="242">
          <cell r="A242">
            <v>1101</v>
          </cell>
          <cell r="B242">
            <v>0</v>
          </cell>
          <cell r="S242">
            <v>0</v>
          </cell>
        </row>
        <row r="243">
          <cell r="A243">
            <v>1102</v>
          </cell>
          <cell r="B243">
            <v>0</v>
          </cell>
          <cell r="S243">
            <v>0</v>
          </cell>
        </row>
        <row r="244">
          <cell r="A244">
            <v>1103</v>
          </cell>
          <cell r="B244">
            <v>0</v>
          </cell>
          <cell r="S244">
            <v>0</v>
          </cell>
        </row>
        <row r="245">
          <cell r="A245">
            <v>1104</v>
          </cell>
          <cell r="B245">
            <v>0</v>
          </cell>
          <cell r="S245">
            <v>0</v>
          </cell>
        </row>
        <row r="246">
          <cell r="A246">
            <v>1105</v>
          </cell>
          <cell r="B246">
            <v>0</v>
          </cell>
          <cell r="S246">
            <v>0</v>
          </cell>
        </row>
        <row r="247">
          <cell r="A247">
            <v>1106</v>
          </cell>
          <cell r="B247">
            <v>0</v>
          </cell>
          <cell r="S247">
            <v>0</v>
          </cell>
        </row>
        <row r="248">
          <cell r="A248">
            <v>1107</v>
          </cell>
          <cell r="B248">
            <v>0</v>
          </cell>
          <cell r="S248">
            <v>0</v>
          </cell>
        </row>
        <row r="249">
          <cell r="A249">
            <v>1108</v>
          </cell>
          <cell r="B249">
            <v>0</v>
          </cell>
          <cell r="S249">
            <v>0</v>
          </cell>
        </row>
        <row r="250">
          <cell r="A250">
            <v>1109</v>
          </cell>
          <cell r="B250">
            <v>0</v>
          </cell>
          <cell r="S250">
            <v>0</v>
          </cell>
        </row>
        <row r="251">
          <cell r="A251">
            <v>1110</v>
          </cell>
          <cell r="B251">
            <v>0</v>
          </cell>
          <cell r="S251">
            <v>0</v>
          </cell>
        </row>
        <row r="252">
          <cell r="A252">
            <v>1111</v>
          </cell>
          <cell r="B252">
            <v>0</v>
          </cell>
          <cell r="S252">
            <v>0</v>
          </cell>
        </row>
        <row r="253">
          <cell r="A253">
            <v>1112</v>
          </cell>
          <cell r="B253">
            <v>0</v>
          </cell>
          <cell r="S253">
            <v>0</v>
          </cell>
        </row>
        <row r="254">
          <cell r="A254">
            <v>1113</v>
          </cell>
          <cell r="B254">
            <v>0</v>
          </cell>
          <cell r="S254">
            <v>0</v>
          </cell>
        </row>
        <row r="255">
          <cell r="A255">
            <v>1114</v>
          </cell>
          <cell r="B255">
            <v>0</v>
          </cell>
          <cell r="S255">
            <v>0</v>
          </cell>
        </row>
        <row r="256">
          <cell r="A256">
            <v>1115</v>
          </cell>
          <cell r="B256">
            <v>0</v>
          </cell>
          <cell r="S256">
            <v>0</v>
          </cell>
        </row>
        <row r="257">
          <cell r="A257">
            <v>1116</v>
          </cell>
          <cell r="B257">
            <v>0</v>
          </cell>
          <cell r="S257">
            <v>0</v>
          </cell>
        </row>
        <row r="258">
          <cell r="A258">
            <v>1117</v>
          </cell>
          <cell r="B258">
            <v>0</v>
          </cell>
          <cell r="S258">
            <v>0</v>
          </cell>
        </row>
        <row r="259">
          <cell r="A259">
            <v>1118</v>
          </cell>
          <cell r="B259">
            <v>0</v>
          </cell>
          <cell r="S259">
            <v>0</v>
          </cell>
        </row>
        <row r="260">
          <cell r="A260">
            <v>1119</v>
          </cell>
          <cell r="B260">
            <v>0</v>
          </cell>
          <cell r="S260">
            <v>0</v>
          </cell>
        </row>
        <row r="261">
          <cell r="A261">
            <v>1120</v>
          </cell>
          <cell r="B261">
            <v>0</v>
          </cell>
          <cell r="S261">
            <v>0</v>
          </cell>
        </row>
        <row r="262">
          <cell r="A262">
            <v>1121</v>
          </cell>
          <cell r="B262">
            <v>0</v>
          </cell>
          <cell r="S262">
            <v>0</v>
          </cell>
        </row>
        <row r="263">
          <cell r="A263">
            <v>1122</v>
          </cell>
          <cell r="B263">
            <v>0</v>
          </cell>
          <cell r="S263">
            <v>0</v>
          </cell>
        </row>
        <row r="264">
          <cell r="A264">
            <v>1123</v>
          </cell>
          <cell r="B264">
            <v>0</v>
          </cell>
          <cell r="S264">
            <v>0</v>
          </cell>
        </row>
        <row r="265">
          <cell r="A265">
            <v>1124</v>
          </cell>
          <cell r="B265">
            <v>0</v>
          </cell>
          <cell r="S265">
            <v>0</v>
          </cell>
        </row>
        <row r="266">
          <cell r="A266">
            <v>1125</v>
          </cell>
          <cell r="B266">
            <v>0</v>
          </cell>
          <cell r="S266">
            <v>0</v>
          </cell>
        </row>
        <row r="267">
          <cell r="A267">
            <v>1126</v>
          </cell>
          <cell r="B267">
            <v>0</v>
          </cell>
          <cell r="S267">
            <v>0</v>
          </cell>
        </row>
        <row r="268">
          <cell r="A268">
            <v>1127</v>
          </cell>
          <cell r="B268">
            <v>0</v>
          </cell>
          <cell r="S268">
            <v>0</v>
          </cell>
        </row>
        <row r="269">
          <cell r="A269">
            <v>1128</v>
          </cell>
          <cell r="B269">
            <v>0</v>
          </cell>
          <cell r="S269">
            <v>0</v>
          </cell>
        </row>
        <row r="270">
          <cell r="A270">
            <v>1129</v>
          </cell>
          <cell r="B270">
            <v>0</v>
          </cell>
          <cell r="S270">
            <v>0</v>
          </cell>
        </row>
        <row r="271">
          <cell r="A271">
            <v>1201</v>
          </cell>
          <cell r="B271">
            <v>0</v>
          </cell>
          <cell r="S271">
            <v>0</v>
          </cell>
        </row>
        <row r="272">
          <cell r="A272">
            <v>1202</v>
          </cell>
          <cell r="B272">
            <v>0</v>
          </cell>
          <cell r="S272">
            <v>0</v>
          </cell>
        </row>
        <row r="273">
          <cell r="A273">
            <v>1203</v>
          </cell>
          <cell r="B273">
            <v>0</v>
          </cell>
          <cell r="S273">
            <v>0</v>
          </cell>
        </row>
        <row r="274">
          <cell r="A274">
            <v>1204</v>
          </cell>
          <cell r="B274">
            <v>0</v>
          </cell>
          <cell r="S274">
            <v>0</v>
          </cell>
        </row>
        <row r="275">
          <cell r="A275">
            <v>1205</v>
          </cell>
          <cell r="B275">
            <v>0</v>
          </cell>
          <cell r="S275">
            <v>0</v>
          </cell>
        </row>
        <row r="276">
          <cell r="A276">
            <v>1206</v>
          </cell>
          <cell r="B276">
            <v>0</v>
          </cell>
          <cell r="S276">
            <v>0</v>
          </cell>
        </row>
        <row r="277">
          <cell r="A277">
            <v>1207</v>
          </cell>
          <cell r="B277">
            <v>0</v>
          </cell>
          <cell r="S277">
            <v>0</v>
          </cell>
        </row>
        <row r="278">
          <cell r="A278">
            <v>1208</v>
          </cell>
          <cell r="B278">
            <v>0</v>
          </cell>
          <cell r="S278">
            <v>0</v>
          </cell>
        </row>
        <row r="279">
          <cell r="A279">
            <v>1209</v>
          </cell>
          <cell r="B279">
            <v>0</v>
          </cell>
          <cell r="S279">
            <v>0</v>
          </cell>
        </row>
        <row r="280">
          <cell r="A280">
            <v>1210</v>
          </cell>
          <cell r="B280">
            <v>0</v>
          </cell>
          <cell r="S280">
            <v>0</v>
          </cell>
        </row>
        <row r="281">
          <cell r="A281">
            <v>1211</v>
          </cell>
          <cell r="B281">
            <v>0</v>
          </cell>
          <cell r="S281">
            <v>0</v>
          </cell>
        </row>
        <row r="282">
          <cell r="A282">
            <v>1212</v>
          </cell>
          <cell r="B282">
            <v>0</v>
          </cell>
          <cell r="S282">
            <v>0</v>
          </cell>
        </row>
        <row r="283">
          <cell r="A283">
            <v>1213</v>
          </cell>
          <cell r="B283">
            <v>0</v>
          </cell>
          <cell r="S283">
            <v>0</v>
          </cell>
        </row>
        <row r="284">
          <cell r="A284">
            <v>1214</v>
          </cell>
          <cell r="B284">
            <v>0</v>
          </cell>
          <cell r="S284">
            <v>0</v>
          </cell>
        </row>
        <row r="285">
          <cell r="A285">
            <v>1215</v>
          </cell>
          <cell r="B285">
            <v>0</v>
          </cell>
          <cell r="S285">
            <v>0</v>
          </cell>
        </row>
        <row r="286">
          <cell r="A286">
            <v>1216</v>
          </cell>
          <cell r="B286">
            <v>0</v>
          </cell>
          <cell r="S286">
            <v>0</v>
          </cell>
        </row>
        <row r="287">
          <cell r="A287">
            <v>1217</v>
          </cell>
          <cell r="B287">
            <v>0</v>
          </cell>
          <cell r="S287">
            <v>0</v>
          </cell>
        </row>
        <row r="288">
          <cell r="A288">
            <v>1218</v>
          </cell>
          <cell r="B288">
            <v>0</v>
          </cell>
          <cell r="S288">
            <v>0</v>
          </cell>
        </row>
        <row r="289">
          <cell r="A289">
            <v>1219</v>
          </cell>
          <cell r="B289">
            <v>0</v>
          </cell>
          <cell r="S289">
            <v>0</v>
          </cell>
        </row>
        <row r="290">
          <cell r="A290">
            <v>1220</v>
          </cell>
          <cell r="B290">
            <v>0</v>
          </cell>
          <cell r="S290">
            <v>0</v>
          </cell>
        </row>
        <row r="291">
          <cell r="A291">
            <v>1221</v>
          </cell>
          <cell r="B291">
            <v>0</v>
          </cell>
          <cell r="S291">
            <v>0</v>
          </cell>
        </row>
        <row r="292">
          <cell r="A292">
            <v>1222</v>
          </cell>
          <cell r="B292">
            <v>0</v>
          </cell>
          <cell r="S292">
            <v>0</v>
          </cell>
        </row>
        <row r="293">
          <cell r="A293">
            <v>1223</v>
          </cell>
          <cell r="B293">
            <v>0</v>
          </cell>
          <cell r="S293">
            <v>0</v>
          </cell>
        </row>
        <row r="294">
          <cell r="A294">
            <v>1224</v>
          </cell>
          <cell r="B294">
            <v>0</v>
          </cell>
          <cell r="S294">
            <v>0</v>
          </cell>
        </row>
        <row r="295">
          <cell r="A295">
            <v>1225</v>
          </cell>
          <cell r="B295">
            <v>0</v>
          </cell>
          <cell r="S295">
            <v>0</v>
          </cell>
        </row>
        <row r="296">
          <cell r="A296">
            <v>1226</v>
          </cell>
          <cell r="B296">
            <v>0</v>
          </cell>
          <cell r="S296">
            <v>0</v>
          </cell>
        </row>
        <row r="297">
          <cell r="A297">
            <v>1227</v>
          </cell>
          <cell r="B297">
            <v>0</v>
          </cell>
          <cell r="S297">
            <v>0</v>
          </cell>
        </row>
        <row r="298">
          <cell r="A298">
            <v>1228</v>
          </cell>
          <cell r="B298">
            <v>0</v>
          </cell>
          <cell r="S298">
            <v>0</v>
          </cell>
        </row>
        <row r="299">
          <cell r="A299">
            <v>1229</v>
          </cell>
          <cell r="B299">
            <v>0</v>
          </cell>
          <cell r="S299">
            <v>0</v>
          </cell>
        </row>
        <row r="300">
          <cell r="A300">
            <v>1230</v>
          </cell>
          <cell r="B300">
            <v>0</v>
          </cell>
          <cell r="S300">
            <v>0</v>
          </cell>
        </row>
        <row r="301">
          <cell r="A301">
            <v>1231</v>
          </cell>
          <cell r="B301">
            <v>0</v>
          </cell>
          <cell r="S301">
            <v>0</v>
          </cell>
        </row>
        <row r="302">
          <cell r="A302">
            <v>1232</v>
          </cell>
          <cell r="B302">
            <v>0</v>
          </cell>
          <cell r="S302">
            <v>0</v>
          </cell>
        </row>
        <row r="303">
          <cell r="A303">
            <v>1233</v>
          </cell>
          <cell r="B303">
            <v>0</v>
          </cell>
          <cell r="S303">
            <v>0</v>
          </cell>
        </row>
        <row r="304">
          <cell r="A304">
            <v>1234</v>
          </cell>
          <cell r="B304">
            <v>0</v>
          </cell>
          <cell r="S304">
            <v>0</v>
          </cell>
        </row>
        <row r="305">
          <cell r="A305">
            <v>1235</v>
          </cell>
          <cell r="B305">
            <v>0</v>
          </cell>
          <cell r="S305">
            <v>0</v>
          </cell>
        </row>
        <row r="306">
          <cell r="A306">
            <v>1236</v>
          </cell>
          <cell r="B306">
            <v>0</v>
          </cell>
          <cell r="S306">
            <v>0</v>
          </cell>
        </row>
        <row r="307">
          <cell r="A307">
            <v>1237</v>
          </cell>
          <cell r="B307">
            <v>0</v>
          </cell>
          <cell r="S307">
            <v>0</v>
          </cell>
        </row>
        <row r="308">
          <cell r="A308">
            <v>1238</v>
          </cell>
          <cell r="B308">
            <v>0</v>
          </cell>
          <cell r="S308">
            <v>0</v>
          </cell>
        </row>
        <row r="309">
          <cell r="A309">
            <v>1239</v>
          </cell>
          <cell r="B309">
            <v>0</v>
          </cell>
          <cell r="S309">
            <v>0</v>
          </cell>
        </row>
        <row r="310">
          <cell r="A310">
            <v>1240</v>
          </cell>
          <cell r="B310">
            <v>0</v>
          </cell>
          <cell r="S310">
            <v>0</v>
          </cell>
        </row>
        <row r="311">
          <cell r="A311">
            <v>1241</v>
          </cell>
          <cell r="B311">
            <v>0</v>
          </cell>
          <cell r="S311">
            <v>0</v>
          </cell>
        </row>
        <row r="312">
          <cell r="A312">
            <v>1242</v>
          </cell>
          <cell r="B312">
            <v>0</v>
          </cell>
          <cell r="S312">
            <v>0</v>
          </cell>
        </row>
        <row r="313">
          <cell r="A313">
            <v>1243</v>
          </cell>
          <cell r="B313">
            <v>0</v>
          </cell>
          <cell r="S313">
            <v>0</v>
          </cell>
        </row>
        <row r="314">
          <cell r="A314">
            <v>1244</v>
          </cell>
          <cell r="B314">
            <v>0</v>
          </cell>
          <cell r="S314">
            <v>0</v>
          </cell>
        </row>
        <row r="315">
          <cell r="A315">
            <v>1245</v>
          </cell>
          <cell r="B315">
            <v>0</v>
          </cell>
          <cell r="S315">
            <v>0</v>
          </cell>
        </row>
        <row r="316">
          <cell r="A316">
            <v>1246</v>
          </cell>
          <cell r="B316">
            <v>0</v>
          </cell>
          <cell r="S316">
            <v>0</v>
          </cell>
        </row>
        <row r="317">
          <cell r="A317">
            <v>1247</v>
          </cell>
          <cell r="B317">
            <v>0</v>
          </cell>
          <cell r="S317">
            <v>0</v>
          </cell>
        </row>
        <row r="318">
          <cell r="A318">
            <v>1248</v>
          </cell>
          <cell r="B318">
            <v>0</v>
          </cell>
          <cell r="S318">
            <v>0</v>
          </cell>
        </row>
        <row r="319">
          <cell r="A319">
            <v>1249</v>
          </cell>
          <cell r="B319">
            <v>0</v>
          </cell>
          <cell r="S319">
            <v>0</v>
          </cell>
        </row>
        <row r="320">
          <cell r="A320">
            <v>1250</v>
          </cell>
          <cell r="B320">
            <v>0</v>
          </cell>
          <cell r="S320">
            <v>0</v>
          </cell>
        </row>
        <row r="321">
          <cell r="A321">
            <v>1251</v>
          </cell>
          <cell r="B321">
            <v>0</v>
          </cell>
          <cell r="S321">
            <v>0</v>
          </cell>
        </row>
        <row r="322">
          <cell r="A322">
            <v>1252</v>
          </cell>
          <cell r="B322">
            <v>0</v>
          </cell>
          <cell r="S322">
            <v>0</v>
          </cell>
        </row>
        <row r="323">
          <cell r="A323">
            <v>1253</v>
          </cell>
          <cell r="B323">
            <v>0</v>
          </cell>
          <cell r="S323">
            <v>0</v>
          </cell>
        </row>
        <row r="324">
          <cell r="A324">
            <v>1254</v>
          </cell>
          <cell r="B324">
            <v>0</v>
          </cell>
          <cell r="S324">
            <v>0</v>
          </cell>
        </row>
        <row r="325">
          <cell r="A325">
            <v>1255</v>
          </cell>
          <cell r="B325">
            <v>0</v>
          </cell>
          <cell r="S325">
            <v>0</v>
          </cell>
        </row>
        <row r="326">
          <cell r="A326">
            <v>1256</v>
          </cell>
          <cell r="B326">
            <v>0</v>
          </cell>
          <cell r="S326">
            <v>0</v>
          </cell>
        </row>
        <row r="327">
          <cell r="A327">
            <v>1257</v>
          </cell>
          <cell r="B327">
            <v>0</v>
          </cell>
          <cell r="S327">
            <v>0</v>
          </cell>
        </row>
        <row r="328">
          <cell r="A328">
            <v>1258</v>
          </cell>
          <cell r="B328">
            <v>0</v>
          </cell>
          <cell r="S328">
            <v>0</v>
          </cell>
        </row>
        <row r="329">
          <cell r="A329">
            <v>1259</v>
          </cell>
          <cell r="B329">
            <v>0</v>
          </cell>
          <cell r="S329">
            <v>0</v>
          </cell>
        </row>
        <row r="330">
          <cell r="A330">
            <v>1260</v>
          </cell>
          <cell r="B330">
            <v>0</v>
          </cell>
          <cell r="S330">
            <v>0</v>
          </cell>
        </row>
        <row r="331">
          <cell r="A331">
            <v>1261</v>
          </cell>
          <cell r="B331">
            <v>0</v>
          </cell>
          <cell r="S331">
            <v>0</v>
          </cell>
        </row>
        <row r="332">
          <cell r="A332">
            <v>1262</v>
          </cell>
          <cell r="B332">
            <v>0</v>
          </cell>
          <cell r="S332">
            <v>0</v>
          </cell>
        </row>
        <row r="333">
          <cell r="A333">
            <v>1263</v>
          </cell>
          <cell r="B333">
            <v>0</v>
          </cell>
          <cell r="S333">
            <v>0</v>
          </cell>
        </row>
        <row r="334">
          <cell r="A334">
            <v>1264</v>
          </cell>
          <cell r="B334">
            <v>0</v>
          </cell>
          <cell r="S334">
            <v>0</v>
          </cell>
        </row>
        <row r="335">
          <cell r="A335">
            <v>1265</v>
          </cell>
          <cell r="B335">
            <v>0</v>
          </cell>
          <cell r="S335">
            <v>0</v>
          </cell>
        </row>
        <row r="336">
          <cell r="A336">
            <v>1266</v>
          </cell>
          <cell r="B336">
            <v>0</v>
          </cell>
          <cell r="S336">
            <v>0</v>
          </cell>
        </row>
        <row r="337">
          <cell r="A337">
            <v>1267</v>
          </cell>
          <cell r="B337">
            <v>0</v>
          </cell>
          <cell r="S337">
            <v>0</v>
          </cell>
        </row>
        <row r="338">
          <cell r="A338">
            <v>1268</v>
          </cell>
          <cell r="B338">
            <v>0</v>
          </cell>
          <cell r="S338">
            <v>0</v>
          </cell>
        </row>
        <row r="339">
          <cell r="A339">
            <v>1269</v>
          </cell>
          <cell r="B339">
            <v>0</v>
          </cell>
          <cell r="S339">
            <v>0</v>
          </cell>
        </row>
        <row r="340">
          <cell r="A340">
            <v>1270</v>
          </cell>
          <cell r="B340">
            <v>0</v>
          </cell>
          <cell r="S340">
            <v>0</v>
          </cell>
        </row>
        <row r="341">
          <cell r="A341">
            <v>1271</v>
          </cell>
          <cell r="B341">
            <v>0</v>
          </cell>
          <cell r="S341">
            <v>0</v>
          </cell>
        </row>
        <row r="342">
          <cell r="A342">
            <v>1272</v>
          </cell>
          <cell r="B342">
            <v>0</v>
          </cell>
          <cell r="S342">
            <v>0</v>
          </cell>
        </row>
        <row r="343">
          <cell r="A343">
            <v>1273</v>
          </cell>
          <cell r="B343">
            <v>0</v>
          </cell>
          <cell r="S343">
            <v>0</v>
          </cell>
        </row>
        <row r="344">
          <cell r="A344">
            <v>1274</v>
          </cell>
          <cell r="B344">
            <v>0</v>
          </cell>
          <cell r="S344">
            <v>0</v>
          </cell>
        </row>
        <row r="345">
          <cell r="A345">
            <v>1275</v>
          </cell>
          <cell r="B345">
            <v>0</v>
          </cell>
          <cell r="S345">
            <v>0</v>
          </cell>
        </row>
        <row r="346">
          <cell r="A346">
            <v>1276</v>
          </cell>
          <cell r="B346">
            <v>0</v>
          </cell>
          <cell r="S346">
            <v>0</v>
          </cell>
        </row>
        <row r="347">
          <cell r="A347">
            <v>1277</v>
          </cell>
          <cell r="B347">
            <v>0</v>
          </cell>
          <cell r="S347">
            <v>0</v>
          </cell>
        </row>
        <row r="348">
          <cell r="A348">
            <v>1278</v>
          </cell>
          <cell r="B348">
            <v>0</v>
          </cell>
          <cell r="S348">
            <v>0</v>
          </cell>
        </row>
        <row r="349">
          <cell r="A349">
            <v>1279</v>
          </cell>
          <cell r="B349">
            <v>0</v>
          </cell>
          <cell r="S349">
            <v>0</v>
          </cell>
        </row>
        <row r="350">
          <cell r="A350">
            <v>1280</v>
          </cell>
          <cell r="B350">
            <v>0</v>
          </cell>
          <cell r="S350">
            <v>0</v>
          </cell>
        </row>
        <row r="351">
          <cell r="A351">
            <v>1281</v>
          </cell>
          <cell r="B351">
            <v>0</v>
          </cell>
          <cell r="S351">
            <v>0</v>
          </cell>
        </row>
        <row r="352">
          <cell r="A352">
            <v>1282</v>
          </cell>
          <cell r="B352">
            <v>0</v>
          </cell>
          <cell r="S352">
            <v>0</v>
          </cell>
        </row>
        <row r="353">
          <cell r="A353">
            <v>1283</v>
          </cell>
          <cell r="B353">
            <v>0</v>
          </cell>
          <cell r="S353">
            <v>0</v>
          </cell>
        </row>
        <row r="354">
          <cell r="A354">
            <v>1284</v>
          </cell>
          <cell r="B354">
            <v>0</v>
          </cell>
          <cell r="S354">
            <v>0</v>
          </cell>
        </row>
        <row r="355">
          <cell r="A355">
            <v>1285</v>
          </cell>
          <cell r="B355">
            <v>0</v>
          </cell>
          <cell r="S355">
            <v>0</v>
          </cell>
        </row>
        <row r="356">
          <cell r="A356">
            <v>1286</v>
          </cell>
          <cell r="B356">
            <v>0</v>
          </cell>
          <cell r="S356">
            <v>0</v>
          </cell>
        </row>
        <row r="357">
          <cell r="A357">
            <v>1287</v>
          </cell>
          <cell r="B357">
            <v>0</v>
          </cell>
          <cell r="S357">
            <v>0</v>
          </cell>
        </row>
        <row r="358">
          <cell r="A358">
            <v>1301</v>
          </cell>
          <cell r="B358">
            <v>0</v>
          </cell>
          <cell r="S358">
            <v>0</v>
          </cell>
        </row>
        <row r="359">
          <cell r="A359">
            <v>1302</v>
          </cell>
          <cell r="B359">
            <v>0</v>
          </cell>
          <cell r="S359">
            <v>0</v>
          </cell>
        </row>
        <row r="360">
          <cell r="A360">
            <v>1303</v>
          </cell>
          <cell r="B360">
            <v>0</v>
          </cell>
          <cell r="S360">
            <v>0</v>
          </cell>
        </row>
        <row r="361">
          <cell r="A361">
            <v>1304</v>
          </cell>
          <cell r="B361">
            <v>0</v>
          </cell>
          <cell r="S361">
            <v>0</v>
          </cell>
        </row>
        <row r="362">
          <cell r="A362">
            <v>1305</v>
          </cell>
          <cell r="B362">
            <v>0</v>
          </cell>
          <cell r="S362">
            <v>0</v>
          </cell>
        </row>
        <row r="363">
          <cell r="A363">
            <v>1306</v>
          </cell>
          <cell r="B363">
            <v>0</v>
          </cell>
          <cell r="S363">
            <v>0</v>
          </cell>
        </row>
        <row r="364">
          <cell r="A364">
            <v>1307</v>
          </cell>
          <cell r="B364">
            <v>0</v>
          </cell>
          <cell r="S364">
            <v>0</v>
          </cell>
        </row>
        <row r="365">
          <cell r="A365">
            <v>1308</v>
          </cell>
          <cell r="B365">
            <v>0</v>
          </cell>
          <cell r="S365">
            <v>0</v>
          </cell>
        </row>
        <row r="366">
          <cell r="A366">
            <v>1309</v>
          </cell>
          <cell r="B366">
            <v>0</v>
          </cell>
          <cell r="S366">
            <v>0</v>
          </cell>
        </row>
        <row r="367">
          <cell r="A367">
            <v>1310</v>
          </cell>
          <cell r="B367">
            <v>0</v>
          </cell>
          <cell r="S367">
            <v>0</v>
          </cell>
        </row>
        <row r="368">
          <cell r="A368">
            <v>1311</v>
          </cell>
          <cell r="B368">
            <v>0</v>
          </cell>
          <cell r="S368">
            <v>0</v>
          </cell>
        </row>
        <row r="369">
          <cell r="A369">
            <v>1312</v>
          </cell>
          <cell r="B369">
            <v>0</v>
          </cell>
          <cell r="S369">
            <v>0</v>
          </cell>
        </row>
        <row r="370">
          <cell r="A370">
            <v>1313</v>
          </cell>
          <cell r="B370">
            <v>0</v>
          </cell>
          <cell r="S370">
            <v>0</v>
          </cell>
        </row>
        <row r="371">
          <cell r="A371">
            <v>1314</v>
          </cell>
          <cell r="B371">
            <v>0</v>
          </cell>
          <cell r="S371">
            <v>0</v>
          </cell>
        </row>
        <row r="372">
          <cell r="A372">
            <v>1315</v>
          </cell>
          <cell r="B372">
            <v>0</v>
          </cell>
          <cell r="S372">
            <v>0</v>
          </cell>
        </row>
        <row r="373">
          <cell r="A373">
            <v>1316</v>
          </cell>
          <cell r="B373">
            <v>0</v>
          </cell>
          <cell r="S373">
            <v>0</v>
          </cell>
        </row>
        <row r="374">
          <cell r="A374">
            <v>1317</v>
          </cell>
          <cell r="B374">
            <v>0</v>
          </cell>
          <cell r="S374">
            <v>0</v>
          </cell>
        </row>
        <row r="375">
          <cell r="A375">
            <v>1318</v>
          </cell>
          <cell r="B375">
            <v>0</v>
          </cell>
          <cell r="S375">
            <v>0</v>
          </cell>
        </row>
        <row r="376">
          <cell r="A376">
            <v>1319</v>
          </cell>
          <cell r="B376">
            <v>0</v>
          </cell>
          <cell r="S376">
            <v>0</v>
          </cell>
        </row>
        <row r="377">
          <cell r="A377">
            <v>1320</v>
          </cell>
          <cell r="B377">
            <v>0</v>
          </cell>
          <cell r="S377">
            <v>0</v>
          </cell>
        </row>
        <row r="378">
          <cell r="A378">
            <v>1321</v>
          </cell>
          <cell r="B378">
            <v>0</v>
          </cell>
          <cell r="S378">
            <v>0</v>
          </cell>
        </row>
        <row r="379">
          <cell r="A379">
            <v>1322</v>
          </cell>
          <cell r="B379">
            <v>0</v>
          </cell>
          <cell r="S379">
            <v>0</v>
          </cell>
        </row>
        <row r="380">
          <cell r="A380">
            <v>1323</v>
          </cell>
          <cell r="B380">
            <v>0</v>
          </cell>
          <cell r="S380">
            <v>0</v>
          </cell>
        </row>
        <row r="381">
          <cell r="A381">
            <v>1324</v>
          </cell>
          <cell r="B381">
            <v>0</v>
          </cell>
          <cell r="S381">
            <v>0</v>
          </cell>
        </row>
        <row r="382">
          <cell r="A382">
            <v>1325</v>
          </cell>
          <cell r="B382">
            <v>0</v>
          </cell>
          <cell r="S382">
            <v>0</v>
          </cell>
        </row>
        <row r="383">
          <cell r="A383">
            <v>1326</v>
          </cell>
          <cell r="B383">
            <v>0</v>
          </cell>
          <cell r="S383">
            <v>0</v>
          </cell>
        </row>
        <row r="384">
          <cell r="A384">
            <v>1327</v>
          </cell>
          <cell r="B384">
            <v>0</v>
          </cell>
          <cell r="S384">
            <v>0</v>
          </cell>
        </row>
        <row r="385">
          <cell r="A385">
            <v>1328</v>
          </cell>
          <cell r="B385">
            <v>0</v>
          </cell>
          <cell r="S385">
            <v>0</v>
          </cell>
        </row>
        <row r="386">
          <cell r="A386">
            <v>1329</v>
          </cell>
          <cell r="B386">
            <v>0</v>
          </cell>
          <cell r="S386">
            <v>0</v>
          </cell>
        </row>
        <row r="387">
          <cell r="A387">
            <v>1330</v>
          </cell>
          <cell r="B387">
            <v>0</v>
          </cell>
          <cell r="S387">
            <v>0</v>
          </cell>
        </row>
        <row r="388">
          <cell r="A388">
            <v>1331</v>
          </cell>
          <cell r="B388">
            <v>0</v>
          </cell>
          <cell r="S388">
            <v>0</v>
          </cell>
        </row>
        <row r="389">
          <cell r="A389">
            <v>1332</v>
          </cell>
          <cell r="B389">
            <v>0</v>
          </cell>
          <cell r="S389">
            <v>0</v>
          </cell>
        </row>
        <row r="390">
          <cell r="A390">
            <v>1333</v>
          </cell>
          <cell r="B390">
            <v>0</v>
          </cell>
          <cell r="S390">
            <v>0</v>
          </cell>
        </row>
        <row r="391">
          <cell r="A391">
            <v>1334</v>
          </cell>
          <cell r="B391">
            <v>0</v>
          </cell>
          <cell r="S391">
            <v>0</v>
          </cell>
        </row>
        <row r="392">
          <cell r="A392">
            <v>1335</v>
          </cell>
          <cell r="B392">
            <v>0</v>
          </cell>
          <cell r="S392">
            <v>0</v>
          </cell>
        </row>
        <row r="393">
          <cell r="A393">
            <v>1336</v>
          </cell>
          <cell r="B393">
            <v>0</v>
          </cell>
          <cell r="S393">
            <v>0</v>
          </cell>
        </row>
        <row r="394">
          <cell r="A394">
            <v>1337</v>
          </cell>
          <cell r="B394">
            <v>0</v>
          </cell>
          <cell r="S394">
            <v>0</v>
          </cell>
        </row>
        <row r="395">
          <cell r="A395">
            <v>1338</v>
          </cell>
          <cell r="B395">
            <v>0</v>
          </cell>
          <cell r="S395">
            <v>0</v>
          </cell>
        </row>
        <row r="396">
          <cell r="A396">
            <v>1339</v>
          </cell>
          <cell r="B396">
            <v>0</v>
          </cell>
          <cell r="S396">
            <v>0</v>
          </cell>
        </row>
        <row r="397">
          <cell r="A397">
            <v>1340</v>
          </cell>
          <cell r="B397">
            <v>0</v>
          </cell>
          <cell r="S397">
            <v>0</v>
          </cell>
        </row>
        <row r="398">
          <cell r="A398">
            <v>1341</v>
          </cell>
          <cell r="B398">
            <v>0</v>
          </cell>
          <cell r="S398">
            <v>0</v>
          </cell>
        </row>
        <row r="399">
          <cell r="A399">
            <v>1342</v>
          </cell>
          <cell r="B399">
            <v>0</v>
          </cell>
          <cell r="S399">
            <v>0</v>
          </cell>
        </row>
        <row r="400">
          <cell r="A400">
            <v>1343</v>
          </cell>
          <cell r="B400">
            <v>0</v>
          </cell>
          <cell r="S400">
            <v>0</v>
          </cell>
        </row>
        <row r="401">
          <cell r="A401">
            <v>1344</v>
          </cell>
          <cell r="B401">
            <v>0</v>
          </cell>
          <cell r="S401">
            <v>0</v>
          </cell>
        </row>
        <row r="402">
          <cell r="A402">
            <v>1345</v>
          </cell>
          <cell r="B402">
            <v>0</v>
          </cell>
          <cell r="S402">
            <v>0</v>
          </cell>
        </row>
        <row r="403">
          <cell r="A403">
            <v>1346</v>
          </cell>
          <cell r="B403">
            <v>0</v>
          </cell>
          <cell r="S403">
            <v>0</v>
          </cell>
        </row>
        <row r="404">
          <cell r="A404">
            <v>1347</v>
          </cell>
          <cell r="B404">
            <v>0</v>
          </cell>
          <cell r="S404">
            <v>0</v>
          </cell>
        </row>
        <row r="405">
          <cell r="A405">
            <v>1401</v>
          </cell>
          <cell r="B405">
            <v>0</v>
          </cell>
          <cell r="S405">
            <v>0</v>
          </cell>
        </row>
        <row r="406">
          <cell r="A406">
            <v>1402</v>
          </cell>
          <cell r="B406">
            <v>0</v>
          </cell>
          <cell r="S406">
            <v>0</v>
          </cell>
        </row>
        <row r="407">
          <cell r="A407">
            <v>1403</v>
          </cell>
          <cell r="B407">
            <v>0</v>
          </cell>
          <cell r="S407">
            <v>0</v>
          </cell>
        </row>
        <row r="408">
          <cell r="A408">
            <v>1404</v>
          </cell>
          <cell r="B408">
            <v>0</v>
          </cell>
          <cell r="S408">
            <v>0</v>
          </cell>
        </row>
        <row r="409">
          <cell r="A409">
            <v>1405</v>
          </cell>
          <cell r="B409">
            <v>0</v>
          </cell>
          <cell r="S409">
            <v>0</v>
          </cell>
        </row>
        <row r="410">
          <cell r="A410">
            <v>1406</v>
          </cell>
          <cell r="B410">
            <v>0</v>
          </cell>
          <cell r="S410">
            <v>0</v>
          </cell>
        </row>
        <row r="411">
          <cell r="A411">
            <v>1407</v>
          </cell>
          <cell r="B411">
            <v>0</v>
          </cell>
          <cell r="S411">
            <v>0</v>
          </cell>
        </row>
        <row r="412">
          <cell r="A412">
            <v>1408</v>
          </cell>
          <cell r="B412">
            <v>0</v>
          </cell>
          <cell r="S412">
            <v>0</v>
          </cell>
        </row>
        <row r="413">
          <cell r="A413">
            <v>1409</v>
          </cell>
          <cell r="B413">
            <v>0</v>
          </cell>
          <cell r="S413">
            <v>0</v>
          </cell>
        </row>
        <row r="414">
          <cell r="A414">
            <v>1410</v>
          </cell>
          <cell r="B414">
            <v>0</v>
          </cell>
          <cell r="S414">
            <v>0</v>
          </cell>
        </row>
        <row r="415">
          <cell r="A415">
            <v>1411</v>
          </cell>
          <cell r="B415">
            <v>0</v>
          </cell>
          <cell r="S415">
            <v>0</v>
          </cell>
        </row>
        <row r="416">
          <cell r="A416">
            <v>1412</v>
          </cell>
          <cell r="B416">
            <v>0</v>
          </cell>
          <cell r="S416">
            <v>0</v>
          </cell>
        </row>
        <row r="417">
          <cell r="A417">
            <v>1413</v>
          </cell>
          <cell r="B417">
            <v>0</v>
          </cell>
          <cell r="S417">
            <v>0</v>
          </cell>
        </row>
        <row r="418">
          <cell r="A418">
            <v>1414</v>
          </cell>
          <cell r="B418">
            <v>0</v>
          </cell>
          <cell r="S418">
            <v>0</v>
          </cell>
        </row>
        <row r="419">
          <cell r="A419">
            <v>1415</v>
          </cell>
          <cell r="B419">
            <v>0</v>
          </cell>
          <cell r="S419">
            <v>0</v>
          </cell>
        </row>
        <row r="420">
          <cell r="A420">
            <v>1416</v>
          </cell>
          <cell r="B420">
            <v>0</v>
          </cell>
          <cell r="S420">
            <v>0</v>
          </cell>
        </row>
        <row r="421">
          <cell r="A421">
            <v>1417</v>
          </cell>
          <cell r="B421">
            <v>0</v>
          </cell>
          <cell r="S421">
            <v>0</v>
          </cell>
        </row>
        <row r="422">
          <cell r="A422">
            <v>1418</v>
          </cell>
          <cell r="B422">
            <v>0</v>
          </cell>
          <cell r="S422">
            <v>0</v>
          </cell>
        </row>
        <row r="423">
          <cell r="A423">
            <v>1419</v>
          </cell>
          <cell r="B423">
            <v>0</v>
          </cell>
          <cell r="S423">
            <v>0</v>
          </cell>
        </row>
        <row r="424">
          <cell r="A424">
            <v>1420</v>
          </cell>
          <cell r="B424">
            <v>0</v>
          </cell>
          <cell r="S424">
            <v>0</v>
          </cell>
        </row>
        <row r="425">
          <cell r="A425">
            <v>1421</v>
          </cell>
          <cell r="B425">
            <v>0</v>
          </cell>
          <cell r="S425">
            <v>0</v>
          </cell>
        </row>
        <row r="426">
          <cell r="A426">
            <v>1422</v>
          </cell>
          <cell r="B426">
            <v>0</v>
          </cell>
          <cell r="S426">
            <v>0</v>
          </cell>
        </row>
        <row r="427">
          <cell r="A427">
            <v>1423</v>
          </cell>
          <cell r="B427">
            <v>0</v>
          </cell>
          <cell r="S427">
            <v>0</v>
          </cell>
        </row>
        <row r="428">
          <cell r="A428">
            <v>1424</v>
          </cell>
          <cell r="B428">
            <v>0</v>
          </cell>
          <cell r="S428">
            <v>0</v>
          </cell>
        </row>
        <row r="429">
          <cell r="A429">
            <v>1425</v>
          </cell>
          <cell r="B429">
            <v>0</v>
          </cell>
          <cell r="S429">
            <v>0</v>
          </cell>
        </row>
        <row r="430">
          <cell r="A430">
            <v>1426</v>
          </cell>
          <cell r="B430">
            <v>0</v>
          </cell>
          <cell r="S430">
            <v>0</v>
          </cell>
        </row>
        <row r="431">
          <cell r="A431">
            <v>1427</v>
          </cell>
          <cell r="B431">
            <v>0</v>
          </cell>
          <cell r="S431">
            <v>0</v>
          </cell>
        </row>
        <row r="432">
          <cell r="A432">
            <v>1428</v>
          </cell>
          <cell r="B432">
            <v>0</v>
          </cell>
          <cell r="S432">
            <v>0</v>
          </cell>
        </row>
        <row r="433">
          <cell r="A433">
            <v>1429</v>
          </cell>
          <cell r="B433">
            <v>0</v>
          </cell>
          <cell r="S433">
            <v>0</v>
          </cell>
        </row>
        <row r="434">
          <cell r="A434">
            <v>1430</v>
          </cell>
          <cell r="B434">
            <v>0</v>
          </cell>
          <cell r="S434">
            <v>0</v>
          </cell>
        </row>
        <row r="435">
          <cell r="A435">
            <v>1431</v>
          </cell>
          <cell r="B435">
            <v>0</v>
          </cell>
          <cell r="S435">
            <v>0</v>
          </cell>
        </row>
        <row r="436">
          <cell r="A436">
            <v>1432</v>
          </cell>
          <cell r="B436">
            <v>0</v>
          </cell>
          <cell r="S436">
            <v>0</v>
          </cell>
        </row>
        <row r="437">
          <cell r="A437">
            <v>1433</v>
          </cell>
          <cell r="B437">
            <v>0</v>
          </cell>
          <cell r="S437">
            <v>0</v>
          </cell>
        </row>
        <row r="438">
          <cell r="A438">
            <v>1434</v>
          </cell>
          <cell r="B438">
            <v>0</v>
          </cell>
          <cell r="S438">
            <v>0</v>
          </cell>
        </row>
        <row r="439">
          <cell r="A439">
            <v>1435</v>
          </cell>
          <cell r="B439">
            <v>0</v>
          </cell>
          <cell r="S439">
            <v>0</v>
          </cell>
        </row>
        <row r="440">
          <cell r="A440">
            <v>1501</v>
          </cell>
          <cell r="B440">
            <v>0</v>
          </cell>
          <cell r="S440">
            <v>0</v>
          </cell>
        </row>
        <row r="441">
          <cell r="A441">
            <v>1502</v>
          </cell>
          <cell r="B441">
            <v>0</v>
          </cell>
          <cell r="S441">
            <v>0</v>
          </cell>
        </row>
        <row r="442">
          <cell r="A442">
            <v>1503</v>
          </cell>
          <cell r="B442">
            <v>0</v>
          </cell>
          <cell r="S442">
            <v>0</v>
          </cell>
        </row>
        <row r="443">
          <cell r="A443">
            <v>1504</v>
          </cell>
          <cell r="B443">
            <v>0</v>
          </cell>
          <cell r="S443">
            <v>0</v>
          </cell>
        </row>
        <row r="444">
          <cell r="A444">
            <v>1505</v>
          </cell>
          <cell r="B444">
            <v>0</v>
          </cell>
          <cell r="S444">
            <v>0</v>
          </cell>
        </row>
        <row r="445">
          <cell r="A445">
            <v>1506</v>
          </cell>
          <cell r="B445">
            <v>0</v>
          </cell>
          <cell r="S445">
            <v>0</v>
          </cell>
        </row>
        <row r="446">
          <cell r="A446">
            <v>1507</v>
          </cell>
          <cell r="B446">
            <v>0</v>
          </cell>
          <cell r="S446">
            <v>0</v>
          </cell>
        </row>
        <row r="447">
          <cell r="A447">
            <v>1508</v>
          </cell>
          <cell r="B447">
            <v>0</v>
          </cell>
          <cell r="S447">
            <v>0</v>
          </cell>
        </row>
        <row r="448">
          <cell r="A448">
            <v>1509</v>
          </cell>
          <cell r="B448">
            <v>0</v>
          </cell>
          <cell r="S448">
            <v>0</v>
          </cell>
        </row>
        <row r="449">
          <cell r="A449">
            <v>1510</v>
          </cell>
          <cell r="B449">
            <v>0</v>
          </cell>
          <cell r="S449">
            <v>0</v>
          </cell>
        </row>
        <row r="450">
          <cell r="A450">
            <v>1511</v>
          </cell>
          <cell r="B450">
            <v>0</v>
          </cell>
          <cell r="S450">
            <v>0</v>
          </cell>
        </row>
        <row r="451">
          <cell r="A451">
            <v>1512</v>
          </cell>
          <cell r="B451">
            <v>0</v>
          </cell>
          <cell r="S451">
            <v>0</v>
          </cell>
        </row>
        <row r="452">
          <cell r="A452">
            <v>1513</v>
          </cell>
          <cell r="B452">
            <v>0</v>
          </cell>
          <cell r="S452">
            <v>0</v>
          </cell>
        </row>
        <row r="453">
          <cell r="A453">
            <v>1514</v>
          </cell>
          <cell r="B453">
            <v>0</v>
          </cell>
          <cell r="S453">
            <v>0</v>
          </cell>
        </row>
        <row r="454">
          <cell r="A454">
            <v>1515</v>
          </cell>
          <cell r="B454">
            <v>0</v>
          </cell>
          <cell r="S454">
            <v>0</v>
          </cell>
        </row>
        <row r="455">
          <cell r="A455">
            <v>1516</v>
          </cell>
          <cell r="B455">
            <v>0</v>
          </cell>
          <cell r="S455">
            <v>0</v>
          </cell>
        </row>
        <row r="456">
          <cell r="A456">
            <v>1517</v>
          </cell>
          <cell r="B456">
            <v>0</v>
          </cell>
          <cell r="S456">
            <v>0</v>
          </cell>
        </row>
        <row r="457">
          <cell r="A457">
            <v>1518</v>
          </cell>
          <cell r="B457">
            <v>0</v>
          </cell>
          <cell r="S457">
            <v>0</v>
          </cell>
        </row>
        <row r="458">
          <cell r="A458">
            <v>1519</v>
          </cell>
          <cell r="B458">
            <v>0</v>
          </cell>
          <cell r="S458">
            <v>0</v>
          </cell>
        </row>
        <row r="459">
          <cell r="A459">
            <v>1520</v>
          </cell>
          <cell r="B459">
            <v>0</v>
          </cell>
          <cell r="S459">
            <v>0</v>
          </cell>
        </row>
        <row r="460">
          <cell r="A460">
            <v>1521</v>
          </cell>
          <cell r="B460">
            <v>0</v>
          </cell>
          <cell r="S460">
            <v>0</v>
          </cell>
        </row>
        <row r="461">
          <cell r="A461">
            <v>1522</v>
          </cell>
          <cell r="B461">
            <v>0</v>
          </cell>
          <cell r="S461">
            <v>0</v>
          </cell>
        </row>
        <row r="462">
          <cell r="A462">
            <v>1523</v>
          </cell>
          <cell r="B462">
            <v>0</v>
          </cell>
          <cell r="S462">
            <v>0</v>
          </cell>
        </row>
        <row r="463">
          <cell r="A463">
            <v>1524</v>
          </cell>
          <cell r="B463">
            <v>0</v>
          </cell>
          <cell r="S463">
            <v>0</v>
          </cell>
        </row>
        <row r="464">
          <cell r="A464">
            <v>1525</v>
          </cell>
          <cell r="B464">
            <v>0</v>
          </cell>
          <cell r="S464">
            <v>0</v>
          </cell>
        </row>
        <row r="465">
          <cell r="A465">
            <v>1526</v>
          </cell>
          <cell r="B465">
            <v>0</v>
          </cell>
          <cell r="S465">
            <v>0</v>
          </cell>
        </row>
        <row r="466">
          <cell r="A466">
            <v>1527</v>
          </cell>
          <cell r="B466">
            <v>0</v>
          </cell>
          <cell r="S466">
            <v>0</v>
          </cell>
        </row>
        <row r="467">
          <cell r="A467">
            <v>1528</v>
          </cell>
          <cell r="B467">
            <v>0</v>
          </cell>
          <cell r="S467">
            <v>0</v>
          </cell>
        </row>
        <row r="468">
          <cell r="A468">
            <v>1529</v>
          </cell>
          <cell r="B468">
            <v>0</v>
          </cell>
          <cell r="S468">
            <v>0</v>
          </cell>
        </row>
        <row r="469">
          <cell r="A469">
            <v>1530</v>
          </cell>
          <cell r="B469">
            <v>0</v>
          </cell>
          <cell r="S469">
            <v>0</v>
          </cell>
        </row>
        <row r="470">
          <cell r="A470">
            <v>1531</v>
          </cell>
          <cell r="B470">
            <v>0</v>
          </cell>
          <cell r="S470">
            <v>0</v>
          </cell>
        </row>
        <row r="471">
          <cell r="A471">
            <v>1532</v>
          </cell>
          <cell r="B471">
            <v>0</v>
          </cell>
          <cell r="S471">
            <v>0</v>
          </cell>
        </row>
        <row r="472">
          <cell r="A472">
            <v>1533</v>
          </cell>
          <cell r="B472">
            <v>0</v>
          </cell>
          <cell r="S472">
            <v>0</v>
          </cell>
        </row>
        <row r="473">
          <cell r="A473">
            <v>1534</v>
          </cell>
          <cell r="B473">
            <v>0</v>
          </cell>
          <cell r="S473">
            <v>0</v>
          </cell>
        </row>
        <row r="474">
          <cell r="A474">
            <v>1535</v>
          </cell>
          <cell r="B474">
            <v>0</v>
          </cell>
          <cell r="S474">
            <v>0</v>
          </cell>
        </row>
        <row r="475">
          <cell r="A475">
            <v>1536</v>
          </cell>
          <cell r="B475">
            <v>0</v>
          </cell>
          <cell r="S475">
            <v>0</v>
          </cell>
        </row>
        <row r="476">
          <cell r="A476">
            <v>1537</v>
          </cell>
          <cell r="B476">
            <v>0</v>
          </cell>
          <cell r="S476">
            <v>0</v>
          </cell>
        </row>
        <row r="477">
          <cell r="A477">
            <v>1538</v>
          </cell>
          <cell r="B477">
            <v>0</v>
          </cell>
          <cell r="S477">
            <v>0</v>
          </cell>
        </row>
        <row r="478">
          <cell r="A478">
            <v>1539</v>
          </cell>
          <cell r="B478">
            <v>0</v>
          </cell>
          <cell r="S478">
            <v>0</v>
          </cell>
        </row>
        <row r="479">
          <cell r="A479">
            <v>1540</v>
          </cell>
          <cell r="B479">
            <v>0</v>
          </cell>
          <cell r="S479">
            <v>0</v>
          </cell>
        </row>
        <row r="480">
          <cell r="A480">
            <v>1601</v>
          </cell>
          <cell r="B480">
            <v>0</v>
          </cell>
          <cell r="S480">
            <v>0</v>
          </cell>
        </row>
        <row r="481">
          <cell r="A481">
            <v>1602</v>
          </cell>
          <cell r="B481">
            <v>0</v>
          </cell>
          <cell r="S481">
            <v>0</v>
          </cell>
        </row>
        <row r="482">
          <cell r="A482">
            <v>1603</v>
          </cell>
          <cell r="B482">
            <v>0</v>
          </cell>
          <cell r="S482">
            <v>0</v>
          </cell>
        </row>
        <row r="483">
          <cell r="A483">
            <v>1604</v>
          </cell>
          <cell r="B483">
            <v>0</v>
          </cell>
          <cell r="S483">
            <v>0</v>
          </cell>
        </row>
        <row r="484">
          <cell r="A484">
            <v>1605</v>
          </cell>
          <cell r="B484">
            <v>0</v>
          </cell>
          <cell r="S484">
            <v>0</v>
          </cell>
        </row>
        <row r="485">
          <cell r="A485">
            <v>1606</v>
          </cell>
          <cell r="B485">
            <v>0</v>
          </cell>
          <cell r="S485">
            <v>0</v>
          </cell>
        </row>
        <row r="486">
          <cell r="A486">
            <v>1607</v>
          </cell>
          <cell r="B486">
            <v>0</v>
          </cell>
          <cell r="S486">
            <v>0</v>
          </cell>
        </row>
        <row r="487">
          <cell r="A487">
            <v>1608</v>
          </cell>
          <cell r="B487">
            <v>0</v>
          </cell>
          <cell r="S487">
            <v>0</v>
          </cell>
        </row>
        <row r="488">
          <cell r="A488">
            <v>1609</v>
          </cell>
          <cell r="B488">
            <v>0</v>
          </cell>
          <cell r="S488">
            <v>0</v>
          </cell>
        </row>
        <row r="489">
          <cell r="A489">
            <v>1610</v>
          </cell>
          <cell r="B489">
            <v>0</v>
          </cell>
          <cell r="S489">
            <v>0</v>
          </cell>
        </row>
        <row r="490">
          <cell r="A490">
            <v>1611</v>
          </cell>
          <cell r="B490">
            <v>0</v>
          </cell>
          <cell r="S490">
            <v>0</v>
          </cell>
        </row>
        <row r="491">
          <cell r="A491">
            <v>1701</v>
          </cell>
          <cell r="B491">
            <v>0</v>
          </cell>
          <cell r="S491">
            <v>0</v>
          </cell>
        </row>
        <row r="492">
          <cell r="A492">
            <v>1702</v>
          </cell>
          <cell r="B492">
            <v>0</v>
          </cell>
          <cell r="S492">
            <v>0</v>
          </cell>
        </row>
        <row r="493">
          <cell r="A493">
            <v>1703</v>
          </cell>
          <cell r="B493">
            <v>0</v>
          </cell>
          <cell r="S493">
            <v>0</v>
          </cell>
        </row>
        <row r="494">
          <cell r="A494">
            <v>1704</v>
          </cell>
          <cell r="B494">
            <v>0</v>
          </cell>
          <cell r="S494">
            <v>0</v>
          </cell>
        </row>
        <row r="495">
          <cell r="A495">
            <v>1705</v>
          </cell>
          <cell r="B495">
            <v>0</v>
          </cell>
          <cell r="S495">
            <v>0</v>
          </cell>
        </row>
        <row r="496">
          <cell r="A496">
            <v>1706</v>
          </cell>
          <cell r="B496">
            <v>0</v>
          </cell>
          <cell r="S496">
            <v>0</v>
          </cell>
        </row>
        <row r="497">
          <cell r="A497">
            <v>1707</v>
          </cell>
          <cell r="B497">
            <v>0</v>
          </cell>
          <cell r="S497">
            <v>0</v>
          </cell>
        </row>
        <row r="498">
          <cell r="A498">
            <v>1708</v>
          </cell>
          <cell r="B498">
            <v>0</v>
          </cell>
          <cell r="S498">
            <v>0</v>
          </cell>
        </row>
        <row r="499">
          <cell r="A499">
            <v>1709</v>
          </cell>
          <cell r="B499">
            <v>0</v>
          </cell>
          <cell r="S499">
            <v>0</v>
          </cell>
        </row>
        <row r="500">
          <cell r="A500">
            <v>1710</v>
          </cell>
          <cell r="B500">
            <v>0</v>
          </cell>
          <cell r="S500">
            <v>0</v>
          </cell>
        </row>
        <row r="501">
          <cell r="A501">
            <v>1711</v>
          </cell>
          <cell r="B501">
            <v>0</v>
          </cell>
          <cell r="S501">
            <v>0</v>
          </cell>
        </row>
        <row r="502">
          <cell r="A502">
            <v>1712</v>
          </cell>
          <cell r="B502">
            <v>0</v>
          </cell>
          <cell r="S502">
            <v>0</v>
          </cell>
        </row>
        <row r="503">
          <cell r="A503">
            <v>1713</v>
          </cell>
          <cell r="B503">
            <v>0</v>
          </cell>
          <cell r="S503">
            <v>0</v>
          </cell>
        </row>
        <row r="504">
          <cell r="A504">
            <v>1714</v>
          </cell>
          <cell r="B504">
            <v>0</v>
          </cell>
          <cell r="S504">
            <v>0</v>
          </cell>
        </row>
        <row r="505">
          <cell r="A505">
            <v>1715</v>
          </cell>
          <cell r="B505">
            <v>0</v>
          </cell>
          <cell r="S505">
            <v>0</v>
          </cell>
        </row>
        <row r="506">
          <cell r="A506">
            <v>1716</v>
          </cell>
          <cell r="B506">
            <v>0</v>
          </cell>
          <cell r="S506">
            <v>0</v>
          </cell>
        </row>
        <row r="507">
          <cell r="A507">
            <v>1717</v>
          </cell>
          <cell r="B507">
            <v>0</v>
          </cell>
          <cell r="S507">
            <v>0</v>
          </cell>
        </row>
        <row r="508">
          <cell r="A508">
            <v>1718</v>
          </cell>
          <cell r="B508">
            <v>0</v>
          </cell>
          <cell r="S508">
            <v>0</v>
          </cell>
        </row>
        <row r="509">
          <cell r="A509">
            <v>1719</v>
          </cell>
          <cell r="B509">
            <v>0</v>
          </cell>
          <cell r="S509">
            <v>0</v>
          </cell>
        </row>
        <row r="510">
          <cell r="A510">
            <v>1720</v>
          </cell>
          <cell r="B510">
            <v>0</v>
          </cell>
          <cell r="S510">
            <v>0</v>
          </cell>
        </row>
        <row r="511">
          <cell r="A511">
            <v>1721</v>
          </cell>
          <cell r="B511">
            <v>0</v>
          </cell>
          <cell r="S511">
            <v>0</v>
          </cell>
        </row>
        <row r="512">
          <cell r="A512">
            <v>1722</v>
          </cell>
          <cell r="B512">
            <v>0</v>
          </cell>
          <cell r="S512">
            <v>0</v>
          </cell>
        </row>
        <row r="513">
          <cell r="A513">
            <v>1723</v>
          </cell>
          <cell r="B513">
            <v>0</v>
          </cell>
          <cell r="S513">
            <v>0</v>
          </cell>
        </row>
        <row r="514">
          <cell r="A514">
            <v>1724</v>
          </cell>
          <cell r="B514">
            <v>0</v>
          </cell>
          <cell r="S514">
            <v>0</v>
          </cell>
        </row>
        <row r="515">
          <cell r="A515">
            <v>1725</v>
          </cell>
          <cell r="B515">
            <v>0</v>
          </cell>
          <cell r="S515">
            <v>0</v>
          </cell>
        </row>
        <row r="516">
          <cell r="A516">
            <v>1726</v>
          </cell>
          <cell r="B516">
            <v>0</v>
          </cell>
          <cell r="S516">
            <v>0</v>
          </cell>
        </row>
        <row r="517">
          <cell r="A517">
            <v>1727</v>
          </cell>
          <cell r="B517">
            <v>0</v>
          </cell>
          <cell r="S517">
            <v>0</v>
          </cell>
        </row>
        <row r="518">
          <cell r="A518">
            <v>1728</v>
          </cell>
          <cell r="B518">
            <v>0</v>
          </cell>
          <cell r="S518">
            <v>0</v>
          </cell>
        </row>
        <row r="519">
          <cell r="A519">
            <v>1729</v>
          </cell>
          <cell r="B519">
            <v>0</v>
          </cell>
          <cell r="S519">
            <v>0</v>
          </cell>
        </row>
        <row r="520">
          <cell r="A520">
            <v>1730</v>
          </cell>
          <cell r="B520">
            <v>0</v>
          </cell>
          <cell r="S520">
            <v>0</v>
          </cell>
        </row>
        <row r="521">
          <cell r="A521">
            <v>1731</v>
          </cell>
          <cell r="B521">
            <v>0</v>
          </cell>
          <cell r="S521">
            <v>0</v>
          </cell>
        </row>
        <row r="522">
          <cell r="A522">
            <v>1732</v>
          </cell>
          <cell r="B522">
            <v>0</v>
          </cell>
          <cell r="S522">
            <v>0</v>
          </cell>
        </row>
        <row r="523">
          <cell r="A523">
            <v>1733</v>
          </cell>
          <cell r="B523">
            <v>0</v>
          </cell>
          <cell r="S523">
            <v>0</v>
          </cell>
        </row>
        <row r="524">
          <cell r="A524">
            <v>1734</v>
          </cell>
          <cell r="B524">
            <v>0</v>
          </cell>
          <cell r="S524">
            <v>0</v>
          </cell>
        </row>
        <row r="525">
          <cell r="A525">
            <v>1735</v>
          </cell>
          <cell r="B525">
            <v>0</v>
          </cell>
          <cell r="S525">
            <v>0</v>
          </cell>
        </row>
        <row r="526">
          <cell r="A526">
            <v>1736</v>
          </cell>
          <cell r="B526">
            <v>0</v>
          </cell>
          <cell r="S526">
            <v>0</v>
          </cell>
        </row>
        <row r="527">
          <cell r="A527">
            <v>1737</v>
          </cell>
          <cell r="B527">
            <v>0</v>
          </cell>
          <cell r="S527">
            <v>0</v>
          </cell>
        </row>
        <row r="528">
          <cell r="A528">
            <v>1738</v>
          </cell>
          <cell r="B528">
            <v>0</v>
          </cell>
          <cell r="S528">
            <v>0</v>
          </cell>
        </row>
        <row r="529">
          <cell r="A529">
            <v>1739</v>
          </cell>
          <cell r="B529">
            <v>0</v>
          </cell>
          <cell r="S529">
            <v>0</v>
          </cell>
        </row>
        <row r="530">
          <cell r="A530">
            <v>1740</v>
          </cell>
          <cell r="B530">
            <v>0</v>
          </cell>
          <cell r="S530">
            <v>0</v>
          </cell>
        </row>
        <row r="531">
          <cell r="A531">
            <v>1741</v>
          </cell>
          <cell r="B531">
            <v>0</v>
          </cell>
          <cell r="S531">
            <v>0</v>
          </cell>
        </row>
        <row r="532">
          <cell r="A532">
            <v>1742</v>
          </cell>
          <cell r="B532">
            <v>0</v>
          </cell>
          <cell r="S532">
            <v>0</v>
          </cell>
        </row>
        <row r="533">
          <cell r="A533">
            <v>1743</v>
          </cell>
          <cell r="B533">
            <v>0</v>
          </cell>
          <cell r="S533">
            <v>0</v>
          </cell>
        </row>
        <row r="534">
          <cell r="A534">
            <v>1744</v>
          </cell>
          <cell r="B534">
            <v>0</v>
          </cell>
          <cell r="S534">
            <v>0</v>
          </cell>
        </row>
        <row r="535">
          <cell r="A535">
            <v>1745</v>
          </cell>
          <cell r="B535">
            <v>0</v>
          </cell>
          <cell r="S535">
            <v>0</v>
          </cell>
        </row>
        <row r="536">
          <cell r="A536">
            <v>1746</v>
          </cell>
          <cell r="B536">
            <v>0</v>
          </cell>
          <cell r="S536">
            <v>0</v>
          </cell>
        </row>
        <row r="537">
          <cell r="A537">
            <v>1747</v>
          </cell>
          <cell r="B537">
            <v>0</v>
          </cell>
          <cell r="S537">
            <v>0</v>
          </cell>
        </row>
        <row r="538">
          <cell r="A538">
            <v>1748</v>
          </cell>
          <cell r="B538">
            <v>0</v>
          </cell>
          <cell r="S538">
            <v>0</v>
          </cell>
        </row>
        <row r="539">
          <cell r="A539">
            <v>1749</v>
          </cell>
          <cell r="B539">
            <v>0</v>
          </cell>
          <cell r="S539">
            <v>0</v>
          </cell>
        </row>
        <row r="540">
          <cell r="A540">
            <v>1750</v>
          </cell>
          <cell r="B540">
            <v>0</v>
          </cell>
          <cell r="S540">
            <v>0</v>
          </cell>
        </row>
        <row r="541">
          <cell r="A541">
            <v>1751</v>
          </cell>
          <cell r="B541">
            <v>0</v>
          </cell>
          <cell r="S541">
            <v>0</v>
          </cell>
        </row>
        <row r="542">
          <cell r="A542">
            <v>1752</v>
          </cell>
          <cell r="B542">
            <v>0</v>
          </cell>
          <cell r="S542">
            <v>0</v>
          </cell>
        </row>
        <row r="543">
          <cell r="A543">
            <v>1753</v>
          </cell>
          <cell r="B543">
            <v>0</v>
          </cell>
          <cell r="S543">
            <v>0</v>
          </cell>
        </row>
        <row r="544">
          <cell r="A544">
            <v>1754</v>
          </cell>
          <cell r="B544">
            <v>0</v>
          </cell>
          <cell r="S544">
            <v>0</v>
          </cell>
        </row>
        <row r="545">
          <cell r="A545">
            <v>1755</v>
          </cell>
          <cell r="B545">
            <v>0</v>
          </cell>
          <cell r="S545">
            <v>0</v>
          </cell>
        </row>
        <row r="546">
          <cell r="A546">
            <v>1756</v>
          </cell>
          <cell r="B546">
            <v>0</v>
          </cell>
          <cell r="S546">
            <v>0</v>
          </cell>
        </row>
        <row r="547">
          <cell r="A547">
            <v>1801</v>
          </cell>
          <cell r="B547">
            <v>0</v>
          </cell>
          <cell r="S547">
            <v>0</v>
          </cell>
        </row>
        <row r="548">
          <cell r="A548">
            <v>1802</v>
          </cell>
          <cell r="B548">
            <v>0</v>
          </cell>
          <cell r="S548">
            <v>0</v>
          </cell>
        </row>
        <row r="549">
          <cell r="A549">
            <v>1803</v>
          </cell>
          <cell r="B549">
            <v>0</v>
          </cell>
          <cell r="S549">
            <v>0</v>
          </cell>
        </row>
        <row r="550">
          <cell r="A550">
            <v>1805</v>
          </cell>
          <cell r="B550">
            <v>0</v>
          </cell>
          <cell r="S550">
            <v>0</v>
          </cell>
        </row>
        <row r="551">
          <cell r="A551">
            <v>1806</v>
          </cell>
          <cell r="B551">
            <v>0</v>
          </cell>
          <cell r="S551">
            <v>0</v>
          </cell>
        </row>
        <row r="552">
          <cell r="A552">
            <v>1807</v>
          </cell>
          <cell r="B552">
            <v>0</v>
          </cell>
          <cell r="S552">
            <v>0</v>
          </cell>
        </row>
        <row r="553">
          <cell r="A553">
            <v>1808</v>
          </cell>
          <cell r="B553">
            <v>0</v>
          </cell>
          <cell r="S553">
            <v>0</v>
          </cell>
        </row>
        <row r="554">
          <cell r="A554">
            <v>1809</v>
          </cell>
          <cell r="B554">
            <v>0</v>
          </cell>
          <cell r="S554">
            <v>0</v>
          </cell>
        </row>
        <row r="555">
          <cell r="A555">
            <v>1810</v>
          </cell>
          <cell r="B555">
            <v>0</v>
          </cell>
          <cell r="S555">
            <v>0</v>
          </cell>
        </row>
        <row r="556">
          <cell r="A556">
            <v>1811</v>
          </cell>
          <cell r="B556">
            <v>0</v>
          </cell>
          <cell r="S556">
            <v>0</v>
          </cell>
        </row>
        <row r="557">
          <cell r="A557">
            <v>1812</v>
          </cell>
          <cell r="B557">
            <v>0</v>
          </cell>
          <cell r="S557">
            <v>0</v>
          </cell>
        </row>
        <row r="558">
          <cell r="A558">
            <v>1813</v>
          </cell>
          <cell r="B558">
            <v>0</v>
          </cell>
          <cell r="S558">
            <v>0</v>
          </cell>
        </row>
        <row r="559">
          <cell r="A559">
            <v>1814</v>
          </cell>
          <cell r="B559">
            <v>0</v>
          </cell>
          <cell r="S559">
            <v>0</v>
          </cell>
        </row>
        <row r="560">
          <cell r="A560">
            <v>1815</v>
          </cell>
          <cell r="B560">
            <v>0</v>
          </cell>
          <cell r="S560">
            <v>0</v>
          </cell>
        </row>
        <row r="561">
          <cell r="A561">
            <v>1816</v>
          </cell>
          <cell r="B561">
            <v>0</v>
          </cell>
          <cell r="S561">
            <v>0</v>
          </cell>
        </row>
        <row r="562">
          <cell r="A562">
            <v>1817</v>
          </cell>
          <cell r="B562">
            <v>0</v>
          </cell>
          <cell r="S562">
            <v>0</v>
          </cell>
        </row>
        <row r="563">
          <cell r="A563">
            <v>1818</v>
          </cell>
          <cell r="B563">
            <v>0</v>
          </cell>
          <cell r="S563">
            <v>0</v>
          </cell>
        </row>
        <row r="564">
          <cell r="A564">
            <v>1819</v>
          </cell>
          <cell r="B564">
            <v>0</v>
          </cell>
          <cell r="S564">
            <v>0</v>
          </cell>
        </row>
        <row r="565">
          <cell r="A565">
            <v>1820</v>
          </cell>
          <cell r="B565">
            <v>0</v>
          </cell>
          <cell r="S565">
            <v>0</v>
          </cell>
        </row>
        <row r="566">
          <cell r="A566">
            <v>1901</v>
          </cell>
          <cell r="B566">
            <v>0</v>
          </cell>
          <cell r="S566">
            <v>0</v>
          </cell>
        </row>
        <row r="567">
          <cell r="A567">
            <v>1902</v>
          </cell>
          <cell r="B567">
            <v>0</v>
          </cell>
          <cell r="S567">
            <v>0</v>
          </cell>
        </row>
        <row r="568">
          <cell r="A568">
            <v>1903</v>
          </cell>
          <cell r="B568">
            <v>0</v>
          </cell>
          <cell r="S568">
            <v>0</v>
          </cell>
        </row>
        <row r="569">
          <cell r="A569">
            <v>1904</v>
          </cell>
          <cell r="B569">
            <v>0</v>
          </cell>
          <cell r="S569">
            <v>0</v>
          </cell>
        </row>
        <row r="570">
          <cell r="A570">
            <v>1905</v>
          </cell>
          <cell r="B570">
            <v>0</v>
          </cell>
          <cell r="S570">
            <v>0</v>
          </cell>
        </row>
        <row r="571">
          <cell r="A571">
            <v>1906</v>
          </cell>
          <cell r="B571">
            <v>0</v>
          </cell>
          <cell r="S571">
            <v>0</v>
          </cell>
        </row>
        <row r="572">
          <cell r="A572">
            <v>1907</v>
          </cell>
          <cell r="B572">
            <v>0</v>
          </cell>
          <cell r="S572">
            <v>0</v>
          </cell>
        </row>
        <row r="573">
          <cell r="A573">
            <v>1908</v>
          </cell>
          <cell r="B573">
            <v>0</v>
          </cell>
          <cell r="S573">
            <v>0</v>
          </cell>
        </row>
        <row r="574">
          <cell r="A574">
            <v>1909</v>
          </cell>
          <cell r="B574">
            <v>0</v>
          </cell>
          <cell r="S574">
            <v>0</v>
          </cell>
        </row>
        <row r="575">
          <cell r="A575">
            <v>1910</v>
          </cell>
          <cell r="B575">
            <v>0</v>
          </cell>
          <cell r="S575">
            <v>0</v>
          </cell>
        </row>
        <row r="576">
          <cell r="A576">
            <v>1911</v>
          </cell>
          <cell r="B576">
            <v>0</v>
          </cell>
          <cell r="S576">
            <v>0</v>
          </cell>
        </row>
        <row r="577">
          <cell r="A577">
            <v>1912</v>
          </cell>
          <cell r="B577">
            <v>0</v>
          </cell>
          <cell r="S577">
            <v>0</v>
          </cell>
        </row>
        <row r="578">
          <cell r="A578">
            <v>1913</v>
          </cell>
          <cell r="B578">
            <v>0</v>
          </cell>
          <cell r="S578">
            <v>0</v>
          </cell>
        </row>
        <row r="579">
          <cell r="A579">
            <v>1914</v>
          </cell>
          <cell r="B579">
            <v>0</v>
          </cell>
          <cell r="S579">
            <v>0</v>
          </cell>
        </row>
        <row r="580">
          <cell r="A580">
            <v>1915</v>
          </cell>
          <cell r="B580">
            <v>0</v>
          </cell>
          <cell r="S580">
            <v>0</v>
          </cell>
        </row>
        <row r="581">
          <cell r="A581">
            <v>2301</v>
          </cell>
          <cell r="B581">
            <v>0</v>
          </cell>
          <cell r="S581">
            <v>0</v>
          </cell>
        </row>
        <row r="582">
          <cell r="A582">
            <v>2302</v>
          </cell>
          <cell r="B582">
            <v>0</v>
          </cell>
          <cell r="S582">
            <v>0</v>
          </cell>
        </row>
        <row r="583">
          <cell r="A583">
            <v>2303</v>
          </cell>
          <cell r="B583">
            <v>0</v>
          </cell>
          <cell r="S583">
            <v>0</v>
          </cell>
        </row>
        <row r="584">
          <cell r="A584">
            <v>2311</v>
          </cell>
          <cell r="B584">
            <v>0</v>
          </cell>
          <cell r="S584">
            <v>0</v>
          </cell>
        </row>
        <row r="585">
          <cell r="A585">
            <v>2312</v>
          </cell>
          <cell r="B585">
            <v>0</v>
          </cell>
          <cell r="S585">
            <v>0</v>
          </cell>
        </row>
        <row r="586">
          <cell r="A586">
            <v>2313</v>
          </cell>
          <cell r="B586">
            <v>0</v>
          </cell>
          <cell r="S586">
            <v>0</v>
          </cell>
        </row>
        <row r="587">
          <cell r="A587">
            <v>2314</v>
          </cell>
          <cell r="B587">
            <v>0</v>
          </cell>
          <cell r="S587">
            <v>0</v>
          </cell>
        </row>
        <row r="588">
          <cell r="A588">
            <v>2315</v>
          </cell>
          <cell r="B588">
            <v>0</v>
          </cell>
          <cell r="S588">
            <v>0</v>
          </cell>
        </row>
        <row r="589">
          <cell r="A589">
            <v>2316</v>
          </cell>
          <cell r="B589">
            <v>0</v>
          </cell>
          <cell r="S589">
            <v>0</v>
          </cell>
        </row>
        <row r="590">
          <cell r="A590">
            <v>2317</v>
          </cell>
          <cell r="B590">
            <v>0</v>
          </cell>
          <cell r="S590">
            <v>0</v>
          </cell>
        </row>
        <row r="591">
          <cell r="A591">
            <v>2318</v>
          </cell>
          <cell r="B591">
            <v>0</v>
          </cell>
          <cell r="S591">
            <v>0</v>
          </cell>
        </row>
        <row r="592">
          <cell r="A592">
            <v>2319</v>
          </cell>
          <cell r="B592">
            <v>0</v>
          </cell>
          <cell r="S592">
            <v>0</v>
          </cell>
        </row>
        <row r="593">
          <cell r="A593">
            <v>2320</v>
          </cell>
          <cell r="B593">
            <v>0</v>
          </cell>
          <cell r="S593">
            <v>0</v>
          </cell>
        </row>
        <row r="594">
          <cell r="A594">
            <v>2321</v>
          </cell>
          <cell r="B594">
            <v>0</v>
          </cell>
          <cell r="S594">
            <v>0</v>
          </cell>
        </row>
        <row r="595">
          <cell r="A595">
            <v>2322</v>
          </cell>
          <cell r="B595">
            <v>0</v>
          </cell>
          <cell r="S595">
            <v>0</v>
          </cell>
        </row>
        <row r="596">
          <cell r="A596">
            <v>2323</v>
          </cell>
          <cell r="B596">
            <v>0</v>
          </cell>
          <cell r="S596">
            <v>0</v>
          </cell>
        </row>
        <row r="597">
          <cell r="A597">
            <v>2324</v>
          </cell>
          <cell r="B597">
            <v>0</v>
          </cell>
          <cell r="S597">
            <v>0</v>
          </cell>
        </row>
        <row r="598">
          <cell r="A598">
            <v>2325</v>
          </cell>
          <cell r="B598">
            <v>0</v>
          </cell>
          <cell r="S598">
            <v>0</v>
          </cell>
        </row>
        <row r="599">
          <cell r="A599">
            <v>2326</v>
          </cell>
          <cell r="B599">
            <v>0</v>
          </cell>
          <cell r="S599">
            <v>0</v>
          </cell>
        </row>
        <row r="600">
          <cell r="A600">
            <v>2327</v>
          </cell>
          <cell r="B600">
            <v>0</v>
          </cell>
          <cell r="S600">
            <v>0</v>
          </cell>
        </row>
        <row r="601">
          <cell r="A601">
            <v>2328</v>
          </cell>
          <cell r="B601">
            <v>0</v>
          </cell>
          <cell r="S601">
            <v>0</v>
          </cell>
        </row>
        <row r="602">
          <cell r="A602" t="str">
            <v>99 - 01</v>
          </cell>
          <cell r="B602">
            <v>0</v>
          </cell>
          <cell r="E602">
            <v>1390362.21</v>
          </cell>
          <cell r="S602">
            <v>1390362.21</v>
          </cell>
        </row>
        <row r="603">
          <cell r="A603" t="str">
            <v>99 - 02</v>
          </cell>
          <cell r="B603">
            <v>8116924.959999999</v>
          </cell>
          <cell r="D603">
            <v>24321.82</v>
          </cell>
          <cell r="E603">
            <v>53394380.379999988</v>
          </cell>
          <cell r="G603">
            <v>800</v>
          </cell>
          <cell r="H603">
            <v>270570.11</v>
          </cell>
          <cell r="J603">
            <v>975.72</v>
          </cell>
          <cell r="L603">
            <v>27766252.509999998</v>
          </cell>
          <cell r="S603">
            <v>89574225.499999985</v>
          </cell>
        </row>
        <row r="604">
          <cell r="A604" t="str">
            <v>99 - 03</v>
          </cell>
          <cell r="B604">
            <v>50</v>
          </cell>
          <cell r="D604">
            <v>349106.87000000005</v>
          </cell>
          <cell r="E604">
            <v>154659819.41</v>
          </cell>
          <cell r="G604">
            <v>21862.36</v>
          </cell>
          <cell r="H604">
            <v>6700176.6299999999</v>
          </cell>
          <cell r="J604">
            <v>729842076.00000048</v>
          </cell>
          <cell r="L604">
            <v>2080771.8299999998</v>
          </cell>
          <cell r="M604">
            <v>140733318.41</v>
          </cell>
          <cell r="S604">
            <v>1034387181.5100005</v>
          </cell>
        </row>
        <row r="605">
          <cell r="A605" t="str">
            <v>99 - 04</v>
          </cell>
          <cell r="B605">
            <v>8962</v>
          </cell>
          <cell r="D605">
            <v>50</v>
          </cell>
          <cell r="E605">
            <v>326428.90000000002</v>
          </cell>
          <cell r="H605">
            <v>24952360.379999995</v>
          </cell>
          <cell r="L605">
            <v>146133.54999999999</v>
          </cell>
          <cell r="S605">
            <v>25433934.829999994</v>
          </cell>
        </row>
        <row r="606">
          <cell r="A606" t="str">
            <v>99 - 07</v>
          </cell>
          <cell r="B606">
            <v>0</v>
          </cell>
          <cell r="S606">
            <v>0</v>
          </cell>
        </row>
        <row r="607">
          <cell r="A607" t="str">
            <v>AFP</v>
          </cell>
          <cell r="B607">
            <v>1695712.6500000004</v>
          </cell>
          <cell r="E607">
            <v>626348.57999999996</v>
          </cell>
          <cell r="L607">
            <v>466321.45000000007</v>
          </cell>
          <cell r="S607">
            <v>2788382.6800000006</v>
          </cell>
        </row>
        <row r="608">
          <cell r="A608" t="str">
            <v>GRACOS</v>
          </cell>
          <cell r="B608">
            <v>0</v>
          </cell>
          <cell r="J608">
            <v>2413260621.7800026</v>
          </cell>
          <cell r="S608">
            <v>2413260621.7800026</v>
          </cell>
        </row>
        <row r="609">
          <cell r="A609" t="str">
            <v>N/I</v>
          </cell>
          <cell r="B609">
            <v>0</v>
          </cell>
          <cell r="C609">
            <v>0</v>
          </cell>
          <cell r="D609">
            <v>0</v>
          </cell>
          <cell r="E609">
            <v>0</v>
          </cell>
          <cell r="F609">
            <v>0</v>
          </cell>
          <cell r="G609">
            <v>0</v>
          </cell>
          <cell r="H609">
            <v>0</v>
          </cell>
          <cell r="I609">
            <v>0</v>
          </cell>
          <cell r="J609">
            <v>0</v>
          </cell>
          <cell r="K609">
            <v>0</v>
          </cell>
          <cell r="M609">
            <v>0</v>
          </cell>
          <cell r="N609">
            <v>0</v>
          </cell>
          <cell r="O609">
            <v>0</v>
          </cell>
          <cell r="P609">
            <v>0</v>
          </cell>
          <cell r="Q609">
            <v>0</v>
          </cell>
          <cell r="S609">
            <v>0</v>
          </cell>
        </row>
        <row r="610">
          <cell r="A610" t="str">
            <v>UCCF</v>
          </cell>
          <cell r="L610">
            <v>0</v>
          </cell>
          <cell r="S610">
            <v>0</v>
          </cell>
        </row>
        <row r="611">
          <cell r="A611" t="str">
            <v>(en blanco)</v>
          </cell>
        </row>
        <row r="612">
          <cell r="A612" t="str">
            <v>Total general</v>
          </cell>
          <cell r="B612">
            <v>141818715.73999998</v>
          </cell>
          <cell r="C612">
            <v>107897.51000000001</v>
          </cell>
          <cell r="D612">
            <v>803892.8600000001</v>
          </cell>
          <cell r="E612">
            <v>1010822775.6799999</v>
          </cell>
          <cell r="F612">
            <v>0</v>
          </cell>
          <cell r="G612">
            <v>3461342.81</v>
          </cell>
          <cell r="H612">
            <v>86221284.719999999</v>
          </cell>
          <cell r="I612">
            <v>0</v>
          </cell>
          <cell r="J612">
            <v>3168618983.9900031</v>
          </cell>
          <cell r="K612">
            <v>164665.80000000005</v>
          </cell>
          <cell r="L612">
            <v>295046620.66000003</v>
          </cell>
          <cell r="M612">
            <v>140733318.41</v>
          </cell>
          <cell r="N612">
            <v>0</v>
          </cell>
          <cell r="O612">
            <v>53466.84</v>
          </cell>
          <cell r="P612">
            <v>0</v>
          </cell>
          <cell r="Q612">
            <v>0</v>
          </cell>
          <cell r="S612">
            <v>4847852965.0200024</v>
          </cell>
        </row>
        <row r="613">
          <cell r="A613" t="str">
            <v>foto</v>
          </cell>
          <cell r="B613">
            <v>151121876.1900003</v>
          </cell>
          <cell r="C613">
            <v>107897.51000000001</v>
          </cell>
          <cell r="D613">
            <v>813019.26999999967</v>
          </cell>
          <cell r="E613">
            <v>1015672635.86</v>
          </cell>
          <cell r="G613">
            <v>3522832.3099999991</v>
          </cell>
          <cell r="H613">
            <v>86221284.719999999</v>
          </cell>
          <cell r="I613">
            <v>0</v>
          </cell>
          <cell r="J613">
            <v>3168718968.1899996</v>
          </cell>
          <cell r="K613">
            <v>182341.44000000003</v>
          </cell>
          <cell r="L613">
            <v>439551553.48999923</v>
          </cell>
          <cell r="M613">
            <v>140733318.41</v>
          </cell>
          <cell r="N613">
            <v>0</v>
          </cell>
          <cell r="O613">
            <v>53466.840000000004</v>
          </cell>
          <cell r="S613">
            <v>5006699194.2299986</v>
          </cell>
        </row>
        <row r="614">
          <cell r="A614" t="str">
            <v xml:space="preserve">HECHOS POSTERIORES </v>
          </cell>
          <cell r="B614">
            <v>-9303160.4500003159</v>
          </cell>
          <cell r="C614">
            <v>0</v>
          </cell>
          <cell r="D614">
            <v>-9126.4099999995669</v>
          </cell>
          <cell r="E614">
            <v>-4849860.1800000668</v>
          </cell>
          <cell r="F614">
            <v>0</v>
          </cell>
          <cell r="G614">
            <v>-61489.499999999069</v>
          </cell>
          <cell r="H614">
            <v>0</v>
          </cell>
          <cell r="I614">
            <v>0</v>
          </cell>
          <cell r="J614">
            <v>-99984.199996471405</v>
          </cell>
          <cell r="K614">
            <v>-17675.639999999985</v>
          </cell>
          <cell r="L614">
            <v>-144504932.82999921</v>
          </cell>
          <cell r="M614">
            <v>0</v>
          </cell>
          <cell r="O614">
            <v>0</v>
          </cell>
          <cell r="S614">
            <v>-158846229.20999607</v>
          </cell>
        </row>
        <row r="615">
          <cell r="B615">
            <v>160425036.64000061</v>
          </cell>
          <cell r="C615">
            <v>107897.51000000001</v>
          </cell>
          <cell r="D615">
            <v>822145.67999999924</v>
          </cell>
          <cell r="E615">
            <v>1020522496.0400001</v>
          </cell>
          <cell r="F615">
            <v>0</v>
          </cell>
          <cell r="G615">
            <v>3584321.8099999982</v>
          </cell>
          <cell r="H615">
            <v>86221284.719999999</v>
          </cell>
          <cell r="I615">
            <v>0</v>
          </cell>
          <cell r="J615">
            <v>3168818952.3899961</v>
          </cell>
          <cell r="K615">
            <v>200017.08000000002</v>
          </cell>
          <cell r="L615">
            <v>584056486.3199985</v>
          </cell>
          <cell r="M615">
            <v>140733318.41</v>
          </cell>
          <cell r="N615">
            <v>0</v>
          </cell>
          <cell r="O615">
            <v>53466.840000000004</v>
          </cell>
        </row>
        <row r="617">
          <cell r="A617" t="str">
            <v>DIFERENCIA</v>
          </cell>
          <cell r="B617">
            <v>-18606320.900000632</v>
          </cell>
          <cell r="C617">
            <v>0</v>
          </cell>
          <cell r="D617">
            <v>-18252.819999999134</v>
          </cell>
          <cell r="E617">
            <v>-9699720.3600001335</v>
          </cell>
          <cell r="F617">
            <v>0</v>
          </cell>
          <cell r="G617">
            <v>-122978.99999999814</v>
          </cell>
          <cell r="H617">
            <v>0</v>
          </cell>
          <cell r="J617">
            <v>-199968.39999294281</v>
          </cell>
          <cell r="K617">
            <v>-35351.27999999997</v>
          </cell>
          <cell r="L617">
            <v>-289009865.65999848</v>
          </cell>
          <cell r="N617">
            <v>0</v>
          </cell>
          <cell r="Q617" t="str">
            <v>TIENE QUE SER 0</v>
          </cell>
        </row>
        <row r="618">
          <cell r="A618" t="str">
            <v>DIFERENCIA REAL</v>
          </cell>
          <cell r="B618">
            <v>-9303160.4500003159</v>
          </cell>
          <cell r="C618">
            <v>0</v>
          </cell>
          <cell r="D618">
            <v>-9126.4099999995669</v>
          </cell>
          <cell r="E618">
            <v>-4849860.1800000668</v>
          </cell>
          <cell r="F618">
            <v>0</v>
          </cell>
          <cell r="G618">
            <v>-61489.499999999069</v>
          </cell>
          <cell r="H618">
            <v>0</v>
          </cell>
          <cell r="I618">
            <v>0</v>
          </cell>
          <cell r="J618">
            <v>-99984.199996471405</v>
          </cell>
          <cell r="K618">
            <v>-17675.639999999985</v>
          </cell>
          <cell r="L618">
            <v>-144504932.82999921</v>
          </cell>
          <cell r="M618">
            <v>0</v>
          </cell>
          <cell r="N618">
            <v>0</v>
          </cell>
          <cell r="O618">
            <v>0</v>
          </cell>
        </row>
      </sheetData>
      <sheetData sheetId="7" refreshError="1"/>
      <sheetData sheetId="8" refreshError="1"/>
      <sheetData sheetId="9">
        <row r="1">
          <cell r="B1">
            <v>2</v>
          </cell>
          <cell r="C1">
            <v>3</v>
          </cell>
          <cell r="D1">
            <v>4</v>
          </cell>
          <cell r="E1">
            <v>5</v>
          </cell>
          <cell r="F1">
            <v>6</v>
          </cell>
          <cell r="G1">
            <v>7</v>
          </cell>
          <cell r="H1">
            <v>8</v>
          </cell>
          <cell r="I1">
            <v>9</v>
          </cell>
          <cell r="J1">
            <v>10</v>
          </cell>
          <cell r="K1">
            <v>11</v>
          </cell>
          <cell r="L1">
            <v>12</v>
          </cell>
          <cell r="M1">
            <v>13</v>
          </cell>
          <cell r="N1">
            <v>14</v>
          </cell>
        </row>
        <row r="2">
          <cell r="B2" t="str">
            <v>BOD</v>
          </cell>
          <cell r="C2" t="str">
            <v>CDT</v>
          </cell>
          <cell r="D2" t="str">
            <v>COB</v>
          </cell>
          <cell r="E2" t="str">
            <v>CRV</v>
          </cell>
          <cell r="F2" t="str">
            <v>DDC</v>
          </cell>
          <cell r="G2" t="str">
            <v>DEV</v>
          </cell>
          <cell r="H2" t="str">
            <v>DVD</v>
          </cell>
          <cell r="I2" t="str">
            <v>NTE</v>
          </cell>
          <cell r="J2" t="str">
            <v>NTI</v>
          </cell>
          <cell r="K2" t="str">
            <v>PTV</v>
          </cell>
          <cell r="L2" t="str">
            <v>RVL</v>
          </cell>
          <cell r="M2" t="str">
            <v>TFD</v>
          </cell>
          <cell r="N2" t="str">
            <v>TRC</v>
          </cell>
        </row>
        <row r="3">
          <cell r="A3" t="str">
            <v>Suma de Importe Bs</v>
          </cell>
          <cell r="B3" t="str">
            <v>Etiquetas de columna</v>
          </cell>
        </row>
        <row r="4">
          <cell r="A4" t="str">
            <v>Etiquetas de fila</v>
          </cell>
          <cell r="B4" t="str">
            <v>BOD</v>
          </cell>
          <cell r="C4" t="str">
            <v>CDT</v>
          </cell>
          <cell r="D4" t="str">
            <v>COB</v>
          </cell>
          <cell r="E4" t="str">
            <v>CRV</v>
          </cell>
          <cell r="F4" t="str">
            <v>DDC</v>
          </cell>
          <cell r="G4" t="str">
            <v>DEV</v>
          </cell>
          <cell r="H4" t="str">
            <v>DVD</v>
          </cell>
          <cell r="I4" t="str">
            <v>NTE</v>
          </cell>
          <cell r="J4" t="str">
            <v>NTI</v>
          </cell>
          <cell r="K4" t="str">
            <v>PTV</v>
          </cell>
          <cell r="L4" t="str">
            <v>RVL</v>
          </cell>
          <cell r="M4" t="str">
            <v>TFD</v>
          </cell>
          <cell r="N4" t="str">
            <v>TRC</v>
          </cell>
        </row>
        <row r="5">
          <cell r="A5">
            <v>0</v>
          </cell>
          <cell r="B5">
            <v>0</v>
          </cell>
        </row>
        <row r="6">
          <cell r="A6">
            <v>6</v>
          </cell>
          <cell r="B6">
            <v>0</v>
          </cell>
        </row>
        <row r="7">
          <cell r="A7">
            <v>10</v>
          </cell>
          <cell r="B7">
            <v>0</v>
          </cell>
          <cell r="E7">
            <v>569.79</v>
          </cell>
          <cell r="H7">
            <v>8988.31</v>
          </cell>
        </row>
        <row r="8">
          <cell r="A8">
            <v>15</v>
          </cell>
          <cell r="B8">
            <v>0</v>
          </cell>
          <cell r="D8">
            <v>50.01</v>
          </cell>
          <cell r="E8">
            <v>99356850.25</v>
          </cell>
        </row>
        <row r="9">
          <cell r="A9">
            <v>16</v>
          </cell>
          <cell r="B9">
            <v>0</v>
          </cell>
        </row>
        <row r="10">
          <cell r="A10">
            <v>20</v>
          </cell>
          <cell r="B10">
            <v>0</v>
          </cell>
          <cell r="E10">
            <v>14517632.029999999</v>
          </cell>
        </row>
        <row r="11">
          <cell r="A11">
            <v>25</v>
          </cell>
          <cell r="B11">
            <v>0</v>
          </cell>
        </row>
        <row r="12">
          <cell r="A12">
            <v>30</v>
          </cell>
          <cell r="B12">
            <v>0</v>
          </cell>
        </row>
        <row r="13">
          <cell r="A13">
            <v>35</v>
          </cell>
          <cell r="B13">
            <v>274400</v>
          </cell>
        </row>
        <row r="14">
          <cell r="A14">
            <v>41</v>
          </cell>
          <cell r="B14">
            <v>0</v>
          </cell>
        </row>
        <row r="15">
          <cell r="A15">
            <v>46</v>
          </cell>
          <cell r="B15">
            <v>0</v>
          </cell>
        </row>
        <row r="16">
          <cell r="A16">
            <v>47</v>
          </cell>
          <cell r="B16">
            <v>21952</v>
          </cell>
          <cell r="D16">
            <v>200.04</v>
          </cell>
          <cell r="E16">
            <v>46242336.030000001</v>
          </cell>
        </row>
        <row r="17">
          <cell r="A17">
            <v>48</v>
          </cell>
          <cell r="B17">
            <v>0</v>
          </cell>
        </row>
        <row r="18">
          <cell r="A18">
            <v>50</v>
          </cell>
          <cell r="B18">
            <v>0</v>
          </cell>
        </row>
        <row r="19">
          <cell r="A19">
            <v>51</v>
          </cell>
          <cell r="B19">
            <v>0</v>
          </cell>
        </row>
        <row r="20">
          <cell r="A20">
            <v>52</v>
          </cell>
          <cell r="B20">
            <v>0</v>
          </cell>
          <cell r="D20">
            <v>50.01</v>
          </cell>
          <cell r="E20">
            <v>3430000</v>
          </cell>
        </row>
        <row r="21">
          <cell r="A21">
            <v>66</v>
          </cell>
          <cell r="B21">
            <v>0</v>
          </cell>
        </row>
        <row r="22">
          <cell r="A22">
            <v>70</v>
          </cell>
          <cell r="B22">
            <v>0</v>
          </cell>
        </row>
        <row r="23">
          <cell r="A23">
            <v>76</v>
          </cell>
          <cell r="B23">
            <v>0</v>
          </cell>
        </row>
        <row r="24">
          <cell r="A24">
            <v>78</v>
          </cell>
          <cell r="B24">
            <v>0</v>
          </cell>
          <cell r="E24">
            <v>1234418.1000000001</v>
          </cell>
        </row>
        <row r="25">
          <cell r="A25">
            <v>80</v>
          </cell>
          <cell r="B25">
            <v>0</v>
          </cell>
        </row>
        <row r="26">
          <cell r="A26">
            <v>81</v>
          </cell>
          <cell r="B26">
            <v>0</v>
          </cell>
        </row>
        <row r="27">
          <cell r="A27">
            <v>85</v>
          </cell>
          <cell r="B27">
            <v>0</v>
          </cell>
          <cell r="D27">
            <v>50.01</v>
          </cell>
          <cell r="E27">
            <v>5488000</v>
          </cell>
        </row>
        <row r="28">
          <cell r="A28">
            <v>86</v>
          </cell>
          <cell r="B28">
            <v>0</v>
          </cell>
          <cell r="D28">
            <v>650.13</v>
          </cell>
          <cell r="E28">
            <v>97050210.329999998</v>
          </cell>
        </row>
        <row r="29">
          <cell r="A29">
            <v>87</v>
          </cell>
          <cell r="B29">
            <v>0</v>
          </cell>
        </row>
        <row r="30">
          <cell r="A30">
            <v>95</v>
          </cell>
          <cell r="B30">
            <v>0</v>
          </cell>
        </row>
        <row r="31">
          <cell r="A31">
            <v>108</v>
          </cell>
          <cell r="B31">
            <v>0</v>
          </cell>
        </row>
        <row r="32">
          <cell r="A32">
            <v>109</v>
          </cell>
          <cell r="B32">
            <v>0</v>
          </cell>
        </row>
        <row r="33">
          <cell r="A33">
            <v>111</v>
          </cell>
          <cell r="B33">
            <v>0</v>
          </cell>
        </row>
        <row r="34">
          <cell r="A34">
            <v>112</v>
          </cell>
          <cell r="B34">
            <v>0</v>
          </cell>
        </row>
        <row r="35">
          <cell r="A35">
            <v>113</v>
          </cell>
          <cell r="B35">
            <v>0</v>
          </cell>
        </row>
        <row r="36">
          <cell r="A36">
            <v>115</v>
          </cell>
          <cell r="B36">
            <v>0</v>
          </cell>
        </row>
        <row r="37">
          <cell r="A37">
            <v>117</v>
          </cell>
          <cell r="B37">
            <v>0</v>
          </cell>
        </row>
        <row r="38">
          <cell r="A38">
            <v>119</v>
          </cell>
          <cell r="B38">
            <v>0</v>
          </cell>
        </row>
        <row r="39">
          <cell r="A39">
            <v>121</v>
          </cell>
          <cell r="B39">
            <v>0</v>
          </cell>
        </row>
        <row r="40">
          <cell r="A40">
            <v>124</v>
          </cell>
          <cell r="B40">
            <v>0</v>
          </cell>
        </row>
        <row r="41">
          <cell r="A41">
            <v>129</v>
          </cell>
          <cell r="B41">
            <v>0</v>
          </cell>
        </row>
        <row r="42">
          <cell r="A42">
            <v>130</v>
          </cell>
          <cell r="B42">
            <v>0</v>
          </cell>
        </row>
        <row r="43">
          <cell r="A43">
            <v>132</v>
          </cell>
          <cell r="B43">
            <v>0</v>
          </cell>
        </row>
        <row r="44">
          <cell r="A44">
            <v>133</v>
          </cell>
          <cell r="B44">
            <v>0</v>
          </cell>
        </row>
        <row r="45">
          <cell r="A45">
            <v>134</v>
          </cell>
          <cell r="B45">
            <v>0</v>
          </cell>
        </row>
        <row r="46">
          <cell r="A46">
            <v>137</v>
          </cell>
          <cell r="B46">
            <v>0</v>
          </cell>
        </row>
        <row r="47">
          <cell r="A47">
            <v>138</v>
          </cell>
          <cell r="B47">
            <v>0</v>
          </cell>
        </row>
        <row r="48">
          <cell r="A48">
            <v>139</v>
          </cell>
          <cell r="B48">
            <v>0</v>
          </cell>
        </row>
        <row r="49">
          <cell r="A49">
            <v>140</v>
          </cell>
          <cell r="B49">
            <v>0</v>
          </cell>
        </row>
        <row r="50">
          <cell r="A50">
            <v>141</v>
          </cell>
          <cell r="B50">
            <v>0</v>
          </cell>
        </row>
        <row r="51">
          <cell r="A51">
            <v>142</v>
          </cell>
          <cell r="B51">
            <v>0</v>
          </cell>
        </row>
        <row r="52">
          <cell r="A52">
            <v>143</v>
          </cell>
          <cell r="B52">
            <v>0</v>
          </cell>
        </row>
        <row r="53">
          <cell r="A53">
            <v>144</v>
          </cell>
          <cell r="B53">
            <v>0</v>
          </cell>
        </row>
        <row r="54">
          <cell r="A54">
            <v>145</v>
          </cell>
          <cell r="B54">
            <v>0</v>
          </cell>
        </row>
        <row r="55">
          <cell r="A55">
            <v>146</v>
          </cell>
          <cell r="B55">
            <v>0</v>
          </cell>
        </row>
        <row r="56">
          <cell r="A56">
            <v>147</v>
          </cell>
          <cell r="B56">
            <v>0</v>
          </cell>
        </row>
        <row r="57">
          <cell r="A57">
            <v>148</v>
          </cell>
          <cell r="B57">
            <v>0</v>
          </cell>
        </row>
        <row r="58">
          <cell r="A58">
            <v>149</v>
          </cell>
          <cell r="B58">
            <v>0</v>
          </cell>
        </row>
        <row r="59">
          <cell r="A59">
            <v>150</v>
          </cell>
          <cell r="B59">
            <v>0</v>
          </cell>
        </row>
        <row r="60">
          <cell r="A60">
            <v>152</v>
          </cell>
          <cell r="B60">
            <v>0</v>
          </cell>
        </row>
        <row r="61">
          <cell r="A61">
            <v>153</v>
          </cell>
          <cell r="B61">
            <v>0</v>
          </cell>
        </row>
        <row r="62">
          <cell r="A62">
            <v>154</v>
          </cell>
          <cell r="B62">
            <v>0</v>
          </cell>
        </row>
        <row r="63">
          <cell r="A63">
            <v>155</v>
          </cell>
          <cell r="B63">
            <v>0</v>
          </cell>
        </row>
        <row r="64">
          <cell r="A64">
            <v>156</v>
          </cell>
          <cell r="B64">
            <v>0</v>
          </cell>
        </row>
        <row r="65">
          <cell r="A65">
            <v>157</v>
          </cell>
          <cell r="B65">
            <v>0</v>
          </cell>
        </row>
        <row r="66">
          <cell r="A66">
            <v>159</v>
          </cell>
          <cell r="B66">
            <v>0</v>
          </cell>
        </row>
        <row r="67">
          <cell r="A67">
            <v>163</v>
          </cell>
          <cell r="B67">
            <v>0</v>
          </cell>
        </row>
        <row r="68">
          <cell r="A68">
            <v>169</v>
          </cell>
          <cell r="B68">
            <v>0</v>
          </cell>
        </row>
        <row r="69">
          <cell r="A69">
            <v>170</v>
          </cell>
          <cell r="B69">
            <v>0</v>
          </cell>
        </row>
        <row r="70">
          <cell r="A70">
            <v>171</v>
          </cell>
          <cell r="B70">
            <v>0</v>
          </cell>
        </row>
        <row r="71">
          <cell r="A71">
            <v>188</v>
          </cell>
          <cell r="B71">
            <v>0</v>
          </cell>
        </row>
        <row r="72">
          <cell r="A72">
            <v>190</v>
          </cell>
          <cell r="B72">
            <v>0</v>
          </cell>
        </row>
        <row r="73">
          <cell r="A73">
            <v>192</v>
          </cell>
          <cell r="B73">
            <v>0</v>
          </cell>
        </row>
        <row r="74">
          <cell r="A74">
            <v>197</v>
          </cell>
          <cell r="B74">
            <v>0</v>
          </cell>
        </row>
        <row r="75">
          <cell r="A75">
            <v>200</v>
          </cell>
          <cell r="B75">
            <v>0</v>
          </cell>
        </row>
        <row r="76">
          <cell r="A76">
            <v>201</v>
          </cell>
          <cell r="B76">
            <v>0</v>
          </cell>
        </row>
        <row r="77">
          <cell r="A77">
            <v>203</v>
          </cell>
          <cell r="B77">
            <v>0</v>
          </cell>
        </row>
        <row r="78">
          <cell r="A78">
            <v>206</v>
          </cell>
          <cell r="B78">
            <v>0</v>
          </cell>
        </row>
        <row r="79">
          <cell r="A79">
            <v>209</v>
          </cell>
          <cell r="B79">
            <v>0</v>
          </cell>
        </row>
        <row r="80">
          <cell r="A80">
            <v>210</v>
          </cell>
          <cell r="B80">
            <v>0</v>
          </cell>
        </row>
        <row r="81">
          <cell r="A81">
            <v>212</v>
          </cell>
          <cell r="B81">
            <v>0</v>
          </cell>
          <cell r="D81">
            <v>100.02</v>
          </cell>
        </row>
        <row r="82">
          <cell r="A82">
            <v>213</v>
          </cell>
          <cell r="B82">
            <v>0</v>
          </cell>
        </row>
        <row r="83">
          <cell r="A83">
            <v>221</v>
          </cell>
          <cell r="B83">
            <v>0</v>
          </cell>
        </row>
        <row r="84">
          <cell r="A84">
            <v>222</v>
          </cell>
          <cell r="B84">
            <v>0</v>
          </cell>
        </row>
        <row r="85">
          <cell r="A85">
            <v>223</v>
          </cell>
          <cell r="B85">
            <v>0</v>
          </cell>
        </row>
        <row r="86">
          <cell r="A86">
            <v>224</v>
          </cell>
          <cell r="B86">
            <v>0</v>
          </cell>
        </row>
        <row r="87">
          <cell r="A87">
            <v>225</v>
          </cell>
          <cell r="B87">
            <v>0</v>
          </cell>
          <cell r="E87">
            <v>3875900</v>
          </cell>
        </row>
        <row r="88">
          <cell r="A88">
            <v>226</v>
          </cell>
          <cell r="B88">
            <v>0</v>
          </cell>
        </row>
        <row r="89">
          <cell r="A89">
            <v>227</v>
          </cell>
          <cell r="B89">
            <v>0</v>
          </cell>
        </row>
        <row r="90">
          <cell r="A90">
            <v>234</v>
          </cell>
          <cell r="B90">
            <v>0</v>
          </cell>
        </row>
        <row r="91">
          <cell r="A91">
            <v>242</v>
          </cell>
          <cell r="B91">
            <v>0</v>
          </cell>
        </row>
        <row r="92">
          <cell r="A92">
            <v>243</v>
          </cell>
          <cell r="B92">
            <v>0</v>
          </cell>
        </row>
        <row r="93">
          <cell r="A93">
            <v>244</v>
          </cell>
          <cell r="B93">
            <v>0</v>
          </cell>
        </row>
        <row r="94">
          <cell r="A94">
            <v>245</v>
          </cell>
          <cell r="B94">
            <v>0</v>
          </cell>
        </row>
        <row r="95">
          <cell r="A95">
            <v>247</v>
          </cell>
          <cell r="B95">
            <v>0</v>
          </cell>
        </row>
        <row r="96">
          <cell r="A96">
            <v>248</v>
          </cell>
          <cell r="B96">
            <v>0</v>
          </cell>
        </row>
        <row r="97">
          <cell r="A97">
            <v>249</v>
          </cell>
          <cell r="B97">
            <v>0</v>
          </cell>
        </row>
        <row r="98">
          <cell r="A98">
            <v>250</v>
          </cell>
          <cell r="B98">
            <v>0</v>
          </cell>
        </row>
        <row r="99">
          <cell r="A99">
            <v>251</v>
          </cell>
          <cell r="B99">
            <v>0</v>
          </cell>
        </row>
        <row r="100">
          <cell r="A100">
            <v>253</v>
          </cell>
          <cell r="B100">
            <v>0</v>
          </cell>
        </row>
        <row r="101">
          <cell r="A101">
            <v>254</v>
          </cell>
          <cell r="B101">
            <v>0</v>
          </cell>
        </row>
        <row r="102">
          <cell r="A102">
            <v>265</v>
          </cell>
          <cell r="B102">
            <v>0</v>
          </cell>
        </row>
        <row r="103">
          <cell r="A103">
            <v>266</v>
          </cell>
          <cell r="B103">
            <v>0</v>
          </cell>
        </row>
        <row r="104">
          <cell r="A104">
            <v>267</v>
          </cell>
          <cell r="B104">
            <v>0</v>
          </cell>
        </row>
        <row r="105">
          <cell r="A105">
            <v>268</v>
          </cell>
          <cell r="B105">
            <v>0</v>
          </cell>
        </row>
        <row r="106">
          <cell r="A106">
            <v>269</v>
          </cell>
          <cell r="B106">
            <v>0</v>
          </cell>
        </row>
        <row r="107">
          <cell r="A107">
            <v>270</v>
          </cell>
          <cell r="B107">
            <v>0</v>
          </cell>
        </row>
        <row r="108">
          <cell r="A108">
            <v>271</v>
          </cell>
          <cell r="B108">
            <v>0</v>
          </cell>
        </row>
        <row r="109">
          <cell r="A109">
            <v>272</v>
          </cell>
          <cell r="B109">
            <v>0</v>
          </cell>
        </row>
        <row r="110">
          <cell r="A110">
            <v>273</v>
          </cell>
          <cell r="B110">
            <v>0</v>
          </cell>
        </row>
        <row r="111">
          <cell r="A111">
            <v>281</v>
          </cell>
          <cell r="B111">
            <v>0</v>
          </cell>
        </row>
        <row r="112">
          <cell r="A112">
            <v>283</v>
          </cell>
          <cell r="B112">
            <v>0</v>
          </cell>
        </row>
        <row r="113">
          <cell r="A113">
            <v>287</v>
          </cell>
          <cell r="B113">
            <v>0</v>
          </cell>
          <cell r="E113">
            <v>47474163.519999996</v>
          </cell>
        </row>
        <row r="114">
          <cell r="A114">
            <v>288</v>
          </cell>
          <cell r="B114">
            <v>0</v>
          </cell>
        </row>
        <row r="115">
          <cell r="A115">
            <v>289</v>
          </cell>
          <cell r="B115">
            <v>0</v>
          </cell>
        </row>
        <row r="116">
          <cell r="A116">
            <v>290</v>
          </cell>
          <cell r="B116">
            <v>0</v>
          </cell>
        </row>
        <row r="117">
          <cell r="A117">
            <v>291</v>
          </cell>
          <cell r="B117">
            <v>161928.51999999999</v>
          </cell>
          <cell r="E117">
            <v>1175534553.5500002</v>
          </cell>
          <cell r="I117">
            <v>14031635.190000001</v>
          </cell>
        </row>
        <row r="118">
          <cell r="A118">
            <v>292</v>
          </cell>
          <cell r="B118">
            <v>0</v>
          </cell>
        </row>
        <row r="119">
          <cell r="A119">
            <v>293</v>
          </cell>
          <cell r="B119">
            <v>0</v>
          </cell>
        </row>
        <row r="120">
          <cell r="A120">
            <v>294</v>
          </cell>
          <cell r="B120">
            <v>0</v>
          </cell>
        </row>
        <row r="121">
          <cell r="A121">
            <v>295</v>
          </cell>
          <cell r="B121">
            <v>0</v>
          </cell>
        </row>
        <row r="122">
          <cell r="A122">
            <v>296</v>
          </cell>
          <cell r="B122">
            <v>0</v>
          </cell>
        </row>
        <row r="123">
          <cell r="A123">
            <v>297</v>
          </cell>
          <cell r="B123">
            <v>0</v>
          </cell>
        </row>
        <row r="124">
          <cell r="A124">
            <v>298</v>
          </cell>
          <cell r="B124">
            <v>0</v>
          </cell>
        </row>
        <row r="125">
          <cell r="A125">
            <v>299</v>
          </cell>
          <cell r="B125">
            <v>0</v>
          </cell>
        </row>
        <row r="126">
          <cell r="A126">
            <v>300</v>
          </cell>
          <cell r="B126">
            <v>0</v>
          </cell>
        </row>
        <row r="127">
          <cell r="A127">
            <v>301</v>
          </cell>
          <cell r="B127">
            <v>0</v>
          </cell>
        </row>
        <row r="128">
          <cell r="A128">
            <v>302</v>
          </cell>
          <cell r="B128">
            <v>0</v>
          </cell>
        </row>
        <row r="129">
          <cell r="A129">
            <v>303</v>
          </cell>
          <cell r="B129">
            <v>0</v>
          </cell>
        </row>
        <row r="130">
          <cell r="A130">
            <v>304</v>
          </cell>
          <cell r="B130">
            <v>0</v>
          </cell>
        </row>
        <row r="131">
          <cell r="A131">
            <v>305</v>
          </cell>
          <cell r="B131">
            <v>0</v>
          </cell>
        </row>
        <row r="132">
          <cell r="A132">
            <v>306</v>
          </cell>
          <cell r="B132">
            <v>0</v>
          </cell>
        </row>
        <row r="133">
          <cell r="A133">
            <v>309</v>
          </cell>
          <cell r="B133">
            <v>0</v>
          </cell>
        </row>
        <row r="134">
          <cell r="A134">
            <v>310</v>
          </cell>
          <cell r="B134">
            <v>0</v>
          </cell>
        </row>
        <row r="135">
          <cell r="A135">
            <v>311</v>
          </cell>
          <cell r="B135">
            <v>0</v>
          </cell>
        </row>
        <row r="136">
          <cell r="A136">
            <v>312</v>
          </cell>
          <cell r="B136">
            <v>0</v>
          </cell>
        </row>
        <row r="137">
          <cell r="A137">
            <v>313</v>
          </cell>
          <cell r="B137">
            <v>0</v>
          </cell>
        </row>
        <row r="138">
          <cell r="A138">
            <v>314</v>
          </cell>
          <cell r="B138">
            <v>0</v>
          </cell>
        </row>
        <row r="139">
          <cell r="A139">
            <v>315</v>
          </cell>
          <cell r="B139">
            <v>0</v>
          </cell>
        </row>
        <row r="140">
          <cell r="A140">
            <v>324</v>
          </cell>
          <cell r="B140">
            <v>0</v>
          </cell>
        </row>
        <row r="141">
          <cell r="A141">
            <v>340</v>
          </cell>
          <cell r="B141">
            <v>0</v>
          </cell>
        </row>
        <row r="142">
          <cell r="A142">
            <v>341</v>
          </cell>
          <cell r="B142">
            <v>0</v>
          </cell>
        </row>
        <row r="143">
          <cell r="A143">
            <v>342</v>
          </cell>
          <cell r="B143">
            <v>0</v>
          </cell>
        </row>
        <row r="144">
          <cell r="A144">
            <v>343</v>
          </cell>
          <cell r="B144">
            <v>0</v>
          </cell>
        </row>
        <row r="145">
          <cell r="A145">
            <v>344</v>
          </cell>
          <cell r="B145">
            <v>0</v>
          </cell>
        </row>
        <row r="146">
          <cell r="A146">
            <v>345</v>
          </cell>
          <cell r="B146">
            <v>0</v>
          </cell>
        </row>
        <row r="147">
          <cell r="A147">
            <v>346</v>
          </cell>
          <cell r="B147">
            <v>0</v>
          </cell>
        </row>
        <row r="148">
          <cell r="A148">
            <v>347</v>
          </cell>
          <cell r="B148">
            <v>0</v>
          </cell>
        </row>
        <row r="149">
          <cell r="A149">
            <v>348</v>
          </cell>
          <cell r="B149">
            <v>0</v>
          </cell>
        </row>
        <row r="150">
          <cell r="A150">
            <v>349</v>
          </cell>
          <cell r="B150">
            <v>0</v>
          </cell>
        </row>
        <row r="151">
          <cell r="A151">
            <v>371</v>
          </cell>
          <cell r="B151">
            <v>0</v>
          </cell>
        </row>
        <row r="152">
          <cell r="A152">
            <v>372</v>
          </cell>
          <cell r="B152">
            <v>0</v>
          </cell>
        </row>
        <row r="153">
          <cell r="A153">
            <v>373</v>
          </cell>
          <cell r="B153">
            <v>0</v>
          </cell>
        </row>
        <row r="154">
          <cell r="A154">
            <v>374</v>
          </cell>
          <cell r="B154">
            <v>0</v>
          </cell>
        </row>
        <row r="155">
          <cell r="A155">
            <v>375</v>
          </cell>
          <cell r="B155">
            <v>0</v>
          </cell>
        </row>
        <row r="156">
          <cell r="A156">
            <v>376</v>
          </cell>
          <cell r="B156">
            <v>0</v>
          </cell>
        </row>
        <row r="157">
          <cell r="A157">
            <v>377</v>
          </cell>
          <cell r="B157">
            <v>0</v>
          </cell>
        </row>
        <row r="158">
          <cell r="A158">
            <v>378</v>
          </cell>
          <cell r="B158">
            <v>0</v>
          </cell>
        </row>
        <row r="159">
          <cell r="A159">
            <v>380</v>
          </cell>
          <cell r="B159">
            <v>0</v>
          </cell>
        </row>
        <row r="160">
          <cell r="A160">
            <v>411</v>
          </cell>
          <cell r="B160">
            <v>0</v>
          </cell>
        </row>
        <row r="161">
          <cell r="A161">
            <v>417</v>
          </cell>
          <cell r="B161">
            <v>0</v>
          </cell>
        </row>
        <row r="162">
          <cell r="A162">
            <v>418</v>
          </cell>
          <cell r="B162">
            <v>0</v>
          </cell>
        </row>
        <row r="163">
          <cell r="A163">
            <v>422</v>
          </cell>
          <cell r="B163">
            <v>0</v>
          </cell>
        </row>
        <row r="164">
          <cell r="A164">
            <v>423</v>
          </cell>
          <cell r="B164">
            <v>0</v>
          </cell>
        </row>
        <row r="165">
          <cell r="A165">
            <v>424</v>
          </cell>
          <cell r="B165">
            <v>0</v>
          </cell>
        </row>
        <row r="166">
          <cell r="A166">
            <v>425</v>
          </cell>
          <cell r="B166">
            <v>0</v>
          </cell>
        </row>
        <row r="167">
          <cell r="A167">
            <v>426</v>
          </cell>
          <cell r="B167">
            <v>0</v>
          </cell>
        </row>
        <row r="168">
          <cell r="A168">
            <v>427</v>
          </cell>
          <cell r="B168">
            <v>0</v>
          </cell>
        </row>
        <row r="169">
          <cell r="A169">
            <v>428</v>
          </cell>
          <cell r="B169">
            <v>0</v>
          </cell>
        </row>
        <row r="170">
          <cell r="A170">
            <v>429</v>
          </cell>
          <cell r="B170">
            <v>0</v>
          </cell>
        </row>
        <row r="171">
          <cell r="A171">
            <v>432</v>
          </cell>
          <cell r="B171">
            <v>0</v>
          </cell>
        </row>
        <row r="172">
          <cell r="A172">
            <v>433</v>
          </cell>
          <cell r="B172">
            <v>0</v>
          </cell>
        </row>
        <row r="173">
          <cell r="A173">
            <v>434</v>
          </cell>
          <cell r="B173">
            <v>0</v>
          </cell>
        </row>
        <row r="174">
          <cell r="A174">
            <v>435</v>
          </cell>
          <cell r="B174">
            <v>0</v>
          </cell>
        </row>
        <row r="175">
          <cell r="A175">
            <v>512</v>
          </cell>
          <cell r="B175">
            <v>0</v>
          </cell>
        </row>
        <row r="176">
          <cell r="A176">
            <v>513</v>
          </cell>
          <cell r="B176">
            <v>0</v>
          </cell>
          <cell r="I176">
            <v>356905.36</v>
          </cell>
        </row>
        <row r="177">
          <cell r="A177">
            <v>514</v>
          </cell>
          <cell r="B177">
            <v>100.02</v>
          </cell>
          <cell r="D177">
            <v>150.03</v>
          </cell>
          <cell r="E177">
            <v>35438938.630000003</v>
          </cell>
        </row>
        <row r="178">
          <cell r="A178">
            <v>517</v>
          </cell>
          <cell r="B178">
            <v>0</v>
          </cell>
        </row>
        <row r="179">
          <cell r="A179">
            <v>520</v>
          </cell>
          <cell r="B179">
            <v>0</v>
          </cell>
        </row>
        <row r="180">
          <cell r="A180">
            <v>522</v>
          </cell>
          <cell r="B180">
            <v>0</v>
          </cell>
        </row>
        <row r="181">
          <cell r="A181">
            <v>523</v>
          </cell>
          <cell r="B181">
            <v>0</v>
          </cell>
        </row>
        <row r="182">
          <cell r="A182">
            <v>525</v>
          </cell>
          <cell r="B182">
            <v>0</v>
          </cell>
        </row>
        <row r="183">
          <cell r="A183">
            <v>526</v>
          </cell>
          <cell r="B183">
            <v>0</v>
          </cell>
        </row>
        <row r="184">
          <cell r="A184">
            <v>548</v>
          </cell>
          <cell r="B184">
            <v>0</v>
          </cell>
        </row>
        <row r="185">
          <cell r="A185">
            <v>551</v>
          </cell>
          <cell r="B185">
            <v>0</v>
          </cell>
        </row>
        <row r="186">
          <cell r="A186">
            <v>572</v>
          </cell>
          <cell r="B186">
            <v>0</v>
          </cell>
        </row>
        <row r="187">
          <cell r="A187">
            <v>573</v>
          </cell>
          <cell r="B187">
            <v>0</v>
          </cell>
        </row>
        <row r="188">
          <cell r="A188">
            <v>574</v>
          </cell>
          <cell r="B188">
            <v>0</v>
          </cell>
        </row>
        <row r="189">
          <cell r="A189">
            <v>575</v>
          </cell>
          <cell r="B189">
            <v>0</v>
          </cell>
        </row>
        <row r="190">
          <cell r="A190">
            <v>576</v>
          </cell>
          <cell r="B190">
            <v>0</v>
          </cell>
        </row>
        <row r="191">
          <cell r="A191">
            <v>578</v>
          </cell>
          <cell r="B191">
            <v>0</v>
          </cell>
        </row>
        <row r="192">
          <cell r="A192">
            <v>579</v>
          </cell>
          <cell r="B192">
            <v>0</v>
          </cell>
        </row>
        <row r="193">
          <cell r="A193">
            <v>580</v>
          </cell>
          <cell r="B193">
            <v>0</v>
          </cell>
        </row>
        <row r="194">
          <cell r="A194">
            <v>581</v>
          </cell>
          <cell r="B194">
            <v>0</v>
          </cell>
        </row>
        <row r="195">
          <cell r="A195">
            <v>582</v>
          </cell>
          <cell r="B195">
            <v>0</v>
          </cell>
        </row>
        <row r="196">
          <cell r="A196">
            <v>584</v>
          </cell>
          <cell r="B196">
            <v>0</v>
          </cell>
        </row>
        <row r="197">
          <cell r="A197">
            <v>585</v>
          </cell>
          <cell r="B197">
            <v>0</v>
          </cell>
          <cell r="E197">
            <v>510383.37</v>
          </cell>
        </row>
        <row r="198">
          <cell r="A198">
            <v>586</v>
          </cell>
          <cell r="B198">
            <v>0</v>
          </cell>
        </row>
        <row r="199">
          <cell r="A199">
            <v>587</v>
          </cell>
          <cell r="B199">
            <v>0</v>
          </cell>
        </row>
        <row r="200">
          <cell r="A200">
            <v>588</v>
          </cell>
          <cell r="B200">
            <v>0</v>
          </cell>
        </row>
        <row r="201">
          <cell r="A201">
            <v>589</v>
          </cell>
          <cell r="B201">
            <v>0</v>
          </cell>
        </row>
        <row r="202">
          <cell r="A202">
            <v>590</v>
          </cell>
          <cell r="B202">
            <v>0</v>
          </cell>
        </row>
        <row r="203">
          <cell r="A203">
            <v>591</v>
          </cell>
          <cell r="B203">
            <v>0</v>
          </cell>
        </row>
        <row r="204">
          <cell r="A204">
            <v>592</v>
          </cell>
          <cell r="B204">
            <v>0</v>
          </cell>
        </row>
        <row r="205">
          <cell r="A205">
            <v>593</v>
          </cell>
          <cell r="B205">
            <v>0</v>
          </cell>
        </row>
        <row r="206">
          <cell r="A206">
            <v>594</v>
          </cell>
          <cell r="B206">
            <v>0</v>
          </cell>
        </row>
        <row r="207">
          <cell r="A207">
            <v>595</v>
          </cell>
          <cell r="B207">
            <v>0</v>
          </cell>
        </row>
        <row r="208">
          <cell r="A208">
            <v>620</v>
          </cell>
          <cell r="B208">
            <v>0</v>
          </cell>
        </row>
        <row r="209">
          <cell r="A209">
            <v>633</v>
          </cell>
          <cell r="B209">
            <v>0</v>
          </cell>
        </row>
        <row r="210">
          <cell r="A210">
            <v>634</v>
          </cell>
          <cell r="B210">
            <v>0</v>
          </cell>
        </row>
        <row r="211">
          <cell r="A211">
            <v>650</v>
          </cell>
          <cell r="B211">
            <v>0</v>
          </cell>
        </row>
        <row r="212">
          <cell r="A212">
            <v>660</v>
          </cell>
          <cell r="B212">
            <v>0</v>
          </cell>
        </row>
        <row r="213">
          <cell r="A213">
            <v>661</v>
          </cell>
          <cell r="B213">
            <v>0</v>
          </cell>
        </row>
        <row r="214">
          <cell r="A214">
            <v>670</v>
          </cell>
          <cell r="B214">
            <v>0</v>
          </cell>
        </row>
        <row r="215">
          <cell r="A215">
            <v>680</v>
          </cell>
          <cell r="B215">
            <v>0</v>
          </cell>
        </row>
        <row r="216">
          <cell r="A216">
            <v>681</v>
          </cell>
          <cell r="B216">
            <v>0</v>
          </cell>
        </row>
        <row r="217">
          <cell r="A217">
            <v>682</v>
          </cell>
          <cell r="B217">
            <v>0</v>
          </cell>
        </row>
        <row r="218">
          <cell r="A218">
            <v>683</v>
          </cell>
          <cell r="B218">
            <v>0</v>
          </cell>
        </row>
        <row r="219">
          <cell r="A219">
            <v>716</v>
          </cell>
          <cell r="B219">
            <v>0</v>
          </cell>
        </row>
        <row r="220">
          <cell r="A220">
            <v>718</v>
          </cell>
          <cell r="B220">
            <v>0</v>
          </cell>
        </row>
        <row r="221">
          <cell r="A221">
            <v>761</v>
          </cell>
          <cell r="B221">
            <v>0</v>
          </cell>
        </row>
        <row r="222">
          <cell r="A222">
            <v>781</v>
          </cell>
          <cell r="B222">
            <v>0</v>
          </cell>
        </row>
        <row r="223">
          <cell r="A223">
            <v>802</v>
          </cell>
          <cell r="B223">
            <v>0</v>
          </cell>
        </row>
        <row r="224">
          <cell r="A224">
            <v>821</v>
          </cell>
          <cell r="B224">
            <v>0</v>
          </cell>
        </row>
        <row r="225">
          <cell r="A225">
            <v>831</v>
          </cell>
          <cell r="B225">
            <v>0</v>
          </cell>
        </row>
        <row r="226">
          <cell r="A226">
            <v>862</v>
          </cell>
          <cell r="B226">
            <v>0</v>
          </cell>
        </row>
        <row r="227">
          <cell r="A227">
            <v>865</v>
          </cell>
          <cell r="B227">
            <v>68600</v>
          </cell>
        </row>
        <row r="228">
          <cell r="A228">
            <v>866</v>
          </cell>
          <cell r="B228">
            <v>0</v>
          </cell>
        </row>
        <row r="229">
          <cell r="A229">
            <v>867</v>
          </cell>
          <cell r="B229">
            <v>0</v>
          </cell>
        </row>
        <row r="230">
          <cell r="A230">
            <v>901</v>
          </cell>
          <cell r="B230">
            <v>0</v>
          </cell>
        </row>
        <row r="231">
          <cell r="A231">
            <v>902</v>
          </cell>
          <cell r="B231">
            <v>0</v>
          </cell>
        </row>
        <row r="232">
          <cell r="A232">
            <v>903</v>
          </cell>
          <cell r="B232">
            <v>0</v>
          </cell>
        </row>
        <row r="233">
          <cell r="A233">
            <v>904</v>
          </cell>
          <cell r="B233">
            <v>0</v>
          </cell>
        </row>
        <row r="234">
          <cell r="A234">
            <v>905</v>
          </cell>
          <cell r="B234">
            <v>0</v>
          </cell>
        </row>
        <row r="235">
          <cell r="A235">
            <v>906</v>
          </cell>
          <cell r="B235">
            <v>0</v>
          </cell>
        </row>
        <row r="236">
          <cell r="A236">
            <v>907</v>
          </cell>
          <cell r="B236">
            <v>0</v>
          </cell>
        </row>
        <row r="237">
          <cell r="A237">
            <v>908</v>
          </cell>
          <cell r="B237">
            <v>0</v>
          </cell>
        </row>
        <row r="238">
          <cell r="A238">
            <v>909</v>
          </cell>
          <cell r="B238">
            <v>0</v>
          </cell>
        </row>
        <row r="239">
          <cell r="A239">
            <v>950</v>
          </cell>
          <cell r="B239">
            <v>0</v>
          </cell>
        </row>
        <row r="240">
          <cell r="A240">
            <v>951</v>
          </cell>
          <cell r="B240">
            <v>0</v>
          </cell>
        </row>
        <row r="241">
          <cell r="A241">
            <v>999</v>
          </cell>
          <cell r="B241">
            <v>0</v>
          </cell>
        </row>
        <row r="242">
          <cell r="A242">
            <v>1101</v>
          </cell>
          <cell r="B242">
            <v>0</v>
          </cell>
        </row>
        <row r="243">
          <cell r="A243">
            <v>1102</v>
          </cell>
          <cell r="B243">
            <v>0</v>
          </cell>
        </row>
        <row r="244">
          <cell r="A244">
            <v>1103</v>
          </cell>
          <cell r="B244">
            <v>0</v>
          </cell>
        </row>
        <row r="245">
          <cell r="A245">
            <v>1104</v>
          </cell>
          <cell r="B245">
            <v>0</v>
          </cell>
        </row>
        <row r="246">
          <cell r="A246">
            <v>1105</v>
          </cell>
          <cell r="B246">
            <v>0</v>
          </cell>
        </row>
        <row r="247">
          <cell r="A247">
            <v>1106</v>
          </cell>
          <cell r="B247">
            <v>0</v>
          </cell>
        </row>
        <row r="248">
          <cell r="A248">
            <v>1107</v>
          </cell>
          <cell r="B248">
            <v>0</v>
          </cell>
        </row>
        <row r="249">
          <cell r="A249">
            <v>1108</v>
          </cell>
          <cell r="B249">
            <v>0</v>
          </cell>
        </row>
        <row r="250">
          <cell r="A250">
            <v>1109</v>
          </cell>
          <cell r="B250">
            <v>0</v>
          </cell>
        </row>
        <row r="251">
          <cell r="A251">
            <v>1110</v>
          </cell>
          <cell r="B251">
            <v>0</v>
          </cell>
        </row>
        <row r="252">
          <cell r="A252">
            <v>1111</v>
          </cell>
          <cell r="B252">
            <v>0</v>
          </cell>
        </row>
        <row r="253">
          <cell r="A253">
            <v>1112</v>
          </cell>
          <cell r="B253">
            <v>0</v>
          </cell>
        </row>
        <row r="254">
          <cell r="A254">
            <v>1113</v>
          </cell>
          <cell r="B254">
            <v>0</v>
          </cell>
        </row>
        <row r="255">
          <cell r="A255">
            <v>1114</v>
          </cell>
          <cell r="B255">
            <v>0</v>
          </cell>
        </row>
        <row r="256">
          <cell r="A256">
            <v>1115</v>
          </cell>
          <cell r="B256">
            <v>0</v>
          </cell>
        </row>
        <row r="257">
          <cell r="A257">
            <v>1116</v>
          </cell>
          <cell r="B257">
            <v>0</v>
          </cell>
        </row>
        <row r="258">
          <cell r="A258">
            <v>1117</v>
          </cell>
          <cell r="B258">
            <v>0</v>
          </cell>
        </row>
        <row r="259">
          <cell r="A259">
            <v>1118</v>
          </cell>
          <cell r="B259">
            <v>0</v>
          </cell>
        </row>
        <row r="260">
          <cell r="A260">
            <v>1119</v>
          </cell>
          <cell r="B260">
            <v>0</v>
          </cell>
        </row>
        <row r="261">
          <cell r="A261">
            <v>1120</v>
          </cell>
          <cell r="B261">
            <v>0</v>
          </cell>
        </row>
        <row r="262">
          <cell r="A262">
            <v>1121</v>
          </cell>
          <cell r="B262">
            <v>0</v>
          </cell>
        </row>
        <row r="263">
          <cell r="A263">
            <v>1122</v>
          </cell>
          <cell r="B263">
            <v>0</v>
          </cell>
        </row>
        <row r="264">
          <cell r="A264">
            <v>1123</v>
          </cell>
          <cell r="B264">
            <v>0</v>
          </cell>
        </row>
        <row r="265">
          <cell r="A265">
            <v>1124</v>
          </cell>
          <cell r="B265">
            <v>0</v>
          </cell>
        </row>
        <row r="266">
          <cell r="A266">
            <v>1125</v>
          </cell>
          <cell r="B266">
            <v>0</v>
          </cell>
        </row>
        <row r="267">
          <cell r="A267">
            <v>1126</v>
          </cell>
          <cell r="B267">
            <v>0</v>
          </cell>
        </row>
        <row r="268">
          <cell r="A268">
            <v>1127</v>
          </cell>
          <cell r="B268">
            <v>0</v>
          </cell>
        </row>
        <row r="269">
          <cell r="A269">
            <v>1128</v>
          </cell>
          <cell r="B269">
            <v>0</v>
          </cell>
        </row>
        <row r="270">
          <cell r="A270">
            <v>1129</v>
          </cell>
          <cell r="B270">
            <v>0</v>
          </cell>
        </row>
        <row r="271">
          <cell r="A271">
            <v>1201</v>
          </cell>
          <cell r="B271">
            <v>0</v>
          </cell>
        </row>
        <row r="272">
          <cell r="A272">
            <v>1202</v>
          </cell>
          <cell r="B272">
            <v>0</v>
          </cell>
        </row>
        <row r="273">
          <cell r="A273">
            <v>1203</v>
          </cell>
          <cell r="B273">
            <v>0</v>
          </cell>
        </row>
        <row r="274">
          <cell r="A274">
            <v>1204</v>
          </cell>
          <cell r="B274">
            <v>0</v>
          </cell>
        </row>
        <row r="275">
          <cell r="A275">
            <v>1205</v>
          </cell>
          <cell r="B275">
            <v>0</v>
          </cell>
        </row>
        <row r="276">
          <cell r="A276">
            <v>1206</v>
          </cell>
          <cell r="B276">
            <v>0</v>
          </cell>
        </row>
        <row r="277">
          <cell r="A277">
            <v>1207</v>
          </cell>
          <cell r="B277">
            <v>0</v>
          </cell>
        </row>
        <row r="278">
          <cell r="A278">
            <v>1208</v>
          </cell>
          <cell r="B278">
            <v>0</v>
          </cell>
        </row>
        <row r="279">
          <cell r="A279">
            <v>1209</v>
          </cell>
          <cell r="B279">
            <v>0</v>
          </cell>
        </row>
        <row r="280">
          <cell r="A280">
            <v>1210</v>
          </cell>
          <cell r="B280">
            <v>0</v>
          </cell>
        </row>
        <row r="281">
          <cell r="A281">
            <v>1211</v>
          </cell>
          <cell r="B281">
            <v>0</v>
          </cell>
        </row>
        <row r="282">
          <cell r="A282">
            <v>1212</v>
          </cell>
          <cell r="B282">
            <v>0</v>
          </cell>
        </row>
        <row r="283">
          <cell r="A283">
            <v>1213</v>
          </cell>
          <cell r="B283">
            <v>0</v>
          </cell>
        </row>
        <row r="284">
          <cell r="A284">
            <v>1214</v>
          </cell>
          <cell r="B284">
            <v>0</v>
          </cell>
        </row>
        <row r="285">
          <cell r="A285">
            <v>1215</v>
          </cell>
          <cell r="B285">
            <v>0</v>
          </cell>
        </row>
        <row r="286">
          <cell r="A286">
            <v>1216</v>
          </cell>
          <cell r="B286">
            <v>0</v>
          </cell>
        </row>
        <row r="287">
          <cell r="A287">
            <v>1217</v>
          </cell>
          <cell r="B287">
            <v>0</v>
          </cell>
        </row>
        <row r="288">
          <cell r="A288">
            <v>1218</v>
          </cell>
          <cell r="B288">
            <v>0</v>
          </cell>
        </row>
        <row r="289">
          <cell r="A289">
            <v>1219</v>
          </cell>
          <cell r="B289">
            <v>0</v>
          </cell>
        </row>
        <row r="290">
          <cell r="A290">
            <v>1220</v>
          </cell>
          <cell r="B290">
            <v>0</v>
          </cell>
        </row>
        <row r="291">
          <cell r="A291">
            <v>1221</v>
          </cell>
          <cell r="B291">
            <v>0</v>
          </cell>
        </row>
        <row r="292">
          <cell r="A292">
            <v>1222</v>
          </cell>
          <cell r="B292">
            <v>0</v>
          </cell>
        </row>
        <row r="293">
          <cell r="A293">
            <v>1223</v>
          </cell>
          <cell r="B293">
            <v>0</v>
          </cell>
        </row>
        <row r="294">
          <cell r="A294">
            <v>1224</v>
          </cell>
          <cell r="B294">
            <v>0</v>
          </cell>
        </row>
        <row r="295">
          <cell r="A295">
            <v>1225</v>
          </cell>
          <cell r="B295">
            <v>0</v>
          </cell>
        </row>
        <row r="296">
          <cell r="A296">
            <v>1226</v>
          </cell>
          <cell r="B296">
            <v>0</v>
          </cell>
        </row>
        <row r="297">
          <cell r="A297">
            <v>1227</v>
          </cell>
          <cell r="B297">
            <v>0</v>
          </cell>
        </row>
        <row r="298">
          <cell r="A298">
            <v>1228</v>
          </cell>
          <cell r="B298">
            <v>0</v>
          </cell>
        </row>
        <row r="299">
          <cell r="A299">
            <v>1229</v>
          </cell>
          <cell r="B299">
            <v>0</v>
          </cell>
        </row>
        <row r="300">
          <cell r="A300">
            <v>1230</v>
          </cell>
          <cell r="B300">
            <v>0</v>
          </cell>
        </row>
        <row r="301">
          <cell r="A301">
            <v>1231</v>
          </cell>
          <cell r="B301">
            <v>0</v>
          </cell>
        </row>
        <row r="302">
          <cell r="A302">
            <v>1232</v>
          </cell>
          <cell r="B302">
            <v>0</v>
          </cell>
        </row>
        <row r="303">
          <cell r="A303">
            <v>1233</v>
          </cell>
          <cell r="B303">
            <v>0</v>
          </cell>
        </row>
        <row r="304">
          <cell r="A304">
            <v>1234</v>
          </cell>
          <cell r="B304">
            <v>0</v>
          </cell>
        </row>
        <row r="305">
          <cell r="A305">
            <v>1235</v>
          </cell>
          <cell r="B305">
            <v>0</v>
          </cell>
        </row>
        <row r="306">
          <cell r="A306">
            <v>1236</v>
          </cell>
          <cell r="B306">
            <v>0</v>
          </cell>
        </row>
        <row r="307">
          <cell r="A307">
            <v>1237</v>
          </cell>
          <cell r="B307">
            <v>0</v>
          </cell>
        </row>
        <row r="308">
          <cell r="A308">
            <v>1238</v>
          </cell>
          <cell r="B308">
            <v>0</v>
          </cell>
        </row>
        <row r="309">
          <cell r="A309">
            <v>1239</v>
          </cell>
          <cell r="B309">
            <v>0</v>
          </cell>
        </row>
        <row r="310">
          <cell r="A310">
            <v>1240</v>
          </cell>
          <cell r="B310">
            <v>0</v>
          </cell>
        </row>
        <row r="311">
          <cell r="A311">
            <v>1241</v>
          </cell>
          <cell r="B311">
            <v>0</v>
          </cell>
        </row>
        <row r="312">
          <cell r="A312">
            <v>1242</v>
          </cell>
          <cell r="B312">
            <v>0</v>
          </cell>
        </row>
        <row r="313">
          <cell r="A313">
            <v>1243</v>
          </cell>
          <cell r="B313">
            <v>0</v>
          </cell>
        </row>
        <row r="314">
          <cell r="A314">
            <v>1244</v>
          </cell>
          <cell r="B314">
            <v>0</v>
          </cell>
        </row>
        <row r="315">
          <cell r="A315">
            <v>1245</v>
          </cell>
          <cell r="B315">
            <v>0</v>
          </cell>
        </row>
        <row r="316">
          <cell r="A316">
            <v>1246</v>
          </cell>
          <cell r="B316">
            <v>0</v>
          </cell>
        </row>
        <row r="317">
          <cell r="A317">
            <v>1247</v>
          </cell>
          <cell r="B317">
            <v>0</v>
          </cell>
        </row>
        <row r="318">
          <cell r="A318">
            <v>1248</v>
          </cell>
          <cell r="B318">
            <v>0</v>
          </cell>
        </row>
        <row r="319">
          <cell r="A319">
            <v>1249</v>
          </cell>
          <cell r="B319">
            <v>0</v>
          </cell>
        </row>
        <row r="320">
          <cell r="A320">
            <v>1250</v>
          </cell>
          <cell r="B320">
            <v>0</v>
          </cell>
        </row>
        <row r="321">
          <cell r="A321">
            <v>1251</v>
          </cell>
          <cell r="B321">
            <v>0</v>
          </cell>
        </row>
        <row r="322">
          <cell r="A322">
            <v>1252</v>
          </cell>
          <cell r="B322">
            <v>0</v>
          </cell>
        </row>
        <row r="323">
          <cell r="A323">
            <v>1253</v>
          </cell>
          <cell r="B323">
            <v>0</v>
          </cell>
        </row>
        <row r="324">
          <cell r="A324">
            <v>1254</v>
          </cell>
          <cell r="B324">
            <v>0</v>
          </cell>
        </row>
        <row r="325">
          <cell r="A325">
            <v>1255</v>
          </cell>
          <cell r="B325">
            <v>0</v>
          </cell>
        </row>
        <row r="326">
          <cell r="A326">
            <v>1256</v>
          </cell>
          <cell r="B326">
            <v>0</v>
          </cell>
        </row>
        <row r="327">
          <cell r="A327">
            <v>1257</v>
          </cell>
          <cell r="B327">
            <v>0</v>
          </cell>
        </row>
        <row r="328">
          <cell r="A328">
            <v>1258</v>
          </cell>
          <cell r="B328">
            <v>0</v>
          </cell>
        </row>
        <row r="329">
          <cell r="A329">
            <v>1259</v>
          </cell>
          <cell r="B329">
            <v>0</v>
          </cell>
        </row>
        <row r="330">
          <cell r="A330">
            <v>1260</v>
          </cell>
          <cell r="B330">
            <v>0</v>
          </cell>
        </row>
        <row r="331">
          <cell r="A331">
            <v>1261</v>
          </cell>
          <cell r="B331">
            <v>0</v>
          </cell>
        </row>
        <row r="332">
          <cell r="A332">
            <v>1262</v>
          </cell>
          <cell r="B332">
            <v>0</v>
          </cell>
        </row>
        <row r="333">
          <cell r="A333">
            <v>1263</v>
          </cell>
          <cell r="B333">
            <v>0</v>
          </cell>
        </row>
        <row r="334">
          <cell r="A334">
            <v>1264</v>
          </cell>
          <cell r="B334">
            <v>0</v>
          </cell>
        </row>
        <row r="335">
          <cell r="A335">
            <v>1265</v>
          </cell>
          <cell r="B335">
            <v>0</v>
          </cell>
        </row>
        <row r="336">
          <cell r="A336">
            <v>1266</v>
          </cell>
          <cell r="B336">
            <v>0</v>
          </cell>
        </row>
        <row r="337">
          <cell r="A337">
            <v>1267</v>
          </cell>
          <cell r="B337">
            <v>0</v>
          </cell>
        </row>
        <row r="338">
          <cell r="A338">
            <v>1268</v>
          </cell>
          <cell r="B338">
            <v>0</v>
          </cell>
        </row>
        <row r="339">
          <cell r="A339">
            <v>1269</v>
          </cell>
          <cell r="B339">
            <v>0</v>
          </cell>
        </row>
        <row r="340">
          <cell r="A340">
            <v>1270</v>
          </cell>
          <cell r="B340">
            <v>0</v>
          </cell>
        </row>
        <row r="341">
          <cell r="A341">
            <v>1271</v>
          </cell>
          <cell r="B341">
            <v>0</v>
          </cell>
        </row>
        <row r="342">
          <cell r="A342">
            <v>1272</v>
          </cell>
          <cell r="B342">
            <v>0</v>
          </cell>
        </row>
        <row r="343">
          <cell r="A343">
            <v>1273</v>
          </cell>
          <cell r="B343">
            <v>0</v>
          </cell>
        </row>
        <row r="344">
          <cell r="A344">
            <v>1274</v>
          </cell>
          <cell r="B344">
            <v>0</v>
          </cell>
        </row>
        <row r="345">
          <cell r="A345">
            <v>1275</v>
          </cell>
          <cell r="B345">
            <v>0</v>
          </cell>
        </row>
        <row r="346">
          <cell r="A346">
            <v>1276</v>
          </cell>
          <cell r="B346">
            <v>0</v>
          </cell>
        </row>
        <row r="347">
          <cell r="A347">
            <v>1277</v>
          </cell>
          <cell r="B347">
            <v>0</v>
          </cell>
        </row>
        <row r="348">
          <cell r="A348">
            <v>1278</v>
          </cell>
          <cell r="B348">
            <v>0</v>
          </cell>
        </row>
        <row r="349">
          <cell r="A349">
            <v>1279</v>
          </cell>
          <cell r="B349">
            <v>0</v>
          </cell>
        </row>
        <row r="350">
          <cell r="A350">
            <v>1280</v>
          </cell>
          <cell r="B350">
            <v>0</v>
          </cell>
        </row>
        <row r="351">
          <cell r="A351">
            <v>1281</v>
          </cell>
          <cell r="B351">
            <v>0</v>
          </cell>
        </row>
        <row r="352">
          <cell r="A352">
            <v>1282</v>
          </cell>
          <cell r="B352">
            <v>0</v>
          </cell>
        </row>
        <row r="353">
          <cell r="A353">
            <v>1283</v>
          </cell>
          <cell r="B353">
            <v>0</v>
          </cell>
        </row>
        <row r="354">
          <cell r="A354">
            <v>1284</v>
          </cell>
          <cell r="B354">
            <v>0</v>
          </cell>
        </row>
        <row r="355">
          <cell r="A355">
            <v>1285</v>
          </cell>
          <cell r="B355">
            <v>0</v>
          </cell>
        </row>
        <row r="356">
          <cell r="A356">
            <v>1286</v>
          </cell>
          <cell r="B356">
            <v>0</v>
          </cell>
        </row>
        <row r="357">
          <cell r="A357">
            <v>1287</v>
          </cell>
          <cell r="B357">
            <v>0</v>
          </cell>
        </row>
        <row r="358">
          <cell r="A358">
            <v>1301</v>
          </cell>
          <cell r="B358">
            <v>0</v>
          </cell>
        </row>
        <row r="359">
          <cell r="A359">
            <v>1302</v>
          </cell>
          <cell r="B359">
            <v>0</v>
          </cell>
        </row>
        <row r="360">
          <cell r="A360">
            <v>1303</v>
          </cell>
          <cell r="B360">
            <v>0</v>
          </cell>
        </row>
        <row r="361">
          <cell r="A361">
            <v>1304</v>
          </cell>
          <cell r="B361">
            <v>0</v>
          </cell>
        </row>
        <row r="362">
          <cell r="A362">
            <v>1305</v>
          </cell>
          <cell r="B362">
            <v>0</v>
          </cell>
        </row>
        <row r="363">
          <cell r="A363">
            <v>1306</v>
          </cell>
          <cell r="B363">
            <v>0</v>
          </cell>
        </row>
        <row r="364">
          <cell r="A364">
            <v>1307</v>
          </cell>
          <cell r="B364">
            <v>0</v>
          </cell>
        </row>
        <row r="365">
          <cell r="A365">
            <v>1308</v>
          </cell>
          <cell r="B365">
            <v>0</v>
          </cell>
        </row>
        <row r="366">
          <cell r="A366">
            <v>1309</v>
          </cell>
          <cell r="B366">
            <v>0</v>
          </cell>
        </row>
        <row r="367">
          <cell r="A367">
            <v>1310</v>
          </cell>
          <cell r="B367">
            <v>0</v>
          </cell>
        </row>
        <row r="368">
          <cell r="A368">
            <v>1311</v>
          </cell>
          <cell r="B368">
            <v>0</v>
          </cell>
        </row>
        <row r="369">
          <cell r="A369">
            <v>1312</v>
          </cell>
          <cell r="B369">
            <v>0</v>
          </cell>
        </row>
        <row r="370">
          <cell r="A370">
            <v>1313</v>
          </cell>
          <cell r="B370">
            <v>0</v>
          </cell>
        </row>
        <row r="371">
          <cell r="A371">
            <v>1314</v>
          </cell>
          <cell r="B371">
            <v>0</v>
          </cell>
        </row>
        <row r="372">
          <cell r="A372">
            <v>1315</v>
          </cell>
          <cell r="B372">
            <v>0</v>
          </cell>
        </row>
        <row r="373">
          <cell r="A373">
            <v>1316</v>
          </cell>
          <cell r="B373">
            <v>0</v>
          </cell>
        </row>
        <row r="374">
          <cell r="A374">
            <v>1317</v>
          </cell>
          <cell r="B374">
            <v>0</v>
          </cell>
        </row>
        <row r="375">
          <cell r="A375">
            <v>1318</v>
          </cell>
          <cell r="B375">
            <v>0</v>
          </cell>
        </row>
        <row r="376">
          <cell r="A376">
            <v>1319</v>
          </cell>
          <cell r="B376">
            <v>0</v>
          </cell>
        </row>
        <row r="377">
          <cell r="A377">
            <v>1320</v>
          </cell>
          <cell r="B377">
            <v>0</v>
          </cell>
        </row>
        <row r="378">
          <cell r="A378">
            <v>1321</v>
          </cell>
          <cell r="B378">
            <v>0</v>
          </cell>
        </row>
        <row r="379">
          <cell r="A379">
            <v>1322</v>
          </cell>
          <cell r="B379">
            <v>0</v>
          </cell>
        </row>
        <row r="380">
          <cell r="A380">
            <v>1323</v>
          </cell>
          <cell r="B380">
            <v>0</v>
          </cell>
        </row>
        <row r="381">
          <cell r="A381">
            <v>1324</v>
          </cell>
          <cell r="B381">
            <v>0</v>
          </cell>
        </row>
        <row r="382">
          <cell r="A382">
            <v>1325</v>
          </cell>
          <cell r="B382">
            <v>0</v>
          </cell>
        </row>
        <row r="383">
          <cell r="A383">
            <v>1326</v>
          </cell>
          <cell r="B383">
            <v>0</v>
          </cell>
        </row>
        <row r="384">
          <cell r="A384">
            <v>1327</v>
          </cell>
          <cell r="B384">
            <v>0</v>
          </cell>
        </row>
        <row r="385">
          <cell r="A385">
            <v>1328</v>
          </cell>
          <cell r="B385">
            <v>0</v>
          </cell>
        </row>
        <row r="386">
          <cell r="A386">
            <v>1329</v>
          </cell>
          <cell r="B386">
            <v>0</v>
          </cell>
        </row>
        <row r="387">
          <cell r="A387">
            <v>1330</v>
          </cell>
          <cell r="B387">
            <v>0</v>
          </cell>
        </row>
        <row r="388">
          <cell r="A388">
            <v>1331</v>
          </cell>
          <cell r="B388">
            <v>0</v>
          </cell>
        </row>
        <row r="389">
          <cell r="A389">
            <v>1332</v>
          </cell>
          <cell r="B389">
            <v>0</v>
          </cell>
        </row>
        <row r="390">
          <cell r="A390">
            <v>1333</v>
          </cell>
          <cell r="B390">
            <v>0</v>
          </cell>
        </row>
        <row r="391">
          <cell r="A391">
            <v>1334</v>
          </cell>
          <cell r="B391">
            <v>0</v>
          </cell>
        </row>
        <row r="392">
          <cell r="A392">
            <v>1335</v>
          </cell>
          <cell r="B392">
            <v>0</v>
          </cell>
        </row>
        <row r="393">
          <cell r="A393">
            <v>1336</v>
          </cell>
          <cell r="B393">
            <v>0</v>
          </cell>
        </row>
        <row r="394">
          <cell r="A394">
            <v>1337</v>
          </cell>
          <cell r="B394">
            <v>0</v>
          </cell>
        </row>
        <row r="395">
          <cell r="A395">
            <v>1338</v>
          </cell>
          <cell r="B395">
            <v>0</v>
          </cell>
        </row>
        <row r="396">
          <cell r="A396">
            <v>1339</v>
          </cell>
          <cell r="B396">
            <v>0</v>
          </cell>
        </row>
        <row r="397">
          <cell r="A397">
            <v>1340</v>
          </cell>
          <cell r="B397">
            <v>0</v>
          </cell>
        </row>
        <row r="398">
          <cell r="A398">
            <v>1341</v>
          </cell>
          <cell r="B398">
            <v>0</v>
          </cell>
        </row>
        <row r="399">
          <cell r="A399">
            <v>1342</v>
          </cell>
          <cell r="B399">
            <v>0</v>
          </cell>
        </row>
        <row r="400">
          <cell r="A400">
            <v>1343</v>
          </cell>
          <cell r="B400">
            <v>0</v>
          </cell>
        </row>
        <row r="401">
          <cell r="A401">
            <v>1344</v>
          </cell>
          <cell r="B401">
            <v>0</v>
          </cell>
        </row>
        <row r="402">
          <cell r="A402">
            <v>1345</v>
          </cell>
          <cell r="B402">
            <v>0</v>
          </cell>
        </row>
        <row r="403">
          <cell r="A403">
            <v>1346</v>
          </cell>
          <cell r="B403">
            <v>0</v>
          </cell>
        </row>
        <row r="404">
          <cell r="A404">
            <v>1347</v>
          </cell>
          <cell r="B404">
            <v>0</v>
          </cell>
        </row>
        <row r="405">
          <cell r="A405">
            <v>1401</v>
          </cell>
          <cell r="B405">
            <v>0</v>
          </cell>
        </row>
        <row r="406">
          <cell r="A406">
            <v>1402</v>
          </cell>
          <cell r="B406">
            <v>0</v>
          </cell>
        </row>
        <row r="407">
          <cell r="A407">
            <v>1403</v>
          </cell>
          <cell r="B407">
            <v>0</v>
          </cell>
        </row>
        <row r="408">
          <cell r="A408">
            <v>1404</v>
          </cell>
          <cell r="B408">
            <v>0</v>
          </cell>
        </row>
        <row r="409">
          <cell r="A409">
            <v>1405</v>
          </cell>
          <cell r="B409">
            <v>0</v>
          </cell>
        </row>
        <row r="410">
          <cell r="A410">
            <v>1406</v>
          </cell>
          <cell r="B410">
            <v>0</v>
          </cell>
        </row>
        <row r="411">
          <cell r="A411">
            <v>1407</v>
          </cell>
          <cell r="B411">
            <v>0</v>
          </cell>
        </row>
        <row r="412">
          <cell r="A412">
            <v>1408</v>
          </cell>
          <cell r="B412">
            <v>0</v>
          </cell>
        </row>
        <row r="413">
          <cell r="A413">
            <v>1409</v>
          </cell>
          <cell r="B413">
            <v>0</v>
          </cell>
        </row>
        <row r="414">
          <cell r="A414">
            <v>1410</v>
          </cell>
          <cell r="B414">
            <v>0</v>
          </cell>
        </row>
        <row r="415">
          <cell r="A415">
            <v>1411</v>
          </cell>
          <cell r="B415">
            <v>0</v>
          </cell>
        </row>
        <row r="416">
          <cell r="A416">
            <v>1412</v>
          </cell>
          <cell r="B416">
            <v>0</v>
          </cell>
        </row>
        <row r="417">
          <cell r="A417">
            <v>1413</v>
          </cell>
          <cell r="B417">
            <v>0</v>
          </cell>
        </row>
        <row r="418">
          <cell r="A418">
            <v>1414</v>
          </cell>
          <cell r="B418">
            <v>0</v>
          </cell>
        </row>
        <row r="419">
          <cell r="A419">
            <v>1415</v>
          </cell>
          <cell r="B419">
            <v>0</v>
          </cell>
        </row>
        <row r="420">
          <cell r="A420">
            <v>1416</v>
          </cell>
          <cell r="B420">
            <v>0</v>
          </cell>
        </row>
        <row r="421">
          <cell r="A421">
            <v>1417</v>
          </cell>
          <cell r="B421">
            <v>0</v>
          </cell>
        </row>
        <row r="422">
          <cell r="A422">
            <v>1418</v>
          </cell>
          <cell r="B422">
            <v>0</v>
          </cell>
        </row>
        <row r="423">
          <cell r="A423">
            <v>1419</v>
          </cell>
          <cell r="B423">
            <v>0</v>
          </cell>
        </row>
        <row r="424">
          <cell r="A424">
            <v>1420</v>
          </cell>
          <cell r="B424">
            <v>0</v>
          </cell>
        </row>
        <row r="425">
          <cell r="A425">
            <v>1421</v>
          </cell>
          <cell r="B425">
            <v>0</v>
          </cell>
        </row>
        <row r="426">
          <cell r="A426">
            <v>1422</v>
          </cell>
          <cell r="B426">
            <v>0</v>
          </cell>
        </row>
        <row r="427">
          <cell r="A427">
            <v>1423</v>
          </cell>
          <cell r="B427">
            <v>0</v>
          </cell>
        </row>
        <row r="428">
          <cell r="A428">
            <v>1424</v>
          </cell>
          <cell r="B428">
            <v>0</v>
          </cell>
        </row>
        <row r="429">
          <cell r="A429">
            <v>1425</v>
          </cell>
          <cell r="B429">
            <v>0</v>
          </cell>
        </row>
        <row r="430">
          <cell r="A430">
            <v>1426</v>
          </cell>
          <cell r="B430">
            <v>0</v>
          </cell>
        </row>
        <row r="431">
          <cell r="A431">
            <v>1427</v>
          </cell>
          <cell r="B431">
            <v>0</v>
          </cell>
        </row>
        <row r="432">
          <cell r="A432">
            <v>1428</v>
          </cell>
          <cell r="B432">
            <v>0</v>
          </cell>
        </row>
        <row r="433">
          <cell r="A433">
            <v>1429</v>
          </cell>
          <cell r="B433">
            <v>0</v>
          </cell>
        </row>
        <row r="434">
          <cell r="A434">
            <v>1430</v>
          </cell>
          <cell r="B434">
            <v>0</v>
          </cell>
        </row>
        <row r="435">
          <cell r="A435">
            <v>1431</v>
          </cell>
          <cell r="B435">
            <v>0</v>
          </cell>
        </row>
        <row r="436">
          <cell r="A436">
            <v>1432</v>
          </cell>
          <cell r="B436">
            <v>0</v>
          </cell>
        </row>
        <row r="437">
          <cell r="A437">
            <v>1433</v>
          </cell>
          <cell r="B437">
            <v>0</v>
          </cell>
        </row>
        <row r="438">
          <cell r="A438">
            <v>1434</v>
          </cell>
          <cell r="B438">
            <v>0</v>
          </cell>
        </row>
        <row r="439">
          <cell r="A439">
            <v>1435</v>
          </cell>
          <cell r="B439">
            <v>0</v>
          </cell>
        </row>
        <row r="440">
          <cell r="A440">
            <v>1501</v>
          </cell>
          <cell r="B440">
            <v>0</v>
          </cell>
        </row>
        <row r="441">
          <cell r="A441">
            <v>1502</v>
          </cell>
          <cell r="B441">
            <v>0</v>
          </cell>
        </row>
        <row r="442">
          <cell r="A442">
            <v>1503</v>
          </cell>
          <cell r="B442">
            <v>0</v>
          </cell>
        </row>
        <row r="443">
          <cell r="A443">
            <v>1504</v>
          </cell>
          <cell r="B443">
            <v>0</v>
          </cell>
        </row>
        <row r="444">
          <cell r="A444">
            <v>1505</v>
          </cell>
          <cell r="B444">
            <v>0</v>
          </cell>
        </row>
        <row r="445">
          <cell r="A445">
            <v>1506</v>
          </cell>
          <cell r="B445">
            <v>0</v>
          </cell>
        </row>
        <row r="446">
          <cell r="A446">
            <v>1507</v>
          </cell>
          <cell r="B446">
            <v>0</v>
          </cell>
        </row>
        <row r="447">
          <cell r="A447">
            <v>1508</v>
          </cell>
          <cell r="B447">
            <v>0</v>
          </cell>
        </row>
        <row r="448">
          <cell r="A448">
            <v>1509</v>
          </cell>
          <cell r="B448">
            <v>0</v>
          </cell>
        </row>
        <row r="449">
          <cell r="A449">
            <v>1510</v>
          </cell>
          <cell r="B449">
            <v>0</v>
          </cell>
        </row>
        <row r="450">
          <cell r="A450">
            <v>1511</v>
          </cell>
          <cell r="B450">
            <v>0</v>
          </cell>
        </row>
        <row r="451">
          <cell r="A451">
            <v>1512</v>
          </cell>
          <cell r="B451">
            <v>0</v>
          </cell>
        </row>
        <row r="452">
          <cell r="A452">
            <v>1513</v>
          </cell>
          <cell r="B452">
            <v>0</v>
          </cell>
        </row>
        <row r="453">
          <cell r="A453">
            <v>1514</v>
          </cell>
          <cell r="B453">
            <v>0</v>
          </cell>
        </row>
        <row r="454">
          <cell r="A454">
            <v>1515</v>
          </cell>
          <cell r="B454">
            <v>0</v>
          </cell>
        </row>
        <row r="455">
          <cell r="A455">
            <v>1516</v>
          </cell>
          <cell r="B455">
            <v>0</v>
          </cell>
        </row>
        <row r="456">
          <cell r="A456">
            <v>1517</v>
          </cell>
          <cell r="B456">
            <v>0</v>
          </cell>
        </row>
        <row r="457">
          <cell r="A457">
            <v>1518</v>
          </cell>
          <cell r="B457">
            <v>0</v>
          </cell>
        </row>
        <row r="458">
          <cell r="A458">
            <v>1519</v>
          </cell>
          <cell r="B458">
            <v>0</v>
          </cell>
        </row>
        <row r="459">
          <cell r="A459">
            <v>1520</v>
          </cell>
          <cell r="B459">
            <v>0</v>
          </cell>
        </row>
        <row r="460">
          <cell r="A460">
            <v>1521</v>
          </cell>
          <cell r="B460">
            <v>0</v>
          </cell>
        </row>
        <row r="461">
          <cell r="A461">
            <v>1522</v>
          </cell>
          <cell r="B461">
            <v>0</v>
          </cell>
        </row>
        <row r="462">
          <cell r="A462">
            <v>1523</v>
          </cell>
          <cell r="B462">
            <v>0</v>
          </cell>
        </row>
        <row r="463">
          <cell r="A463">
            <v>1524</v>
          </cell>
          <cell r="B463">
            <v>0</v>
          </cell>
        </row>
        <row r="464">
          <cell r="A464">
            <v>1525</v>
          </cell>
          <cell r="B464">
            <v>0</v>
          </cell>
        </row>
        <row r="465">
          <cell r="A465">
            <v>1526</v>
          </cell>
          <cell r="B465">
            <v>0</v>
          </cell>
        </row>
        <row r="466">
          <cell r="A466">
            <v>1527</v>
          </cell>
          <cell r="B466">
            <v>0</v>
          </cell>
        </row>
        <row r="467">
          <cell r="A467">
            <v>1528</v>
          </cell>
          <cell r="B467">
            <v>0</v>
          </cell>
        </row>
        <row r="468">
          <cell r="A468">
            <v>1529</v>
          </cell>
          <cell r="B468">
            <v>0</v>
          </cell>
        </row>
        <row r="469">
          <cell r="A469">
            <v>1530</v>
          </cell>
          <cell r="B469">
            <v>0</v>
          </cell>
        </row>
        <row r="470">
          <cell r="A470">
            <v>1531</v>
          </cell>
          <cell r="B470">
            <v>0</v>
          </cell>
        </row>
        <row r="471">
          <cell r="A471">
            <v>1532</v>
          </cell>
          <cell r="B471">
            <v>0</v>
          </cell>
        </row>
        <row r="472">
          <cell r="A472">
            <v>1533</v>
          </cell>
          <cell r="B472">
            <v>0</v>
          </cell>
        </row>
        <row r="473">
          <cell r="A473">
            <v>1534</v>
          </cell>
          <cell r="B473">
            <v>0</v>
          </cell>
        </row>
        <row r="474">
          <cell r="A474">
            <v>1535</v>
          </cell>
          <cell r="B474">
            <v>0</v>
          </cell>
        </row>
        <row r="475">
          <cell r="A475">
            <v>1536</v>
          </cell>
          <cell r="B475">
            <v>0</v>
          </cell>
        </row>
        <row r="476">
          <cell r="A476">
            <v>1537</v>
          </cell>
          <cell r="B476">
            <v>0</v>
          </cell>
        </row>
        <row r="477">
          <cell r="A477">
            <v>1538</v>
          </cell>
          <cell r="B477">
            <v>0</v>
          </cell>
        </row>
        <row r="478">
          <cell r="A478">
            <v>1539</v>
          </cell>
          <cell r="B478">
            <v>0</v>
          </cell>
        </row>
        <row r="479">
          <cell r="A479">
            <v>1540</v>
          </cell>
          <cell r="B479">
            <v>0</v>
          </cell>
        </row>
        <row r="480">
          <cell r="A480">
            <v>1601</v>
          </cell>
          <cell r="B480">
            <v>0</v>
          </cell>
        </row>
        <row r="481">
          <cell r="A481">
            <v>1602</v>
          </cell>
          <cell r="B481">
            <v>0</v>
          </cell>
        </row>
        <row r="482">
          <cell r="A482">
            <v>1603</v>
          </cell>
          <cell r="B482">
            <v>0</v>
          </cell>
        </row>
        <row r="483">
          <cell r="A483">
            <v>1604</v>
          </cell>
          <cell r="B483">
            <v>0</v>
          </cell>
        </row>
        <row r="484">
          <cell r="A484">
            <v>1605</v>
          </cell>
          <cell r="B484">
            <v>0</v>
          </cell>
        </row>
        <row r="485">
          <cell r="A485">
            <v>1606</v>
          </cell>
          <cell r="B485">
            <v>0</v>
          </cell>
        </row>
        <row r="486">
          <cell r="A486">
            <v>1607</v>
          </cell>
          <cell r="B486">
            <v>0</v>
          </cell>
        </row>
        <row r="487">
          <cell r="A487">
            <v>1608</v>
          </cell>
          <cell r="B487">
            <v>0</v>
          </cell>
        </row>
        <row r="488">
          <cell r="A488">
            <v>1609</v>
          </cell>
          <cell r="B488">
            <v>0</v>
          </cell>
        </row>
        <row r="489">
          <cell r="A489">
            <v>1610</v>
          </cell>
          <cell r="B489">
            <v>0</v>
          </cell>
        </row>
        <row r="490">
          <cell r="A490">
            <v>1611</v>
          </cell>
          <cell r="B490">
            <v>0</v>
          </cell>
        </row>
        <row r="491">
          <cell r="A491">
            <v>1701</v>
          </cell>
          <cell r="B491">
            <v>0</v>
          </cell>
        </row>
        <row r="492">
          <cell r="A492">
            <v>1702</v>
          </cell>
          <cell r="B492">
            <v>0</v>
          </cell>
        </row>
        <row r="493">
          <cell r="A493">
            <v>1703</v>
          </cell>
          <cell r="B493">
            <v>0</v>
          </cell>
        </row>
        <row r="494">
          <cell r="A494">
            <v>1704</v>
          </cell>
          <cell r="B494">
            <v>0</v>
          </cell>
        </row>
        <row r="495">
          <cell r="A495">
            <v>1705</v>
          </cell>
          <cell r="B495">
            <v>0</v>
          </cell>
        </row>
        <row r="496">
          <cell r="A496">
            <v>1706</v>
          </cell>
          <cell r="B496">
            <v>0</v>
          </cell>
        </row>
        <row r="497">
          <cell r="A497">
            <v>1707</v>
          </cell>
          <cell r="B497">
            <v>0</v>
          </cell>
        </row>
        <row r="498">
          <cell r="A498">
            <v>1708</v>
          </cell>
          <cell r="B498">
            <v>0</v>
          </cell>
        </row>
        <row r="499">
          <cell r="A499">
            <v>1709</v>
          </cell>
          <cell r="B499">
            <v>0</v>
          </cell>
        </row>
        <row r="500">
          <cell r="A500">
            <v>1710</v>
          </cell>
          <cell r="B500">
            <v>0</v>
          </cell>
        </row>
        <row r="501">
          <cell r="A501">
            <v>1711</v>
          </cell>
          <cell r="B501">
            <v>0</v>
          </cell>
        </row>
        <row r="502">
          <cell r="A502">
            <v>1712</v>
          </cell>
          <cell r="B502">
            <v>0</v>
          </cell>
        </row>
        <row r="503">
          <cell r="A503">
            <v>1713</v>
          </cell>
          <cell r="B503">
            <v>0</v>
          </cell>
        </row>
        <row r="504">
          <cell r="A504">
            <v>1714</v>
          </cell>
          <cell r="B504">
            <v>0</v>
          </cell>
        </row>
        <row r="505">
          <cell r="A505">
            <v>1715</v>
          </cell>
          <cell r="B505">
            <v>0</v>
          </cell>
        </row>
        <row r="506">
          <cell r="A506">
            <v>1716</v>
          </cell>
          <cell r="B506">
            <v>0</v>
          </cell>
        </row>
        <row r="507">
          <cell r="A507">
            <v>1717</v>
          </cell>
          <cell r="B507">
            <v>0</v>
          </cell>
        </row>
        <row r="508">
          <cell r="A508">
            <v>1718</v>
          </cell>
          <cell r="B508">
            <v>0</v>
          </cell>
        </row>
        <row r="509">
          <cell r="A509">
            <v>1719</v>
          </cell>
          <cell r="B509">
            <v>0</v>
          </cell>
        </row>
        <row r="510">
          <cell r="A510">
            <v>1720</v>
          </cell>
          <cell r="B510">
            <v>0</v>
          </cell>
        </row>
        <row r="511">
          <cell r="A511">
            <v>1721</v>
          </cell>
          <cell r="B511">
            <v>0</v>
          </cell>
        </row>
        <row r="512">
          <cell r="A512">
            <v>1722</v>
          </cell>
          <cell r="B512">
            <v>0</v>
          </cell>
        </row>
        <row r="513">
          <cell r="A513">
            <v>1723</v>
          </cell>
          <cell r="B513">
            <v>0</v>
          </cell>
        </row>
        <row r="514">
          <cell r="A514">
            <v>1724</v>
          </cell>
          <cell r="B514">
            <v>0</v>
          </cell>
        </row>
        <row r="515">
          <cell r="A515">
            <v>1725</v>
          </cell>
          <cell r="B515">
            <v>0</v>
          </cell>
        </row>
        <row r="516">
          <cell r="A516">
            <v>1726</v>
          </cell>
          <cell r="B516">
            <v>0</v>
          </cell>
        </row>
        <row r="517">
          <cell r="A517">
            <v>1727</v>
          </cell>
          <cell r="B517">
            <v>0</v>
          </cell>
        </row>
        <row r="518">
          <cell r="A518">
            <v>1728</v>
          </cell>
          <cell r="B518">
            <v>0</v>
          </cell>
        </row>
        <row r="519">
          <cell r="A519">
            <v>1729</v>
          </cell>
          <cell r="B519">
            <v>0</v>
          </cell>
        </row>
        <row r="520">
          <cell r="A520">
            <v>1730</v>
          </cell>
          <cell r="B520">
            <v>0</v>
          </cell>
        </row>
        <row r="521">
          <cell r="A521">
            <v>1731</v>
          </cell>
          <cell r="B521">
            <v>0</v>
          </cell>
        </row>
        <row r="522">
          <cell r="A522">
            <v>1732</v>
          </cell>
          <cell r="B522">
            <v>0</v>
          </cell>
        </row>
        <row r="523">
          <cell r="A523">
            <v>1733</v>
          </cell>
          <cell r="B523">
            <v>0</v>
          </cell>
        </row>
        <row r="524">
          <cell r="A524">
            <v>1734</v>
          </cell>
          <cell r="B524">
            <v>0</v>
          </cell>
        </row>
        <row r="525">
          <cell r="A525">
            <v>1735</v>
          </cell>
          <cell r="B525">
            <v>0</v>
          </cell>
        </row>
        <row r="526">
          <cell r="A526">
            <v>1736</v>
          </cell>
          <cell r="B526">
            <v>0</v>
          </cell>
        </row>
        <row r="527">
          <cell r="A527">
            <v>1737</v>
          </cell>
          <cell r="B527">
            <v>0</v>
          </cell>
        </row>
        <row r="528">
          <cell r="A528">
            <v>1738</v>
          </cell>
          <cell r="B528">
            <v>0</v>
          </cell>
        </row>
        <row r="529">
          <cell r="A529">
            <v>1739</v>
          </cell>
          <cell r="B529">
            <v>0</v>
          </cell>
        </row>
        <row r="530">
          <cell r="A530">
            <v>1740</v>
          </cell>
          <cell r="B530">
            <v>0</v>
          </cell>
        </row>
        <row r="531">
          <cell r="A531">
            <v>1741</v>
          </cell>
          <cell r="B531">
            <v>0</v>
          </cell>
        </row>
        <row r="532">
          <cell r="A532">
            <v>1742</v>
          </cell>
          <cell r="B532">
            <v>0</v>
          </cell>
        </row>
        <row r="533">
          <cell r="A533">
            <v>1743</v>
          </cell>
          <cell r="B533">
            <v>0</v>
          </cell>
        </row>
        <row r="534">
          <cell r="A534">
            <v>1744</v>
          </cell>
          <cell r="B534">
            <v>0</v>
          </cell>
        </row>
        <row r="535">
          <cell r="A535">
            <v>1745</v>
          </cell>
          <cell r="B535">
            <v>0</v>
          </cell>
        </row>
        <row r="536">
          <cell r="A536">
            <v>1746</v>
          </cell>
          <cell r="B536">
            <v>0</v>
          </cell>
        </row>
        <row r="537">
          <cell r="A537">
            <v>1747</v>
          </cell>
          <cell r="B537">
            <v>0</v>
          </cell>
        </row>
        <row r="538">
          <cell r="A538">
            <v>1748</v>
          </cell>
          <cell r="B538">
            <v>0</v>
          </cell>
        </row>
        <row r="539">
          <cell r="A539">
            <v>1749</v>
          </cell>
          <cell r="B539">
            <v>0</v>
          </cell>
        </row>
        <row r="540">
          <cell r="A540">
            <v>1750</v>
          </cell>
          <cell r="B540">
            <v>0</v>
          </cell>
        </row>
        <row r="541">
          <cell r="A541">
            <v>1751</v>
          </cell>
          <cell r="B541">
            <v>0</v>
          </cell>
        </row>
        <row r="542">
          <cell r="A542">
            <v>1752</v>
          </cell>
          <cell r="B542">
            <v>0</v>
          </cell>
        </row>
        <row r="543">
          <cell r="A543">
            <v>1753</v>
          </cell>
          <cell r="B543">
            <v>0</v>
          </cell>
        </row>
        <row r="544">
          <cell r="A544">
            <v>1754</v>
          </cell>
          <cell r="B544">
            <v>0</v>
          </cell>
        </row>
        <row r="545">
          <cell r="A545">
            <v>1755</v>
          </cell>
          <cell r="B545">
            <v>0</v>
          </cell>
        </row>
        <row r="546">
          <cell r="A546">
            <v>1756</v>
          </cell>
          <cell r="B546">
            <v>0</v>
          </cell>
        </row>
        <row r="547">
          <cell r="A547">
            <v>1801</v>
          </cell>
          <cell r="B547">
            <v>0</v>
          </cell>
        </row>
        <row r="548">
          <cell r="A548">
            <v>1802</v>
          </cell>
          <cell r="B548">
            <v>0</v>
          </cell>
        </row>
        <row r="549">
          <cell r="A549">
            <v>1803</v>
          </cell>
          <cell r="B549">
            <v>0</v>
          </cell>
        </row>
        <row r="550">
          <cell r="A550">
            <v>1805</v>
          </cell>
          <cell r="B550">
            <v>0</v>
          </cell>
        </row>
        <row r="551">
          <cell r="A551">
            <v>1806</v>
          </cell>
          <cell r="B551">
            <v>0</v>
          </cell>
        </row>
        <row r="552">
          <cell r="A552">
            <v>1807</v>
          </cell>
          <cell r="B552">
            <v>0</v>
          </cell>
        </row>
        <row r="553">
          <cell r="A553">
            <v>1808</v>
          </cell>
          <cell r="B553">
            <v>0</v>
          </cell>
        </row>
        <row r="554">
          <cell r="A554">
            <v>1809</v>
          </cell>
          <cell r="B554">
            <v>0</v>
          </cell>
        </row>
        <row r="555">
          <cell r="A555">
            <v>1810</v>
          </cell>
          <cell r="B555">
            <v>0</v>
          </cell>
        </row>
        <row r="556">
          <cell r="A556">
            <v>1811</v>
          </cell>
          <cell r="B556">
            <v>0</v>
          </cell>
        </row>
        <row r="557">
          <cell r="A557">
            <v>1812</v>
          </cell>
          <cell r="B557">
            <v>0</v>
          </cell>
        </row>
        <row r="558">
          <cell r="A558">
            <v>1813</v>
          </cell>
          <cell r="B558">
            <v>0</v>
          </cell>
        </row>
        <row r="559">
          <cell r="A559">
            <v>1814</v>
          </cell>
          <cell r="B559">
            <v>0</v>
          </cell>
        </row>
        <row r="560">
          <cell r="A560">
            <v>1815</v>
          </cell>
          <cell r="B560">
            <v>0</v>
          </cell>
        </row>
        <row r="561">
          <cell r="A561">
            <v>1816</v>
          </cell>
          <cell r="B561">
            <v>0</v>
          </cell>
        </row>
        <row r="562">
          <cell r="A562">
            <v>1817</v>
          </cell>
          <cell r="B562">
            <v>0</v>
          </cell>
        </row>
        <row r="563">
          <cell r="A563">
            <v>1818</v>
          </cell>
          <cell r="B563">
            <v>0</v>
          </cell>
        </row>
        <row r="564">
          <cell r="A564">
            <v>1819</v>
          </cell>
          <cell r="B564">
            <v>0</v>
          </cell>
        </row>
        <row r="565">
          <cell r="A565">
            <v>1820</v>
          </cell>
          <cell r="B565">
            <v>0</v>
          </cell>
        </row>
        <row r="566">
          <cell r="A566">
            <v>1901</v>
          </cell>
          <cell r="B566">
            <v>0</v>
          </cell>
        </row>
        <row r="567">
          <cell r="A567">
            <v>1902</v>
          </cell>
          <cell r="B567">
            <v>0</v>
          </cell>
        </row>
        <row r="568">
          <cell r="A568">
            <v>1903</v>
          </cell>
          <cell r="B568">
            <v>0</v>
          </cell>
        </row>
        <row r="569">
          <cell r="A569">
            <v>1904</v>
          </cell>
          <cell r="B569">
            <v>0</v>
          </cell>
        </row>
        <row r="570">
          <cell r="A570">
            <v>1905</v>
          </cell>
          <cell r="B570">
            <v>0</v>
          </cell>
        </row>
        <row r="571">
          <cell r="A571">
            <v>1906</v>
          </cell>
          <cell r="B571">
            <v>0</v>
          </cell>
        </row>
        <row r="572">
          <cell r="A572">
            <v>1907</v>
          </cell>
          <cell r="B572">
            <v>0</v>
          </cell>
        </row>
        <row r="573">
          <cell r="A573">
            <v>1908</v>
          </cell>
          <cell r="B573">
            <v>0</v>
          </cell>
        </row>
        <row r="574">
          <cell r="A574">
            <v>1909</v>
          </cell>
          <cell r="B574">
            <v>0</v>
          </cell>
        </row>
        <row r="575">
          <cell r="A575">
            <v>1910</v>
          </cell>
          <cell r="B575">
            <v>0</v>
          </cell>
        </row>
        <row r="576">
          <cell r="A576">
            <v>1911</v>
          </cell>
          <cell r="B576">
            <v>0</v>
          </cell>
        </row>
        <row r="577">
          <cell r="A577">
            <v>1912</v>
          </cell>
          <cell r="B577">
            <v>0</v>
          </cell>
        </row>
        <row r="578">
          <cell r="A578">
            <v>1913</v>
          </cell>
          <cell r="B578">
            <v>0</v>
          </cell>
        </row>
        <row r="579">
          <cell r="A579">
            <v>1914</v>
          </cell>
          <cell r="B579">
            <v>0</v>
          </cell>
        </row>
        <row r="580">
          <cell r="A580">
            <v>1915</v>
          </cell>
          <cell r="B580">
            <v>0</v>
          </cell>
        </row>
        <row r="581">
          <cell r="A581">
            <v>2301</v>
          </cell>
          <cell r="B581">
            <v>0</v>
          </cell>
        </row>
        <row r="582">
          <cell r="A582">
            <v>2302</v>
          </cell>
          <cell r="B582">
            <v>0</v>
          </cell>
        </row>
        <row r="583">
          <cell r="A583">
            <v>2303</v>
          </cell>
          <cell r="B583">
            <v>0</v>
          </cell>
        </row>
        <row r="584">
          <cell r="A584">
            <v>2311</v>
          </cell>
          <cell r="B584">
            <v>0</v>
          </cell>
        </row>
        <row r="585">
          <cell r="A585">
            <v>2312</v>
          </cell>
          <cell r="B585">
            <v>0</v>
          </cell>
        </row>
        <row r="586">
          <cell r="A586">
            <v>2313</v>
          </cell>
          <cell r="B586">
            <v>0</v>
          </cell>
        </row>
        <row r="587">
          <cell r="A587">
            <v>2314</v>
          </cell>
          <cell r="B587">
            <v>0</v>
          </cell>
        </row>
        <row r="588">
          <cell r="A588">
            <v>2315</v>
          </cell>
          <cell r="B588">
            <v>0</v>
          </cell>
        </row>
        <row r="589">
          <cell r="A589">
            <v>2316</v>
          </cell>
          <cell r="B589">
            <v>0</v>
          </cell>
        </row>
        <row r="590">
          <cell r="A590">
            <v>2317</v>
          </cell>
          <cell r="B590">
            <v>0</v>
          </cell>
        </row>
        <row r="591">
          <cell r="A591">
            <v>2318</v>
          </cell>
          <cell r="B591">
            <v>0</v>
          </cell>
        </row>
        <row r="592">
          <cell r="A592">
            <v>2319</v>
          </cell>
          <cell r="B592">
            <v>0</v>
          </cell>
        </row>
        <row r="593">
          <cell r="A593">
            <v>2320</v>
          </cell>
          <cell r="B593">
            <v>0</v>
          </cell>
        </row>
        <row r="594">
          <cell r="A594">
            <v>2321</v>
          </cell>
          <cell r="B594">
            <v>0</v>
          </cell>
        </row>
        <row r="595">
          <cell r="A595">
            <v>2322</v>
          </cell>
          <cell r="B595">
            <v>0</v>
          </cell>
        </row>
        <row r="596">
          <cell r="A596">
            <v>2323</v>
          </cell>
          <cell r="B596">
            <v>0</v>
          </cell>
        </row>
        <row r="597">
          <cell r="A597">
            <v>2324</v>
          </cell>
          <cell r="B597">
            <v>0</v>
          </cell>
        </row>
        <row r="598">
          <cell r="A598">
            <v>2325</v>
          </cell>
          <cell r="B598">
            <v>0</v>
          </cell>
        </row>
        <row r="599">
          <cell r="A599">
            <v>2326</v>
          </cell>
          <cell r="B599">
            <v>0</v>
          </cell>
        </row>
        <row r="600">
          <cell r="A600">
            <v>2327</v>
          </cell>
          <cell r="B600">
            <v>0</v>
          </cell>
        </row>
        <row r="601">
          <cell r="A601">
            <v>2328</v>
          </cell>
          <cell r="B601">
            <v>0</v>
          </cell>
        </row>
        <row r="602">
          <cell r="A602" t="str">
            <v>99 - 01</v>
          </cell>
          <cell r="B602">
            <v>0</v>
          </cell>
        </row>
        <row r="603">
          <cell r="A603" t="str">
            <v>99 - 02</v>
          </cell>
          <cell r="B603">
            <v>430986.57</v>
          </cell>
          <cell r="E603">
            <v>1042541977.3100001</v>
          </cell>
          <cell r="G603">
            <v>2009.6399999999999</v>
          </cell>
          <cell r="H603">
            <v>22054.15</v>
          </cell>
          <cell r="L603">
            <v>0.56000000000000039</v>
          </cell>
        </row>
        <row r="604">
          <cell r="A604" t="str">
            <v>99 - 03</v>
          </cell>
          <cell r="B604">
            <v>0</v>
          </cell>
          <cell r="E604">
            <v>7852913772.1999998</v>
          </cell>
          <cell r="G604">
            <v>3329246.6600000006</v>
          </cell>
          <cell r="J604">
            <v>190094959.98000002</v>
          </cell>
        </row>
        <row r="605">
          <cell r="A605" t="str">
            <v>99 - 04</v>
          </cell>
          <cell r="B605">
            <v>0</v>
          </cell>
        </row>
        <row r="606">
          <cell r="A606" t="str">
            <v>99 - 07</v>
          </cell>
          <cell r="B606">
            <v>0</v>
          </cell>
        </row>
        <row r="607">
          <cell r="A607" t="str">
            <v>AFP</v>
          </cell>
          <cell r="B607">
            <v>0</v>
          </cell>
        </row>
        <row r="608">
          <cell r="A608" t="str">
            <v>N/I</v>
          </cell>
          <cell r="C608">
            <v>0</v>
          </cell>
          <cell r="D608">
            <v>0</v>
          </cell>
          <cell r="E608">
            <v>0</v>
          </cell>
          <cell r="F608">
            <v>0</v>
          </cell>
          <cell r="G608">
            <v>0</v>
          </cell>
          <cell r="H608">
            <v>0</v>
          </cell>
          <cell r="J608">
            <v>0</v>
          </cell>
          <cell r="K608">
            <v>0</v>
          </cell>
          <cell r="L608">
            <v>0</v>
          </cell>
          <cell r="M608">
            <v>0</v>
          </cell>
          <cell r="N608">
            <v>0</v>
          </cell>
        </row>
        <row r="609">
          <cell r="A609" t="str">
            <v>UCCF</v>
          </cell>
          <cell r="I609">
            <v>0</v>
          </cell>
        </row>
        <row r="610">
          <cell r="A610" t="str">
            <v>(en blanco)</v>
          </cell>
        </row>
        <row r="611">
          <cell r="A611" t="str">
            <v>Total general</v>
          </cell>
          <cell r="B611">
            <v>957967.1100000001</v>
          </cell>
          <cell r="C611">
            <v>0</v>
          </cell>
          <cell r="D611">
            <v>1250.25</v>
          </cell>
          <cell r="E611">
            <v>10425609705.110001</v>
          </cell>
          <cell r="F611">
            <v>0</v>
          </cell>
          <cell r="G611">
            <v>3331256.3000000007</v>
          </cell>
          <cell r="H611">
            <v>31042.46</v>
          </cell>
          <cell r="I611">
            <v>14388540.550000001</v>
          </cell>
          <cell r="J611">
            <v>190094959.98000002</v>
          </cell>
          <cell r="K611">
            <v>0</v>
          </cell>
          <cell r="L611">
            <v>0.56000000000000039</v>
          </cell>
          <cell r="M611">
            <v>0</v>
          </cell>
          <cell r="N611">
            <v>0</v>
          </cell>
        </row>
        <row r="612">
          <cell r="A612" t="str">
            <v>USD</v>
          </cell>
          <cell r="B612">
            <v>139645.35131195336</v>
          </cell>
          <cell r="D612">
            <v>182.25218658892126</v>
          </cell>
          <cell r="E612">
            <v>1519768178.5874636</v>
          </cell>
          <cell r="G612">
            <v>485605.87463556859</v>
          </cell>
          <cell r="H612">
            <v>4525.1399416909617</v>
          </cell>
          <cell r="I612">
            <v>2097454.8906705538</v>
          </cell>
          <cell r="J612">
            <v>27710635.565597668</v>
          </cell>
          <cell r="L612">
            <v>0.56000000000000005</v>
          </cell>
        </row>
        <row r="613">
          <cell r="A613" t="str">
            <v>FOTO</v>
          </cell>
          <cell r="B613">
            <v>154077.31</v>
          </cell>
          <cell r="D613">
            <v>189.54</v>
          </cell>
          <cell r="E613">
            <v>1533161719.8399999</v>
          </cell>
          <cell r="F613">
            <v>0</v>
          </cell>
          <cell r="G613">
            <v>564307.81000000006</v>
          </cell>
          <cell r="H613">
            <v>4525.1400000000003</v>
          </cell>
          <cell r="I613">
            <v>2097454.89</v>
          </cell>
          <cell r="J613">
            <v>28911003.59</v>
          </cell>
          <cell r="L613">
            <v>0.56000000000000005</v>
          </cell>
          <cell r="N613">
            <v>0</v>
          </cell>
        </row>
        <row r="614">
          <cell r="A614" t="str">
            <v xml:space="preserve">HECHOS POSTERIORES </v>
          </cell>
          <cell r="B614">
            <v>14431.958688046638</v>
          </cell>
          <cell r="D614">
            <v>7.28781341107873</v>
          </cell>
          <cell r="E614">
            <v>13393541.252536297</v>
          </cell>
          <cell r="G614">
            <v>78701.935364431469</v>
          </cell>
          <cell r="H614">
            <v>5.8309038649895228E-5</v>
          </cell>
          <cell r="I614">
            <v>-6.7055365070700645E-4</v>
          </cell>
          <cell r="J614">
            <v>1200368.0244023316</v>
          </cell>
          <cell r="L614">
            <v>0</v>
          </cell>
        </row>
        <row r="615">
          <cell r="B615">
            <v>139645.35131195336</v>
          </cell>
          <cell r="D615">
            <v>182.25218658892126</v>
          </cell>
          <cell r="E615">
            <v>1519768178.5874636</v>
          </cell>
          <cell r="G615">
            <v>485605.87463556859</v>
          </cell>
          <cell r="H615">
            <v>4525.1399416909617</v>
          </cell>
          <cell r="I615">
            <v>2097454.8906705538</v>
          </cell>
          <cell r="J615">
            <v>27710635.565597668</v>
          </cell>
          <cell r="L615">
            <v>0.56000000000000005</v>
          </cell>
          <cell r="N615">
            <v>0</v>
          </cell>
        </row>
        <row r="617">
          <cell r="A617" t="str">
            <v>DIFERENCIA</v>
          </cell>
          <cell r="B617">
            <v>0</v>
          </cell>
          <cell r="D617">
            <v>0</v>
          </cell>
          <cell r="E617">
            <v>0</v>
          </cell>
          <cell r="G617">
            <v>0</v>
          </cell>
          <cell r="H617">
            <v>0</v>
          </cell>
          <cell r="I617">
            <v>0</v>
          </cell>
          <cell r="J617">
            <v>0</v>
          </cell>
          <cell r="L617">
            <v>0</v>
          </cell>
          <cell r="N617">
            <v>0</v>
          </cell>
        </row>
        <row r="618">
          <cell r="A618" t="str">
            <v xml:space="preserve">DIFERENCIA REAL </v>
          </cell>
          <cell r="B618">
            <v>-14431.958688046638</v>
          </cell>
          <cell r="D618">
            <v>-7.28781341107873</v>
          </cell>
          <cell r="E618">
            <v>-13393541.252536297</v>
          </cell>
          <cell r="G618">
            <v>-78701.935364431469</v>
          </cell>
          <cell r="H618">
            <v>-5.8309038649895228E-5</v>
          </cell>
          <cell r="I618">
            <v>6.7055365070700645E-4</v>
          </cell>
          <cell r="J618">
            <v>-1200368.0244023316</v>
          </cell>
          <cell r="L618">
            <v>0</v>
          </cell>
        </row>
      </sheetData>
      <sheetData sheetId="10" refreshError="1"/>
      <sheetData sheetId="11" refreshError="1"/>
      <sheetData sheetId="12">
        <row r="1">
          <cell r="A1" t="str">
            <v>RESUMEN DE TRL…. Bolivianos</v>
          </cell>
          <cell r="F1" t="str">
            <v>RESUMEN DE TRL…. Dolares</v>
          </cell>
        </row>
        <row r="3">
          <cell r="B3" t="str">
            <v>Valores</v>
          </cell>
          <cell r="G3" t="str">
            <v>Valores</v>
          </cell>
        </row>
        <row r="4">
          <cell r="A4" t="str">
            <v>Etiquetas de fila</v>
          </cell>
          <cell r="B4" t="str">
            <v>Suma de DEBITO</v>
          </cell>
          <cell r="C4" t="str">
            <v>Suma de CREDITO</v>
          </cell>
          <cell r="F4" t="str">
            <v>Etiquetas de fila</v>
          </cell>
          <cell r="G4" t="str">
            <v>Suma de DÉBITO_BS</v>
          </cell>
          <cell r="H4" t="str">
            <v>Suma de CRÉDITO_BS</v>
          </cell>
        </row>
        <row r="5">
          <cell r="A5">
            <v>0</v>
          </cell>
          <cell r="B5">
            <v>0</v>
          </cell>
          <cell r="C5">
            <v>0</v>
          </cell>
          <cell r="F5">
            <v>0</v>
          </cell>
          <cell r="G5">
            <v>0</v>
          </cell>
          <cell r="H5">
            <v>0</v>
          </cell>
        </row>
        <row r="6">
          <cell r="A6">
            <v>6</v>
          </cell>
          <cell r="B6">
            <v>0</v>
          </cell>
          <cell r="C6">
            <v>0</v>
          </cell>
          <cell r="F6">
            <v>6</v>
          </cell>
          <cell r="G6">
            <v>0</v>
          </cell>
          <cell r="H6">
            <v>0</v>
          </cell>
        </row>
        <row r="7">
          <cell r="A7">
            <v>10</v>
          </cell>
          <cell r="B7">
            <v>0</v>
          </cell>
          <cell r="C7">
            <v>0</v>
          </cell>
          <cell r="F7">
            <v>10</v>
          </cell>
          <cell r="G7">
            <v>0</v>
          </cell>
          <cell r="H7">
            <v>0</v>
          </cell>
        </row>
        <row r="8">
          <cell r="A8">
            <v>15</v>
          </cell>
          <cell r="B8">
            <v>0</v>
          </cell>
          <cell r="C8">
            <v>0</v>
          </cell>
          <cell r="F8">
            <v>15</v>
          </cell>
          <cell r="G8">
            <v>0</v>
          </cell>
          <cell r="H8">
            <v>0</v>
          </cell>
        </row>
        <row r="9">
          <cell r="A9">
            <v>16</v>
          </cell>
          <cell r="B9">
            <v>0</v>
          </cell>
          <cell r="C9">
            <v>0</v>
          </cell>
          <cell r="F9">
            <v>16</v>
          </cell>
          <cell r="G9">
            <v>0</v>
          </cell>
          <cell r="H9">
            <v>0</v>
          </cell>
        </row>
        <row r="10">
          <cell r="A10">
            <v>20</v>
          </cell>
          <cell r="B10">
            <v>0</v>
          </cell>
          <cell r="C10">
            <v>0</v>
          </cell>
          <cell r="F10">
            <v>20</v>
          </cell>
          <cell r="G10">
            <v>0</v>
          </cell>
          <cell r="H10">
            <v>0</v>
          </cell>
        </row>
        <row r="11">
          <cell r="A11">
            <v>25</v>
          </cell>
          <cell r="B11">
            <v>0</v>
          </cell>
          <cell r="C11">
            <v>0</v>
          </cell>
          <cell r="F11">
            <v>25</v>
          </cell>
          <cell r="G11">
            <v>0</v>
          </cell>
          <cell r="H11">
            <v>0</v>
          </cell>
        </row>
        <row r="12">
          <cell r="A12">
            <v>30</v>
          </cell>
          <cell r="B12">
            <v>0</v>
          </cell>
          <cell r="C12">
            <v>0</v>
          </cell>
          <cell r="F12">
            <v>30</v>
          </cell>
          <cell r="G12">
            <v>0</v>
          </cell>
          <cell r="H12">
            <v>0</v>
          </cell>
        </row>
        <row r="13">
          <cell r="A13">
            <v>35</v>
          </cell>
          <cell r="B13">
            <v>0</v>
          </cell>
          <cell r="C13">
            <v>0</v>
          </cell>
          <cell r="F13">
            <v>35</v>
          </cell>
          <cell r="G13">
            <v>0</v>
          </cell>
          <cell r="H13">
            <v>0</v>
          </cell>
        </row>
        <row r="14">
          <cell r="A14">
            <v>41</v>
          </cell>
          <cell r="B14">
            <v>0</v>
          </cell>
          <cell r="C14">
            <v>0</v>
          </cell>
          <cell r="F14">
            <v>41</v>
          </cell>
          <cell r="G14">
            <v>0</v>
          </cell>
          <cell r="H14">
            <v>0</v>
          </cell>
        </row>
        <row r="15">
          <cell r="A15">
            <v>46</v>
          </cell>
          <cell r="B15">
            <v>0</v>
          </cell>
          <cell r="C15">
            <v>216500</v>
          </cell>
          <cell r="F15">
            <v>46</v>
          </cell>
          <cell r="G15">
            <v>0</v>
          </cell>
          <cell r="H15">
            <v>0</v>
          </cell>
        </row>
        <row r="16">
          <cell r="A16">
            <v>47</v>
          </cell>
          <cell r="B16">
            <v>0</v>
          </cell>
          <cell r="C16">
            <v>0</v>
          </cell>
          <cell r="F16">
            <v>47</v>
          </cell>
          <cell r="G16">
            <v>0</v>
          </cell>
          <cell r="H16">
            <v>0</v>
          </cell>
        </row>
        <row r="17">
          <cell r="A17">
            <v>48</v>
          </cell>
          <cell r="B17">
            <v>0</v>
          </cell>
          <cell r="C17">
            <v>0</v>
          </cell>
          <cell r="F17">
            <v>48</v>
          </cell>
          <cell r="G17">
            <v>0</v>
          </cell>
          <cell r="H17">
            <v>0</v>
          </cell>
        </row>
        <row r="18">
          <cell r="A18">
            <v>50</v>
          </cell>
          <cell r="B18">
            <v>0</v>
          </cell>
          <cell r="C18">
            <v>0</v>
          </cell>
          <cell r="F18">
            <v>50</v>
          </cell>
          <cell r="G18">
            <v>0</v>
          </cell>
          <cell r="H18">
            <v>0</v>
          </cell>
        </row>
        <row r="19">
          <cell r="A19">
            <v>51</v>
          </cell>
          <cell r="B19">
            <v>0</v>
          </cell>
          <cell r="C19">
            <v>0</v>
          </cell>
          <cell r="F19">
            <v>51</v>
          </cell>
          <cell r="G19">
            <v>0</v>
          </cell>
          <cell r="H19">
            <v>0</v>
          </cell>
        </row>
        <row r="20">
          <cell r="A20">
            <v>52</v>
          </cell>
          <cell r="B20">
            <v>0</v>
          </cell>
          <cell r="C20">
            <v>0</v>
          </cell>
          <cell r="F20">
            <v>52</v>
          </cell>
          <cell r="G20">
            <v>0</v>
          </cell>
          <cell r="H20">
            <v>0</v>
          </cell>
        </row>
        <row r="21">
          <cell r="A21">
            <v>66</v>
          </cell>
          <cell r="B21">
            <v>0</v>
          </cell>
          <cell r="C21">
            <v>0</v>
          </cell>
          <cell r="F21">
            <v>66</v>
          </cell>
          <cell r="G21">
            <v>0</v>
          </cell>
          <cell r="H21">
            <v>0</v>
          </cell>
        </row>
        <row r="22">
          <cell r="A22">
            <v>70</v>
          </cell>
          <cell r="B22">
            <v>0</v>
          </cell>
          <cell r="C22">
            <v>0</v>
          </cell>
          <cell r="F22">
            <v>70</v>
          </cell>
          <cell r="G22">
            <v>0</v>
          </cell>
          <cell r="H22">
            <v>0</v>
          </cell>
        </row>
        <row r="23">
          <cell r="A23">
            <v>76</v>
          </cell>
          <cell r="B23">
            <v>0</v>
          </cell>
          <cell r="C23">
            <v>0</v>
          </cell>
          <cell r="F23">
            <v>76</v>
          </cell>
          <cell r="G23">
            <v>0</v>
          </cell>
          <cell r="H23">
            <v>0</v>
          </cell>
        </row>
        <row r="24">
          <cell r="A24">
            <v>78</v>
          </cell>
          <cell r="B24">
            <v>0</v>
          </cell>
          <cell r="C24">
            <v>0</v>
          </cell>
          <cell r="F24">
            <v>78</v>
          </cell>
          <cell r="G24">
            <v>0</v>
          </cell>
          <cell r="H24">
            <v>0</v>
          </cell>
        </row>
        <row r="25">
          <cell r="A25">
            <v>80</v>
          </cell>
          <cell r="B25">
            <v>0</v>
          </cell>
          <cell r="C25">
            <v>0</v>
          </cell>
          <cell r="F25">
            <v>80</v>
          </cell>
          <cell r="G25">
            <v>0</v>
          </cell>
          <cell r="H25">
            <v>0</v>
          </cell>
        </row>
        <row r="26">
          <cell r="A26">
            <v>81</v>
          </cell>
          <cell r="B26">
            <v>0</v>
          </cell>
          <cell r="C26">
            <v>0</v>
          </cell>
          <cell r="F26">
            <v>81</v>
          </cell>
          <cell r="G26">
            <v>0</v>
          </cell>
          <cell r="H26">
            <v>0</v>
          </cell>
        </row>
        <row r="27">
          <cell r="A27">
            <v>85</v>
          </cell>
          <cell r="B27">
            <v>0</v>
          </cell>
          <cell r="C27">
            <v>0</v>
          </cell>
          <cell r="F27">
            <v>85</v>
          </cell>
          <cell r="G27">
            <v>0</v>
          </cell>
          <cell r="H27">
            <v>0</v>
          </cell>
        </row>
        <row r="28">
          <cell r="A28">
            <v>86</v>
          </cell>
          <cell r="B28">
            <v>0</v>
          </cell>
          <cell r="C28">
            <v>114</v>
          </cell>
          <cell r="F28">
            <v>86</v>
          </cell>
          <cell r="G28">
            <v>0</v>
          </cell>
          <cell r="H28">
            <v>0</v>
          </cell>
        </row>
        <row r="29">
          <cell r="A29">
            <v>87</v>
          </cell>
          <cell r="B29">
            <v>0</v>
          </cell>
          <cell r="C29">
            <v>0</v>
          </cell>
          <cell r="F29">
            <v>87</v>
          </cell>
          <cell r="G29">
            <v>0</v>
          </cell>
          <cell r="H29">
            <v>0</v>
          </cell>
        </row>
        <row r="30">
          <cell r="A30">
            <v>95</v>
          </cell>
          <cell r="B30">
            <v>0</v>
          </cell>
          <cell r="C30">
            <v>0</v>
          </cell>
          <cell r="F30">
            <v>95</v>
          </cell>
          <cell r="G30">
            <v>0</v>
          </cell>
          <cell r="H30">
            <v>0</v>
          </cell>
        </row>
        <row r="31">
          <cell r="A31">
            <v>108</v>
          </cell>
          <cell r="B31">
            <v>0</v>
          </cell>
          <cell r="C31">
            <v>0</v>
          </cell>
          <cell r="F31">
            <v>108</v>
          </cell>
          <cell r="G31">
            <v>0</v>
          </cell>
          <cell r="H31">
            <v>0</v>
          </cell>
        </row>
        <row r="32">
          <cell r="A32">
            <v>109</v>
          </cell>
          <cell r="B32">
            <v>0</v>
          </cell>
          <cell r="C32">
            <v>0</v>
          </cell>
          <cell r="F32">
            <v>109</v>
          </cell>
          <cell r="G32">
            <v>0</v>
          </cell>
          <cell r="H32">
            <v>0</v>
          </cell>
        </row>
        <row r="33">
          <cell r="A33">
            <v>111</v>
          </cell>
          <cell r="B33">
            <v>0</v>
          </cell>
          <cell r="C33">
            <v>0</v>
          </cell>
          <cell r="F33">
            <v>111</v>
          </cell>
          <cell r="G33">
            <v>0</v>
          </cell>
          <cell r="H33">
            <v>0</v>
          </cell>
        </row>
        <row r="34">
          <cell r="A34">
            <v>112</v>
          </cell>
          <cell r="B34">
            <v>0</v>
          </cell>
          <cell r="C34">
            <v>0</v>
          </cell>
          <cell r="F34">
            <v>112</v>
          </cell>
          <cell r="G34">
            <v>0</v>
          </cell>
          <cell r="H34">
            <v>0</v>
          </cell>
        </row>
        <row r="35">
          <cell r="A35">
            <v>113</v>
          </cell>
          <cell r="B35">
            <v>0</v>
          </cell>
          <cell r="C35">
            <v>0</v>
          </cell>
          <cell r="F35">
            <v>113</v>
          </cell>
          <cell r="G35">
            <v>0</v>
          </cell>
          <cell r="H35">
            <v>0</v>
          </cell>
        </row>
        <row r="36">
          <cell r="A36">
            <v>115</v>
          </cell>
          <cell r="B36">
            <v>0</v>
          </cell>
          <cell r="C36">
            <v>0</v>
          </cell>
          <cell r="F36">
            <v>115</v>
          </cell>
          <cell r="G36">
            <v>0</v>
          </cell>
          <cell r="H36">
            <v>0</v>
          </cell>
        </row>
        <row r="37">
          <cell r="A37">
            <v>117</v>
          </cell>
          <cell r="B37">
            <v>0</v>
          </cell>
          <cell r="C37">
            <v>0</v>
          </cell>
          <cell r="F37">
            <v>117</v>
          </cell>
          <cell r="G37">
            <v>0</v>
          </cell>
          <cell r="H37">
            <v>0</v>
          </cell>
        </row>
        <row r="38">
          <cell r="A38">
            <v>119</v>
          </cell>
          <cell r="B38">
            <v>0</v>
          </cell>
          <cell r="C38">
            <v>0</v>
          </cell>
          <cell r="F38">
            <v>119</v>
          </cell>
          <cell r="G38">
            <v>0</v>
          </cell>
          <cell r="H38">
            <v>0</v>
          </cell>
        </row>
        <row r="39">
          <cell r="A39">
            <v>121</v>
          </cell>
          <cell r="B39">
            <v>0</v>
          </cell>
          <cell r="C39">
            <v>0</v>
          </cell>
          <cell r="F39">
            <v>121</v>
          </cell>
          <cell r="G39">
            <v>0</v>
          </cell>
          <cell r="H39">
            <v>0</v>
          </cell>
        </row>
        <row r="40">
          <cell r="A40">
            <v>124</v>
          </cell>
          <cell r="B40">
            <v>0</v>
          </cell>
          <cell r="C40">
            <v>0</v>
          </cell>
          <cell r="F40">
            <v>124</v>
          </cell>
          <cell r="G40">
            <v>0</v>
          </cell>
          <cell r="H40">
            <v>0</v>
          </cell>
        </row>
        <row r="41">
          <cell r="A41">
            <v>129</v>
          </cell>
          <cell r="B41">
            <v>0</v>
          </cell>
          <cell r="C41">
            <v>2690393.63</v>
          </cell>
          <cell r="F41">
            <v>129</v>
          </cell>
          <cell r="G41">
            <v>0</v>
          </cell>
          <cell r="H41">
            <v>0</v>
          </cell>
        </row>
        <row r="42">
          <cell r="A42">
            <v>130</v>
          </cell>
          <cell r="B42">
            <v>0</v>
          </cell>
          <cell r="C42">
            <v>0</v>
          </cell>
          <cell r="F42">
            <v>130</v>
          </cell>
          <cell r="G42">
            <v>0</v>
          </cell>
          <cell r="H42">
            <v>0</v>
          </cell>
        </row>
        <row r="43">
          <cell r="A43">
            <v>132</v>
          </cell>
          <cell r="B43">
            <v>0</v>
          </cell>
          <cell r="C43">
            <v>2500000</v>
          </cell>
          <cell r="F43">
            <v>132</v>
          </cell>
          <cell r="G43">
            <v>0</v>
          </cell>
          <cell r="H43">
            <v>0</v>
          </cell>
        </row>
        <row r="44">
          <cell r="A44">
            <v>133</v>
          </cell>
          <cell r="B44">
            <v>0</v>
          </cell>
          <cell r="C44">
            <v>0</v>
          </cell>
          <cell r="F44">
            <v>133</v>
          </cell>
          <cell r="G44">
            <v>0</v>
          </cell>
          <cell r="H44">
            <v>0</v>
          </cell>
        </row>
        <row r="45">
          <cell r="A45">
            <v>134</v>
          </cell>
          <cell r="B45">
            <v>0</v>
          </cell>
          <cell r="C45">
            <v>0</v>
          </cell>
          <cell r="F45">
            <v>134</v>
          </cell>
          <cell r="G45">
            <v>0</v>
          </cell>
          <cell r="H45">
            <v>0</v>
          </cell>
        </row>
        <row r="46">
          <cell r="A46">
            <v>137</v>
          </cell>
          <cell r="B46">
            <v>0</v>
          </cell>
          <cell r="C46">
            <v>0</v>
          </cell>
          <cell r="F46">
            <v>137</v>
          </cell>
          <cell r="G46">
            <v>0</v>
          </cell>
          <cell r="H46">
            <v>0</v>
          </cell>
        </row>
        <row r="47">
          <cell r="A47">
            <v>138</v>
          </cell>
          <cell r="B47">
            <v>0</v>
          </cell>
          <cell r="C47">
            <v>0</v>
          </cell>
          <cell r="F47">
            <v>138</v>
          </cell>
          <cell r="G47">
            <v>0</v>
          </cell>
          <cell r="H47">
            <v>0</v>
          </cell>
        </row>
        <row r="48">
          <cell r="A48">
            <v>139</v>
          </cell>
          <cell r="B48">
            <v>0</v>
          </cell>
          <cell r="C48">
            <v>0</v>
          </cell>
          <cell r="F48">
            <v>139</v>
          </cell>
          <cell r="G48">
            <v>0</v>
          </cell>
          <cell r="H48">
            <v>0</v>
          </cell>
        </row>
        <row r="49">
          <cell r="A49">
            <v>140</v>
          </cell>
          <cell r="B49">
            <v>0</v>
          </cell>
          <cell r="C49">
            <v>0</v>
          </cell>
          <cell r="F49">
            <v>140</v>
          </cell>
          <cell r="G49">
            <v>0</v>
          </cell>
          <cell r="H49">
            <v>0</v>
          </cell>
        </row>
        <row r="50">
          <cell r="A50">
            <v>141</v>
          </cell>
          <cell r="B50">
            <v>0</v>
          </cell>
          <cell r="C50">
            <v>0</v>
          </cell>
          <cell r="F50">
            <v>141</v>
          </cell>
          <cell r="G50">
            <v>0</v>
          </cell>
          <cell r="H50">
            <v>0</v>
          </cell>
        </row>
        <row r="51">
          <cell r="A51">
            <v>142</v>
          </cell>
          <cell r="B51">
            <v>0</v>
          </cell>
          <cell r="C51">
            <v>0</v>
          </cell>
          <cell r="F51">
            <v>142</v>
          </cell>
          <cell r="G51">
            <v>0</v>
          </cell>
          <cell r="H51">
            <v>0</v>
          </cell>
        </row>
        <row r="52">
          <cell r="A52">
            <v>143</v>
          </cell>
          <cell r="B52">
            <v>0</v>
          </cell>
          <cell r="C52">
            <v>0</v>
          </cell>
          <cell r="F52">
            <v>143</v>
          </cell>
          <cell r="G52">
            <v>0</v>
          </cell>
          <cell r="H52">
            <v>0</v>
          </cell>
        </row>
        <row r="53">
          <cell r="A53">
            <v>144</v>
          </cell>
          <cell r="B53">
            <v>0</v>
          </cell>
          <cell r="C53">
            <v>0</v>
          </cell>
          <cell r="F53">
            <v>144</v>
          </cell>
          <cell r="G53">
            <v>0</v>
          </cell>
          <cell r="H53">
            <v>0</v>
          </cell>
        </row>
        <row r="54">
          <cell r="A54">
            <v>145</v>
          </cell>
          <cell r="B54">
            <v>0</v>
          </cell>
          <cell r="C54">
            <v>0</v>
          </cell>
          <cell r="F54">
            <v>145</v>
          </cell>
          <cell r="G54">
            <v>0</v>
          </cell>
          <cell r="H54">
            <v>0</v>
          </cell>
        </row>
        <row r="55">
          <cell r="A55">
            <v>146</v>
          </cell>
          <cell r="B55">
            <v>0</v>
          </cell>
          <cell r="C55">
            <v>0</v>
          </cell>
          <cell r="F55">
            <v>146</v>
          </cell>
          <cell r="G55">
            <v>0</v>
          </cell>
          <cell r="H55">
            <v>0</v>
          </cell>
        </row>
        <row r="56">
          <cell r="A56">
            <v>147</v>
          </cell>
          <cell r="B56">
            <v>0</v>
          </cell>
          <cell r="C56">
            <v>0</v>
          </cell>
          <cell r="F56">
            <v>147</v>
          </cell>
          <cell r="G56">
            <v>0</v>
          </cell>
          <cell r="H56">
            <v>0</v>
          </cell>
        </row>
        <row r="57">
          <cell r="A57">
            <v>148</v>
          </cell>
          <cell r="B57">
            <v>0</v>
          </cell>
          <cell r="C57">
            <v>0</v>
          </cell>
          <cell r="F57">
            <v>148</v>
          </cell>
          <cell r="G57">
            <v>0</v>
          </cell>
          <cell r="H57">
            <v>0</v>
          </cell>
        </row>
        <row r="58">
          <cell r="A58">
            <v>149</v>
          </cell>
          <cell r="B58">
            <v>0</v>
          </cell>
          <cell r="C58">
            <v>0</v>
          </cell>
          <cell r="F58">
            <v>149</v>
          </cell>
          <cell r="G58">
            <v>0</v>
          </cell>
          <cell r="H58">
            <v>0</v>
          </cell>
        </row>
        <row r="59">
          <cell r="A59">
            <v>150</v>
          </cell>
          <cell r="B59">
            <v>0</v>
          </cell>
          <cell r="C59">
            <v>0</v>
          </cell>
          <cell r="F59">
            <v>150</v>
          </cell>
          <cell r="G59">
            <v>0</v>
          </cell>
          <cell r="H59">
            <v>0</v>
          </cell>
        </row>
        <row r="60">
          <cell r="A60">
            <v>152</v>
          </cell>
          <cell r="B60">
            <v>0</v>
          </cell>
          <cell r="C60">
            <v>0</v>
          </cell>
          <cell r="F60">
            <v>152</v>
          </cell>
          <cell r="G60">
            <v>0</v>
          </cell>
          <cell r="H60">
            <v>0</v>
          </cell>
        </row>
        <row r="61">
          <cell r="A61">
            <v>153</v>
          </cell>
          <cell r="B61">
            <v>0</v>
          </cell>
          <cell r="C61">
            <v>0</v>
          </cell>
          <cell r="F61">
            <v>153</v>
          </cell>
          <cell r="G61">
            <v>0</v>
          </cell>
          <cell r="H61">
            <v>0</v>
          </cell>
        </row>
        <row r="62">
          <cell r="A62">
            <v>154</v>
          </cell>
          <cell r="B62">
            <v>0</v>
          </cell>
          <cell r="C62">
            <v>0</v>
          </cell>
          <cell r="F62">
            <v>154</v>
          </cell>
          <cell r="G62">
            <v>0</v>
          </cell>
          <cell r="H62">
            <v>0</v>
          </cell>
        </row>
        <row r="63">
          <cell r="A63">
            <v>155</v>
          </cell>
          <cell r="B63">
            <v>0</v>
          </cell>
          <cell r="C63">
            <v>0</v>
          </cell>
          <cell r="F63">
            <v>155</v>
          </cell>
          <cell r="G63">
            <v>0</v>
          </cell>
          <cell r="H63">
            <v>0</v>
          </cell>
        </row>
        <row r="64">
          <cell r="A64">
            <v>156</v>
          </cell>
          <cell r="B64">
            <v>0</v>
          </cell>
          <cell r="C64">
            <v>0</v>
          </cell>
          <cell r="F64">
            <v>156</v>
          </cell>
          <cell r="G64">
            <v>0</v>
          </cell>
          <cell r="H64">
            <v>0</v>
          </cell>
        </row>
        <row r="65">
          <cell r="A65">
            <v>157</v>
          </cell>
          <cell r="B65">
            <v>0</v>
          </cell>
          <cell r="C65">
            <v>0</v>
          </cell>
          <cell r="F65">
            <v>157</v>
          </cell>
          <cell r="G65">
            <v>0</v>
          </cell>
          <cell r="H65">
            <v>0</v>
          </cell>
        </row>
        <row r="66">
          <cell r="A66">
            <v>159</v>
          </cell>
          <cell r="B66">
            <v>0</v>
          </cell>
          <cell r="C66">
            <v>0</v>
          </cell>
          <cell r="F66">
            <v>159</v>
          </cell>
          <cell r="G66">
            <v>0</v>
          </cell>
          <cell r="H66">
            <v>0</v>
          </cell>
        </row>
        <row r="67">
          <cell r="A67">
            <v>163</v>
          </cell>
          <cell r="B67">
            <v>36</v>
          </cell>
          <cell r="C67">
            <v>0</v>
          </cell>
          <cell r="F67">
            <v>163</v>
          </cell>
          <cell r="G67">
            <v>0</v>
          </cell>
          <cell r="H67">
            <v>0</v>
          </cell>
        </row>
        <row r="68">
          <cell r="A68">
            <v>169</v>
          </cell>
          <cell r="B68">
            <v>0</v>
          </cell>
          <cell r="C68">
            <v>0</v>
          </cell>
          <cell r="F68">
            <v>169</v>
          </cell>
          <cell r="G68">
            <v>0</v>
          </cell>
          <cell r="H68">
            <v>0</v>
          </cell>
        </row>
        <row r="69">
          <cell r="A69">
            <v>170</v>
          </cell>
          <cell r="B69">
            <v>0</v>
          </cell>
          <cell r="C69">
            <v>0</v>
          </cell>
          <cell r="F69">
            <v>170</v>
          </cell>
          <cell r="G69">
            <v>0</v>
          </cell>
          <cell r="H69">
            <v>0</v>
          </cell>
        </row>
        <row r="70">
          <cell r="A70">
            <v>171</v>
          </cell>
          <cell r="B70">
            <v>0</v>
          </cell>
          <cell r="C70">
            <v>0</v>
          </cell>
          <cell r="F70">
            <v>171</v>
          </cell>
          <cell r="G70">
            <v>0</v>
          </cell>
          <cell r="H70">
            <v>0</v>
          </cell>
        </row>
        <row r="71">
          <cell r="A71">
            <v>188</v>
          </cell>
          <cell r="B71">
            <v>0</v>
          </cell>
          <cell r="C71">
            <v>0</v>
          </cell>
          <cell r="F71">
            <v>188</v>
          </cell>
          <cell r="G71">
            <v>0</v>
          </cell>
          <cell r="H71">
            <v>0</v>
          </cell>
        </row>
        <row r="72">
          <cell r="A72">
            <v>190</v>
          </cell>
          <cell r="B72">
            <v>0</v>
          </cell>
          <cell r="C72">
            <v>0</v>
          </cell>
          <cell r="F72">
            <v>190</v>
          </cell>
          <cell r="G72">
            <v>0</v>
          </cell>
          <cell r="H72">
            <v>0</v>
          </cell>
        </row>
        <row r="73">
          <cell r="A73">
            <v>192</v>
          </cell>
          <cell r="B73">
            <v>0</v>
          </cell>
          <cell r="C73">
            <v>0</v>
          </cell>
          <cell r="F73">
            <v>192</v>
          </cell>
          <cell r="G73">
            <v>0</v>
          </cell>
          <cell r="H73">
            <v>0</v>
          </cell>
        </row>
        <row r="74">
          <cell r="A74">
            <v>197</v>
          </cell>
          <cell r="B74">
            <v>0</v>
          </cell>
          <cell r="C74">
            <v>0</v>
          </cell>
          <cell r="F74">
            <v>197</v>
          </cell>
          <cell r="G74">
            <v>0</v>
          </cell>
          <cell r="H74">
            <v>0</v>
          </cell>
        </row>
        <row r="75">
          <cell r="A75">
            <v>200</v>
          </cell>
          <cell r="B75">
            <v>0</v>
          </cell>
          <cell r="C75">
            <v>0</v>
          </cell>
          <cell r="F75">
            <v>200</v>
          </cell>
          <cell r="G75">
            <v>0</v>
          </cell>
          <cell r="H75">
            <v>0</v>
          </cell>
        </row>
        <row r="76">
          <cell r="A76">
            <v>201</v>
          </cell>
          <cell r="B76">
            <v>0</v>
          </cell>
          <cell r="C76">
            <v>0</v>
          </cell>
          <cell r="F76">
            <v>201</v>
          </cell>
          <cell r="G76">
            <v>0</v>
          </cell>
          <cell r="H76">
            <v>0</v>
          </cell>
        </row>
        <row r="77">
          <cell r="A77">
            <v>203</v>
          </cell>
          <cell r="B77">
            <v>0</v>
          </cell>
          <cell r="C77">
            <v>0</v>
          </cell>
          <cell r="F77">
            <v>203</v>
          </cell>
          <cell r="G77">
            <v>0</v>
          </cell>
          <cell r="H77">
            <v>0</v>
          </cell>
        </row>
        <row r="78">
          <cell r="A78">
            <v>206</v>
          </cell>
          <cell r="B78">
            <v>0</v>
          </cell>
          <cell r="C78">
            <v>0</v>
          </cell>
          <cell r="F78">
            <v>206</v>
          </cell>
          <cell r="G78">
            <v>0</v>
          </cell>
          <cell r="H78">
            <v>0</v>
          </cell>
        </row>
        <row r="79">
          <cell r="A79">
            <v>209</v>
          </cell>
          <cell r="B79">
            <v>0</v>
          </cell>
          <cell r="C79">
            <v>0</v>
          </cell>
          <cell r="F79">
            <v>209</v>
          </cell>
          <cell r="G79">
            <v>0</v>
          </cell>
          <cell r="H79">
            <v>0</v>
          </cell>
        </row>
        <row r="80">
          <cell r="A80">
            <v>210</v>
          </cell>
          <cell r="B80">
            <v>0</v>
          </cell>
          <cell r="C80">
            <v>0</v>
          </cell>
          <cell r="F80">
            <v>210</v>
          </cell>
          <cell r="G80">
            <v>0</v>
          </cell>
          <cell r="H80">
            <v>0</v>
          </cell>
        </row>
        <row r="81">
          <cell r="A81">
            <v>212</v>
          </cell>
          <cell r="B81">
            <v>0</v>
          </cell>
          <cell r="C81">
            <v>0</v>
          </cell>
          <cell r="F81">
            <v>212</v>
          </cell>
          <cell r="G81">
            <v>0</v>
          </cell>
          <cell r="H81">
            <v>0</v>
          </cell>
        </row>
        <row r="82">
          <cell r="A82">
            <v>213</v>
          </cell>
          <cell r="B82">
            <v>114</v>
          </cell>
          <cell r="C82">
            <v>0</v>
          </cell>
          <cell r="F82">
            <v>213</v>
          </cell>
          <cell r="G82">
            <v>0</v>
          </cell>
          <cell r="H82">
            <v>0</v>
          </cell>
        </row>
        <row r="83">
          <cell r="A83">
            <v>221</v>
          </cell>
          <cell r="B83">
            <v>0</v>
          </cell>
          <cell r="C83">
            <v>0</v>
          </cell>
          <cell r="F83">
            <v>221</v>
          </cell>
          <cell r="G83">
            <v>0</v>
          </cell>
          <cell r="H83">
            <v>0</v>
          </cell>
        </row>
        <row r="84">
          <cell r="A84">
            <v>222</v>
          </cell>
          <cell r="B84">
            <v>0</v>
          </cell>
          <cell r="C84">
            <v>1329.56</v>
          </cell>
          <cell r="F84">
            <v>222</v>
          </cell>
          <cell r="G84">
            <v>0</v>
          </cell>
          <cell r="H84">
            <v>0</v>
          </cell>
        </row>
        <row r="85">
          <cell r="A85">
            <v>223</v>
          </cell>
          <cell r="B85">
            <v>0</v>
          </cell>
          <cell r="C85">
            <v>0</v>
          </cell>
          <cell r="F85">
            <v>223</v>
          </cell>
          <cell r="G85">
            <v>0</v>
          </cell>
          <cell r="H85">
            <v>0</v>
          </cell>
        </row>
        <row r="86">
          <cell r="A86">
            <v>224</v>
          </cell>
          <cell r="B86">
            <v>0</v>
          </cell>
          <cell r="C86">
            <v>0</v>
          </cell>
          <cell r="F86">
            <v>224</v>
          </cell>
          <cell r="G86">
            <v>0</v>
          </cell>
          <cell r="H86">
            <v>0</v>
          </cell>
        </row>
        <row r="87">
          <cell r="A87">
            <v>225</v>
          </cell>
          <cell r="B87">
            <v>0</v>
          </cell>
          <cell r="C87">
            <v>0</v>
          </cell>
          <cell r="F87">
            <v>225</v>
          </cell>
          <cell r="G87">
            <v>0</v>
          </cell>
          <cell r="H87">
            <v>0</v>
          </cell>
        </row>
        <row r="88">
          <cell r="A88">
            <v>226</v>
          </cell>
          <cell r="B88">
            <v>0</v>
          </cell>
          <cell r="C88">
            <v>0</v>
          </cell>
          <cell r="F88">
            <v>226</v>
          </cell>
          <cell r="G88">
            <v>0</v>
          </cell>
          <cell r="H88">
            <v>0</v>
          </cell>
        </row>
        <row r="89">
          <cell r="A89">
            <v>227</v>
          </cell>
          <cell r="B89">
            <v>0</v>
          </cell>
          <cell r="C89">
            <v>0</v>
          </cell>
          <cell r="F89">
            <v>227</v>
          </cell>
          <cell r="G89">
            <v>0</v>
          </cell>
          <cell r="H89">
            <v>0</v>
          </cell>
        </row>
        <row r="90">
          <cell r="A90">
            <v>234</v>
          </cell>
          <cell r="B90">
            <v>0</v>
          </cell>
          <cell r="C90">
            <v>0</v>
          </cell>
          <cell r="F90">
            <v>234</v>
          </cell>
          <cell r="G90">
            <v>0</v>
          </cell>
          <cell r="H90">
            <v>0</v>
          </cell>
        </row>
        <row r="91">
          <cell r="A91">
            <v>242</v>
          </cell>
          <cell r="B91">
            <v>0</v>
          </cell>
          <cell r="C91">
            <v>0</v>
          </cell>
          <cell r="F91">
            <v>242</v>
          </cell>
          <cell r="G91">
            <v>0</v>
          </cell>
          <cell r="H91">
            <v>0</v>
          </cell>
        </row>
        <row r="92">
          <cell r="A92">
            <v>243</v>
          </cell>
          <cell r="B92">
            <v>0</v>
          </cell>
          <cell r="C92">
            <v>0</v>
          </cell>
          <cell r="F92">
            <v>243</v>
          </cell>
          <cell r="G92">
            <v>0</v>
          </cell>
          <cell r="H92">
            <v>0</v>
          </cell>
        </row>
        <row r="93">
          <cell r="A93">
            <v>244</v>
          </cell>
          <cell r="B93">
            <v>0</v>
          </cell>
          <cell r="C93">
            <v>0</v>
          </cell>
          <cell r="F93">
            <v>244</v>
          </cell>
          <cell r="G93">
            <v>0</v>
          </cell>
          <cell r="H93">
            <v>0</v>
          </cell>
        </row>
        <row r="94">
          <cell r="A94">
            <v>245</v>
          </cell>
          <cell r="B94">
            <v>0</v>
          </cell>
          <cell r="C94">
            <v>0</v>
          </cell>
          <cell r="F94">
            <v>245</v>
          </cell>
          <cell r="G94">
            <v>0</v>
          </cell>
          <cell r="H94">
            <v>0</v>
          </cell>
        </row>
        <row r="95">
          <cell r="A95">
            <v>247</v>
          </cell>
          <cell r="B95">
            <v>0</v>
          </cell>
          <cell r="C95">
            <v>0</v>
          </cell>
          <cell r="F95">
            <v>247</v>
          </cell>
          <cell r="G95">
            <v>0</v>
          </cell>
          <cell r="H95">
            <v>0</v>
          </cell>
        </row>
        <row r="96">
          <cell r="A96">
            <v>248</v>
          </cell>
          <cell r="B96">
            <v>0</v>
          </cell>
          <cell r="C96">
            <v>0</v>
          </cell>
          <cell r="F96">
            <v>248</v>
          </cell>
          <cell r="G96">
            <v>0</v>
          </cell>
          <cell r="H96">
            <v>0</v>
          </cell>
        </row>
        <row r="97">
          <cell r="A97">
            <v>249</v>
          </cell>
          <cell r="B97">
            <v>216500</v>
          </cell>
          <cell r="C97">
            <v>0</v>
          </cell>
          <cell r="F97">
            <v>249</v>
          </cell>
          <cell r="G97">
            <v>0</v>
          </cell>
          <cell r="H97">
            <v>0</v>
          </cell>
        </row>
        <row r="98">
          <cell r="A98">
            <v>250</v>
          </cell>
          <cell r="B98">
            <v>0</v>
          </cell>
          <cell r="C98">
            <v>0</v>
          </cell>
          <cell r="F98">
            <v>250</v>
          </cell>
          <cell r="G98">
            <v>0</v>
          </cell>
          <cell r="H98">
            <v>0</v>
          </cell>
        </row>
        <row r="99">
          <cell r="A99">
            <v>251</v>
          </cell>
          <cell r="B99">
            <v>0</v>
          </cell>
          <cell r="C99">
            <v>0</v>
          </cell>
          <cell r="F99">
            <v>251</v>
          </cell>
          <cell r="G99">
            <v>0</v>
          </cell>
          <cell r="H99">
            <v>0</v>
          </cell>
        </row>
        <row r="100">
          <cell r="A100">
            <v>253</v>
          </cell>
          <cell r="B100">
            <v>0</v>
          </cell>
          <cell r="C100">
            <v>0</v>
          </cell>
          <cell r="F100">
            <v>253</v>
          </cell>
          <cell r="G100">
            <v>0</v>
          </cell>
          <cell r="H100">
            <v>0</v>
          </cell>
        </row>
        <row r="101">
          <cell r="A101">
            <v>254</v>
          </cell>
          <cell r="B101">
            <v>0</v>
          </cell>
          <cell r="C101">
            <v>0</v>
          </cell>
          <cell r="F101">
            <v>254</v>
          </cell>
          <cell r="G101">
            <v>0</v>
          </cell>
          <cell r="H101">
            <v>0</v>
          </cell>
        </row>
        <row r="102">
          <cell r="A102">
            <v>265</v>
          </cell>
          <cell r="B102">
            <v>0</v>
          </cell>
          <cell r="C102">
            <v>0</v>
          </cell>
          <cell r="F102">
            <v>265</v>
          </cell>
          <cell r="G102">
            <v>0</v>
          </cell>
          <cell r="H102">
            <v>0</v>
          </cell>
        </row>
        <row r="103">
          <cell r="A103">
            <v>266</v>
          </cell>
          <cell r="B103">
            <v>0</v>
          </cell>
          <cell r="C103">
            <v>0</v>
          </cell>
          <cell r="F103">
            <v>266</v>
          </cell>
          <cell r="G103">
            <v>0</v>
          </cell>
          <cell r="H103">
            <v>0</v>
          </cell>
        </row>
        <row r="104">
          <cell r="A104">
            <v>267</v>
          </cell>
          <cell r="B104">
            <v>0</v>
          </cell>
          <cell r="C104">
            <v>0</v>
          </cell>
          <cell r="F104">
            <v>267</v>
          </cell>
          <cell r="G104">
            <v>0</v>
          </cell>
          <cell r="H104">
            <v>0</v>
          </cell>
        </row>
        <row r="105">
          <cell r="A105">
            <v>268</v>
          </cell>
          <cell r="B105">
            <v>0</v>
          </cell>
          <cell r="C105">
            <v>0</v>
          </cell>
          <cell r="F105">
            <v>268</v>
          </cell>
          <cell r="G105">
            <v>0</v>
          </cell>
          <cell r="H105">
            <v>0</v>
          </cell>
        </row>
        <row r="106">
          <cell r="A106">
            <v>269</v>
          </cell>
          <cell r="B106">
            <v>0</v>
          </cell>
          <cell r="C106">
            <v>0</v>
          </cell>
          <cell r="F106">
            <v>269</v>
          </cell>
          <cell r="G106">
            <v>0</v>
          </cell>
          <cell r="H106">
            <v>0</v>
          </cell>
        </row>
        <row r="107">
          <cell r="A107">
            <v>270</v>
          </cell>
          <cell r="B107">
            <v>0</v>
          </cell>
          <cell r="C107">
            <v>0</v>
          </cell>
          <cell r="F107">
            <v>270</v>
          </cell>
          <cell r="G107">
            <v>0</v>
          </cell>
          <cell r="H107">
            <v>0</v>
          </cell>
        </row>
        <row r="108">
          <cell r="A108">
            <v>271</v>
          </cell>
          <cell r="B108">
            <v>0</v>
          </cell>
          <cell r="C108">
            <v>0</v>
          </cell>
          <cell r="F108">
            <v>271</v>
          </cell>
          <cell r="G108">
            <v>0</v>
          </cell>
          <cell r="H108">
            <v>0</v>
          </cell>
        </row>
        <row r="109">
          <cell r="A109">
            <v>272</v>
          </cell>
          <cell r="B109">
            <v>0</v>
          </cell>
          <cell r="C109">
            <v>0</v>
          </cell>
          <cell r="F109">
            <v>272</v>
          </cell>
          <cell r="G109">
            <v>0</v>
          </cell>
          <cell r="H109">
            <v>0</v>
          </cell>
        </row>
        <row r="110">
          <cell r="A110">
            <v>273</v>
          </cell>
          <cell r="B110">
            <v>0</v>
          </cell>
          <cell r="C110">
            <v>0</v>
          </cell>
          <cell r="F110">
            <v>273</v>
          </cell>
          <cell r="G110">
            <v>0</v>
          </cell>
          <cell r="H110">
            <v>0</v>
          </cell>
        </row>
        <row r="111">
          <cell r="A111">
            <v>281</v>
          </cell>
          <cell r="B111">
            <v>0</v>
          </cell>
          <cell r="C111">
            <v>0</v>
          </cell>
          <cell r="F111">
            <v>281</v>
          </cell>
          <cell r="G111">
            <v>0</v>
          </cell>
          <cell r="H111">
            <v>0</v>
          </cell>
        </row>
        <row r="112">
          <cell r="A112">
            <v>283</v>
          </cell>
          <cell r="B112">
            <v>0</v>
          </cell>
          <cell r="C112">
            <v>2819.94</v>
          </cell>
          <cell r="F112">
            <v>283</v>
          </cell>
          <cell r="G112">
            <v>0</v>
          </cell>
          <cell r="H112">
            <v>0</v>
          </cell>
        </row>
        <row r="113">
          <cell r="A113">
            <v>287</v>
          </cell>
          <cell r="B113">
            <v>0</v>
          </cell>
          <cell r="C113">
            <v>107702.59</v>
          </cell>
          <cell r="F113">
            <v>287</v>
          </cell>
          <cell r="G113">
            <v>0</v>
          </cell>
          <cell r="H113">
            <v>0</v>
          </cell>
        </row>
        <row r="114">
          <cell r="A114">
            <v>288</v>
          </cell>
          <cell r="B114">
            <v>0</v>
          </cell>
          <cell r="C114">
            <v>0</v>
          </cell>
          <cell r="F114">
            <v>288</v>
          </cell>
          <cell r="G114">
            <v>0</v>
          </cell>
          <cell r="H114">
            <v>0</v>
          </cell>
        </row>
        <row r="115">
          <cell r="A115">
            <v>289</v>
          </cell>
          <cell r="B115">
            <v>0</v>
          </cell>
          <cell r="C115">
            <v>0</v>
          </cell>
          <cell r="F115">
            <v>289</v>
          </cell>
          <cell r="G115">
            <v>0</v>
          </cell>
          <cell r="H115">
            <v>0</v>
          </cell>
        </row>
        <row r="116">
          <cell r="A116">
            <v>290</v>
          </cell>
          <cell r="B116">
            <v>4399.29</v>
          </cell>
          <cell r="C116">
            <v>288.95999999999998</v>
          </cell>
          <cell r="F116">
            <v>290</v>
          </cell>
          <cell r="G116">
            <v>0</v>
          </cell>
          <cell r="H116">
            <v>0</v>
          </cell>
        </row>
        <row r="117">
          <cell r="A117">
            <v>291</v>
          </cell>
          <cell r="B117">
            <v>0</v>
          </cell>
          <cell r="C117">
            <v>0</v>
          </cell>
          <cell r="F117">
            <v>291</v>
          </cell>
          <cell r="G117">
            <v>0</v>
          </cell>
          <cell r="H117">
            <v>0</v>
          </cell>
        </row>
        <row r="118">
          <cell r="A118">
            <v>292</v>
          </cell>
          <cell r="B118">
            <v>0</v>
          </cell>
          <cell r="C118">
            <v>1556.29</v>
          </cell>
          <cell r="F118">
            <v>292</v>
          </cell>
          <cell r="G118">
            <v>0</v>
          </cell>
          <cell r="H118">
            <v>0</v>
          </cell>
        </row>
        <row r="119">
          <cell r="A119">
            <v>293</v>
          </cell>
          <cell r="B119">
            <v>0</v>
          </cell>
          <cell r="C119">
            <v>0</v>
          </cell>
          <cell r="F119">
            <v>293</v>
          </cell>
          <cell r="G119">
            <v>0</v>
          </cell>
          <cell r="H119">
            <v>0</v>
          </cell>
        </row>
        <row r="120">
          <cell r="A120">
            <v>294</v>
          </cell>
          <cell r="B120">
            <v>0</v>
          </cell>
          <cell r="C120">
            <v>0</v>
          </cell>
          <cell r="F120">
            <v>294</v>
          </cell>
          <cell r="G120">
            <v>0</v>
          </cell>
          <cell r="H120">
            <v>0</v>
          </cell>
        </row>
        <row r="121">
          <cell r="A121">
            <v>295</v>
          </cell>
          <cell r="B121">
            <v>0</v>
          </cell>
          <cell r="C121">
            <v>0</v>
          </cell>
          <cell r="F121">
            <v>295</v>
          </cell>
          <cell r="G121">
            <v>0</v>
          </cell>
          <cell r="H121">
            <v>0</v>
          </cell>
        </row>
        <row r="122">
          <cell r="A122">
            <v>296</v>
          </cell>
          <cell r="B122">
            <v>0</v>
          </cell>
          <cell r="C122">
            <v>0</v>
          </cell>
          <cell r="F122">
            <v>296</v>
          </cell>
          <cell r="G122">
            <v>0</v>
          </cell>
          <cell r="H122">
            <v>0</v>
          </cell>
        </row>
        <row r="123">
          <cell r="A123">
            <v>297</v>
          </cell>
          <cell r="B123">
            <v>0</v>
          </cell>
          <cell r="C123">
            <v>0</v>
          </cell>
          <cell r="F123">
            <v>297</v>
          </cell>
          <cell r="G123">
            <v>0</v>
          </cell>
          <cell r="H123">
            <v>0</v>
          </cell>
        </row>
        <row r="124">
          <cell r="A124">
            <v>298</v>
          </cell>
          <cell r="B124">
            <v>0</v>
          </cell>
          <cell r="C124">
            <v>0</v>
          </cell>
          <cell r="F124">
            <v>298</v>
          </cell>
          <cell r="G124">
            <v>0</v>
          </cell>
          <cell r="H124">
            <v>0</v>
          </cell>
        </row>
        <row r="125">
          <cell r="A125">
            <v>299</v>
          </cell>
          <cell r="B125">
            <v>0</v>
          </cell>
          <cell r="C125">
            <v>0</v>
          </cell>
          <cell r="F125">
            <v>299</v>
          </cell>
          <cell r="G125">
            <v>0</v>
          </cell>
          <cell r="H125">
            <v>0</v>
          </cell>
        </row>
        <row r="126">
          <cell r="A126">
            <v>300</v>
          </cell>
          <cell r="B126">
            <v>0</v>
          </cell>
          <cell r="C126">
            <v>0</v>
          </cell>
          <cell r="F126">
            <v>300</v>
          </cell>
          <cell r="G126">
            <v>0</v>
          </cell>
          <cell r="H126">
            <v>0</v>
          </cell>
        </row>
        <row r="127">
          <cell r="A127">
            <v>301</v>
          </cell>
          <cell r="B127">
            <v>0</v>
          </cell>
          <cell r="C127">
            <v>0</v>
          </cell>
          <cell r="F127">
            <v>301</v>
          </cell>
          <cell r="G127">
            <v>0</v>
          </cell>
          <cell r="H127">
            <v>0</v>
          </cell>
        </row>
        <row r="128">
          <cell r="A128">
            <v>302</v>
          </cell>
          <cell r="B128">
            <v>0</v>
          </cell>
          <cell r="C128">
            <v>0</v>
          </cell>
          <cell r="F128">
            <v>302</v>
          </cell>
          <cell r="G128">
            <v>0</v>
          </cell>
          <cell r="H128">
            <v>0</v>
          </cell>
        </row>
        <row r="129">
          <cell r="A129">
            <v>303</v>
          </cell>
          <cell r="B129">
            <v>0</v>
          </cell>
          <cell r="C129">
            <v>0</v>
          </cell>
          <cell r="F129">
            <v>303</v>
          </cell>
          <cell r="G129">
            <v>0</v>
          </cell>
          <cell r="H129">
            <v>0</v>
          </cell>
        </row>
        <row r="130">
          <cell r="A130">
            <v>304</v>
          </cell>
          <cell r="B130">
            <v>0</v>
          </cell>
          <cell r="C130">
            <v>0</v>
          </cell>
          <cell r="F130">
            <v>304</v>
          </cell>
          <cell r="G130">
            <v>0</v>
          </cell>
          <cell r="H130">
            <v>0</v>
          </cell>
        </row>
        <row r="131">
          <cell r="A131">
            <v>305</v>
          </cell>
          <cell r="B131">
            <v>0</v>
          </cell>
          <cell r="C131">
            <v>0</v>
          </cell>
          <cell r="F131">
            <v>305</v>
          </cell>
          <cell r="G131">
            <v>0</v>
          </cell>
          <cell r="H131">
            <v>0</v>
          </cell>
        </row>
        <row r="132">
          <cell r="A132">
            <v>306</v>
          </cell>
          <cell r="B132">
            <v>0</v>
          </cell>
          <cell r="C132">
            <v>0</v>
          </cell>
          <cell r="F132">
            <v>306</v>
          </cell>
          <cell r="G132">
            <v>0</v>
          </cell>
          <cell r="H132">
            <v>0</v>
          </cell>
        </row>
        <row r="133">
          <cell r="A133">
            <v>309</v>
          </cell>
          <cell r="B133">
            <v>0</v>
          </cell>
          <cell r="C133">
            <v>0</v>
          </cell>
          <cell r="F133">
            <v>309</v>
          </cell>
          <cell r="G133">
            <v>0</v>
          </cell>
          <cell r="H133">
            <v>0</v>
          </cell>
        </row>
        <row r="134">
          <cell r="A134">
            <v>310</v>
          </cell>
          <cell r="B134">
            <v>0</v>
          </cell>
          <cell r="C134">
            <v>0</v>
          </cell>
          <cell r="F134">
            <v>310</v>
          </cell>
          <cell r="G134">
            <v>0</v>
          </cell>
          <cell r="H134">
            <v>0</v>
          </cell>
        </row>
        <row r="135">
          <cell r="A135">
            <v>311</v>
          </cell>
          <cell r="B135">
            <v>0</v>
          </cell>
          <cell r="C135">
            <v>0</v>
          </cell>
          <cell r="F135">
            <v>311</v>
          </cell>
          <cell r="G135">
            <v>0</v>
          </cell>
          <cell r="H135">
            <v>0</v>
          </cell>
        </row>
        <row r="136">
          <cell r="A136">
            <v>312</v>
          </cell>
          <cell r="B136">
            <v>0</v>
          </cell>
          <cell r="C136">
            <v>0</v>
          </cell>
          <cell r="F136">
            <v>312</v>
          </cell>
          <cell r="G136">
            <v>0</v>
          </cell>
          <cell r="H136">
            <v>0</v>
          </cell>
        </row>
        <row r="137">
          <cell r="A137">
            <v>313</v>
          </cell>
          <cell r="B137">
            <v>0</v>
          </cell>
          <cell r="C137">
            <v>0</v>
          </cell>
          <cell r="F137">
            <v>313</v>
          </cell>
          <cell r="G137">
            <v>0</v>
          </cell>
          <cell r="H137">
            <v>0</v>
          </cell>
        </row>
        <row r="138">
          <cell r="A138">
            <v>314</v>
          </cell>
          <cell r="B138">
            <v>0</v>
          </cell>
          <cell r="C138">
            <v>0</v>
          </cell>
          <cell r="F138">
            <v>314</v>
          </cell>
          <cell r="G138">
            <v>0</v>
          </cell>
          <cell r="H138">
            <v>0</v>
          </cell>
        </row>
        <row r="139">
          <cell r="A139">
            <v>315</v>
          </cell>
          <cell r="B139">
            <v>0</v>
          </cell>
          <cell r="C139">
            <v>0</v>
          </cell>
          <cell r="F139">
            <v>315</v>
          </cell>
          <cell r="G139">
            <v>0</v>
          </cell>
          <cell r="H139">
            <v>0</v>
          </cell>
        </row>
        <row r="140">
          <cell r="A140">
            <v>324</v>
          </cell>
          <cell r="B140">
            <v>0</v>
          </cell>
          <cell r="C140">
            <v>0</v>
          </cell>
          <cell r="F140">
            <v>324</v>
          </cell>
          <cell r="G140">
            <v>0</v>
          </cell>
          <cell r="H140">
            <v>0</v>
          </cell>
        </row>
        <row r="141">
          <cell r="A141">
            <v>340</v>
          </cell>
          <cell r="B141">
            <v>0</v>
          </cell>
          <cell r="C141">
            <v>0</v>
          </cell>
          <cell r="F141">
            <v>340</v>
          </cell>
          <cell r="G141">
            <v>0</v>
          </cell>
          <cell r="H141">
            <v>0</v>
          </cell>
        </row>
        <row r="142">
          <cell r="A142">
            <v>341</v>
          </cell>
          <cell r="B142">
            <v>0</v>
          </cell>
          <cell r="C142">
            <v>0</v>
          </cell>
          <cell r="F142">
            <v>341</v>
          </cell>
          <cell r="G142">
            <v>0</v>
          </cell>
          <cell r="H142">
            <v>0</v>
          </cell>
        </row>
        <row r="143">
          <cell r="A143">
            <v>342</v>
          </cell>
          <cell r="B143">
            <v>0</v>
          </cell>
          <cell r="C143">
            <v>91.35</v>
          </cell>
          <cell r="F143">
            <v>342</v>
          </cell>
          <cell r="G143">
            <v>0</v>
          </cell>
          <cell r="H143">
            <v>0</v>
          </cell>
        </row>
        <row r="144">
          <cell r="A144">
            <v>343</v>
          </cell>
          <cell r="B144">
            <v>0</v>
          </cell>
          <cell r="C144">
            <v>0</v>
          </cell>
          <cell r="F144">
            <v>343</v>
          </cell>
          <cell r="G144">
            <v>0</v>
          </cell>
          <cell r="H144">
            <v>0</v>
          </cell>
        </row>
        <row r="145">
          <cell r="A145">
            <v>344</v>
          </cell>
          <cell r="B145">
            <v>0</v>
          </cell>
          <cell r="C145">
            <v>0</v>
          </cell>
          <cell r="F145">
            <v>344</v>
          </cell>
          <cell r="G145">
            <v>0</v>
          </cell>
          <cell r="H145">
            <v>0</v>
          </cell>
        </row>
        <row r="146">
          <cell r="A146">
            <v>345</v>
          </cell>
          <cell r="B146">
            <v>0</v>
          </cell>
          <cell r="C146">
            <v>0</v>
          </cell>
          <cell r="F146">
            <v>345</v>
          </cell>
          <cell r="G146">
            <v>0</v>
          </cell>
          <cell r="H146">
            <v>0</v>
          </cell>
        </row>
        <row r="147">
          <cell r="A147">
            <v>346</v>
          </cell>
          <cell r="B147">
            <v>0</v>
          </cell>
          <cell r="C147">
            <v>0</v>
          </cell>
          <cell r="F147">
            <v>346</v>
          </cell>
          <cell r="G147">
            <v>0</v>
          </cell>
          <cell r="H147">
            <v>0</v>
          </cell>
        </row>
        <row r="148">
          <cell r="A148">
            <v>347</v>
          </cell>
          <cell r="B148">
            <v>0</v>
          </cell>
          <cell r="C148">
            <v>0</v>
          </cell>
          <cell r="F148">
            <v>347</v>
          </cell>
          <cell r="G148">
            <v>0</v>
          </cell>
          <cell r="H148">
            <v>0</v>
          </cell>
        </row>
        <row r="149">
          <cell r="A149">
            <v>348</v>
          </cell>
          <cell r="B149">
            <v>0</v>
          </cell>
          <cell r="C149">
            <v>0</v>
          </cell>
          <cell r="F149">
            <v>348</v>
          </cell>
          <cell r="G149">
            <v>0</v>
          </cell>
          <cell r="H149">
            <v>0</v>
          </cell>
        </row>
        <row r="150">
          <cell r="A150">
            <v>349</v>
          </cell>
          <cell r="B150">
            <v>0</v>
          </cell>
          <cell r="C150">
            <v>0</v>
          </cell>
          <cell r="F150">
            <v>349</v>
          </cell>
          <cell r="G150">
            <v>0</v>
          </cell>
          <cell r="H150">
            <v>0</v>
          </cell>
        </row>
        <row r="151">
          <cell r="A151">
            <v>371</v>
          </cell>
          <cell r="B151">
            <v>0</v>
          </cell>
          <cell r="C151">
            <v>0</v>
          </cell>
          <cell r="F151">
            <v>371</v>
          </cell>
          <cell r="G151">
            <v>0</v>
          </cell>
          <cell r="H151">
            <v>0</v>
          </cell>
        </row>
        <row r="152">
          <cell r="A152">
            <v>372</v>
          </cell>
          <cell r="B152">
            <v>0</v>
          </cell>
          <cell r="C152">
            <v>0</v>
          </cell>
          <cell r="F152">
            <v>372</v>
          </cell>
          <cell r="G152">
            <v>0</v>
          </cell>
          <cell r="H152">
            <v>0</v>
          </cell>
        </row>
        <row r="153">
          <cell r="A153">
            <v>373</v>
          </cell>
          <cell r="B153">
            <v>0</v>
          </cell>
          <cell r="C153">
            <v>2506.14</v>
          </cell>
          <cell r="F153">
            <v>373</v>
          </cell>
          <cell r="G153">
            <v>0</v>
          </cell>
          <cell r="H153">
            <v>0</v>
          </cell>
        </row>
        <row r="154">
          <cell r="A154">
            <v>374</v>
          </cell>
          <cell r="B154">
            <v>0</v>
          </cell>
          <cell r="C154">
            <v>0</v>
          </cell>
          <cell r="F154">
            <v>374</v>
          </cell>
          <cell r="G154">
            <v>0</v>
          </cell>
          <cell r="H154">
            <v>0</v>
          </cell>
        </row>
        <row r="155">
          <cell r="A155">
            <v>375</v>
          </cell>
          <cell r="B155">
            <v>0</v>
          </cell>
          <cell r="C155">
            <v>0</v>
          </cell>
          <cell r="F155">
            <v>375</v>
          </cell>
          <cell r="G155">
            <v>0</v>
          </cell>
          <cell r="H155">
            <v>0</v>
          </cell>
        </row>
        <row r="156">
          <cell r="A156">
            <v>376</v>
          </cell>
          <cell r="B156">
            <v>0</v>
          </cell>
          <cell r="C156">
            <v>0</v>
          </cell>
          <cell r="F156">
            <v>376</v>
          </cell>
          <cell r="G156">
            <v>0</v>
          </cell>
          <cell r="H156">
            <v>0</v>
          </cell>
        </row>
        <row r="157">
          <cell r="A157">
            <v>377</v>
          </cell>
          <cell r="B157">
            <v>0</v>
          </cell>
          <cell r="C157">
            <v>0</v>
          </cell>
          <cell r="F157">
            <v>377</v>
          </cell>
          <cell r="G157">
            <v>0</v>
          </cell>
          <cell r="H157">
            <v>0</v>
          </cell>
        </row>
        <row r="158">
          <cell r="A158">
            <v>378</v>
          </cell>
          <cell r="B158">
            <v>0</v>
          </cell>
          <cell r="C158">
            <v>72408</v>
          </cell>
          <cell r="F158">
            <v>378</v>
          </cell>
          <cell r="G158">
            <v>0</v>
          </cell>
          <cell r="H158">
            <v>0</v>
          </cell>
        </row>
        <row r="159">
          <cell r="A159">
            <v>380</v>
          </cell>
          <cell r="B159">
            <v>0</v>
          </cell>
          <cell r="C159">
            <v>0</v>
          </cell>
          <cell r="F159">
            <v>380</v>
          </cell>
          <cell r="G159">
            <v>0</v>
          </cell>
          <cell r="H159">
            <v>0</v>
          </cell>
        </row>
        <row r="160">
          <cell r="A160">
            <v>411</v>
          </cell>
          <cell r="B160">
            <v>0</v>
          </cell>
          <cell r="C160">
            <v>0</v>
          </cell>
          <cell r="F160">
            <v>411</v>
          </cell>
          <cell r="G160">
            <v>0</v>
          </cell>
          <cell r="H160">
            <v>0</v>
          </cell>
        </row>
        <row r="161">
          <cell r="A161">
            <v>417</v>
          </cell>
          <cell r="B161">
            <v>0</v>
          </cell>
          <cell r="C161">
            <v>0</v>
          </cell>
          <cell r="F161">
            <v>417</v>
          </cell>
          <cell r="G161">
            <v>0</v>
          </cell>
          <cell r="H161">
            <v>0</v>
          </cell>
        </row>
        <row r="162">
          <cell r="A162">
            <v>418</v>
          </cell>
          <cell r="B162">
            <v>0</v>
          </cell>
          <cell r="C162">
            <v>0</v>
          </cell>
          <cell r="F162">
            <v>418</v>
          </cell>
          <cell r="G162">
            <v>0</v>
          </cell>
          <cell r="H162">
            <v>0</v>
          </cell>
        </row>
        <row r="163">
          <cell r="A163">
            <v>422</v>
          </cell>
          <cell r="B163">
            <v>0</v>
          </cell>
          <cell r="C163">
            <v>0</v>
          </cell>
          <cell r="F163">
            <v>422</v>
          </cell>
          <cell r="G163">
            <v>0</v>
          </cell>
          <cell r="H163">
            <v>0</v>
          </cell>
        </row>
        <row r="164">
          <cell r="A164">
            <v>423</v>
          </cell>
          <cell r="B164">
            <v>0</v>
          </cell>
          <cell r="C164">
            <v>0</v>
          </cell>
          <cell r="F164">
            <v>423</v>
          </cell>
          <cell r="G164">
            <v>0</v>
          </cell>
          <cell r="H164">
            <v>0</v>
          </cell>
        </row>
        <row r="165">
          <cell r="A165">
            <v>424</v>
          </cell>
          <cell r="B165">
            <v>0</v>
          </cell>
          <cell r="C165">
            <v>0</v>
          </cell>
          <cell r="F165">
            <v>424</v>
          </cell>
          <cell r="G165">
            <v>0</v>
          </cell>
          <cell r="H165">
            <v>0</v>
          </cell>
        </row>
        <row r="166">
          <cell r="A166">
            <v>425</v>
          </cell>
          <cell r="B166">
            <v>0</v>
          </cell>
          <cell r="C166">
            <v>0</v>
          </cell>
          <cell r="F166">
            <v>425</v>
          </cell>
          <cell r="G166">
            <v>0</v>
          </cell>
          <cell r="H166">
            <v>0</v>
          </cell>
        </row>
        <row r="167">
          <cell r="A167">
            <v>426</v>
          </cell>
          <cell r="B167">
            <v>0</v>
          </cell>
          <cell r="C167">
            <v>0</v>
          </cell>
          <cell r="F167">
            <v>426</v>
          </cell>
          <cell r="G167">
            <v>0</v>
          </cell>
          <cell r="H167">
            <v>0</v>
          </cell>
        </row>
        <row r="168">
          <cell r="A168">
            <v>427</v>
          </cell>
          <cell r="B168">
            <v>0</v>
          </cell>
          <cell r="C168">
            <v>0</v>
          </cell>
          <cell r="F168">
            <v>427</v>
          </cell>
          <cell r="G168">
            <v>0</v>
          </cell>
          <cell r="H168">
            <v>0</v>
          </cell>
        </row>
        <row r="169">
          <cell r="A169">
            <v>428</v>
          </cell>
          <cell r="B169">
            <v>0</v>
          </cell>
          <cell r="C169">
            <v>0</v>
          </cell>
          <cell r="F169">
            <v>428</v>
          </cell>
          <cell r="G169">
            <v>0</v>
          </cell>
          <cell r="H169">
            <v>0</v>
          </cell>
        </row>
        <row r="170">
          <cell r="A170">
            <v>429</v>
          </cell>
          <cell r="B170">
            <v>0</v>
          </cell>
          <cell r="C170">
            <v>0</v>
          </cell>
          <cell r="F170">
            <v>429</v>
          </cell>
          <cell r="G170">
            <v>0</v>
          </cell>
          <cell r="H170">
            <v>0</v>
          </cell>
        </row>
        <row r="171">
          <cell r="A171">
            <v>432</v>
          </cell>
          <cell r="B171">
            <v>0</v>
          </cell>
          <cell r="C171">
            <v>0</v>
          </cell>
          <cell r="F171">
            <v>432</v>
          </cell>
          <cell r="G171">
            <v>0</v>
          </cell>
          <cell r="H171">
            <v>0</v>
          </cell>
        </row>
        <row r="172">
          <cell r="A172">
            <v>433</v>
          </cell>
          <cell r="B172">
            <v>0</v>
          </cell>
          <cell r="C172">
            <v>0</v>
          </cell>
          <cell r="F172">
            <v>433</v>
          </cell>
          <cell r="G172">
            <v>0</v>
          </cell>
          <cell r="H172">
            <v>0</v>
          </cell>
        </row>
        <row r="173">
          <cell r="A173">
            <v>434</v>
          </cell>
          <cell r="B173">
            <v>0</v>
          </cell>
          <cell r="C173">
            <v>0</v>
          </cell>
          <cell r="F173">
            <v>434</v>
          </cell>
          <cell r="G173">
            <v>0</v>
          </cell>
          <cell r="H173">
            <v>0</v>
          </cell>
        </row>
        <row r="174">
          <cell r="A174">
            <v>435</v>
          </cell>
          <cell r="B174">
            <v>0</v>
          </cell>
          <cell r="C174">
            <v>0</v>
          </cell>
          <cell r="F174">
            <v>435</v>
          </cell>
          <cell r="G174">
            <v>0</v>
          </cell>
          <cell r="H174">
            <v>0</v>
          </cell>
        </row>
        <row r="175">
          <cell r="A175">
            <v>512</v>
          </cell>
          <cell r="B175">
            <v>0</v>
          </cell>
          <cell r="C175">
            <v>0</v>
          </cell>
          <cell r="F175">
            <v>512</v>
          </cell>
          <cell r="G175">
            <v>0</v>
          </cell>
          <cell r="H175">
            <v>0</v>
          </cell>
        </row>
        <row r="176">
          <cell r="A176">
            <v>513</v>
          </cell>
          <cell r="B176">
            <v>0</v>
          </cell>
          <cell r="C176">
            <v>0</v>
          </cell>
          <cell r="F176">
            <v>513</v>
          </cell>
          <cell r="G176">
            <v>0</v>
          </cell>
          <cell r="H176">
            <v>0</v>
          </cell>
        </row>
        <row r="177">
          <cell r="A177">
            <v>514</v>
          </cell>
          <cell r="B177">
            <v>0</v>
          </cell>
          <cell r="C177">
            <v>0</v>
          </cell>
          <cell r="F177">
            <v>514</v>
          </cell>
          <cell r="G177">
            <v>0</v>
          </cell>
          <cell r="H177">
            <v>0</v>
          </cell>
        </row>
        <row r="178">
          <cell r="A178">
            <v>517</v>
          </cell>
          <cell r="B178">
            <v>0</v>
          </cell>
          <cell r="C178">
            <v>0</v>
          </cell>
          <cell r="F178">
            <v>517</v>
          </cell>
          <cell r="G178">
            <v>0</v>
          </cell>
          <cell r="H178">
            <v>0</v>
          </cell>
        </row>
        <row r="179">
          <cell r="A179">
            <v>520</v>
          </cell>
          <cell r="B179">
            <v>0</v>
          </cell>
          <cell r="C179">
            <v>0</v>
          </cell>
          <cell r="F179">
            <v>520</v>
          </cell>
          <cell r="G179">
            <v>0</v>
          </cell>
          <cell r="H179">
            <v>0</v>
          </cell>
        </row>
        <row r="180">
          <cell r="A180">
            <v>522</v>
          </cell>
          <cell r="B180">
            <v>0</v>
          </cell>
          <cell r="C180">
            <v>0</v>
          </cell>
          <cell r="F180">
            <v>522</v>
          </cell>
          <cell r="G180">
            <v>0</v>
          </cell>
          <cell r="H180">
            <v>0</v>
          </cell>
        </row>
        <row r="181">
          <cell r="A181">
            <v>523</v>
          </cell>
          <cell r="B181">
            <v>0</v>
          </cell>
          <cell r="C181">
            <v>0</v>
          </cell>
          <cell r="F181">
            <v>523</v>
          </cell>
          <cell r="G181">
            <v>0</v>
          </cell>
          <cell r="H181">
            <v>0</v>
          </cell>
        </row>
        <row r="182">
          <cell r="A182">
            <v>525</v>
          </cell>
          <cell r="B182">
            <v>0</v>
          </cell>
          <cell r="C182">
            <v>0</v>
          </cell>
          <cell r="F182">
            <v>525</v>
          </cell>
          <cell r="G182">
            <v>0</v>
          </cell>
          <cell r="H182">
            <v>0</v>
          </cell>
        </row>
        <row r="183">
          <cell r="A183">
            <v>526</v>
          </cell>
          <cell r="B183">
            <v>0</v>
          </cell>
          <cell r="C183">
            <v>0</v>
          </cell>
          <cell r="F183">
            <v>526</v>
          </cell>
          <cell r="G183">
            <v>0</v>
          </cell>
          <cell r="H183">
            <v>0</v>
          </cell>
        </row>
        <row r="184">
          <cell r="A184">
            <v>548</v>
          </cell>
          <cell r="B184">
            <v>0</v>
          </cell>
          <cell r="C184">
            <v>0</v>
          </cell>
          <cell r="F184">
            <v>548</v>
          </cell>
          <cell r="G184">
            <v>0</v>
          </cell>
          <cell r="H184">
            <v>0</v>
          </cell>
        </row>
        <row r="185">
          <cell r="A185">
            <v>551</v>
          </cell>
          <cell r="B185">
            <v>0</v>
          </cell>
          <cell r="C185">
            <v>0</v>
          </cell>
          <cell r="F185">
            <v>551</v>
          </cell>
          <cell r="G185">
            <v>0</v>
          </cell>
          <cell r="H185">
            <v>0</v>
          </cell>
        </row>
        <row r="186">
          <cell r="A186">
            <v>572</v>
          </cell>
          <cell r="B186">
            <v>0</v>
          </cell>
          <cell r="C186">
            <v>5876.42</v>
          </cell>
          <cell r="F186">
            <v>572</v>
          </cell>
          <cell r="G186">
            <v>0</v>
          </cell>
          <cell r="H186">
            <v>0</v>
          </cell>
        </row>
        <row r="187">
          <cell r="A187">
            <v>573</v>
          </cell>
          <cell r="B187">
            <v>0</v>
          </cell>
          <cell r="C187">
            <v>0</v>
          </cell>
          <cell r="F187">
            <v>573</v>
          </cell>
          <cell r="G187">
            <v>0</v>
          </cell>
          <cell r="H187">
            <v>0</v>
          </cell>
        </row>
        <row r="188">
          <cell r="A188">
            <v>574</v>
          </cell>
          <cell r="B188">
            <v>1000000</v>
          </cell>
          <cell r="C188">
            <v>736.78</v>
          </cell>
          <cell r="F188">
            <v>574</v>
          </cell>
          <cell r="G188">
            <v>0</v>
          </cell>
          <cell r="H188">
            <v>0</v>
          </cell>
        </row>
        <row r="189">
          <cell r="A189">
            <v>575</v>
          </cell>
          <cell r="B189">
            <v>0</v>
          </cell>
          <cell r="C189">
            <v>0</v>
          </cell>
          <cell r="F189">
            <v>575</v>
          </cell>
          <cell r="G189">
            <v>0</v>
          </cell>
          <cell r="H189">
            <v>0</v>
          </cell>
        </row>
        <row r="190">
          <cell r="A190">
            <v>576</v>
          </cell>
          <cell r="B190">
            <v>0</v>
          </cell>
          <cell r="C190">
            <v>0</v>
          </cell>
          <cell r="F190">
            <v>576</v>
          </cell>
          <cell r="G190">
            <v>0</v>
          </cell>
          <cell r="H190">
            <v>0</v>
          </cell>
        </row>
        <row r="191">
          <cell r="A191">
            <v>578</v>
          </cell>
          <cell r="B191">
            <v>0</v>
          </cell>
          <cell r="C191">
            <v>0</v>
          </cell>
          <cell r="F191">
            <v>578</v>
          </cell>
          <cell r="G191">
            <v>0</v>
          </cell>
          <cell r="H191">
            <v>0</v>
          </cell>
        </row>
        <row r="192">
          <cell r="A192">
            <v>579</v>
          </cell>
          <cell r="B192">
            <v>0</v>
          </cell>
          <cell r="C192">
            <v>0</v>
          </cell>
          <cell r="F192">
            <v>579</v>
          </cell>
          <cell r="G192">
            <v>0</v>
          </cell>
          <cell r="H192">
            <v>0</v>
          </cell>
        </row>
        <row r="193">
          <cell r="A193">
            <v>580</v>
          </cell>
          <cell r="B193">
            <v>0</v>
          </cell>
          <cell r="C193">
            <v>0</v>
          </cell>
          <cell r="F193">
            <v>580</v>
          </cell>
          <cell r="G193">
            <v>0</v>
          </cell>
          <cell r="H193">
            <v>0</v>
          </cell>
        </row>
        <row r="194">
          <cell r="A194">
            <v>581</v>
          </cell>
          <cell r="B194">
            <v>0</v>
          </cell>
          <cell r="C194">
            <v>0</v>
          </cell>
          <cell r="F194">
            <v>581</v>
          </cell>
          <cell r="G194">
            <v>0</v>
          </cell>
          <cell r="H194">
            <v>0</v>
          </cell>
        </row>
        <row r="195">
          <cell r="A195">
            <v>582</v>
          </cell>
          <cell r="B195">
            <v>1500000</v>
          </cell>
          <cell r="C195">
            <v>0</v>
          </cell>
          <cell r="F195">
            <v>582</v>
          </cell>
          <cell r="G195">
            <v>0</v>
          </cell>
          <cell r="H195">
            <v>0</v>
          </cell>
        </row>
        <row r="196">
          <cell r="A196">
            <v>584</v>
          </cell>
          <cell r="B196">
            <v>0</v>
          </cell>
          <cell r="C196">
            <v>0</v>
          </cell>
          <cell r="F196">
            <v>584</v>
          </cell>
          <cell r="G196">
            <v>0</v>
          </cell>
          <cell r="H196">
            <v>0</v>
          </cell>
        </row>
        <row r="197">
          <cell r="A197">
            <v>585</v>
          </cell>
          <cell r="B197">
            <v>0</v>
          </cell>
          <cell r="C197">
            <v>0</v>
          </cell>
          <cell r="F197">
            <v>585</v>
          </cell>
          <cell r="G197">
            <v>0</v>
          </cell>
          <cell r="H197">
            <v>0</v>
          </cell>
        </row>
        <row r="198">
          <cell r="A198">
            <v>586</v>
          </cell>
          <cell r="B198">
            <v>0</v>
          </cell>
          <cell r="C198">
            <v>0</v>
          </cell>
          <cell r="F198">
            <v>586</v>
          </cell>
          <cell r="G198">
            <v>0</v>
          </cell>
          <cell r="H198">
            <v>0</v>
          </cell>
        </row>
        <row r="199">
          <cell r="A199">
            <v>587</v>
          </cell>
          <cell r="B199">
            <v>0</v>
          </cell>
          <cell r="C199">
            <v>0</v>
          </cell>
          <cell r="F199">
            <v>587</v>
          </cell>
          <cell r="G199">
            <v>0</v>
          </cell>
          <cell r="H199">
            <v>0</v>
          </cell>
        </row>
        <row r="200">
          <cell r="A200">
            <v>588</v>
          </cell>
          <cell r="B200">
            <v>0</v>
          </cell>
          <cell r="C200">
            <v>0</v>
          </cell>
          <cell r="F200">
            <v>588</v>
          </cell>
          <cell r="G200">
            <v>0</v>
          </cell>
          <cell r="H200">
            <v>0</v>
          </cell>
        </row>
        <row r="201">
          <cell r="A201">
            <v>589</v>
          </cell>
          <cell r="B201">
            <v>0</v>
          </cell>
          <cell r="C201">
            <v>0</v>
          </cell>
          <cell r="F201">
            <v>589</v>
          </cell>
          <cell r="G201">
            <v>0</v>
          </cell>
          <cell r="H201">
            <v>0</v>
          </cell>
        </row>
        <row r="202">
          <cell r="A202">
            <v>590</v>
          </cell>
          <cell r="B202">
            <v>0</v>
          </cell>
          <cell r="C202">
            <v>0</v>
          </cell>
          <cell r="F202">
            <v>590</v>
          </cell>
          <cell r="G202">
            <v>0</v>
          </cell>
          <cell r="H202">
            <v>0</v>
          </cell>
        </row>
        <row r="203">
          <cell r="A203">
            <v>591</v>
          </cell>
          <cell r="B203">
            <v>0</v>
          </cell>
          <cell r="C203">
            <v>0</v>
          </cell>
          <cell r="F203">
            <v>591</v>
          </cell>
          <cell r="G203">
            <v>0</v>
          </cell>
          <cell r="H203">
            <v>0</v>
          </cell>
        </row>
        <row r="204">
          <cell r="A204">
            <v>592</v>
          </cell>
          <cell r="B204">
            <v>0</v>
          </cell>
          <cell r="C204">
            <v>0</v>
          </cell>
          <cell r="F204">
            <v>592</v>
          </cell>
          <cell r="G204">
            <v>0</v>
          </cell>
          <cell r="H204">
            <v>0</v>
          </cell>
        </row>
        <row r="205">
          <cell r="A205">
            <v>593</v>
          </cell>
          <cell r="B205">
            <v>0</v>
          </cell>
          <cell r="C205">
            <v>0</v>
          </cell>
          <cell r="F205">
            <v>593</v>
          </cell>
          <cell r="G205">
            <v>0</v>
          </cell>
          <cell r="H205">
            <v>0</v>
          </cell>
        </row>
        <row r="206">
          <cell r="A206">
            <v>594</v>
          </cell>
          <cell r="B206">
            <v>0</v>
          </cell>
          <cell r="C206">
            <v>0</v>
          </cell>
          <cell r="F206">
            <v>594</v>
          </cell>
          <cell r="G206">
            <v>0</v>
          </cell>
          <cell r="H206">
            <v>0</v>
          </cell>
        </row>
        <row r="207">
          <cell r="A207">
            <v>595</v>
          </cell>
          <cell r="B207">
            <v>0</v>
          </cell>
          <cell r="C207">
            <v>0</v>
          </cell>
          <cell r="F207">
            <v>595</v>
          </cell>
          <cell r="G207">
            <v>0</v>
          </cell>
          <cell r="H207">
            <v>0</v>
          </cell>
        </row>
        <row r="208">
          <cell r="A208">
            <v>620</v>
          </cell>
          <cell r="B208">
            <v>0</v>
          </cell>
          <cell r="C208">
            <v>0</v>
          </cell>
          <cell r="F208">
            <v>620</v>
          </cell>
          <cell r="G208">
            <v>0</v>
          </cell>
          <cell r="H208">
            <v>0</v>
          </cell>
        </row>
        <row r="209">
          <cell r="A209">
            <v>633</v>
          </cell>
          <cell r="B209">
            <v>0</v>
          </cell>
          <cell r="C209">
            <v>0</v>
          </cell>
          <cell r="F209">
            <v>633</v>
          </cell>
          <cell r="G209">
            <v>0</v>
          </cell>
          <cell r="H209">
            <v>0</v>
          </cell>
        </row>
        <row r="210">
          <cell r="A210">
            <v>634</v>
          </cell>
          <cell r="B210">
            <v>0</v>
          </cell>
          <cell r="C210">
            <v>0</v>
          </cell>
          <cell r="F210">
            <v>634</v>
          </cell>
          <cell r="G210">
            <v>0</v>
          </cell>
          <cell r="H210">
            <v>0</v>
          </cell>
        </row>
        <row r="211">
          <cell r="A211">
            <v>650</v>
          </cell>
          <cell r="B211">
            <v>0</v>
          </cell>
          <cell r="C211">
            <v>0</v>
          </cell>
          <cell r="F211">
            <v>650</v>
          </cell>
          <cell r="G211">
            <v>0</v>
          </cell>
          <cell r="H211">
            <v>0</v>
          </cell>
        </row>
        <row r="212">
          <cell r="A212">
            <v>660</v>
          </cell>
          <cell r="B212">
            <v>0</v>
          </cell>
          <cell r="C212">
            <v>40552.759999999995</v>
          </cell>
          <cell r="F212">
            <v>660</v>
          </cell>
          <cell r="G212">
            <v>0</v>
          </cell>
          <cell r="H212">
            <v>0</v>
          </cell>
        </row>
        <row r="213">
          <cell r="A213">
            <v>661</v>
          </cell>
          <cell r="B213">
            <v>0</v>
          </cell>
          <cell r="C213">
            <v>0</v>
          </cell>
          <cell r="F213">
            <v>661</v>
          </cell>
          <cell r="G213">
            <v>0</v>
          </cell>
          <cell r="H213">
            <v>0</v>
          </cell>
        </row>
        <row r="214">
          <cell r="A214">
            <v>670</v>
          </cell>
          <cell r="B214">
            <v>0</v>
          </cell>
          <cell r="C214">
            <v>5041.4799999999996</v>
          </cell>
          <cell r="F214">
            <v>670</v>
          </cell>
          <cell r="G214">
            <v>0</v>
          </cell>
          <cell r="H214">
            <v>0</v>
          </cell>
        </row>
        <row r="215">
          <cell r="A215">
            <v>680</v>
          </cell>
          <cell r="B215">
            <v>0</v>
          </cell>
          <cell r="C215">
            <v>0</v>
          </cell>
          <cell r="F215">
            <v>680</v>
          </cell>
          <cell r="G215">
            <v>0</v>
          </cell>
          <cell r="H215">
            <v>0</v>
          </cell>
        </row>
        <row r="216">
          <cell r="A216">
            <v>681</v>
          </cell>
          <cell r="B216">
            <v>0</v>
          </cell>
          <cell r="C216">
            <v>0</v>
          </cell>
          <cell r="F216">
            <v>681</v>
          </cell>
          <cell r="G216">
            <v>0</v>
          </cell>
          <cell r="H216">
            <v>0</v>
          </cell>
        </row>
        <row r="217">
          <cell r="A217">
            <v>682</v>
          </cell>
          <cell r="B217">
            <v>0</v>
          </cell>
          <cell r="C217">
            <v>0</v>
          </cell>
          <cell r="F217">
            <v>682</v>
          </cell>
          <cell r="G217">
            <v>0</v>
          </cell>
          <cell r="H217">
            <v>0</v>
          </cell>
        </row>
        <row r="218">
          <cell r="A218">
            <v>683</v>
          </cell>
          <cell r="B218">
            <v>0</v>
          </cell>
          <cell r="C218">
            <v>0</v>
          </cell>
          <cell r="F218">
            <v>683</v>
          </cell>
          <cell r="G218">
            <v>0</v>
          </cell>
          <cell r="H218">
            <v>0</v>
          </cell>
        </row>
        <row r="219">
          <cell r="A219">
            <v>716</v>
          </cell>
          <cell r="B219">
            <v>0</v>
          </cell>
          <cell r="C219">
            <v>0</v>
          </cell>
          <cell r="F219">
            <v>716</v>
          </cell>
          <cell r="G219">
            <v>0</v>
          </cell>
          <cell r="H219">
            <v>0</v>
          </cell>
        </row>
        <row r="220">
          <cell r="A220">
            <v>718</v>
          </cell>
          <cell r="B220">
            <v>0</v>
          </cell>
          <cell r="C220">
            <v>0</v>
          </cell>
          <cell r="F220">
            <v>718</v>
          </cell>
          <cell r="G220">
            <v>0</v>
          </cell>
          <cell r="H220">
            <v>0</v>
          </cell>
        </row>
        <row r="221">
          <cell r="A221">
            <v>761</v>
          </cell>
          <cell r="B221">
            <v>0</v>
          </cell>
          <cell r="C221">
            <v>0</v>
          </cell>
          <cell r="F221">
            <v>761</v>
          </cell>
          <cell r="G221">
            <v>0</v>
          </cell>
          <cell r="H221">
            <v>0</v>
          </cell>
        </row>
        <row r="222">
          <cell r="A222">
            <v>781</v>
          </cell>
          <cell r="B222">
            <v>0</v>
          </cell>
          <cell r="C222">
            <v>0</v>
          </cell>
          <cell r="F222">
            <v>781</v>
          </cell>
          <cell r="G222">
            <v>0</v>
          </cell>
          <cell r="H222">
            <v>0</v>
          </cell>
        </row>
        <row r="223">
          <cell r="A223">
            <v>802</v>
          </cell>
          <cell r="B223">
            <v>0</v>
          </cell>
          <cell r="C223">
            <v>0</v>
          </cell>
          <cell r="F223">
            <v>802</v>
          </cell>
          <cell r="G223">
            <v>0</v>
          </cell>
          <cell r="H223">
            <v>0</v>
          </cell>
        </row>
        <row r="224">
          <cell r="A224">
            <v>821</v>
          </cell>
          <cell r="B224">
            <v>0</v>
          </cell>
          <cell r="C224">
            <v>0</v>
          </cell>
          <cell r="F224">
            <v>821</v>
          </cell>
          <cell r="G224">
            <v>0</v>
          </cell>
          <cell r="H224">
            <v>0</v>
          </cell>
        </row>
        <row r="225">
          <cell r="A225">
            <v>831</v>
          </cell>
          <cell r="B225">
            <v>0</v>
          </cell>
          <cell r="C225">
            <v>0</v>
          </cell>
          <cell r="F225">
            <v>831</v>
          </cell>
          <cell r="G225">
            <v>0</v>
          </cell>
          <cell r="H225">
            <v>0</v>
          </cell>
        </row>
        <row r="226">
          <cell r="A226">
            <v>862</v>
          </cell>
          <cell r="B226">
            <v>0</v>
          </cell>
          <cell r="C226">
            <v>0</v>
          </cell>
          <cell r="F226">
            <v>862</v>
          </cell>
          <cell r="G226">
            <v>0</v>
          </cell>
          <cell r="H226">
            <v>0</v>
          </cell>
        </row>
        <row r="227">
          <cell r="A227">
            <v>865</v>
          </cell>
          <cell r="B227">
            <v>0</v>
          </cell>
          <cell r="C227">
            <v>0</v>
          </cell>
          <cell r="F227">
            <v>865</v>
          </cell>
          <cell r="G227">
            <v>0</v>
          </cell>
          <cell r="H227">
            <v>0</v>
          </cell>
        </row>
        <row r="228">
          <cell r="A228">
            <v>866</v>
          </cell>
          <cell r="B228">
            <v>0</v>
          </cell>
          <cell r="C228">
            <v>0</v>
          </cell>
          <cell r="F228">
            <v>866</v>
          </cell>
          <cell r="G228">
            <v>0</v>
          </cell>
          <cell r="H228">
            <v>0</v>
          </cell>
        </row>
        <row r="229">
          <cell r="A229">
            <v>867</v>
          </cell>
          <cell r="B229">
            <v>0</v>
          </cell>
          <cell r="C229">
            <v>0</v>
          </cell>
          <cell r="F229">
            <v>867</v>
          </cell>
          <cell r="G229">
            <v>0</v>
          </cell>
          <cell r="H229">
            <v>0</v>
          </cell>
        </row>
        <row r="230">
          <cell r="A230">
            <v>901</v>
          </cell>
          <cell r="B230">
            <v>0</v>
          </cell>
          <cell r="C230">
            <v>0</v>
          </cell>
          <cell r="F230">
            <v>901</v>
          </cell>
          <cell r="G230">
            <v>0</v>
          </cell>
          <cell r="H230">
            <v>0</v>
          </cell>
        </row>
        <row r="231">
          <cell r="A231">
            <v>902</v>
          </cell>
          <cell r="B231">
            <v>0</v>
          </cell>
          <cell r="C231">
            <v>0</v>
          </cell>
          <cell r="F231">
            <v>902</v>
          </cell>
          <cell r="G231">
            <v>0</v>
          </cell>
          <cell r="H231">
            <v>0</v>
          </cell>
        </row>
        <row r="232">
          <cell r="A232">
            <v>903</v>
          </cell>
          <cell r="B232">
            <v>0</v>
          </cell>
          <cell r="C232">
            <v>0</v>
          </cell>
          <cell r="F232">
            <v>903</v>
          </cell>
          <cell r="G232">
            <v>0</v>
          </cell>
          <cell r="H232">
            <v>0</v>
          </cell>
        </row>
        <row r="233">
          <cell r="A233">
            <v>904</v>
          </cell>
          <cell r="B233">
            <v>0</v>
          </cell>
          <cell r="C233">
            <v>0</v>
          </cell>
          <cell r="F233">
            <v>904</v>
          </cell>
          <cell r="G233">
            <v>0</v>
          </cell>
          <cell r="H233">
            <v>0</v>
          </cell>
        </row>
        <row r="234">
          <cell r="A234">
            <v>905</v>
          </cell>
          <cell r="B234">
            <v>0</v>
          </cell>
          <cell r="C234">
            <v>0</v>
          </cell>
          <cell r="F234">
            <v>905</v>
          </cell>
          <cell r="G234">
            <v>0</v>
          </cell>
          <cell r="H234">
            <v>0</v>
          </cell>
        </row>
        <row r="235">
          <cell r="A235">
            <v>906</v>
          </cell>
          <cell r="B235">
            <v>0</v>
          </cell>
          <cell r="C235">
            <v>0</v>
          </cell>
          <cell r="F235">
            <v>906</v>
          </cell>
          <cell r="G235">
            <v>0</v>
          </cell>
          <cell r="H235">
            <v>0</v>
          </cell>
        </row>
        <row r="236">
          <cell r="A236">
            <v>907</v>
          </cell>
          <cell r="B236">
            <v>0</v>
          </cell>
          <cell r="C236">
            <v>0</v>
          </cell>
          <cell r="F236">
            <v>907</v>
          </cell>
          <cell r="G236">
            <v>0</v>
          </cell>
          <cell r="H236">
            <v>0</v>
          </cell>
        </row>
        <row r="237">
          <cell r="A237">
            <v>908</v>
          </cell>
          <cell r="B237">
            <v>0</v>
          </cell>
          <cell r="C237">
            <v>0</v>
          </cell>
          <cell r="F237">
            <v>908</v>
          </cell>
          <cell r="G237">
            <v>0</v>
          </cell>
          <cell r="H237">
            <v>0</v>
          </cell>
        </row>
        <row r="238">
          <cell r="A238">
            <v>909</v>
          </cell>
          <cell r="B238">
            <v>0</v>
          </cell>
          <cell r="C238">
            <v>0</v>
          </cell>
          <cell r="F238">
            <v>909</v>
          </cell>
          <cell r="G238">
            <v>0</v>
          </cell>
          <cell r="H238">
            <v>0</v>
          </cell>
        </row>
        <row r="239">
          <cell r="A239">
            <v>950</v>
          </cell>
          <cell r="B239">
            <v>0</v>
          </cell>
          <cell r="C239">
            <v>0</v>
          </cell>
          <cell r="F239">
            <v>950</v>
          </cell>
          <cell r="G239">
            <v>0</v>
          </cell>
          <cell r="H239">
            <v>0</v>
          </cell>
        </row>
        <row r="240">
          <cell r="A240">
            <v>951</v>
          </cell>
          <cell r="B240">
            <v>0</v>
          </cell>
          <cell r="C240">
            <v>0</v>
          </cell>
          <cell r="F240">
            <v>951</v>
          </cell>
          <cell r="G240">
            <v>0</v>
          </cell>
          <cell r="H240">
            <v>0</v>
          </cell>
        </row>
        <row r="241">
          <cell r="A241">
            <v>999</v>
          </cell>
          <cell r="B241">
            <v>0</v>
          </cell>
          <cell r="C241">
            <v>0</v>
          </cell>
          <cell r="F241">
            <v>999</v>
          </cell>
          <cell r="G241">
            <v>0</v>
          </cell>
          <cell r="H241">
            <v>0</v>
          </cell>
        </row>
        <row r="242">
          <cell r="A242">
            <v>1101</v>
          </cell>
          <cell r="B242">
            <v>0</v>
          </cell>
          <cell r="C242">
            <v>0</v>
          </cell>
          <cell r="F242">
            <v>1101</v>
          </cell>
          <cell r="G242">
            <v>0</v>
          </cell>
          <cell r="H242">
            <v>0</v>
          </cell>
        </row>
        <row r="243">
          <cell r="A243">
            <v>1102</v>
          </cell>
          <cell r="B243">
            <v>0</v>
          </cell>
          <cell r="C243">
            <v>0</v>
          </cell>
          <cell r="F243">
            <v>1102</v>
          </cell>
          <cell r="G243">
            <v>0</v>
          </cell>
          <cell r="H243">
            <v>0</v>
          </cell>
        </row>
        <row r="244">
          <cell r="A244">
            <v>1103</v>
          </cell>
          <cell r="B244">
            <v>0</v>
          </cell>
          <cell r="C244">
            <v>0</v>
          </cell>
          <cell r="F244">
            <v>1103</v>
          </cell>
          <cell r="G244">
            <v>0</v>
          </cell>
          <cell r="H244">
            <v>0</v>
          </cell>
        </row>
        <row r="245">
          <cell r="A245">
            <v>1104</v>
          </cell>
          <cell r="B245">
            <v>0</v>
          </cell>
          <cell r="C245">
            <v>0</v>
          </cell>
          <cell r="F245">
            <v>1104</v>
          </cell>
          <cell r="G245">
            <v>0</v>
          </cell>
          <cell r="H245">
            <v>0</v>
          </cell>
        </row>
        <row r="246">
          <cell r="A246">
            <v>1105</v>
          </cell>
          <cell r="B246">
            <v>0</v>
          </cell>
          <cell r="C246">
            <v>0</v>
          </cell>
          <cell r="F246">
            <v>1105</v>
          </cell>
          <cell r="G246">
            <v>0</v>
          </cell>
          <cell r="H246">
            <v>0</v>
          </cell>
        </row>
        <row r="247">
          <cell r="A247">
            <v>1106</v>
          </cell>
          <cell r="B247">
            <v>0</v>
          </cell>
          <cell r="C247">
            <v>0</v>
          </cell>
          <cell r="F247">
            <v>1106</v>
          </cell>
          <cell r="G247">
            <v>0</v>
          </cell>
          <cell r="H247">
            <v>0</v>
          </cell>
        </row>
        <row r="248">
          <cell r="A248">
            <v>1107</v>
          </cell>
          <cell r="B248">
            <v>0</v>
          </cell>
          <cell r="C248">
            <v>0</v>
          </cell>
          <cell r="F248">
            <v>1107</v>
          </cell>
          <cell r="G248">
            <v>0</v>
          </cell>
          <cell r="H248">
            <v>0</v>
          </cell>
        </row>
        <row r="249">
          <cell r="A249">
            <v>1108</v>
          </cell>
          <cell r="B249">
            <v>0</v>
          </cell>
          <cell r="C249">
            <v>0</v>
          </cell>
          <cell r="F249">
            <v>1108</v>
          </cell>
          <cell r="G249">
            <v>0</v>
          </cell>
          <cell r="H249">
            <v>0</v>
          </cell>
        </row>
        <row r="250">
          <cell r="A250">
            <v>1109</v>
          </cell>
          <cell r="B250">
            <v>0</v>
          </cell>
          <cell r="C250">
            <v>0</v>
          </cell>
          <cell r="F250">
            <v>1109</v>
          </cell>
          <cell r="G250">
            <v>0</v>
          </cell>
          <cell r="H250">
            <v>0</v>
          </cell>
        </row>
        <row r="251">
          <cell r="A251">
            <v>1110</v>
          </cell>
          <cell r="B251">
            <v>0</v>
          </cell>
          <cell r="C251">
            <v>0</v>
          </cell>
          <cell r="F251">
            <v>1110</v>
          </cell>
          <cell r="G251">
            <v>0</v>
          </cell>
          <cell r="H251">
            <v>0</v>
          </cell>
        </row>
        <row r="252">
          <cell r="A252">
            <v>1111</v>
          </cell>
          <cell r="B252">
            <v>0</v>
          </cell>
          <cell r="C252">
            <v>0</v>
          </cell>
          <cell r="F252">
            <v>1111</v>
          </cell>
          <cell r="G252">
            <v>0</v>
          </cell>
          <cell r="H252">
            <v>0</v>
          </cell>
        </row>
        <row r="253">
          <cell r="A253">
            <v>1112</v>
          </cell>
          <cell r="B253">
            <v>0</v>
          </cell>
          <cell r="C253">
            <v>0</v>
          </cell>
          <cell r="F253">
            <v>1112</v>
          </cell>
          <cell r="G253">
            <v>0</v>
          </cell>
          <cell r="H253">
            <v>0</v>
          </cell>
        </row>
        <row r="254">
          <cell r="A254">
            <v>1113</v>
          </cell>
          <cell r="B254">
            <v>0</v>
          </cell>
          <cell r="C254">
            <v>0</v>
          </cell>
          <cell r="F254">
            <v>1113</v>
          </cell>
          <cell r="G254">
            <v>0</v>
          </cell>
          <cell r="H254">
            <v>0</v>
          </cell>
        </row>
        <row r="255">
          <cell r="A255">
            <v>1114</v>
          </cell>
          <cell r="B255">
            <v>0</v>
          </cell>
          <cell r="C255">
            <v>0</v>
          </cell>
          <cell r="F255">
            <v>1114</v>
          </cell>
          <cell r="G255">
            <v>0</v>
          </cell>
          <cell r="H255">
            <v>0</v>
          </cell>
        </row>
        <row r="256">
          <cell r="A256">
            <v>1115</v>
          </cell>
          <cell r="B256">
            <v>0</v>
          </cell>
          <cell r="C256">
            <v>0</v>
          </cell>
          <cell r="F256">
            <v>1115</v>
          </cell>
          <cell r="G256">
            <v>0</v>
          </cell>
          <cell r="H256">
            <v>0</v>
          </cell>
        </row>
        <row r="257">
          <cell r="A257">
            <v>1116</v>
          </cell>
          <cell r="B257">
            <v>0</v>
          </cell>
          <cell r="C257">
            <v>0</v>
          </cell>
          <cell r="F257">
            <v>1116</v>
          </cell>
          <cell r="G257">
            <v>0</v>
          </cell>
          <cell r="H257">
            <v>0</v>
          </cell>
        </row>
        <row r="258">
          <cell r="A258">
            <v>1117</v>
          </cell>
          <cell r="B258">
            <v>0</v>
          </cell>
          <cell r="C258">
            <v>0</v>
          </cell>
          <cell r="F258">
            <v>1117</v>
          </cell>
          <cell r="G258">
            <v>0</v>
          </cell>
          <cell r="H258">
            <v>0</v>
          </cell>
        </row>
        <row r="259">
          <cell r="A259">
            <v>1118</v>
          </cell>
          <cell r="B259">
            <v>0</v>
          </cell>
          <cell r="C259">
            <v>0</v>
          </cell>
          <cell r="F259">
            <v>1118</v>
          </cell>
          <cell r="G259">
            <v>0</v>
          </cell>
          <cell r="H259">
            <v>0</v>
          </cell>
        </row>
        <row r="260">
          <cell r="A260">
            <v>1119</v>
          </cell>
          <cell r="B260">
            <v>0</v>
          </cell>
          <cell r="C260">
            <v>0</v>
          </cell>
          <cell r="F260">
            <v>1119</v>
          </cell>
          <cell r="G260">
            <v>0</v>
          </cell>
          <cell r="H260">
            <v>0</v>
          </cell>
        </row>
        <row r="261">
          <cell r="A261">
            <v>1120</v>
          </cell>
          <cell r="B261">
            <v>0</v>
          </cell>
          <cell r="C261">
            <v>0</v>
          </cell>
          <cell r="F261">
            <v>1120</v>
          </cell>
          <cell r="G261">
            <v>0</v>
          </cell>
          <cell r="H261">
            <v>0</v>
          </cell>
        </row>
        <row r="262">
          <cell r="A262">
            <v>1121</v>
          </cell>
          <cell r="B262">
            <v>0</v>
          </cell>
          <cell r="C262">
            <v>0</v>
          </cell>
          <cell r="F262">
            <v>1121</v>
          </cell>
          <cell r="G262">
            <v>0</v>
          </cell>
          <cell r="H262">
            <v>0</v>
          </cell>
        </row>
        <row r="263">
          <cell r="A263">
            <v>1122</v>
          </cell>
          <cell r="B263">
            <v>0</v>
          </cell>
          <cell r="C263">
            <v>0</v>
          </cell>
          <cell r="F263">
            <v>1122</v>
          </cell>
          <cell r="G263">
            <v>0</v>
          </cell>
          <cell r="H263">
            <v>0</v>
          </cell>
        </row>
        <row r="264">
          <cell r="A264">
            <v>1123</v>
          </cell>
          <cell r="B264">
            <v>0</v>
          </cell>
          <cell r="C264">
            <v>0</v>
          </cell>
          <cell r="F264">
            <v>1123</v>
          </cell>
          <cell r="G264">
            <v>0</v>
          </cell>
          <cell r="H264">
            <v>0</v>
          </cell>
        </row>
        <row r="265">
          <cell r="A265">
            <v>1124</v>
          </cell>
          <cell r="B265">
            <v>0</v>
          </cell>
          <cell r="C265">
            <v>0</v>
          </cell>
          <cell r="F265">
            <v>1124</v>
          </cell>
          <cell r="G265">
            <v>0</v>
          </cell>
          <cell r="H265">
            <v>0</v>
          </cell>
        </row>
        <row r="266">
          <cell r="A266">
            <v>1125</v>
          </cell>
          <cell r="B266">
            <v>0</v>
          </cell>
          <cell r="C266">
            <v>0</v>
          </cell>
          <cell r="F266">
            <v>1125</v>
          </cell>
          <cell r="G266">
            <v>0</v>
          </cell>
          <cell r="H266">
            <v>0</v>
          </cell>
        </row>
        <row r="267">
          <cell r="A267">
            <v>1126</v>
          </cell>
          <cell r="B267">
            <v>0</v>
          </cell>
          <cell r="C267">
            <v>0</v>
          </cell>
          <cell r="F267">
            <v>1126</v>
          </cell>
          <cell r="G267">
            <v>0</v>
          </cell>
          <cell r="H267">
            <v>0</v>
          </cell>
        </row>
        <row r="268">
          <cell r="A268">
            <v>1127</v>
          </cell>
          <cell r="B268">
            <v>0</v>
          </cell>
          <cell r="C268">
            <v>0</v>
          </cell>
          <cell r="F268">
            <v>1127</v>
          </cell>
          <cell r="G268">
            <v>0</v>
          </cell>
          <cell r="H268">
            <v>0</v>
          </cell>
        </row>
        <row r="269">
          <cell r="A269">
            <v>1128</v>
          </cell>
          <cell r="B269">
            <v>0</v>
          </cell>
          <cell r="C269">
            <v>0</v>
          </cell>
          <cell r="F269">
            <v>1128</v>
          </cell>
          <cell r="G269">
            <v>0</v>
          </cell>
          <cell r="H269">
            <v>0</v>
          </cell>
        </row>
        <row r="270">
          <cell r="A270">
            <v>1129</v>
          </cell>
          <cell r="B270">
            <v>0</v>
          </cell>
          <cell r="C270">
            <v>0</v>
          </cell>
          <cell r="F270">
            <v>1129</v>
          </cell>
          <cell r="G270">
            <v>0</v>
          </cell>
          <cell r="H270">
            <v>0</v>
          </cell>
        </row>
        <row r="271">
          <cell r="A271">
            <v>1201</v>
          </cell>
          <cell r="B271">
            <v>0</v>
          </cell>
          <cell r="C271">
            <v>0</v>
          </cell>
          <cell r="F271">
            <v>1201</v>
          </cell>
          <cell r="G271">
            <v>0</v>
          </cell>
          <cell r="H271">
            <v>0</v>
          </cell>
        </row>
        <row r="272">
          <cell r="A272">
            <v>1202</v>
          </cell>
          <cell r="B272">
            <v>0</v>
          </cell>
          <cell r="C272">
            <v>0</v>
          </cell>
          <cell r="F272">
            <v>1202</v>
          </cell>
          <cell r="G272">
            <v>0</v>
          </cell>
          <cell r="H272">
            <v>0</v>
          </cell>
        </row>
        <row r="273">
          <cell r="A273">
            <v>1203</v>
          </cell>
          <cell r="B273">
            <v>0</v>
          </cell>
          <cell r="C273">
            <v>0</v>
          </cell>
          <cell r="F273">
            <v>1203</v>
          </cell>
          <cell r="G273">
            <v>0</v>
          </cell>
          <cell r="H273">
            <v>0</v>
          </cell>
        </row>
        <row r="274">
          <cell r="A274">
            <v>1204</v>
          </cell>
          <cell r="B274">
            <v>0</v>
          </cell>
          <cell r="C274">
            <v>0</v>
          </cell>
          <cell r="F274">
            <v>1204</v>
          </cell>
          <cell r="G274">
            <v>0</v>
          </cell>
          <cell r="H274">
            <v>0</v>
          </cell>
        </row>
        <row r="275">
          <cell r="A275">
            <v>1205</v>
          </cell>
          <cell r="B275">
            <v>0</v>
          </cell>
          <cell r="C275">
            <v>0</v>
          </cell>
          <cell r="F275">
            <v>1205</v>
          </cell>
          <cell r="G275">
            <v>0</v>
          </cell>
          <cell r="H275">
            <v>0</v>
          </cell>
        </row>
        <row r="276">
          <cell r="A276">
            <v>1206</v>
          </cell>
          <cell r="B276">
            <v>0</v>
          </cell>
          <cell r="C276">
            <v>0</v>
          </cell>
          <cell r="F276">
            <v>1206</v>
          </cell>
          <cell r="G276">
            <v>0</v>
          </cell>
          <cell r="H276">
            <v>0</v>
          </cell>
        </row>
        <row r="277">
          <cell r="A277">
            <v>1207</v>
          </cell>
          <cell r="B277">
            <v>0</v>
          </cell>
          <cell r="C277">
            <v>0</v>
          </cell>
          <cell r="F277">
            <v>1207</v>
          </cell>
          <cell r="G277">
            <v>0</v>
          </cell>
          <cell r="H277">
            <v>0</v>
          </cell>
        </row>
        <row r="278">
          <cell r="A278">
            <v>1208</v>
          </cell>
          <cell r="B278">
            <v>0</v>
          </cell>
          <cell r="C278">
            <v>0</v>
          </cell>
          <cell r="F278">
            <v>1208</v>
          </cell>
          <cell r="G278">
            <v>0</v>
          </cell>
          <cell r="H278">
            <v>0</v>
          </cell>
        </row>
        <row r="279">
          <cell r="A279">
            <v>1209</v>
          </cell>
          <cell r="B279">
            <v>0</v>
          </cell>
          <cell r="C279">
            <v>0</v>
          </cell>
          <cell r="F279">
            <v>1209</v>
          </cell>
          <cell r="G279">
            <v>0</v>
          </cell>
          <cell r="H279">
            <v>0</v>
          </cell>
        </row>
        <row r="280">
          <cell r="A280">
            <v>1210</v>
          </cell>
          <cell r="B280">
            <v>0</v>
          </cell>
          <cell r="C280">
            <v>0</v>
          </cell>
          <cell r="F280">
            <v>1210</v>
          </cell>
          <cell r="G280">
            <v>0</v>
          </cell>
          <cell r="H280">
            <v>0</v>
          </cell>
        </row>
        <row r="281">
          <cell r="A281">
            <v>1211</v>
          </cell>
          <cell r="B281">
            <v>0</v>
          </cell>
          <cell r="C281">
            <v>0</v>
          </cell>
          <cell r="F281">
            <v>1211</v>
          </cell>
          <cell r="G281">
            <v>0</v>
          </cell>
          <cell r="H281">
            <v>0</v>
          </cell>
        </row>
        <row r="282">
          <cell r="A282">
            <v>1212</v>
          </cell>
          <cell r="B282">
            <v>0</v>
          </cell>
          <cell r="C282">
            <v>0</v>
          </cell>
          <cell r="F282">
            <v>1212</v>
          </cell>
          <cell r="G282">
            <v>0</v>
          </cell>
          <cell r="H282">
            <v>0</v>
          </cell>
        </row>
        <row r="283">
          <cell r="A283">
            <v>1213</v>
          </cell>
          <cell r="B283">
            <v>0</v>
          </cell>
          <cell r="C283">
            <v>0</v>
          </cell>
          <cell r="F283">
            <v>1213</v>
          </cell>
          <cell r="G283">
            <v>0</v>
          </cell>
          <cell r="H283">
            <v>0</v>
          </cell>
        </row>
        <row r="284">
          <cell r="A284">
            <v>1214</v>
          </cell>
          <cell r="B284">
            <v>0</v>
          </cell>
          <cell r="C284">
            <v>0</v>
          </cell>
          <cell r="F284">
            <v>1214</v>
          </cell>
          <cell r="G284">
            <v>0</v>
          </cell>
          <cell r="H284">
            <v>0</v>
          </cell>
        </row>
        <row r="285">
          <cell r="A285">
            <v>1215</v>
          </cell>
          <cell r="B285">
            <v>0</v>
          </cell>
          <cell r="C285">
            <v>0</v>
          </cell>
          <cell r="F285">
            <v>1215</v>
          </cell>
          <cell r="G285">
            <v>0</v>
          </cell>
          <cell r="H285">
            <v>0</v>
          </cell>
        </row>
        <row r="286">
          <cell r="A286">
            <v>1216</v>
          </cell>
          <cell r="B286">
            <v>0</v>
          </cell>
          <cell r="C286">
            <v>0</v>
          </cell>
          <cell r="F286">
            <v>1216</v>
          </cell>
          <cell r="G286">
            <v>0</v>
          </cell>
          <cell r="H286">
            <v>0</v>
          </cell>
        </row>
        <row r="287">
          <cell r="A287">
            <v>1217</v>
          </cell>
          <cell r="B287">
            <v>0</v>
          </cell>
          <cell r="C287">
            <v>0</v>
          </cell>
          <cell r="F287">
            <v>1217</v>
          </cell>
          <cell r="G287">
            <v>0</v>
          </cell>
          <cell r="H287">
            <v>0</v>
          </cell>
        </row>
        <row r="288">
          <cell r="A288">
            <v>1218</v>
          </cell>
          <cell r="B288">
            <v>0</v>
          </cell>
          <cell r="C288">
            <v>0</v>
          </cell>
          <cell r="F288">
            <v>1218</v>
          </cell>
          <cell r="G288">
            <v>0</v>
          </cell>
          <cell r="H288">
            <v>0</v>
          </cell>
        </row>
        <row r="289">
          <cell r="A289">
            <v>1219</v>
          </cell>
          <cell r="B289">
            <v>0</v>
          </cell>
          <cell r="C289">
            <v>0</v>
          </cell>
          <cell r="F289">
            <v>1219</v>
          </cell>
          <cell r="G289">
            <v>0</v>
          </cell>
          <cell r="H289">
            <v>0</v>
          </cell>
        </row>
        <row r="290">
          <cell r="A290">
            <v>1220</v>
          </cell>
          <cell r="B290">
            <v>0</v>
          </cell>
          <cell r="C290">
            <v>0</v>
          </cell>
          <cell r="F290">
            <v>1220</v>
          </cell>
          <cell r="G290">
            <v>0</v>
          </cell>
          <cell r="H290">
            <v>0</v>
          </cell>
        </row>
        <row r="291">
          <cell r="A291">
            <v>1221</v>
          </cell>
          <cell r="B291">
            <v>0</v>
          </cell>
          <cell r="C291">
            <v>0</v>
          </cell>
          <cell r="F291">
            <v>1221</v>
          </cell>
          <cell r="G291">
            <v>0</v>
          </cell>
          <cell r="H291">
            <v>0</v>
          </cell>
        </row>
        <row r="292">
          <cell r="A292">
            <v>1222</v>
          </cell>
          <cell r="B292">
            <v>0</v>
          </cell>
          <cell r="C292">
            <v>0</v>
          </cell>
          <cell r="F292">
            <v>1222</v>
          </cell>
          <cell r="G292">
            <v>0</v>
          </cell>
          <cell r="H292">
            <v>0</v>
          </cell>
        </row>
        <row r="293">
          <cell r="A293">
            <v>1223</v>
          </cell>
          <cell r="B293">
            <v>0</v>
          </cell>
          <cell r="C293">
            <v>0</v>
          </cell>
          <cell r="F293">
            <v>1223</v>
          </cell>
          <cell r="G293">
            <v>0</v>
          </cell>
          <cell r="H293">
            <v>0</v>
          </cell>
        </row>
        <row r="294">
          <cell r="A294">
            <v>1224</v>
          </cell>
          <cell r="B294">
            <v>0</v>
          </cell>
          <cell r="C294">
            <v>0</v>
          </cell>
          <cell r="F294">
            <v>1224</v>
          </cell>
          <cell r="G294">
            <v>0</v>
          </cell>
          <cell r="H294">
            <v>0</v>
          </cell>
        </row>
        <row r="295">
          <cell r="A295">
            <v>1225</v>
          </cell>
          <cell r="B295">
            <v>0</v>
          </cell>
          <cell r="C295">
            <v>0</v>
          </cell>
          <cell r="F295">
            <v>1225</v>
          </cell>
          <cell r="G295">
            <v>0</v>
          </cell>
          <cell r="H295">
            <v>0</v>
          </cell>
        </row>
        <row r="296">
          <cell r="A296">
            <v>1226</v>
          </cell>
          <cell r="B296">
            <v>0</v>
          </cell>
          <cell r="C296">
            <v>0</v>
          </cell>
          <cell r="F296">
            <v>1226</v>
          </cell>
          <cell r="G296">
            <v>0</v>
          </cell>
          <cell r="H296">
            <v>0</v>
          </cell>
        </row>
        <row r="297">
          <cell r="A297">
            <v>1227</v>
          </cell>
          <cell r="B297">
            <v>0</v>
          </cell>
          <cell r="C297">
            <v>0</v>
          </cell>
          <cell r="F297">
            <v>1227</v>
          </cell>
          <cell r="G297">
            <v>0</v>
          </cell>
          <cell r="H297">
            <v>0</v>
          </cell>
        </row>
        <row r="298">
          <cell r="A298">
            <v>1228</v>
          </cell>
          <cell r="B298">
            <v>0</v>
          </cell>
          <cell r="C298">
            <v>0</v>
          </cell>
          <cell r="F298">
            <v>1228</v>
          </cell>
          <cell r="G298">
            <v>0</v>
          </cell>
          <cell r="H298">
            <v>0</v>
          </cell>
        </row>
        <row r="299">
          <cell r="A299">
            <v>1229</v>
          </cell>
          <cell r="B299">
            <v>0</v>
          </cell>
          <cell r="C299">
            <v>0</v>
          </cell>
          <cell r="F299">
            <v>1229</v>
          </cell>
          <cell r="G299">
            <v>0</v>
          </cell>
          <cell r="H299">
            <v>0</v>
          </cell>
        </row>
        <row r="300">
          <cell r="A300">
            <v>1230</v>
          </cell>
          <cell r="B300">
            <v>0</v>
          </cell>
          <cell r="C300">
            <v>0</v>
          </cell>
          <cell r="F300">
            <v>1230</v>
          </cell>
          <cell r="G300">
            <v>0</v>
          </cell>
          <cell r="H300">
            <v>0</v>
          </cell>
        </row>
        <row r="301">
          <cell r="A301">
            <v>1231</v>
          </cell>
          <cell r="B301">
            <v>0</v>
          </cell>
          <cell r="C301">
            <v>0</v>
          </cell>
          <cell r="F301">
            <v>1231</v>
          </cell>
          <cell r="G301">
            <v>0</v>
          </cell>
          <cell r="H301">
            <v>0</v>
          </cell>
        </row>
        <row r="302">
          <cell r="A302">
            <v>1232</v>
          </cell>
          <cell r="B302">
            <v>0</v>
          </cell>
          <cell r="C302">
            <v>0</v>
          </cell>
          <cell r="F302">
            <v>1232</v>
          </cell>
          <cell r="G302">
            <v>0</v>
          </cell>
          <cell r="H302">
            <v>0</v>
          </cell>
        </row>
        <row r="303">
          <cell r="A303">
            <v>1233</v>
          </cell>
          <cell r="B303">
            <v>0</v>
          </cell>
          <cell r="C303">
            <v>0</v>
          </cell>
          <cell r="F303">
            <v>1233</v>
          </cell>
          <cell r="G303">
            <v>0</v>
          </cell>
          <cell r="H303">
            <v>0</v>
          </cell>
        </row>
        <row r="304">
          <cell r="A304">
            <v>1234</v>
          </cell>
          <cell r="B304">
            <v>0</v>
          </cell>
          <cell r="C304">
            <v>0</v>
          </cell>
          <cell r="F304">
            <v>1234</v>
          </cell>
          <cell r="G304">
            <v>0</v>
          </cell>
          <cell r="H304">
            <v>0</v>
          </cell>
        </row>
        <row r="305">
          <cell r="A305">
            <v>1235</v>
          </cell>
          <cell r="B305">
            <v>0</v>
          </cell>
          <cell r="C305">
            <v>0</v>
          </cell>
          <cell r="F305">
            <v>1235</v>
          </cell>
          <cell r="G305">
            <v>0</v>
          </cell>
          <cell r="H305">
            <v>0</v>
          </cell>
        </row>
        <row r="306">
          <cell r="A306">
            <v>1236</v>
          </cell>
          <cell r="B306">
            <v>0</v>
          </cell>
          <cell r="C306">
            <v>0</v>
          </cell>
          <cell r="F306">
            <v>1236</v>
          </cell>
          <cell r="G306">
            <v>0</v>
          </cell>
          <cell r="H306">
            <v>0</v>
          </cell>
        </row>
        <row r="307">
          <cell r="A307">
            <v>1237</v>
          </cell>
          <cell r="B307">
            <v>0</v>
          </cell>
          <cell r="C307">
            <v>0</v>
          </cell>
          <cell r="F307">
            <v>1237</v>
          </cell>
          <cell r="G307">
            <v>0</v>
          </cell>
          <cell r="H307">
            <v>0</v>
          </cell>
        </row>
        <row r="308">
          <cell r="A308">
            <v>1238</v>
          </cell>
          <cell r="B308">
            <v>0</v>
          </cell>
          <cell r="C308">
            <v>0</v>
          </cell>
          <cell r="F308">
            <v>1238</v>
          </cell>
          <cell r="G308">
            <v>0</v>
          </cell>
          <cell r="H308">
            <v>0</v>
          </cell>
        </row>
        <row r="309">
          <cell r="A309">
            <v>1239</v>
          </cell>
          <cell r="B309">
            <v>0</v>
          </cell>
          <cell r="C309">
            <v>0</v>
          </cell>
          <cell r="F309">
            <v>1239</v>
          </cell>
          <cell r="G309">
            <v>0</v>
          </cell>
          <cell r="H309">
            <v>0</v>
          </cell>
        </row>
        <row r="310">
          <cell r="A310">
            <v>1240</v>
          </cell>
          <cell r="B310">
            <v>0</v>
          </cell>
          <cell r="C310">
            <v>0</v>
          </cell>
          <cell r="F310">
            <v>1240</v>
          </cell>
          <cell r="G310">
            <v>0</v>
          </cell>
          <cell r="H310">
            <v>0</v>
          </cell>
        </row>
        <row r="311">
          <cell r="A311">
            <v>1241</v>
          </cell>
          <cell r="B311">
            <v>0</v>
          </cell>
          <cell r="C311">
            <v>0</v>
          </cell>
          <cell r="F311">
            <v>1241</v>
          </cell>
          <cell r="G311">
            <v>0</v>
          </cell>
          <cell r="H311">
            <v>0</v>
          </cell>
        </row>
        <row r="312">
          <cell r="A312">
            <v>1242</v>
          </cell>
          <cell r="B312">
            <v>0</v>
          </cell>
          <cell r="C312">
            <v>0</v>
          </cell>
          <cell r="F312">
            <v>1242</v>
          </cell>
          <cell r="G312">
            <v>0</v>
          </cell>
          <cell r="H312">
            <v>0</v>
          </cell>
        </row>
        <row r="313">
          <cell r="A313">
            <v>1243</v>
          </cell>
          <cell r="B313">
            <v>0</v>
          </cell>
          <cell r="C313">
            <v>0</v>
          </cell>
          <cell r="F313">
            <v>1243</v>
          </cell>
          <cell r="G313">
            <v>0</v>
          </cell>
          <cell r="H313">
            <v>0</v>
          </cell>
        </row>
        <row r="314">
          <cell r="A314">
            <v>1244</v>
          </cell>
          <cell r="B314">
            <v>0</v>
          </cell>
          <cell r="C314">
            <v>0</v>
          </cell>
          <cell r="F314">
            <v>1244</v>
          </cell>
          <cell r="G314">
            <v>0</v>
          </cell>
          <cell r="H314">
            <v>0</v>
          </cell>
        </row>
        <row r="315">
          <cell r="A315">
            <v>1245</v>
          </cell>
          <cell r="B315">
            <v>0</v>
          </cell>
          <cell r="C315">
            <v>0</v>
          </cell>
          <cell r="F315">
            <v>1245</v>
          </cell>
          <cell r="G315">
            <v>0</v>
          </cell>
          <cell r="H315">
            <v>0</v>
          </cell>
        </row>
        <row r="316">
          <cell r="A316">
            <v>1246</v>
          </cell>
          <cell r="B316">
            <v>0</v>
          </cell>
          <cell r="C316">
            <v>0</v>
          </cell>
          <cell r="F316">
            <v>1246</v>
          </cell>
          <cell r="G316">
            <v>0</v>
          </cell>
          <cell r="H316">
            <v>0</v>
          </cell>
        </row>
        <row r="317">
          <cell r="A317">
            <v>1247</v>
          </cell>
          <cell r="B317">
            <v>0</v>
          </cell>
          <cell r="C317">
            <v>0</v>
          </cell>
          <cell r="F317">
            <v>1247</v>
          </cell>
          <cell r="G317">
            <v>0</v>
          </cell>
          <cell r="H317">
            <v>0</v>
          </cell>
        </row>
        <row r="318">
          <cell r="A318">
            <v>1248</v>
          </cell>
          <cell r="B318">
            <v>0</v>
          </cell>
          <cell r="C318">
            <v>0</v>
          </cell>
          <cell r="F318">
            <v>1248</v>
          </cell>
          <cell r="G318">
            <v>0</v>
          </cell>
          <cell r="H318">
            <v>0</v>
          </cell>
        </row>
        <row r="319">
          <cell r="A319">
            <v>1249</v>
          </cell>
          <cell r="B319">
            <v>0</v>
          </cell>
          <cell r="C319">
            <v>0</v>
          </cell>
          <cell r="F319">
            <v>1249</v>
          </cell>
          <cell r="G319">
            <v>0</v>
          </cell>
          <cell r="H319">
            <v>0</v>
          </cell>
        </row>
        <row r="320">
          <cell r="A320">
            <v>1250</v>
          </cell>
          <cell r="B320">
            <v>0</v>
          </cell>
          <cell r="C320">
            <v>0</v>
          </cell>
          <cell r="F320">
            <v>1250</v>
          </cell>
          <cell r="G320">
            <v>0</v>
          </cell>
          <cell r="H320">
            <v>0</v>
          </cell>
        </row>
        <row r="321">
          <cell r="A321">
            <v>1251</v>
          </cell>
          <cell r="B321">
            <v>0</v>
          </cell>
          <cell r="C321">
            <v>0</v>
          </cell>
          <cell r="F321">
            <v>1251</v>
          </cell>
          <cell r="G321">
            <v>0</v>
          </cell>
          <cell r="H321">
            <v>0</v>
          </cell>
        </row>
        <row r="322">
          <cell r="A322">
            <v>1252</v>
          </cell>
          <cell r="B322">
            <v>0</v>
          </cell>
          <cell r="C322">
            <v>0</v>
          </cell>
          <cell r="F322">
            <v>1252</v>
          </cell>
          <cell r="G322">
            <v>0</v>
          </cell>
          <cell r="H322">
            <v>0</v>
          </cell>
        </row>
        <row r="323">
          <cell r="A323">
            <v>1253</v>
          </cell>
          <cell r="B323">
            <v>0</v>
          </cell>
          <cell r="C323">
            <v>0</v>
          </cell>
          <cell r="F323">
            <v>1253</v>
          </cell>
          <cell r="G323">
            <v>0</v>
          </cell>
          <cell r="H323">
            <v>0</v>
          </cell>
        </row>
        <row r="324">
          <cell r="A324">
            <v>1254</v>
          </cell>
          <cell r="B324">
            <v>0</v>
          </cell>
          <cell r="C324">
            <v>0</v>
          </cell>
          <cell r="F324">
            <v>1254</v>
          </cell>
          <cell r="G324">
            <v>0</v>
          </cell>
          <cell r="H324">
            <v>0</v>
          </cell>
        </row>
        <row r="325">
          <cell r="A325">
            <v>1255</v>
          </cell>
          <cell r="B325">
            <v>0</v>
          </cell>
          <cell r="C325">
            <v>0</v>
          </cell>
          <cell r="F325">
            <v>1255</v>
          </cell>
          <cell r="G325">
            <v>0</v>
          </cell>
          <cell r="H325">
            <v>0</v>
          </cell>
        </row>
        <row r="326">
          <cell r="A326">
            <v>1256</v>
          </cell>
          <cell r="B326">
            <v>0</v>
          </cell>
          <cell r="C326">
            <v>0</v>
          </cell>
          <cell r="F326">
            <v>1256</v>
          </cell>
          <cell r="G326">
            <v>0</v>
          </cell>
          <cell r="H326">
            <v>0</v>
          </cell>
        </row>
        <row r="327">
          <cell r="A327">
            <v>1257</v>
          </cell>
          <cell r="B327">
            <v>0</v>
          </cell>
          <cell r="C327">
            <v>0</v>
          </cell>
          <cell r="F327">
            <v>1257</v>
          </cell>
          <cell r="G327">
            <v>0</v>
          </cell>
          <cell r="H327">
            <v>0</v>
          </cell>
        </row>
        <row r="328">
          <cell r="A328">
            <v>1258</v>
          </cell>
          <cell r="B328">
            <v>0</v>
          </cell>
          <cell r="C328">
            <v>0</v>
          </cell>
          <cell r="F328">
            <v>1258</v>
          </cell>
          <cell r="G328">
            <v>0</v>
          </cell>
          <cell r="H328">
            <v>0</v>
          </cell>
        </row>
        <row r="329">
          <cell r="A329">
            <v>1259</v>
          </cell>
          <cell r="B329">
            <v>0</v>
          </cell>
          <cell r="C329">
            <v>0</v>
          </cell>
          <cell r="F329">
            <v>1259</v>
          </cell>
          <cell r="G329">
            <v>0</v>
          </cell>
          <cell r="H329">
            <v>0</v>
          </cell>
        </row>
        <row r="330">
          <cell r="A330">
            <v>1260</v>
          </cell>
          <cell r="B330">
            <v>0</v>
          </cell>
          <cell r="C330">
            <v>0</v>
          </cell>
          <cell r="F330">
            <v>1260</v>
          </cell>
          <cell r="G330">
            <v>0</v>
          </cell>
          <cell r="H330">
            <v>0</v>
          </cell>
        </row>
        <row r="331">
          <cell r="A331">
            <v>1261</v>
          </cell>
          <cell r="B331">
            <v>0</v>
          </cell>
          <cell r="C331">
            <v>0</v>
          </cell>
          <cell r="F331">
            <v>1261</v>
          </cell>
          <cell r="G331">
            <v>0</v>
          </cell>
          <cell r="H331">
            <v>0</v>
          </cell>
        </row>
        <row r="332">
          <cell r="A332">
            <v>1262</v>
          </cell>
          <cell r="B332">
            <v>0</v>
          </cell>
          <cell r="C332">
            <v>0</v>
          </cell>
          <cell r="F332">
            <v>1262</v>
          </cell>
          <cell r="G332">
            <v>0</v>
          </cell>
          <cell r="H332">
            <v>0</v>
          </cell>
        </row>
        <row r="333">
          <cell r="A333">
            <v>1263</v>
          </cell>
          <cell r="B333">
            <v>0</v>
          </cell>
          <cell r="C333">
            <v>0</v>
          </cell>
          <cell r="F333">
            <v>1263</v>
          </cell>
          <cell r="G333">
            <v>0</v>
          </cell>
          <cell r="H333">
            <v>0</v>
          </cell>
        </row>
        <row r="334">
          <cell r="A334">
            <v>1264</v>
          </cell>
          <cell r="B334">
            <v>0</v>
          </cell>
          <cell r="C334">
            <v>0</v>
          </cell>
          <cell r="F334">
            <v>1264</v>
          </cell>
          <cell r="G334">
            <v>0</v>
          </cell>
          <cell r="H334">
            <v>0</v>
          </cell>
        </row>
        <row r="335">
          <cell r="A335">
            <v>1265</v>
          </cell>
          <cell r="B335">
            <v>0</v>
          </cell>
          <cell r="C335">
            <v>0</v>
          </cell>
          <cell r="F335">
            <v>1265</v>
          </cell>
          <cell r="G335">
            <v>0</v>
          </cell>
          <cell r="H335">
            <v>0</v>
          </cell>
        </row>
        <row r="336">
          <cell r="A336">
            <v>1266</v>
          </cell>
          <cell r="B336">
            <v>0</v>
          </cell>
          <cell r="C336">
            <v>0</v>
          </cell>
          <cell r="F336">
            <v>1266</v>
          </cell>
          <cell r="G336">
            <v>0</v>
          </cell>
          <cell r="H336">
            <v>0</v>
          </cell>
        </row>
        <row r="337">
          <cell r="A337">
            <v>1267</v>
          </cell>
          <cell r="B337">
            <v>0</v>
          </cell>
          <cell r="C337">
            <v>0</v>
          </cell>
          <cell r="F337">
            <v>1267</v>
          </cell>
          <cell r="G337">
            <v>0</v>
          </cell>
          <cell r="H337">
            <v>0</v>
          </cell>
        </row>
        <row r="338">
          <cell r="A338">
            <v>1268</v>
          </cell>
          <cell r="B338">
            <v>0</v>
          </cell>
          <cell r="C338">
            <v>0</v>
          </cell>
          <cell r="F338">
            <v>1268</v>
          </cell>
          <cell r="G338">
            <v>0</v>
          </cell>
          <cell r="H338">
            <v>0</v>
          </cell>
        </row>
        <row r="339">
          <cell r="A339">
            <v>1269</v>
          </cell>
          <cell r="B339">
            <v>0</v>
          </cell>
          <cell r="C339">
            <v>0</v>
          </cell>
          <cell r="F339">
            <v>1269</v>
          </cell>
          <cell r="G339">
            <v>0</v>
          </cell>
          <cell r="H339">
            <v>0</v>
          </cell>
        </row>
        <row r="340">
          <cell r="A340">
            <v>1270</v>
          </cell>
          <cell r="B340">
            <v>0</v>
          </cell>
          <cell r="C340">
            <v>0</v>
          </cell>
          <cell r="F340">
            <v>1270</v>
          </cell>
          <cell r="G340">
            <v>0</v>
          </cell>
          <cell r="H340">
            <v>0</v>
          </cell>
        </row>
        <row r="341">
          <cell r="A341">
            <v>1271</v>
          </cell>
          <cell r="B341">
            <v>0</v>
          </cell>
          <cell r="C341">
            <v>0</v>
          </cell>
          <cell r="F341">
            <v>1271</v>
          </cell>
          <cell r="G341">
            <v>0</v>
          </cell>
          <cell r="H341">
            <v>0</v>
          </cell>
        </row>
        <row r="342">
          <cell r="A342">
            <v>1272</v>
          </cell>
          <cell r="B342">
            <v>0</v>
          </cell>
          <cell r="C342">
            <v>0</v>
          </cell>
          <cell r="F342">
            <v>1272</v>
          </cell>
          <cell r="G342">
            <v>0</v>
          </cell>
          <cell r="H342">
            <v>0</v>
          </cell>
        </row>
        <row r="343">
          <cell r="A343">
            <v>1273</v>
          </cell>
          <cell r="B343">
            <v>0</v>
          </cell>
          <cell r="C343">
            <v>0</v>
          </cell>
          <cell r="F343">
            <v>1273</v>
          </cell>
          <cell r="G343">
            <v>0</v>
          </cell>
          <cell r="H343">
            <v>0</v>
          </cell>
        </row>
        <row r="344">
          <cell r="A344">
            <v>1274</v>
          </cell>
          <cell r="B344">
            <v>0</v>
          </cell>
          <cell r="C344">
            <v>0</v>
          </cell>
          <cell r="F344">
            <v>1274</v>
          </cell>
          <cell r="G344">
            <v>0</v>
          </cell>
          <cell r="H344">
            <v>0</v>
          </cell>
        </row>
        <row r="345">
          <cell r="A345">
            <v>1275</v>
          </cell>
          <cell r="B345">
            <v>0</v>
          </cell>
          <cell r="C345">
            <v>0</v>
          </cell>
          <cell r="F345">
            <v>1275</v>
          </cell>
          <cell r="G345">
            <v>0</v>
          </cell>
          <cell r="H345">
            <v>0</v>
          </cell>
        </row>
        <row r="346">
          <cell r="A346">
            <v>1276</v>
          </cell>
          <cell r="B346">
            <v>0</v>
          </cell>
          <cell r="C346">
            <v>0</v>
          </cell>
          <cell r="F346">
            <v>1276</v>
          </cell>
          <cell r="G346">
            <v>0</v>
          </cell>
          <cell r="H346">
            <v>0</v>
          </cell>
        </row>
        <row r="347">
          <cell r="A347">
            <v>1277</v>
          </cell>
          <cell r="B347">
            <v>0</v>
          </cell>
          <cell r="C347">
            <v>0</v>
          </cell>
          <cell r="F347">
            <v>1277</v>
          </cell>
          <cell r="G347">
            <v>0</v>
          </cell>
          <cell r="H347">
            <v>0</v>
          </cell>
        </row>
        <row r="348">
          <cell r="A348">
            <v>1278</v>
          </cell>
          <cell r="B348">
            <v>0</v>
          </cell>
          <cell r="C348">
            <v>0</v>
          </cell>
          <cell r="F348">
            <v>1278</v>
          </cell>
          <cell r="G348">
            <v>0</v>
          </cell>
          <cell r="H348">
            <v>0</v>
          </cell>
        </row>
        <row r="349">
          <cell r="A349">
            <v>1279</v>
          </cell>
          <cell r="B349">
            <v>0</v>
          </cell>
          <cell r="C349">
            <v>0</v>
          </cell>
          <cell r="F349">
            <v>1279</v>
          </cell>
          <cell r="G349">
            <v>0</v>
          </cell>
          <cell r="H349">
            <v>0</v>
          </cell>
        </row>
        <row r="350">
          <cell r="A350">
            <v>1280</v>
          </cell>
          <cell r="B350">
            <v>0</v>
          </cell>
          <cell r="C350">
            <v>0</v>
          </cell>
          <cell r="F350">
            <v>1280</v>
          </cell>
          <cell r="G350">
            <v>0</v>
          </cell>
          <cell r="H350">
            <v>0</v>
          </cell>
        </row>
        <row r="351">
          <cell r="A351">
            <v>1281</v>
          </cell>
          <cell r="B351">
            <v>0</v>
          </cell>
          <cell r="C351">
            <v>0</v>
          </cell>
          <cell r="F351">
            <v>1281</v>
          </cell>
          <cell r="G351">
            <v>0</v>
          </cell>
          <cell r="H351">
            <v>0</v>
          </cell>
        </row>
        <row r="352">
          <cell r="A352">
            <v>1282</v>
          </cell>
          <cell r="B352">
            <v>0</v>
          </cell>
          <cell r="C352">
            <v>0</v>
          </cell>
          <cell r="F352">
            <v>1282</v>
          </cell>
          <cell r="G352">
            <v>0</v>
          </cell>
          <cell r="H352">
            <v>0</v>
          </cell>
        </row>
        <row r="353">
          <cell r="A353">
            <v>1283</v>
          </cell>
          <cell r="B353">
            <v>0</v>
          </cell>
          <cell r="C353">
            <v>0</v>
          </cell>
          <cell r="F353">
            <v>1283</v>
          </cell>
          <cell r="G353">
            <v>0</v>
          </cell>
          <cell r="H353">
            <v>0</v>
          </cell>
        </row>
        <row r="354">
          <cell r="A354">
            <v>1284</v>
          </cell>
          <cell r="B354">
            <v>0</v>
          </cell>
          <cell r="C354">
            <v>0</v>
          </cell>
          <cell r="F354">
            <v>1284</v>
          </cell>
          <cell r="G354">
            <v>0</v>
          </cell>
          <cell r="H354">
            <v>0</v>
          </cell>
        </row>
        <row r="355">
          <cell r="A355">
            <v>1285</v>
          </cell>
          <cell r="B355">
            <v>0</v>
          </cell>
          <cell r="C355">
            <v>0</v>
          </cell>
          <cell r="F355">
            <v>1285</v>
          </cell>
          <cell r="G355">
            <v>0</v>
          </cell>
          <cell r="H355">
            <v>0</v>
          </cell>
        </row>
        <row r="356">
          <cell r="A356">
            <v>1286</v>
          </cell>
          <cell r="B356">
            <v>0</v>
          </cell>
          <cell r="C356">
            <v>0</v>
          </cell>
          <cell r="F356">
            <v>1286</v>
          </cell>
          <cell r="G356">
            <v>0</v>
          </cell>
          <cell r="H356">
            <v>0</v>
          </cell>
        </row>
        <row r="357">
          <cell r="A357">
            <v>1287</v>
          </cell>
          <cell r="B357">
            <v>0</v>
          </cell>
          <cell r="C357">
            <v>0</v>
          </cell>
          <cell r="F357">
            <v>1287</v>
          </cell>
          <cell r="G357">
            <v>0</v>
          </cell>
          <cell r="H357">
            <v>0</v>
          </cell>
        </row>
        <row r="358">
          <cell r="A358">
            <v>1301</v>
          </cell>
          <cell r="B358">
            <v>0</v>
          </cell>
          <cell r="C358">
            <v>0</v>
          </cell>
          <cell r="F358">
            <v>1301</v>
          </cell>
          <cell r="G358">
            <v>0</v>
          </cell>
          <cell r="H358">
            <v>0</v>
          </cell>
        </row>
        <row r="359">
          <cell r="A359">
            <v>1302</v>
          </cell>
          <cell r="B359">
            <v>0</v>
          </cell>
          <cell r="C359">
            <v>0</v>
          </cell>
          <cell r="F359">
            <v>1302</v>
          </cell>
          <cell r="G359">
            <v>0</v>
          </cell>
          <cell r="H359">
            <v>0</v>
          </cell>
        </row>
        <row r="360">
          <cell r="A360">
            <v>1303</v>
          </cell>
          <cell r="B360">
            <v>0</v>
          </cell>
          <cell r="C360">
            <v>0</v>
          </cell>
          <cell r="F360">
            <v>1303</v>
          </cell>
          <cell r="G360">
            <v>0</v>
          </cell>
          <cell r="H360">
            <v>0</v>
          </cell>
        </row>
        <row r="361">
          <cell r="A361">
            <v>1304</v>
          </cell>
          <cell r="B361">
            <v>0</v>
          </cell>
          <cell r="C361">
            <v>0</v>
          </cell>
          <cell r="F361">
            <v>1304</v>
          </cell>
          <cell r="G361">
            <v>0</v>
          </cell>
          <cell r="H361">
            <v>0</v>
          </cell>
        </row>
        <row r="362">
          <cell r="A362">
            <v>1305</v>
          </cell>
          <cell r="B362">
            <v>0</v>
          </cell>
          <cell r="C362">
            <v>0</v>
          </cell>
          <cell r="F362">
            <v>1305</v>
          </cell>
          <cell r="G362">
            <v>0</v>
          </cell>
          <cell r="H362">
            <v>0</v>
          </cell>
        </row>
        <row r="363">
          <cell r="A363">
            <v>1306</v>
          </cell>
          <cell r="B363">
            <v>0</v>
          </cell>
          <cell r="C363">
            <v>0</v>
          </cell>
          <cell r="F363">
            <v>1306</v>
          </cell>
          <cell r="G363">
            <v>0</v>
          </cell>
          <cell r="H363">
            <v>0</v>
          </cell>
        </row>
        <row r="364">
          <cell r="A364">
            <v>1307</v>
          </cell>
          <cell r="B364">
            <v>0</v>
          </cell>
          <cell r="C364">
            <v>0</v>
          </cell>
          <cell r="F364">
            <v>1307</v>
          </cell>
          <cell r="G364">
            <v>0</v>
          </cell>
          <cell r="H364">
            <v>0</v>
          </cell>
        </row>
        <row r="365">
          <cell r="A365">
            <v>1308</v>
          </cell>
          <cell r="B365">
            <v>0</v>
          </cell>
          <cell r="C365">
            <v>0</v>
          </cell>
          <cell r="F365">
            <v>1308</v>
          </cell>
          <cell r="G365">
            <v>0</v>
          </cell>
          <cell r="H365">
            <v>0</v>
          </cell>
        </row>
        <row r="366">
          <cell r="A366">
            <v>1309</v>
          </cell>
          <cell r="B366">
            <v>0</v>
          </cell>
          <cell r="C366">
            <v>0</v>
          </cell>
          <cell r="F366">
            <v>1309</v>
          </cell>
          <cell r="G366">
            <v>0</v>
          </cell>
          <cell r="H366">
            <v>0</v>
          </cell>
        </row>
        <row r="367">
          <cell r="A367">
            <v>1310</v>
          </cell>
          <cell r="B367">
            <v>0</v>
          </cell>
          <cell r="C367">
            <v>0</v>
          </cell>
          <cell r="F367">
            <v>1310</v>
          </cell>
          <cell r="G367">
            <v>0</v>
          </cell>
          <cell r="H367">
            <v>0</v>
          </cell>
        </row>
        <row r="368">
          <cell r="A368">
            <v>1311</v>
          </cell>
          <cell r="B368">
            <v>0</v>
          </cell>
          <cell r="C368">
            <v>0</v>
          </cell>
          <cell r="F368">
            <v>1311</v>
          </cell>
          <cell r="G368">
            <v>0</v>
          </cell>
          <cell r="H368">
            <v>0</v>
          </cell>
        </row>
        <row r="369">
          <cell r="A369">
            <v>1312</v>
          </cell>
          <cell r="B369">
            <v>0</v>
          </cell>
          <cell r="C369">
            <v>0</v>
          </cell>
          <cell r="F369">
            <v>1312</v>
          </cell>
          <cell r="G369">
            <v>0</v>
          </cell>
          <cell r="H369">
            <v>0</v>
          </cell>
        </row>
        <row r="370">
          <cell r="A370">
            <v>1313</v>
          </cell>
          <cell r="B370">
            <v>0</v>
          </cell>
          <cell r="C370">
            <v>0</v>
          </cell>
          <cell r="F370">
            <v>1313</v>
          </cell>
          <cell r="G370">
            <v>0</v>
          </cell>
          <cell r="H370">
            <v>0</v>
          </cell>
        </row>
        <row r="371">
          <cell r="A371">
            <v>1314</v>
          </cell>
          <cell r="B371">
            <v>0</v>
          </cell>
          <cell r="C371">
            <v>0</v>
          </cell>
          <cell r="F371">
            <v>1314</v>
          </cell>
          <cell r="G371">
            <v>0</v>
          </cell>
          <cell r="H371">
            <v>0</v>
          </cell>
        </row>
        <row r="372">
          <cell r="A372">
            <v>1315</v>
          </cell>
          <cell r="B372">
            <v>0</v>
          </cell>
          <cell r="C372">
            <v>0</v>
          </cell>
          <cell r="F372">
            <v>1315</v>
          </cell>
          <cell r="G372">
            <v>0</v>
          </cell>
          <cell r="H372">
            <v>0</v>
          </cell>
        </row>
        <row r="373">
          <cell r="A373">
            <v>1316</v>
          </cell>
          <cell r="B373">
            <v>0</v>
          </cell>
          <cell r="C373">
            <v>0</v>
          </cell>
          <cell r="F373">
            <v>1316</v>
          </cell>
          <cell r="G373">
            <v>0</v>
          </cell>
          <cell r="H373">
            <v>0</v>
          </cell>
        </row>
        <row r="374">
          <cell r="A374">
            <v>1317</v>
          </cell>
          <cell r="B374">
            <v>0</v>
          </cell>
          <cell r="C374">
            <v>0</v>
          </cell>
          <cell r="F374">
            <v>1317</v>
          </cell>
          <cell r="G374">
            <v>0</v>
          </cell>
          <cell r="H374">
            <v>0</v>
          </cell>
        </row>
        <row r="375">
          <cell r="A375">
            <v>1318</v>
          </cell>
          <cell r="B375">
            <v>0</v>
          </cell>
          <cell r="C375">
            <v>0</v>
          </cell>
          <cell r="F375">
            <v>1318</v>
          </cell>
          <cell r="G375">
            <v>0</v>
          </cell>
          <cell r="H375">
            <v>0</v>
          </cell>
        </row>
        <row r="376">
          <cell r="A376">
            <v>1319</v>
          </cell>
          <cell r="B376">
            <v>0</v>
          </cell>
          <cell r="C376">
            <v>0</v>
          </cell>
          <cell r="F376">
            <v>1319</v>
          </cell>
          <cell r="G376">
            <v>0</v>
          </cell>
          <cell r="H376">
            <v>0</v>
          </cell>
        </row>
        <row r="377">
          <cell r="A377">
            <v>1320</v>
          </cell>
          <cell r="B377">
            <v>0</v>
          </cell>
          <cell r="C377">
            <v>0</v>
          </cell>
          <cell r="F377">
            <v>1320</v>
          </cell>
          <cell r="G377">
            <v>0</v>
          </cell>
          <cell r="H377">
            <v>0</v>
          </cell>
        </row>
        <row r="378">
          <cell r="A378">
            <v>1321</v>
          </cell>
          <cell r="B378">
            <v>0</v>
          </cell>
          <cell r="C378">
            <v>0</v>
          </cell>
          <cell r="F378">
            <v>1321</v>
          </cell>
          <cell r="G378">
            <v>0</v>
          </cell>
          <cell r="H378">
            <v>0</v>
          </cell>
        </row>
        <row r="379">
          <cell r="A379">
            <v>1322</v>
          </cell>
          <cell r="B379">
            <v>0</v>
          </cell>
          <cell r="C379">
            <v>0</v>
          </cell>
          <cell r="F379">
            <v>1322</v>
          </cell>
          <cell r="G379">
            <v>0</v>
          </cell>
          <cell r="H379">
            <v>0</v>
          </cell>
        </row>
        <row r="380">
          <cell r="A380">
            <v>1323</v>
          </cell>
          <cell r="B380">
            <v>0</v>
          </cell>
          <cell r="C380">
            <v>0</v>
          </cell>
          <cell r="F380">
            <v>1323</v>
          </cell>
          <cell r="G380">
            <v>0</v>
          </cell>
          <cell r="H380">
            <v>0</v>
          </cell>
        </row>
        <row r="381">
          <cell r="A381">
            <v>1324</v>
          </cell>
          <cell r="B381">
            <v>0</v>
          </cell>
          <cell r="C381">
            <v>0</v>
          </cell>
          <cell r="F381">
            <v>1324</v>
          </cell>
          <cell r="G381">
            <v>0</v>
          </cell>
          <cell r="H381">
            <v>0</v>
          </cell>
        </row>
        <row r="382">
          <cell r="A382">
            <v>1325</v>
          </cell>
          <cell r="B382">
            <v>0</v>
          </cell>
          <cell r="C382">
            <v>0</v>
          </cell>
          <cell r="F382">
            <v>1325</v>
          </cell>
          <cell r="G382">
            <v>0</v>
          </cell>
          <cell r="H382">
            <v>0</v>
          </cell>
        </row>
        <row r="383">
          <cell r="A383">
            <v>1326</v>
          </cell>
          <cell r="B383">
            <v>0</v>
          </cell>
          <cell r="C383">
            <v>0</v>
          </cell>
          <cell r="F383">
            <v>1326</v>
          </cell>
          <cell r="G383">
            <v>0</v>
          </cell>
          <cell r="H383">
            <v>0</v>
          </cell>
        </row>
        <row r="384">
          <cell r="A384">
            <v>1327</v>
          </cell>
          <cell r="B384">
            <v>0</v>
          </cell>
          <cell r="C384">
            <v>0</v>
          </cell>
          <cell r="F384">
            <v>1327</v>
          </cell>
          <cell r="G384">
            <v>0</v>
          </cell>
          <cell r="H384">
            <v>0</v>
          </cell>
        </row>
        <row r="385">
          <cell r="A385">
            <v>1328</v>
          </cell>
          <cell r="B385">
            <v>0</v>
          </cell>
          <cell r="C385">
            <v>0</v>
          </cell>
          <cell r="F385">
            <v>1328</v>
          </cell>
          <cell r="G385">
            <v>0</v>
          </cell>
          <cell r="H385">
            <v>0</v>
          </cell>
        </row>
        <row r="386">
          <cell r="A386">
            <v>1329</v>
          </cell>
          <cell r="B386">
            <v>0</v>
          </cell>
          <cell r="C386">
            <v>0</v>
          </cell>
          <cell r="F386">
            <v>1329</v>
          </cell>
          <cell r="G386">
            <v>0</v>
          </cell>
          <cell r="H386">
            <v>0</v>
          </cell>
        </row>
        <row r="387">
          <cell r="A387">
            <v>1330</v>
          </cell>
          <cell r="B387">
            <v>0</v>
          </cell>
          <cell r="C387">
            <v>0</v>
          </cell>
          <cell r="F387">
            <v>1330</v>
          </cell>
          <cell r="G387">
            <v>0</v>
          </cell>
          <cell r="H387">
            <v>0</v>
          </cell>
        </row>
        <row r="388">
          <cell r="A388">
            <v>1331</v>
          </cell>
          <cell r="B388">
            <v>0</v>
          </cell>
          <cell r="C388">
            <v>0</v>
          </cell>
          <cell r="F388">
            <v>1331</v>
          </cell>
          <cell r="G388">
            <v>0</v>
          </cell>
          <cell r="H388">
            <v>0</v>
          </cell>
        </row>
        <row r="389">
          <cell r="A389">
            <v>1332</v>
          </cell>
          <cell r="B389">
            <v>0</v>
          </cell>
          <cell r="C389">
            <v>0</v>
          </cell>
          <cell r="F389">
            <v>1332</v>
          </cell>
          <cell r="G389">
            <v>0</v>
          </cell>
          <cell r="H389">
            <v>0</v>
          </cell>
        </row>
        <row r="390">
          <cell r="A390">
            <v>1333</v>
          </cell>
          <cell r="B390">
            <v>0</v>
          </cell>
          <cell r="C390">
            <v>0</v>
          </cell>
          <cell r="F390">
            <v>1333</v>
          </cell>
          <cell r="G390">
            <v>0</v>
          </cell>
          <cell r="H390">
            <v>0</v>
          </cell>
        </row>
        <row r="391">
          <cell r="A391">
            <v>1334</v>
          </cell>
          <cell r="B391">
            <v>0</v>
          </cell>
          <cell r="C391">
            <v>0</v>
          </cell>
          <cell r="F391">
            <v>1334</v>
          </cell>
          <cell r="G391">
            <v>0</v>
          </cell>
          <cell r="H391">
            <v>0</v>
          </cell>
        </row>
        <row r="392">
          <cell r="A392">
            <v>1335</v>
          </cell>
          <cell r="B392">
            <v>0</v>
          </cell>
          <cell r="C392">
            <v>0</v>
          </cell>
          <cell r="F392">
            <v>1335</v>
          </cell>
          <cell r="G392">
            <v>0</v>
          </cell>
          <cell r="H392">
            <v>0</v>
          </cell>
        </row>
        <row r="393">
          <cell r="A393">
            <v>1336</v>
          </cell>
          <cell r="B393">
            <v>0</v>
          </cell>
          <cell r="C393">
            <v>0</v>
          </cell>
          <cell r="F393">
            <v>1336</v>
          </cell>
          <cell r="G393">
            <v>0</v>
          </cell>
          <cell r="H393">
            <v>0</v>
          </cell>
        </row>
        <row r="394">
          <cell r="A394">
            <v>1337</v>
          </cell>
          <cell r="B394">
            <v>0</v>
          </cell>
          <cell r="C394">
            <v>0</v>
          </cell>
          <cell r="F394">
            <v>1337</v>
          </cell>
          <cell r="G394">
            <v>0</v>
          </cell>
          <cell r="H394">
            <v>0</v>
          </cell>
        </row>
        <row r="395">
          <cell r="A395">
            <v>1338</v>
          </cell>
          <cell r="B395">
            <v>0</v>
          </cell>
          <cell r="C395">
            <v>0</v>
          </cell>
          <cell r="F395">
            <v>1338</v>
          </cell>
          <cell r="G395">
            <v>0</v>
          </cell>
          <cell r="H395">
            <v>0</v>
          </cell>
        </row>
        <row r="396">
          <cell r="A396">
            <v>1339</v>
          </cell>
          <cell r="B396">
            <v>0</v>
          </cell>
          <cell r="C396">
            <v>0</v>
          </cell>
          <cell r="F396">
            <v>1339</v>
          </cell>
          <cell r="G396">
            <v>0</v>
          </cell>
          <cell r="H396">
            <v>0</v>
          </cell>
        </row>
        <row r="397">
          <cell r="A397">
            <v>1340</v>
          </cell>
          <cell r="B397">
            <v>0</v>
          </cell>
          <cell r="C397">
            <v>0</v>
          </cell>
          <cell r="F397">
            <v>1340</v>
          </cell>
          <cell r="G397">
            <v>0</v>
          </cell>
          <cell r="H397">
            <v>0</v>
          </cell>
        </row>
        <row r="398">
          <cell r="A398">
            <v>1341</v>
          </cell>
          <cell r="B398">
            <v>0</v>
          </cell>
          <cell r="C398">
            <v>0</v>
          </cell>
          <cell r="F398">
            <v>1341</v>
          </cell>
          <cell r="G398">
            <v>0</v>
          </cell>
          <cell r="H398">
            <v>0</v>
          </cell>
        </row>
        <row r="399">
          <cell r="A399">
            <v>1342</v>
          </cell>
          <cell r="B399">
            <v>0</v>
          </cell>
          <cell r="C399">
            <v>0</v>
          </cell>
          <cell r="F399">
            <v>1342</v>
          </cell>
          <cell r="G399">
            <v>0</v>
          </cell>
          <cell r="H399">
            <v>0</v>
          </cell>
        </row>
        <row r="400">
          <cell r="A400">
            <v>1343</v>
          </cell>
          <cell r="B400">
            <v>0</v>
          </cell>
          <cell r="C400">
            <v>0</v>
          </cell>
          <cell r="F400">
            <v>1343</v>
          </cell>
          <cell r="G400">
            <v>0</v>
          </cell>
          <cell r="H400">
            <v>0</v>
          </cell>
        </row>
        <row r="401">
          <cell r="A401">
            <v>1344</v>
          </cell>
          <cell r="B401">
            <v>0</v>
          </cell>
          <cell r="C401">
            <v>0</v>
          </cell>
          <cell r="F401">
            <v>1344</v>
          </cell>
          <cell r="G401">
            <v>0</v>
          </cell>
          <cell r="H401">
            <v>0</v>
          </cell>
        </row>
        <row r="402">
          <cell r="A402">
            <v>1345</v>
          </cell>
          <cell r="B402">
            <v>0</v>
          </cell>
          <cell r="C402">
            <v>0</v>
          </cell>
          <cell r="F402">
            <v>1345</v>
          </cell>
          <cell r="G402">
            <v>0</v>
          </cell>
          <cell r="H402">
            <v>0</v>
          </cell>
        </row>
        <row r="403">
          <cell r="A403">
            <v>1346</v>
          </cell>
          <cell r="B403">
            <v>0</v>
          </cell>
          <cell r="C403">
            <v>0</v>
          </cell>
          <cell r="F403">
            <v>1346</v>
          </cell>
          <cell r="G403">
            <v>0</v>
          </cell>
          <cell r="H403">
            <v>0</v>
          </cell>
        </row>
        <row r="404">
          <cell r="A404">
            <v>1347</v>
          </cell>
          <cell r="B404">
            <v>0</v>
          </cell>
          <cell r="C404">
            <v>0</v>
          </cell>
          <cell r="F404">
            <v>1347</v>
          </cell>
          <cell r="G404">
            <v>0</v>
          </cell>
          <cell r="H404">
            <v>0</v>
          </cell>
        </row>
        <row r="405">
          <cell r="A405">
            <v>1401</v>
          </cell>
          <cell r="B405">
            <v>0</v>
          </cell>
          <cell r="C405">
            <v>0</v>
          </cell>
          <cell r="F405">
            <v>1401</v>
          </cell>
          <cell r="G405">
            <v>0</v>
          </cell>
          <cell r="H405">
            <v>0</v>
          </cell>
        </row>
        <row r="406">
          <cell r="A406">
            <v>1402</v>
          </cell>
          <cell r="B406">
            <v>0</v>
          </cell>
          <cell r="C406">
            <v>0</v>
          </cell>
          <cell r="F406">
            <v>1402</v>
          </cell>
          <cell r="G406">
            <v>0</v>
          </cell>
          <cell r="H406">
            <v>0</v>
          </cell>
        </row>
        <row r="407">
          <cell r="A407">
            <v>1403</v>
          </cell>
          <cell r="B407">
            <v>0</v>
          </cell>
          <cell r="C407">
            <v>0</v>
          </cell>
          <cell r="F407">
            <v>1403</v>
          </cell>
          <cell r="G407">
            <v>0</v>
          </cell>
          <cell r="H407">
            <v>0</v>
          </cell>
        </row>
        <row r="408">
          <cell r="A408">
            <v>1404</v>
          </cell>
          <cell r="B408">
            <v>0</v>
          </cell>
          <cell r="C408">
            <v>0</v>
          </cell>
          <cell r="F408">
            <v>1404</v>
          </cell>
          <cell r="G408">
            <v>0</v>
          </cell>
          <cell r="H408">
            <v>0</v>
          </cell>
        </row>
        <row r="409">
          <cell r="A409">
            <v>1405</v>
          </cell>
          <cell r="B409">
            <v>0</v>
          </cell>
          <cell r="C409">
            <v>0</v>
          </cell>
          <cell r="F409">
            <v>1405</v>
          </cell>
          <cell r="G409">
            <v>0</v>
          </cell>
          <cell r="H409">
            <v>0</v>
          </cell>
        </row>
        <row r="410">
          <cell r="A410">
            <v>1406</v>
          </cell>
          <cell r="B410">
            <v>0</v>
          </cell>
          <cell r="C410">
            <v>0</v>
          </cell>
          <cell r="F410">
            <v>1406</v>
          </cell>
          <cell r="G410">
            <v>0</v>
          </cell>
          <cell r="H410">
            <v>0</v>
          </cell>
        </row>
        <row r="411">
          <cell r="A411">
            <v>1407</v>
          </cell>
          <cell r="B411">
            <v>0</v>
          </cell>
          <cell r="C411">
            <v>0</v>
          </cell>
          <cell r="F411">
            <v>1407</v>
          </cell>
          <cell r="G411">
            <v>0</v>
          </cell>
          <cell r="H411">
            <v>0</v>
          </cell>
        </row>
        <row r="412">
          <cell r="A412">
            <v>1408</v>
          </cell>
          <cell r="B412">
            <v>0</v>
          </cell>
          <cell r="C412">
            <v>0</v>
          </cell>
          <cell r="F412">
            <v>1408</v>
          </cell>
          <cell r="G412">
            <v>0</v>
          </cell>
          <cell r="H412">
            <v>0</v>
          </cell>
        </row>
        <row r="413">
          <cell r="A413">
            <v>1409</v>
          </cell>
          <cell r="B413">
            <v>0</v>
          </cell>
          <cell r="C413">
            <v>0</v>
          </cell>
          <cell r="F413">
            <v>1409</v>
          </cell>
          <cell r="G413">
            <v>0</v>
          </cell>
          <cell r="H413">
            <v>0</v>
          </cell>
        </row>
        <row r="414">
          <cell r="A414">
            <v>1410</v>
          </cell>
          <cell r="B414">
            <v>0</v>
          </cell>
          <cell r="C414">
            <v>0</v>
          </cell>
          <cell r="F414">
            <v>1410</v>
          </cell>
          <cell r="G414">
            <v>0</v>
          </cell>
          <cell r="H414">
            <v>0</v>
          </cell>
        </row>
        <row r="415">
          <cell r="A415">
            <v>1411</v>
          </cell>
          <cell r="B415">
            <v>0</v>
          </cell>
          <cell r="C415">
            <v>0</v>
          </cell>
          <cell r="F415">
            <v>1411</v>
          </cell>
          <cell r="G415">
            <v>0</v>
          </cell>
          <cell r="H415">
            <v>0</v>
          </cell>
        </row>
        <row r="416">
          <cell r="A416">
            <v>1412</v>
          </cell>
          <cell r="B416">
            <v>0</v>
          </cell>
          <cell r="C416">
            <v>0</v>
          </cell>
          <cell r="F416">
            <v>1412</v>
          </cell>
          <cell r="G416">
            <v>0</v>
          </cell>
          <cell r="H416">
            <v>0</v>
          </cell>
        </row>
        <row r="417">
          <cell r="A417">
            <v>1413</v>
          </cell>
          <cell r="B417">
            <v>0</v>
          </cell>
          <cell r="C417">
            <v>0</v>
          </cell>
          <cell r="F417">
            <v>1413</v>
          </cell>
          <cell r="G417">
            <v>0</v>
          </cell>
          <cell r="H417">
            <v>0</v>
          </cell>
        </row>
        <row r="418">
          <cell r="A418">
            <v>1414</v>
          </cell>
          <cell r="B418">
            <v>0</v>
          </cell>
          <cell r="C418">
            <v>0</v>
          </cell>
          <cell r="F418">
            <v>1414</v>
          </cell>
          <cell r="G418">
            <v>0</v>
          </cell>
          <cell r="H418">
            <v>0</v>
          </cell>
        </row>
        <row r="419">
          <cell r="A419">
            <v>1415</v>
          </cell>
          <cell r="B419">
            <v>0</v>
          </cell>
          <cell r="C419">
            <v>0</v>
          </cell>
          <cell r="F419">
            <v>1415</v>
          </cell>
          <cell r="G419">
            <v>0</v>
          </cell>
          <cell r="H419">
            <v>0</v>
          </cell>
        </row>
        <row r="420">
          <cell r="A420">
            <v>1416</v>
          </cell>
          <cell r="B420">
            <v>0</v>
          </cell>
          <cell r="C420">
            <v>0</v>
          </cell>
          <cell r="F420">
            <v>1416</v>
          </cell>
          <cell r="G420">
            <v>0</v>
          </cell>
          <cell r="H420">
            <v>0</v>
          </cell>
        </row>
        <row r="421">
          <cell r="A421">
            <v>1417</v>
          </cell>
          <cell r="B421">
            <v>0</v>
          </cell>
          <cell r="C421">
            <v>0</v>
          </cell>
          <cell r="F421">
            <v>1417</v>
          </cell>
          <cell r="G421">
            <v>0</v>
          </cell>
          <cell r="H421">
            <v>0</v>
          </cell>
        </row>
        <row r="422">
          <cell r="A422">
            <v>1418</v>
          </cell>
          <cell r="B422">
            <v>0</v>
          </cell>
          <cell r="C422">
            <v>0</v>
          </cell>
          <cell r="F422">
            <v>1418</v>
          </cell>
          <cell r="G422">
            <v>0</v>
          </cell>
          <cell r="H422">
            <v>0</v>
          </cell>
        </row>
        <row r="423">
          <cell r="A423">
            <v>1419</v>
          </cell>
          <cell r="B423">
            <v>0</v>
          </cell>
          <cell r="C423">
            <v>0</v>
          </cell>
          <cell r="F423">
            <v>1419</v>
          </cell>
          <cell r="G423">
            <v>0</v>
          </cell>
          <cell r="H423">
            <v>0</v>
          </cell>
        </row>
        <row r="424">
          <cell r="A424">
            <v>1420</v>
          </cell>
          <cell r="B424">
            <v>0</v>
          </cell>
          <cell r="C424">
            <v>0</v>
          </cell>
          <cell r="F424">
            <v>1420</v>
          </cell>
          <cell r="G424">
            <v>0</v>
          </cell>
          <cell r="H424">
            <v>0</v>
          </cell>
        </row>
        <row r="425">
          <cell r="A425">
            <v>1421</v>
          </cell>
          <cell r="B425">
            <v>0</v>
          </cell>
          <cell r="C425">
            <v>0</v>
          </cell>
          <cell r="F425">
            <v>1421</v>
          </cell>
          <cell r="G425">
            <v>0</v>
          </cell>
          <cell r="H425">
            <v>0</v>
          </cell>
        </row>
        <row r="426">
          <cell r="A426">
            <v>1422</v>
          </cell>
          <cell r="B426">
            <v>0</v>
          </cell>
          <cell r="C426">
            <v>0</v>
          </cell>
          <cell r="F426">
            <v>1422</v>
          </cell>
          <cell r="G426">
            <v>0</v>
          </cell>
          <cell r="H426">
            <v>0</v>
          </cell>
        </row>
        <row r="427">
          <cell r="A427">
            <v>1423</v>
          </cell>
          <cell r="B427">
            <v>0</v>
          </cell>
          <cell r="C427">
            <v>0</v>
          </cell>
          <cell r="F427">
            <v>1423</v>
          </cell>
          <cell r="G427">
            <v>0</v>
          </cell>
          <cell r="H427">
            <v>0</v>
          </cell>
        </row>
        <row r="428">
          <cell r="A428">
            <v>1424</v>
          </cell>
          <cell r="B428">
            <v>0</v>
          </cell>
          <cell r="C428">
            <v>0</v>
          </cell>
          <cell r="F428">
            <v>1424</v>
          </cell>
          <cell r="G428">
            <v>0</v>
          </cell>
          <cell r="H428">
            <v>0</v>
          </cell>
        </row>
        <row r="429">
          <cell r="A429">
            <v>1425</v>
          </cell>
          <cell r="B429">
            <v>0</v>
          </cell>
          <cell r="C429">
            <v>0</v>
          </cell>
          <cell r="F429">
            <v>1425</v>
          </cell>
          <cell r="G429">
            <v>0</v>
          </cell>
          <cell r="H429">
            <v>0</v>
          </cell>
        </row>
        <row r="430">
          <cell r="A430">
            <v>1426</v>
          </cell>
          <cell r="B430">
            <v>0</v>
          </cell>
          <cell r="C430">
            <v>0</v>
          </cell>
          <cell r="F430">
            <v>1426</v>
          </cell>
          <cell r="G430">
            <v>0</v>
          </cell>
          <cell r="H430">
            <v>0</v>
          </cell>
        </row>
        <row r="431">
          <cell r="A431">
            <v>1427</v>
          </cell>
          <cell r="B431">
            <v>0</v>
          </cell>
          <cell r="C431">
            <v>0</v>
          </cell>
          <cell r="F431">
            <v>1427</v>
          </cell>
          <cell r="G431">
            <v>0</v>
          </cell>
          <cell r="H431">
            <v>0</v>
          </cell>
        </row>
        <row r="432">
          <cell r="A432">
            <v>1428</v>
          </cell>
          <cell r="B432">
            <v>0</v>
          </cell>
          <cell r="C432">
            <v>0</v>
          </cell>
          <cell r="F432">
            <v>1428</v>
          </cell>
          <cell r="G432">
            <v>0</v>
          </cell>
          <cell r="H432">
            <v>0</v>
          </cell>
        </row>
        <row r="433">
          <cell r="A433">
            <v>1429</v>
          </cell>
          <cell r="B433">
            <v>0</v>
          </cell>
          <cell r="C433">
            <v>0</v>
          </cell>
          <cell r="F433">
            <v>1429</v>
          </cell>
          <cell r="G433">
            <v>0</v>
          </cell>
          <cell r="H433">
            <v>0</v>
          </cell>
        </row>
        <row r="434">
          <cell r="A434">
            <v>1430</v>
          </cell>
          <cell r="B434">
            <v>0</v>
          </cell>
          <cell r="C434">
            <v>0</v>
          </cell>
          <cell r="F434">
            <v>1430</v>
          </cell>
          <cell r="G434">
            <v>0</v>
          </cell>
          <cell r="H434">
            <v>0</v>
          </cell>
        </row>
        <row r="435">
          <cell r="A435">
            <v>1431</v>
          </cell>
          <cell r="B435">
            <v>0</v>
          </cell>
          <cell r="C435">
            <v>0</v>
          </cell>
          <cell r="F435">
            <v>1431</v>
          </cell>
          <cell r="G435">
            <v>0</v>
          </cell>
          <cell r="H435">
            <v>0</v>
          </cell>
        </row>
        <row r="436">
          <cell r="A436">
            <v>1432</v>
          </cell>
          <cell r="B436">
            <v>0</v>
          </cell>
          <cell r="C436">
            <v>0</v>
          </cell>
          <cell r="F436">
            <v>1432</v>
          </cell>
          <cell r="G436">
            <v>0</v>
          </cell>
          <cell r="H436">
            <v>0</v>
          </cell>
        </row>
        <row r="437">
          <cell r="A437">
            <v>1433</v>
          </cell>
          <cell r="B437">
            <v>0</v>
          </cell>
          <cell r="C437">
            <v>0</v>
          </cell>
          <cell r="F437">
            <v>1433</v>
          </cell>
          <cell r="G437">
            <v>0</v>
          </cell>
          <cell r="H437">
            <v>0</v>
          </cell>
        </row>
        <row r="438">
          <cell r="A438">
            <v>1434</v>
          </cell>
          <cell r="B438">
            <v>0</v>
          </cell>
          <cell r="C438">
            <v>0</v>
          </cell>
          <cell r="F438">
            <v>1434</v>
          </cell>
          <cell r="G438">
            <v>0</v>
          </cell>
          <cell r="H438">
            <v>0</v>
          </cell>
        </row>
        <row r="439">
          <cell r="A439">
            <v>1435</v>
          </cell>
          <cell r="B439">
            <v>0</v>
          </cell>
          <cell r="C439">
            <v>0</v>
          </cell>
          <cell r="F439">
            <v>1435</v>
          </cell>
          <cell r="G439">
            <v>0</v>
          </cell>
          <cell r="H439">
            <v>0</v>
          </cell>
        </row>
        <row r="440">
          <cell r="A440">
            <v>1501</v>
          </cell>
          <cell r="B440">
            <v>0</v>
          </cell>
          <cell r="C440">
            <v>0</v>
          </cell>
          <cell r="F440">
            <v>1501</v>
          </cell>
          <cell r="G440">
            <v>0</v>
          </cell>
          <cell r="H440">
            <v>0</v>
          </cell>
        </row>
        <row r="441">
          <cell r="A441">
            <v>1502</v>
          </cell>
          <cell r="B441">
            <v>0</v>
          </cell>
          <cell r="C441">
            <v>0</v>
          </cell>
          <cell r="F441">
            <v>1502</v>
          </cell>
          <cell r="G441">
            <v>0</v>
          </cell>
          <cell r="H441">
            <v>0</v>
          </cell>
        </row>
        <row r="442">
          <cell r="A442">
            <v>1503</v>
          </cell>
          <cell r="B442">
            <v>0</v>
          </cell>
          <cell r="C442">
            <v>0</v>
          </cell>
          <cell r="F442">
            <v>1503</v>
          </cell>
          <cell r="G442">
            <v>0</v>
          </cell>
          <cell r="H442">
            <v>0</v>
          </cell>
        </row>
        <row r="443">
          <cell r="A443">
            <v>1504</v>
          </cell>
          <cell r="B443">
            <v>0</v>
          </cell>
          <cell r="C443">
            <v>0</v>
          </cell>
          <cell r="F443">
            <v>1504</v>
          </cell>
          <cell r="G443">
            <v>0</v>
          </cell>
          <cell r="H443">
            <v>0</v>
          </cell>
        </row>
        <row r="444">
          <cell r="A444">
            <v>1505</v>
          </cell>
          <cell r="B444">
            <v>0</v>
          </cell>
          <cell r="C444">
            <v>0</v>
          </cell>
          <cell r="F444">
            <v>1505</v>
          </cell>
          <cell r="G444">
            <v>0</v>
          </cell>
          <cell r="H444">
            <v>0</v>
          </cell>
        </row>
        <row r="445">
          <cell r="A445">
            <v>1506</v>
          </cell>
          <cell r="B445">
            <v>0</v>
          </cell>
          <cell r="C445">
            <v>0</v>
          </cell>
          <cell r="F445">
            <v>1506</v>
          </cell>
          <cell r="G445">
            <v>0</v>
          </cell>
          <cell r="H445">
            <v>0</v>
          </cell>
        </row>
        <row r="446">
          <cell r="A446">
            <v>1507</v>
          </cell>
          <cell r="B446">
            <v>0</v>
          </cell>
          <cell r="C446">
            <v>0</v>
          </cell>
          <cell r="F446">
            <v>1507</v>
          </cell>
          <cell r="G446">
            <v>0</v>
          </cell>
          <cell r="H446">
            <v>0</v>
          </cell>
        </row>
        <row r="447">
          <cell r="A447">
            <v>1508</v>
          </cell>
          <cell r="B447">
            <v>0</v>
          </cell>
          <cell r="C447">
            <v>0</v>
          </cell>
          <cell r="F447">
            <v>1508</v>
          </cell>
          <cell r="G447">
            <v>0</v>
          </cell>
          <cell r="H447">
            <v>0</v>
          </cell>
        </row>
        <row r="448">
          <cell r="A448">
            <v>1509</v>
          </cell>
          <cell r="B448">
            <v>0</v>
          </cell>
          <cell r="C448">
            <v>0</v>
          </cell>
          <cell r="F448">
            <v>1509</v>
          </cell>
          <cell r="G448">
            <v>0</v>
          </cell>
          <cell r="H448">
            <v>0</v>
          </cell>
        </row>
        <row r="449">
          <cell r="A449">
            <v>1510</v>
          </cell>
          <cell r="B449">
            <v>0</v>
          </cell>
          <cell r="C449">
            <v>0</v>
          </cell>
          <cell r="F449">
            <v>1510</v>
          </cell>
          <cell r="G449">
            <v>0</v>
          </cell>
          <cell r="H449">
            <v>0</v>
          </cell>
        </row>
        <row r="450">
          <cell r="A450">
            <v>1511</v>
          </cell>
          <cell r="B450">
            <v>0</v>
          </cell>
          <cell r="C450">
            <v>0</v>
          </cell>
          <cell r="F450">
            <v>1511</v>
          </cell>
          <cell r="G450">
            <v>0</v>
          </cell>
          <cell r="H450">
            <v>0</v>
          </cell>
        </row>
        <row r="451">
          <cell r="A451">
            <v>1512</v>
          </cell>
          <cell r="B451">
            <v>0</v>
          </cell>
          <cell r="C451">
            <v>0</v>
          </cell>
          <cell r="F451">
            <v>1512</v>
          </cell>
          <cell r="G451">
            <v>0</v>
          </cell>
          <cell r="H451">
            <v>0</v>
          </cell>
        </row>
        <row r="452">
          <cell r="A452">
            <v>1513</v>
          </cell>
          <cell r="B452">
            <v>0</v>
          </cell>
          <cell r="C452">
            <v>0</v>
          </cell>
          <cell r="F452">
            <v>1513</v>
          </cell>
          <cell r="G452">
            <v>0</v>
          </cell>
          <cell r="H452">
            <v>0</v>
          </cell>
        </row>
        <row r="453">
          <cell r="A453">
            <v>1514</v>
          </cell>
          <cell r="B453">
            <v>0</v>
          </cell>
          <cell r="C453">
            <v>0</v>
          </cell>
          <cell r="F453">
            <v>1514</v>
          </cell>
          <cell r="G453">
            <v>0</v>
          </cell>
          <cell r="H453">
            <v>0</v>
          </cell>
        </row>
        <row r="454">
          <cell r="A454">
            <v>1515</v>
          </cell>
          <cell r="B454">
            <v>0</v>
          </cell>
          <cell r="C454">
            <v>0</v>
          </cell>
          <cell r="F454">
            <v>1515</v>
          </cell>
          <cell r="G454">
            <v>0</v>
          </cell>
          <cell r="H454">
            <v>0</v>
          </cell>
        </row>
        <row r="455">
          <cell r="A455">
            <v>1516</v>
          </cell>
          <cell r="B455">
            <v>0</v>
          </cell>
          <cell r="C455">
            <v>0</v>
          </cell>
          <cell r="F455">
            <v>1516</v>
          </cell>
          <cell r="G455">
            <v>0</v>
          </cell>
          <cell r="H455">
            <v>0</v>
          </cell>
        </row>
        <row r="456">
          <cell r="A456">
            <v>1517</v>
          </cell>
          <cell r="B456">
            <v>0</v>
          </cell>
          <cell r="C456">
            <v>0</v>
          </cell>
          <cell r="F456">
            <v>1517</v>
          </cell>
          <cell r="G456">
            <v>0</v>
          </cell>
          <cell r="H456">
            <v>0</v>
          </cell>
        </row>
        <row r="457">
          <cell r="A457">
            <v>1518</v>
          </cell>
          <cell r="B457">
            <v>0</v>
          </cell>
          <cell r="C457">
            <v>0</v>
          </cell>
          <cell r="F457">
            <v>1518</v>
          </cell>
          <cell r="G457">
            <v>0</v>
          </cell>
          <cell r="H457">
            <v>0</v>
          </cell>
        </row>
        <row r="458">
          <cell r="A458">
            <v>1519</v>
          </cell>
          <cell r="B458">
            <v>0</v>
          </cell>
          <cell r="C458">
            <v>0</v>
          </cell>
          <cell r="F458">
            <v>1519</v>
          </cell>
          <cell r="G458">
            <v>0</v>
          </cell>
          <cell r="H458">
            <v>0</v>
          </cell>
        </row>
        <row r="459">
          <cell r="A459">
            <v>1520</v>
          </cell>
          <cell r="B459">
            <v>0</v>
          </cell>
          <cell r="C459">
            <v>0</v>
          </cell>
          <cell r="F459">
            <v>1520</v>
          </cell>
          <cell r="G459">
            <v>0</v>
          </cell>
          <cell r="H459">
            <v>0</v>
          </cell>
        </row>
        <row r="460">
          <cell r="A460">
            <v>1521</v>
          </cell>
          <cell r="B460">
            <v>0</v>
          </cell>
          <cell r="C460">
            <v>0</v>
          </cell>
          <cell r="F460">
            <v>1521</v>
          </cell>
          <cell r="G460">
            <v>0</v>
          </cell>
          <cell r="H460">
            <v>0</v>
          </cell>
        </row>
        <row r="461">
          <cell r="A461">
            <v>1522</v>
          </cell>
          <cell r="B461">
            <v>0</v>
          </cell>
          <cell r="C461">
            <v>0</v>
          </cell>
          <cell r="F461">
            <v>1522</v>
          </cell>
          <cell r="G461">
            <v>0</v>
          </cell>
          <cell r="H461">
            <v>0</v>
          </cell>
        </row>
        <row r="462">
          <cell r="A462">
            <v>1523</v>
          </cell>
          <cell r="B462">
            <v>0</v>
          </cell>
          <cell r="C462">
            <v>0</v>
          </cell>
          <cell r="F462">
            <v>1523</v>
          </cell>
          <cell r="G462">
            <v>0</v>
          </cell>
          <cell r="H462">
            <v>0</v>
          </cell>
        </row>
        <row r="463">
          <cell r="A463">
            <v>1524</v>
          </cell>
          <cell r="B463">
            <v>0</v>
          </cell>
          <cell r="C463">
            <v>0</v>
          </cell>
          <cell r="F463">
            <v>1524</v>
          </cell>
          <cell r="G463">
            <v>0</v>
          </cell>
          <cell r="H463">
            <v>0</v>
          </cell>
        </row>
        <row r="464">
          <cell r="A464">
            <v>1525</v>
          </cell>
          <cell r="B464">
            <v>0</v>
          </cell>
          <cell r="C464">
            <v>0</v>
          </cell>
          <cell r="F464">
            <v>1525</v>
          </cell>
          <cell r="G464">
            <v>0</v>
          </cell>
          <cell r="H464">
            <v>0</v>
          </cell>
        </row>
        <row r="465">
          <cell r="A465">
            <v>1526</v>
          </cell>
          <cell r="B465">
            <v>0</v>
          </cell>
          <cell r="C465">
            <v>0</v>
          </cell>
          <cell r="F465">
            <v>1526</v>
          </cell>
          <cell r="G465">
            <v>0</v>
          </cell>
          <cell r="H465">
            <v>0</v>
          </cell>
        </row>
        <row r="466">
          <cell r="A466">
            <v>1527</v>
          </cell>
          <cell r="B466">
            <v>0</v>
          </cell>
          <cell r="C466">
            <v>0</v>
          </cell>
          <cell r="F466">
            <v>1527</v>
          </cell>
          <cell r="G466">
            <v>0</v>
          </cell>
          <cell r="H466">
            <v>0</v>
          </cell>
        </row>
        <row r="467">
          <cell r="A467">
            <v>1528</v>
          </cell>
          <cell r="B467">
            <v>0</v>
          </cell>
          <cell r="C467">
            <v>0</v>
          </cell>
          <cell r="F467">
            <v>1528</v>
          </cell>
          <cell r="G467">
            <v>0</v>
          </cell>
          <cell r="H467">
            <v>0</v>
          </cell>
        </row>
        <row r="468">
          <cell r="A468">
            <v>1529</v>
          </cell>
          <cell r="B468">
            <v>0</v>
          </cell>
          <cell r="C468">
            <v>0</v>
          </cell>
          <cell r="F468">
            <v>1529</v>
          </cell>
          <cell r="G468">
            <v>0</v>
          </cell>
          <cell r="H468">
            <v>0</v>
          </cell>
        </row>
        <row r="469">
          <cell r="A469">
            <v>1530</v>
          </cell>
          <cell r="B469">
            <v>0</v>
          </cell>
          <cell r="C469">
            <v>0</v>
          </cell>
          <cell r="F469">
            <v>1530</v>
          </cell>
          <cell r="G469">
            <v>0</v>
          </cell>
          <cell r="H469">
            <v>0</v>
          </cell>
        </row>
        <row r="470">
          <cell r="A470">
            <v>1531</v>
          </cell>
          <cell r="B470">
            <v>0</v>
          </cell>
          <cell r="C470">
            <v>0</v>
          </cell>
          <cell r="F470">
            <v>1531</v>
          </cell>
          <cell r="G470">
            <v>0</v>
          </cell>
          <cell r="H470">
            <v>0</v>
          </cell>
        </row>
        <row r="471">
          <cell r="A471">
            <v>1532</v>
          </cell>
          <cell r="B471">
            <v>0</v>
          </cell>
          <cell r="C471">
            <v>0</v>
          </cell>
          <cell r="F471">
            <v>1532</v>
          </cell>
          <cell r="G471">
            <v>0</v>
          </cell>
          <cell r="H471">
            <v>0</v>
          </cell>
        </row>
        <row r="472">
          <cell r="A472">
            <v>1533</v>
          </cell>
          <cell r="B472">
            <v>0</v>
          </cell>
          <cell r="C472">
            <v>0</v>
          </cell>
          <cell r="F472">
            <v>1533</v>
          </cell>
          <cell r="G472">
            <v>0</v>
          </cell>
          <cell r="H472">
            <v>0</v>
          </cell>
        </row>
        <row r="473">
          <cell r="A473">
            <v>1534</v>
          </cell>
          <cell r="B473">
            <v>0</v>
          </cell>
          <cell r="C473">
            <v>0</v>
          </cell>
          <cell r="F473">
            <v>1534</v>
          </cell>
          <cell r="G473">
            <v>0</v>
          </cell>
          <cell r="H473">
            <v>0</v>
          </cell>
        </row>
        <row r="474">
          <cell r="A474">
            <v>1535</v>
          </cell>
          <cell r="B474">
            <v>0</v>
          </cell>
          <cell r="C474">
            <v>0</v>
          </cell>
          <cell r="F474">
            <v>1535</v>
          </cell>
          <cell r="G474">
            <v>0</v>
          </cell>
          <cell r="H474">
            <v>0</v>
          </cell>
        </row>
        <row r="475">
          <cell r="A475">
            <v>1536</v>
          </cell>
          <cell r="B475">
            <v>0</v>
          </cell>
          <cell r="C475">
            <v>0</v>
          </cell>
          <cell r="F475">
            <v>1536</v>
          </cell>
          <cell r="G475">
            <v>0</v>
          </cell>
          <cell r="H475">
            <v>0</v>
          </cell>
        </row>
        <row r="476">
          <cell r="A476">
            <v>1537</v>
          </cell>
          <cell r="B476">
            <v>0</v>
          </cell>
          <cell r="C476">
            <v>0</v>
          </cell>
          <cell r="F476">
            <v>1537</v>
          </cell>
          <cell r="G476">
            <v>0</v>
          </cell>
          <cell r="H476">
            <v>0</v>
          </cell>
        </row>
        <row r="477">
          <cell r="A477">
            <v>1538</v>
          </cell>
          <cell r="B477">
            <v>0</v>
          </cell>
          <cell r="C477">
            <v>0</v>
          </cell>
          <cell r="F477">
            <v>1538</v>
          </cell>
          <cell r="G477">
            <v>0</v>
          </cell>
          <cell r="H477">
            <v>0</v>
          </cell>
        </row>
        <row r="478">
          <cell r="A478">
            <v>1539</v>
          </cell>
          <cell r="B478">
            <v>0</v>
          </cell>
          <cell r="C478">
            <v>0</v>
          </cell>
          <cell r="F478">
            <v>1539</v>
          </cell>
          <cell r="G478">
            <v>0</v>
          </cell>
          <cell r="H478">
            <v>0</v>
          </cell>
        </row>
        <row r="479">
          <cell r="A479">
            <v>1540</v>
          </cell>
          <cell r="B479">
            <v>0</v>
          </cell>
          <cell r="C479">
            <v>0</v>
          </cell>
          <cell r="F479">
            <v>1540</v>
          </cell>
          <cell r="G479">
            <v>0</v>
          </cell>
          <cell r="H479">
            <v>0</v>
          </cell>
        </row>
        <row r="480">
          <cell r="A480">
            <v>1601</v>
          </cell>
          <cell r="B480">
            <v>0</v>
          </cell>
          <cell r="C480">
            <v>0</v>
          </cell>
          <cell r="F480">
            <v>1601</v>
          </cell>
          <cell r="G480">
            <v>0</v>
          </cell>
          <cell r="H480">
            <v>0</v>
          </cell>
        </row>
        <row r="481">
          <cell r="A481">
            <v>1602</v>
          </cell>
          <cell r="B481">
            <v>0</v>
          </cell>
          <cell r="C481">
            <v>0</v>
          </cell>
          <cell r="F481">
            <v>1602</v>
          </cell>
          <cell r="G481">
            <v>0</v>
          </cell>
          <cell r="H481">
            <v>0</v>
          </cell>
        </row>
        <row r="482">
          <cell r="A482">
            <v>1603</v>
          </cell>
          <cell r="B482">
            <v>0</v>
          </cell>
          <cell r="C482">
            <v>0</v>
          </cell>
          <cell r="F482">
            <v>1603</v>
          </cell>
          <cell r="G482">
            <v>0</v>
          </cell>
          <cell r="H482">
            <v>0</v>
          </cell>
        </row>
        <row r="483">
          <cell r="A483">
            <v>1604</v>
          </cell>
          <cell r="B483">
            <v>0</v>
          </cell>
          <cell r="C483">
            <v>0</v>
          </cell>
          <cell r="F483">
            <v>1604</v>
          </cell>
          <cell r="G483">
            <v>0</v>
          </cell>
          <cell r="H483">
            <v>0</v>
          </cell>
        </row>
        <row r="484">
          <cell r="A484">
            <v>1605</v>
          </cell>
          <cell r="B484">
            <v>0</v>
          </cell>
          <cell r="C484">
            <v>0</v>
          </cell>
          <cell r="F484">
            <v>1605</v>
          </cell>
          <cell r="G484">
            <v>0</v>
          </cell>
          <cell r="H484">
            <v>0</v>
          </cell>
        </row>
        <row r="485">
          <cell r="A485">
            <v>1606</v>
          </cell>
          <cell r="B485">
            <v>0</v>
          </cell>
          <cell r="C485">
            <v>0</v>
          </cell>
          <cell r="F485">
            <v>1606</v>
          </cell>
          <cell r="G485">
            <v>0</v>
          </cell>
          <cell r="H485">
            <v>0</v>
          </cell>
        </row>
        <row r="486">
          <cell r="A486">
            <v>1607</v>
          </cell>
          <cell r="B486">
            <v>0</v>
          </cell>
          <cell r="C486">
            <v>0</v>
          </cell>
          <cell r="F486">
            <v>1607</v>
          </cell>
          <cell r="G486">
            <v>0</v>
          </cell>
          <cell r="H486">
            <v>0</v>
          </cell>
        </row>
        <row r="487">
          <cell r="A487">
            <v>1608</v>
          </cell>
          <cell r="B487">
            <v>0</v>
          </cell>
          <cell r="C487">
            <v>0</v>
          </cell>
          <cell r="F487">
            <v>1608</v>
          </cell>
          <cell r="G487">
            <v>0</v>
          </cell>
          <cell r="H487">
            <v>0</v>
          </cell>
        </row>
        <row r="488">
          <cell r="A488">
            <v>1609</v>
          </cell>
          <cell r="B488">
            <v>0</v>
          </cell>
          <cell r="C488">
            <v>0</v>
          </cell>
          <cell r="F488">
            <v>1609</v>
          </cell>
          <cell r="G488">
            <v>0</v>
          </cell>
          <cell r="H488">
            <v>0</v>
          </cell>
        </row>
        <row r="489">
          <cell r="A489">
            <v>1610</v>
          </cell>
          <cell r="B489">
            <v>0</v>
          </cell>
          <cell r="C489">
            <v>0</v>
          </cell>
          <cell r="F489">
            <v>1610</v>
          </cell>
          <cell r="G489">
            <v>0</v>
          </cell>
          <cell r="H489">
            <v>0</v>
          </cell>
        </row>
        <row r="490">
          <cell r="A490">
            <v>1611</v>
          </cell>
          <cell r="B490">
            <v>0</v>
          </cell>
          <cell r="C490">
            <v>0</v>
          </cell>
          <cell r="F490">
            <v>1611</v>
          </cell>
          <cell r="G490">
            <v>0</v>
          </cell>
          <cell r="H490">
            <v>0</v>
          </cell>
        </row>
        <row r="491">
          <cell r="A491">
            <v>1701</v>
          </cell>
          <cell r="B491">
            <v>0</v>
          </cell>
          <cell r="C491">
            <v>0</v>
          </cell>
          <cell r="F491">
            <v>1701</v>
          </cell>
          <cell r="G491">
            <v>0</v>
          </cell>
          <cell r="H491">
            <v>0</v>
          </cell>
        </row>
        <row r="492">
          <cell r="A492">
            <v>1702</v>
          </cell>
          <cell r="B492">
            <v>0</v>
          </cell>
          <cell r="C492">
            <v>0</v>
          </cell>
          <cell r="F492">
            <v>1702</v>
          </cell>
          <cell r="G492">
            <v>0</v>
          </cell>
          <cell r="H492">
            <v>0</v>
          </cell>
        </row>
        <row r="493">
          <cell r="A493">
            <v>1703</v>
          </cell>
          <cell r="B493">
            <v>0</v>
          </cell>
          <cell r="C493">
            <v>0</v>
          </cell>
          <cell r="F493">
            <v>1703</v>
          </cell>
          <cell r="G493">
            <v>0</v>
          </cell>
          <cell r="H493">
            <v>0</v>
          </cell>
        </row>
        <row r="494">
          <cell r="A494">
            <v>1704</v>
          </cell>
          <cell r="B494">
            <v>0</v>
          </cell>
          <cell r="C494">
            <v>0</v>
          </cell>
          <cell r="F494">
            <v>1704</v>
          </cell>
          <cell r="G494">
            <v>0</v>
          </cell>
          <cell r="H494">
            <v>0</v>
          </cell>
        </row>
        <row r="495">
          <cell r="A495">
            <v>1705</v>
          </cell>
          <cell r="B495">
            <v>0</v>
          </cell>
          <cell r="C495">
            <v>0</v>
          </cell>
          <cell r="F495">
            <v>1705</v>
          </cell>
          <cell r="G495">
            <v>0</v>
          </cell>
          <cell r="H495">
            <v>0</v>
          </cell>
        </row>
        <row r="496">
          <cell r="A496">
            <v>1706</v>
          </cell>
          <cell r="B496">
            <v>0</v>
          </cell>
          <cell r="C496">
            <v>0</v>
          </cell>
          <cell r="F496">
            <v>1706</v>
          </cell>
          <cell r="G496">
            <v>0</v>
          </cell>
          <cell r="H496">
            <v>0</v>
          </cell>
        </row>
        <row r="497">
          <cell r="A497">
            <v>1707</v>
          </cell>
          <cell r="B497">
            <v>0</v>
          </cell>
          <cell r="C497">
            <v>0</v>
          </cell>
          <cell r="F497">
            <v>1707</v>
          </cell>
          <cell r="G497">
            <v>0</v>
          </cell>
          <cell r="H497">
            <v>0</v>
          </cell>
        </row>
        <row r="498">
          <cell r="A498">
            <v>1708</v>
          </cell>
          <cell r="B498">
            <v>0</v>
          </cell>
          <cell r="C498">
            <v>0</v>
          </cell>
          <cell r="F498">
            <v>1708</v>
          </cell>
          <cell r="G498">
            <v>0</v>
          </cell>
          <cell r="H498">
            <v>0</v>
          </cell>
        </row>
        <row r="499">
          <cell r="A499">
            <v>1709</v>
          </cell>
          <cell r="B499">
            <v>0</v>
          </cell>
          <cell r="C499">
            <v>0</v>
          </cell>
          <cell r="F499">
            <v>1709</v>
          </cell>
          <cell r="G499">
            <v>0</v>
          </cell>
          <cell r="H499">
            <v>0</v>
          </cell>
        </row>
        <row r="500">
          <cell r="A500">
            <v>1710</v>
          </cell>
          <cell r="B500">
            <v>0</v>
          </cell>
          <cell r="C500">
            <v>0</v>
          </cell>
          <cell r="F500">
            <v>1710</v>
          </cell>
          <cell r="G500">
            <v>0</v>
          </cell>
          <cell r="H500">
            <v>0</v>
          </cell>
        </row>
        <row r="501">
          <cell r="A501">
            <v>1711</v>
          </cell>
          <cell r="B501">
            <v>0</v>
          </cell>
          <cell r="C501">
            <v>0</v>
          </cell>
          <cell r="F501">
            <v>1711</v>
          </cell>
          <cell r="G501">
            <v>0</v>
          </cell>
          <cell r="H501">
            <v>0</v>
          </cell>
        </row>
        <row r="502">
          <cell r="A502">
            <v>1712</v>
          </cell>
          <cell r="B502">
            <v>0</v>
          </cell>
          <cell r="C502">
            <v>0</v>
          </cell>
          <cell r="F502">
            <v>1712</v>
          </cell>
          <cell r="G502">
            <v>0</v>
          </cell>
          <cell r="H502">
            <v>0</v>
          </cell>
        </row>
        <row r="503">
          <cell r="A503">
            <v>1713</v>
          </cell>
          <cell r="B503">
            <v>0</v>
          </cell>
          <cell r="C503">
            <v>0</v>
          </cell>
          <cell r="F503">
            <v>1713</v>
          </cell>
          <cell r="G503">
            <v>0</v>
          </cell>
          <cell r="H503">
            <v>0</v>
          </cell>
        </row>
        <row r="504">
          <cell r="A504">
            <v>1714</v>
          </cell>
          <cell r="B504">
            <v>0</v>
          </cell>
          <cell r="C504">
            <v>0</v>
          </cell>
          <cell r="F504">
            <v>1714</v>
          </cell>
          <cell r="G504">
            <v>0</v>
          </cell>
          <cell r="H504">
            <v>0</v>
          </cell>
        </row>
        <row r="505">
          <cell r="A505">
            <v>1715</v>
          </cell>
          <cell r="B505">
            <v>0</v>
          </cell>
          <cell r="C505">
            <v>0</v>
          </cell>
          <cell r="F505">
            <v>1715</v>
          </cell>
          <cell r="G505">
            <v>0</v>
          </cell>
          <cell r="H505">
            <v>0</v>
          </cell>
        </row>
        <row r="506">
          <cell r="A506">
            <v>1716</v>
          </cell>
          <cell r="B506">
            <v>0</v>
          </cell>
          <cell r="C506">
            <v>0</v>
          </cell>
          <cell r="F506">
            <v>1716</v>
          </cell>
          <cell r="G506">
            <v>0</v>
          </cell>
          <cell r="H506">
            <v>0</v>
          </cell>
        </row>
        <row r="507">
          <cell r="A507">
            <v>1717</v>
          </cell>
          <cell r="B507">
            <v>0</v>
          </cell>
          <cell r="C507">
            <v>0</v>
          </cell>
          <cell r="F507">
            <v>1717</v>
          </cell>
          <cell r="G507">
            <v>0</v>
          </cell>
          <cell r="H507">
            <v>0</v>
          </cell>
        </row>
        <row r="508">
          <cell r="A508">
            <v>1718</v>
          </cell>
          <cell r="B508">
            <v>0</v>
          </cell>
          <cell r="C508">
            <v>0</v>
          </cell>
          <cell r="F508">
            <v>1718</v>
          </cell>
          <cell r="G508">
            <v>0</v>
          </cell>
          <cell r="H508">
            <v>0</v>
          </cell>
        </row>
        <row r="509">
          <cell r="A509">
            <v>1719</v>
          </cell>
          <cell r="B509">
            <v>0</v>
          </cell>
          <cell r="C509">
            <v>0</v>
          </cell>
          <cell r="F509">
            <v>1719</v>
          </cell>
          <cell r="G509">
            <v>0</v>
          </cell>
          <cell r="H509">
            <v>0</v>
          </cell>
        </row>
        <row r="510">
          <cell r="A510">
            <v>1720</v>
          </cell>
          <cell r="B510">
            <v>0</v>
          </cell>
          <cell r="C510">
            <v>0</v>
          </cell>
          <cell r="F510">
            <v>1720</v>
          </cell>
          <cell r="G510">
            <v>0</v>
          </cell>
          <cell r="H510">
            <v>0</v>
          </cell>
        </row>
        <row r="511">
          <cell r="A511">
            <v>1721</v>
          </cell>
          <cell r="B511">
            <v>0</v>
          </cell>
          <cell r="C511">
            <v>0</v>
          </cell>
          <cell r="F511">
            <v>1721</v>
          </cell>
          <cell r="G511">
            <v>0</v>
          </cell>
          <cell r="H511">
            <v>0</v>
          </cell>
        </row>
        <row r="512">
          <cell r="A512">
            <v>1722</v>
          </cell>
          <cell r="B512">
            <v>0</v>
          </cell>
          <cell r="C512">
            <v>0</v>
          </cell>
          <cell r="F512">
            <v>1722</v>
          </cell>
          <cell r="G512">
            <v>0</v>
          </cell>
          <cell r="H512">
            <v>0</v>
          </cell>
        </row>
        <row r="513">
          <cell r="A513">
            <v>1723</v>
          </cell>
          <cell r="B513">
            <v>0</v>
          </cell>
          <cell r="C513">
            <v>0</v>
          </cell>
          <cell r="F513">
            <v>1723</v>
          </cell>
          <cell r="G513">
            <v>0</v>
          </cell>
          <cell r="H513">
            <v>0</v>
          </cell>
        </row>
        <row r="514">
          <cell r="A514">
            <v>1724</v>
          </cell>
          <cell r="B514">
            <v>0</v>
          </cell>
          <cell r="C514">
            <v>0</v>
          </cell>
          <cell r="F514">
            <v>1724</v>
          </cell>
          <cell r="G514">
            <v>0</v>
          </cell>
          <cell r="H514">
            <v>0</v>
          </cell>
        </row>
        <row r="515">
          <cell r="A515">
            <v>1725</v>
          </cell>
          <cell r="B515">
            <v>0</v>
          </cell>
          <cell r="C515">
            <v>0</v>
          </cell>
          <cell r="F515">
            <v>1725</v>
          </cell>
          <cell r="G515">
            <v>0</v>
          </cell>
          <cell r="H515">
            <v>0</v>
          </cell>
        </row>
        <row r="516">
          <cell r="A516">
            <v>1726</v>
          </cell>
          <cell r="B516">
            <v>0</v>
          </cell>
          <cell r="C516">
            <v>0</v>
          </cell>
          <cell r="F516">
            <v>1726</v>
          </cell>
          <cell r="G516">
            <v>0</v>
          </cell>
          <cell r="H516">
            <v>0</v>
          </cell>
        </row>
        <row r="517">
          <cell r="A517">
            <v>1727</v>
          </cell>
          <cell r="B517">
            <v>0</v>
          </cell>
          <cell r="C517">
            <v>0</v>
          </cell>
          <cell r="F517">
            <v>1727</v>
          </cell>
          <cell r="G517">
            <v>0</v>
          </cell>
          <cell r="H517">
            <v>0</v>
          </cell>
        </row>
        <row r="518">
          <cell r="A518">
            <v>1728</v>
          </cell>
          <cell r="B518">
            <v>0</v>
          </cell>
          <cell r="C518">
            <v>0</v>
          </cell>
          <cell r="F518">
            <v>1728</v>
          </cell>
          <cell r="G518">
            <v>0</v>
          </cell>
          <cell r="H518">
            <v>0</v>
          </cell>
        </row>
        <row r="519">
          <cell r="A519">
            <v>1729</v>
          </cell>
          <cell r="B519">
            <v>0</v>
          </cell>
          <cell r="C519">
            <v>0</v>
          </cell>
          <cell r="F519">
            <v>1729</v>
          </cell>
          <cell r="G519">
            <v>0</v>
          </cell>
          <cell r="H519">
            <v>0</v>
          </cell>
        </row>
        <row r="520">
          <cell r="A520">
            <v>1730</v>
          </cell>
          <cell r="B520">
            <v>0</v>
          </cell>
          <cell r="C520">
            <v>0</v>
          </cell>
          <cell r="F520">
            <v>1730</v>
          </cell>
          <cell r="G520">
            <v>0</v>
          </cell>
          <cell r="H520">
            <v>0</v>
          </cell>
        </row>
        <row r="521">
          <cell r="A521">
            <v>1731</v>
          </cell>
          <cell r="B521">
            <v>0</v>
          </cell>
          <cell r="C521">
            <v>0</v>
          </cell>
          <cell r="F521">
            <v>1731</v>
          </cell>
          <cell r="G521">
            <v>0</v>
          </cell>
          <cell r="H521">
            <v>0</v>
          </cell>
        </row>
        <row r="522">
          <cell r="A522">
            <v>1732</v>
          </cell>
          <cell r="B522">
            <v>0</v>
          </cell>
          <cell r="C522">
            <v>0</v>
          </cell>
          <cell r="F522">
            <v>1732</v>
          </cell>
          <cell r="G522">
            <v>0</v>
          </cell>
          <cell r="H522">
            <v>0</v>
          </cell>
        </row>
        <row r="523">
          <cell r="A523">
            <v>1733</v>
          </cell>
          <cell r="B523">
            <v>0</v>
          </cell>
          <cell r="C523">
            <v>0</v>
          </cell>
          <cell r="F523">
            <v>1733</v>
          </cell>
          <cell r="G523">
            <v>0</v>
          </cell>
          <cell r="H523">
            <v>0</v>
          </cell>
        </row>
        <row r="524">
          <cell r="A524">
            <v>1734</v>
          </cell>
          <cell r="B524">
            <v>0</v>
          </cell>
          <cell r="C524">
            <v>0</v>
          </cell>
          <cell r="F524">
            <v>1734</v>
          </cell>
          <cell r="G524">
            <v>0</v>
          </cell>
          <cell r="H524">
            <v>0</v>
          </cell>
        </row>
        <row r="525">
          <cell r="A525">
            <v>1735</v>
          </cell>
          <cell r="B525">
            <v>0</v>
          </cell>
          <cell r="C525">
            <v>0</v>
          </cell>
          <cell r="F525">
            <v>1735</v>
          </cell>
          <cell r="G525">
            <v>0</v>
          </cell>
          <cell r="H525">
            <v>0</v>
          </cell>
        </row>
        <row r="526">
          <cell r="A526">
            <v>1736</v>
          </cell>
          <cell r="B526">
            <v>0</v>
          </cell>
          <cell r="C526">
            <v>0</v>
          </cell>
          <cell r="F526">
            <v>1736</v>
          </cell>
          <cell r="G526">
            <v>0</v>
          </cell>
          <cell r="H526">
            <v>0</v>
          </cell>
        </row>
        <row r="527">
          <cell r="A527">
            <v>1737</v>
          </cell>
          <cell r="B527">
            <v>0</v>
          </cell>
          <cell r="C527">
            <v>0</v>
          </cell>
          <cell r="F527">
            <v>1737</v>
          </cell>
          <cell r="G527">
            <v>0</v>
          </cell>
          <cell r="H527">
            <v>0</v>
          </cell>
        </row>
        <row r="528">
          <cell r="A528">
            <v>1738</v>
          </cell>
          <cell r="B528">
            <v>0</v>
          </cell>
          <cell r="C528">
            <v>0</v>
          </cell>
          <cell r="F528">
            <v>1738</v>
          </cell>
          <cell r="G528">
            <v>0</v>
          </cell>
          <cell r="H528">
            <v>0</v>
          </cell>
        </row>
        <row r="529">
          <cell r="A529">
            <v>1739</v>
          </cell>
          <cell r="B529">
            <v>0</v>
          </cell>
          <cell r="C529">
            <v>0</v>
          </cell>
          <cell r="F529">
            <v>1739</v>
          </cell>
          <cell r="G529">
            <v>0</v>
          </cell>
          <cell r="H529">
            <v>0</v>
          </cell>
        </row>
        <row r="530">
          <cell r="A530">
            <v>1740</v>
          </cell>
          <cell r="B530">
            <v>0</v>
          </cell>
          <cell r="C530">
            <v>0</v>
          </cell>
          <cell r="F530">
            <v>1740</v>
          </cell>
          <cell r="G530">
            <v>0</v>
          </cell>
          <cell r="H530">
            <v>0</v>
          </cell>
        </row>
        <row r="531">
          <cell r="A531">
            <v>1741</v>
          </cell>
          <cell r="B531">
            <v>0</v>
          </cell>
          <cell r="C531">
            <v>0</v>
          </cell>
          <cell r="F531">
            <v>1741</v>
          </cell>
          <cell r="G531">
            <v>0</v>
          </cell>
          <cell r="H531">
            <v>0</v>
          </cell>
        </row>
        <row r="532">
          <cell r="A532">
            <v>1742</v>
          </cell>
          <cell r="B532">
            <v>0</v>
          </cell>
          <cell r="C532">
            <v>0</v>
          </cell>
          <cell r="F532">
            <v>1742</v>
          </cell>
          <cell r="G532">
            <v>0</v>
          </cell>
          <cell r="H532">
            <v>0</v>
          </cell>
        </row>
        <row r="533">
          <cell r="A533">
            <v>1743</v>
          </cell>
          <cell r="B533">
            <v>0</v>
          </cell>
          <cell r="C533">
            <v>0</v>
          </cell>
          <cell r="F533">
            <v>1743</v>
          </cell>
          <cell r="G533">
            <v>0</v>
          </cell>
          <cell r="H533">
            <v>0</v>
          </cell>
        </row>
        <row r="534">
          <cell r="A534">
            <v>1744</v>
          </cell>
          <cell r="B534">
            <v>0</v>
          </cell>
          <cell r="C534">
            <v>0</v>
          </cell>
          <cell r="F534">
            <v>1744</v>
          </cell>
          <cell r="G534">
            <v>0</v>
          </cell>
          <cell r="H534">
            <v>0</v>
          </cell>
        </row>
        <row r="535">
          <cell r="A535">
            <v>1745</v>
          </cell>
          <cell r="B535">
            <v>0</v>
          </cell>
          <cell r="C535">
            <v>0</v>
          </cell>
          <cell r="F535">
            <v>1745</v>
          </cell>
          <cell r="G535">
            <v>0</v>
          </cell>
          <cell r="H535">
            <v>0</v>
          </cell>
        </row>
        <row r="536">
          <cell r="A536">
            <v>1746</v>
          </cell>
          <cell r="B536">
            <v>0</v>
          </cell>
          <cell r="C536">
            <v>0</v>
          </cell>
          <cell r="F536">
            <v>1746</v>
          </cell>
          <cell r="G536">
            <v>0</v>
          </cell>
          <cell r="H536">
            <v>0</v>
          </cell>
        </row>
        <row r="537">
          <cell r="A537">
            <v>1747</v>
          </cell>
          <cell r="B537">
            <v>0</v>
          </cell>
          <cell r="C537">
            <v>0</v>
          </cell>
          <cell r="F537">
            <v>1747</v>
          </cell>
          <cell r="G537">
            <v>0</v>
          </cell>
          <cell r="H537">
            <v>0</v>
          </cell>
        </row>
        <row r="538">
          <cell r="A538">
            <v>1748</v>
          </cell>
          <cell r="B538">
            <v>0</v>
          </cell>
          <cell r="C538">
            <v>0</v>
          </cell>
          <cell r="F538">
            <v>1748</v>
          </cell>
          <cell r="G538">
            <v>0</v>
          </cell>
          <cell r="H538">
            <v>0</v>
          </cell>
        </row>
        <row r="539">
          <cell r="A539">
            <v>1749</v>
          </cell>
          <cell r="B539">
            <v>0</v>
          </cell>
          <cell r="C539">
            <v>0</v>
          </cell>
          <cell r="F539">
            <v>1749</v>
          </cell>
          <cell r="G539">
            <v>0</v>
          </cell>
          <cell r="H539">
            <v>0</v>
          </cell>
        </row>
        <row r="540">
          <cell r="A540">
            <v>1750</v>
          </cell>
          <cell r="B540">
            <v>0</v>
          </cell>
          <cell r="C540">
            <v>0</v>
          </cell>
          <cell r="F540">
            <v>1750</v>
          </cell>
          <cell r="G540">
            <v>0</v>
          </cell>
          <cell r="H540">
            <v>0</v>
          </cell>
        </row>
        <row r="541">
          <cell r="A541">
            <v>1751</v>
          </cell>
          <cell r="B541">
            <v>0</v>
          </cell>
          <cell r="C541">
            <v>0</v>
          </cell>
          <cell r="F541">
            <v>1751</v>
          </cell>
          <cell r="G541">
            <v>0</v>
          </cell>
          <cell r="H541">
            <v>0</v>
          </cell>
        </row>
        <row r="542">
          <cell r="A542">
            <v>1752</v>
          </cell>
          <cell r="B542">
            <v>0</v>
          </cell>
          <cell r="C542">
            <v>0</v>
          </cell>
          <cell r="F542">
            <v>1752</v>
          </cell>
          <cell r="G542">
            <v>0</v>
          </cell>
          <cell r="H542">
            <v>0</v>
          </cell>
        </row>
        <row r="543">
          <cell r="A543">
            <v>1753</v>
          </cell>
          <cell r="B543">
            <v>0</v>
          </cell>
          <cell r="C543">
            <v>0</v>
          </cell>
          <cell r="F543">
            <v>1753</v>
          </cell>
          <cell r="G543">
            <v>0</v>
          </cell>
          <cell r="H543">
            <v>0</v>
          </cell>
        </row>
        <row r="544">
          <cell r="A544">
            <v>1754</v>
          </cell>
          <cell r="B544">
            <v>0</v>
          </cell>
          <cell r="C544">
            <v>0</v>
          </cell>
          <cell r="F544">
            <v>1754</v>
          </cell>
          <cell r="G544">
            <v>0</v>
          </cell>
          <cell r="H544">
            <v>0</v>
          </cell>
        </row>
        <row r="545">
          <cell r="A545">
            <v>1755</v>
          </cell>
          <cell r="B545">
            <v>0</v>
          </cell>
          <cell r="C545">
            <v>0</v>
          </cell>
          <cell r="F545">
            <v>1755</v>
          </cell>
          <cell r="G545">
            <v>0</v>
          </cell>
          <cell r="H545">
            <v>0</v>
          </cell>
        </row>
        <row r="546">
          <cell r="A546">
            <v>1756</v>
          </cell>
          <cell r="B546">
            <v>0</v>
          </cell>
          <cell r="C546">
            <v>0</v>
          </cell>
          <cell r="F546">
            <v>1756</v>
          </cell>
          <cell r="G546">
            <v>0</v>
          </cell>
          <cell r="H546">
            <v>0</v>
          </cell>
        </row>
        <row r="547">
          <cell r="A547">
            <v>1801</v>
          </cell>
          <cell r="B547">
            <v>0</v>
          </cell>
          <cell r="C547">
            <v>0</v>
          </cell>
          <cell r="F547">
            <v>1801</v>
          </cell>
          <cell r="G547">
            <v>0</v>
          </cell>
          <cell r="H547">
            <v>0</v>
          </cell>
        </row>
        <row r="548">
          <cell r="A548">
            <v>1802</v>
          </cell>
          <cell r="B548">
            <v>0</v>
          </cell>
          <cell r="C548">
            <v>0</v>
          </cell>
          <cell r="F548">
            <v>1802</v>
          </cell>
          <cell r="G548">
            <v>0</v>
          </cell>
          <cell r="H548">
            <v>0</v>
          </cell>
        </row>
        <row r="549">
          <cell r="A549">
            <v>1803</v>
          </cell>
          <cell r="B549">
            <v>0</v>
          </cell>
          <cell r="C549">
            <v>0</v>
          </cell>
          <cell r="F549">
            <v>1803</v>
          </cell>
          <cell r="G549">
            <v>0</v>
          </cell>
          <cell r="H549">
            <v>0</v>
          </cell>
        </row>
        <row r="550">
          <cell r="A550">
            <v>1805</v>
          </cell>
          <cell r="B550">
            <v>0</v>
          </cell>
          <cell r="C550">
            <v>0</v>
          </cell>
          <cell r="F550">
            <v>1805</v>
          </cell>
          <cell r="G550">
            <v>0</v>
          </cell>
          <cell r="H550">
            <v>0</v>
          </cell>
        </row>
        <row r="551">
          <cell r="A551">
            <v>1806</v>
          </cell>
          <cell r="B551">
            <v>0</v>
          </cell>
          <cell r="C551">
            <v>0</v>
          </cell>
          <cell r="F551">
            <v>1806</v>
          </cell>
          <cell r="G551">
            <v>0</v>
          </cell>
          <cell r="H551">
            <v>0</v>
          </cell>
        </row>
        <row r="552">
          <cell r="A552">
            <v>1807</v>
          </cell>
          <cell r="B552">
            <v>0</v>
          </cell>
          <cell r="C552">
            <v>0</v>
          </cell>
          <cell r="F552">
            <v>1807</v>
          </cell>
          <cell r="G552">
            <v>0</v>
          </cell>
          <cell r="H552">
            <v>0</v>
          </cell>
        </row>
        <row r="553">
          <cell r="A553">
            <v>1808</v>
          </cell>
          <cell r="B553">
            <v>0</v>
          </cell>
          <cell r="C553">
            <v>0</v>
          </cell>
          <cell r="F553">
            <v>1808</v>
          </cell>
          <cell r="G553">
            <v>0</v>
          </cell>
          <cell r="H553">
            <v>0</v>
          </cell>
        </row>
        <row r="554">
          <cell r="A554">
            <v>1809</v>
          </cell>
          <cell r="B554">
            <v>0</v>
          </cell>
          <cell r="C554">
            <v>0</v>
          </cell>
          <cell r="F554">
            <v>1809</v>
          </cell>
          <cell r="G554">
            <v>0</v>
          </cell>
          <cell r="H554">
            <v>0</v>
          </cell>
        </row>
        <row r="555">
          <cell r="A555">
            <v>1810</v>
          </cell>
          <cell r="B555">
            <v>0</v>
          </cell>
          <cell r="C555">
            <v>0</v>
          </cell>
          <cell r="F555">
            <v>1810</v>
          </cell>
          <cell r="G555">
            <v>0</v>
          </cell>
          <cell r="H555">
            <v>0</v>
          </cell>
        </row>
        <row r="556">
          <cell r="A556">
            <v>1811</v>
          </cell>
          <cell r="B556">
            <v>0</v>
          </cell>
          <cell r="C556">
            <v>0</v>
          </cell>
          <cell r="F556">
            <v>1811</v>
          </cell>
          <cell r="G556">
            <v>0</v>
          </cell>
          <cell r="H556">
            <v>0</v>
          </cell>
        </row>
        <row r="557">
          <cell r="A557">
            <v>1812</v>
          </cell>
          <cell r="B557">
            <v>0</v>
          </cell>
          <cell r="C557">
            <v>0</v>
          </cell>
          <cell r="F557">
            <v>1812</v>
          </cell>
          <cell r="G557">
            <v>0</v>
          </cell>
          <cell r="H557">
            <v>0</v>
          </cell>
        </row>
        <row r="558">
          <cell r="A558">
            <v>1813</v>
          </cell>
          <cell r="B558">
            <v>0</v>
          </cell>
          <cell r="C558">
            <v>0</v>
          </cell>
          <cell r="F558">
            <v>1813</v>
          </cell>
          <cell r="G558">
            <v>0</v>
          </cell>
          <cell r="H558">
            <v>0</v>
          </cell>
        </row>
        <row r="559">
          <cell r="A559">
            <v>1814</v>
          </cell>
          <cell r="B559">
            <v>0</v>
          </cell>
          <cell r="C559">
            <v>0</v>
          </cell>
          <cell r="F559">
            <v>1814</v>
          </cell>
          <cell r="G559">
            <v>0</v>
          </cell>
          <cell r="H559">
            <v>0</v>
          </cell>
        </row>
        <row r="560">
          <cell r="A560">
            <v>1815</v>
          </cell>
          <cell r="B560">
            <v>0</v>
          </cell>
          <cell r="C560">
            <v>0</v>
          </cell>
          <cell r="F560">
            <v>1815</v>
          </cell>
          <cell r="G560">
            <v>0</v>
          </cell>
          <cell r="H560">
            <v>0</v>
          </cell>
        </row>
        <row r="561">
          <cell r="A561">
            <v>1816</v>
          </cell>
          <cell r="B561">
            <v>0</v>
          </cell>
          <cell r="C561">
            <v>0</v>
          </cell>
          <cell r="F561">
            <v>1816</v>
          </cell>
          <cell r="G561">
            <v>0</v>
          </cell>
          <cell r="H561">
            <v>0</v>
          </cell>
        </row>
        <row r="562">
          <cell r="A562">
            <v>1817</v>
          </cell>
          <cell r="B562">
            <v>0</v>
          </cell>
          <cell r="C562">
            <v>0</v>
          </cell>
          <cell r="F562">
            <v>1817</v>
          </cell>
          <cell r="G562">
            <v>0</v>
          </cell>
          <cell r="H562">
            <v>0</v>
          </cell>
        </row>
        <row r="563">
          <cell r="A563">
            <v>1818</v>
          </cell>
          <cell r="B563">
            <v>0</v>
          </cell>
          <cell r="C563">
            <v>0</v>
          </cell>
          <cell r="F563">
            <v>1818</v>
          </cell>
          <cell r="G563">
            <v>0</v>
          </cell>
          <cell r="H563">
            <v>0</v>
          </cell>
        </row>
        <row r="564">
          <cell r="A564">
            <v>1819</v>
          </cell>
          <cell r="B564">
            <v>0</v>
          </cell>
          <cell r="C564">
            <v>0</v>
          </cell>
          <cell r="F564">
            <v>1819</v>
          </cell>
          <cell r="G564">
            <v>0</v>
          </cell>
          <cell r="H564">
            <v>0</v>
          </cell>
        </row>
        <row r="565">
          <cell r="A565">
            <v>1820</v>
          </cell>
          <cell r="B565">
            <v>0</v>
          </cell>
          <cell r="C565">
            <v>0</v>
          </cell>
          <cell r="F565">
            <v>1820</v>
          </cell>
          <cell r="G565">
            <v>0</v>
          </cell>
          <cell r="H565">
            <v>0</v>
          </cell>
        </row>
        <row r="566">
          <cell r="A566">
            <v>1901</v>
          </cell>
          <cell r="B566">
            <v>0</v>
          </cell>
          <cell r="C566">
            <v>0</v>
          </cell>
          <cell r="F566">
            <v>1901</v>
          </cell>
          <cell r="G566">
            <v>0</v>
          </cell>
          <cell r="H566">
            <v>0</v>
          </cell>
        </row>
        <row r="567">
          <cell r="A567">
            <v>1902</v>
          </cell>
          <cell r="B567">
            <v>0</v>
          </cell>
          <cell r="C567">
            <v>0</v>
          </cell>
          <cell r="F567">
            <v>1902</v>
          </cell>
          <cell r="G567">
            <v>0</v>
          </cell>
          <cell r="H567">
            <v>0</v>
          </cell>
        </row>
        <row r="568">
          <cell r="A568">
            <v>1903</v>
          </cell>
          <cell r="B568">
            <v>0</v>
          </cell>
          <cell r="C568">
            <v>0</v>
          </cell>
          <cell r="F568">
            <v>1903</v>
          </cell>
          <cell r="G568">
            <v>0</v>
          </cell>
          <cell r="H568">
            <v>0</v>
          </cell>
        </row>
        <row r="569">
          <cell r="A569">
            <v>1904</v>
          </cell>
          <cell r="B569">
            <v>0</v>
          </cell>
          <cell r="C569">
            <v>0</v>
          </cell>
          <cell r="F569">
            <v>1904</v>
          </cell>
          <cell r="G569">
            <v>0</v>
          </cell>
          <cell r="H569">
            <v>0</v>
          </cell>
        </row>
        <row r="570">
          <cell r="A570">
            <v>1905</v>
          </cell>
          <cell r="B570">
            <v>0</v>
          </cell>
          <cell r="C570">
            <v>0</v>
          </cell>
          <cell r="F570">
            <v>1905</v>
          </cell>
          <cell r="G570">
            <v>0</v>
          </cell>
          <cell r="H570">
            <v>0</v>
          </cell>
        </row>
        <row r="571">
          <cell r="A571">
            <v>1906</v>
          </cell>
          <cell r="B571">
            <v>0</v>
          </cell>
          <cell r="C571">
            <v>0</v>
          </cell>
          <cell r="F571">
            <v>1906</v>
          </cell>
          <cell r="G571">
            <v>0</v>
          </cell>
          <cell r="H571">
            <v>0</v>
          </cell>
        </row>
        <row r="572">
          <cell r="A572">
            <v>1907</v>
          </cell>
          <cell r="B572">
            <v>0</v>
          </cell>
          <cell r="C572">
            <v>0</v>
          </cell>
          <cell r="F572">
            <v>1907</v>
          </cell>
          <cell r="G572">
            <v>0</v>
          </cell>
          <cell r="H572">
            <v>0</v>
          </cell>
        </row>
        <row r="573">
          <cell r="A573">
            <v>1908</v>
          </cell>
          <cell r="B573">
            <v>0</v>
          </cell>
          <cell r="C573">
            <v>0</v>
          </cell>
          <cell r="F573">
            <v>1908</v>
          </cell>
          <cell r="G573">
            <v>0</v>
          </cell>
          <cell r="H573">
            <v>0</v>
          </cell>
        </row>
        <row r="574">
          <cell r="A574">
            <v>1909</v>
          </cell>
          <cell r="B574">
            <v>0</v>
          </cell>
          <cell r="C574">
            <v>0</v>
          </cell>
          <cell r="F574">
            <v>1909</v>
          </cell>
          <cell r="G574">
            <v>0</v>
          </cell>
          <cell r="H574">
            <v>0</v>
          </cell>
        </row>
        <row r="575">
          <cell r="A575">
            <v>1910</v>
          </cell>
          <cell r="B575">
            <v>0</v>
          </cell>
          <cell r="C575">
            <v>0</v>
          </cell>
          <cell r="F575">
            <v>1910</v>
          </cell>
          <cell r="G575">
            <v>0</v>
          </cell>
          <cell r="H575">
            <v>0</v>
          </cell>
        </row>
        <row r="576">
          <cell r="A576">
            <v>1911</v>
          </cell>
          <cell r="B576">
            <v>0</v>
          </cell>
          <cell r="C576">
            <v>0</v>
          </cell>
          <cell r="F576">
            <v>1911</v>
          </cell>
          <cell r="G576">
            <v>0</v>
          </cell>
          <cell r="H576">
            <v>0</v>
          </cell>
        </row>
        <row r="577">
          <cell r="A577">
            <v>1912</v>
          </cell>
          <cell r="B577">
            <v>0</v>
          </cell>
          <cell r="C577">
            <v>0</v>
          </cell>
          <cell r="F577">
            <v>1912</v>
          </cell>
          <cell r="G577">
            <v>0</v>
          </cell>
          <cell r="H577">
            <v>0</v>
          </cell>
        </row>
        <row r="578">
          <cell r="A578">
            <v>1913</v>
          </cell>
          <cell r="B578">
            <v>0</v>
          </cell>
          <cell r="C578">
            <v>0</v>
          </cell>
          <cell r="F578">
            <v>1913</v>
          </cell>
          <cell r="G578">
            <v>0</v>
          </cell>
          <cell r="H578">
            <v>0</v>
          </cell>
        </row>
        <row r="579">
          <cell r="A579">
            <v>1914</v>
          </cell>
          <cell r="B579">
            <v>0</v>
          </cell>
          <cell r="C579">
            <v>0</v>
          </cell>
          <cell r="F579">
            <v>1914</v>
          </cell>
          <cell r="G579">
            <v>0</v>
          </cell>
          <cell r="H579">
            <v>0</v>
          </cell>
        </row>
        <row r="580">
          <cell r="A580">
            <v>1915</v>
          </cell>
          <cell r="B580">
            <v>0</v>
          </cell>
          <cell r="C580">
            <v>0</v>
          </cell>
          <cell r="F580">
            <v>1915</v>
          </cell>
          <cell r="G580">
            <v>0</v>
          </cell>
          <cell r="H580">
            <v>0</v>
          </cell>
        </row>
        <row r="581">
          <cell r="A581">
            <v>2301</v>
          </cell>
          <cell r="B581">
            <v>0</v>
          </cell>
          <cell r="C581">
            <v>0</v>
          </cell>
          <cell r="F581">
            <v>2301</v>
          </cell>
          <cell r="G581">
            <v>0</v>
          </cell>
          <cell r="H581">
            <v>0</v>
          </cell>
        </row>
        <row r="582">
          <cell r="A582">
            <v>2302</v>
          </cell>
          <cell r="B582">
            <v>0</v>
          </cell>
          <cell r="C582">
            <v>0</v>
          </cell>
          <cell r="F582">
            <v>2302</v>
          </cell>
          <cell r="G582">
            <v>0</v>
          </cell>
          <cell r="H582">
            <v>0</v>
          </cell>
        </row>
        <row r="583">
          <cell r="A583">
            <v>2303</v>
          </cell>
          <cell r="B583">
            <v>0</v>
          </cell>
          <cell r="C583">
            <v>0</v>
          </cell>
          <cell r="F583">
            <v>2303</v>
          </cell>
          <cell r="G583">
            <v>0</v>
          </cell>
          <cell r="H583">
            <v>0</v>
          </cell>
        </row>
        <row r="584">
          <cell r="A584">
            <v>2311</v>
          </cell>
          <cell r="B584">
            <v>0</v>
          </cell>
          <cell r="C584">
            <v>0</v>
          </cell>
          <cell r="F584">
            <v>2311</v>
          </cell>
          <cell r="G584">
            <v>0</v>
          </cell>
          <cell r="H584">
            <v>0</v>
          </cell>
        </row>
        <row r="585">
          <cell r="A585">
            <v>2312</v>
          </cell>
          <cell r="B585">
            <v>0</v>
          </cell>
          <cell r="C585">
            <v>0</v>
          </cell>
          <cell r="F585">
            <v>2312</v>
          </cell>
          <cell r="G585">
            <v>0</v>
          </cell>
          <cell r="H585">
            <v>0</v>
          </cell>
        </row>
        <row r="586">
          <cell r="A586">
            <v>2313</v>
          </cell>
          <cell r="B586">
            <v>0</v>
          </cell>
          <cell r="C586">
            <v>0</v>
          </cell>
          <cell r="F586">
            <v>2313</v>
          </cell>
          <cell r="G586">
            <v>0</v>
          </cell>
          <cell r="H586">
            <v>0</v>
          </cell>
        </row>
        <row r="587">
          <cell r="A587">
            <v>2314</v>
          </cell>
          <cell r="B587">
            <v>0</v>
          </cell>
          <cell r="C587">
            <v>0</v>
          </cell>
          <cell r="F587">
            <v>2314</v>
          </cell>
          <cell r="G587">
            <v>0</v>
          </cell>
          <cell r="H587">
            <v>0</v>
          </cell>
        </row>
        <row r="588">
          <cell r="A588">
            <v>2315</v>
          </cell>
          <cell r="B588">
            <v>0</v>
          </cell>
          <cell r="C588">
            <v>0</v>
          </cell>
          <cell r="F588">
            <v>2315</v>
          </cell>
          <cell r="G588">
            <v>0</v>
          </cell>
          <cell r="H588">
            <v>0</v>
          </cell>
        </row>
        <row r="589">
          <cell r="A589">
            <v>2316</v>
          </cell>
          <cell r="B589">
            <v>0</v>
          </cell>
          <cell r="C589">
            <v>0</v>
          </cell>
          <cell r="F589">
            <v>2316</v>
          </cell>
          <cell r="G589">
            <v>0</v>
          </cell>
          <cell r="H589">
            <v>0</v>
          </cell>
        </row>
        <row r="590">
          <cell r="A590">
            <v>2317</v>
          </cell>
          <cell r="B590">
            <v>0</v>
          </cell>
          <cell r="C590">
            <v>0</v>
          </cell>
          <cell r="F590">
            <v>2317</v>
          </cell>
          <cell r="G590">
            <v>0</v>
          </cell>
          <cell r="H590">
            <v>0</v>
          </cell>
        </row>
        <row r="591">
          <cell r="A591">
            <v>2318</v>
          </cell>
          <cell r="B591">
            <v>0</v>
          </cell>
          <cell r="C591">
            <v>0</v>
          </cell>
          <cell r="F591">
            <v>2318</v>
          </cell>
          <cell r="G591">
            <v>0</v>
          </cell>
          <cell r="H591">
            <v>0</v>
          </cell>
        </row>
        <row r="592">
          <cell r="A592">
            <v>2319</v>
          </cell>
          <cell r="B592">
            <v>0</v>
          </cell>
          <cell r="C592">
            <v>0</v>
          </cell>
          <cell r="F592">
            <v>2319</v>
          </cell>
          <cell r="G592">
            <v>0</v>
          </cell>
          <cell r="H592">
            <v>0</v>
          </cell>
        </row>
        <row r="593">
          <cell r="A593">
            <v>2320</v>
          </cell>
          <cell r="B593">
            <v>0</v>
          </cell>
          <cell r="C593">
            <v>0</v>
          </cell>
          <cell r="F593">
            <v>2320</v>
          </cell>
          <cell r="G593">
            <v>0</v>
          </cell>
          <cell r="H593">
            <v>0</v>
          </cell>
        </row>
        <row r="594">
          <cell r="A594">
            <v>2321</v>
          </cell>
          <cell r="B594">
            <v>0</v>
          </cell>
          <cell r="C594">
            <v>0</v>
          </cell>
          <cell r="F594">
            <v>2321</v>
          </cell>
          <cell r="G594">
            <v>0</v>
          </cell>
          <cell r="H594">
            <v>0</v>
          </cell>
        </row>
        <row r="595">
          <cell r="A595">
            <v>2322</v>
          </cell>
          <cell r="B595">
            <v>0</v>
          </cell>
          <cell r="C595">
            <v>0</v>
          </cell>
          <cell r="F595">
            <v>2322</v>
          </cell>
          <cell r="G595">
            <v>0</v>
          </cell>
          <cell r="H595">
            <v>0</v>
          </cell>
        </row>
        <row r="596">
          <cell r="A596">
            <v>2323</v>
          </cell>
          <cell r="B596">
            <v>0</v>
          </cell>
          <cell r="C596">
            <v>0</v>
          </cell>
          <cell r="F596">
            <v>2323</v>
          </cell>
          <cell r="G596">
            <v>0</v>
          </cell>
          <cell r="H596">
            <v>0</v>
          </cell>
        </row>
        <row r="597">
          <cell r="A597">
            <v>2324</v>
          </cell>
          <cell r="B597">
            <v>0</v>
          </cell>
          <cell r="C597">
            <v>0</v>
          </cell>
          <cell r="F597">
            <v>2324</v>
          </cell>
          <cell r="G597">
            <v>0</v>
          </cell>
          <cell r="H597">
            <v>0</v>
          </cell>
        </row>
        <row r="598">
          <cell r="A598">
            <v>2325</v>
          </cell>
          <cell r="B598">
            <v>0</v>
          </cell>
          <cell r="C598">
            <v>0</v>
          </cell>
          <cell r="F598">
            <v>2325</v>
          </cell>
          <cell r="G598">
            <v>0</v>
          </cell>
          <cell r="H598">
            <v>0</v>
          </cell>
        </row>
        <row r="599">
          <cell r="A599">
            <v>2326</v>
          </cell>
          <cell r="B599">
            <v>0</v>
          </cell>
          <cell r="C599">
            <v>0</v>
          </cell>
          <cell r="F599">
            <v>2326</v>
          </cell>
          <cell r="G599">
            <v>0</v>
          </cell>
          <cell r="H599">
            <v>0</v>
          </cell>
        </row>
        <row r="600">
          <cell r="A600">
            <v>2327</v>
          </cell>
          <cell r="B600">
            <v>0</v>
          </cell>
          <cell r="C600">
            <v>0</v>
          </cell>
          <cell r="F600">
            <v>2327</v>
          </cell>
          <cell r="G600">
            <v>0</v>
          </cell>
          <cell r="H600">
            <v>0</v>
          </cell>
        </row>
        <row r="601">
          <cell r="A601">
            <v>2328</v>
          </cell>
          <cell r="B601">
            <v>0</v>
          </cell>
          <cell r="C601">
            <v>0</v>
          </cell>
          <cell r="F601">
            <v>2328</v>
          </cell>
          <cell r="G601">
            <v>0</v>
          </cell>
          <cell r="H601">
            <v>0</v>
          </cell>
        </row>
        <row r="602">
          <cell r="A602" t="str">
            <v>99 - 01</v>
          </cell>
          <cell r="B602">
            <v>2750761.08</v>
          </cell>
          <cell r="C602">
            <v>0</v>
          </cell>
          <cell r="F602" t="str">
            <v>99 - 01</v>
          </cell>
          <cell r="G602">
            <v>0</v>
          </cell>
          <cell r="H602">
            <v>0</v>
          </cell>
        </row>
        <row r="603">
          <cell r="A603" t="str">
            <v>99 - 02</v>
          </cell>
          <cell r="B603">
            <v>73458.38</v>
          </cell>
          <cell r="C603">
            <v>17601.93</v>
          </cell>
          <cell r="F603" t="str">
            <v>99 - 02</v>
          </cell>
          <cell r="G603">
            <v>0</v>
          </cell>
          <cell r="H603">
            <v>0</v>
          </cell>
        </row>
        <row r="604">
          <cell r="A604" t="str">
            <v>99 - 03</v>
          </cell>
          <cell r="B604">
            <v>0</v>
          </cell>
          <cell r="C604">
            <v>0</v>
          </cell>
          <cell r="F604" t="str">
            <v>99 - 03</v>
          </cell>
          <cell r="G604">
            <v>0</v>
          </cell>
          <cell r="H604">
            <v>0</v>
          </cell>
        </row>
        <row r="605">
          <cell r="A605" t="str">
            <v>99 - 04</v>
          </cell>
          <cell r="B605">
            <v>0</v>
          </cell>
          <cell r="C605">
            <v>0</v>
          </cell>
          <cell r="F605" t="str">
            <v>99 - 04</v>
          </cell>
          <cell r="G605">
            <v>0</v>
          </cell>
          <cell r="H605">
            <v>0</v>
          </cell>
        </row>
        <row r="606">
          <cell r="A606" t="str">
            <v>99 - 07</v>
          </cell>
          <cell r="B606">
            <v>0</v>
          </cell>
          <cell r="C606">
            <v>0</v>
          </cell>
          <cell r="F606" t="str">
            <v>99 - 07</v>
          </cell>
          <cell r="G606">
            <v>0</v>
          </cell>
          <cell r="H606">
            <v>0</v>
          </cell>
        </row>
        <row r="607">
          <cell r="A607" t="str">
            <v>AFP</v>
          </cell>
          <cell r="B607">
            <v>0</v>
          </cell>
          <cell r="C607">
            <v>0</v>
          </cell>
          <cell r="F607" t="str">
            <v>AFP</v>
          </cell>
          <cell r="G607">
            <v>0</v>
          </cell>
          <cell r="H607">
            <v>0</v>
          </cell>
        </row>
        <row r="608">
          <cell r="A608" t="str">
            <v>N/I</v>
          </cell>
          <cell r="B608">
            <v>0</v>
          </cell>
          <cell r="C608">
            <v>0</v>
          </cell>
          <cell r="F608" t="str">
            <v>N/I</v>
          </cell>
          <cell r="G608">
            <v>0</v>
          </cell>
          <cell r="H608">
            <v>0</v>
          </cell>
        </row>
        <row r="609">
          <cell r="A609" t="str">
            <v>UCCF</v>
          </cell>
          <cell r="B609">
            <v>0</v>
          </cell>
          <cell r="C609">
            <v>0</v>
          </cell>
          <cell r="F609" t="str">
            <v>UCCF</v>
          </cell>
          <cell r="G609">
            <v>0</v>
          </cell>
          <cell r="H609">
            <v>0</v>
          </cell>
        </row>
        <row r="610">
          <cell r="A610" t="str">
            <v>(en blanco)</v>
          </cell>
          <cell r="F610" t="str">
            <v>(en blanco)</v>
          </cell>
        </row>
        <row r="611">
          <cell r="A611" t="str">
            <v>Total general</v>
          </cell>
          <cell r="B611">
            <v>5545268.75</v>
          </cell>
          <cell r="C611">
            <v>5665519.8299999991</v>
          </cell>
          <cell r="F611" t="str">
            <v>Total general</v>
          </cell>
          <cell r="G611">
            <v>0</v>
          </cell>
          <cell r="H611">
            <v>0</v>
          </cell>
        </row>
      </sheetData>
      <sheetData sheetId="13" refreshError="1"/>
      <sheetData sheetId="14" refreshError="1"/>
      <sheetData sheetId="15" refreshError="1"/>
      <sheetData sheetId="16" refreshError="1"/>
      <sheetData sheetId="17">
        <row r="3">
          <cell r="A3" t="str">
            <v>Etiquetas de fila</v>
          </cell>
          <cell r="B3" t="str">
            <v>Suma de TOTAL</v>
          </cell>
        </row>
        <row r="4">
          <cell r="A4">
            <v>0</v>
          </cell>
          <cell r="B4">
            <v>0</v>
          </cell>
        </row>
        <row r="5">
          <cell r="A5">
            <v>6</v>
          </cell>
          <cell r="B5">
            <v>0</v>
          </cell>
        </row>
        <row r="6">
          <cell r="A6">
            <v>10</v>
          </cell>
          <cell r="B6">
            <v>2464270.71</v>
          </cell>
        </row>
        <row r="7">
          <cell r="A7">
            <v>15</v>
          </cell>
          <cell r="B7">
            <v>33986358.299999997</v>
          </cell>
        </row>
        <row r="8">
          <cell r="A8">
            <v>16</v>
          </cell>
          <cell r="B8">
            <v>19987444.350000001</v>
          </cell>
        </row>
        <row r="9">
          <cell r="A9">
            <v>20</v>
          </cell>
          <cell r="B9">
            <v>10085285.699999999</v>
          </cell>
        </row>
        <row r="10">
          <cell r="A10">
            <v>25</v>
          </cell>
          <cell r="B10">
            <v>0</v>
          </cell>
        </row>
        <row r="11">
          <cell r="A11">
            <v>30</v>
          </cell>
          <cell r="B11">
            <v>0</v>
          </cell>
        </row>
        <row r="12">
          <cell r="A12">
            <v>35</v>
          </cell>
          <cell r="B12">
            <v>0</v>
          </cell>
        </row>
        <row r="13">
          <cell r="A13">
            <v>41</v>
          </cell>
          <cell r="B13">
            <v>22070772.199999999</v>
          </cell>
        </row>
        <row r="14">
          <cell r="A14">
            <v>46</v>
          </cell>
          <cell r="B14">
            <v>0</v>
          </cell>
        </row>
        <row r="15">
          <cell r="A15">
            <v>47</v>
          </cell>
          <cell r="B15">
            <v>144674.76</v>
          </cell>
        </row>
        <row r="16">
          <cell r="A16">
            <v>48</v>
          </cell>
          <cell r="B16">
            <v>158257.79999999999</v>
          </cell>
        </row>
        <row r="17">
          <cell r="A17">
            <v>50</v>
          </cell>
          <cell r="B17">
            <v>0</v>
          </cell>
        </row>
        <row r="18">
          <cell r="A18">
            <v>51</v>
          </cell>
          <cell r="B18">
            <v>0</v>
          </cell>
        </row>
        <row r="19">
          <cell r="A19">
            <v>52</v>
          </cell>
          <cell r="B19">
            <v>1339864.44</v>
          </cell>
        </row>
        <row r="20">
          <cell r="A20">
            <v>66</v>
          </cell>
          <cell r="B20">
            <v>56552.5</v>
          </cell>
        </row>
        <row r="21">
          <cell r="A21">
            <v>70</v>
          </cell>
          <cell r="B21">
            <v>965223.96</v>
          </cell>
        </row>
        <row r="22">
          <cell r="A22">
            <v>76</v>
          </cell>
          <cell r="B22">
            <v>0</v>
          </cell>
        </row>
        <row r="23">
          <cell r="A23">
            <v>78</v>
          </cell>
          <cell r="B23">
            <v>4875416.97</v>
          </cell>
        </row>
        <row r="24">
          <cell r="A24">
            <v>80</v>
          </cell>
          <cell r="B24">
            <v>0</v>
          </cell>
        </row>
        <row r="25">
          <cell r="A25">
            <v>81</v>
          </cell>
          <cell r="B25">
            <v>0</v>
          </cell>
        </row>
        <row r="26">
          <cell r="A26">
            <v>85</v>
          </cell>
          <cell r="B26">
            <v>0</v>
          </cell>
        </row>
        <row r="27">
          <cell r="A27">
            <v>86</v>
          </cell>
          <cell r="B27">
            <v>0</v>
          </cell>
        </row>
        <row r="28">
          <cell r="A28">
            <v>87</v>
          </cell>
          <cell r="B28">
            <v>19800</v>
          </cell>
        </row>
        <row r="29">
          <cell r="A29">
            <v>95</v>
          </cell>
          <cell r="B29">
            <v>0</v>
          </cell>
        </row>
        <row r="30">
          <cell r="A30">
            <v>108</v>
          </cell>
          <cell r="B30">
            <v>0</v>
          </cell>
        </row>
        <row r="31">
          <cell r="A31">
            <v>109</v>
          </cell>
          <cell r="B31">
            <v>208957.5</v>
          </cell>
        </row>
        <row r="32">
          <cell r="A32">
            <v>111</v>
          </cell>
          <cell r="B32">
            <v>0</v>
          </cell>
        </row>
        <row r="33">
          <cell r="A33">
            <v>112</v>
          </cell>
          <cell r="B33">
            <v>0</v>
          </cell>
        </row>
        <row r="34">
          <cell r="A34">
            <v>113</v>
          </cell>
          <cell r="B34">
            <v>0</v>
          </cell>
        </row>
        <row r="35">
          <cell r="A35">
            <v>115</v>
          </cell>
          <cell r="B35">
            <v>0</v>
          </cell>
        </row>
        <row r="36">
          <cell r="A36">
            <v>117</v>
          </cell>
          <cell r="B36">
            <v>8863633.0299999993</v>
          </cell>
        </row>
        <row r="37">
          <cell r="A37">
            <v>119</v>
          </cell>
          <cell r="B37">
            <v>0</v>
          </cell>
        </row>
        <row r="38">
          <cell r="A38">
            <v>121</v>
          </cell>
          <cell r="B38">
            <v>0</v>
          </cell>
        </row>
        <row r="39">
          <cell r="A39">
            <v>124</v>
          </cell>
          <cell r="B39">
            <v>0</v>
          </cell>
        </row>
        <row r="40">
          <cell r="A40">
            <v>129</v>
          </cell>
          <cell r="B40">
            <v>637749.99</v>
          </cell>
        </row>
        <row r="41">
          <cell r="A41">
            <v>130</v>
          </cell>
          <cell r="B41">
            <v>518117.05000000005</v>
          </cell>
        </row>
        <row r="42">
          <cell r="A42">
            <v>132</v>
          </cell>
          <cell r="B42">
            <v>10129785.73</v>
          </cell>
        </row>
        <row r="43">
          <cell r="A43">
            <v>133</v>
          </cell>
          <cell r="B43">
            <v>457771.31</v>
          </cell>
        </row>
        <row r="44">
          <cell r="A44">
            <v>134</v>
          </cell>
          <cell r="B44">
            <v>34157877.780000001</v>
          </cell>
        </row>
        <row r="45">
          <cell r="A45">
            <v>137</v>
          </cell>
          <cell r="B45">
            <v>0</v>
          </cell>
        </row>
        <row r="46">
          <cell r="A46">
            <v>138</v>
          </cell>
          <cell r="B46">
            <v>0</v>
          </cell>
        </row>
        <row r="47">
          <cell r="A47">
            <v>139</v>
          </cell>
          <cell r="B47">
            <v>0</v>
          </cell>
        </row>
        <row r="48">
          <cell r="A48">
            <v>140</v>
          </cell>
          <cell r="B48">
            <v>0</v>
          </cell>
        </row>
        <row r="49">
          <cell r="A49">
            <v>141</v>
          </cell>
          <cell r="B49">
            <v>0</v>
          </cell>
        </row>
        <row r="50">
          <cell r="A50">
            <v>142</v>
          </cell>
          <cell r="B50">
            <v>0</v>
          </cell>
        </row>
        <row r="51">
          <cell r="A51">
            <v>143</v>
          </cell>
          <cell r="B51">
            <v>0</v>
          </cell>
        </row>
        <row r="52">
          <cell r="A52">
            <v>144</v>
          </cell>
          <cell r="B52">
            <v>0</v>
          </cell>
        </row>
        <row r="53">
          <cell r="A53">
            <v>145</v>
          </cell>
          <cell r="B53">
            <v>0</v>
          </cell>
        </row>
        <row r="54">
          <cell r="A54">
            <v>146</v>
          </cell>
          <cell r="B54">
            <v>0</v>
          </cell>
        </row>
        <row r="55">
          <cell r="A55">
            <v>147</v>
          </cell>
          <cell r="B55">
            <v>0</v>
          </cell>
        </row>
        <row r="56">
          <cell r="A56">
            <v>148</v>
          </cell>
          <cell r="B56">
            <v>0</v>
          </cell>
        </row>
        <row r="57">
          <cell r="A57">
            <v>149</v>
          </cell>
          <cell r="B57">
            <v>0</v>
          </cell>
        </row>
        <row r="58">
          <cell r="A58">
            <v>150</v>
          </cell>
          <cell r="B58">
            <v>0</v>
          </cell>
        </row>
        <row r="59">
          <cell r="A59">
            <v>152</v>
          </cell>
          <cell r="B59">
            <v>0</v>
          </cell>
        </row>
        <row r="60">
          <cell r="A60">
            <v>153</v>
          </cell>
          <cell r="B60">
            <v>0</v>
          </cell>
        </row>
        <row r="61">
          <cell r="A61">
            <v>154</v>
          </cell>
          <cell r="B61">
            <v>0</v>
          </cell>
        </row>
        <row r="62">
          <cell r="A62">
            <v>155</v>
          </cell>
          <cell r="B62">
            <v>0</v>
          </cell>
        </row>
        <row r="63">
          <cell r="A63">
            <v>156</v>
          </cell>
          <cell r="B63">
            <v>0</v>
          </cell>
        </row>
        <row r="64">
          <cell r="A64">
            <v>157</v>
          </cell>
          <cell r="B64">
            <v>0</v>
          </cell>
        </row>
        <row r="65">
          <cell r="A65">
            <v>159</v>
          </cell>
          <cell r="B65">
            <v>0</v>
          </cell>
        </row>
        <row r="66">
          <cell r="A66">
            <v>163</v>
          </cell>
          <cell r="B66">
            <v>9846333.1300000008</v>
          </cell>
        </row>
        <row r="67">
          <cell r="A67">
            <v>169</v>
          </cell>
          <cell r="B67">
            <v>0</v>
          </cell>
        </row>
        <row r="68">
          <cell r="A68">
            <v>170</v>
          </cell>
          <cell r="B68">
            <v>0</v>
          </cell>
        </row>
        <row r="69">
          <cell r="A69">
            <v>171</v>
          </cell>
          <cell r="B69">
            <v>0</v>
          </cell>
        </row>
        <row r="70">
          <cell r="A70">
            <v>188</v>
          </cell>
          <cell r="B70">
            <v>0</v>
          </cell>
        </row>
        <row r="71">
          <cell r="A71">
            <v>190</v>
          </cell>
          <cell r="B71">
            <v>0</v>
          </cell>
        </row>
        <row r="72">
          <cell r="A72">
            <v>192</v>
          </cell>
          <cell r="B72">
            <v>0</v>
          </cell>
        </row>
        <row r="73">
          <cell r="A73">
            <v>197</v>
          </cell>
          <cell r="B73">
            <v>0</v>
          </cell>
        </row>
        <row r="74">
          <cell r="A74">
            <v>200</v>
          </cell>
          <cell r="B74">
            <v>0</v>
          </cell>
        </row>
        <row r="75">
          <cell r="A75">
            <v>201</v>
          </cell>
          <cell r="B75">
            <v>0</v>
          </cell>
        </row>
        <row r="76">
          <cell r="A76">
            <v>203</v>
          </cell>
          <cell r="B76">
            <v>1157822.0599999987</v>
          </cell>
        </row>
        <row r="77">
          <cell r="A77">
            <v>206</v>
          </cell>
          <cell r="B77">
            <v>0</v>
          </cell>
        </row>
        <row r="78">
          <cell r="A78">
            <v>209</v>
          </cell>
          <cell r="B78">
            <v>0</v>
          </cell>
        </row>
        <row r="79">
          <cell r="A79">
            <v>210</v>
          </cell>
          <cell r="B79">
            <v>0</v>
          </cell>
        </row>
        <row r="80">
          <cell r="A80">
            <v>212</v>
          </cell>
          <cell r="B80">
            <v>119603.87</v>
          </cell>
        </row>
        <row r="81">
          <cell r="A81">
            <v>213</v>
          </cell>
          <cell r="B81">
            <v>0</v>
          </cell>
        </row>
        <row r="82">
          <cell r="A82">
            <v>221</v>
          </cell>
          <cell r="B82">
            <v>0</v>
          </cell>
        </row>
        <row r="83">
          <cell r="A83">
            <v>222</v>
          </cell>
          <cell r="B83">
            <v>4872707.79</v>
          </cell>
        </row>
        <row r="84">
          <cell r="A84">
            <v>223</v>
          </cell>
          <cell r="B84">
            <v>0</v>
          </cell>
        </row>
        <row r="85">
          <cell r="A85">
            <v>224</v>
          </cell>
          <cell r="B85">
            <v>0</v>
          </cell>
        </row>
        <row r="86">
          <cell r="A86">
            <v>225</v>
          </cell>
          <cell r="B86">
            <v>1010673</v>
          </cell>
        </row>
        <row r="87">
          <cell r="A87">
            <v>226</v>
          </cell>
          <cell r="B87">
            <v>0</v>
          </cell>
        </row>
        <row r="88">
          <cell r="A88">
            <v>227</v>
          </cell>
          <cell r="B88">
            <v>0</v>
          </cell>
        </row>
        <row r="89">
          <cell r="A89">
            <v>234</v>
          </cell>
          <cell r="B89">
            <v>3358940.99</v>
          </cell>
        </row>
        <row r="90">
          <cell r="A90">
            <v>242</v>
          </cell>
          <cell r="B90">
            <v>0</v>
          </cell>
        </row>
        <row r="91">
          <cell r="A91">
            <v>243</v>
          </cell>
          <cell r="B91">
            <v>0</v>
          </cell>
        </row>
        <row r="92">
          <cell r="A92">
            <v>244</v>
          </cell>
          <cell r="B92">
            <v>0</v>
          </cell>
        </row>
        <row r="93">
          <cell r="A93">
            <v>245</v>
          </cell>
          <cell r="B93">
            <v>0</v>
          </cell>
        </row>
        <row r="94">
          <cell r="A94">
            <v>247</v>
          </cell>
          <cell r="B94">
            <v>0</v>
          </cell>
        </row>
        <row r="95">
          <cell r="A95">
            <v>248</v>
          </cell>
          <cell r="B95">
            <v>0</v>
          </cell>
        </row>
        <row r="96">
          <cell r="A96">
            <v>249</v>
          </cell>
          <cell r="B96">
            <v>4554974</v>
          </cell>
        </row>
        <row r="97">
          <cell r="A97">
            <v>250</v>
          </cell>
          <cell r="B97">
            <v>0</v>
          </cell>
        </row>
        <row r="98">
          <cell r="A98">
            <v>251</v>
          </cell>
          <cell r="B98">
            <v>0</v>
          </cell>
        </row>
        <row r="99">
          <cell r="A99">
            <v>253</v>
          </cell>
          <cell r="B99">
            <v>1047807.4</v>
          </cell>
        </row>
        <row r="100">
          <cell r="A100">
            <v>254</v>
          </cell>
          <cell r="B100">
            <v>0</v>
          </cell>
        </row>
        <row r="101">
          <cell r="A101">
            <v>265</v>
          </cell>
          <cell r="B101">
            <v>0</v>
          </cell>
        </row>
        <row r="102">
          <cell r="A102">
            <v>266</v>
          </cell>
          <cell r="B102">
            <v>0</v>
          </cell>
        </row>
        <row r="103">
          <cell r="A103">
            <v>267</v>
          </cell>
          <cell r="B103">
            <v>0</v>
          </cell>
        </row>
        <row r="104">
          <cell r="A104">
            <v>268</v>
          </cell>
          <cell r="B104">
            <v>0</v>
          </cell>
        </row>
        <row r="105">
          <cell r="A105">
            <v>269</v>
          </cell>
          <cell r="B105">
            <v>1254531</v>
          </cell>
        </row>
        <row r="106">
          <cell r="A106">
            <v>270</v>
          </cell>
          <cell r="B106">
            <v>0</v>
          </cell>
        </row>
        <row r="107">
          <cell r="A107">
            <v>271</v>
          </cell>
          <cell r="B107">
            <v>0</v>
          </cell>
        </row>
        <row r="108">
          <cell r="A108">
            <v>272</v>
          </cell>
          <cell r="B108">
            <v>0</v>
          </cell>
        </row>
        <row r="109">
          <cell r="A109">
            <v>273</v>
          </cell>
          <cell r="B109">
            <v>0</v>
          </cell>
        </row>
        <row r="110">
          <cell r="A110">
            <v>281</v>
          </cell>
          <cell r="B110">
            <v>0</v>
          </cell>
        </row>
        <row r="111">
          <cell r="A111">
            <v>283</v>
          </cell>
          <cell r="B111">
            <v>872884.73</v>
          </cell>
        </row>
        <row r="112">
          <cell r="A112">
            <v>287</v>
          </cell>
          <cell r="B112">
            <v>0</v>
          </cell>
        </row>
        <row r="113">
          <cell r="A113">
            <v>288</v>
          </cell>
          <cell r="B113">
            <v>0</v>
          </cell>
        </row>
        <row r="114">
          <cell r="A114">
            <v>289</v>
          </cell>
          <cell r="B114">
            <v>0</v>
          </cell>
        </row>
        <row r="115">
          <cell r="A115">
            <v>290</v>
          </cell>
          <cell r="B115">
            <v>76278990.870000005</v>
          </cell>
        </row>
        <row r="116">
          <cell r="A116">
            <v>291</v>
          </cell>
          <cell r="B116">
            <v>106782129.72</v>
          </cell>
        </row>
        <row r="117">
          <cell r="A117">
            <v>292</v>
          </cell>
          <cell r="B117">
            <v>577797.62</v>
          </cell>
        </row>
        <row r="118">
          <cell r="A118">
            <v>293</v>
          </cell>
          <cell r="B118">
            <v>49072</v>
          </cell>
        </row>
        <row r="119">
          <cell r="A119">
            <v>294</v>
          </cell>
          <cell r="B119">
            <v>0</v>
          </cell>
        </row>
        <row r="120">
          <cell r="A120">
            <v>295</v>
          </cell>
          <cell r="B120">
            <v>0</v>
          </cell>
        </row>
        <row r="121">
          <cell r="A121">
            <v>296</v>
          </cell>
          <cell r="B121">
            <v>0</v>
          </cell>
        </row>
        <row r="122">
          <cell r="A122">
            <v>297</v>
          </cell>
          <cell r="B122">
            <v>0</v>
          </cell>
        </row>
        <row r="123">
          <cell r="A123">
            <v>298</v>
          </cell>
          <cell r="B123">
            <v>0</v>
          </cell>
        </row>
        <row r="124">
          <cell r="A124">
            <v>299</v>
          </cell>
          <cell r="B124">
            <v>0</v>
          </cell>
        </row>
        <row r="125">
          <cell r="A125">
            <v>300</v>
          </cell>
          <cell r="B125">
            <v>0</v>
          </cell>
        </row>
        <row r="126">
          <cell r="A126">
            <v>301</v>
          </cell>
          <cell r="B126">
            <v>0</v>
          </cell>
        </row>
        <row r="127">
          <cell r="A127">
            <v>302</v>
          </cell>
          <cell r="B127">
            <v>0</v>
          </cell>
        </row>
        <row r="128">
          <cell r="A128">
            <v>303</v>
          </cell>
          <cell r="B128">
            <v>0</v>
          </cell>
        </row>
        <row r="129">
          <cell r="A129">
            <v>304</v>
          </cell>
          <cell r="B129">
            <v>0</v>
          </cell>
        </row>
        <row r="130">
          <cell r="A130">
            <v>305</v>
          </cell>
          <cell r="B130">
            <v>0</v>
          </cell>
        </row>
        <row r="131">
          <cell r="A131">
            <v>306</v>
          </cell>
          <cell r="B131">
            <v>0</v>
          </cell>
        </row>
        <row r="132">
          <cell r="A132">
            <v>309</v>
          </cell>
          <cell r="B132">
            <v>0</v>
          </cell>
        </row>
        <row r="133">
          <cell r="A133">
            <v>310</v>
          </cell>
          <cell r="B133">
            <v>945594029.61000001</v>
          </cell>
        </row>
        <row r="134">
          <cell r="A134">
            <v>311</v>
          </cell>
          <cell r="B134">
            <v>0</v>
          </cell>
        </row>
        <row r="135">
          <cell r="A135">
            <v>312</v>
          </cell>
          <cell r="B135">
            <v>52623210.379999995</v>
          </cell>
        </row>
        <row r="136">
          <cell r="A136">
            <v>313</v>
          </cell>
          <cell r="B136">
            <v>0</v>
          </cell>
        </row>
        <row r="137">
          <cell r="A137">
            <v>314</v>
          </cell>
          <cell r="B137">
            <v>0</v>
          </cell>
        </row>
        <row r="138">
          <cell r="A138">
            <v>315</v>
          </cell>
          <cell r="B138">
            <v>0</v>
          </cell>
        </row>
        <row r="139">
          <cell r="A139">
            <v>324</v>
          </cell>
          <cell r="B139">
            <v>24900</v>
          </cell>
        </row>
        <row r="140">
          <cell r="A140">
            <v>340</v>
          </cell>
          <cell r="B140">
            <v>0</v>
          </cell>
        </row>
        <row r="141">
          <cell r="A141">
            <v>341</v>
          </cell>
          <cell r="B141">
            <v>0</v>
          </cell>
        </row>
        <row r="142">
          <cell r="A142">
            <v>342</v>
          </cell>
          <cell r="B142">
            <v>0</v>
          </cell>
        </row>
        <row r="143">
          <cell r="A143">
            <v>343</v>
          </cell>
          <cell r="B143">
            <v>419</v>
          </cell>
        </row>
        <row r="144">
          <cell r="A144">
            <v>344</v>
          </cell>
          <cell r="B144">
            <v>0</v>
          </cell>
        </row>
        <row r="145">
          <cell r="A145">
            <v>345</v>
          </cell>
          <cell r="B145">
            <v>0</v>
          </cell>
        </row>
        <row r="146">
          <cell r="A146">
            <v>346</v>
          </cell>
          <cell r="B146">
            <v>0</v>
          </cell>
        </row>
        <row r="147">
          <cell r="A147">
            <v>347</v>
          </cell>
          <cell r="B147">
            <v>356461</v>
          </cell>
        </row>
        <row r="148">
          <cell r="A148">
            <v>348</v>
          </cell>
          <cell r="B148">
            <v>0</v>
          </cell>
        </row>
        <row r="149">
          <cell r="A149">
            <v>349</v>
          </cell>
          <cell r="B149">
            <v>0</v>
          </cell>
        </row>
        <row r="150">
          <cell r="A150">
            <v>371</v>
          </cell>
          <cell r="B150">
            <v>0</v>
          </cell>
        </row>
        <row r="151">
          <cell r="A151">
            <v>372</v>
          </cell>
          <cell r="B151">
            <v>0</v>
          </cell>
        </row>
        <row r="152">
          <cell r="A152">
            <v>373</v>
          </cell>
          <cell r="B152">
            <v>0</v>
          </cell>
        </row>
        <row r="153">
          <cell r="A153">
            <v>374</v>
          </cell>
          <cell r="B153">
            <v>0</v>
          </cell>
        </row>
        <row r="154">
          <cell r="A154">
            <v>375</v>
          </cell>
          <cell r="B154">
            <v>0</v>
          </cell>
        </row>
        <row r="155">
          <cell r="A155">
            <v>376</v>
          </cell>
          <cell r="B155">
            <v>0</v>
          </cell>
        </row>
        <row r="156">
          <cell r="A156">
            <v>377</v>
          </cell>
          <cell r="B156">
            <v>0</v>
          </cell>
        </row>
        <row r="157">
          <cell r="A157">
            <v>378</v>
          </cell>
          <cell r="B157">
            <v>0</v>
          </cell>
        </row>
        <row r="158">
          <cell r="A158">
            <v>380</v>
          </cell>
          <cell r="B158">
            <v>3276915.36</v>
          </cell>
        </row>
        <row r="159">
          <cell r="A159">
            <v>411</v>
          </cell>
          <cell r="B159">
            <v>0</v>
          </cell>
        </row>
        <row r="160">
          <cell r="A160">
            <v>417</v>
          </cell>
          <cell r="B160">
            <v>0</v>
          </cell>
        </row>
        <row r="161">
          <cell r="A161">
            <v>418</v>
          </cell>
          <cell r="B161">
            <v>0</v>
          </cell>
        </row>
        <row r="162">
          <cell r="A162">
            <v>422</v>
          </cell>
          <cell r="B162">
            <v>0</v>
          </cell>
        </row>
        <row r="163">
          <cell r="A163">
            <v>423</v>
          </cell>
          <cell r="B163">
            <v>0</v>
          </cell>
        </row>
        <row r="164">
          <cell r="A164">
            <v>424</v>
          </cell>
          <cell r="B164">
            <v>0</v>
          </cell>
        </row>
        <row r="165">
          <cell r="A165">
            <v>425</v>
          </cell>
          <cell r="B165">
            <v>0</v>
          </cell>
        </row>
        <row r="166">
          <cell r="A166">
            <v>426</v>
          </cell>
          <cell r="B166">
            <v>0</v>
          </cell>
        </row>
        <row r="167">
          <cell r="A167">
            <v>427</v>
          </cell>
          <cell r="B167">
            <v>0</v>
          </cell>
        </row>
        <row r="168">
          <cell r="A168">
            <v>428</v>
          </cell>
          <cell r="B168">
            <v>0</v>
          </cell>
        </row>
        <row r="169">
          <cell r="A169">
            <v>429</v>
          </cell>
          <cell r="B169">
            <v>0</v>
          </cell>
        </row>
        <row r="170">
          <cell r="A170">
            <v>432</v>
          </cell>
          <cell r="B170">
            <v>0</v>
          </cell>
        </row>
        <row r="171">
          <cell r="A171">
            <v>433</v>
          </cell>
          <cell r="B171">
            <v>0</v>
          </cell>
        </row>
        <row r="172">
          <cell r="A172">
            <v>434</v>
          </cell>
          <cell r="B172">
            <v>0</v>
          </cell>
        </row>
        <row r="173">
          <cell r="A173">
            <v>435</v>
          </cell>
          <cell r="B173">
            <v>0</v>
          </cell>
        </row>
        <row r="174">
          <cell r="A174">
            <v>512</v>
          </cell>
          <cell r="B174">
            <v>186.5</v>
          </cell>
        </row>
        <row r="175">
          <cell r="A175">
            <v>513</v>
          </cell>
          <cell r="B175">
            <v>0</v>
          </cell>
        </row>
        <row r="176">
          <cell r="A176">
            <v>514</v>
          </cell>
          <cell r="B176">
            <v>6012266.7599999998</v>
          </cell>
        </row>
        <row r="177">
          <cell r="A177">
            <v>517</v>
          </cell>
          <cell r="B177">
            <v>0</v>
          </cell>
        </row>
        <row r="178">
          <cell r="A178">
            <v>520</v>
          </cell>
          <cell r="B178">
            <v>0</v>
          </cell>
        </row>
        <row r="179">
          <cell r="A179">
            <v>522</v>
          </cell>
          <cell r="B179">
            <v>2259088.9299999997</v>
          </cell>
        </row>
        <row r="180">
          <cell r="A180">
            <v>523</v>
          </cell>
          <cell r="B180">
            <v>2557</v>
          </cell>
        </row>
        <row r="181">
          <cell r="A181">
            <v>525</v>
          </cell>
          <cell r="B181">
            <v>8170.12</v>
          </cell>
        </row>
        <row r="182">
          <cell r="A182">
            <v>526</v>
          </cell>
          <cell r="B182">
            <v>21060</v>
          </cell>
        </row>
        <row r="183">
          <cell r="A183">
            <v>548</v>
          </cell>
          <cell r="B183">
            <v>0</v>
          </cell>
        </row>
        <row r="184">
          <cell r="A184">
            <v>551</v>
          </cell>
          <cell r="B184">
            <v>0</v>
          </cell>
        </row>
        <row r="185">
          <cell r="A185">
            <v>572</v>
          </cell>
          <cell r="B185">
            <v>1141721.68</v>
          </cell>
        </row>
        <row r="186">
          <cell r="A186">
            <v>573</v>
          </cell>
          <cell r="B186">
            <v>0</v>
          </cell>
        </row>
        <row r="187">
          <cell r="A187">
            <v>574</v>
          </cell>
          <cell r="B187">
            <v>0</v>
          </cell>
        </row>
        <row r="188">
          <cell r="A188">
            <v>575</v>
          </cell>
          <cell r="B188">
            <v>0</v>
          </cell>
        </row>
        <row r="189">
          <cell r="A189">
            <v>576</v>
          </cell>
          <cell r="B189">
            <v>33038.5</v>
          </cell>
        </row>
        <row r="190">
          <cell r="A190">
            <v>578</v>
          </cell>
          <cell r="B190">
            <v>0</v>
          </cell>
        </row>
        <row r="191">
          <cell r="A191">
            <v>579</v>
          </cell>
          <cell r="B191">
            <v>0</v>
          </cell>
        </row>
        <row r="192">
          <cell r="A192">
            <v>580</v>
          </cell>
          <cell r="B192">
            <v>0</v>
          </cell>
        </row>
        <row r="193">
          <cell r="A193">
            <v>581</v>
          </cell>
          <cell r="B193">
            <v>0</v>
          </cell>
        </row>
        <row r="194">
          <cell r="A194">
            <v>582</v>
          </cell>
          <cell r="B194">
            <v>3570116.129999999</v>
          </cell>
        </row>
        <row r="195">
          <cell r="A195">
            <v>584</v>
          </cell>
          <cell r="B195">
            <v>0</v>
          </cell>
        </row>
        <row r="196">
          <cell r="A196">
            <v>585</v>
          </cell>
          <cell r="B196">
            <v>0</v>
          </cell>
        </row>
        <row r="197">
          <cell r="A197">
            <v>586</v>
          </cell>
          <cell r="B197">
            <v>1146057.8500000001</v>
          </cell>
        </row>
        <row r="198">
          <cell r="A198">
            <v>587</v>
          </cell>
          <cell r="B198">
            <v>936057.9</v>
          </cell>
        </row>
        <row r="199">
          <cell r="A199">
            <v>588</v>
          </cell>
          <cell r="B199">
            <v>0</v>
          </cell>
        </row>
        <row r="200">
          <cell r="A200">
            <v>589</v>
          </cell>
          <cell r="B200">
            <v>0</v>
          </cell>
        </row>
        <row r="201">
          <cell r="A201">
            <v>590</v>
          </cell>
          <cell r="B201">
            <v>0</v>
          </cell>
        </row>
        <row r="202">
          <cell r="A202">
            <v>591</v>
          </cell>
          <cell r="B202">
            <v>63577758.18</v>
          </cell>
        </row>
        <row r="203">
          <cell r="A203">
            <v>592</v>
          </cell>
          <cell r="B203">
            <v>29233996.509999998</v>
          </cell>
        </row>
        <row r="204">
          <cell r="A204">
            <v>593</v>
          </cell>
          <cell r="B204">
            <v>0</v>
          </cell>
        </row>
        <row r="205">
          <cell r="A205">
            <v>594</v>
          </cell>
          <cell r="B205">
            <v>27690.150000002235</v>
          </cell>
        </row>
        <row r="206">
          <cell r="A206">
            <v>595</v>
          </cell>
          <cell r="B206">
            <v>0</v>
          </cell>
        </row>
        <row r="207">
          <cell r="A207">
            <v>620</v>
          </cell>
          <cell r="B207">
            <v>0</v>
          </cell>
        </row>
        <row r="208">
          <cell r="A208">
            <v>633</v>
          </cell>
          <cell r="B208">
            <v>0</v>
          </cell>
        </row>
        <row r="209">
          <cell r="A209">
            <v>634</v>
          </cell>
          <cell r="B209">
            <v>0</v>
          </cell>
        </row>
        <row r="210">
          <cell r="A210">
            <v>650</v>
          </cell>
          <cell r="B210">
            <v>0</v>
          </cell>
        </row>
        <row r="211">
          <cell r="A211">
            <v>660</v>
          </cell>
          <cell r="B211">
            <v>36823549.809999987</v>
          </cell>
        </row>
        <row r="212">
          <cell r="A212">
            <v>661</v>
          </cell>
          <cell r="B212">
            <v>0</v>
          </cell>
        </row>
        <row r="213">
          <cell r="A213">
            <v>670</v>
          </cell>
          <cell r="B213">
            <v>9387452.5700000003</v>
          </cell>
        </row>
        <row r="214">
          <cell r="A214">
            <v>680</v>
          </cell>
          <cell r="B214">
            <v>0</v>
          </cell>
        </row>
        <row r="215">
          <cell r="A215">
            <v>681</v>
          </cell>
          <cell r="B215">
            <v>0</v>
          </cell>
        </row>
        <row r="216">
          <cell r="A216">
            <v>682</v>
          </cell>
          <cell r="B216">
            <v>0</v>
          </cell>
        </row>
        <row r="217">
          <cell r="A217">
            <v>683</v>
          </cell>
          <cell r="B217">
            <v>0</v>
          </cell>
        </row>
        <row r="218">
          <cell r="A218">
            <v>716</v>
          </cell>
          <cell r="B218">
            <v>0</v>
          </cell>
        </row>
        <row r="219">
          <cell r="A219">
            <v>718</v>
          </cell>
          <cell r="B219">
            <v>0</v>
          </cell>
        </row>
        <row r="220">
          <cell r="A220">
            <v>761</v>
          </cell>
          <cell r="B220">
            <v>0</v>
          </cell>
        </row>
        <row r="221">
          <cell r="A221">
            <v>781</v>
          </cell>
          <cell r="B221">
            <v>0</v>
          </cell>
        </row>
        <row r="222">
          <cell r="A222">
            <v>802</v>
          </cell>
          <cell r="B222">
            <v>0</v>
          </cell>
        </row>
        <row r="223">
          <cell r="A223">
            <v>821</v>
          </cell>
          <cell r="B223">
            <v>0</v>
          </cell>
        </row>
        <row r="224">
          <cell r="A224">
            <v>831</v>
          </cell>
          <cell r="B224">
            <v>0</v>
          </cell>
        </row>
        <row r="225">
          <cell r="A225">
            <v>862</v>
          </cell>
          <cell r="B225">
            <v>0</v>
          </cell>
        </row>
        <row r="226">
          <cell r="A226">
            <v>865</v>
          </cell>
          <cell r="B226">
            <v>0</v>
          </cell>
        </row>
        <row r="227">
          <cell r="A227">
            <v>866</v>
          </cell>
          <cell r="B227">
            <v>0</v>
          </cell>
        </row>
        <row r="228">
          <cell r="A228">
            <v>867</v>
          </cell>
          <cell r="B228">
            <v>13959742.35</v>
          </cell>
        </row>
        <row r="229">
          <cell r="A229">
            <v>901</v>
          </cell>
          <cell r="B229">
            <v>0</v>
          </cell>
        </row>
        <row r="230">
          <cell r="A230">
            <v>902</v>
          </cell>
          <cell r="B230">
            <v>0</v>
          </cell>
        </row>
        <row r="231">
          <cell r="A231">
            <v>903</v>
          </cell>
          <cell r="B231">
            <v>0</v>
          </cell>
        </row>
        <row r="232">
          <cell r="A232">
            <v>904</v>
          </cell>
          <cell r="B232">
            <v>0</v>
          </cell>
        </row>
        <row r="233">
          <cell r="A233">
            <v>905</v>
          </cell>
          <cell r="B233">
            <v>0</v>
          </cell>
        </row>
        <row r="234">
          <cell r="A234">
            <v>906</v>
          </cell>
          <cell r="B234">
            <v>0</v>
          </cell>
        </row>
        <row r="235">
          <cell r="A235">
            <v>907</v>
          </cell>
          <cell r="B235">
            <v>0</v>
          </cell>
        </row>
        <row r="236">
          <cell r="A236">
            <v>908</v>
          </cell>
          <cell r="B236">
            <v>0</v>
          </cell>
        </row>
        <row r="237">
          <cell r="A237">
            <v>909</v>
          </cell>
          <cell r="B237">
            <v>0</v>
          </cell>
        </row>
        <row r="238">
          <cell r="A238">
            <v>950</v>
          </cell>
          <cell r="B238">
            <v>0</v>
          </cell>
        </row>
        <row r="239">
          <cell r="A239">
            <v>951</v>
          </cell>
          <cell r="B239">
            <v>0</v>
          </cell>
        </row>
        <row r="240">
          <cell r="A240">
            <v>999</v>
          </cell>
          <cell r="B240">
            <v>0</v>
          </cell>
        </row>
        <row r="241">
          <cell r="A241">
            <v>1101</v>
          </cell>
          <cell r="B241">
            <v>0</v>
          </cell>
        </row>
        <row r="242">
          <cell r="A242">
            <v>1102</v>
          </cell>
          <cell r="B242">
            <v>0</v>
          </cell>
        </row>
        <row r="243">
          <cell r="A243">
            <v>1103</v>
          </cell>
          <cell r="B243">
            <v>0</v>
          </cell>
        </row>
        <row r="244">
          <cell r="A244">
            <v>1104</v>
          </cell>
          <cell r="B244">
            <v>0</v>
          </cell>
        </row>
        <row r="245">
          <cell r="A245">
            <v>1105</v>
          </cell>
          <cell r="B245">
            <v>0</v>
          </cell>
        </row>
        <row r="246">
          <cell r="A246">
            <v>1106</v>
          </cell>
          <cell r="B246">
            <v>0</v>
          </cell>
        </row>
        <row r="247">
          <cell r="A247">
            <v>1107</v>
          </cell>
          <cell r="B247">
            <v>0</v>
          </cell>
        </row>
        <row r="248">
          <cell r="A248">
            <v>1108</v>
          </cell>
          <cell r="B248">
            <v>0</v>
          </cell>
        </row>
        <row r="249">
          <cell r="A249">
            <v>1109</v>
          </cell>
          <cell r="B249">
            <v>0</v>
          </cell>
        </row>
        <row r="250">
          <cell r="A250">
            <v>1110</v>
          </cell>
          <cell r="B250">
            <v>0</v>
          </cell>
        </row>
        <row r="251">
          <cell r="A251">
            <v>1111</v>
          </cell>
          <cell r="B251">
            <v>0</v>
          </cell>
        </row>
        <row r="252">
          <cell r="A252">
            <v>1112</v>
          </cell>
          <cell r="B252">
            <v>0</v>
          </cell>
        </row>
        <row r="253">
          <cell r="A253">
            <v>1113</v>
          </cell>
          <cell r="B253">
            <v>0</v>
          </cell>
        </row>
        <row r="254">
          <cell r="A254">
            <v>1114</v>
          </cell>
          <cell r="B254">
            <v>0</v>
          </cell>
        </row>
        <row r="255">
          <cell r="A255">
            <v>1115</v>
          </cell>
          <cell r="B255">
            <v>0</v>
          </cell>
        </row>
        <row r="256">
          <cell r="A256">
            <v>1116</v>
          </cell>
          <cell r="B256">
            <v>0</v>
          </cell>
        </row>
        <row r="257">
          <cell r="A257">
            <v>1117</v>
          </cell>
          <cell r="B257">
            <v>0</v>
          </cell>
        </row>
        <row r="258">
          <cell r="A258">
            <v>1118</v>
          </cell>
          <cell r="B258">
            <v>0</v>
          </cell>
        </row>
        <row r="259">
          <cell r="A259">
            <v>1119</v>
          </cell>
          <cell r="B259">
            <v>0</v>
          </cell>
        </row>
        <row r="260">
          <cell r="A260">
            <v>1120</v>
          </cell>
          <cell r="B260">
            <v>0</v>
          </cell>
        </row>
        <row r="261">
          <cell r="A261">
            <v>1121</v>
          </cell>
          <cell r="B261">
            <v>0</v>
          </cell>
        </row>
        <row r="262">
          <cell r="A262">
            <v>1122</v>
          </cell>
          <cell r="B262">
            <v>0</v>
          </cell>
        </row>
        <row r="263">
          <cell r="A263">
            <v>1123</v>
          </cell>
          <cell r="B263">
            <v>0</v>
          </cell>
        </row>
        <row r="264">
          <cell r="A264">
            <v>1124</v>
          </cell>
          <cell r="B264">
            <v>0</v>
          </cell>
        </row>
        <row r="265">
          <cell r="A265">
            <v>1125</v>
          </cell>
          <cell r="B265">
            <v>0</v>
          </cell>
        </row>
        <row r="266">
          <cell r="A266">
            <v>1126</v>
          </cell>
          <cell r="B266">
            <v>0</v>
          </cell>
        </row>
        <row r="267">
          <cell r="A267">
            <v>1127</v>
          </cell>
          <cell r="B267">
            <v>0</v>
          </cell>
        </row>
        <row r="268">
          <cell r="A268">
            <v>1128</v>
          </cell>
          <cell r="B268">
            <v>0</v>
          </cell>
        </row>
        <row r="269">
          <cell r="A269">
            <v>1129</v>
          </cell>
          <cell r="B269">
            <v>0</v>
          </cell>
        </row>
        <row r="270">
          <cell r="A270">
            <v>1201</v>
          </cell>
          <cell r="B270">
            <v>0</v>
          </cell>
        </row>
        <row r="271">
          <cell r="A271">
            <v>1202</v>
          </cell>
          <cell r="B271">
            <v>0</v>
          </cell>
        </row>
        <row r="272">
          <cell r="A272">
            <v>1203</v>
          </cell>
          <cell r="B272">
            <v>0</v>
          </cell>
        </row>
        <row r="273">
          <cell r="A273">
            <v>1204</v>
          </cell>
          <cell r="B273">
            <v>0</v>
          </cell>
        </row>
        <row r="274">
          <cell r="A274">
            <v>1205</v>
          </cell>
          <cell r="B274">
            <v>0</v>
          </cell>
        </row>
        <row r="275">
          <cell r="A275">
            <v>1206</v>
          </cell>
          <cell r="B275">
            <v>0</v>
          </cell>
        </row>
        <row r="276">
          <cell r="A276">
            <v>1207</v>
          </cell>
          <cell r="B276">
            <v>0</v>
          </cell>
        </row>
        <row r="277">
          <cell r="A277">
            <v>1208</v>
          </cell>
          <cell r="B277">
            <v>0</v>
          </cell>
        </row>
        <row r="278">
          <cell r="A278">
            <v>1209</v>
          </cell>
          <cell r="B278">
            <v>0</v>
          </cell>
        </row>
        <row r="279">
          <cell r="A279">
            <v>1210</v>
          </cell>
          <cell r="B279">
            <v>0</v>
          </cell>
        </row>
        <row r="280">
          <cell r="A280">
            <v>1211</v>
          </cell>
          <cell r="B280">
            <v>0</v>
          </cell>
        </row>
        <row r="281">
          <cell r="A281">
            <v>1212</v>
          </cell>
          <cell r="B281">
            <v>0</v>
          </cell>
        </row>
        <row r="282">
          <cell r="A282">
            <v>1213</v>
          </cell>
          <cell r="B282">
            <v>0</v>
          </cell>
        </row>
        <row r="283">
          <cell r="A283">
            <v>1214</v>
          </cell>
          <cell r="B283">
            <v>0</v>
          </cell>
        </row>
        <row r="284">
          <cell r="A284">
            <v>1215</v>
          </cell>
          <cell r="B284">
            <v>0</v>
          </cell>
        </row>
        <row r="285">
          <cell r="A285">
            <v>1216</v>
          </cell>
          <cell r="B285">
            <v>0</v>
          </cell>
        </row>
        <row r="286">
          <cell r="A286">
            <v>1217</v>
          </cell>
          <cell r="B286">
            <v>0</v>
          </cell>
        </row>
        <row r="287">
          <cell r="A287">
            <v>1218</v>
          </cell>
          <cell r="B287">
            <v>0</v>
          </cell>
        </row>
        <row r="288">
          <cell r="A288">
            <v>1219</v>
          </cell>
          <cell r="B288">
            <v>0</v>
          </cell>
        </row>
        <row r="289">
          <cell r="A289">
            <v>1220</v>
          </cell>
          <cell r="B289">
            <v>0</v>
          </cell>
        </row>
        <row r="290">
          <cell r="A290">
            <v>1221</v>
          </cell>
          <cell r="B290">
            <v>0</v>
          </cell>
        </row>
        <row r="291">
          <cell r="A291">
            <v>1222</v>
          </cell>
          <cell r="B291">
            <v>0</v>
          </cell>
        </row>
        <row r="292">
          <cell r="A292">
            <v>1223</v>
          </cell>
          <cell r="B292">
            <v>0</v>
          </cell>
        </row>
        <row r="293">
          <cell r="A293">
            <v>1224</v>
          </cell>
          <cell r="B293">
            <v>0</v>
          </cell>
        </row>
        <row r="294">
          <cell r="A294">
            <v>1225</v>
          </cell>
          <cell r="B294">
            <v>0</v>
          </cell>
        </row>
        <row r="295">
          <cell r="A295">
            <v>1226</v>
          </cell>
          <cell r="B295">
            <v>0</v>
          </cell>
        </row>
        <row r="296">
          <cell r="A296">
            <v>1227</v>
          </cell>
          <cell r="B296">
            <v>0</v>
          </cell>
        </row>
        <row r="297">
          <cell r="A297">
            <v>1228</v>
          </cell>
          <cell r="B297">
            <v>0</v>
          </cell>
        </row>
        <row r="298">
          <cell r="A298">
            <v>1229</v>
          </cell>
          <cell r="B298">
            <v>0</v>
          </cell>
        </row>
        <row r="299">
          <cell r="A299">
            <v>1230</v>
          </cell>
          <cell r="B299">
            <v>0</v>
          </cell>
        </row>
        <row r="300">
          <cell r="A300">
            <v>1231</v>
          </cell>
          <cell r="B300">
            <v>0</v>
          </cell>
        </row>
        <row r="301">
          <cell r="A301">
            <v>1232</v>
          </cell>
          <cell r="B301">
            <v>0</v>
          </cell>
        </row>
        <row r="302">
          <cell r="A302">
            <v>1233</v>
          </cell>
          <cell r="B302">
            <v>0</v>
          </cell>
        </row>
        <row r="303">
          <cell r="A303">
            <v>1234</v>
          </cell>
          <cell r="B303">
            <v>0</v>
          </cell>
        </row>
        <row r="304">
          <cell r="A304">
            <v>1235</v>
          </cell>
          <cell r="B304">
            <v>0</v>
          </cell>
        </row>
        <row r="305">
          <cell r="A305">
            <v>1236</v>
          </cell>
          <cell r="B305">
            <v>0</v>
          </cell>
        </row>
        <row r="306">
          <cell r="A306">
            <v>1237</v>
          </cell>
          <cell r="B306">
            <v>0</v>
          </cell>
        </row>
        <row r="307">
          <cell r="A307">
            <v>1238</v>
          </cell>
          <cell r="B307">
            <v>0</v>
          </cell>
        </row>
        <row r="308">
          <cell r="A308">
            <v>1239</v>
          </cell>
          <cell r="B308">
            <v>0</v>
          </cell>
        </row>
        <row r="309">
          <cell r="A309">
            <v>1240</v>
          </cell>
          <cell r="B309">
            <v>0</v>
          </cell>
        </row>
        <row r="310">
          <cell r="A310">
            <v>1241</v>
          </cell>
          <cell r="B310">
            <v>0</v>
          </cell>
        </row>
        <row r="311">
          <cell r="A311">
            <v>1242</v>
          </cell>
          <cell r="B311">
            <v>0</v>
          </cell>
        </row>
        <row r="312">
          <cell r="A312">
            <v>1243</v>
          </cell>
          <cell r="B312">
            <v>0</v>
          </cell>
        </row>
        <row r="313">
          <cell r="A313">
            <v>1244</v>
          </cell>
          <cell r="B313">
            <v>0</v>
          </cell>
        </row>
        <row r="314">
          <cell r="A314">
            <v>1245</v>
          </cell>
          <cell r="B314">
            <v>0</v>
          </cell>
        </row>
        <row r="315">
          <cell r="A315">
            <v>1246</v>
          </cell>
          <cell r="B315">
            <v>0</v>
          </cell>
        </row>
        <row r="316">
          <cell r="A316">
            <v>1247</v>
          </cell>
          <cell r="B316">
            <v>0</v>
          </cell>
        </row>
        <row r="317">
          <cell r="A317">
            <v>1248</v>
          </cell>
          <cell r="B317">
            <v>0</v>
          </cell>
        </row>
        <row r="318">
          <cell r="A318">
            <v>1249</v>
          </cell>
          <cell r="B318">
            <v>0</v>
          </cell>
        </row>
        <row r="319">
          <cell r="A319">
            <v>1250</v>
          </cell>
          <cell r="B319">
            <v>0</v>
          </cell>
        </row>
        <row r="320">
          <cell r="A320">
            <v>1251</v>
          </cell>
          <cell r="B320">
            <v>0</v>
          </cell>
        </row>
        <row r="321">
          <cell r="A321">
            <v>1252</v>
          </cell>
          <cell r="B321">
            <v>0</v>
          </cell>
        </row>
        <row r="322">
          <cell r="A322">
            <v>1253</v>
          </cell>
          <cell r="B322">
            <v>0</v>
          </cell>
        </row>
        <row r="323">
          <cell r="A323">
            <v>1254</v>
          </cell>
          <cell r="B323">
            <v>0</v>
          </cell>
        </row>
        <row r="324">
          <cell r="A324">
            <v>1255</v>
          </cell>
          <cell r="B324">
            <v>0</v>
          </cell>
        </row>
        <row r="325">
          <cell r="A325">
            <v>1256</v>
          </cell>
          <cell r="B325">
            <v>0</v>
          </cell>
        </row>
        <row r="326">
          <cell r="A326">
            <v>1257</v>
          </cell>
          <cell r="B326">
            <v>0</v>
          </cell>
        </row>
        <row r="327">
          <cell r="A327">
            <v>1258</v>
          </cell>
          <cell r="B327">
            <v>0</v>
          </cell>
        </row>
        <row r="328">
          <cell r="A328">
            <v>1259</v>
          </cell>
          <cell r="B328">
            <v>0</v>
          </cell>
        </row>
        <row r="329">
          <cell r="A329">
            <v>1260</v>
          </cell>
          <cell r="B329">
            <v>0</v>
          </cell>
        </row>
        <row r="330">
          <cell r="A330">
            <v>1261</v>
          </cell>
          <cell r="B330">
            <v>0</v>
          </cell>
        </row>
        <row r="331">
          <cell r="A331">
            <v>1262</v>
          </cell>
          <cell r="B331">
            <v>0</v>
          </cell>
        </row>
        <row r="332">
          <cell r="A332">
            <v>1263</v>
          </cell>
          <cell r="B332">
            <v>0</v>
          </cell>
        </row>
        <row r="333">
          <cell r="A333">
            <v>1264</v>
          </cell>
          <cell r="B333">
            <v>0</v>
          </cell>
        </row>
        <row r="334">
          <cell r="A334">
            <v>1265</v>
          </cell>
          <cell r="B334">
            <v>0</v>
          </cell>
        </row>
        <row r="335">
          <cell r="A335">
            <v>1266</v>
          </cell>
          <cell r="B335">
            <v>0</v>
          </cell>
        </row>
        <row r="336">
          <cell r="A336">
            <v>1267</v>
          </cell>
          <cell r="B336">
            <v>0</v>
          </cell>
        </row>
        <row r="337">
          <cell r="A337">
            <v>1268</v>
          </cell>
          <cell r="B337">
            <v>0</v>
          </cell>
        </row>
        <row r="338">
          <cell r="A338">
            <v>1269</v>
          </cell>
          <cell r="B338">
            <v>0</v>
          </cell>
        </row>
        <row r="339">
          <cell r="A339">
            <v>1270</v>
          </cell>
          <cell r="B339">
            <v>0</v>
          </cell>
        </row>
        <row r="340">
          <cell r="A340">
            <v>1271</v>
          </cell>
          <cell r="B340">
            <v>0</v>
          </cell>
        </row>
        <row r="341">
          <cell r="A341">
            <v>1272</v>
          </cell>
          <cell r="B341">
            <v>0</v>
          </cell>
        </row>
        <row r="342">
          <cell r="A342">
            <v>1273</v>
          </cell>
          <cell r="B342">
            <v>0</v>
          </cell>
        </row>
        <row r="343">
          <cell r="A343">
            <v>1274</v>
          </cell>
          <cell r="B343">
            <v>0</v>
          </cell>
        </row>
        <row r="344">
          <cell r="A344">
            <v>1275</v>
          </cell>
          <cell r="B344">
            <v>0</v>
          </cell>
        </row>
        <row r="345">
          <cell r="A345">
            <v>1276</v>
          </cell>
          <cell r="B345">
            <v>0</v>
          </cell>
        </row>
        <row r="346">
          <cell r="A346">
            <v>1277</v>
          </cell>
          <cell r="B346">
            <v>0</v>
          </cell>
        </row>
        <row r="347">
          <cell r="A347">
            <v>1278</v>
          </cell>
          <cell r="B347">
            <v>0</v>
          </cell>
        </row>
        <row r="348">
          <cell r="A348">
            <v>1279</v>
          </cell>
          <cell r="B348">
            <v>0</v>
          </cell>
        </row>
        <row r="349">
          <cell r="A349">
            <v>1280</v>
          </cell>
          <cell r="B349">
            <v>0</v>
          </cell>
        </row>
        <row r="350">
          <cell r="A350">
            <v>1281</v>
          </cell>
          <cell r="B350">
            <v>0</v>
          </cell>
        </row>
        <row r="351">
          <cell r="A351">
            <v>1282</v>
          </cell>
          <cell r="B351">
            <v>0</v>
          </cell>
        </row>
        <row r="352">
          <cell r="A352">
            <v>1283</v>
          </cell>
          <cell r="B352">
            <v>0</v>
          </cell>
        </row>
        <row r="353">
          <cell r="A353">
            <v>1284</v>
          </cell>
          <cell r="B353">
            <v>0</v>
          </cell>
        </row>
        <row r="354">
          <cell r="A354">
            <v>1285</v>
          </cell>
          <cell r="B354">
            <v>0</v>
          </cell>
        </row>
        <row r="355">
          <cell r="A355">
            <v>1286</v>
          </cell>
          <cell r="B355">
            <v>0</v>
          </cell>
        </row>
        <row r="356">
          <cell r="A356">
            <v>1287</v>
          </cell>
          <cell r="B356">
            <v>0</v>
          </cell>
        </row>
        <row r="357">
          <cell r="A357">
            <v>1301</v>
          </cell>
          <cell r="B357">
            <v>0</v>
          </cell>
        </row>
        <row r="358">
          <cell r="A358">
            <v>1302</v>
          </cell>
          <cell r="B358">
            <v>0</v>
          </cell>
        </row>
        <row r="359">
          <cell r="A359">
            <v>1303</v>
          </cell>
          <cell r="B359">
            <v>0</v>
          </cell>
        </row>
        <row r="360">
          <cell r="A360">
            <v>1304</v>
          </cell>
          <cell r="B360">
            <v>0</v>
          </cell>
        </row>
        <row r="361">
          <cell r="A361">
            <v>1305</v>
          </cell>
          <cell r="B361">
            <v>0</v>
          </cell>
        </row>
        <row r="362">
          <cell r="A362">
            <v>1306</v>
          </cell>
          <cell r="B362">
            <v>0</v>
          </cell>
        </row>
        <row r="363">
          <cell r="A363">
            <v>1307</v>
          </cell>
          <cell r="B363">
            <v>0</v>
          </cell>
        </row>
        <row r="364">
          <cell r="A364">
            <v>1308</v>
          </cell>
          <cell r="B364">
            <v>0</v>
          </cell>
        </row>
        <row r="365">
          <cell r="A365">
            <v>1309</v>
          </cell>
          <cell r="B365">
            <v>0</v>
          </cell>
        </row>
        <row r="366">
          <cell r="A366">
            <v>1310</v>
          </cell>
          <cell r="B366">
            <v>0</v>
          </cell>
        </row>
        <row r="367">
          <cell r="A367">
            <v>1311</v>
          </cell>
          <cell r="B367">
            <v>0</v>
          </cell>
        </row>
        <row r="368">
          <cell r="A368">
            <v>1312</v>
          </cell>
          <cell r="B368">
            <v>0</v>
          </cell>
        </row>
        <row r="369">
          <cell r="A369">
            <v>1313</v>
          </cell>
          <cell r="B369">
            <v>0</v>
          </cell>
        </row>
        <row r="370">
          <cell r="A370">
            <v>1314</v>
          </cell>
          <cell r="B370">
            <v>0</v>
          </cell>
        </row>
        <row r="371">
          <cell r="A371">
            <v>1315</v>
          </cell>
          <cell r="B371">
            <v>0</v>
          </cell>
        </row>
        <row r="372">
          <cell r="A372">
            <v>1316</v>
          </cell>
          <cell r="B372">
            <v>0</v>
          </cell>
        </row>
        <row r="373">
          <cell r="A373">
            <v>1317</v>
          </cell>
          <cell r="B373">
            <v>0</v>
          </cell>
        </row>
        <row r="374">
          <cell r="A374">
            <v>1318</v>
          </cell>
          <cell r="B374">
            <v>0</v>
          </cell>
        </row>
        <row r="375">
          <cell r="A375">
            <v>1319</v>
          </cell>
          <cell r="B375">
            <v>0</v>
          </cell>
        </row>
        <row r="376">
          <cell r="A376">
            <v>1320</v>
          </cell>
          <cell r="B376">
            <v>0</v>
          </cell>
        </row>
        <row r="377">
          <cell r="A377">
            <v>1321</v>
          </cell>
          <cell r="B377">
            <v>0</v>
          </cell>
        </row>
        <row r="378">
          <cell r="A378">
            <v>1322</v>
          </cell>
          <cell r="B378">
            <v>0</v>
          </cell>
        </row>
        <row r="379">
          <cell r="A379">
            <v>1323</v>
          </cell>
          <cell r="B379">
            <v>0</v>
          </cell>
        </row>
        <row r="380">
          <cell r="A380">
            <v>1324</v>
          </cell>
          <cell r="B380">
            <v>0</v>
          </cell>
        </row>
        <row r="381">
          <cell r="A381">
            <v>1325</v>
          </cell>
          <cell r="B381">
            <v>0</v>
          </cell>
        </row>
        <row r="382">
          <cell r="A382">
            <v>1326</v>
          </cell>
          <cell r="B382">
            <v>0</v>
          </cell>
        </row>
        <row r="383">
          <cell r="A383">
            <v>1327</v>
          </cell>
          <cell r="B383">
            <v>0</v>
          </cell>
        </row>
        <row r="384">
          <cell r="A384">
            <v>1328</v>
          </cell>
          <cell r="B384">
            <v>0</v>
          </cell>
        </row>
        <row r="385">
          <cell r="A385">
            <v>1329</v>
          </cell>
          <cell r="B385">
            <v>0</v>
          </cell>
        </row>
        <row r="386">
          <cell r="A386">
            <v>1330</v>
          </cell>
          <cell r="B386">
            <v>0</v>
          </cell>
        </row>
        <row r="387">
          <cell r="A387">
            <v>1331</v>
          </cell>
          <cell r="B387">
            <v>0</v>
          </cell>
        </row>
        <row r="388">
          <cell r="A388">
            <v>1332</v>
          </cell>
          <cell r="B388">
            <v>0</v>
          </cell>
        </row>
        <row r="389">
          <cell r="A389">
            <v>1333</v>
          </cell>
          <cell r="B389">
            <v>0</v>
          </cell>
        </row>
        <row r="390">
          <cell r="A390">
            <v>1334</v>
          </cell>
          <cell r="B390">
            <v>0</v>
          </cell>
        </row>
        <row r="391">
          <cell r="A391">
            <v>1335</v>
          </cell>
          <cell r="B391">
            <v>0</v>
          </cell>
        </row>
        <row r="392">
          <cell r="A392">
            <v>1336</v>
          </cell>
          <cell r="B392">
            <v>0</v>
          </cell>
        </row>
        <row r="393">
          <cell r="A393">
            <v>1337</v>
          </cell>
          <cell r="B393">
            <v>0</v>
          </cell>
        </row>
        <row r="394">
          <cell r="A394">
            <v>1338</v>
          </cell>
          <cell r="B394">
            <v>0</v>
          </cell>
        </row>
        <row r="395">
          <cell r="A395">
            <v>1339</v>
          </cell>
          <cell r="B395">
            <v>0</v>
          </cell>
        </row>
        <row r="396">
          <cell r="A396">
            <v>1340</v>
          </cell>
          <cell r="B396">
            <v>0</v>
          </cell>
        </row>
        <row r="397">
          <cell r="A397">
            <v>1341</v>
          </cell>
          <cell r="B397">
            <v>0</v>
          </cell>
        </row>
        <row r="398">
          <cell r="A398">
            <v>1342</v>
          </cell>
          <cell r="B398">
            <v>0</v>
          </cell>
        </row>
        <row r="399">
          <cell r="A399">
            <v>1343</v>
          </cell>
          <cell r="B399">
            <v>0</v>
          </cell>
        </row>
        <row r="400">
          <cell r="A400">
            <v>1344</v>
          </cell>
          <cell r="B400">
            <v>0</v>
          </cell>
        </row>
        <row r="401">
          <cell r="A401">
            <v>1345</v>
          </cell>
          <cell r="B401">
            <v>0</v>
          </cell>
        </row>
        <row r="402">
          <cell r="A402">
            <v>1346</v>
          </cell>
          <cell r="B402">
            <v>0</v>
          </cell>
        </row>
        <row r="403">
          <cell r="A403">
            <v>1347</v>
          </cell>
          <cell r="B403">
            <v>0</v>
          </cell>
        </row>
        <row r="404">
          <cell r="A404">
            <v>1401</v>
          </cell>
          <cell r="B404">
            <v>0</v>
          </cell>
        </row>
        <row r="405">
          <cell r="A405">
            <v>1402</v>
          </cell>
          <cell r="B405">
            <v>0</v>
          </cell>
        </row>
        <row r="406">
          <cell r="A406">
            <v>1403</v>
          </cell>
          <cell r="B406">
            <v>0</v>
          </cell>
        </row>
        <row r="407">
          <cell r="A407">
            <v>1404</v>
          </cell>
          <cell r="B407">
            <v>0</v>
          </cell>
        </row>
        <row r="408">
          <cell r="A408">
            <v>1405</v>
          </cell>
          <cell r="B408">
            <v>0</v>
          </cell>
        </row>
        <row r="409">
          <cell r="A409">
            <v>1406</v>
          </cell>
          <cell r="B409">
            <v>0</v>
          </cell>
        </row>
        <row r="410">
          <cell r="A410">
            <v>1407</v>
          </cell>
          <cell r="B410">
            <v>0</v>
          </cell>
        </row>
        <row r="411">
          <cell r="A411">
            <v>1408</v>
          </cell>
          <cell r="B411">
            <v>0</v>
          </cell>
        </row>
        <row r="412">
          <cell r="A412">
            <v>1409</v>
          </cell>
          <cell r="B412">
            <v>0</v>
          </cell>
        </row>
        <row r="413">
          <cell r="A413">
            <v>1410</v>
          </cell>
          <cell r="B413">
            <v>0</v>
          </cell>
        </row>
        <row r="414">
          <cell r="A414">
            <v>1411</v>
          </cell>
          <cell r="B414">
            <v>0</v>
          </cell>
        </row>
        <row r="415">
          <cell r="A415">
            <v>1412</v>
          </cell>
          <cell r="B415">
            <v>0</v>
          </cell>
        </row>
        <row r="416">
          <cell r="A416">
            <v>1413</v>
          </cell>
          <cell r="B416">
            <v>0</v>
          </cell>
        </row>
        <row r="417">
          <cell r="A417">
            <v>1414</v>
          </cell>
          <cell r="B417">
            <v>0</v>
          </cell>
        </row>
        <row r="418">
          <cell r="A418">
            <v>1415</v>
          </cell>
          <cell r="B418">
            <v>0</v>
          </cell>
        </row>
        <row r="419">
          <cell r="A419">
            <v>1416</v>
          </cell>
          <cell r="B419">
            <v>0</v>
          </cell>
        </row>
        <row r="420">
          <cell r="A420">
            <v>1417</v>
          </cell>
          <cell r="B420">
            <v>0</v>
          </cell>
        </row>
        <row r="421">
          <cell r="A421">
            <v>1418</v>
          </cell>
          <cell r="B421">
            <v>0</v>
          </cell>
        </row>
        <row r="422">
          <cell r="A422">
            <v>1419</v>
          </cell>
          <cell r="B422">
            <v>0</v>
          </cell>
        </row>
        <row r="423">
          <cell r="A423">
            <v>1420</v>
          </cell>
          <cell r="B423">
            <v>0</v>
          </cell>
        </row>
        <row r="424">
          <cell r="A424">
            <v>1421</v>
          </cell>
          <cell r="B424">
            <v>0</v>
          </cell>
        </row>
        <row r="425">
          <cell r="A425">
            <v>1422</v>
          </cell>
          <cell r="B425">
            <v>0</v>
          </cell>
        </row>
        <row r="426">
          <cell r="A426">
            <v>1423</v>
          </cell>
          <cell r="B426">
            <v>0</v>
          </cell>
        </row>
        <row r="427">
          <cell r="A427">
            <v>1424</v>
          </cell>
          <cell r="B427">
            <v>0</v>
          </cell>
        </row>
        <row r="428">
          <cell r="A428">
            <v>1425</v>
          </cell>
          <cell r="B428">
            <v>0</v>
          </cell>
        </row>
        <row r="429">
          <cell r="A429">
            <v>1426</v>
          </cell>
          <cell r="B429">
            <v>0</v>
          </cell>
        </row>
        <row r="430">
          <cell r="A430">
            <v>1427</v>
          </cell>
          <cell r="B430">
            <v>0</v>
          </cell>
        </row>
        <row r="431">
          <cell r="A431">
            <v>1428</v>
          </cell>
          <cell r="B431">
            <v>0</v>
          </cell>
        </row>
        <row r="432">
          <cell r="A432">
            <v>1429</v>
          </cell>
          <cell r="B432">
            <v>0</v>
          </cell>
        </row>
        <row r="433">
          <cell r="A433">
            <v>1430</v>
          </cell>
          <cell r="B433">
            <v>0</v>
          </cell>
        </row>
        <row r="434">
          <cell r="A434">
            <v>1431</v>
          </cell>
          <cell r="B434">
            <v>0</v>
          </cell>
        </row>
        <row r="435">
          <cell r="A435">
            <v>1432</v>
          </cell>
          <cell r="B435">
            <v>0</v>
          </cell>
        </row>
        <row r="436">
          <cell r="A436">
            <v>1433</v>
          </cell>
          <cell r="B436">
            <v>0</v>
          </cell>
        </row>
        <row r="437">
          <cell r="A437">
            <v>1434</v>
          </cell>
          <cell r="B437">
            <v>0</v>
          </cell>
        </row>
        <row r="438">
          <cell r="A438">
            <v>1435</v>
          </cell>
          <cell r="B438">
            <v>0</v>
          </cell>
        </row>
        <row r="439">
          <cell r="A439">
            <v>1501</v>
          </cell>
          <cell r="B439">
            <v>0</v>
          </cell>
        </row>
        <row r="440">
          <cell r="A440">
            <v>1502</v>
          </cell>
          <cell r="B440">
            <v>0</v>
          </cell>
        </row>
        <row r="441">
          <cell r="A441">
            <v>1503</v>
          </cell>
          <cell r="B441">
            <v>0</v>
          </cell>
        </row>
        <row r="442">
          <cell r="A442">
            <v>1504</v>
          </cell>
          <cell r="B442">
            <v>0</v>
          </cell>
        </row>
        <row r="443">
          <cell r="A443">
            <v>1505</v>
          </cell>
          <cell r="B443">
            <v>0</v>
          </cell>
        </row>
        <row r="444">
          <cell r="A444">
            <v>1506</v>
          </cell>
          <cell r="B444">
            <v>0</v>
          </cell>
        </row>
        <row r="445">
          <cell r="A445">
            <v>1507</v>
          </cell>
          <cell r="B445">
            <v>0</v>
          </cell>
        </row>
        <row r="446">
          <cell r="A446">
            <v>1508</v>
          </cell>
          <cell r="B446">
            <v>0</v>
          </cell>
        </row>
        <row r="447">
          <cell r="A447">
            <v>1509</v>
          </cell>
          <cell r="B447">
            <v>0</v>
          </cell>
        </row>
        <row r="448">
          <cell r="A448">
            <v>1510</v>
          </cell>
          <cell r="B448">
            <v>0</v>
          </cell>
        </row>
        <row r="449">
          <cell r="A449">
            <v>1511</v>
          </cell>
          <cell r="B449">
            <v>0</v>
          </cell>
        </row>
        <row r="450">
          <cell r="A450">
            <v>1512</v>
          </cell>
          <cell r="B450">
            <v>0</v>
          </cell>
        </row>
        <row r="451">
          <cell r="A451">
            <v>1513</v>
          </cell>
          <cell r="B451">
            <v>0</v>
          </cell>
        </row>
        <row r="452">
          <cell r="A452">
            <v>1514</v>
          </cell>
          <cell r="B452">
            <v>0</v>
          </cell>
        </row>
        <row r="453">
          <cell r="A453">
            <v>1515</v>
          </cell>
          <cell r="B453">
            <v>0</v>
          </cell>
        </row>
        <row r="454">
          <cell r="A454">
            <v>1516</v>
          </cell>
          <cell r="B454">
            <v>0</v>
          </cell>
        </row>
        <row r="455">
          <cell r="A455">
            <v>1517</v>
          </cell>
          <cell r="B455">
            <v>0</v>
          </cell>
        </row>
        <row r="456">
          <cell r="A456">
            <v>1518</v>
          </cell>
          <cell r="B456">
            <v>0</v>
          </cell>
        </row>
        <row r="457">
          <cell r="A457">
            <v>1519</v>
          </cell>
          <cell r="B457">
            <v>0</v>
          </cell>
        </row>
        <row r="458">
          <cell r="A458">
            <v>1520</v>
          </cell>
          <cell r="B458">
            <v>0</v>
          </cell>
        </row>
        <row r="459">
          <cell r="A459">
            <v>1521</v>
          </cell>
          <cell r="B459">
            <v>0</v>
          </cell>
        </row>
        <row r="460">
          <cell r="A460">
            <v>1522</v>
          </cell>
          <cell r="B460">
            <v>0</v>
          </cell>
        </row>
        <row r="461">
          <cell r="A461">
            <v>1523</v>
          </cell>
          <cell r="B461">
            <v>0</v>
          </cell>
        </row>
        <row r="462">
          <cell r="A462">
            <v>1524</v>
          </cell>
          <cell r="B462">
            <v>0</v>
          </cell>
        </row>
        <row r="463">
          <cell r="A463">
            <v>1525</v>
          </cell>
          <cell r="B463">
            <v>0</v>
          </cell>
        </row>
        <row r="464">
          <cell r="A464">
            <v>1526</v>
          </cell>
          <cell r="B464">
            <v>0</v>
          </cell>
        </row>
        <row r="465">
          <cell r="A465">
            <v>1527</v>
          </cell>
          <cell r="B465">
            <v>0</v>
          </cell>
        </row>
        <row r="466">
          <cell r="A466">
            <v>1528</v>
          </cell>
          <cell r="B466">
            <v>0</v>
          </cell>
        </row>
        <row r="467">
          <cell r="A467">
            <v>1529</v>
          </cell>
          <cell r="B467">
            <v>0</v>
          </cell>
        </row>
        <row r="468">
          <cell r="A468">
            <v>1530</v>
          </cell>
          <cell r="B468">
            <v>0</v>
          </cell>
        </row>
        <row r="469">
          <cell r="A469">
            <v>1531</v>
          </cell>
          <cell r="B469">
            <v>0</v>
          </cell>
        </row>
        <row r="470">
          <cell r="A470">
            <v>1532</v>
          </cell>
          <cell r="B470">
            <v>0</v>
          </cell>
        </row>
        <row r="471">
          <cell r="A471">
            <v>1533</v>
          </cell>
          <cell r="B471">
            <v>0</v>
          </cell>
        </row>
        <row r="472">
          <cell r="A472">
            <v>1534</v>
          </cell>
          <cell r="B472">
            <v>0</v>
          </cell>
        </row>
        <row r="473">
          <cell r="A473">
            <v>1535</v>
          </cell>
          <cell r="B473">
            <v>0</v>
          </cell>
        </row>
        <row r="474">
          <cell r="A474">
            <v>1536</v>
          </cell>
          <cell r="B474">
            <v>0</v>
          </cell>
        </row>
        <row r="475">
          <cell r="A475">
            <v>1537</v>
          </cell>
          <cell r="B475">
            <v>0</v>
          </cell>
        </row>
        <row r="476">
          <cell r="A476">
            <v>1538</v>
          </cell>
          <cell r="B476">
            <v>0</v>
          </cell>
        </row>
        <row r="477">
          <cell r="A477">
            <v>1539</v>
          </cell>
          <cell r="B477">
            <v>0</v>
          </cell>
        </row>
        <row r="478">
          <cell r="A478">
            <v>1540</v>
          </cell>
          <cell r="B478">
            <v>0</v>
          </cell>
        </row>
        <row r="479">
          <cell r="A479">
            <v>1601</v>
          </cell>
          <cell r="B479">
            <v>0</v>
          </cell>
        </row>
        <row r="480">
          <cell r="A480">
            <v>1602</v>
          </cell>
          <cell r="B480">
            <v>0</v>
          </cell>
        </row>
        <row r="481">
          <cell r="A481">
            <v>1603</v>
          </cell>
          <cell r="B481">
            <v>0</v>
          </cell>
        </row>
        <row r="482">
          <cell r="A482">
            <v>1604</v>
          </cell>
          <cell r="B482">
            <v>0</v>
          </cell>
        </row>
        <row r="483">
          <cell r="A483">
            <v>1605</v>
          </cell>
          <cell r="B483">
            <v>0</v>
          </cell>
        </row>
        <row r="484">
          <cell r="A484">
            <v>1606</v>
          </cell>
          <cell r="B484">
            <v>0</v>
          </cell>
        </row>
        <row r="485">
          <cell r="A485">
            <v>1607</v>
          </cell>
          <cell r="B485">
            <v>0</v>
          </cell>
        </row>
        <row r="486">
          <cell r="A486">
            <v>1608</v>
          </cell>
          <cell r="B486">
            <v>0</v>
          </cell>
        </row>
        <row r="487">
          <cell r="A487">
            <v>1609</v>
          </cell>
          <cell r="B487">
            <v>0</v>
          </cell>
        </row>
        <row r="488">
          <cell r="A488">
            <v>1610</v>
          </cell>
          <cell r="B488">
            <v>0</v>
          </cell>
        </row>
        <row r="489">
          <cell r="A489">
            <v>1611</v>
          </cell>
          <cell r="B489">
            <v>0</v>
          </cell>
        </row>
        <row r="490">
          <cell r="A490">
            <v>1701</v>
          </cell>
          <cell r="B490">
            <v>0</v>
          </cell>
        </row>
        <row r="491">
          <cell r="A491">
            <v>1702</v>
          </cell>
          <cell r="B491">
            <v>0</v>
          </cell>
        </row>
        <row r="492">
          <cell r="A492">
            <v>1703</v>
          </cell>
          <cell r="B492">
            <v>0</v>
          </cell>
        </row>
        <row r="493">
          <cell r="A493">
            <v>1704</v>
          </cell>
          <cell r="B493">
            <v>0</v>
          </cell>
        </row>
        <row r="494">
          <cell r="A494">
            <v>1705</v>
          </cell>
          <cell r="B494">
            <v>0</v>
          </cell>
        </row>
        <row r="495">
          <cell r="A495">
            <v>1706</v>
          </cell>
          <cell r="B495">
            <v>0</v>
          </cell>
        </row>
        <row r="496">
          <cell r="A496">
            <v>1707</v>
          </cell>
          <cell r="B496">
            <v>0</v>
          </cell>
        </row>
        <row r="497">
          <cell r="A497">
            <v>1708</v>
          </cell>
          <cell r="B497">
            <v>0</v>
          </cell>
        </row>
        <row r="498">
          <cell r="A498">
            <v>1709</v>
          </cell>
          <cell r="B498">
            <v>0</v>
          </cell>
        </row>
        <row r="499">
          <cell r="A499">
            <v>1710</v>
          </cell>
          <cell r="B499">
            <v>0</v>
          </cell>
        </row>
        <row r="500">
          <cell r="A500">
            <v>1711</v>
          </cell>
          <cell r="B500">
            <v>0</v>
          </cell>
        </row>
        <row r="501">
          <cell r="A501">
            <v>1712</v>
          </cell>
          <cell r="B501">
            <v>0</v>
          </cell>
        </row>
        <row r="502">
          <cell r="A502">
            <v>1713</v>
          </cell>
          <cell r="B502">
            <v>0</v>
          </cell>
        </row>
        <row r="503">
          <cell r="A503">
            <v>1714</v>
          </cell>
          <cell r="B503">
            <v>0</v>
          </cell>
        </row>
        <row r="504">
          <cell r="A504">
            <v>1715</v>
          </cell>
          <cell r="B504">
            <v>0</v>
          </cell>
        </row>
        <row r="505">
          <cell r="A505">
            <v>1716</v>
          </cell>
          <cell r="B505">
            <v>0</v>
          </cell>
        </row>
        <row r="506">
          <cell r="A506">
            <v>1717</v>
          </cell>
          <cell r="B506">
            <v>0</v>
          </cell>
        </row>
        <row r="507">
          <cell r="A507">
            <v>1718</v>
          </cell>
          <cell r="B507">
            <v>0</v>
          </cell>
        </row>
        <row r="508">
          <cell r="A508">
            <v>1719</v>
          </cell>
          <cell r="B508">
            <v>0</v>
          </cell>
        </row>
        <row r="509">
          <cell r="A509">
            <v>1720</v>
          </cell>
          <cell r="B509">
            <v>0</v>
          </cell>
        </row>
        <row r="510">
          <cell r="A510">
            <v>1721</v>
          </cell>
          <cell r="B510">
            <v>0</v>
          </cell>
        </row>
        <row r="511">
          <cell r="A511">
            <v>1722</v>
          </cell>
          <cell r="B511">
            <v>0</v>
          </cell>
        </row>
        <row r="512">
          <cell r="A512">
            <v>1723</v>
          </cell>
          <cell r="B512">
            <v>0</v>
          </cell>
        </row>
        <row r="513">
          <cell r="A513">
            <v>1724</v>
          </cell>
          <cell r="B513">
            <v>0</v>
          </cell>
        </row>
        <row r="514">
          <cell r="A514">
            <v>1725</v>
          </cell>
          <cell r="B514">
            <v>0</v>
          </cell>
        </row>
        <row r="515">
          <cell r="A515">
            <v>1726</v>
          </cell>
          <cell r="B515">
            <v>0</v>
          </cell>
        </row>
        <row r="516">
          <cell r="A516">
            <v>1727</v>
          </cell>
          <cell r="B516">
            <v>0</v>
          </cell>
        </row>
        <row r="517">
          <cell r="A517">
            <v>1728</v>
          </cell>
          <cell r="B517">
            <v>0</v>
          </cell>
        </row>
        <row r="518">
          <cell r="A518">
            <v>1729</v>
          </cell>
          <cell r="B518">
            <v>0</v>
          </cell>
        </row>
        <row r="519">
          <cell r="A519">
            <v>1730</v>
          </cell>
          <cell r="B519">
            <v>0</v>
          </cell>
        </row>
        <row r="520">
          <cell r="A520">
            <v>1731</v>
          </cell>
          <cell r="B520">
            <v>0</v>
          </cell>
        </row>
        <row r="521">
          <cell r="A521">
            <v>1732</v>
          </cell>
          <cell r="B521">
            <v>0</v>
          </cell>
        </row>
        <row r="522">
          <cell r="A522">
            <v>1733</v>
          </cell>
          <cell r="B522">
            <v>0</v>
          </cell>
        </row>
        <row r="523">
          <cell r="A523">
            <v>1734</v>
          </cell>
          <cell r="B523">
            <v>0</v>
          </cell>
        </row>
        <row r="524">
          <cell r="A524">
            <v>1735</v>
          </cell>
          <cell r="B524">
            <v>0</v>
          </cell>
        </row>
        <row r="525">
          <cell r="A525">
            <v>1736</v>
          </cell>
          <cell r="B525">
            <v>0</v>
          </cell>
        </row>
        <row r="526">
          <cell r="A526">
            <v>1737</v>
          </cell>
          <cell r="B526">
            <v>0</v>
          </cell>
        </row>
        <row r="527">
          <cell r="A527">
            <v>1738</v>
          </cell>
          <cell r="B527">
            <v>0</v>
          </cell>
        </row>
        <row r="528">
          <cell r="A528">
            <v>1739</v>
          </cell>
          <cell r="B528">
            <v>0</v>
          </cell>
        </row>
        <row r="529">
          <cell r="A529">
            <v>1740</v>
          </cell>
          <cell r="B529">
            <v>0</v>
          </cell>
        </row>
        <row r="530">
          <cell r="A530">
            <v>1741</v>
          </cell>
          <cell r="B530">
            <v>0</v>
          </cell>
        </row>
        <row r="531">
          <cell r="A531">
            <v>1742</v>
          </cell>
          <cell r="B531">
            <v>0</v>
          </cell>
        </row>
        <row r="532">
          <cell r="A532">
            <v>1743</v>
          </cell>
          <cell r="B532">
            <v>0</v>
          </cell>
        </row>
        <row r="533">
          <cell r="A533">
            <v>1744</v>
          </cell>
          <cell r="B533">
            <v>0</v>
          </cell>
        </row>
        <row r="534">
          <cell r="A534">
            <v>1745</v>
          </cell>
          <cell r="B534">
            <v>0</v>
          </cell>
        </row>
        <row r="535">
          <cell r="A535">
            <v>1746</v>
          </cell>
          <cell r="B535">
            <v>0</v>
          </cell>
        </row>
        <row r="536">
          <cell r="A536">
            <v>1747</v>
          </cell>
          <cell r="B536">
            <v>0</v>
          </cell>
        </row>
        <row r="537">
          <cell r="A537">
            <v>1748</v>
          </cell>
          <cell r="B537">
            <v>0</v>
          </cell>
        </row>
        <row r="538">
          <cell r="A538">
            <v>1749</v>
          </cell>
          <cell r="B538">
            <v>0</v>
          </cell>
        </row>
        <row r="539">
          <cell r="A539">
            <v>1750</v>
          </cell>
          <cell r="B539">
            <v>0</v>
          </cell>
        </row>
        <row r="540">
          <cell r="A540">
            <v>1751</v>
          </cell>
          <cell r="B540">
            <v>0</v>
          </cell>
        </row>
        <row r="541">
          <cell r="A541">
            <v>1752</v>
          </cell>
          <cell r="B541">
            <v>0</v>
          </cell>
        </row>
        <row r="542">
          <cell r="A542">
            <v>1753</v>
          </cell>
          <cell r="B542">
            <v>0</v>
          </cell>
        </row>
        <row r="543">
          <cell r="A543">
            <v>1754</v>
          </cell>
          <cell r="B543">
            <v>0</v>
          </cell>
        </row>
        <row r="544">
          <cell r="A544">
            <v>1755</v>
          </cell>
          <cell r="B544">
            <v>0</v>
          </cell>
        </row>
        <row r="545">
          <cell r="A545">
            <v>1756</v>
          </cell>
          <cell r="B545">
            <v>0</v>
          </cell>
        </row>
        <row r="546">
          <cell r="A546">
            <v>1801</v>
          </cell>
          <cell r="B546">
            <v>0</v>
          </cell>
        </row>
        <row r="547">
          <cell r="A547">
            <v>1802</v>
          </cell>
          <cell r="B547">
            <v>0</v>
          </cell>
        </row>
        <row r="548">
          <cell r="A548">
            <v>1803</v>
          </cell>
          <cell r="B548">
            <v>0</v>
          </cell>
        </row>
        <row r="549">
          <cell r="A549">
            <v>1805</v>
          </cell>
          <cell r="B549">
            <v>0</v>
          </cell>
        </row>
        <row r="550">
          <cell r="A550">
            <v>1806</v>
          </cell>
          <cell r="B550">
            <v>0</v>
          </cell>
        </row>
        <row r="551">
          <cell r="A551">
            <v>1807</v>
          </cell>
          <cell r="B551">
            <v>0</v>
          </cell>
        </row>
        <row r="552">
          <cell r="A552">
            <v>1808</v>
          </cell>
          <cell r="B552">
            <v>0</v>
          </cell>
        </row>
        <row r="553">
          <cell r="A553">
            <v>1809</v>
          </cell>
          <cell r="B553">
            <v>0</v>
          </cell>
        </row>
        <row r="554">
          <cell r="A554">
            <v>1810</v>
          </cell>
          <cell r="B554">
            <v>0</v>
          </cell>
        </row>
        <row r="555">
          <cell r="A555">
            <v>1811</v>
          </cell>
          <cell r="B555">
            <v>0</v>
          </cell>
        </row>
        <row r="556">
          <cell r="A556">
            <v>1812</v>
          </cell>
          <cell r="B556">
            <v>0</v>
          </cell>
        </row>
        <row r="557">
          <cell r="A557">
            <v>1813</v>
          </cell>
          <cell r="B557">
            <v>0</v>
          </cell>
        </row>
        <row r="558">
          <cell r="A558">
            <v>1814</v>
          </cell>
          <cell r="B558">
            <v>0</v>
          </cell>
        </row>
        <row r="559">
          <cell r="A559">
            <v>1815</v>
          </cell>
          <cell r="B559">
            <v>0</v>
          </cell>
        </row>
        <row r="560">
          <cell r="A560">
            <v>1816</v>
          </cell>
          <cell r="B560">
            <v>0</v>
          </cell>
        </row>
        <row r="561">
          <cell r="A561">
            <v>1817</v>
          </cell>
          <cell r="B561">
            <v>0</v>
          </cell>
        </row>
        <row r="562">
          <cell r="A562">
            <v>1818</v>
          </cell>
          <cell r="B562">
            <v>0</v>
          </cell>
        </row>
        <row r="563">
          <cell r="A563">
            <v>1819</v>
          </cell>
          <cell r="B563">
            <v>0</v>
          </cell>
        </row>
        <row r="564">
          <cell r="A564">
            <v>1820</v>
          </cell>
          <cell r="B564">
            <v>0</v>
          </cell>
        </row>
        <row r="565">
          <cell r="A565">
            <v>1901</v>
          </cell>
          <cell r="B565">
            <v>0</v>
          </cell>
        </row>
        <row r="566">
          <cell r="A566">
            <v>1902</v>
          </cell>
          <cell r="B566">
            <v>0</v>
          </cell>
        </row>
        <row r="567">
          <cell r="A567">
            <v>1903</v>
          </cell>
          <cell r="B567">
            <v>0</v>
          </cell>
        </row>
        <row r="568">
          <cell r="A568">
            <v>1904</v>
          </cell>
          <cell r="B568">
            <v>0</v>
          </cell>
        </row>
        <row r="569">
          <cell r="A569">
            <v>1905</v>
          </cell>
          <cell r="B569">
            <v>0</v>
          </cell>
        </row>
        <row r="570">
          <cell r="A570">
            <v>1906</v>
          </cell>
          <cell r="B570">
            <v>0</v>
          </cell>
        </row>
        <row r="571">
          <cell r="A571">
            <v>1907</v>
          </cell>
          <cell r="B571">
            <v>0</v>
          </cell>
        </row>
        <row r="572">
          <cell r="A572">
            <v>1908</v>
          </cell>
          <cell r="B572">
            <v>0</v>
          </cell>
        </row>
        <row r="573">
          <cell r="A573">
            <v>1909</v>
          </cell>
          <cell r="B573">
            <v>0</v>
          </cell>
        </row>
        <row r="574">
          <cell r="A574">
            <v>1910</v>
          </cell>
          <cell r="B574">
            <v>0</v>
          </cell>
        </row>
        <row r="575">
          <cell r="A575">
            <v>1911</v>
          </cell>
          <cell r="B575">
            <v>0</v>
          </cell>
        </row>
        <row r="576">
          <cell r="A576">
            <v>1912</v>
          </cell>
          <cell r="B576">
            <v>0</v>
          </cell>
        </row>
        <row r="577">
          <cell r="A577">
            <v>1913</v>
          </cell>
          <cell r="B577">
            <v>0</v>
          </cell>
        </row>
        <row r="578">
          <cell r="A578">
            <v>1914</v>
          </cell>
          <cell r="B578">
            <v>0</v>
          </cell>
        </row>
        <row r="579">
          <cell r="A579">
            <v>1915</v>
          </cell>
          <cell r="B579">
            <v>0</v>
          </cell>
        </row>
        <row r="580">
          <cell r="A580">
            <v>2301</v>
          </cell>
          <cell r="B580">
            <v>0</v>
          </cell>
        </row>
        <row r="581">
          <cell r="A581">
            <v>2302</v>
          </cell>
          <cell r="B581">
            <v>0</v>
          </cell>
        </row>
        <row r="582">
          <cell r="A582">
            <v>2303</v>
          </cell>
          <cell r="B582">
            <v>0</v>
          </cell>
        </row>
        <row r="583">
          <cell r="A583">
            <v>2311</v>
          </cell>
          <cell r="B583">
            <v>0</v>
          </cell>
        </row>
        <row r="584">
          <cell r="A584">
            <v>2312</v>
          </cell>
          <cell r="B584">
            <v>0</v>
          </cell>
        </row>
        <row r="585">
          <cell r="A585">
            <v>2313</v>
          </cell>
          <cell r="B585">
            <v>0</v>
          </cell>
        </row>
        <row r="586">
          <cell r="A586">
            <v>2314</v>
          </cell>
          <cell r="B586">
            <v>0</v>
          </cell>
        </row>
        <row r="587">
          <cell r="A587">
            <v>2315</v>
          </cell>
          <cell r="B587">
            <v>0</v>
          </cell>
        </row>
        <row r="588">
          <cell r="A588">
            <v>2316</v>
          </cell>
          <cell r="B588">
            <v>0</v>
          </cell>
        </row>
        <row r="589">
          <cell r="A589">
            <v>2317</v>
          </cell>
          <cell r="B589">
            <v>0</v>
          </cell>
        </row>
        <row r="590">
          <cell r="A590">
            <v>2318</v>
          </cell>
          <cell r="B590">
            <v>0</v>
          </cell>
        </row>
        <row r="591">
          <cell r="A591">
            <v>2319</v>
          </cell>
          <cell r="B591">
            <v>0</v>
          </cell>
        </row>
        <row r="592">
          <cell r="A592">
            <v>2320</v>
          </cell>
          <cell r="B592">
            <v>0</v>
          </cell>
        </row>
        <row r="593">
          <cell r="A593">
            <v>2321</v>
          </cell>
          <cell r="B593">
            <v>0</v>
          </cell>
        </row>
        <row r="594">
          <cell r="A594">
            <v>2322</v>
          </cell>
          <cell r="B594">
            <v>0</v>
          </cell>
        </row>
        <row r="595">
          <cell r="A595">
            <v>2323</v>
          </cell>
          <cell r="B595">
            <v>0</v>
          </cell>
        </row>
        <row r="596">
          <cell r="A596">
            <v>2324</v>
          </cell>
          <cell r="B596">
            <v>0</v>
          </cell>
        </row>
        <row r="597">
          <cell r="A597">
            <v>2325</v>
          </cell>
          <cell r="B597">
            <v>0</v>
          </cell>
        </row>
        <row r="598">
          <cell r="A598">
            <v>2326</v>
          </cell>
          <cell r="B598">
            <v>0</v>
          </cell>
        </row>
        <row r="599">
          <cell r="A599">
            <v>2327</v>
          </cell>
          <cell r="B599">
            <v>0</v>
          </cell>
        </row>
        <row r="600">
          <cell r="A600">
            <v>2328</v>
          </cell>
          <cell r="B600">
            <v>0</v>
          </cell>
        </row>
        <row r="601">
          <cell r="A601" t="str">
            <v>99 - 01</v>
          </cell>
          <cell r="B601">
            <v>4335.1400000000003</v>
          </cell>
        </row>
        <row r="602">
          <cell r="A602" t="str">
            <v>99 - 02</v>
          </cell>
          <cell r="B602">
            <v>364297745.75</v>
          </cell>
        </row>
        <row r="603">
          <cell r="A603" t="str">
            <v>99 - 03</v>
          </cell>
          <cell r="B603">
            <v>29531800</v>
          </cell>
        </row>
        <row r="604">
          <cell r="A604" t="str">
            <v>99 - 04</v>
          </cell>
          <cell r="B604">
            <v>11235187.58</v>
          </cell>
        </row>
        <row r="605">
          <cell r="A605" t="str">
            <v>99 - 07</v>
          </cell>
          <cell r="B605">
            <v>0</v>
          </cell>
        </row>
        <row r="606">
          <cell r="A606" t="str">
            <v>AFP</v>
          </cell>
          <cell r="B606">
            <v>0</v>
          </cell>
        </row>
        <row r="607">
          <cell r="A607" t="str">
            <v>N/I</v>
          </cell>
        </row>
        <row r="608">
          <cell r="A608" t="str">
            <v>UCCF</v>
          </cell>
          <cell r="B608">
            <v>0</v>
          </cell>
        </row>
        <row r="609">
          <cell r="A609" t="str">
            <v>(en blanco)</v>
          </cell>
        </row>
        <row r="610">
          <cell r="A610" t="str">
            <v>Total general</v>
          </cell>
          <cell r="B610">
            <v>1937997597.02</v>
          </cell>
        </row>
      </sheetData>
      <sheetData sheetId="18">
        <row r="2">
          <cell r="B2">
            <v>6</v>
          </cell>
          <cell r="C2" t="str">
            <v>Vicepresidencia del Estado Plurinacional</v>
          </cell>
        </row>
        <row r="3">
          <cell r="B3">
            <v>10</v>
          </cell>
          <cell r="C3" t="str">
            <v>Ministerio de Relaciones Exteriores</v>
          </cell>
        </row>
        <row r="4">
          <cell r="B4">
            <v>15</v>
          </cell>
          <cell r="C4" t="str">
            <v>Ministerio de Gobierno</v>
          </cell>
        </row>
        <row r="5">
          <cell r="B5">
            <v>16</v>
          </cell>
          <cell r="C5" t="str">
            <v>Ministerio de Educación</v>
          </cell>
        </row>
        <row r="6">
          <cell r="B6">
            <v>20</v>
          </cell>
          <cell r="C6" t="str">
            <v>Ministerio de Defensa</v>
          </cell>
        </row>
        <row r="7">
          <cell r="B7">
            <v>25</v>
          </cell>
          <cell r="C7" t="str">
            <v>Ministerio de la Presidencia</v>
          </cell>
        </row>
        <row r="8">
          <cell r="B8">
            <v>30</v>
          </cell>
          <cell r="C8" t="str">
            <v>Ministerio de Justicia</v>
          </cell>
        </row>
        <row r="9">
          <cell r="B9">
            <v>35</v>
          </cell>
          <cell r="C9" t="str">
            <v>Ministerio de Economía y Finanzas Públicas</v>
          </cell>
        </row>
        <row r="10">
          <cell r="B10">
            <v>41</v>
          </cell>
          <cell r="C10" t="str">
            <v>Ministerio de Desarrollo Productivo y Economía Plural</v>
          </cell>
        </row>
        <row r="11">
          <cell r="B11">
            <v>46</v>
          </cell>
          <cell r="C11" t="str">
            <v>Ministerio de Salud</v>
          </cell>
        </row>
        <row r="12">
          <cell r="B12">
            <v>47</v>
          </cell>
          <cell r="C12" t="str">
            <v>Ministerio de Desarrollo Rural y Tierras</v>
          </cell>
        </row>
        <row r="13">
          <cell r="B13">
            <v>48</v>
          </cell>
          <cell r="C13" t="str">
            <v>Ministerio de Deportes</v>
          </cell>
        </row>
        <row r="14">
          <cell r="B14">
            <v>50</v>
          </cell>
          <cell r="C14" t="str">
            <v>Min de Transparencia Inst. y Lucha Contra la Corrupción</v>
          </cell>
        </row>
        <row r="15">
          <cell r="B15">
            <v>51</v>
          </cell>
          <cell r="C15" t="str">
            <v>Ministerio de Autonomias</v>
          </cell>
        </row>
        <row r="16">
          <cell r="B16">
            <v>52</v>
          </cell>
          <cell r="C16" t="str">
            <v>Ministerio de Culturas y Turismo</v>
          </cell>
        </row>
        <row r="17">
          <cell r="B17">
            <v>66</v>
          </cell>
          <cell r="C17" t="str">
            <v>Ministerio de Planificación del Desarrollo</v>
          </cell>
        </row>
        <row r="18">
          <cell r="B18">
            <v>70</v>
          </cell>
          <cell r="C18" t="str">
            <v>Ministerio de Trabajo, Empleo y Previsión Social</v>
          </cell>
        </row>
        <row r="19">
          <cell r="B19">
            <v>76</v>
          </cell>
          <cell r="C19" t="str">
            <v>Ministerio de Minería y Metalurgia</v>
          </cell>
        </row>
        <row r="20">
          <cell r="B20">
            <v>78</v>
          </cell>
          <cell r="C20" t="str">
            <v xml:space="preserve">Ministerio de Hidrocarburos </v>
          </cell>
        </row>
        <row r="21">
          <cell r="B21">
            <v>81</v>
          </cell>
          <cell r="C21" t="str">
            <v>Ministerio de Obras Públicas, Servicios y Vivienda</v>
          </cell>
        </row>
        <row r="22">
          <cell r="B22">
            <v>85</v>
          </cell>
          <cell r="C22" t="str">
            <v>Ministerio de Energías</v>
          </cell>
        </row>
        <row r="23">
          <cell r="B23">
            <v>86</v>
          </cell>
          <cell r="C23" t="str">
            <v>Ministerio de Medio Ambiente y Agua</v>
          </cell>
        </row>
        <row r="24">
          <cell r="B24">
            <v>87</v>
          </cell>
          <cell r="C24" t="str">
            <v>Ministerio de Comunicación</v>
          </cell>
        </row>
        <row r="25">
          <cell r="B25">
            <v>95</v>
          </cell>
          <cell r="C25" t="str">
            <v>Consejo Supremo de Defensa Plurinacional</v>
          </cell>
        </row>
        <row r="26">
          <cell r="B26" t="str">
            <v>99 - 01</v>
          </cell>
          <cell r="C26" t="str">
            <v>Dirección General de Programación y Operaciones del Tesoro</v>
          </cell>
        </row>
        <row r="27">
          <cell r="B27" t="str">
            <v>99 - 02</v>
          </cell>
          <cell r="C27" t="str">
            <v>Dirección General de Programación y Operaciones del Tesoro</v>
          </cell>
        </row>
        <row r="28">
          <cell r="B28" t="str">
            <v>99 - 03</v>
          </cell>
          <cell r="C28" t="str">
            <v>Dirección General de Crédito Público</v>
          </cell>
        </row>
        <row r="29">
          <cell r="B29" t="str">
            <v>99 - 04</v>
          </cell>
          <cell r="C29" t="str">
            <v>Dirección General de Administración y Finanzas Territoriales</v>
          </cell>
        </row>
        <row r="30">
          <cell r="B30">
            <v>108</v>
          </cell>
          <cell r="C30" t="str">
            <v>Orquesta Sinfónica Nacional</v>
          </cell>
        </row>
        <row r="31">
          <cell r="B31">
            <v>109</v>
          </cell>
          <cell r="C31" t="str">
            <v>Conservatorio Plurinacional de Musica</v>
          </cell>
        </row>
        <row r="32">
          <cell r="B32">
            <v>111</v>
          </cell>
          <cell r="C32" t="str">
            <v>Instituto Boliviano de la Ceguera</v>
          </cell>
        </row>
        <row r="33">
          <cell r="B33">
            <v>112</v>
          </cell>
          <cell r="C33" t="str">
            <v>Comité Nacional de la Persona con Discapacidad</v>
          </cell>
        </row>
        <row r="34">
          <cell r="B34">
            <v>117</v>
          </cell>
          <cell r="C34" t="str">
            <v>Dirección General de Aeronáutica Civil</v>
          </cell>
        </row>
        <row r="35">
          <cell r="B35">
            <v>119</v>
          </cell>
          <cell r="C35" t="str">
            <v>Agencia para el Des. de la Soc. de la Información en Bolivia</v>
          </cell>
        </row>
        <row r="36">
          <cell r="B36">
            <v>121</v>
          </cell>
          <cell r="C36" t="str">
            <v>Instituto Boliviano de Ciencia y Tecnología Nuclear</v>
          </cell>
        </row>
        <row r="37">
          <cell r="B37">
            <v>124</v>
          </cell>
          <cell r="C37" t="str">
            <v>Academia Nacional de Ciencias</v>
          </cell>
        </row>
        <row r="38">
          <cell r="B38">
            <v>129</v>
          </cell>
          <cell r="C38" t="str">
            <v>Escuela de Gestión Pública Plurinacional</v>
          </cell>
        </row>
        <row r="39">
          <cell r="B39">
            <v>130</v>
          </cell>
          <cell r="C39" t="str">
            <v>Fondo de Financiamiento para la Minería</v>
          </cell>
        </row>
        <row r="40">
          <cell r="B40">
            <v>132</v>
          </cell>
          <cell r="C40" t="str">
            <v>Servicio de Desarrollo de las Empresas Púb. Productivas</v>
          </cell>
        </row>
        <row r="41">
          <cell r="B41">
            <v>133</v>
          </cell>
          <cell r="C41" t="str">
            <v>Lotería Nacional de Beneficencia y Salubridad</v>
          </cell>
        </row>
        <row r="42">
          <cell r="B42">
            <v>134</v>
          </cell>
          <cell r="C42" t="str">
            <v>Consejo Nacional de Vivienda Policial</v>
          </cell>
        </row>
        <row r="43">
          <cell r="B43">
            <v>137</v>
          </cell>
          <cell r="C43" t="str">
            <v>Comité Ejecutivo de la Universidad Boliviana</v>
          </cell>
        </row>
        <row r="44">
          <cell r="B44">
            <v>138</v>
          </cell>
          <cell r="C44" t="str">
            <v>Universidad Mayor Real y Pontificia de San Francisco Xavier</v>
          </cell>
        </row>
        <row r="45">
          <cell r="B45">
            <v>139</v>
          </cell>
          <cell r="C45" t="str">
            <v>Universidad Mayor de San Andrés</v>
          </cell>
        </row>
        <row r="46">
          <cell r="B46">
            <v>140</v>
          </cell>
          <cell r="C46" t="str">
            <v>Universidad Pública de El Alto</v>
          </cell>
        </row>
        <row r="47">
          <cell r="B47">
            <v>141</v>
          </cell>
          <cell r="C47" t="str">
            <v>Universidad Mayor de San Simón</v>
          </cell>
        </row>
        <row r="48">
          <cell r="B48">
            <v>142</v>
          </cell>
          <cell r="C48" t="str">
            <v>Universidad Técnica de Oruro</v>
          </cell>
        </row>
        <row r="49">
          <cell r="B49">
            <v>143</v>
          </cell>
          <cell r="C49" t="str">
            <v>Universidad Autónoma Tomás Frías</v>
          </cell>
        </row>
        <row r="50">
          <cell r="B50">
            <v>144</v>
          </cell>
          <cell r="C50" t="str">
            <v>Universidad Nacional Siglo XX</v>
          </cell>
        </row>
        <row r="51">
          <cell r="B51">
            <v>145</v>
          </cell>
          <cell r="C51" t="str">
            <v>Universidad Autónoma Juan Misael Saracho</v>
          </cell>
        </row>
        <row r="52">
          <cell r="B52">
            <v>146</v>
          </cell>
          <cell r="C52" t="str">
            <v>Universidad Autónoma Gabriel René Moreno</v>
          </cell>
        </row>
        <row r="53">
          <cell r="B53">
            <v>147</v>
          </cell>
          <cell r="C53" t="str">
            <v>Universidad Autónoma del Beni José  Ballivián</v>
          </cell>
        </row>
        <row r="54">
          <cell r="B54">
            <v>148</v>
          </cell>
          <cell r="C54" t="str">
            <v>Universidad Amazónica de Pando</v>
          </cell>
        </row>
        <row r="55">
          <cell r="B55">
            <v>149</v>
          </cell>
          <cell r="C55" t="str">
            <v>Consejo Nacional del Cine</v>
          </cell>
        </row>
        <row r="56">
          <cell r="B56">
            <v>150</v>
          </cell>
          <cell r="C56" t="str">
            <v>Proyecto Sucre Ciudad Universitaria</v>
          </cell>
        </row>
        <row r="57">
          <cell r="B57">
            <v>152</v>
          </cell>
          <cell r="C57" t="str">
            <v>Servicio Plurinacional de Defensa Pública</v>
          </cell>
        </row>
        <row r="58">
          <cell r="B58">
            <v>153</v>
          </cell>
          <cell r="C58" t="str">
            <v>Observatorio Plurinacional de la Calidad  Educativa</v>
          </cell>
        </row>
        <row r="59">
          <cell r="B59">
            <v>154</v>
          </cell>
          <cell r="C59" t="str">
            <v>Museo Nacional de Historia Natural</v>
          </cell>
        </row>
        <row r="60">
          <cell r="B60">
            <v>155</v>
          </cell>
          <cell r="C60" t="str">
            <v>Dirección del Notariado Plurinacional</v>
          </cell>
        </row>
        <row r="61">
          <cell r="B61">
            <v>156</v>
          </cell>
          <cell r="C61" t="str">
            <v>Servicio Plurinacional de Asistencia a la Víctima</v>
          </cell>
        </row>
        <row r="62">
          <cell r="B62">
            <v>157</v>
          </cell>
          <cell r="C62" t="str">
            <v>Servicio para la Prevención de la Tortura</v>
          </cell>
        </row>
        <row r="63">
          <cell r="B63">
            <v>159</v>
          </cell>
          <cell r="C63" t="str">
            <v>OficinaTécnica para el Fortalecimiento de la Empresa Pública</v>
          </cell>
        </row>
        <row r="64">
          <cell r="B64">
            <v>163</v>
          </cell>
          <cell r="C64" t="str">
            <v>Agencia Nacional de Hidrocarburos</v>
          </cell>
        </row>
        <row r="65">
          <cell r="B65">
            <v>169</v>
          </cell>
          <cell r="C65" t="str">
            <v>Autoridad General de Impugnación Tributaria</v>
          </cell>
        </row>
        <row r="66">
          <cell r="B66">
            <v>170</v>
          </cell>
          <cell r="C66" t="str">
            <v>Escuela Militar de Ingeniería</v>
          </cell>
        </row>
        <row r="67">
          <cell r="B67">
            <v>171</v>
          </cell>
          <cell r="C67" t="str">
            <v>Centro de Investigación Agrícola Tropical</v>
          </cell>
        </row>
        <row r="68">
          <cell r="B68">
            <v>190</v>
          </cell>
          <cell r="C68" t="str">
            <v>Autoridad Jurisdiccional Administrativa Minera</v>
          </cell>
        </row>
        <row r="69">
          <cell r="B69">
            <v>192</v>
          </cell>
          <cell r="C69" t="str">
            <v>Servicio al Mejoramiento de la Navegación Amazónica</v>
          </cell>
        </row>
        <row r="70">
          <cell r="B70">
            <v>197</v>
          </cell>
          <cell r="C70" t="str">
            <v>Dirección Estratégica de Reivindicación Marítima</v>
          </cell>
        </row>
        <row r="71">
          <cell r="B71">
            <v>200</v>
          </cell>
          <cell r="C71" t="str">
            <v>Registro Único para la Administración Tributaria Municipal</v>
          </cell>
        </row>
        <row r="72">
          <cell r="B72">
            <v>201</v>
          </cell>
          <cell r="C72" t="str">
            <v>Agencia para el Des. de las Macroreg. y Zonas Fronterizas</v>
          </cell>
        </row>
        <row r="73">
          <cell r="B73">
            <v>203</v>
          </cell>
          <cell r="C73" t="str">
            <v>Autoridad de Supervisión del Sistema Financiero</v>
          </cell>
        </row>
        <row r="74">
          <cell r="B74">
            <v>206</v>
          </cell>
          <cell r="C74" t="str">
            <v>Instituto Nacional de Estadística</v>
          </cell>
        </row>
        <row r="75">
          <cell r="B75">
            <v>210</v>
          </cell>
          <cell r="C75" t="str">
            <v>Unidad de Análisis de Políticas Sociales y Económicas</v>
          </cell>
        </row>
        <row r="76">
          <cell r="B76">
            <v>212</v>
          </cell>
          <cell r="C76" t="str">
            <v>Instituto Nacional de Reforma Agraria</v>
          </cell>
        </row>
        <row r="77">
          <cell r="B77">
            <v>213</v>
          </cell>
          <cell r="C77" t="str">
            <v>Servicio Nacional de Meteorología e Hidrología</v>
          </cell>
        </row>
        <row r="78">
          <cell r="B78">
            <v>221</v>
          </cell>
          <cell r="C78" t="str">
            <v>Serv. Nal. de Reg. y Control de la Comer. de Minerales y Metales</v>
          </cell>
        </row>
        <row r="79">
          <cell r="B79">
            <v>222</v>
          </cell>
          <cell r="C79" t="str">
            <v>Instituto Nacional de Innovación Agropecuaria y Forestal</v>
          </cell>
        </row>
        <row r="80">
          <cell r="B80">
            <v>223</v>
          </cell>
          <cell r="C80" t="str">
            <v>Fondo Nacional de Desarrollo Forestal</v>
          </cell>
        </row>
        <row r="81">
          <cell r="B81">
            <v>224</v>
          </cell>
          <cell r="C81" t="str">
            <v>Insumos Bolivia</v>
          </cell>
        </row>
        <row r="82">
          <cell r="B82">
            <v>225</v>
          </cell>
          <cell r="C82" t="str">
            <v>Serv. Nal. para la Sostenibilidad en Saneamiento Básico</v>
          </cell>
        </row>
        <row r="83">
          <cell r="B83">
            <v>226</v>
          </cell>
          <cell r="C83" t="str">
            <v>Servicio Estatal de Autonomías</v>
          </cell>
        </row>
        <row r="84">
          <cell r="B84">
            <v>227</v>
          </cell>
          <cell r="C84" t="str">
            <v>Zona Franca Comercial e Industrial de Cobija</v>
          </cell>
        </row>
        <row r="85">
          <cell r="B85">
            <v>234</v>
          </cell>
          <cell r="C85" t="str">
            <v xml:space="preserve">Servicio Geológico Minero </v>
          </cell>
        </row>
        <row r="86">
          <cell r="B86">
            <v>243</v>
          </cell>
          <cell r="C86" t="str">
            <v>Servicio Nacional de Hidrografía Naval</v>
          </cell>
        </row>
        <row r="87">
          <cell r="B87">
            <v>244</v>
          </cell>
          <cell r="C87" t="str">
            <v>Servicio Nacional de Aerofotogrametría</v>
          </cell>
        </row>
        <row r="88">
          <cell r="B88">
            <v>245</v>
          </cell>
          <cell r="C88" t="str">
            <v>Servicio Geodésico de Mapas</v>
          </cell>
        </row>
        <row r="89">
          <cell r="B89">
            <v>249</v>
          </cell>
          <cell r="C89" t="str">
            <v>Central de Abastecimiento y Suministros de Salud</v>
          </cell>
        </row>
        <row r="90">
          <cell r="B90">
            <v>251</v>
          </cell>
          <cell r="C90" t="str">
            <v>Instituto Nacional de Salud Ocupacional</v>
          </cell>
        </row>
        <row r="91">
          <cell r="B91">
            <v>253</v>
          </cell>
          <cell r="C91" t="str">
            <v>Entidad Ejecutora de Medio Ambiente y Agua</v>
          </cell>
        </row>
        <row r="92">
          <cell r="B92">
            <v>254</v>
          </cell>
          <cell r="C92" t="str">
            <v>Instituto del Seguro Agrario</v>
          </cell>
        </row>
        <row r="93">
          <cell r="B93">
            <v>265</v>
          </cell>
          <cell r="C93" t="str">
            <v>Direc. Dptal. de Educación  Chuquisaca</v>
          </cell>
        </row>
        <row r="94">
          <cell r="B94">
            <v>266</v>
          </cell>
          <cell r="C94" t="str">
            <v>Direc. Dptal. de Educación La Paz</v>
          </cell>
        </row>
        <row r="95">
          <cell r="B95">
            <v>267</v>
          </cell>
          <cell r="C95" t="str">
            <v>Direc. Dptal. de Educación Cochabamba</v>
          </cell>
        </row>
        <row r="96">
          <cell r="B96">
            <v>268</v>
          </cell>
          <cell r="C96" t="str">
            <v>Direc. Dptal. de Educación Oruro</v>
          </cell>
        </row>
        <row r="97">
          <cell r="B97">
            <v>269</v>
          </cell>
          <cell r="C97" t="str">
            <v>Direc. Dptal. de Educación Potosí</v>
          </cell>
        </row>
        <row r="98">
          <cell r="B98">
            <v>270</v>
          </cell>
          <cell r="C98" t="str">
            <v>Direc. Dptal. de Educación Tarija</v>
          </cell>
        </row>
        <row r="99">
          <cell r="B99">
            <v>271</v>
          </cell>
          <cell r="C99" t="str">
            <v>Direc. Dptal. de Educación Santa Cruz</v>
          </cell>
        </row>
        <row r="100">
          <cell r="B100">
            <v>272</v>
          </cell>
          <cell r="C100" t="str">
            <v>Direc. Dptal. de Educación Beni</v>
          </cell>
        </row>
        <row r="101">
          <cell r="B101">
            <v>273</v>
          </cell>
          <cell r="C101" t="str">
            <v>Direc. Dptal. de Educación Pando</v>
          </cell>
        </row>
        <row r="102">
          <cell r="B102">
            <v>281</v>
          </cell>
          <cell r="C102" t="str">
            <v>Oficina Técnica Nacional de los Ríos Pilcomayo y Bermejo</v>
          </cell>
        </row>
        <row r="103">
          <cell r="B103">
            <v>283</v>
          </cell>
          <cell r="C103" t="str">
            <v>Aduana Nacional</v>
          </cell>
        </row>
        <row r="104">
          <cell r="B104">
            <v>287</v>
          </cell>
          <cell r="C104" t="str">
            <v>Fondo Nacional de Inversión Productiva y Social</v>
          </cell>
        </row>
        <row r="105">
          <cell r="B105">
            <v>288</v>
          </cell>
          <cell r="C105" t="str">
            <v>Servicio Nacional de Riego</v>
          </cell>
        </row>
        <row r="106">
          <cell r="B106">
            <v>290</v>
          </cell>
          <cell r="C106" t="str">
            <v>Servicio de Impuestos Nacionales</v>
          </cell>
        </row>
        <row r="107">
          <cell r="B107">
            <v>291</v>
          </cell>
          <cell r="C107" t="str">
            <v>Administradora Boliviana de Carreteras</v>
          </cell>
        </row>
        <row r="108">
          <cell r="B108">
            <v>292</v>
          </cell>
          <cell r="C108" t="str">
            <v>Vías Bolivia</v>
          </cell>
        </row>
        <row r="109">
          <cell r="B109">
            <v>293</v>
          </cell>
          <cell r="C109" t="str">
            <v>Fundación Cultural del Banco Central de Bolivia</v>
          </cell>
        </row>
        <row r="110">
          <cell r="B110">
            <v>294</v>
          </cell>
          <cell r="C110" t="str">
            <v>Univ. Indígena Bol. Comun. Intercultl Prod. Tupak Katari</v>
          </cell>
        </row>
        <row r="111">
          <cell r="B111">
            <v>295</v>
          </cell>
          <cell r="C111" t="str">
            <v>Univ. Indígena Bol. Comun. Intercult Prod. Casimiro Huanca</v>
          </cell>
        </row>
        <row r="112">
          <cell r="B112">
            <v>296</v>
          </cell>
          <cell r="C112" t="str">
            <v>Univ. Indígena Bol. Comun. Intercult Prod. Apiaguaiki Tupa</v>
          </cell>
        </row>
        <row r="113">
          <cell r="B113">
            <v>298</v>
          </cell>
          <cell r="C113" t="str">
            <v>Servicio Departamental de Riego - Chuquisaca</v>
          </cell>
        </row>
        <row r="114">
          <cell r="B114">
            <v>299</v>
          </cell>
          <cell r="C114" t="str">
            <v>Servicio Departamental de Riego - La Paz</v>
          </cell>
        </row>
        <row r="115">
          <cell r="B115">
            <v>300</v>
          </cell>
          <cell r="C115" t="str">
            <v>Servicio Departamental de Riego - Cochabamba</v>
          </cell>
        </row>
        <row r="116">
          <cell r="B116">
            <v>301</v>
          </cell>
          <cell r="C116" t="str">
            <v>Servicio Departamental de Riego - Oruro</v>
          </cell>
        </row>
        <row r="117">
          <cell r="B117">
            <v>302</v>
          </cell>
          <cell r="C117" t="str">
            <v>Servicio Departamental de Riego - Potosí</v>
          </cell>
        </row>
        <row r="118">
          <cell r="B118">
            <v>303</v>
          </cell>
          <cell r="C118" t="str">
            <v>Servicio Departamental de Riego - Tarija</v>
          </cell>
        </row>
        <row r="119">
          <cell r="B119">
            <v>309</v>
          </cell>
          <cell r="C119" t="str">
            <v>Autoridad de Fiscalización del Juego</v>
          </cell>
        </row>
        <row r="120">
          <cell r="B120">
            <v>310</v>
          </cell>
          <cell r="C120" t="str">
            <v>Autoridad de Regulación y Fiscalización de Telecomunicaciones y Transportes</v>
          </cell>
        </row>
        <row r="121">
          <cell r="B121">
            <v>311</v>
          </cell>
          <cell r="C121" t="str">
            <v>Autoridad de Fisc y Ctrol Soc de Agua Potable Saneam.Básico</v>
          </cell>
        </row>
        <row r="122">
          <cell r="B122">
            <v>312</v>
          </cell>
          <cell r="C122" t="str">
            <v>Autoridad de Fiscalizac. y Control Soc de Bosques y Tierras</v>
          </cell>
        </row>
        <row r="123">
          <cell r="B123">
            <v>313</v>
          </cell>
          <cell r="C123" t="str">
            <v>Autoridad de Fiscalización y Control de Pensiones y Seguros - APS</v>
          </cell>
        </row>
        <row r="124">
          <cell r="B124">
            <v>314</v>
          </cell>
          <cell r="C124" t="str">
            <v>Autoridad de Fiscalización y Control Social de Electricidad</v>
          </cell>
        </row>
        <row r="125">
          <cell r="B125">
            <v>315</v>
          </cell>
          <cell r="C125" t="str">
            <v>Autoridad de Fiscalización de Empresas</v>
          </cell>
        </row>
        <row r="126">
          <cell r="B126">
            <v>324</v>
          </cell>
          <cell r="C126" t="str">
            <v>Escuela Boliviana Intercultural de Música</v>
          </cell>
        </row>
        <row r="127">
          <cell r="B127">
            <v>340</v>
          </cell>
          <cell r="C127" t="str">
            <v>Servicio General de Identificación Personal</v>
          </cell>
        </row>
        <row r="128">
          <cell r="B128">
            <v>342</v>
          </cell>
          <cell r="C128" t="str">
            <v>Agencia Estatal de Vivienda</v>
          </cell>
        </row>
        <row r="129">
          <cell r="B129">
            <v>343</v>
          </cell>
          <cell r="C129" t="str">
            <v>Escuela de Jueces del Estado</v>
          </cell>
        </row>
        <row r="130">
          <cell r="B130">
            <v>344</v>
          </cell>
          <cell r="C130" t="str">
            <v>Instituto Plurinacional de Estudio de Lenguas y Culturas</v>
          </cell>
        </row>
        <row r="131">
          <cell r="B131">
            <v>345</v>
          </cell>
          <cell r="C131" t="str">
            <v>Mutual de Servicios al Policía</v>
          </cell>
        </row>
        <row r="132">
          <cell r="B132">
            <v>346</v>
          </cell>
          <cell r="C132" t="str">
            <v>Unidad de Investigaciones Financieras</v>
          </cell>
        </row>
        <row r="133">
          <cell r="B133">
            <v>347</v>
          </cell>
          <cell r="C133" t="str">
            <v>Autoridad de Fiscalización y Control de Cooperativas</v>
          </cell>
        </row>
        <row r="134">
          <cell r="B134">
            <v>348</v>
          </cell>
          <cell r="C134" t="str">
            <v>Autoridad Plurinacional de la Madre Tierra</v>
          </cell>
        </row>
        <row r="135">
          <cell r="B135">
            <v>349</v>
          </cell>
          <cell r="C135" t="str">
            <v>Centro de Inv.Arqueológicas,Antropológicas y Adm.de Tiwanaku</v>
          </cell>
        </row>
        <row r="136">
          <cell r="B136">
            <v>371</v>
          </cell>
          <cell r="C136" t="str">
            <v>Centro Internacional de la Quinua</v>
          </cell>
        </row>
        <row r="137">
          <cell r="B137">
            <v>372</v>
          </cell>
          <cell r="C137" t="str">
            <v>Unidad de Liquidación del Fondo de Desarrollo para los Pueblos Indígenas, Originarios y Comunidades Campesinas</v>
          </cell>
        </row>
        <row r="138">
          <cell r="B138">
            <v>373</v>
          </cell>
          <cell r="C138" t="str">
            <v>Fondo de Desarrollo Indigena</v>
          </cell>
        </row>
        <row r="139">
          <cell r="B139">
            <v>374</v>
          </cell>
          <cell r="C139" t="str">
            <v>Agencia de Gobierno Electrónico y Tecnologías de Información y Comunicación</v>
          </cell>
        </row>
        <row r="140">
          <cell r="B140">
            <v>375</v>
          </cell>
          <cell r="C140" t="str">
            <v>Comité Organizador de los XI Juegos Suramericanos Cochabamba 2018</v>
          </cell>
        </row>
        <row r="141">
          <cell r="B141">
            <v>376</v>
          </cell>
          <cell r="C141" t="str">
            <v>Agencia Boliviana de Energía Nuclear</v>
          </cell>
        </row>
        <row r="142">
          <cell r="B142">
            <v>377</v>
          </cell>
          <cell r="C142" t="str">
            <v>Dir. Estrg. de Defensa de los Manantiales del Silala y todos los Rec. Hídricos en frontera con la Rep.de Chile</v>
          </cell>
        </row>
        <row r="143">
          <cell r="B143">
            <v>378</v>
          </cell>
          <cell r="C143" t="str">
            <v>Servicio Nacional Textil</v>
          </cell>
        </row>
        <row r="144">
          <cell r="B144">
            <v>411</v>
          </cell>
          <cell r="C144" t="str">
            <v>Corporación del Seguro Social Militar</v>
          </cell>
        </row>
        <row r="145">
          <cell r="B145">
            <v>417</v>
          </cell>
          <cell r="C145" t="str">
            <v>Caja Nacional de Salud</v>
          </cell>
        </row>
        <row r="146">
          <cell r="B146">
            <v>418</v>
          </cell>
          <cell r="C146" t="str">
            <v>Caja Petrolera de Salud</v>
          </cell>
        </row>
        <row r="147">
          <cell r="B147">
            <v>422</v>
          </cell>
          <cell r="C147" t="str">
            <v>Caja Bancaria Estatal de Salud</v>
          </cell>
        </row>
        <row r="148">
          <cell r="B148">
            <v>423</v>
          </cell>
          <cell r="C148" t="str">
            <v>Caja de Salud del Servicio Nal. de Caminos y Ramas Anexas</v>
          </cell>
        </row>
        <row r="149">
          <cell r="B149">
            <v>424</v>
          </cell>
          <cell r="C149" t="str">
            <v>Caja de Salud CORDES</v>
          </cell>
        </row>
        <row r="150">
          <cell r="B150">
            <v>425</v>
          </cell>
          <cell r="C150" t="str">
            <v>Seguro Social Universitario de Cochabamba</v>
          </cell>
        </row>
        <row r="151">
          <cell r="B151">
            <v>426</v>
          </cell>
          <cell r="C151" t="str">
            <v>Seguro Social Universitario de Oruro</v>
          </cell>
        </row>
        <row r="152">
          <cell r="B152">
            <v>427</v>
          </cell>
          <cell r="C152" t="str">
            <v>Seguro Social Universitario de Santa Cruz</v>
          </cell>
        </row>
        <row r="153">
          <cell r="B153">
            <v>428</v>
          </cell>
          <cell r="C153" t="str">
            <v>Seguro Social Universitario de Sucre</v>
          </cell>
        </row>
        <row r="154">
          <cell r="B154">
            <v>429</v>
          </cell>
          <cell r="C154" t="str">
            <v>Seguro Social Universitario de La Paz</v>
          </cell>
        </row>
        <row r="155">
          <cell r="B155">
            <v>432</v>
          </cell>
          <cell r="C155" t="str">
            <v>Seguro Social Universitario de Tarija</v>
          </cell>
        </row>
        <row r="156">
          <cell r="B156">
            <v>433</v>
          </cell>
          <cell r="C156" t="str">
            <v>Seguro Social Universitario de Potosí</v>
          </cell>
        </row>
        <row r="157">
          <cell r="B157">
            <v>434</v>
          </cell>
          <cell r="C157" t="str">
            <v>Seguro Social Universitario de Beni</v>
          </cell>
        </row>
        <row r="158">
          <cell r="B158">
            <v>435</v>
          </cell>
          <cell r="C158" t="str">
            <v>Seguro Integral de Salud</v>
          </cell>
        </row>
        <row r="159">
          <cell r="B159">
            <v>512</v>
          </cell>
          <cell r="C159" t="str">
            <v>Adm.de Aeropuertos y Servicios Auxiliares a la Naveg. Aérea</v>
          </cell>
        </row>
        <row r="160">
          <cell r="B160">
            <v>513</v>
          </cell>
          <cell r="C160" t="str">
            <v>Yacimientos Petrolíferos Fiscales Bolivianos</v>
          </cell>
        </row>
        <row r="161">
          <cell r="B161">
            <v>514</v>
          </cell>
          <cell r="C161" t="str">
            <v>Empresa Nacional de Electricidad</v>
          </cell>
        </row>
        <row r="162">
          <cell r="B162">
            <v>517</v>
          </cell>
          <cell r="C162" t="str">
            <v>Corporación Minera de Bolivia</v>
          </cell>
        </row>
        <row r="163">
          <cell r="B163">
            <v>520</v>
          </cell>
          <cell r="C163" t="str">
            <v>Empresa Metalúrgica VINTO - Nacionalizada</v>
          </cell>
        </row>
        <row r="164">
          <cell r="B164">
            <v>522</v>
          </cell>
          <cell r="C164" t="str">
            <v>Empresa Nacional de Ferrocarriles - Residual</v>
          </cell>
        </row>
        <row r="165">
          <cell r="B165">
            <v>523</v>
          </cell>
          <cell r="C165" t="str">
            <v>Empresa de Correos de Bolivia</v>
          </cell>
        </row>
        <row r="166">
          <cell r="B166">
            <v>525</v>
          </cell>
          <cell r="C166" t="str">
            <v>Transportes Aéreos Bolivianos</v>
          </cell>
        </row>
        <row r="167">
          <cell r="B167">
            <v>526</v>
          </cell>
          <cell r="C167" t="str">
            <v>Bolivia TV</v>
          </cell>
        </row>
        <row r="168">
          <cell r="B168">
            <v>548</v>
          </cell>
          <cell r="C168" t="str">
            <v>Corporación de las Fuerzas Armadas p/ el Des. Nacional</v>
          </cell>
        </row>
        <row r="169">
          <cell r="B169">
            <v>551</v>
          </cell>
          <cell r="C169" t="str">
            <v>Empresa Naviera Boliviana</v>
          </cell>
        </row>
        <row r="170">
          <cell r="B170">
            <v>572</v>
          </cell>
          <cell r="C170" t="str">
            <v>Empresa de Apoyo a la Producción de Alimentos</v>
          </cell>
        </row>
        <row r="171">
          <cell r="B171">
            <v>573</v>
          </cell>
          <cell r="C171" t="str">
            <v>Empresa Siderúrgica del Mutún</v>
          </cell>
        </row>
        <row r="172">
          <cell r="B172">
            <v>574</v>
          </cell>
          <cell r="C172" t="str">
            <v>Empresa Pública Nacional Estratégica Lácteos de Bolivia</v>
          </cell>
        </row>
        <row r="173">
          <cell r="B173">
            <v>576</v>
          </cell>
          <cell r="C173" t="str">
            <v>Empresa Pública Nacional Estratégica Cartones de Bolivia</v>
          </cell>
        </row>
        <row r="174">
          <cell r="B174">
            <v>578</v>
          </cell>
          <cell r="C174" t="str">
            <v>Boliviana de Aviación</v>
          </cell>
        </row>
        <row r="175">
          <cell r="B175">
            <v>580</v>
          </cell>
          <cell r="C175" t="str">
            <v>Depósitos Aduaneros Bolivianos</v>
          </cell>
        </row>
        <row r="176">
          <cell r="B176">
            <v>582</v>
          </cell>
          <cell r="C176" t="str">
            <v>Empresa Boliviana de Almendras y Derivados</v>
          </cell>
        </row>
        <row r="177">
          <cell r="B177">
            <v>584</v>
          </cell>
          <cell r="C177" t="str">
            <v>Empresa Boliviana de Industrializacion de Hidrocarburos</v>
          </cell>
        </row>
        <row r="178">
          <cell r="B178">
            <v>585</v>
          </cell>
          <cell r="C178" t="str">
            <v>Agencia Boliviana Espacial</v>
          </cell>
        </row>
        <row r="179">
          <cell r="B179">
            <v>586</v>
          </cell>
          <cell r="C179" t="str">
            <v>Empresa Azucarera San Buenaventura</v>
          </cell>
        </row>
        <row r="180">
          <cell r="B180">
            <v>587</v>
          </cell>
          <cell r="C180" t="str">
            <v>Empresa Estratégica Boliviana de Construcción y Conservación de Infraestructura Civil</v>
          </cell>
        </row>
        <row r="181">
          <cell r="B181">
            <v>588</v>
          </cell>
          <cell r="C181" t="str">
            <v>Empresa Pública Nacional Textil</v>
          </cell>
        </row>
        <row r="182">
          <cell r="B182">
            <v>590</v>
          </cell>
          <cell r="C182" t="str">
            <v>Empresa Pública "QUIPUS"</v>
          </cell>
        </row>
        <row r="183">
          <cell r="B183">
            <v>591</v>
          </cell>
          <cell r="C183" t="str">
            <v>Empresa Estatal de Transporte por Cable "Mi teleférico"</v>
          </cell>
        </row>
        <row r="184">
          <cell r="B184">
            <v>592</v>
          </cell>
          <cell r="C184" t="str">
            <v>Empresa Estatal "Boliviana de Turismo"</v>
          </cell>
        </row>
        <row r="185">
          <cell r="B185">
            <v>593</v>
          </cell>
          <cell r="C185" t="str">
            <v>Empresa Pública YACANA</v>
          </cell>
        </row>
        <row r="186">
          <cell r="B186">
            <v>594</v>
          </cell>
          <cell r="C186" t="str">
            <v>Administración de Servicios Portuarios - Bolivia</v>
          </cell>
        </row>
        <row r="187">
          <cell r="B187">
            <v>595</v>
          </cell>
          <cell r="C187" t="str">
            <v>Gestora Pública de la Seguridad Social de Largo Plazo</v>
          </cell>
        </row>
        <row r="188">
          <cell r="B188">
            <v>633</v>
          </cell>
          <cell r="C188" t="str">
            <v>Empresa Misicuni</v>
          </cell>
        </row>
        <row r="189">
          <cell r="B189">
            <v>634</v>
          </cell>
          <cell r="C189" t="str">
            <v>Empresa Púb. Deptal. Hotel Terminal-Terminal de Buses Oruro</v>
          </cell>
        </row>
        <row r="190">
          <cell r="B190">
            <v>650</v>
          </cell>
          <cell r="C190" t="str">
            <v>Asamblea Legislativa Plurinacional</v>
          </cell>
        </row>
        <row r="191">
          <cell r="B191">
            <v>660</v>
          </cell>
          <cell r="C191" t="str">
            <v>Órgano Judicial</v>
          </cell>
        </row>
        <row r="192">
          <cell r="B192">
            <v>661</v>
          </cell>
          <cell r="C192" t="str">
            <v>Tribunal Constitucional Plurinacional</v>
          </cell>
        </row>
        <row r="193">
          <cell r="B193">
            <v>670</v>
          </cell>
          <cell r="C193" t="str">
            <v>Órgano Electoral Plurinacional</v>
          </cell>
        </row>
        <row r="194">
          <cell r="B194">
            <v>680</v>
          </cell>
          <cell r="C194" t="str">
            <v>Contraloria General del Estado</v>
          </cell>
        </row>
        <row r="195">
          <cell r="B195">
            <v>681</v>
          </cell>
          <cell r="C195" t="str">
            <v>Ministerio Público</v>
          </cell>
        </row>
        <row r="196">
          <cell r="B196">
            <v>682</v>
          </cell>
          <cell r="C196" t="str">
            <v>Defensoria del Pueblo</v>
          </cell>
        </row>
        <row r="197">
          <cell r="B197">
            <v>683</v>
          </cell>
          <cell r="C197" t="str">
            <v>Procuraduria General del Estado</v>
          </cell>
        </row>
        <row r="198">
          <cell r="B198">
            <v>716</v>
          </cell>
          <cell r="C198" t="str">
            <v>Empresa Tarijeña del Gas</v>
          </cell>
        </row>
        <row r="199">
          <cell r="B199">
            <v>761</v>
          </cell>
          <cell r="C199" t="str">
            <v>Servicio Autónomo Municipal de Agua Potable y Alcantarillado</v>
          </cell>
        </row>
        <row r="200">
          <cell r="B200">
            <v>781</v>
          </cell>
          <cell r="C200" t="str">
            <v>Servicio Municipal de Agua Potable y Alcantarillado</v>
          </cell>
        </row>
        <row r="201">
          <cell r="B201">
            <v>802</v>
          </cell>
          <cell r="C201" t="str">
            <v>Empresa Local de Agua Potable y Alcantarillado Sucre</v>
          </cell>
        </row>
        <row r="202">
          <cell r="B202">
            <v>821</v>
          </cell>
          <cell r="C202" t="str">
            <v>Administración Autónoma para Obras Sanitarias - Potosí</v>
          </cell>
        </row>
        <row r="203">
          <cell r="B203">
            <v>831</v>
          </cell>
          <cell r="C203" t="str">
            <v>Servicio Local de Acueductos y Alcantarillado - Oruro</v>
          </cell>
        </row>
        <row r="204">
          <cell r="B204">
            <v>862</v>
          </cell>
          <cell r="C204" t="str">
            <v>Fondo Nacional de Desarrollo Regional</v>
          </cell>
        </row>
        <row r="205">
          <cell r="B205">
            <v>865</v>
          </cell>
          <cell r="C205" t="str">
            <v>Fondo de Desarrollo del Sist.Fin. y Apoyo al Sec.Productivo</v>
          </cell>
        </row>
        <row r="206">
          <cell r="B206">
            <v>867</v>
          </cell>
          <cell r="C206" t="str">
            <v>Fondo Rotatorio de Fomento Productivo Regional</v>
          </cell>
        </row>
        <row r="207">
          <cell r="B207">
            <v>901</v>
          </cell>
          <cell r="C207" t="str">
            <v>Gobierno Autónomo Departamental de Chuquisaca</v>
          </cell>
        </row>
        <row r="208">
          <cell r="B208">
            <v>902</v>
          </cell>
          <cell r="C208" t="str">
            <v>Gobierno Autónomo Departamental de La Paz</v>
          </cell>
        </row>
        <row r="209">
          <cell r="B209">
            <v>903</v>
          </cell>
          <cell r="C209" t="str">
            <v>Gobierno Autónomo Departamental de Cochabamba</v>
          </cell>
        </row>
        <row r="210">
          <cell r="B210">
            <v>904</v>
          </cell>
          <cell r="C210" t="str">
            <v>Gobierno Autónomo Departamental de Oruro</v>
          </cell>
        </row>
        <row r="211">
          <cell r="B211">
            <v>905</v>
          </cell>
          <cell r="C211" t="str">
            <v>Gobierno Autónomo Departamental de Potosí</v>
          </cell>
        </row>
        <row r="212">
          <cell r="B212">
            <v>906</v>
          </cell>
          <cell r="C212" t="str">
            <v>Gobierno Autónomo Departamental de Tarija</v>
          </cell>
        </row>
        <row r="213">
          <cell r="B213">
            <v>907</v>
          </cell>
          <cell r="C213" t="str">
            <v>Gobierno Autónomo Departamental de Santa Cruz</v>
          </cell>
        </row>
        <row r="214">
          <cell r="B214">
            <v>908</v>
          </cell>
          <cell r="C214" t="str">
            <v>Gobierno Autónomo Departamental del Beni</v>
          </cell>
        </row>
        <row r="215">
          <cell r="B215">
            <v>909</v>
          </cell>
          <cell r="C215" t="str">
            <v>Gobierno Autónomo Departamental de Pando</v>
          </cell>
        </row>
        <row r="216">
          <cell r="B216">
            <v>951</v>
          </cell>
          <cell r="C216" t="str">
            <v>Banco Central de Bolivia</v>
          </cell>
        </row>
        <row r="217">
          <cell r="B217">
            <v>1101</v>
          </cell>
          <cell r="C217" t="str">
            <v>Gobierno Autónomo Municipal de Sucre</v>
          </cell>
        </row>
        <row r="218">
          <cell r="B218">
            <v>1102</v>
          </cell>
          <cell r="C218" t="str">
            <v>Gobierno Autónomo Municipal de Yotala</v>
          </cell>
        </row>
        <row r="219">
          <cell r="B219">
            <v>1103</v>
          </cell>
          <cell r="C219" t="str">
            <v>Gobierno Autónomo Municipal de Poroma</v>
          </cell>
        </row>
        <row r="220">
          <cell r="B220">
            <v>1104</v>
          </cell>
          <cell r="C220" t="str">
            <v>Gobierno Autónomo Municipal de Villa Azurduy</v>
          </cell>
        </row>
        <row r="221">
          <cell r="B221">
            <v>1105</v>
          </cell>
          <cell r="C221" t="str">
            <v>Gobierno Autónomo Municipal de Tarvita (Villa Orías)</v>
          </cell>
        </row>
        <row r="222">
          <cell r="B222">
            <v>1106</v>
          </cell>
          <cell r="C222" t="str">
            <v>Gobierno Autónomo Municipal de Villa Zudañez (Tacopaya)</v>
          </cell>
        </row>
        <row r="223">
          <cell r="B223">
            <v>1107</v>
          </cell>
          <cell r="C223" t="str">
            <v>Gobierno Autónomo Municipal de Presto</v>
          </cell>
        </row>
        <row r="224">
          <cell r="B224">
            <v>1108</v>
          </cell>
          <cell r="C224" t="str">
            <v>Gobierno Autónomo Municipal de Villa Mojocoya</v>
          </cell>
        </row>
        <row r="225">
          <cell r="B225">
            <v>1109</v>
          </cell>
          <cell r="C225" t="str">
            <v>Gobierno Autónomo Municipal de Icla</v>
          </cell>
        </row>
        <row r="226">
          <cell r="B226">
            <v>1110</v>
          </cell>
          <cell r="C226" t="str">
            <v>Gobierno Autónomo Municipal de Padilla</v>
          </cell>
        </row>
        <row r="227">
          <cell r="B227">
            <v>1111</v>
          </cell>
          <cell r="C227" t="str">
            <v>Gobierno Autónomo Municipal de Tomina</v>
          </cell>
        </row>
        <row r="228">
          <cell r="B228">
            <v>1112</v>
          </cell>
          <cell r="C228" t="str">
            <v>Gobierno Autónomo Municipal de Sopachuy</v>
          </cell>
        </row>
        <row r="229">
          <cell r="B229">
            <v>1113</v>
          </cell>
          <cell r="C229" t="str">
            <v>Gobierno Autónomo Municipal de Villa Alcalá</v>
          </cell>
        </row>
        <row r="230">
          <cell r="B230">
            <v>1114</v>
          </cell>
          <cell r="C230" t="str">
            <v>Gobierno Autónomo Municipal de El Villar</v>
          </cell>
        </row>
        <row r="231">
          <cell r="B231">
            <v>1115</v>
          </cell>
          <cell r="C231" t="str">
            <v>Gobierno Autónomo Municipal de Monteagudo</v>
          </cell>
        </row>
        <row r="232">
          <cell r="B232">
            <v>1116</v>
          </cell>
          <cell r="C232" t="str">
            <v>Gobierno Autónomo Municipal de San Pablo de Huacareta</v>
          </cell>
        </row>
        <row r="233">
          <cell r="B233">
            <v>1117</v>
          </cell>
          <cell r="C233" t="str">
            <v>Gobierno Autónomo Municipal de Tarabuco</v>
          </cell>
        </row>
        <row r="234">
          <cell r="B234">
            <v>1118</v>
          </cell>
          <cell r="C234" t="str">
            <v>Gobierno Autónomo Municipal de Yamparáez</v>
          </cell>
        </row>
        <row r="235">
          <cell r="B235">
            <v>1119</v>
          </cell>
          <cell r="C235" t="str">
            <v>Gobierno Autónomo Municipal de Camargo</v>
          </cell>
        </row>
        <row r="236">
          <cell r="B236">
            <v>1120</v>
          </cell>
          <cell r="C236" t="str">
            <v>Gobierno Autónomo Municipal de San Lucas</v>
          </cell>
        </row>
        <row r="237">
          <cell r="B237">
            <v>1121</v>
          </cell>
          <cell r="C237" t="str">
            <v>Gobierno Autónomo Municipal de Incahuasi</v>
          </cell>
        </row>
        <row r="238">
          <cell r="B238">
            <v>1122</v>
          </cell>
          <cell r="C238" t="str">
            <v>Gobierno Autónomo Municipal de Villa Serrano</v>
          </cell>
        </row>
        <row r="239">
          <cell r="B239">
            <v>1123</v>
          </cell>
          <cell r="C239" t="str">
            <v>Gobierno Autónomo Municipal de Camataqui (Villa Abecia)</v>
          </cell>
        </row>
        <row r="240">
          <cell r="B240">
            <v>1124</v>
          </cell>
          <cell r="C240" t="str">
            <v>Gobierno Autónomo Municipal de Culpina</v>
          </cell>
        </row>
        <row r="241">
          <cell r="B241">
            <v>1125</v>
          </cell>
          <cell r="C241" t="str">
            <v>Gobierno Autónomo Municipal de Las Carreras</v>
          </cell>
        </row>
        <row r="242">
          <cell r="B242">
            <v>1126</v>
          </cell>
          <cell r="C242" t="str">
            <v>Gobierno Autónomo Municipal de Villa Vaca Guzmán</v>
          </cell>
        </row>
        <row r="243">
          <cell r="B243">
            <v>1127</v>
          </cell>
          <cell r="C243" t="str">
            <v>Gobierno Autónomo Municipal de Villa de Huacaya</v>
          </cell>
        </row>
        <row r="244">
          <cell r="B244">
            <v>1128</v>
          </cell>
          <cell r="C244" t="str">
            <v>Gobierno Autónomo Municipal de Machareti</v>
          </cell>
        </row>
        <row r="245">
          <cell r="B245">
            <v>1129</v>
          </cell>
          <cell r="C245" t="str">
            <v>Gobierno Autónomo Municipal de Villa Charcas</v>
          </cell>
        </row>
        <row r="246">
          <cell r="B246">
            <v>1201</v>
          </cell>
          <cell r="C246" t="str">
            <v>Gobierno Autónomo Municipal de La Paz</v>
          </cell>
        </row>
        <row r="247">
          <cell r="B247">
            <v>1202</v>
          </cell>
          <cell r="C247" t="str">
            <v>Gobierno Autónomo Municipal de Palca</v>
          </cell>
        </row>
        <row r="248">
          <cell r="B248">
            <v>1203</v>
          </cell>
          <cell r="C248" t="str">
            <v>Gobierno Autónomo Municipal de Mecapaca</v>
          </cell>
        </row>
        <row r="249">
          <cell r="B249">
            <v>1204</v>
          </cell>
          <cell r="C249" t="str">
            <v>Gobierno Autónomo Municipal de Achocalla</v>
          </cell>
        </row>
        <row r="250">
          <cell r="B250">
            <v>1205</v>
          </cell>
          <cell r="C250" t="str">
            <v>Gobierno Autónomo Municipal de El Alto de La Paz</v>
          </cell>
        </row>
        <row r="251">
          <cell r="B251">
            <v>1206</v>
          </cell>
          <cell r="C251" t="str">
            <v>Gobierno Autónomo Municipal de Viacha</v>
          </cell>
        </row>
        <row r="252">
          <cell r="B252">
            <v>1207</v>
          </cell>
          <cell r="C252" t="str">
            <v>Gobierno Autónomo Municipal de Guaqui</v>
          </cell>
        </row>
        <row r="253">
          <cell r="B253">
            <v>1208</v>
          </cell>
          <cell r="C253" t="str">
            <v>Gobierno Autónomo Municipal de Tiahuanacu</v>
          </cell>
        </row>
        <row r="254">
          <cell r="B254">
            <v>1209</v>
          </cell>
          <cell r="C254" t="str">
            <v>Gobierno Autónomo Municipal de Desaguadero</v>
          </cell>
        </row>
        <row r="255">
          <cell r="B255">
            <v>1210</v>
          </cell>
          <cell r="C255" t="str">
            <v>Gobierno Autónomo Municipal de Caranavi</v>
          </cell>
        </row>
        <row r="256">
          <cell r="B256">
            <v>1211</v>
          </cell>
          <cell r="C256" t="str">
            <v>Gobierno Autónomo Municipal de Sica Sica (Villa Aroma)</v>
          </cell>
        </row>
        <row r="257">
          <cell r="B257">
            <v>1212</v>
          </cell>
          <cell r="C257" t="str">
            <v>Gobierno Autónomo Municipal de Umala</v>
          </cell>
        </row>
        <row r="258">
          <cell r="B258">
            <v>1213</v>
          </cell>
          <cell r="C258" t="str">
            <v>Gobierno Autónomo Municipal de Ayo Ayo</v>
          </cell>
        </row>
        <row r="259">
          <cell r="B259">
            <v>1214</v>
          </cell>
          <cell r="C259" t="str">
            <v>Gobierno Autónomo Municipal de Calamarca</v>
          </cell>
        </row>
        <row r="260">
          <cell r="B260">
            <v>1215</v>
          </cell>
          <cell r="C260" t="str">
            <v>Gobierno Autónomo Municipal de Patacamaya</v>
          </cell>
        </row>
        <row r="261">
          <cell r="B261">
            <v>1216</v>
          </cell>
          <cell r="C261" t="str">
            <v>Gobierno Autónomo Municipal de Colquencha</v>
          </cell>
        </row>
        <row r="262">
          <cell r="B262">
            <v>1217</v>
          </cell>
          <cell r="C262" t="str">
            <v>Gobierno Autónomo Municipal de Collana</v>
          </cell>
        </row>
        <row r="263">
          <cell r="B263">
            <v>1218</v>
          </cell>
          <cell r="C263" t="str">
            <v>Gobierno Autónomo Municipal de Inquisivi</v>
          </cell>
        </row>
        <row r="264">
          <cell r="B264">
            <v>1219</v>
          </cell>
          <cell r="C264" t="str">
            <v>Gobierno Autónomo Municipal de Quime</v>
          </cell>
        </row>
        <row r="265">
          <cell r="B265">
            <v>1220</v>
          </cell>
          <cell r="C265" t="str">
            <v>Gobierno Autónomo Municipal de Cajuata</v>
          </cell>
        </row>
        <row r="266">
          <cell r="B266">
            <v>1221</v>
          </cell>
          <cell r="C266" t="str">
            <v>Gobierno Autónomo Municipal de Colquiri</v>
          </cell>
        </row>
        <row r="267">
          <cell r="B267">
            <v>1222</v>
          </cell>
          <cell r="C267" t="str">
            <v>Gobierno Autónomo Municipal de Ichoca</v>
          </cell>
        </row>
        <row r="268">
          <cell r="B268">
            <v>1223</v>
          </cell>
          <cell r="C268" t="str">
            <v>Gobierno Autónomo Municipal de Villa Libertad Licoma</v>
          </cell>
        </row>
        <row r="269">
          <cell r="B269">
            <v>1224</v>
          </cell>
          <cell r="C269" t="str">
            <v>Gobierno Autónomo Municipal de Achacachi</v>
          </cell>
        </row>
        <row r="270">
          <cell r="B270">
            <v>1225</v>
          </cell>
          <cell r="C270" t="str">
            <v>Gobierno Autónomo Municipal de Ancoraimes</v>
          </cell>
        </row>
        <row r="271">
          <cell r="B271">
            <v>1226</v>
          </cell>
          <cell r="C271" t="str">
            <v>Gobierno Autónomo Municipal de Sorata</v>
          </cell>
        </row>
        <row r="272">
          <cell r="B272">
            <v>1227</v>
          </cell>
          <cell r="C272" t="str">
            <v>Gobierno Autónomo Municipal de Guanay</v>
          </cell>
        </row>
        <row r="273">
          <cell r="B273">
            <v>1228</v>
          </cell>
          <cell r="C273" t="str">
            <v>Gobierno Autónomo Municipal de Tacacoma</v>
          </cell>
        </row>
        <row r="274">
          <cell r="B274">
            <v>1229</v>
          </cell>
          <cell r="C274" t="str">
            <v>Gobierno Autónomo Municipal de Tipuani</v>
          </cell>
        </row>
        <row r="275">
          <cell r="B275">
            <v>1230</v>
          </cell>
          <cell r="C275" t="str">
            <v>Gobierno Autónomo Municipal de Quiabaya</v>
          </cell>
        </row>
        <row r="276">
          <cell r="B276">
            <v>1231</v>
          </cell>
          <cell r="C276" t="str">
            <v>Gobierno Autónomo Municipal de Combaya</v>
          </cell>
        </row>
        <row r="277">
          <cell r="B277">
            <v>1232</v>
          </cell>
          <cell r="C277" t="str">
            <v>Gobierno Autónomo Municipal de Copacabana</v>
          </cell>
        </row>
        <row r="278">
          <cell r="B278">
            <v>1233</v>
          </cell>
          <cell r="C278" t="str">
            <v>Gobierno Autónomo Municipal de San Pedro de Tiquina</v>
          </cell>
        </row>
        <row r="279">
          <cell r="B279">
            <v>1234</v>
          </cell>
          <cell r="C279" t="str">
            <v>Gobierno Autónomo Municipal de Tito Yupanqui</v>
          </cell>
        </row>
        <row r="280">
          <cell r="B280">
            <v>1235</v>
          </cell>
          <cell r="C280" t="str">
            <v>Gobierno Autónomo Municipal de Chuma</v>
          </cell>
        </row>
        <row r="281">
          <cell r="B281">
            <v>1236</v>
          </cell>
          <cell r="C281" t="str">
            <v>Gobierno Autónomo Municipal de Ayata</v>
          </cell>
        </row>
        <row r="282">
          <cell r="B282">
            <v>1237</v>
          </cell>
          <cell r="C282" t="str">
            <v>Gobierno Autónomo Municipal de Aucapata</v>
          </cell>
        </row>
        <row r="283">
          <cell r="B283">
            <v>1238</v>
          </cell>
          <cell r="C283" t="str">
            <v>Gobierno Autónomo Municipal de Corocoro</v>
          </cell>
        </row>
        <row r="284">
          <cell r="B284">
            <v>1239</v>
          </cell>
          <cell r="C284" t="str">
            <v>Gobierno Autónomo Municipal de Caquiaviri</v>
          </cell>
        </row>
        <row r="285">
          <cell r="B285">
            <v>1240</v>
          </cell>
          <cell r="C285" t="str">
            <v>Gobierno Autónomo Municipal de Calacoto</v>
          </cell>
        </row>
        <row r="286">
          <cell r="B286">
            <v>1241</v>
          </cell>
          <cell r="C286" t="str">
            <v>Gobierno Autónomo Municipal de Comanche</v>
          </cell>
        </row>
        <row r="287">
          <cell r="B287">
            <v>1242</v>
          </cell>
          <cell r="C287" t="str">
            <v>Gobierno Autónomo Municipal de Charaña</v>
          </cell>
        </row>
        <row r="288">
          <cell r="B288">
            <v>1243</v>
          </cell>
          <cell r="C288" t="str">
            <v>Gobierno Autónomo Municipal de Waldo Ballivián</v>
          </cell>
        </row>
        <row r="289">
          <cell r="B289">
            <v>1244</v>
          </cell>
          <cell r="C289" t="str">
            <v>Gobierno Autónomo Municipal de Nazacara de Pacajes</v>
          </cell>
        </row>
        <row r="290">
          <cell r="B290">
            <v>1245</v>
          </cell>
          <cell r="C290" t="str">
            <v>Gobierno Autónomo Municipal de Santiago de Callapa</v>
          </cell>
        </row>
        <row r="291">
          <cell r="B291">
            <v>1246</v>
          </cell>
          <cell r="C291" t="str">
            <v>Gobierno Autónomo Municipal de Puerto Acosta</v>
          </cell>
        </row>
        <row r="292">
          <cell r="B292">
            <v>1247</v>
          </cell>
          <cell r="C292" t="str">
            <v>Gobierno Autónomo Municipal de Mocomoco</v>
          </cell>
        </row>
        <row r="293">
          <cell r="B293">
            <v>1248</v>
          </cell>
          <cell r="C293" t="str">
            <v>Gobierno Autónomo Municipal de Carabuco</v>
          </cell>
        </row>
        <row r="294">
          <cell r="B294">
            <v>1249</v>
          </cell>
          <cell r="C294" t="str">
            <v>Gobierno Autónomo Municipal de Apolo</v>
          </cell>
        </row>
        <row r="295">
          <cell r="B295">
            <v>1250</v>
          </cell>
          <cell r="C295" t="str">
            <v>Gobierno Autónomo Municipal de Pelechuco</v>
          </cell>
        </row>
        <row r="296">
          <cell r="B296">
            <v>1251</v>
          </cell>
          <cell r="C296" t="str">
            <v>Gobierno Autónomo Municipal de Luribay</v>
          </cell>
        </row>
        <row r="297">
          <cell r="B297">
            <v>1252</v>
          </cell>
          <cell r="C297" t="str">
            <v>Gobierno Autónomo Municipal de Sapahaqui</v>
          </cell>
        </row>
        <row r="298">
          <cell r="B298">
            <v>1253</v>
          </cell>
          <cell r="C298" t="str">
            <v>Gobierno Autónomo Municipal de Yaco</v>
          </cell>
        </row>
        <row r="299">
          <cell r="B299">
            <v>1254</v>
          </cell>
          <cell r="C299" t="str">
            <v>Gobierno Autónomo Municipal de Malla</v>
          </cell>
        </row>
        <row r="300">
          <cell r="B300">
            <v>1255</v>
          </cell>
          <cell r="C300" t="str">
            <v>Gobierno Autónomo Municipal de Cairoma</v>
          </cell>
        </row>
        <row r="301">
          <cell r="B301">
            <v>1256</v>
          </cell>
          <cell r="C301" t="str">
            <v>Gobierno Autónomo Municipal de Chulumani (Villa de la Libertad)</v>
          </cell>
        </row>
        <row r="302">
          <cell r="B302">
            <v>1257</v>
          </cell>
          <cell r="C302" t="str">
            <v>Gobierno Autónomo Municipal de Irupana (Villa de Lanza)</v>
          </cell>
        </row>
        <row r="303">
          <cell r="B303">
            <v>1258</v>
          </cell>
          <cell r="C303" t="str">
            <v>Gobierno Autónomo Municipal de Yanacachi</v>
          </cell>
        </row>
        <row r="304">
          <cell r="B304">
            <v>1259</v>
          </cell>
          <cell r="C304" t="str">
            <v>Gobierno Autónomo Municipal de Palos Blancos</v>
          </cell>
        </row>
        <row r="305">
          <cell r="B305">
            <v>1260</v>
          </cell>
          <cell r="C305" t="str">
            <v>Gobierno Autónomo Municipal de La Asunta</v>
          </cell>
        </row>
        <row r="306">
          <cell r="B306">
            <v>1261</v>
          </cell>
          <cell r="C306" t="str">
            <v>Gobierno Autónomo Municipal de Pucarani</v>
          </cell>
        </row>
        <row r="307">
          <cell r="B307">
            <v>1262</v>
          </cell>
          <cell r="C307" t="str">
            <v>Gobierno Autónomo Municipal de Laja</v>
          </cell>
        </row>
        <row r="308">
          <cell r="B308">
            <v>1263</v>
          </cell>
          <cell r="C308" t="str">
            <v>Gobierno Autónomo Municipal de Batallas</v>
          </cell>
        </row>
        <row r="309">
          <cell r="B309">
            <v>1264</v>
          </cell>
          <cell r="C309" t="str">
            <v>Gobierno Autónomo Municipal de Puerto Pérez</v>
          </cell>
        </row>
        <row r="310">
          <cell r="B310">
            <v>1265</v>
          </cell>
          <cell r="C310" t="str">
            <v>Gobierno Autónomo Municipal de Coroico</v>
          </cell>
        </row>
        <row r="311">
          <cell r="B311">
            <v>1266</v>
          </cell>
          <cell r="C311" t="str">
            <v>Gobierno Autónomo Municipal de Coripata</v>
          </cell>
        </row>
        <row r="312">
          <cell r="B312">
            <v>1267</v>
          </cell>
          <cell r="C312" t="str">
            <v>Gobierno Autónomo Municipal de Ixiamas</v>
          </cell>
        </row>
        <row r="313">
          <cell r="B313">
            <v>1268</v>
          </cell>
          <cell r="C313" t="str">
            <v>Gobierno Autónomo Municipal de San Buenaventura</v>
          </cell>
        </row>
        <row r="314">
          <cell r="B314">
            <v>1269</v>
          </cell>
          <cell r="C314" t="str">
            <v>Gobierno Autónomo Municipal de General Juan José Pérez (Charazani)</v>
          </cell>
        </row>
        <row r="315">
          <cell r="B315">
            <v>1270</v>
          </cell>
          <cell r="C315" t="str">
            <v>Gobierno Autónomo Municipal de Curva</v>
          </cell>
        </row>
        <row r="316">
          <cell r="B316">
            <v>1271</v>
          </cell>
          <cell r="C316" t="str">
            <v>Gobierno Autónomo Municipal de San Pedro de Curahuara</v>
          </cell>
        </row>
        <row r="317">
          <cell r="B317">
            <v>1272</v>
          </cell>
          <cell r="C317" t="str">
            <v>Gobierno Autónomo Municipal de Papel Pampa</v>
          </cell>
        </row>
        <row r="318">
          <cell r="B318">
            <v>1273</v>
          </cell>
          <cell r="C318" t="str">
            <v>Gobierno Autónomo Municipal de Chacarilla</v>
          </cell>
        </row>
        <row r="319">
          <cell r="B319">
            <v>1274</v>
          </cell>
          <cell r="C319" t="str">
            <v>Gobierno Autónomo Municipal de Santiago de Machaca</v>
          </cell>
        </row>
        <row r="320">
          <cell r="B320">
            <v>1275</v>
          </cell>
          <cell r="C320" t="str">
            <v>Gobierno Autónomo Municipal de Catacora</v>
          </cell>
        </row>
        <row r="321">
          <cell r="B321">
            <v>1276</v>
          </cell>
          <cell r="C321" t="str">
            <v>Gobierno Autónomo Municipal de Mapiri</v>
          </cell>
        </row>
        <row r="322">
          <cell r="B322">
            <v>1277</v>
          </cell>
          <cell r="C322" t="str">
            <v>Gobierno Autónomo Municipal de Teoponte</v>
          </cell>
        </row>
        <row r="323">
          <cell r="B323">
            <v>1278</v>
          </cell>
          <cell r="C323" t="str">
            <v>Gobierno Autónomo Municipal de San Andrés de Machaca</v>
          </cell>
        </row>
        <row r="324">
          <cell r="B324">
            <v>1279</v>
          </cell>
          <cell r="C324" t="str">
            <v>Gobierno Autónomo Municipal de Jesús de Machaca</v>
          </cell>
        </row>
        <row r="325">
          <cell r="B325">
            <v>1280</v>
          </cell>
          <cell r="C325" t="str">
            <v>Gobierno Autónomo Municipal de Taraco</v>
          </cell>
        </row>
        <row r="326">
          <cell r="B326">
            <v>1281</v>
          </cell>
          <cell r="C326" t="str">
            <v>Gobierno Autónomo Municipal de Huarina</v>
          </cell>
        </row>
        <row r="327">
          <cell r="B327">
            <v>1282</v>
          </cell>
          <cell r="C327" t="str">
            <v>Gobierno Autónomo Municipal de Santiago de Huata</v>
          </cell>
        </row>
        <row r="328">
          <cell r="B328">
            <v>1283</v>
          </cell>
          <cell r="C328" t="str">
            <v>Gobierno Autónomo Municipal de Escoma</v>
          </cell>
        </row>
        <row r="329">
          <cell r="B329">
            <v>1284</v>
          </cell>
          <cell r="C329" t="str">
            <v>Gobierno Autónomo Municipal de Humanata</v>
          </cell>
        </row>
        <row r="330">
          <cell r="B330">
            <v>1285</v>
          </cell>
          <cell r="C330" t="str">
            <v>Gobierno Autónomo Municipal de Alto Beni</v>
          </cell>
        </row>
        <row r="331">
          <cell r="B331">
            <v>1286</v>
          </cell>
          <cell r="C331" t="str">
            <v>Gobierno Autónomo Municipal de Huatajata</v>
          </cell>
        </row>
        <row r="332">
          <cell r="B332">
            <v>1287</v>
          </cell>
          <cell r="C332" t="str">
            <v>Gobierno Autónomo Municipal de Chua Cocani</v>
          </cell>
        </row>
        <row r="333">
          <cell r="B333">
            <v>1301</v>
          </cell>
          <cell r="C333" t="str">
            <v>Gobierno Autónomo Municipal de Cochabamba</v>
          </cell>
        </row>
        <row r="334">
          <cell r="B334">
            <v>1302</v>
          </cell>
          <cell r="C334" t="str">
            <v>Gobierno Autónomo Municipal de Quillacollo</v>
          </cell>
        </row>
        <row r="335">
          <cell r="B335">
            <v>1303</v>
          </cell>
          <cell r="C335" t="str">
            <v>Gobierno Autónomo Municipal de Sipe Sipe</v>
          </cell>
        </row>
        <row r="336">
          <cell r="B336">
            <v>1304</v>
          </cell>
          <cell r="C336" t="str">
            <v>Gobierno Autónomo Municipal de Tiquipaya</v>
          </cell>
        </row>
        <row r="337">
          <cell r="B337">
            <v>1305</v>
          </cell>
          <cell r="C337" t="str">
            <v>Gobierno Autónomo Municipal de Vinto</v>
          </cell>
        </row>
        <row r="338">
          <cell r="B338">
            <v>1306</v>
          </cell>
          <cell r="C338" t="str">
            <v>Gobierno Autónomo Municipal de Colcapirhua</v>
          </cell>
        </row>
        <row r="339">
          <cell r="B339">
            <v>1307</v>
          </cell>
          <cell r="C339" t="str">
            <v>Gobierno Autónomo Municipal de Aiquile</v>
          </cell>
        </row>
        <row r="340">
          <cell r="B340">
            <v>1308</v>
          </cell>
          <cell r="C340" t="str">
            <v>Gobierno Autónomo Municipal de Pasorapa</v>
          </cell>
        </row>
        <row r="341">
          <cell r="B341">
            <v>1309</v>
          </cell>
          <cell r="C341" t="str">
            <v>Gobierno Autónomo Municipal de Omereque</v>
          </cell>
        </row>
        <row r="342">
          <cell r="B342">
            <v>1310</v>
          </cell>
          <cell r="C342" t="str">
            <v>Gobierno Autónomo Municipal de Independencia</v>
          </cell>
        </row>
        <row r="343">
          <cell r="B343">
            <v>1311</v>
          </cell>
          <cell r="C343" t="str">
            <v>Gobierno Autónomo Municipal de Morochata</v>
          </cell>
        </row>
        <row r="344">
          <cell r="B344">
            <v>1312</v>
          </cell>
          <cell r="C344" t="str">
            <v>Gobierno Autónomo Municipal de Sacaba</v>
          </cell>
        </row>
        <row r="345">
          <cell r="B345">
            <v>1313</v>
          </cell>
          <cell r="C345" t="str">
            <v>Gobierno Autónomo Municipal de Colomi</v>
          </cell>
        </row>
        <row r="346">
          <cell r="B346">
            <v>1314</v>
          </cell>
          <cell r="C346" t="str">
            <v>Gobierno Autónomo Municipal de Villa Tunari</v>
          </cell>
        </row>
        <row r="347">
          <cell r="B347">
            <v>1315</v>
          </cell>
          <cell r="C347" t="str">
            <v>Gobierno Autónomo Municipal de Punata</v>
          </cell>
        </row>
        <row r="348">
          <cell r="B348">
            <v>1316</v>
          </cell>
          <cell r="C348" t="str">
            <v>Gobierno Autónomo Municipal de Villa Rivero</v>
          </cell>
        </row>
        <row r="349">
          <cell r="B349">
            <v>1317</v>
          </cell>
          <cell r="C349" t="str">
            <v>Gobierno Autónomo Municipal de San Benito (Villa José Quintín Mendoza)</v>
          </cell>
        </row>
        <row r="350">
          <cell r="B350">
            <v>1318</v>
          </cell>
          <cell r="C350" t="str">
            <v>Gobierno Autónomo Municipal de Tacachi</v>
          </cell>
        </row>
        <row r="351">
          <cell r="B351">
            <v>1319</v>
          </cell>
          <cell r="C351" t="str">
            <v>Gobierno Autónomo Municipal Villa Gualberto Villarroel</v>
          </cell>
        </row>
        <row r="352">
          <cell r="B352">
            <v>1320</v>
          </cell>
          <cell r="C352" t="str">
            <v>Gobierno Autónomo Municipal de Tarata</v>
          </cell>
        </row>
        <row r="353">
          <cell r="B353">
            <v>1321</v>
          </cell>
          <cell r="C353" t="str">
            <v>Gobierno Autónomo Municipal de Anzaldo</v>
          </cell>
        </row>
        <row r="354">
          <cell r="B354">
            <v>1322</v>
          </cell>
          <cell r="C354" t="str">
            <v>Gobierno Autónomo Municipal de Arbieto</v>
          </cell>
        </row>
        <row r="355">
          <cell r="B355">
            <v>1323</v>
          </cell>
          <cell r="C355" t="str">
            <v>Gobierno Autónomo Municipal de Sacabamba</v>
          </cell>
        </row>
        <row r="356">
          <cell r="B356">
            <v>1324</v>
          </cell>
          <cell r="C356" t="str">
            <v>Gobierno Autónomo Municipal de Cliza</v>
          </cell>
        </row>
        <row r="357">
          <cell r="B357">
            <v>1325</v>
          </cell>
          <cell r="C357" t="str">
            <v>Gobierno Autónomo Municipal de Toco</v>
          </cell>
        </row>
        <row r="358">
          <cell r="B358">
            <v>1326</v>
          </cell>
          <cell r="C358" t="str">
            <v>Gobierno Autónomo Municipal de Tolata</v>
          </cell>
        </row>
        <row r="359">
          <cell r="B359">
            <v>1327</v>
          </cell>
          <cell r="C359" t="str">
            <v>Gobierno Autónomo Municipal de Capinota</v>
          </cell>
        </row>
        <row r="360">
          <cell r="B360">
            <v>1328</v>
          </cell>
          <cell r="C360" t="str">
            <v>Gobierno Autónomo Municipal de Santivañez</v>
          </cell>
        </row>
        <row r="361">
          <cell r="B361">
            <v>1329</v>
          </cell>
          <cell r="C361" t="str">
            <v>Gobierno Autónomo Municipal de Sicaya</v>
          </cell>
        </row>
        <row r="362">
          <cell r="B362">
            <v>1330</v>
          </cell>
          <cell r="C362" t="str">
            <v>Gobierno Autónomo Municipal de Tapacari</v>
          </cell>
        </row>
        <row r="363">
          <cell r="B363">
            <v>1331</v>
          </cell>
          <cell r="C363" t="str">
            <v>Gobierno Autónomo Municipal de Totora</v>
          </cell>
        </row>
        <row r="364">
          <cell r="B364">
            <v>1332</v>
          </cell>
          <cell r="C364" t="str">
            <v>Gobierno Autónomo Municipal de Pojo</v>
          </cell>
        </row>
        <row r="365">
          <cell r="B365">
            <v>1333</v>
          </cell>
          <cell r="C365" t="str">
            <v>Gobierno Autónomo Municipal de Pocona</v>
          </cell>
        </row>
        <row r="366">
          <cell r="B366">
            <v>1334</v>
          </cell>
          <cell r="C366" t="str">
            <v>Gobierno Autónomo Municipal de Chimoré</v>
          </cell>
        </row>
        <row r="367">
          <cell r="B367">
            <v>1335</v>
          </cell>
          <cell r="C367" t="str">
            <v>Gobierno Autónomo Municipal de Puerto Villarroel</v>
          </cell>
        </row>
        <row r="368">
          <cell r="B368">
            <v>1336</v>
          </cell>
          <cell r="C368" t="str">
            <v>Gobierno Autónomo Municipal de Arani</v>
          </cell>
        </row>
        <row r="369">
          <cell r="B369">
            <v>1337</v>
          </cell>
          <cell r="C369" t="str">
            <v>Gobierno Autónomo Municipal de Vacas</v>
          </cell>
        </row>
        <row r="370">
          <cell r="B370">
            <v>1338</v>
          </cell>
          <cell r="C370" t="str">
            <v>Gobierno Autónomo Municipal de Arque</v>
          </cell>
        </row>
        <row r="371">
          <cell r="B371">
            <v>1339</v>
          </cell>
          <cell r="C371" t="str">
            <v>Gobierno Autónomo Municipal de Tacopaya</v>
          </cell>
        </row>
        <row r="372">
          <cell r="B372">
            <v>1340</v>
          </cell>
          <cell r="C372" t="str">
            <v>Gobierno Autónomo Municipal de Bolivar</v>
          </cell>
        </row>
        <row r="373">
          <cell r="B373">
            <v>1341</v>
          </cell>
          <cell r="C373" t="str">
            <v>Gobierno Autónomo Municipal de Tiraque</v>
          </cell>
        </row>
        <row r="374">
          <cell r="B374">
            <v>1342</v>
          </cell>
          <cell r="C374" t="str">
            <v>Gobierno Autónomo Municipal de Mizque</v>
          </cell>
        </row>
        <row r="375">
          <cell r="B375">
            <v>1343</v>
          </cell>
          <cell r="C375" t="str">
            <v>Gobierno Autónomo Municipal de Vila Vila</v>
          </cell>
        </row>
        <row r="376">
          <cell r="B376">
            <v>1344</v>
          </cell>
          <cell r="C376" t="str">
            <v>Gobierno Autónomo Municipal de Alalay</v>
          </cell>
        </row>
        <row r="377">
          <cell r="B377">
            <v>1345</v>
          </cell>
          <cell r="C377" t="str">
            <v>Gobierno Autónomo Municipal de Entre Rios</v>
          </cell>
        </row>
        <row r="378">
          <cell r="B378">
            <v>1346</v>
          </cell>
          <cell r="C378" t="str">
            <v>Gobierno Autónomo Municipal de Cocapata</v>
          </cell>
        </row>
        <row r="379">
          <cell r="B379">
            <v>1347</v>
          </cell>
          <cell r="C379" t="str">
            <v>Gobierno Autónomo Municipal de Shinahota</v>
          </cell>
        </row>
        <row r="380">
          <cell r="B380">
            <v>1401</v>
          </cell>
          <cell r="C380" t="str">
            <v>Gobierno Autónomo Municipal de Oruro</v>
          </cell>
        </row>
        <row r="381">
          <cell r="B381">
            <v>1402</v>
          </cell>
          <cell r="C381" t="str">
            <v>Gobierno Autónomo Municipal de Caracollo</v>
          </cell>
        </row>
        <row r="382">
          <cell r="B382">
            <v>1403</v>
          </cell>
          <cell r="C382" t="str">
            <v>Gobierno Autónomo Municipal de El Choro</v>
          </cell>
        </row>
        <row r="383">
          <cell r="B383">
            <v>1404</v>
          </cell>
          <cell r="C383" t="str">
            <v>Gobierno Autónomo Municipal de Challapata</v>
          </cell>
        </row>
        <row r="384">
          <cell r="B384">
            <v>1405</v>
          </cell>
          <cell r="C384" t="str">
            <v>Gobierno Autónomo Municipal de Santuario de Quillacas</v>
          </cell>
        </row>
        <row r="385">
          <cell r="B385">
            <v>1406</v>
          </cell>
          <cell r="C385" t="str">
            <v>Gobierno Autónomo Municipal de Huanuni</v>
          </cell>
        </row>
        <row r="386">
          <cell r="B386">
            <v>1407</v>
          </cell>
          <cell r="C386" t="str">
            <v>Gobierno Autónomo Municipal de Machacamarca</v>
          </cell>
        </row>
        <row r="387">
          <cell r="B387">
            <v>1408</v>
          </cell>
          <cell r="C387" t="str">
            <v>Gobierno Autónomo Municipal de Poopó (Villa Poopó)</v>
          </cell>
        </row>
        <row r="388">
          <cell r="B388">
            <v>1409</v>
          </cell>
          <cell r="C388" t="str">
            <v>Gobierno Autónomo Municipal de Pazña</v>
          </cell>
        </row>
        <row r="389">
          <cell r="B389">
            <v>1410</v>
          </cell>
          <cell r="C389" t="str">
            <v>Gobierno Autónomo Municipal de Antequera</v>
          </cell>
        </row>
        <row r="390">
          <cell r="B390">
            <v>1411</v>
          </cell>
          <cell r="C390" t="str">
            <v>Gobierno Autónomo Municipal de Eucaliptus</v>
          </cell>
        </row>
        <row r="391">
          <cell r="B391">
            <v>1412</v>
          </cell>
          <cell r="C391" t="str">
            <v>Gobierno Autónomo Municipal de Santiago de Huari</v>
          </cell>
        </row>
        <row r="392">
          <cell r="B392">
            <v>1413</v>
          </cell>
          <cell r="C392" t="str">
            <v>Gobierno Autónomo Municipal de Totora</v>
          </cell>
        </row>
        <row r="393">
          <cell r="B393">
            <v>1414</v>
          </cell>
          <cell r="C393" t="str">
            <v>Gobierno Autónomo Municipal de Corque</v>
          </cell>
        </row>
        <row r="394">
          <cell r="B394">
            <v>1415</v>
          </cell>
          <cell r="C394" t="str">
            <v>Gobierno Autónomo Municipal de Choquecota</v>
          </cell>
        </row>
        <row r="395">
          <cell r="B395">
            <v>1416</v>
          </cell>
          <cell r="C395" t="str">
            <v>Gobierno Autónomo Municipal de Curahuara de Carangas</v>
          </cell>
        </row>
        <row r="396">
          <cell r="B396">
            <v>1417</v>
          </cell>
          <cell r="C396" t="str">
            <v>Gobierno Autónomo Municipal de Turco</v>
          </cell>
        </row>
        <row r="397">
          <cell r="B397">
            <v>1418</v>
          </cell>
          <cell r="C397" t="str">
            <v>Gobierno Autónomo Municipal de Huachacalla</v>
          </cell>
        </row>
        <row r="398">
          <cell r="B398">
            <v>1419</v>
          </cell>
          <cell r="C398" t="str">
            <v>Gobierno Autónomo Municipal de Escara</v>
          </cell>
        </row>
        <row r="399">
          <cell r="B399">
            <v>1420</v>
          </cell>
          <cell r="C399" t="str">
            <v>Gobierno Autónomo Municipal de Cruz de Machacamarca</v>
          </cell>
        </row>
        <row r="400">
          <cell r="B400">
            <v>1421</v>
          </cell>
          <cell r="C400" t="str">
            <v>Gobierno Autónomo Municipal de Yunguyo de Litoral</v>
          </cell>
        </row>
        <row r="401">
          <cell r="B401">
            <v>1422</v>
          </cell>
          <cell r="C401" t="str">
            <v>Gobierno Autónomo Municipal de Esmeralda</v>
          </cell>
        </row>
        <row r="402">
          <cell r="B402">
            <v>1423</v>
          </cell>
          <cell r="C402" t="str">
            <v>Gobierno Autónomo Municipal de Toledo</v>
          </cell>
        </row>
        <row r="403">
          <cell r="B403">
            <v>1424</v>
          </cell>
          <cell r="C403" t="str">
            <v>Gobierno Autónomo Municipal de Andamarca (Santiago de Andamarca)</v>
          </cell>
        </row>
        <row r="404">
          <cell r="B404">
            <v>1425</v>
          </cell>
          <cell r="C404" t="str">
            <v>Gobierno Autónomo Municipal de Belén de Andamarca</v>
          </cell>
        </row>
        <row r="405">
          <cell r="B405">
            <v>1426</v>
          </cell>
          <cell r="C405" t="str">
            <v>Gobierno Autónomo Municipal de Salinas de G. Mendoza</v>
          </cell>
        </row>
        <row r="406">
          <cell r="B406">
            <v>1427</v>
          </cell>
          <cell r="C406" t="str">
            <v>Gobierno Autónomo Municipal de Pampa Aullagas</v>
          </cell>
        </row>
        <row r="407">
          <cell r="B407">
            <v>1428</v>
          </cell>
          <cell r="C407" t="str">
            <v>Gobierno Autónomo Municipal de La Rivera</v>
          </cell>
        </row>
        <row r="408">
          <cell r="B408">
            <v>1429</v>
          </cell>
          <cell r="C408" t="str">
            <v>Gobierno Autónomo Municipal de Todos Santos</v>
          </cell>
        </row>
        <row r="409">
          <cell r="B409">
            <v>1430</v>
          </cell>
          <cell r="C409" t="str">
            <v>Gobierno Autónomo Municipal de Carangas</v>
          </cell>
        </row>
        <row r="410">
          <cell r="B410">
            <v>1431</v>
          </cell>
          <cell r="C410" t="str">
            <v>Gobierno Autónomo Municipal de Sabaya</v>
          </cell>
        </row>
        <row r="411">
          <cell r="B411">
            <v>1432</v>
          </cell>
          <cell r="C411" t="str">
            <v>Gobierno Autónomo Municipal de Coipasa</v>
          </cell>
        </row>
        <row r="412">
          <cell r="B412">
            <v>1433</v>
          </cell>
          <cell r="C412" t="str">
            <v>Gobierno Autónomo Municipal de Chipaya</v>
          </cell>
        </row>
        <row r="413">
          <cell r="B413">
            <v>1434</v>
          </cell>
          <cell r="C413" t="str">
            <v>Gobierno Autónomo Municipal de Huayllamarca (Santiago de Huayllamarca)</v>
          </cell>
        </row>
        <row r="414">
          <cell r="B414">
            <v>1435</v>
          </cell>
          <cell r="C414" t="str">
            <v>Gobierno Autónomo Municipal de Soracachi</v>
          </cell>
        </row>
        <row r="415">
          <cell r="B415">
            <v>1501</v>
          </cell>
          <cell r="C415" t="str">
            <v>Gobierno Autónomo Municipal de Potosí</v>
          </cell>
        </row>
        <row r="416">
          <cell r="B416">
            <v>1502</v>
          </cell>
          <cell r="C416" t="str">
            <v>Gobierno Autónomo Municipal de Tinguipaya</v>
          </cell>
        </row>
        <row r="417">
          <cell r="B417">
            <v>1503</v>
          </cell>
          <cell r="C417" t="str">
            <v>Gobierno Autónomo Municipal de Yocalla</v>
          </cell>
        </row>
        <row r="418">
          <cell r="B418">
            <v>1504</v>
          </cell>
          <cell r="C418" t="str">
            <v>Gobierno Autónomo Municipal de Urmiri</v>
          </cell>
        </row>
        <row r="419">
          <cell r="B419">
            <v>1505</v>
          </cell>
          <cell r="C419" t="str">
            <v>Gobierno Autónomo Municipal de Uncía</v>
          </cell>
        </row>
        <row r="420">
          <cell r="B420">
            <v>1506</v>
          </cell>
          <cell r="C420" t="str">
            <v>Gobierno Autónomo Municipal de Chayanta</v>
          </cell>
        </row>
        <row r="421">
          <cell r="B421">
            <v>1507</v>
          </cell>
          <cell r="C421" t="str">
            <v>Gobierno Autónomo Municipal de Llallagua</v>
          </cell>
        </row>
        <row r="422">
          <cell r="B422">
            <v>1508</v>
          </cell>
          <cell r="C422" t="str">
            <v>Gobierno Autónomo Municipal de Betanzos</v>
          </cell>
        </row>
        <row r="423">
          <cell r="B423">
            <v>1509</v>
          </cell>
          <cell r="C423" t="str">
            <v>Gobierno Autónomo Municipal de Chaqui</v>
          </cell>
        </row>
        <row r="424">
          <cell r="B424">
            <v>1510</v>
          </cell>
          <cell r="C424" t="str">
            <v>Gobierno Autónomo Municipal de Tacobamba</v>
          </cell>
        </row>
        <row r="425">
          <cell r="B425">
            <v>1511</v>
          </cell>
          <cell r="C425" t="str">
            <v>Gobierno Autónomo Municipal de Colquechaca</v>
          </cell>
        </row>
        <row r="426">
          <cell r="B426">
            <v>1512</v>
          </cell>
          <cell r="C426" t="str">
            <v>Gobierno Autónomo Municipal de Ravelo</v>
          </cell>
        </row>
        <row r="427">
          <cell r="B427">
            <v>1513</v>
          </cell>
          <cell r="C427" t="str">
            <v>Gobierno Autónomo Municipal de Pocoata</v>
          </cell>
        </row>
        <row r="428">
          <cell r="B428">
            <v>1514</v>
          </cell>
          <cell r="C428" t="str">
            <v>Gobierno Autónomo Municipal de Ocurí</v>
          </cell>
        </row>
        <row r="429">
          <cell r="B429">
            <v>1515</v>
          </cell>
          <cell r="C429" t="str">
            <v>Gobierno Autónomo Municipal de San Pedro de Buena Vista</v>
          </cell>
        </row>
        <row r="430">
          <cell r="B430">
            <v>1516</v>
          </cell>
          <cell r="C430" t="str">
            <v>Gobierno Autónomo Municipal de Toro Toro</v>
          </cell>
        </row>
        <row r="431">
          <cell r="B431">
            <v>1517</v>
          </cell>
          <cell r="C431" t="str">
            <v>Gobierno Autónomo Municipal de Cotagaita</v>
          </cell>
        </row>
        <row r="432">
          <cell r="B432">
            <v>1518</v>
          </cell>
          <cell r="C432" t="str">
            <v>Gobierno Autónomo Municipal de Vitichi</v>
          </cell>
        </row>
        <row r="433">
          <cell r="B433">
            <v>1519</v>
          </cell>
          <cell r="C433" t="str">
            <v>Gobierno Autónomo Municipal de Tupiza</v>
          </cell>
        </row>
        <row r="434">
          <cell r="B434">
            <v>1520</v>
          </cell>
          <cell r="C434" t="str">
            <v>Gobierno Autónomo Municipal de Atocha</v>
          </cell>
        </row>
        <row r="435">
          <cell r="B435">
            <v>1521</v>
          </cell>
          <cell r="C435" t="str">
            <v>Gobierno Autónomo Municipal de Colcha"K" (Villa Martín)</v>
          </cell>
        </row>
        <row r="436">
          <cell r="B436">
            <v>1522</v>
          </cell>
          <cell r="C436" t="str">
            <v>Gobierno Autónomo Municipal de San Pedro de Quemes</v>
          </cell>
        </row>
        <row r="437">
          <cell r="B437">
            <v>1523</v>
          </cell>
          <cell r="C437" t="str">
            <v>Gobierno Autónomo Municipal de San Pablo de Lípez</v>
          </cell>
        </row>
        <row r="438">
          <cell r="B438">
            <v>1524</v>
          </cell>
          <cell r="C438" t="str">
            <v>Gobierno Autónomo Municipal de Mojinete</v>
          </cell>
        </row>
        <row r="439">
          <cell r="B439">
            <v>1525</v>
          </cell>
          <cell r="C439" t="str">
            <v>Gobierno Autónomo Municipal de San Antonio de Esmoruco</v>
          </cell>
        </row>
        <row r="440">
          <cell r="B440">
            <v>1526</v>
          </cell>
          <cell r="C440" t="str">
            <v>Gobierno Autónomo Municipal de Sacaca (Villa de Sacaca)</v>
          </cell>
        </row>
        <row r="441">
          <cell r="B441">
            <v>1527</v>
          </cell>
          <cell r="C441" t="str">
            <v>Gobierno Autónomo Municipal de Caripuyo</v>
          </cell>
        </row>
        <row r="442">
          <cell r="B442">
            <v>1528</v>
          </cell>
          <cell r="C442" t="str">
            <v>Gobierno Autónomo Municipal de Puna (Villa Talavera)</v>
          </cell>
        </row>
        <row r="443">
          <cell r="B443">
            <v>1529</v>
          </cell>
          <cell r="C443" t="str">
            <v>Gobierno Autónomo Municipal de Caiza "D"</v>
          </cell>
        </row>
        <row r="444">
          <cell r="B444">
            <v>1530</v>
          </cell>
          <cell r="C444" t="str">
            <v>Gobierno Autónomo Municipal de Uyuni</v>
          </cell>
        </row>
        <row r="445">
          <cell r="B445">
            <v>1531</v>
          </cell>
          <cell r="C445" t="str">
            <v>Gobierno Autónomo Municipal de Tomave</v>
          </cell>
        </row>
        <row r="446">
          <cell r="B446">
            <v>1532</v>
          </cell>
          <cell r="C446" t="str">
            <v>Gobierno Autónomo Municipal de Porco</v>
          </cell>
        </row>
        <row r="447">
          <cell r="B447">
            <v>1533</v>
          </cell>
          <cell r="C447" t="str">
            <v>Gobierno Autónomo Municipal de Arampampa</v>
          </cell>
        </row>
        <row r="448">
          <cell r="B448">
            <v>1534</v>
          </cell>
          <cell r="C448" t="str">
            <v>Gobierno Autónomo Municipal de Acasio</v>
          </cell>
        </row>
        <row r="449">
          <cell r="B449">
            <v>1535</v>
          </cell>
          <cell r="C449" t="str">
            <v>Gobierno Autónomo Municipal de Llica</v>
          </cell>
        </row>
        <row r="450">
          <cell r="B450">
            <v>1536</v>
          </cell>
          <cell r="C450" t="str">
            <v>Gobierno Autónomo Municipal de Tahua</v>
          </cell>
        </row>
        <row r="451">
          <cell r="B451">
            <v>1537</v>
          </cell>
          <cell r="C451" t="str">
            <v>Gobierno Autónomo Municipal de Villazón</v>
          </cell>
        </row>
        <row r="452">
          <cell r="B452">
            <v>1538</v>
          </cell>
          <cell r="C452" t="str">
            <v>Gobierno Autónomo Municipal de San Agustín</v>
          </cell>
        </row>
        <row r="453">
          <cell r="B453">
            <v>1539</v>
          </cell>
          <cell r="C453" t="str">
            <v>Gobierno Autónomo Municipal de Ckochas</v>
          </cell>
        </row>
        <row r="454">
          <cell r="B454">
            <v>1540</v>
          </cell>
          <cell r="C454" t="str">
            <v>Gobierno Autónomo Municipal de Chuquihuta Ayllu Jucumani</v>
          </cell>
        </row>
        <row r="455">
          <cell r="B455">
            <v>1601</v>
          </cell>
          <cell r="C455" t="str">
            <v>Gobierno Autónomo Municipal de Tarija</v>
          </cell>
        </row>
        <row r="456">
          <cell r="B456">
            <v>1602</v>
          </cell>
          <cell r="C456" t="str">
            <v>Gobierno Autónomo Municipal de Padcaya</v>
          </cell>
        </row>
        <row r="457">
          <cell r="B457">
            <v>1603</v>
          </cell>
          <cell r="C457" t="str">
            <v>Gobierno Autónomo Municipal de Bermejo</v>
          </cell>
        </row>
        <row r="458">
          <cell r="B458">
            <v>1604</v>
          </cell>
          <cell r="C458" t="str">
            <v>Gobierno Autónomo Municipal de Yacuiba</v>
          </cell>
        </row>
        <row r="459">
          <cell r="B459">
            <v>1605</v>
          </cell>
          <cell r="C459" t="str">
            <v>Gobierno Autónomo Municipal de Caraparí</v>
          </cell>
        </row>
        <row r="460">
          <cell r="B460">
            <v>1606</v>
          </cell>
          <cell r="C460" t="str">
            <v>Gobierno Autónomo Municipal de Villamontes</v>
          </cell>
        </row>
        <row r="461">
          <cell r="B461">
            <v>1607</v>
          </cell>
          <cell r="C461" t="str">
            <v>Gobierno Autónomo Municipal de Uriondo (Concepción)</v>
          </cell>
        </row>
        <row r="462">
          <cell r="B462">
            <v>1608</v>
          </cell>
          <cell r="C462" t="str">
            <v>Gobierno Autónomo Municipal de Yunchara</v>
          </cell>
        </row>
        <row r="463">
          <cell r="B463">
            <v>1609</v>
          </cell>
          <cell r="C463" t="str">
            <v>Gobierno Autónomo Municipal de San Lorenzo</v>
          </cell>
        </row>
        <row r="464">
          <cell r="B464">
            <v>1610</v>
          </cell>
          <cell r="C464" t="str">
            <v>Gobierno Autónomo Municipal de El Puente</v>
          </cell>
        </row>
        <row r="465">
          <cell r="B465">
            <v>1611</v>
          </cell>
          <cell r="C465" t="str">
            <v>Gobierno Autónomo Municipal de Entre Ríos</v>
          </cell>
        </row>
        <row r="466">
          <cell r="B466">
            <v>1701</v>
          </cell>
          <cell r="C466" t="str">
            <v>Gobierno Autónomo Municipal de Santa Cruz de La Sierra</v>
          </cell>
        </row>
        <row r="467">
          <cell r="B467">
            <v>1702</v>
          </cell>
          <cell r="C467" t="str">
            <v>Gobierno Autónomo Municipal de Cotoca</v>
          </cell>
        </row>
        <row r="468">
          <cell r="B468">
            <v>1703</v>
          </cell>
          <cell r="C468" t="str">
            <v>Gobierno Autónomo Municipal de Porongo (Ayacucho)</v>
          </cell>
        </row>
        <row r="469">
          <cell r="B469">
            <v>1704</v>
          </cell>
          <cell r="C469" t="str">
            <v>Gobierno Autónomo Municipal de La Guardia</v>
          </cell>
        </row>
        <row r="470">
          <cell r="B470">
            <v>1705</v>
          </cell>
          <cell r="C470" t="str">
            <v>Gobierno Autónomo Municipal de El Torno</v>
          </cell>
        </row>
        <row r="471">
          <cell r="B471">
            <v>1706</v>
          </cell>
          <cell r="C471" t="str">
            <v>Gobierno Autónomo Municipal de Warnes</v>
          </cell>
        </row>
        <row r="472">
          <cell r="B472">
            <v>1707</v>
          </cell>
          <cell r="C472" t="str">
            <v>Gobierno Autónomo Municipal de San Ignacio (San Ignacio de Velasco)</v>
          </cell>
        </row>
        <row r="473">
          <cell r="B473">
            <v>1708</v>
          </cell>
          <cell r="C473" t="str">
            <v>Gobierno Autónomo Municipal de San Miguel (San Miguel de Velasco)</v>
          </cell>
        </row>
        <row r="474">
          <cell r="B474">
            <v>1709</v>
          </cell>
          <cell r="C474" t="str">
            <v>Gobierno Autónomo Municipal de San Rafael</v>
          </cell>
        </row>
        <row r="475">
          <cell r="B475">
            <v>1710</v>
          </cell>
          <cell r="C475" t="str">
            <v>Gobierno Autónomo Municipal de Buena Vista</v>
          </cell>
        </row>
        <row r="476">
          <cell r="B476">
            <v>1711</v>
          </cell>
          <cell r="C476" t="str">
            <v>Gobierno Autónomo Municipal de San Carlos</v>
          </cell>
        </row>
        <row r="477">
          <cell r="B477">
            <v>1712</v>
          </cell>
          <cell r="C477" t="str">
            <v>Gobierno Autónomo Municipal de Yapacaní</v>
          </cell>
        </row>
        <row r="478">
          <cell r="B478">
            <v>1713</v>
          </cell>
          <cell r="C478" t="str">
            <v>Gobierno Autónomo Municipal de San José</v>
          </cell>
        </row>
        <row r="479">
          <cell r="B479">
            <v>1714</v>
          </cell>
          <cell r="C479" t="str">
            <v>Gobierno Autónomo Municipal de Pailón</v>
          </cell>
        </row>
        <row r="480">
          <cell r="B480">
            <v>1715</v>
          </cell>
          <cell r="C480" t="str">
            <v>Gobierno Autónomo Municipal de Roboré</v>
          </cell>
        </row>
        <row r="481">
          <cell r="B481">
            <v>1716</v>
          </cell>
          <cell r="C481" t="str">
            <v>Gobierno Autónomo Municipal de Portachuelo</v>
          </cell>
        </row>
        <row r="482">
          <cell r="B482">
            <v>1717</v>
          </cell>
          <cell r="C482" t="str">
            <v>Gobierno Autónomo Municipal de Santa Rosa del Sara</v>
          </cell>
        </row>
        <row r="483">
          <cell r="B483">
            <v>1718</v>
          </cell>
          <cell r="C483" t="str">
            <v>Gobierno Autónomo Municipal de Lagunillas</v>
          </cell>
        </row>
        <row r="484">
          <cell r="B484">
            <v>1719</v>
          </cell>
          <cell r="C484" t="str">
            <v>Gobierno Autónomo Municipal de Charagua</v>
          </cell>
        </row>
        <row r="485">
          <cell r="B485">
            <v>1720</v>
          </cell>
          <cell r="C485" t="str">
            <v>Gobierno Autónomo Municipal de Cabezas</v>
          </cell>
        </row>
        <row r="486">
          <cell r="B486">
            <v>1721</v>
          </cell>
          <cell r="C486" t="str">
            <v>Gobierno Autónomo Municipal de Cuevo</v>
          </cell>
        </row>
        <row r="487">
          <cell r="B487">
            <v>1722</v>
          </cell>
          <cell r="C487" t="str">
            <v>Gobierno Autónomo Municipal de Gutiérrez</v>
          </cell>
        </row>
        <row r="488">
          <cell r="B488">
            <v>1723</v>
          </cell>
          <cell r="C488" t="str">
            <v>Gobierno Autónomo Municipal de Camiri</v>
          </cell>
        </row>
        <row r="489">
          <cell r="B489">
            <v>1724</v>
          </cell>
          <cell r="C489" t="str">
            <v>Gobierno Autónomo Municipal de Boyuibe</v>
          </cell>
        </row>
        <row r="490">
          <cell r="B490">
            <v>1725</v>
          </cell>
          <cell r="C490" t="str">
            <v>Gobierno Autónomo Municipal de Vallegrande</v>
          </cell>
        </row>
        <row r="491">
          <cell r="B491">
            <v>1726</v>
          </cell>
          <cell r="C491" t="str">
            <v>Gobierno Autónomo Municipal de Trigal</v>
          </cell>
        </row>
        <row r="492">
          <cell r="B492">
            <v>1727</v>
          </cell>
          <cell r="C492" t="str">
            <v>Gobierno Autónomo Municipal de Moro Moro</v>
          </cell>
        </row>
        <row r="493">
          <cell r="B493">
            <v>1728</v>
          </cell>
          <cell r="C493" t="str">
            <v>Gobierno Autónomo Municipal de Postrer Valle</v>
          </cell>
        </row>
        <row r="494">
          <cell r="B494">
            <v>1729</v>
          </cell>
          <cell r="C494" t="str">
            <v>Gobierno Autónomo Municipal de Pucara</v>
          </cell>
        </row>
        <row r="495">
          <cell r="B495">
            <v>1730</v>
          </cell>
          <cell r="C495" t="str">
            <v>Gobierno Autónomo Municipal de Samaipata</v>
          </cell>
        </row>
        <row r="496">
          <cell r="B496">
            <v>1731</v>
          </cell>
          <cell r="C496" t="str">
            <v>Gobierno Autónomo Municipal de Pampa Grande</v>
          </cell>
        </row>
        <row r="497">
          <cell r="B497">
            <v>1732</v>
          </cell>
          <cell r="C497" t="str">
            <v>Gobierno Autónomo Municipal de Mairana</v>
          </cell>
        </row>
        <row r="498">
          <cell r="B498">
            <v>1733</v>
          </cell>
          <cell r="C498" t="str">
            <v>Gobierno Autónomo Municipal de Quirusillas</v>
          </cell>
        </row>
        <row r="499">
          <cell r="B499">
            <v>1734</v>
          </cell>
          <cell r="C499" t="str">
            <v>Gobierno Autónomo Municipal de Montero</v>
          </cell>
        </row>
        <row r="500">
          <cell r="B500">
            <v>1735</v>
          </cell>
          <cell r="C500" t="str">
            <v>Gobierno Autónomo Municipal de General Agustín Saavedra</v>
          </cell>
        </row>
        <row r="501">
          <cell r="B501">
            <v>1736</v>
          </cell>
          <cell r="C501" t="str">
            <v>Gobierno Autónomo Municipal de Mineros</v>
          </cell>
        </row>
        <row r="502">
          <cell r="B502">
            <v>1737</v>
          </cell>
          <cell r="C502" t="str">
            <v>Gobierno Autónomo Municipal de Concepción</v>
          </cell>
        </row>
        <row r="503">
          <cell r="B503">
            <v>1738</v>
          </cell>
          <cell r="C503" t="str">
            <v>Gobierno Autónomo Municipal de San Javier</v>
          </cell>
        </row>
        <row r="504">
          <cell r="B504">
            <v>1739</v>
          </cell>
          <cell r="C504" t="str">
            <v>Gobierno Autónomo Municipal de San Julián</v>
          </cell>
        </row>
        <row r="505">
          <cell r="B505">
            <v>1740</v>
          </cell>
          <cell r="C505" t="str">
            <v>Gobierno Autónomo Municipal de San Matías</v>
          </cell>
        </row>
        <row r="506">
          <cell r="B506">
            <v>1741</v>
          </cell>
          <cell r="C506" t="str">
            <v>Gobierno Autónomo Municipal de Comarapa</v>
          </cell>
        </row>
        <row r="507">
          <cell r="B507">
            <v>1742</v>
          </cell>
          <cell r="C507" t="str">
            <v>Gobierno Autónomo Municipal de Saipina</v>
          </cell>
        </row>
        <row r="508">
          <cell r="B508">
            <v>1743</v>
          </cell>
          <cell r="C508" t="str">
            <v>Gobierno Autónomo Municipal de Puerto Suárez</v>
          </cell>
        </row>
        <row r="509">
          <cell r="B509">
            <v>1744</v>
          </cell>
          <cell r="C509" t="str">
            <v>Gobierno Autónomo Municipal de Puerto Quijarro</v>
          </cell>
        </row>
        <row r="510">
          <cell r="B510">
            <v>1745</v>
          </cell>
          <cell r="C510" t="str">
            <v>Gobierno Autónomo Municipal de Ascención de Guarayos</v>
          </cell>
        </row>
        <row r="511">
          <cell r="B511">
            <v>1746</v>
          </cell>
          <cell r="C511" t="str">
            <v>Gobierno Autónomo Municipal de Urubicha</v>
          </cell>
        </row>
        <row r="512">
          <cell r="B512">
            <v>1747</v>
          </cell>
          <cell r="C512" t="str">
            <v>Gobierno Autónomo Municipal de El Puente</v>
          </cell>
        </row>
        <row r="513">
          <cell r="B513">
            <v>1748</v>
          </cell>
          <cell r="C513" t="str">
            <v>Gobierno Autónomo Municipal de Okinawa Uno</v>
          </cell>
        </row>
        <row r="514">
          <cell r="B514">
            <v>1749</v>
          </cell>
          <cell r="C514" t="str">
            <v>Gobierno Autónomo Municipal de San Antonio de Lomerio</v>
          </cell>
        </row>
        <row r="515">
          <cell r="B515">
            <v>1750</v>
          </cell>
          <cell r="C515" t="str">
            <v>Gobierno Autónomo Municipal de San Ramón</v>
          </cell>
        </row>
        <row r="516">
          <cell r="B516">
            <v>1751</v>
          </cell>
          <cell r="C516" t="str">
            <v>Gobierno Autónomo Municipal de El Carmen Rivero Tórrez</v>
          </cell>
        </row>
        <row r="517">
          <cell r="B517">
            <v>1752</v>
          </cell>
          <cell r="C517" t="str">
            <v>Gobierno Autónomo Municipal de San Juan</v>
          </cell>
        </row>
        <row r="518">
          <cell r="B518">
            <v>1753</v>
          </cell>
          <cell r="C518" t="str">
            <v>Gobierno Autónomo Municipal de Fernández Alonso</v>
          </cell>
        </row>
        <row r="519">
          <cell r="B519">
            <v>1754</v>
          </cell>
          <cell r="C519" t="str">
            <v>Gobierno Autónomo Municipal de San Pedro</v>
          </cell>
        </row>
        <row r="520">
          <cell r="B520">
            <v>1755</v>
          </cell>
          <cell r="C520" t="str">
            <v>Gobierno Autónomo Municipal de Cuatro Cañadas</v>
          </cell>
        </row>
        <row r="521">
          <cell r="B521">
            <v>1756</v>
          </cell>
          <cell r="C521" t="str">
            <v>Gobierno Autónomo Municipal de Colpa Bélgica</v>
          </cell>
        </row>
        <row r="522">
          <cell r="B522">
            <v>1801</v>
          </cell>
          <cell r="C522" t="str">
            <v>Gobierno Autónomo Municipal de Trinidad</v>
          </cell>
        </row>
        <row r="523">
          <cell r="B523">
            <v>1802</v>
          </cell>
          <cell r="C523" t="str">
            <v>Gobierno Autónomo Municipal de San Javier</v>
          </cell>
        </row>
        <row r="524">
          <cell r="B524">
            <v>1803</v>
          </cell>
          <cell r="C524" t="str">
            <v>Gobierno Autónomo Municipal de Riberalta</v>
          </cell>
        </row>
        <row r="525">
          <cell r="B525">
            <v>1805</v>
          </cell>
          <cell r="C525" t="str">
            <v>Gobierno Autónomo Municipal de Puerto Guayaramerín</v>
          </cell>
        </row>
        <row r="526">
          <cell r="B526">
            <v>1806</v>
          </cell>
          <cell r="C526" t="str">
            <v>Gobierno Autónomo Municipal de Reyes</v>
          </cell>
        </row>
        <row r="527">
          <cell r="B527">
            <v>1807</v>
          </cell>
          <cell r="C527" t="str">
            <v>Gobierno Autónomo Municipal de Puerto Rurrenabaque</v>
          </cell>
        </row>
        <row r="528">
          <cell r="B528">
            <v>1808</v>
          </cell>
          <cell r="C528" t="str">
            <v>Gobierno Autónomo Municipal de San Borja</v>
          </cell>
        </row>
        <row r="529">
          <cell r="B529">
            <v>1809</v>
          </cell>
          <cell r="C529" t="str">
            <v>Gobierno Autónomo Municipal de Santa Rosa</v>
          </cell>
        </row>
        <row r="530">
          <cell r="B530">
            <v>1810</v>
          </cell>
          <cell r="C530" t="str">
            <v>Gobierno Autónomo Municipal de Santa Ana</v>
          </cell>
        </row>
        <row r="531">
          <cell r="B531">
            <v>1811</v>
          </cell>
          <cell r="C531" t="str">
            <v>Gobierno Autónomo Municipal de San Ignacio</v>
          </cell>
        </row>
        <row r="532">
          <cell r="B532">
            <v>1812</v>
          </cell>
          <cell r="C532" t="str">
            <v>Gobierno Autónomo Municipal de Loreto</v>
          </cell>
        </row>
        <row r="533">
          <cell r="B533">
            <v>1813</v>
          </cell>
          <cell r="C533" t="str">
            <v>Gobierno Autónomo Municipal de San Andrés</v>
          </cell>
        </row>
        <row r="534">
          <cell r="B534">
            <v>1814</v>
          </cell>
          <cell r="C534" t="str">
            <v>Gobierno Autónomo Municipal de San Joaquín</v>
          </cell>
        </row>
        <row r="535">
          <cell r="B535">
            <v>1815</v>
          </cell>
          <cell r="C535" t="str">
            <v>Gobierno Autónomo Municipal de San Ramón</v>
          </cell>
        </row>
        <row r="536">
          <cell r="B536">
            <v>1816</v>
          </cell>
          <cell r="C536" t="str">
            <v>Gobierno Autónomo Municipal de Puerto Síles</v>
          </cell>
        </row>
        <row r="537">
          <cell r="B537">
            <v>1817</v>
          </cell>
          <cell r="C537" t="str">
            <v>Gobierno Autónomo Municipal de Magdalena</v>
          </cell>
        </row>
        <row r="538">
          <cell r="B538">
            <v>1818</v>
          </cell>
          <cell r="C538" t="str">
            <v>Gobierno Autónomo Municipal de Baures</v>
          </cell>
        </row>
        <row r="539">
          <cell r="B539">
            <v>1819</v>
          </cell>
          <cell r="C539" t="str">
            <v>Gobierno Autónomo Municipal de Huacaraje</v>
          </cell>
        </row>
        <row r="540">
          <cell r="B540">
            <v>1820</v>
          </cell>
          <cell r="C540" t="str">
            <v>Gobierno Autónomo Municipal de Exaltación</v>
          </cell>
        </row>
        <row r="541">
          <cell r="B541">
            <v>1901</v>
          </cell>
          <cell r="C541" t="str">
            <v>Gobierno Autónomo Municipal de Cobija</v>
          </cell>
        </row>
        <row r="542">
          <cell r="B542">
            <v>1902</v>
          </cell>
          <cell r="C542" t="str">
            <v>Gobierno Autónomo Municipal de Porvenir</v>
          </cell>
        </row>
        <row r="543">
          <cell r="B543">
            <v>1903</v>
          </cell>
          <cell r="C543" t="str">
            <v>Gobierno Autónomo Municipal de Bolpebra</v>
          </cell>
        </row>
        <row r="544">
          <cell r="B544">
            <v>1904</v>
          </cell>
          <cell r="C544" t="str">
            <v>Gobierno Autónomo Municipal de Bella Flor</v>
          </cell>
        </row>
        <row r="545">
          <cell r="B545">
            <v>1905</v>
          </cell>
          <cell r="C545" t="str">
            <v>Gobierno Autónomo Municipal de Puerto Rico</v>
          </cell>
        </row>
        <row r="546">
          <cell r="B546">
            <v>1906</v>
          </cell>
          <cell r="C546" t="str">
            <v>Gobierno Autónomo Municipal de San Pedro</v>
          </cell>
        </row>
        <row r="547">
          <cell r="B547">
            <v>1907</v>
          </cell>
          <cell r="C547" t="str">
            <v>Gobierno Autónomo Municipal de Filadelfia</v>
          </cell>
        </row>
        <row r="548">
          <cell r="B548">
            <v>1908</v>
          </cell>
          <cell r="C548" t="str">
            <v>Gobierno Autónomo Municipal de Puerto Gonzalo Moreno</v>
          </cell>
        </row>
        <row r="549">
          <cell r="B549">
            <v>1909</v>
          </cell>
          <cell r="C549" t="str">
            <v>Gobierno Autónomo Municipal de San Lorenzo</v>
          </cell>
        </row>
        <row r="550">
          <cell r="B550">
            <v>1910</v>
          </cell>
          <cell r="C550" t="str">
            <v>Gobierno Autónomo Municipal de Sena</v>
          </cell>
        </row>
        <row r="551">
          <cell r="B551">
            <v>1911</v>
          </cell>
          <cell r="C551" t="str">
            <v>Gobierno Autónomo Municipal de Santa Rosa del Abuná</v>
          </cell>
        </row>
        <row r="552">
          <cell r="B552">
            <v>1912</v>
          </cell>
          <cell r="C552" t="str">
            <v>Gobierno Autónomo Municipal de Ingavi (Humaita)</v>
          </cell>
        </row>
        <row r="553">
          <cell r="B553">
            <v>1913</v>
          </cell>
          <cell r="C553" t="str">
            <v>Gobierno Autónomo Municipal de Nueva Esperanza</v>
          </cell>
        </row>
        <row r="554">
          <cell r="B554">
            <v>1914</v>
          </cell>
          <cell r="C554" t="str">
            <v>Gobierno Autónomo Municipal de Villa Nueva (Loma Alta)</v>
          </cell>
        </row>
        <row r="555">
          <cell r="B555">
            <v>1915</v>
          </cell>
          <cell r="C555" t="str">
            <v>Gobierno Autónomo Municipal de Santos Mercado</v>
          </cell>
        </row>
        <row r="556">
          <cell r="B556">
            <v>2301</v>
          </cell>
          <cell r="C556" t="str">
            <v>Empresa Municipal de Gestión de Residuos Sólidos</v>
          </cell>
        </row>
        <row r="557">
          <cell r="B557">
            <v>2302</v>
          </cell>
          <cell r="C557" t="str">
            <v>Empresa Municipal de Agua Potable y Alcantarillado Sacaba</v>
          </cell>
        </row>
        <row r="558">
          <cell r="B558">
            <v>2303</v>
          </cell>
          <cell r="C558" t="str">
            <v>Empresa Municipal de Areas Verdes y Recreación alternativa</v>
          </cell>
        </row>
        <row r="559">
          <cell r="B559">
            <v>2311</v>
          </cell>
          <cell r="C559" t="str">
            <v>SERVICIO DE ENCAUZAMIENTO DE RIOS (SEARPI)</v>
          </cell>
        </row>
        <row r="560">
          <cell r="B560">
            <v>2312</v>
          </cell>
          <cell r="C560" t="str">
            <v>EMPRESA MUNICIPAL DE AGUA POTABLE Y ALCANTARILLADO VIACHA</v>
          </cell>
        </row>
        <row r="561">
          <cell r="B561">
            <v>2313</v>
          </cell>
          <cell r="C561" t="str">
            <v>ENTIDAD MUNICIPAL DE ASEO URBANO SUCRE</v>
          </cell>
        </row>
        <row r="562">
          <cell r="B562">
            <v>2314</v>
          </cell>
          <cell r="C562" t="str">
            <v>EMPRESA MUNICIPAL DE AREAS VERDES SUCRE</v>
          </cell>
        </row>
        <row r="563">
          <cell r="B563">
            <v>2315</v>
          </cell>
          <cell r="C563" t="str">
            <v xml:space="preserve">Empresa Municipal de Servicio de Aseo </v>
          </cell>
        </row>
        <row r="564">
          <cell r="B564">
            <v>2316</v>
          </cell>
          <cell r="C564" t="str">
            <v>Empresa Municipal de Áreas Verdes, Parques y Forestación</v>
          </cell>
        </row>
        <row r="565">
          <cell r="B565">
            <v>2317</v>
          </cell>
          <cell r="C565" t="str">
            <v>Empresa Municipal de Asfaltos y Vías</v>
          </cell>
        </row>
        <row r="566">
          <cell r="B566">
            <v>2318</v>
          </cell>
          <cell r="C566" t="str">
            <v>Entidad Descentralizada UMMIPRE PROMAN</v>
          </cell>
        </row>
        <row r="567">
          <cell r="B567">
            <v>2319</v>
          </cell>
          <cell r="C567" t="str">
            <v>EMPRESA PÚBLICA DEPARTAMENTAL ESTRATÉGICA DE AGUAS - LA PAZ</v>
          </cell>
        </row>
        <row r="568">
          <cell r="B568">
            <v>2320</v>
          </cell>
          <cell r="C568" t="str">
            <v>EMPRESA PUBLICA MUNICIPAL DE SERVICIOS DE AGUA Y ALCANTARRILLADO SANITARIO DE COBIJA</v>
          </cell>
        </row>
        <row r="569">
          <cell r="B569">
            <v>2321</v>
          </cell>
          <cell r="C569" t="str">
            <v>EMPRESA MUNICIPAL DE ASEO DE EL ALTO</v>
          </cell>
        </row>
        <row r="570">
          <cell r="B570">
            <v>2322</v>
          </cell>
          <cell r="C570" t="str">
            <v>ENTIDAD MATADERO FRIGORIFICO MUNICIPAL DE TARIJA</v>
          </cell>
        </row>
        <row r="571">
          <cell r="B571">
            <v>2323</v>
          </cell>
          <cell r="C571" t="str">
            <v>ENTIDAD ASEO MUNICIPAL DE TARIJA</v>
          </cell>
        </row>
        <row r="572">
          <cell r="B572">
            <v>2324</v>
          </cell>
          <cell r="C572" t="str">
            <v>ENTIDAD OBRAS PUBLICAS MUNICIPALES DE TARIJA</v>
          </cell>
        </row>
        <row r="573">
          <cell r="B573">
            <v>2325</v>
          </cell>
          <cell r="C573" t="str">
            <v>ENTIDAD ORDENAMIENTO TERRITORIAL DE TARIJA</v>
          </cell>
        </row>
        <row r="574">
          <cell r="B574">
            <v>2326</v>
          </cell>
          <cell r="C574" t="str">
            <v>ENTIDAD ORDEN Y SEGURIDAD CIUDADANA MUNICIPAL DE TARIJA</v>
          </cell>
        </row>
        <row r="575">
          <cell r="B575">
            <v>2327</v>
          </cell>
          <cell r="C575" t="str">
            <v>EMPRESA MUNICIPAL AUTONOMA DE AGUA POTABLE Y ALCANTARILLADO  DE YACUIBA</v>
          </cell>
        </row>
        <row r="576">
          <cell r="B576">
            <v>2328</v>
          </cell>
          <cell r="C576" t="str">
            <v>EMPRESA MUNICIPAL DE AGUA POTABLE Y ALCANTARILLADO SANITARIO DE URIONDO</v>
          </cell>
        </row>
      </sheetData>
      <sheetData sheetId="19" refreshError="1"/>
      <sheetData sheetId="20" refreshError="1"/>
      <sheetData sheetId="21" refreshError="1"/>
      <sheetData sheetId="22" refreshError="1"/>
      <sheetData sheetId="23" refreshError="1"/>
      <sheetData sheetId="24">
        <row r="2">
          <cell r="A2" t="str">
            <v>COD.
ENT.</v>
          </cell>
          <cell r="B2" t="str">
            <v>DESCRIPCIÓN</v>
          </cell>
          <cell r="C2" t="str">
            <v>RESP.</v>
          </cell>
          <cell r="D2" t="str">
            <v>RESPONSABLE</v>
          </cell>
        </row>
        <row r="4">
          <cell r="A4">
            <v>0</v>
          </cell>
          <cell r="B4" t="str">
            <v>Sin  nombre</v>
          </cell>
          <cell r="C4" t="e">
            <v>#N/A</v>
          </cell>
        </row>
        <row r="5">
          <cell r="A5">
            <v>6</v>
          </cell>
          <cell r="B5" t="str">
            <v>Vicepresidencia del Estado Plurinacional</v>
          </cell>
          <cell r="C5" t="str">
            <v>JAD</v>
          </cell>
          <cell r="D5" t="str">
            <v>Joyce</v>
          </cell>
        </row>
        <row r="6">
          <cell r="A6">
            <v>10</v>
          </cell>
          <cell r="B6" t="str">
            <v>Ministerio de Relaciones Exteriores</v>
          </cell>
          <cell r="C6" t="str">
            <v>YAP</v>
          </cell>
          <cell r="D6" t="str">
            <v>Yesenia</v>
          </cell>
        </row>
        <row r="7">
          <cell r="A7">
            <v>15</v>
          </cell>
          <cell r="B7" t="str">
            <v>Ministerio de Gobierno</v>
          </cell>
          <cell r="C7" t="str">
            <v>WCF</v>
          </cell>
          <cell r="D7" t="str">
            <v>Wilson</v>
          </cell>
        </row>
        <row r="8">
          <cell r="A8">
            <v>16</v>
          </cell>
          <cell r="B8" t="str">
            <v>Ministerio de Educación</v>
          </cell>
          <cell r="C8" t="str">
            <v>SGP</v>
          </cell>
          <cell r="D8" t="str">
            <v>Sonia</v>
          </cell>
        </row>
        <row r="9">
          <cell r="A9">
            <v>20</v>
          </cell>
          <cell r="B9" t="str">
            <v>Ministerio de Defensa</v>
          </cell>
          <cell r="C9" t="str">
            <v>BCC</v>
          </cell>
          <cell r="D9" t="str">
            <v>Bladimir</v>
          </cell>
        </row>
        <row r="10">
          <cell r="A10">
            <v>25</v>
          </cell>
          <cell r="B10" t="str">
            <v>Ministerio de la Presidencia</v>
          </cell>
          <cell r="C10" t="str">
            <v>JMT</v>
          </cell>
          <cell r="D10" t="str">
            <v>Iran</v>
          </cell>
        </row>
        <row r="11">
          <cell r="A11">
            <v>30</v>
          </cell>
          <cell r="B11" t="str">
            <v>Ministerio de Justicia y Transparencia Institucional</v>
          </cell>
          <cell r="C11" t="str">
            <v>JAD</v>
          </cell>
          <cell r="D11" t="str">
            <v>Joyce</v>
          </cell>
        </row>
        <row r="12">
          <cell r="A12">
            <v>35</v>
          </cell>
          <cell r="B12" t="str">
            <v>Ministerio de Economía y Finanzas Públicas</v>
          </cell>
          <cell r="C12" t="str">
            <v>DCS</v>
          </cell>
          <cell r="D12" t="str">
            <v>Donato</v>
          </cell>
        </row>
        <row r="13">
          <cell r="A13">
            <v>41</v>
          </cell>
          <cell r="B13" t="str">
            <v>Ministerio de Desarrollo Productivo y Economía Plural</v>
          </cell>
          <cell r="C13" t="str">
            <v>MPG</v>
          </cell>
          <cell r="D13" t="str">
            <v>Marcos</v>
          </cell>
        </row>
        <row r="14">
          <cell r="A14">
            <v>46</v>
          </cell>
          <cell r="B14" t="str">
            <v>Ministerio de Salud</v>
          </cell>
          <cell r="C14" t="str">
            <v>ETC</v>
          </cell>
          <cell r="D14" t="str">
            <v>Emma</v>
          </cell>
        </row>
        <row r="15">
          <cell r="A15">
            <v>47</v>
          </cell>
          <cell r="B15" t="str">
            <v>Ministerio de Desarrollo Rural y Tierras</v>
          </cell>
          <cell r="C15" t="str">
            <v>WCF</v>
          </cell>
          <cell r="D15" t="str">
            <v>Wilson</v>
          </cell>
        </row>
        <row r="16">
          <cell r="A16">
            <v>48</v>
          </cell>
          <cell r="B16" t="str">
            <v>Ministerio de Deportes</v>
          </cell>
          <cell r="C16" t="str">
            <v>JMT</v>
          </cell>
          <cell r="D16" t="str">
            <v>Iran</v>
          </cell>
        </row>
        <row r="17">
          <cell r="A17">
            <v>50</v>
          </cell>
          <cell r="B17" t="str">
            <v>Min de Transparencia Inst. y Lucha Contra la Corrupción</v>
          </cell>
          <cell r="C17" t="str">
            <v>JMT</v>
          </cell>
          <cell r="D17" t="str">
            <v>Iran</v>
          </cell>
        </row>
        <row r="18">
          <cell r="A18">
            <v>51</v>
          </cell>
          <cell r="B18" t="str">
            <v>Ministerio de Autonomias</v>
          </cell>
          <cell r="C18" t="str">
            <v>JAD</v>
          </cell>
          <cell r="D18" t="str">
            <v>Joyce</v>
          </cell>
        </row>
        <row r="19">
          <cell r="A19">
            <v>52</v>
          </cell>
          <cell r="B19" t="str">
            <v>Ministerio de Culturas y Turismo</v>
          </cell>
          <cell r="C19" t="str">
            <v>JAD</v>
          </cell>
          <cell r="D19" t="str">
            <v>Joyce</v>
          </cell>
        </row>
        <row r="20">
          <cell r="A20">
            <v>66</v>
          </cell>
          <cell r="B20" t="str">
            <v>Ministerio de Planificación del Desarrollo</v>
          </cell>
          <cell r="C20" t="str">
            <v>DCS</v>
          </cell>
          <cell r="D20" t="str">
            <v>Donato</v>
          </cell>
        </row>
        <row r="21">
          <cell r="A21">
            <v>70</v>
          </cell>
          <cell r="B21" t="str">
            <v>Ministerio de Trabajo, Empleo y Previsión Social</v>
          </cell>
          <cell r="C21" t="str">
            <v>SGP</v>
          </cell>
          <cell r="D21" t="str">
            <v>Sonia</v>
          </cell>
        </row>
        <row r="22">
          <cell r="A22">
            <v>76</v>
          </cell>
          <cell r="B22" t="str">
            <v>Ministerio de Minería y Metalurgia</v>
          </cell>
          <cell r="C22" t="str">
            <v>SGP</v>
          </cell>
          <cell r="D22" t="str">
            <v>Sonia</v>
          </cell>
        </row>
        <row r="23">
          <cell r="A23">
            <v>78</v>
          </cell>
          <cell r="B23" t="str">
            <v>Ministerio de Hidrocarburos</v>
          </cell>
          <cell r="C23" t="str">
            <v>BCC</v>
          </cell>
          <cell r="D23" t="str">
            <v>Bladimir</v>
          </cell>
        </row>
        <row r="24">
          <cell r="A24">
            <v>80</v>
          </cell>
          <cell r="B24" t="str">
            <v>Ministerio de Defensa Legal del Estado</v>
          </cell>
          <cell r="C24" t="e">
            <v>#N/A</v>
          </cell>
        </row>
        <row r="25">
          <cell r="A25">
            <v>81</v>
          </cell>
          <cell r="B25" t="str">
            <v>Ministerio de Obras Públicas, Servicios y Vivienda</v>
          </cell>
          <cell r="C25" t="str">
            <v>ETC</v>
          </cell>
          <cell r="D25" t="str">
            <v>Emma</v>
          </cell>
        </row>
        <row r="26">
          <cell r="A26">
            <v>85</v>
          </cell>
          <cell r="B26" t="str">
            <v>Ministerio de Energias</v>
          </cell>
          <cell r="C26" t="e">
            <v>#N/A</v>
          </cell>
        </row>
        <row r="27">
          <cell r="A27">
            <v>86</v>
          </cell>
          <cell r="B27" t="str">
            <v>Ministerio de Medio Ambiente y Agua</v>
          </cell>
          <cell r="C27" t="str">
            <v>BCC</v>
          </cell>
          <cell r="D27" t="str">
            <v>Bladimir</v>
          </cell>
        </row>
        <row r="28">
          <cell r="A28">
            <v>87</v>
          </cell>
          <cell r="B28" t="str">
            <v>Ministerio de Comunicación</v>
          </cell>
          <cell r="C28" t="str">
            <v>WAM</v>
          </cell>
          <cell r="D28" t="str">
            <v>Willys 2</v>
          </cell>
        </row>
        <row r="29">
          <cell r="A29">
            <v>95</v>
          </cell>
          <cell r="B29" t="str">
            <v>Consejo Supremo de Defensa Plurinacional</v>
          </cell>
          <cell r="C29" t="e">
            <v>#N/A</v>
          </cell>
        </row>
        <row r="30">
          <cell r="A30">
            <v>99</v>
          </cell>
          <cell r="B30" t="str">
            <v>Tesoro General de la Nación</v>
          </cell>
          <cell r="C30" t="e">
            <v>#N/A</v>
          </cell>
        </row>
        <row r="31">
          <cell r="A31">
            <v>108</v>
          </cell>
          <cell r="B31" t="str">
            <v>Orquesta Sinfónica Nacional</v>
          </cell>
          <cell r="C31" t="str">
            <v>JYA</v>
          </cell>
          <cell r="D31" t="str">
            <v>Javier</v>
          </cell>
        </row>
        <row r="32">
          <cell r="A32">
            <v>109</v>
          </cell>
          <cell r="B32" t="str">
            <v>Conservatorio Plurinacional de Música</v>
          </cell>
          <cell r="C32" t="str">
            <v>ETC</v>
          </cell>
          <cell r="D32" t="str">
            <v>Emma</v>
          </cell>
        </row>
        <row r="33">
          <cell r="A33">
            <v>111</v>
          </cell>
          <cell r="B33" t="str">
            <v>Instituto Boliviano de la Ceguera</v>
          </cell>
          <cell r="C33" t="str">
            <v>SGP</v>
          </cell>
          <cell r="D33" t="str">
            <v>Sonia</v>
          </cell>
        </row>
        <row r="34">
          <cell r="A34">
            <v>112</v>
          </cell>
          <cell r="B34" t="str">
            <v>Comité Nacional de la Persona con Discapacidad</v>
          </cell>
          <cell r="C34" t="str">
            <v>SGP</v>
          </cell>
          <cell r="D34" t="str">
            <v>Sonia</v>
          </cell>
        </row>
        <row r="35">
          <cell r="A35">
            <v>113</v>
          </cell>
          <cell r="B35" t="str">
            <v>Fondo de Inversión para el Deporte</v>
          </cell>
          <cell r="C35" t="str">
            <v>YAP</v>
          </cell>
          <cell r="D35" t="str">
            <v>Yesenia</v>
          </cell>
        </row>
        <row r="36">
          <cell r="A36">
            <v>115</v>
          </cell>
          <cell r="B36" t="str">
            <v>Inst. Boliviano del Dep. la Educ. Física y la Recreación</v>
          </cell>
          <cell r="C36" t="str">
            <v>DCS</v>
          </cell>
          <cell r="D36" t="str">
            <v>Donato</v>
          </cell>
        </row>
        <row r="37">
          <cell r="A37">
            <v>117</v>
          </cell>
          <cell r="B37" t="str">
            <v>Dirección General de Aeronáutica Civil</v>
          </cell>
          <cell r="C37" t="str">
            <v>SGP</v>
          </cell>
          <cell r="D37" t="str">
            <v>Sonia</v>
          </cell>
        </row>
        <row r="38">
          <cell r="A38">
            <v>119</v>
          </cell>
          <cell r="B38" t="str">
            <v>Agencia para el Des. de la Soc. de la Información en Bolivia</v>
          </cell>
          <cell r="C38" t="str">
            <v>DCS</v>
          </cell>
          <cell r="D38" t="str">
            <v>Donato</v>
          </cell>
        </row>
        <row r="39">
          <cell r="A39">
            <v>121</v>
          </cell>
          <cell r="B39" t="str">
            <v>Instituto Boliviano de Ciencia y Tecnología Nuclear</v>
          </cell>
          <cell r="C39" t="str">
            <v>DCS</v>
          </cell>
          <cell r="D39" t="str">
            <v>Donato</v>
          </cell>
        </row>
        <row r="40">
          <cell r="A40">
            <v>124</v>
          </cell>
          <cell r="B40" t="str">
            <v>Academia Nacional de Ciencias</v>
          </cell>
          <cell r="C40" t="str">
            <v>DCS</v>
          </cell>
          <cell r="D40" t="str">
            <v>Donato</v>
          </cell>
        </row>
        <row r="41">
          <cell r="A41">
            <v>129</v>
          </cell>
          <cell r="B41" t="str">
            <v>Escuela de Gestión Pública Plurinacional</v>
          </cell>
          <cell r="C41" t="str">
            <v>SGP</v>
          </cell>
          <cell r="D41" t="str">
            <v>Sonia</v>
          </cell>
        </row>
        <row r="42">
          <cell r="A42">
            <v>130</v>
          </cell>
          <cell r="B42" t="str">
            <v>Fondo de Financiamiento para la Minería</v>
          </cell>
          <cell r="C42" t="str">
            <v>YAP</v>
          </cell>
          <cell r="D42" t="str">
            <v>Yesenia</v>
          </cell>
        </row>
        <row r="43">
          <cell r="A43">
            <v>132</v>
          </cell>
          <cell r="B43" t="str">
            <v>Servicio de Desarrollo de las Empresas Púb. Productivas</v>
          </cell>
          <cell r="C43" t="str">
            <v>YAP</v>
          </cell>
          <cell r="D43" t="str">
            <v>Yesenia</v>
          </cell>
        </row>
        <row r="44">
          <cell r="A44">
            <v>133</v>
          </cell>
          <cell r="B44" t="str">
            <v>Lotería Nacional de Beneficencia y Salubridad</v>
          </cell>
          <cell r="C44" t="str">
            <v>DCS</v>
          </cell>
          <cell r="D44" t="str">
            <v>Donato</v>
          </cell>
        </row>
        <row r="45">
          <cell r="A45">
            <v>134</v>
          </cell>
          <cell r="B45" t="str">
            <v>Consejo Nacional de Vivienda Policial</v>
          </cell>
          <cell r="C45" t="str">
            <v>WCF</v>
          </cell>
          <cell r="D45" t="str">
            <v>Wilson</v>
          </cell>
        </row>
        <row r="46">
          <cell r="A46">
            <v>137</v>
          </cell>
          <cell r="B46" t="str">
            <v>Comité Ejecutivo de la Universidad Boliviana</v>
          </cell>
          <cell r="C46" t="str">
            <v>YAP</v>
          </cell>
          <cell r="D46" t="str">
            <v>Yesenia</v>
          </cell>
        </row>
        <row r="47">
          <cell r="A47">
            <v>138</v>
          </cell>
          <cell r="B47" t="str">
            <v>Universidad Mayor Real y Pontificia de San Francisco Xavier</v>
          </cell>
          <cell r="C47" t="e">
            <v>#N/A</v>
          </cell>
        </row>
        <row r="48">
          <cell r="A48">
            <v>139</v>
          </cell>
          <cell r="B48" t="str">
            <v>Universidad Mayor de San Andrés</v>
          </cell>
          <cell r="C48" t="e">
            <v>#N/A</v>
          </cell>
        </row>
        <row r="49">
          <cell r="A49">
            <v>140</v>
          </cell>
          <cell r="B49" t="str">
            <v>Universidad Pública de El Alto</v>
          </cell>
          <cell r="C49" t="e">
            <v>#N/A</v>
          </cell>
        </row>
        <row r="50">
          <cell r="A50">
            <v>141</v>
          </cell>
          <cell r="B50" t="str">
            <v>Universidad Mayor de San Simón</v>
          </cell>
          <cell r="C50" t="e">
            <v>#N/A</v>
          </cell>
        </row>
        <row r="51">
          <cell r="A51">
            <v>142</v>
          </cell>
          <cell r="B51" t="str">
            <v>Universidad Técnica de Oruro</v>
          </cell>
          <cell r="C51" t="e">
            <v>#N/A</v>
          </cell>
        </row>
        <row r="52">
          <cell r="A52">
            <v>143</v>
          </cell>
          <cell r="B52" t="str">
            <v>Universidad Autónoma Tomás Frías</v>
          </cell>
          <cell r="C52" t="e">
            <v>#N/A</v>
          </cell>
        </row>
        <row r="53">
          <cell r="A53">
            <v>144</v>
          </cell>
          <cell r="B53" t="str">
            <v>Universidad Nacional Siglo XX</v>
          </cell>
          <cell r="C53" t="e">
            <v>#N/A</v>
          </cell>
        </row>
        <row r="54">
          <cell r="A54">
            <v>145</v>
          </cell>
          <cell r="B54" t="str">
            <v>Universidad Autónoma Juan Misael Saracho</v>
          </cell>
          <cell r="C54" t="e">
            <v>#N/A</v>
          </cell>
        </row>
        <row r="55">
          <cell r="A55">
            <v>146</v>
          </cell>
          <cell r="B55" t="str">
            <v>Universidad Autónoma Gabriel René Moreno</v>
          </cell>
          <cell r="C55" t="e">
            <v>#N/A</v>
          </cell>
        </row>
        <row r="56">
          <cell r="A56">
            <v>147</v>
          </cell>
          <cell r="B56" t="str">
            <v>Universidad Autónoma del Beni José  Ballivián</v>
          </cell>
          <cell r="C56" t="e">
            <v>#N/A</v>
          </cell>
        </row>
        <row r="57">
          <cell r="A57">
            <v>148</v>
          </cell>
          <cell r="B57" t="str">
            <v>Universidad Amazónica de Pando</v>
          </cell>
          <cell r="C57" t="e">
            <v>#N/A</v>
          </cell>
        </row>
        <row r="58">
          <cell r="A58">
            <v>149</v>
          </cell>
          <cell r="B58" t="str">
            <v>Consejo Nacional del Cine</v>
          </cell>
          <cell r="C58" t="str">
            <v>JMT</v>
          </cell>
          <cell r="D58" t="str">
            <v>Iran</v>
          </cell>
        </row>
        <row r="59">
          <cell r="A59">
            <v>150</v>
          </cell>
          <cell r="B59" t="str">
            <v>Proyecto Sucre Ciudad Universitaria</v>
          </cell>
          <cell r="C59" t="str">
            <v>JAD</v>
          </cell>
          <cell r="D59" t="str">
            <v>Joyce</v>
          </cell>
        </row>
        <row r="60">
          <cell r="A60">
            <v>152</v>
          </cell>
          <cell r="B60" t="str">
            <v>Servicio Plurinacional de Defensa Pública</v>
          </cell>
          <cell r="C60" t="str">
            <v>DCS</v>
          </cell>
          <cell r="D60" t="str">
            <v>Donato</v>
          </cell>
        </row>
        <row r="61">
          <cell r="A61">
            <v>153</v>
          </cell>
          <cell r="B61" t="str">
            <v>Observatorio Plurinacional de la Calidad  Educativa</v>
          </cell>
          <cell r="C61" t="str">
            <v>SGP</v>
          </cell>
          <cell r="D61" t="str">
            <v>Sonia</v>
          </cell>
        </row>
        <row r="62">
          <cell r="A62">
            <v>154</v>
          </cell>
          <cell r="B62" t="str">
            <v>Museo Nacional de Historia Natural</v>
          </cell>
          <cell r="C62" t="str">
            <v>DCS</v>
          </cell>
          <cell r="D62" t="str">
            <v>Donato</v>
          </cell>
        </row>
        <row r="63">
          <cell r="A63">
            <v>155</v>
          </cell>
          <cell r="B63" t="str">
            <v>Dirección del Notariado Plurinacional</v>
          </cell>
          <cell r="C63" t="str">
            <v>DCS</v>
          </cell>
          <cell r="D63" t="str">
            <v>Donato</v>
          </cell>
        </row>
        <row r="64">
          <cell r="A64">
            <v>156</v>
          </cell>
          <cell r="B64" t="str">
            <v>Servicio Plurinacional de Asistencia a la Víctima</v>
          </cell>
          <cell r="C64" t="str">
            <v>SGP</v>
          </cell>
          <cell r="D64" t="str">
            <v>Sonia</v>
          </cell>
        </row>
        <row r="65">
          <cell r="A65">
            <v>157</v>
          </cell>
          <cell r="B65" t="str">
            <v>Servicio para la Prevención de la Tortura</v>
          </cell>
          <cell r="C65" t="str">
            <v>DCS</v>
          </cell>
          <cell r="D65" t="str">
            <v>Donato</v>
          </cell>
        </row>
        <row r="66">
          <cell r="A66">
            <v>159</v>
          </cell>
          <cell r="B66" t="str">
            <v>OficinaTécnica para el Fortalecimiento de la Empresa Pública</v>
          </cell>
          <cell r="C66" t="str">
            <v>SGP</v>
          </cell>
          <cell r="D66" t="str">
            <v>Sonia</v>
          </cell>
        </row>
        <row r="67">
          <cell r="A67">
            <v>163</v>
          </cell>
          <cell r="B67" t="str">
            <v>Agencia Nacional de Hidrocarburos</v>
          </cell>
          <cell r="C67" t="str">
            <v>WCF</v>
          </cell>
          <cell r="D67" t="str">
            <v>Wilson</v>
          </cell>
        </row>
        <row r="68">
          <cell r="A68">
            <v>169</v>
          </cell>
          <cell r="B68" t="str">
            <v>Autoridad General de Impugnación Tributaria</v>
          </cell>
          <cell r="C68" t="str">
            <v>JMT</v>
          </cell>
          <cell r="D68" t="str">
            <v>Iran</v>
          </cell>
        </row>
        <row r="69">
          <cell r="A69">
            <v>170</v>
          </cell>
          <cell r="B69" t="str">
            <v>Escuela Militar de Ingeniería</v>
          </cell>
          <cell r="C69" t="str">
            <v>BCC</v>
          </cell>
          <cell r="D69" t="str">
            <v>Bladimir</v>
          </cell>
        </row>
        <row r="70">
          <cell r="A70">
            <v>171</v>
          </cell>
          <cell r="B70" t="str">
            <v>Centro de Investigación Agrícola Tropical</v>
          </cell>
          <cell r="C70" t="str">
            <v>YAP</v>
          </cell>
          <cell r="D70" t="str">
            <v>Yesenia</v>
          </cell>
        </row>
        <row r="71">
          <cell r="A71">
            <v>188</v>
          </cell>
          <cell r="B71" t="str">
            <v>Complejo Indus. de los Rec.Evaporíticos del Salar de Uyuni</v>
          </cell>
          <cell r="C71" t="str">
            <v>DCS</v>
          </cell>
          <cell r="D71" t="str">
            <v>Donato</v>
          </cell>
        </row>
        <row r="72">
          <cell r="A72">
            <v>190</v>
          </cell>
          <cell r="B72" t="str">
            <v>Autoridad Jurisdiccional Administrativa Minera</v>
          </cell>
          <cell r="C72" t="str">
            <v>WCF</v>
          </cell>
          <cell r="D72" t="str">
            <v>Wilson</v>
          </cell>
        </row>
        <row r="73">
          <cell r="A73">
            <v>192</v>
          </cell>
          <cell r="B73" t="str">
            <v>Servicio al Mejoramiento de la Navegación Amazónica</v>
          </cell>
          <cell r="C73" t="str">
            <v>DCS</v>
          </cell>
          <cell r="D73" t="str">
            <v>Donato</v>
          </cell>
        </row>
        <row r="74">
          <cell r="A74">
            <v>197</v>
          </cell>
          <cell r="B74" t="str">
            <v>Dirección Estratégica de Reivindicación Marítima, Silala y Recursos Hídricos Internacionales</v>
          </cell>
          <cell r="C74" t="str">
            <v>ETC</v>
          </cell>
          <cell r="D74" t="str">
            <v>Emma</v>
          </cell>
        </row>
        <row r="75">
          <cell r="A75">
            <v>200</v>
          </cell>
          <cell r="B75" t="str">
            <v>Registro Único para la Administración Tributaria Municipal</v>
          </cell>
          <cell r="C75" t="str">
            <v>MPG</v>
          </cell>
          <cell r="D75" t="str">
            <v>Marcos</v>
          </cell>
        </row>
        <row r="76">
          <cell r="A76">
            <v>201</v>
          </cell>
          <cell r="B76" t="str">
            <v>Agencia para el Des. de las Macroreg. y Zonas Fronterizas</v>
          </cell>
          <cell r="C76" t="str">
            <v>ETC</v>
          </cell>
          <cell r="D76" t="str">
            <v>Emma</v>
          </cell>
        </row>
        <row r="77">
          <cell r="A77">
            <v>203</v>
          </cell>
          <cell r="B77" t="str">
            <v>Autoridad de Supervisión del Sistema Financiero</v>
          </cell>
          <cell r="C77" t="str">
            <v>ETC</v>
          </cell>
          <cell r="D77" t="str">
            <v>Emma</v>
          </cell>
        </row>
        <row r="78">
          <cell r="A78">
            <v>206</v>
          </cell>
          <cell r="B78" t="str">
            <v>Instituto Nacional de Estadística</v>
          </cell>
          <cell r="C78" t="str">
            <v>WCF</v>
          </cell>
          <cell r="D78" t="str">
            <v>Wilson</v>
          </cell>
        </row>
        <row r="79">
          <cell r="A79">
            <v>209</v>
          </cell>
          <cell r="B79" t="str">
            <v>Administración de Servicios Portuarios - Bolivia</v>
          </cell>
          <cell r="C79" t="str">
            <v>YAP</v>
          </cell>
          <cell r="D79" t="str">
            <v>Yesenia</v>
          </cell>
        </row>
        <row r="80">
          <cell r="A80">
            <v>210</v>
          </cell>
          <cell r="B80" t="str">
            <v>Unidad de Análisis de Políticas Sociales y Económicas</v>
          </cell>
          <cell r="C80" t="str">
            <v>MPG</v>
          </cell>
          <cell r="D80" t="str">
            <v>Marcos</v>
          </cell>
        </row>
        <row r="81">
          <cell r="A81">
            <v>212</v>
          </cell>
          <cell r="B81" t="str">
            <v>Instituto Nacional de Reforma Agraria</v>
          </cell>
          <cell r="C81" t="str">
            <v>WCF</v>
          </cell>
          <cell r="D81" t="str">
            <v>Wilson</v>
          </cell>
        </row>
        <row r="82">
          <cell r="A82">
            <v>213</v>
          </cell>
          <cell r="B82" t="str">
            <v>Servicio Nacional de Meteorología e Hidrología</v>
          </cell>
          <cell r="C82" t="str">
            <v>DCS</v>
          </cell>
          <cell r="D82" t="str">
            <v>Donato</v>
          </cell>
        </row>
        <row r="83">
          <cell r="A83">
            <v>221</v>
          </cell>
          <cell r="B83" t="str">
            <v>Serv. Nal. de Reg. y Control de la Comer. de Minerales y Metales</v>
          </cell>
          <cell r="C83" t="str">
            <v>DCS</v>
          </cell>
          <cell r="D83" t="str">
            <v>Donato</v>
          </cell>
        </row>
        <row r="84">
          <cell r="A84">
            <v>222</v>
          </cell>
          <cell r="B84" t="str">
            <v>Instituto Nacional de Innovación Agropecuaria y Forestal</v>
          </cell>
          <cell r="C84" t="str">
            <v>WCF</v>
          </cell>
          <cell r="D84" t="str">
            <v>Wilson</v>
          </cell>
        </row>
        <row r="85">
          <cell r="A85">
            <v>223</v>
          </cell>
          <cell r="B85" t="str">
            <v>Fondo Nacional de Desarrollo Forestal</v>
          </cell>
          <cell r="C85" t="str">
            <v>BCC</v>
          </cell>
          <cell r="D85" t="str">
            <v>Bladimir</v>
          </cell>
        </row>
        <row r="86">
          <cell r="A86">
            <v>224</v>
          </cell>
          <cell r="B86" t="str">
            <v>Insumos Bolivia</v>
          </cell>
          <cell r="C86" t="str">
            <v>BCC</v>
          </cell>
          <cell r="D86" t="str">
            <v>Bladimir</v>
          </cell>
        </row>
        <row r="87">
          <cell r="A87">
            <v>225</v>
          </cell>
          <cell r="B87" t="str">
            <v>Serv. Nal. para la Sostenibilidad en Saneamiento Básico</v>
          </cell>
          <cell r="C87" t="str">
            <v>SGP</v>
          </cell>
          <cell r="D87" t="str">
            <v>Sonia</v>
          </cell>
        </row>
        <row r="88">
          <cell r="A88">
            <v>226</v>
          </cell>
          <cell r="B88" t="str">
            <v>Servicio Estatal de Autonomías</v>
          </cell>
          <cell r="C88" t="str">
            <v>JMT</v>
          </cell>
          <cell r="D88" t="str">
            <v>Iran</v>
          </cell>
        </row>
        <row r="89">
          <cell r="A89">
            <v>227</v>
          </cell>
          <cell r="B89" t="str">
            <v>Zona Franca Comercial e Industrial de Cobija</v>
          </cell>
          <cell r="C89" t="str">
            <v>JMT</v>
          </cell>
          <cell r="D89" t="str">
            <v>Iran</v>
          </cell>
        </row>
        <row r="90">
          <cell r="A90">
            <v>234</v>
          </cell>
          <cell r="B90" t="str">
            <v>Servicio Geológico Minero</v>
          </cell>
          <cell r="C90" t="str">
            <v>MPG</v>
          </cell>
          <cell r="D90" t="str">
            <v>Marcos</v>
          </cell>
        </row>
        <row r="91">
          <cell r="A91">
            <v>242</v>
          </cell>
          <cell r="B91" t="str">
            <v>Comando de Ingeniería del Ejército</v>
          </cell>
          <cell r="C91" t="str">
            <v>MPG</v>
          </cell>
          <cell r="D91" t="str">
            <v>Marcos</v>
          </cell>
        </row>
        <row r="92">
          <cell r="A92">
            <v>243</v>
          </cell>
          <cell r="B92" t="str">
            <v>Servicio Nacional de Hidrografía Naval</v>
          </cell>
          <cell r="C92" t="str">
            <v>BCC</v>
          </cell>
          <cell r="D92" t="str">
            <v>Bladimir</v>
          </cell>
        </row>
        <row r="93">
          <cell r="A93">
            <v>244</v>
          </cell>
          <cell r="B93" t="str">
            <v>Servicio Nacional de Aerofotogrametría</v>
          </cell>
          <cell r="C93" t="str">
            <v>JAD</v>
          </cell>
          <cell r="D93" t="str">
            <v>Joyce</v>
          </cell>
        </row>
        <row r="94">
          <cell r="A94">
            <v>245</v>
          </cell>
          <cell r="B94" t="str">
            <v>Servicio Geodésico de Mapas</v>
          </cell>
          <cell r="C94" t="str">
            <v>DCS</v>
          </cell>
          <cell r="D94" t="str">
            <v>Donato</v>
          </cell>
        </row>
        <row r="95">
          <cell r="A95">
            <v>247</v>
          </cell>
          <cell r="B95" t="str">
            <v>Corporación Gestora del Proyecto Abapo - Izozog</v>
          </cell>
          <cell r="C95" t="str">
            <v>DCS</v>
          </cell>
          <cell r="D95" t="str">
            <v>Donato</v>
          </cell>
        </row>
        <row r="96">
          <cell r="A96">
            <v>248</v>
          </cell>
          <cell r="B96" t="str">
            <v>Centro de Investigación y Desarrollo Acuícola Boliviano</v>
          </cell>
          <cell r="C96" t="str">
            <v>SGP</v>
          </cell>
          <cell r="D96" t="str">
            <v>Sonia</v>
          </cell>
        </row>
        <row r="97">
          <cell r="A97">
            <v>249</v>
          </cell>
          <cell r="B97" t="str">
            <v>Central de Abastecimiento y Suministros de Salud</v>
          </cell>
          <cell r="C97" t="str">
            <v>YAP</v>
          </cell>
          <cell r="D97" t="str">
            <v>Yesenia</v>
          </cell>
        </row>
        <row r="98">
          <cell r="A98">
            <v>250</v>
          </cell>
          <cell r="B98" t="str">
            <v>Fondo de Des. para los Pueblos Indígenas, Orig. y Com. Camp.</v>
          </cell>
          <cell r="C98" t="str">
            <v>BCC</v>
          </cell>
          <cell r="D98" t="str">
            <v>Bladimir</v>
          </cell>
        </row>
        <row r="99">
          <cell r="A99">
            <v>251</v>
          </cell>
          <cell r="B99" t="str">
            <v>Instituto Nacional de Salud Ocupacional</v>
          </cell>
          <cell r="C99" t="str">
            <v>JAD</v>
          </cell>
          <cell r="D99" t="str">
            <v>Joyce</v>
          </cell>
        </row>
        <row r="100">
          <cell r="A100">
            <v>253</v>
          </cell>
          <cell r="B100" t="str">
            <v>Entidad Ejecutora de Medio Ambiente y Agua</v>
          </cell>
          <cell r="C100" t="str">
            <v>MPG</v>
          </cell>
          <cell r="D100" t="str">
            <v>Marcos</v>
          </cell>
        </row>
        <row r="101">
          <cell r="A101">
            <v>254</v>
          </cell>
          <cell r="B101" t="str">
            <v>Instituto del Seguro Agrario</v>
          </cell>
          <cell r="C101" t="str">
            <v>YAP</v>
          </cell>
          <cell r="D101" t="str">
            <v>Yesenia</v>
          </cell>
        </row>
        <row r="102">
          <cell r="A102">
            <v>265</v>
          </cell>
          <cell r="B102" t="str">
            <v>Direc. Dptal. de Educación  Chuquisaca</v>
          </cell>
          <cell r="C102" t="str">
            <v>JMT</v>
          </cell>
          <cell r="D102" t="str">
            <v>Iran</v>
          </cell>
        </row>
        <row r="103">
          <cell r="A103">
            <v>266</v>
          </cell>
          <cell r="B103" t="str">
            <v>Direc. Dptal. de Educación La Paz</v>
          </cell>
          <cell r="C103" t="str">
            <v>JMT</v>
          </cell>
          <cell r="D103" t="str">
            <v>Iran</v>
          </cell>
        </row>
        <row r="104">
          <cell r="A104">
            <v>267</v>
          </cell>
          <cell r="B104" t="str">
            <v>Direc. Dptal. de Educación Cochabamba</v>
          </cell>
          <cell r="C104" t="str">
            <v>JMT</v>
          </cell>
          <cell r="D104" t="str">
            <v>Iran</v>
          </cell>
        </row>
        <row r="105">
          <cell r="A105">
            <v>268</v>
          </cell>
          <cell r="B105" t="str">
            <v>Direc. Dptal. de Educación Oruro</v>
          </cell>
          <cell r="C105" t="str">
            <v>JMT</v>
          </cell>
          <cell r="D105" t="str">
            <v>Iran</v>
          </cell>
        </row>
        <row r="106">
          <cell r="A106">
            <v>269</v>
          </cell>
          <cell r="B106" t="str">
            <v>Direc. Dptal. de Educación Potosí</v>
          </cell>
          <cell r="C106" t="str">
            <v>JMT</v>
          </cell>
          <cell r="D106" t="str">
            <v>Iran</v>
          </cell>
        </row>
        <row r="107">
          <cell r="A107">
            <v>270</v>
          </cell>
          <cell r="B107" t="str">
            <v>Direc. Dptal. de Educación Tarija</v>
          </cell>
          <cell r="C107" t="str">
            <v>JMT</v>
          </cell>
          <cell r="D107" t="str">
            <v>Iran</v>
          </cell>
        </row>
        <row r="108">
          <cell r="A108">
            <v>271</v>
          </cell>
          <cell r="B108" t="str">
            <v>Direc. Dptal. de Educación Santa Cruz</v>
          </cell>
          <cell r="C108" t="str">
            <v>JMT</v>
          </cell>
          <cell r="D108" t="str">
            <v>Iran</v>
          </cell>
        </row>
        <row r="109">
          <cell r="A109">
            <v>272</v>
          </cell>
          <cell r="B109" t="str">
            <v>Direc. Dptal. de Educación Beni</v>
          </cell>
          <cell r="C109" t="str">
            <v>JMT</v>
          </cell>
          <cell r="D109" t="str">
            <v>Iran</v>
          </cell>
        </row>
        <row r="110">
          <cell r="A110">
            <v>273</v>
          </cell>
          <cell r="B110" t="str">
            <v>Direc. Dptal. de Educación Pando</v>
          </cell>
          <cell r="C110" t="str">
            <v>JMT</v>
          </cell>
          <cell r="D110" t="str">
            <v>Iran</v>
          </cell>
        </row>
        <row r="111">
          <cell r="A111">
            <v>281</v>
          </cell>
          <cell r="B111" t="str">
            <v>Oficina Técnica Nacional de los Ríos Pilcomayo y Bermejo</v>
          </cell>
          <cell r="C111" t="str">
            <v>YAP</v>
          </cell>
          <cell r="D111" t="str">
            <v>Yesenia</v>
          </cell>
        </row>
        <row r="112">
          <cell r="A112">
            <v>283</v>
          </cell>
          <cell r="B112" t="str">
            <v>Aduana Nacional</v>
          </cell>
          <cell r="C112" t="str">
            <v>WAM</v>
          </cell>
          <cell r="D112" t="str">
            <v>Willys 2</v>
          </cell>
        </row>
        <row r="113">
          <cell r="A113">
            <v>287</v>
          </cell>
          <cell r="B113" t="str">
            <v>Fondo Nacional de Inversión Productiva y Social</v>
          </cell>
          <cell r="C113" t="str">
            <v>WAM</v>
          </cell>
          <cell r="D113" t="str">
            <v>Willys 2</v>
          </cell>
        </row>
        <row r="114">
          <cell r="A114">
            <v>288</v>
          </cell>
          <cell r="B114" t="str">
            <v>Servicio Nacional de Riego</v>
          </cell>
          <cell r="C114" t="str">
            <v>JYA</v>
          </cell>
          <cell r="D114" t="str">
            <v>Javier</v>
          </cell>
        </row>
        <row r="115">
          <cell r="A115">
            <v>289</v>
          </cell>
          <cell r="B115" t="str">
            <v>Mutual de Seguros del Policía</v>
          </cell>
          <cell r="C115" t="str">
            <v>WCF</v>
          </cell>
          <cell r="D115" t="str">
            <v>Wilson</v>
          </cell>
        </row>
        <row r="116">
          <cell r="A116">
            <v>290</v>
          </cell>
          <cell r="B116" t="str">
            <v>Servicio de Impuestos Nacionales</v>
          </cell>
          <cell r="C116" t="str">
            <v>ETC</v>
          </cell>
          <cell r="D116" t="str">
            <v>Emma</v>
          </cell>
        </row>
        <row r="117">
          <cell r="A117">
            <v>291</v>
          </cell>
          <cell r="B117" t="str">
            <v>Administradora Boliviana de Carreteras</v>
          </cell>
          <cell r="C117" t="str">
            <v>ETC</v>
          </cell>
          <cell r="D117" t="str">
            <v>Emma</v>
          </cell>
        </row>
        <row r="118">
          <cell r="A118">
            <v>292</v>
          </cell>
          <cell r="B118" t="str">
            <v>Vías Bolivia</v>
          </cell>
          <cell r="C118" t="str">
            <v>WCF</v>
          </cell>
          <cell r="D118" t="str">
            <v>Wilson</v>
          </cell>
        </row>
        <row r="119">
          <cell r="A119">
            <v>293</v>
          </cell>
          <cell r="B119" t="str">
            <v>Fundación Cultural del Banco Central de Bolivia</v>
          </cell>
          <cell r="C119" t="str">
            <v>ETC</v>
          </cell>
          <cell r="D119" t="str">
            <v>Emma</v>
          </cell>
        </row>
        <row r="120">
          <cell r="A120">
            <v>294</v>
          </cell>
          <cell r="B120" t="str">
            <v>Univ. Indígena Bol. Comun. Intercultl Prod. Tupak Katari</v>
          </cell>
          <cell r="C120" t="e">
            <v>#N/A</v>
          </cell>
        </row>
        <row r="121">
          <cell r="A121">
            <v>295</v>
          </cell>
          <cell r="B121" t="str">
            <v>Univ. Indígena Bol. Comun. Intercult Prod. Casimiro Huanca</v>
          </cell>
          <cell r="C121" t="e">
            <v>#N/A</v>
          </cell>
        </row>
        <row r="122">
          <cell r="A122">
            <v>296</v>
          </cell>
          <cell r="B122" t="str">
            <v>Univ. Indígena Bol. Comun. Intercult Prod. Apiaguaiki Tupa</v>
          </cell>
          <cell r="C122" t="e">
            <v>#N/A</v>
          </cell>
        </row>
        <row r="123">
          <cell r="A123">
            <v>297</v>
          </cell>
          <cell r="B123" t="str">
            <v>Servicio Nacional de Caminos Residual</v>
          </cell>
          <cell r="C123" t="str">
            <v>DCS</v>
          </cell>
          <cell r="D123" t="str">
            <v>Donato</v>
          </cell>
        </row>
        <row r="124">
          <cell r="A124">
            <v>298</v>
          </cell>
          <cell r="B124" t="str">
            <v>Servicio Departamental de Riego - Chuquisaca</v>
          </cell>
          <cell r="C124" t="str">
            <v>JYA</v>
          </cell>
          <cell r="D124" t="str">
            <v>Javier</v>
          </cell>
        </row>
        <row r="125">
          <cell r="A125">
            <v>299</v>
          </cell>
          <cell r="B125" t="str">
            <v>Servicio Departamental de Riego - La Paz</v>
          </cell>
          <cell r="C125" t="str">
            <v>JYA</v>
          </cell>
          <cell r="D125" t="str">
            <v>Javier</v>
          </cell>
        </row>
        <row r="126">
          <cell r="A126">
            <v>300</v>
          </cell>
          <cell r="B126" t="str">
            <v>Servicio Departamental de Riego - Cochabamba</v>
          </cell>
          <cell r="C126" t="str">
            <v>JYA</v>
          </cell>
          <cell r="D126" t="str">
            <v>Javier</v>
          </cell>
        </row>
        <row r="127">
          <cell r="A127">
            <v>301</v>
          </cell>
          <cell r="B127" t="str">
            <v>Servicio Departamental de Riego - Oruro</v>
          </cell>
          <cell r="C127" t="str">
            <v>JYA</v>
          </cell>
          <cell r="D127" t="str">
            <v>Javier</v>
          </cell>
        </row>
        <row r="128">
          <cell r="A128">
            <v>302</v>
          </cell>
          <cell r="B128" t="str">
            <v>Servicio Departamental de Riego - Potosí</v>
          </cell>
          <cell r="C128" t="str">
            <v>JYA</v>
          </cell>
          <cell r="D128" t="str">
            <v>Javier</v>
          </cell>
        </row>
        <row r="129">
          <cell r="A129">
            <v>303</v>
          </cell>
          <cell r="B129" t="str">
            <v>Servicio Departamental de Riego - Tarija</v>
          </cell>
          <cell r="C129" t="str">
            <v>JYA</v>
          </cell>
          <cell r="D129" t="str">
            <v>Javier</v>
          </cell>
        </row>
        <row r="130">
          <cell r="A130">
            <v>304</v>
          </cell>
          <cell r="B130" t="str">
            <v>Servicio Departamental de Riego - Santa Cruz</v>
          </cell>
          <cell r="C130" t="str">
            <v>JYA</v>
          </cell>
          <cell r="D130" t="str">
            <v>Javier</v>
          </cell>
        </row>
        <row r="131">
          <cell r="A131">
            <v>305</v>
          </cell>
          <cell r="B131" t="str">
            <v>Servicio Departamental de Riego - Beni</v>
          </cell>
          <cell r="C131" t="str">
            <v>JYA</v>
          </cell>
          <cell r="D131" t="str">
            <v>Javier</v>
          </cell>
        </row>
        <row r="132">
          <cell r="A132">
            <v>306</v>
          </cell>
          <cell r="B132" t="str">
            <v>Servicio Departamental de Riego - Pando</v>
          </cell>
          <cell r="C132" t="str">
            <v>JYA</v>
          </cell>
          <cell r="D132" t="str">
            <v>Javier</v>
          </cell>
        </row>
        <row r="133">
          <cell r="A133">
            <v>309</v>
          </cell>
          <cell r="B133" t="str">
            <v>Autoridad de Fiscalización y Control Social del Juego</v>
          </cell>
          <cell r="C133" t="str">
            <v>SGP</v>
          </cell>
          <cell r="D133" t="str">
            <v>Sonia</v>
          </cell>
        </row>
        <row r="134">
          <cell r="A134">
            <v>310</v>
          </cell>
          <cell r="B134" t="str">
            <v>Autoridad de Regulación y Fiscalización de Telecomunicaciones y Transportes</v>
          </cell>
          <cell r="C134" t="str">
            <v>ETC</v>
          </cell>
          <cell r="D134" t="str">
            <v>Emma</v>
          </cell>
        </row>
        <row r="135">
          <cell r="A135">
            <v>311</v>
          </cell>
          <cell r="B135" t="str">
            <v>Autoridad de Fisc y Ctrol Soc de Agua Potable Saneam.Básico</v>
          </cell>
          <cell r="C135" t="str">
            <v>ETC</v>
          </cell>
          <cell r="D135" t="str">
            <v>Emma</v>
          </cell>
        </row>
        <row r="136">
          <cell r="A136">
            <v>312</v>
          </cell>
          <cell r="B136" t="str">
            <v>Autoridad de Fiscalizac. y Control Soc de Bosques y Tierras</v>
          </cell>
          <cell r="C136" t="str">
            <v>SGP</v>
          </cell>
          <cell r="D136" t="str">
            <v>Sonia</v>
          </cell>
        </row>
        <row r="137">
          <cell r="A137">
            <v>313</v>
          </cell>
          <cell r="B137" t="str">
            <v>Autoridad de Fiscalización y Control de Pensiones y Seguros - APS</v>
          </cell>
          <cell r="C137" t="str">
            <v>ETC</v>
          </cell>
          <cell r="D137" t="str">
            <v>Emma</v>
          </cell>
        </row>
        <row r="138">
          <cell r="A138">
            <v>314</v>
          </cell>
          <cell r="B138" t="str">
            <v>Autoridad de Fiscalización y Control Social de Electricidad</v>
          </cell>
          <cell r="C138" t="str">
            <v>ETC</v>
          </cell>
          <cell r="D138" t="str">
            <v>Emma</v>
          </cell>
        </row>
        <row r="139">
          <cell r="A139">
            <v>315</v>
          </cell>
          <cell r="B139" t="str">
            <v>Autoridad de Fiscalización y Control Social de Empresas</v>
          </cell>
          <cell r="C139" t="str">
            <v>ETC</v>
          </cell>
          <cell r="D139" t="str">
            <v>Emma</v>
          </cell>
        </row>
        <row r="140">
          <cell r="A140">
            <v>324</v>
          </cell>
          <cell r="B140" t="str">
            <v>Escuela Boliviana Intercultural de Música</v>
          </cell>
          <cell r="C140" t="str">
            <v>MPG</v>
          </cell>
          <cell r="D140" t="str">
            <v>Marcos</v>
          </cell>
        </row>
        <row r="141">
          <cell r="A141">
            <v>340</v>
          </cell>
          <cell r="B141" t="str">
            <v>Servicio General de Identificación Personal</v>
          </cell>
          <cell r="C141" t="str">
            <v>YAP</v>
          </cell>
          <cell r="D141" t="str">
            <v>Yesenia</v>
          </cell>
        </row>
        <row r="142">
          <cell r="A142">
            <v>341</v>
          </cell>
          <cell r="B142" t="str">
            <v>Servicio General de Licencias de Conducir</v>
          </cell>
          <cell r="C142" t="str">
            <v>YAP</v>
          </cell>
          <cell r="D142" t="str">
            <v>Yesenia</v>
          </cell>
        </row>
        <row r="143">
          <cell r="A143">
            <v>342</v>
          </cell>
          <cell r="B143" t="str">
            <v>Agencia Estatal de Vivienda</v>
          </cell>
          <cell r="C143" t="str">
            <v>JYA</v>
          </cell>
          <cell r="D143" t="str">
            <v>Javier</v>
          </cell>
        </row>
        <row r="144">
          <cell r="A144">
            <v>343</v>
          </cell>
          <cell r="B144" t="str">
            <v>Escuela de Jueces del Estado</v>
          </cell>
          <cell r="C144" t="str">
            <v>ETC</v>
          </cell>
          <cell r="D144" t="str">
            <v>Emma</v>
          </cell>
        </row>
        <row r="145">
          <cell r="A145">
            <v>344</v>
          </cell>
          <cell r="B145" t="str">
            <v>Instituto Plurinacional de Estudio de Lenguas y Culturas</v>
          </cell>
          <cell r="C145" t="str">
            <v>ETC</v>
          </cell>
          <cell r="D145" t="str">
            <v>Emma</v>
          </cell>
        </row>
        <row r="146">
          <cell r="A146">
            <v>345</v>
          </cell>
          <cell r="B146" t="str">
            <v>Mutual de Servicios al Policía</v>
          </cell>
          <cell r="C146" t="str">
            <v>WCF</v>
          </cell>
          <cell r="D146" t="str">
            <v>Wilson</v>
          </cell>
        </row>
        <row r="147">
          <cell r="A147">
            <v>346</v>
          </cell>
          <cell r="B147" t="str">
            <v>Unidad de Investigaciones Financieras</v>
          </cell>
          <cell r="C147" t="str">
            <v>JAD</v>
          </cell>
          <cell r="D147" t="str">
            <v>Joyce</v>
          </cell>
        </row>
        <row r="148">
          <cell r="A148">
            <v>347</v>
          </cell>
          <cell r="B148" t="str">
            <v>Autoridad de Fiscalización y Control de Cooperativas</v>
          </cell>
          <cell r="C148" t="str">
            <v>JAD</v>
          </cell>
          <cell r="D148" t="str">
            <v>Joyce</v>
          </cell>
        </row>
        <row r="149">
          <cell r="A149">
            <v>348</v>
          </cell>
          <cell r="B149" t="str">
            <v>Autoridad Plurinacional de la Madre Tierra</v>
          </cell>
          <cell r="C149" t="str">
            <v>SGP</v>
          </cell>
          <cell r="D149" t="str">
            <v>Sonia</v>
          </cell>
        </row>
        <row r="150">
          <cell r="A150">
            <v>349</v>
          </cell>
          <cell r="B150" t="str">
            <v>Centro de Inv.Arqueológicas,Antropológicas y Adm.de Tiwanaku</v>
          </cell>
          <cell r="C150" t="str">
            <v>JAD</v>
          </cell>
          <cell r="D150" t="str">
            <v>Joyce</v>
          </cell>
        </row>
        <row r="151">
          <cell r="A151">
            <v>371</v>
          </cell>
          <cell r="B151" t="str">
            <v>Centro Internacional de la Quinua</v>
          </cell>
          <cell r="C151" t="e">
            <v>#N/A</v>
          </cell>
        </row>
        <row r="152">
          <cell r="A152">
            <v>378</v>
          </cell>
          <cell r="B152" t="str">
            <v>Servicio Nacional Textil</v>
          </cell>
          <cell r="C152" t="str">
            <v>JAD</v>
          </cell>
          <cell r="D152" t="str">
            <v>Joyce</v>
          </cell>
        </row>
        <row r="153">
          <cell r="A153">
            <v>380</v>
          </cell>
          <cell r="B153" t="str">
            <v>Autoridad de Fiscalización y Control del Sistema Nacional de Salud</v>
          </cell>
          <cell r="C153" t="str">
            <v>ETC</v>
          </cell>
        </row>
        <row r="154">
          <cell r="A154">
            <v>411</v>
          </cell>
          <cell r="B154" t="str">
            <v>Corporación del Seguro Social Militar</v>
          </cell>
          <cell r="C154" t="e">
            <v>#N/A</v>
          </cell>
        </row>
        <row r="155">
          <cell r="A155">
            <v>417</v>
          </cell>
          <cell r="B155" t="str">
            <v>Caja Nacional de Salud</v>
          </cell>
          <cell r="C155" t="e">
            <v>#N/A</v>
          </cell>
        </row>
        <row r="156">
          <cell r="A156">
            <v>418</v>
          </cell>
          <cell r="B156" t="str">
            <v>Caja Petrolera de Salud</v>
          </cell>
          <cell r="C156" t="e">
            <v>#N/A</v>
          </cell>
        </row>
        <row r="157">
          <cell r="A157">
            <v>422</v>
          </cell>
          <cell r="B157" t="str">
            <v>Caja Bancaria Estatal de Salud</v>
          </cell>
          <cell r="C157" t="e">
            <v>#N/A</v>
          </cell>
        </row>
        <row r="158">
          <cell r="A158">
            <v>423</v>
          </cell>
          <cell r="B158" t="str">
            <v>Caja de Salud del Servicio Nal. de Caminos y Ramas Anexas</v>
          </cell>
          <cell r="C158" t="e">
            <v>#N/A</v>
          </cell>
        </row>
        <row r="159">
          <cell r="A159">
            <v>424</v>
          </cell>
          <cell r="B159" t="str">
            <v>Caja de Salud CORDES</v>
          </cell>
          <cell r="C159" t="e">
            <v>#N/A</v>
          </cell>
        </row>
        <row r="160">
          <cell r="A160">
            <v>425</v>
          </cell>
          <cell r="B160" t="str">
            <v>Seguro Social Universitario de Cochabamba</v>
          </cell>
          <cell r="C160" t="e">
            <v>#N/A</v>
          </cell>
        </row>
        <row r="161">
          <cell r="A161">
            <v>426</v>
          </cell>
          <cell r="B161" t="str">
            <v>Seguro Social Universitario de Oruro</v>
          </cell>
          <cell r="C161" t="e">
            <v>#N/A</v>
          </cell>
        </row>
        <row r="162">
          <cell r="A162">
            <v>427</v>
          </cell>
          <cell r="B162" t="str">
            <v>Seguro Social Universitario de Santa Cruz</v>
          </cell>
          <cell r="C162" t="e">
            <v>#N/A</v>
          </cell>
        </row>
        <row r="163">
          <cell r="A163">
            <v>428</v>
          </cell>
          <cell r="B163" t="str">
            <v>Seguro Social Universitario de Sucre</v>
          </cell>
          <cell r="C163" t="e">
            <v>#N/A</v>
          </cell>
        </row>
        <row r="164">
          <cell r="A164">
            <v>429</v>
          </cell>
          <cell r="B164" t="str">
            <v>Seguro Social Universitario de La Paz</v>
          </cell>
          <cell r="C164" t="e">
            <v>#N/A</v>
          </cell>
        </row>
        <row r="165">
          <cell r="A165">
            <v>432</v>
          </cell>
          <cell r="B165" t="str">
            <v>Seguro Social Universitario de Tarija</v>
          </cell>
          <cell r="C165" t="e">
            <v>#N/A</v>
          </cell>
        </row>
        <row r="166">
          <cell r="A166">
            <v>433</v>
          </cell>
          <cell r="B166" t="str">
            <v>Seguro Social Universitario de Potosí</v>
          </cell>
          <cell r="C166" t="e">
            <v>#N/A</v>
          </cell>
        </row>
        <row r="167">
          <cell r="A167">
            <v>434</v>
          </cell>
          <cell r="B167" t="str">
            <v>Seguro Social Universitario de Beni</v>
          </cell>
          <cell r="C167" t="e">
            <v>#N/A</v>
          </cell>
        </row>
        <row r="168">
          <cell r="A168">
            <v>435</v>
          </cell>
          <cell r="B168" t="str">
            <v>Seguro Integral de Salud</v>
          </cell>
          <cell r="C168" t="e">
            <v>#N/A</v>
          </cell>
        </row>
        <row r="169">
          <cell r="A169">
            <v>512</v>
          </cell>
          <cell r="B169" t="str">
            <v>Adm.de Aeropuertos y Servicios Auxiliares a la Naveg. Aérea</v>
          </cell>
          <cell r="C169" t="str">
            <v>ETC</v>
          </cell>
          <cell r="D169" t="str">
            <v>Emma</v>
          </cell>
        </row>
        <row r="170">
          <cell r="A170">
            <v>513</v>
          </cell>
          <cell r="B170" t="str">
            <v>Yacimientos Petrolíferos Fiscales Bolivianos</v>
          </cell>
          <cell r="C170" t="str">
            <v>YAP</v>
          </cell>
          <cell r="D170" t="str">
            <v>Yesenia</v>
          </cell>
        </row>
        <row r="171">
          <cell r="A171">
            <v>514</v>
          </cell>
          <cell r="B171" t="str">
            <v>Empresa Nacional de Electricidad</v>
          </cell>
          <cell r="C171" t="str">
            <v>BCC</v>
          </cell>
          <cell r="D171" t="str">
            <v>Bladimir</v>
          </cell>
        </row>
        <row r="172">
          <cell r="A172">
            <v>517</v>
          </cell>
          <cell r="B172" t="str">
            <v>Corporación Minera de Bolivia</v>
          </cell>
          <cell r="C172" t="str">
            <v>WAM</v>
          </cell>
          <cell r="D172" t="str">
            <v>Willys 2</v>
          </cell>
        </row>
        <row r="173">
          <cell r="A173">
            <v>520</v>
          </cell>
          <cell r="B173" t="str">
            <v>Empresa Metalúrgica VINTO - Nacionalizada</v>
          </cell>
          <cell r="C173" t="str">
            <v>WAM</v>
          </cell>
          <cell r="D173" t="str">
            <v>Willys 2</v>
          </cell>
        </row>
        <row r="174">
          <cell r="A174">
            <v>522</v>
          </cell>
          <cell r="B174" t="str">
            <v>Empresa Nacional de Ferrocarriles - Residual</v>
          </cell>
          <cell r="C174" t="str">
            <v>ETC</v>
          </cell>
          <cell r="D174" t="str">
            <v>Emma</v>
          </cell>
        </row>
        <row r="175">
          <cell r="A175">
            <v>523</v>
          </cell>
          <cell r="B175" t="str">
            <v>Empresa de Correos de Bolivia</v>
          </cell>
          <cell r="C175" t="str">
            <v>WAM</v>
          </cell>
          <cell r="D175" t="str">
            <v>Willys 2</v>
          </cell>
        </row>
        <row r="176">
          <cell r="A176">
            <v>525</v>
          </cell>
          <cell r="B176" t="str">
            <v>Transportes Aéreos Bolivianos</v>
          </cell>
          <cell r="C176" t="str">
            <v>WAM</v>
          </cell>
          <cell r="D176" t="str">
            <v>Willys 2</v>
          </cell>
        </row>
        <row r="177">
          <cell r="A177">
            <v>526</v>
          </cell>
          <cell r="B177" t="str">
            <v>Bolivia TV</v>
          </cell>
          <cell r="C177" t="str">
            <v>SGP</v>
          </cell>
          <cell r="D177" t="str">
            <v>Sonia</v>
          </cell>
        </row>
        <row r="178">
          <cell r="A178">
            <v>548</v>
          </cell>
          <cell r="B178" t="str">
            <v>Corporación de las Fuerzas Armadas p/ el Des. Nacional</v>
          </cell>
          <cell r="C178" t="str">
            <v>BCC</v>
          </cell>
          <cell r="D178" t="str">
            <v>Bladimir</v>
          </cell>
        </row>
        <row r="179">
          <cell r="A179">
            <v>551</v>
          </cell>
          <cell r="B179" t="str">
            <v>Empresa Naviera Boliviana</v>
          </cell>
          <cell r="C179" t="str">
            <v>BCC</v>
          </cell>
          <cell r="D179" t="str">
            <v>Bladimir</v>
          </cell>
        </row>
        <row r="180">
          <cell r="A180">
            <v>572</v>
          </cell>
          <cell r="B180" t="str">
            <v>Empresa de Apoyo a la Producción de Alimentos</v>
          </cell>
          <cell r="C180" t="str">
            <v>JMT</v>
          </cell>
          <cell r="D180" t="str">
            <v>Iran</v>
          </cell>
        </row>
        <row r="181">
          <cell r="A181">
            <v>573</v>
          </cell>
          <cell r="B181" t="str">
            <v>Empresa Siderúrgica del Mutún</v>
          </cell>
          <cell r="C181" t="str">
            <v>MPG</v>
          </cell>
          <cell r="D181" t="str">
            <v>Marcos</v>
          </cell>
        </row>
        <row r="182">
          <cell r="A182">
            <v>574</v>
          </cell>
          <cell r="B182" t="str">
            <v>Lácteos de Bolivia</v>
          </cell>
          <cell r="C182" t="str">
            <v>JAD</v>
          </cell>
          <cell r="D182" t="str">
            <v>Joyce</v>
          </cell>
        </row>
        <row r="183">
          <cell r="A183">
            <v>575</v>
          </cell>
          <cell r="B183" t="str">
            <v>Papeles de Bolivia</v>
          </cell>
          <cell r="C183" t="str">
            <v>JAD</v>
          </cell>
          <cell r="D183" t="str">
            <v>Joyce</v>
          </cell>
        </row>
        <row r="184">
          <cell r="A184">
            <v>576</v>
          </cell>
          <cell r="B184" t="str">
            <v>Cartones de Bolivia</v>
          </cell>
          <cell r="C184" t="str">
            <v>JAD</v>
          </cell>
          <cell r="D184" t="str">
            <v>Joyce</v>
          </cell>
        </row>
        <row r="185">
          <cell r="A185">
            <v>578</v>
          </cell>
          <cell r="B185" t="str">
            <v>Boliviana de Aviación</v>
          </cell>
          <cell r="C185" t="str">
            <v>WCF</v>
          </cell>
          <cell r="D185" t="str">
            <v>Wilson</v>
          </cell>
        </row>
        <row r="186">
          <cell r="A186">
            <v>579</v>
          </cell>
          <cell r="B186" t="str">
            <v>Empresa Púb. Nal. Estratégica Cementos de Bolivia</v>
          </cell>
          <cell r="C186" t="str">
            <v>BCC</v>
          </cell>
          <cell r="D186" t="str">
            <v>Bladimir</v>
          </cell>
        </row>
        <row r="187">
          <cell r="A187">
            <v>580</v>
          </cell>
          <cell r="B187" t="str">
            <v>Depósitos Aduaneros Bolivianos</v>
          </cell>
          <cell r="C187" t="str">
            <v>MPG</v>
          </cell>
          <cell r="D187" t="str">
            <v>Marcos</v>
          </cell>
        </row>
        <row r="188">
          <cell r="A188">
            <v>581</v>
          </cell>
          <cell r="B188" t="str">
            <v>Empresa Púb. Nal. Estratégica Azúcar de Bolivia - Bermejo</v>
          </cell>
          <cell r="C188" t="str">
            <v>WAM</v>
          </cell>
          <cell r="D188" t="str">
            <v>Willys 2</v>
          </cell>
        </row>
        <row r="189">
          <cell r="A189">
            <v>582</v>
          </cell>
          <cell r="B189" t="str">
            <v>Empresa Boliviana de Almendras y Derivados</v>
          </cell>
          <cell r="C189" t="str">
            <v>WAM</v>
          </cell>
          <cell r="D189" t="str">
            <v>Willys 2</v>
          </cell>
        </row>
        <row r="190">
          <cell r="A190">
            <v>584</v>
          </cell>
          <cell r="B190" t="str">
            <v>Empresa Boliviana de Industrializacion de Hidrocarburos</v>
          </cell>
          <cell r="C190" t="str">
            <v>WAM</v>
          </cell>
          <cell r="D190" t="str">
            <v>Willys 2</v>
          </cell>
        </row>
        <row r="191">
          <cell r="A191">
            <v>585</v>
          </cell>
          <cell r="B191" t="str">
            <v>Agencia Boliviana Espacial</v>
          </cell>
          <cell r="C191" t="str">
            <v>WAM</v>
          </cell>
          <cell r="D191" t="str">
            <v>Willys 2</v>
          </cell>
        </row>
        <row r="192">
          <cell r="A192">
            <v>586</v>
          </cell>
          <cell r="B192" t="str">
            <v>Empresa Azucarera San Buenaventura</v>
          </cell>
          <cell r="C192" t="str">
            <v>JAD</v>
          </cell>
          <cell r="D192" t="str">
            <v>Joyce</v>
          </cell>
        </row>
        <row r="193">
          <cell r="A193">
            <v>587</v>
          </cell>
          <cell r="B193" t="str">
            <v>Empresa Estratégica Boliviana de Construcción y Conservación de Infraestructura Civil</v>
          </cell>
          <cell r="C193" t="str">
            <v>WAM</v>
          </cell>
          <cell r="D193" t="str">
            <v>Willys 2</v>
          </cell>
        </row>
        <row r="194">
          <cell r="A194">
            <v>588</v>
          </cell>
          <cell r="B194" t="str">
            <v>Empresa Pública Nacional Textil</v>
          </cell>
          <cell r="C194" t="str">
            <v>JAD</v>
          </cell>
          <cell r="D194" t="str">
            <v>Joyce</v>
          </cell>
        </row>
        <row r="195">
          <cell r="A195">
            <v>589</v>
          </cell>
          <cell r="B195" t="str">
            <v>Empresa de Construcciones del Ejército</v>
          </cell>
          <cell r="C195" t="str">
            <v>JAD</v>
          </cell>
          <cell r="D195" t="str">
            <v>Joyce</v>
          </cell>
        </row>
        <row r="196">
          <cell r="A196">
            <v>590</v>
          </cell>
          <cell r="B196" t="str">
            <v>Empresa Pública "QUIPUS"</v>
          </cell>
          <cell r="C196" t="str">
            <v>BCC</v>
          </cell>
          <cell r="D196" t="str">
            <v>Bladimir</v>
          </cell>
        </row>
        <row r="197">
          <cell r="A197">
            <v>591</v>
          </cell>
          <cell r="B197" t="str">
            <v>Empresa Estatal de Transporte por Cable Mi Teleférico</v>
          </cell>
          <cell r="C197" t="str">
            <v>WAM</v>
          </cell>
          <cell r="D197" t="str">
            <v>Willys 2</v>
          </cell>
        </row>
        <row r="198">
          <cell r="A198">
            <v>592</v>
          </cell>
          <cell r="B198" t="str">
            <v>Empresa Estatal Boliviana de Turismo</v>
          </cell>
          <cell r="C198" t="str">
            <v>JMT</v>
          </cell>
          <cell r="D198" t="str">
            <v>Iran</v>
          </cell>
        </row>
        <row r="199">
          <cell r="A199">
            <v>593</v>
          </cell>
          <cell r="B199" t="str">
            <v>Empresa Pública YACANA</v>
          </cell>
          <cell r="C199" t="str">
            <v>WAM</v>
          </cell>
          <cell r="D199" t="str">
            <v>Willys 2</v>
          </cell>
        </row>
        <row r="200">
          <cell r="A200">
            <v>620</v>
          </cell>
          <cell r="B200" t="str">
            <v>Complejo Agroindustrial de San Buena Aventura</v>
          </cell>
          <cell r="C200" t="str">
            <v>JAD</v>
          </cell>
          <cell r="D200" t="str">
            <v>Joyce</v>
          </cell>
        </row>
        <row r="201">
          <cell r="A201">
            <v>633</v>
          </cell>
          <cell r="B201" t="str">
            <v>Empresa Misicuni</v>
          </cell>
          <cell r="C201" t="str">
            <v>MPG</v>
          </cell>
          <cell r="D201" t="str">
            <v>Marcos</v>
          </cell>
        </row>
        <row r="202">
          <cell r="A202">
            <v>634</v>
          </cell>
          <cell r="B202" t="str">
            <v>Empresa Púb. Deptal. Hotel Terminal-Terminal de Buses Oruro</v>
          </cell>
          <cell r="C202" t="str">
            <v>JMT</v>
          </cell>
          <cell r="D202" t="str">
            <v>Iran</v>
          </cell>
        </row>
        <row r="203">
          <cell r="A203">
            <v>650</v>
          </cell>
          <cell r="B203" t="str">
            <v>Asamblea Legislativa Plurinacional</v>
          </cell>
          <cell r="C203" t="str">
            <v>JMT</v>
          </cell>
          <cell r="D203" t="str">
            <v>Iran</v>
          </cell>
        </row>
        <row r="204">
          <cell r="A204">
            <v>660</v>
          </cell>
          <cell r="B204" t="str">
            <v>Órgano Judicial</v>
          </cell>
          <cell r="C204" t="str">
            <v>JMT</v>
          </cell>
          <cell r="D204" t="str">
            <v>Iran</v>
          </cell>
        </row>
        <row r="205">
          <cell r="A205">
            <v>661</v>
          </cell>
          <cell r="B205" t="str">
            <v>Tribunal Constitucional Plurinacional</v>
          </cell>
          <cell r="C205" t="str">
            <v>JMT</v>
          </cell>
          <cell r="D205" t="str">
            <v>Iran</v>
          </cell>
        </row>
        <row r="206">
          <cell r="A206">
            <v>670</v>
          </cell>
          <cell r="B206" t="str">
            <v>Órgano Electoral Plurinacional</v>
          </cell>
          <cell r="C206" t="str">
            <v>JAD</v>
          </cell>
          <cell r="D206" t="str">
            <v>Joyce</v>
          </cell>
        </row>
        <row r="207">
          <cell r="A207">
            <v>680</v>
          </cell>
          <cell r="B207" t="str">
            <v>Contraloria General del Estado</v>
          </cell>
          <cell r="C207" t="str">
            <v>YAP</v>
          </cell>
          <cell r="D207" t="str">
            <v>Yesenia</v>
          </cell>
        </row>
        <row r="208">
          <cell r="A208">
            <v>681</v>
          </cell>
          <cell r="B208" t="str">
            <v>Ministerio Público</v>
          </cell>
          <cell r="C208" t="str">
            <v>BCC</v>
          </cell>
          <cell r="D208" t="str">
            <v>Bladimir</v>
          </cell>
        </row>
        <row r="209">
          <cell r="A209">
            <v>682</v>
          </cell>
          <cell r="B209" t="str">
            <v>Defensoría del Pueblo</v>
          </cell>
          <cell r="C209" t="str">
            <v>WAM</v>
          </cell>
          <cell r="D209" t="str">
            <v>Willys 2</v>
          </cell>
        </row>
        <row r="210">
          <cell r="A210">
            <v>683</v>
          </cell>
          <cell r="B210" t="str">
            <v>Procuraduría General del Estado</v>
          </cell>
          <cell r="C210" t="str">
            <v>SGP</v>
          </cell>
          <cell r="D210" t="str">
            <v>Sonia</v>
          </cell>
        </row>
        <row r="211">
          <cell r="A211">
            <v>716</v>
          </cell>
          <cell r="B211" t="str">
            <v>Empresa Tarijeña del Gas</v>
          </cell>
          <cell r="C211" t="str">
            <v>JAD</v>
          </cell>
          <cell r="D211" t="str">
            <v>Joyce</v>
          </cell>
        </row>
        <row r="212">
          <cell r="A212">
            <v>718</v>
          </cell>
          <cell r="B212" t="str">
            <v>Complejo Agroindustrial Buena Vista</v>
          </cell>
          <cell r="C212" t="str">
            <v>DCS</v>
          </cell>
          <cell r="D212" t="str">
            <v>Donato</v>
          </cell>
        </row>
        <row r="213">
          <cell r="A213">
            <v>761</v>
          </cell>
          <cell r="B213" t="str">
            <v>Servicio Autónomo Municipal de Agua Potable y Alcantarillado</v>
          </cell>
          <cell r="C213" t="str">
            <v>JYA</v>
          </cell>
          <cell r="D213" t="str">
            <v>Javier</v>
          </cell>
        </row>
        <row r="214">
          <cell r="A214">
            <v>781</v>
          </cell>
          <cell r="B214" t="str">
            <v>Servicio Municipal de Agua Potable y Alcantarillado</v>
          </cell>
          <cell r="C214" t="str">
            <v>JYA</v>
          </cell>
          <cell r="D214" t="str">
            <v>Javier</v>
          </cell>
        </row>
        <row r="215">
          <cell r="A215">
            <v>802</v>
          </cell>
          <cell r="B215" t="str">
            <v>Empresa Local de Agua Potable y Alcantarillado Sucre</v>
          </cell>
          <cell r="C215" t="str">
            <v>MPG</v>
          </cell>
          <cell r="D215" t="str">
            <v>Marcos</v>
          </cell>
        </row>
        <row r="216">
          <cell r="A216">
            <v>821</v>
          </cell>
          <cell r="B216" t="str">
            <v>Administración Autónoma para Obras Sanitarias - Potosí</v>
          </cell>
          <cell r="C216" t="str">
            <v>MPG</v>
          </cell>
          <cell r="D216" t="str">
            <v>Marcos</v>
          </cell>
        </row>
        <row r="217">
          <cell r="A217">
            <v>831</v>
          </cell>
          <cell r="B217" t="str">
            <v>Servicio Local de Acueductos y Alcantarillado - Oruro</v>
          </cell>
          <cell r="C217" t="str">
            <v>WAM</v>
          </cell>
          <cell r="D217" t="str">
            <v>Willys 2</v>
          </cell>
        </row>
        <row r="218">
          <cell r="A218">
            <v>862</v>
          </cell>
          <cell r="B218" t="str">
            <v>Fondo Nacional de Desarrollo Regional</v>
          </cell>
          <cell r="C218" t="str">
            <v>WCF</v>
          </cell>
          <cell r="D218" t="str">
            <v>Wilson</v>
          </cell>
        </row>
        <row r="219">
          <cell r="A219">
            <v>865</v>
          </cell>
          <cell r="B219" t="str">
            <v>Fondo de Desarrollo del Sist.Fin. y Apoyo al Sec.Productivo</v>
          </cell>
          <cell r="C219" t="str">
            <v>SGP</v>
          </cell>
          <cell r="D219" t="str">
            <v>Sonia</v>
          </cell>
        </row>
        <row r="220">
          <cell r="A220">
            <v>866</v>
          </cell>
          <cell r="B220" t="str">
            <v>Directorio Unico de Fondos</v>
          </cell>
          <cell r="C220" t="str">
            <v>SGP</v>
          </cell>
          <cell r="D220" t="str">
            <v>Sonia</v>
          </cell>
        </row>
        <row r="221">
          <cell r="A221">
            <v>867</v>
          </cell>
          <cell r="B221" t="str">
            <v>Fondo Rotatorio de Fomento Productivo Regional</v>
          </cell>
          <cell r="C221" t="str">
            <v>BCC</v>
          </cell>
          <cell r="D221" t="str">
            <v>Bladimir</v>
          </cell>
        </row>
        <row r="222">
          <cell r="A222">
            <v>901</v>
          </cell>
          <cell r="B222" t="str">
            <v>Gobierno Autónomo Departamental de Chuquisaca</v>
          </cell>
          <cell r="C222" t="str">
            <v>JYA</v>
          </cell>
          <cell r="D222" t="str">
            <v>Javier</v>
          </cell>
        </row>
        <row r="223">
          <cell r="A223">
            <v>902</v>
          </cell>
          <cell r="B223" t="str">
            <v>Gobierno Autónomo Departamental de La Paz</v>
          </cell>
          <cell r="C223" t="str">
            <v>JYA</v>
          </cell>
          <cell r="D223" t="str">
            <v>Javier</v>
          </cell>
        </row>
        <row r="224">
          <cell r="A224">
            <v>903</v>
          </cell>
          <cell r="B224" t="str">
            <v>Gobierno Autónomo Departamental de Cochabamba</v>
          </cell>
          <cell r="C224" t="str">
            <v>JYA</v>
          </cell>
          <cell r="D224" t="str">
            <v>Javier</v>
          </cell>
        </row>
        <row r="225">
          <cell r="A225">
            <v>904</v>
          </cell>
          <cell r="B225" t="str">
            <v>Gobierno Autónomo Departamental de Oruro</v>
          </cell>
          <cell r="C225" t="str">
            <v>JYA</v>
          </cell>
          <cell r="D225" t="str">
            <v>Javier</v>
          </cell>
        </row>
        <row r="226">
          <cell r="A226">
            <v>905</v>
          </cell>
          <cell r="B226" t="str">
            <v>Gobierno Autónomo Departamental de Potosí</v>
          </cell>
          <cell r="C226" t="str">
            <v>JYA</v>
          </cell>
          <cell r="D226" t="str">
            <v>Javier</v>
          </cell>
        </row>
        <row r="227">
          <cell r="A227">
            <v>906</v>
          </cell>
          <cell r="B227" t="str">
            <v>Gobierno Autónomo Departamental de Tarija</v>
          </cell>
          <cell r="C227" t="str">
            <v>JYA</v>
          </cell>
          <cell r="D227" t="str">
            <v>Javier</v>
          </cell>
        </row>
        <row r="228">
          <cell r="A228">
            <v>907</v>
          </cell>
          <cell r="B228" t="str">
            <v>Gobierno Autónomo Departamental de Santa Cruz</v>
          </cell>
          <cell r="C228" t="str">
            <v>JYA</v>
          </cell>
          <cell r="D228" t="str">
            <v>Javier</v>
          </cell>
        </row>
        <row r="229">
          <cell r="A229">
            <v>908</v>
          </cell>
          <cell r="B229" t="str">
            <v>Gobierno Autónomo Departamental del Beni</v>
          </cell>
          <cell r="C229" t="str">
            <v>JYA</v>
          </cell>
          <cell r="D229" t="str">
            <v>Javier</v>
          </cell>
        </row>
        <row r="230">
          <cell r="A230">
            <v>909</v>
          </cell>
          <cell r="B230" t="str">
            <v>Gobierno Autónomo Departamental de Pando</v>
          </cell>
          <cell r="C230" t="str">
            <v>JYA</v>
          </cell>
          <cell r="D230" t="str">
            <v>Javier</v>
          </cell>
        </row>
        <row r="231">
          <cell r="A231">
            <v>950</v>
          </cell>
          <cell r="B231" t="str">
            <v>Banco Vivienda</v>
          </cell>
          <cell r="C231" t="e">
            <v>#N/A</v>
          </cell>
        </row>
        <row r="232">
          <cell r="A232">
            <v>951</v>
          </cell>
          <cell r="B232" t="str">
            <v>Banco Central de Bolivia</v>
          </cell>
          <cell r="C232" t="e">
            <v>#N/A</v>
          </cell>
        </row>
        <row r="233">
          <cell r="A233">
            <v>999</v>
          </cell>
          <cell r="B233" t="str">
            <v>Sector Privado</v>
          </cell>
          <cell r="C233" t="e">
            <v>#N/A</v>
          </cell>
        </row>
        <row r="234">
          <cell r="A234">
            <v>1101</v>
          </cell>
          <cell r="B234" t="str">
            <v>Gobierno Autónomo Municipal de Sucre</v>
          </cell>
          <cell r="C234" t="str">
            <v>JYA</v>
          </cell>
          <cell r="D234" t="str">
            <v>Javier</v>
          </cell>
        </row>
        <row r="235">
          <cell r="A235">
            <v>1102</v>
          </cell>
          <cell r="B235" t="str">
            <v>Gobierno Autónomo Municipal de Yotala</v>
          </cell>
          <cell r="C235" t="str">
            <v>JYA</v>
          </cell>
          <cell r="D235" t="str">
            <v>Javier</v>
          </cell>
        </row>
        <row r="236">
          <cell r="A236">
            <v>1103</v>
          </cell>
          <cell r="B236" t="str">
            <v>Gobierno Autónomo Municipal de Poroma</v>
          </cell>
          <cell r="C236" t="str">
            <v>JYA</v>
          </cell>
          <cell r="D236" t="str">
            <v>Javier</v>
          </cell>
        </row>
        <row r="237">
          <cell r="A237">
            <v>1104</v>
          </cell>
          <cell r="B237" t="str">
            <v>Gobierno Autónomo Municipal de Villa Azurduy</v>
          </cell>
          <cell r="C237" t="str">
            <v>JYA</v>
          </cell>
          <cell r="D237" t="str">
            <v>Javier</v>
          </cell>
        </row>
        <row r="238">
          <cell r="A238">
            <v>1105</v>
          </cell>
          <cell r="B238" t="str">
            <v>Gobierno Autónomo Municipal de Tarvita (Villa Orías)</v>
          </cell>
          <cell r="C238" t="str">
            <v>JYA</v>
          </cell>
          <cell r="D238" t="str">
            <v>Javier</v>
          </cell>
        </row>
        <row r="239">
          <cell r="A239">
            <v>1106</v>
          </cell>
          <cell r="B239" t="str">
            <v>Gobierno Autónomo Municipal de Villa Zudañez (Tacopaya)</v>
          </cell>
          <cell r="C239" t="str">
            <v>JYA</v>
          </cell>
          <cell r="D239" t="str">
            <v>Javier</v>
          </cell>
        </row>
        <row r="240">
          <cell r="A240">
            <v>1107</v>
          </cell>
          <cell r="B240" t="str">
            <v>Gobierno Autónomo Municipal de Presto</v>
          </cell>
          <cell r="C240" t="str">
            <v>JYA</v>
          </cell>
          <cell r="D240" t="str">
            <v>Javier</v>
          </cell>
        </row>
        <row r="241">
          <cell r="A241">
            <v>1108</v>
          </cell>
          <cell r="B241" t="str">
            <v>Gobierno Autónomo Municipal de Villa Mojocoya</v>
          </cell>
          <cell r="C241" t="str">
            <v>JYA</v>
          </cell>
          <cell r="D241" t="str">
            <v>Javier</v>
          </cell>
        </row>
        <row r="242">
          <cell r="A242">
            <v>1109</v>
          </cell>
          <cell r="B242" t="str">
            <v>Gobierno Autónomo Municipal de Icla</v>
          </cell>
          <cell r="C242" t="str">
            <v>JYA</v>
          </cell>
          <cell r="D242" t="str">
            <v>Javier</v>
          </cell>
        </row>
        <row r="243">
          <cell r="A243">
            <v>1110</v>
          </cell>
          <cell r="B243" t="str">
            <v>Gobierno Autónomo Municipal de Padilla</v>
          </cell>
          <cell r="C243" t="str">
            <v>JYA</v>
          </cell>
          <cell r="D243" t="str">
            <v>Javier</v>
          </cell>
        </row>
        <row r="244">
          <cell r="A244">
            <v>1111</v>
          </cell>
          <cell r="B244" t="str">
            <v>Gobierno Autónomo Municipal de Tomina</v>
          </cell>
          <cell r="C244" t="str">
            <v>JYA</v>
          </cell>
          <cell r="D244" t="str">
            <v>Javier</v>
          </cell>
        </row>
        <row r="245">
          <cell r="A245">
            <v>1112</v>
          </cell>
          <cell r="B245" t="str">
            <v>Gobierno Autónomo Municipal de Sopachuy</v>
          </cell>
          <cell r="C245" t="str">
            <v>JYA</v>
          </cell>
          <cell r="D245" t="str">
            <v>Javier</v>
          </cell>
        </row>
        <row r="246">
          <cell r="A246">
            <v>1113</v>
          </cell>
          <cell r="B246" t="str">
            <v>Gobierno Autónomo Municipal de Villa Alcalá</v>
          </cell>
          <cell r="C246" t="str">
            <v>JYA</v>
          </cell>
          <cell r="D246" t="str">
            <v>Javier</v>
          </cell>
        </row>
        <row r="247">
          <cell r="A247">
            <v>1114</v>
          </cell>
          <cell r="B247" t="str">
            <v>Gobierno Autónomo Municipal de El Villar</v>
          </cell>
          <cell r="C247" t="str">
            <v>JYA</v>
          </cell>
          <cell r="D247" t="str">
            <v>Javier</v>
          </cell>
        </row>
        <row r="248">
          <cell r="A248">
            <v>1115</v>
          </cell>
          <cell r="B248" t="str">
            <v>Gobierno Autónomo Municipal de Monteagudo</v>
          </cell>
          <cell r="C248" t="str">
            <v>JYA</v>
          </cell>
          <cell r="D248" t="str">
            <v>Javier</v>
          </cell>
        </row>
        <row r="249">
          <cell r="A249">
            <v>1116</v>
          </cell>
          <cell r="B249" t="str">
            <v>Gobierno Autónomo Municipal de San Pablo de Huacareta</v>
          </cell>
          <cell r="C249" t="str">
            <v>JYA</v>
          </cell>
          <cell r="D249" t="str">
            <v>Javier</v>
          </cell>
        </row>
        <row r="250">
          <cell r="A250">
            <v>1117</v>
          </cell>
          <cell r="B250" t="str">
            <v>Gobierno Autónomo Municipal de Tarabuco</v>
          </cell>
          <cell r="C250" t="str">
            <v>JYA</v>
          </cell>
          <cell r="D250" t="str">
            <v>Javier</v>
          </cell>
        </row>
        <row r="251">
          <cell r="A251">
            <v>1118</v>
          </cell>
          <cell r="B251" t="str">
            <v>Gobierno Autónomo Municipal de Yamparáez</v>
          </cell>
          <cell r="C251" t="str">
            <v>JYA</v>
          </cell>
          <cell r="D251" t="str">
            <v>Javier</v>
          </cell>
        </row>
        <row r="252">
          <cell r="A252">
            <v>1119</v>
          </cell>
          <cell r="B252" t="str">
            <v>Gobierno Autónomo Municipal de Camargo</v>
          </cell>
          <cell r="C252" t="str">
            <v>JYA</v>
          </cell>
          <cell r="D252" t="str">
            <v>Javier</v>
          </cell>
        </row>
        <row r="253">
          <cell r="A253">
            <v>1120</v>
          </cell>
          <cell r="B253" t="str">
            <v>Gobierno Autónomo Municipal de San Lucas</v>
          </cell>
          <cell r="C253" t="str">
            <v>JYA</v>
          </cell>
          <cell r="D253" t="str">
            <v>Javier</v>
          </cell>
        </row>
        <row r="254">
          <cell r="A254">
            <v>1121</v>
          </cell>
          <cell r="B254" t="str">
            <v>Gobierno Autónomo Municipal de Incahuasi</v>
          </cell>
          <cell r="C254" t="str">
            <v>JYA</v>
          </cell>
          <cell r="D254" t="str">
            <v>Javier</v>
          </cell>
        </row>
        <row r="255">
          <cell r="A255">
            <v>1122</v>
          </cell>
          <cell r="B255" t="str">
            <v>Gobierno Autónomo Municipal de Villa Serrano</v>
          </cell>
          <cell r="C255" t="str">
            <v>JYA</v>
          </cell>
          <cell r="D255" t="str">
            <v>Javier</v>
          </cell>
        </row>
        <row r="256">
          <cell r="A256">
            <v>1123</v>
          </cell>
          <cell r="B256" t="str">
            <v>Gobierno Autónomo Municipal de Camataqui (Villa Abecia)</v>
          </cell>
          <cell r="C256" t="str">
            <v>JYA</v>
          </cell>
          <cell r="D256" t="str">
            <v>Javier</v>
          </cell>
        </row>
        <row r="257">
          <cell r="A257">
            <v>1124</v>
          </cell>
          <cell r="B257" t="str">
            <v>Gobierno Autónomo Municipal de Culpina</v>
          </cell>
          <cell r="C257" t="str">
            <v>JYA</v>
          </cell>
          <cell r="D257" t="str">
            <v>Javier</v>
          </cell>
        </row>
        <row r="258">
          <cell r="A258">
            <v>1125</v>
          </cell>
          <cell r="B258" t="str">
            <v>Gobierno Autónomo Municipal de Las Carreras</v>
          </cell>
          <cell r="C258" t="str">
            <v>JYA</v>
          </cell>
          <cell r="D258" t="str">
            <v>Javier</v>
          </cell>
        </row>
        <row r="259">
          <cell r="A259">
            <v>1126</v>
          </cell>
          <cell r="B259" t="str">
            <v>Gobierno Autónomo Municipal de Villa Vaca Guzmán</v>
          </cell>
          <cell r="C259" t="str">
            <v>JYA</v>
          </cell>
          <cell r="D259" t="str">
            <v>Javier</v>
          </cell>
        </row>
        <row r="260">
          <cell r="A260">
            <v>1127</v>
          </cell>
          <cell r="B260" t="str">
            <v>Gobierno Autónomo Municipal de Villa de Huacaya</v>
          </cell>
          <cell r="C260" t="str">
            <v>JYA</v>
          </cell>
          <cell r="D260" t="str">
            <v>Javier</v>
          </cell>
        </row>
        <row r="261">
          <cell r="A261">
            <v>1128</v>
          </cell>
          <cell r="B261" t="str">
            <v>Gobierno Autónomo Municipal de Machareti</v>
          </cell>
          <cell r="C261" t="str">
            <v>JYA</v>
          </cell>
          <cell r="D261" t="str">
            <v>Javier</v>
          </cell>
        </row>
        <row r="262">
          <cell r="A262">
            <v>1129</v>
          </cell>
          <cell r="B262" t="str">
            <v>Gobierno Autónomo Municipal de Villa Charcas</v>
          </cell>
          <cell r="C262" t="str">
            <v>JYA</v>
          </cell>
          <cell r="D262" t="str">
            <v>Javier</v>
          </cell>
        </row>
        <row r="263">
          <cell r="A263">
            <v>1201</v>
          </cell>
          <cell r="B263" t="str">
            <v>Gobierno Autónomo Municipal de La Paz</v>
          </cell>
          <cell r="C263" t="str">
            <v>JYA</v>
          </cell>
          <cell r="D263" t="str">
            <v>Javier</v>
          </cell>
        </row>
        <row r="264">
          <cell r="A264">
            <v>1202</v>
          </cell>
          <cell r="B264" t="str">
            <v>Gobierno Autónomo Municipal de Palca</v>
          </cell>
          <cell r="C264" t="str">
            <v>JYA</v>
          </cell>
          <cell r="D264" t="str">
            <v>Javier</v>
          </cell>
        </row>
        <row r="265">
          <cell r="A265">
            <v>1203</v>
          </cell>
          <cell r="B265" t="str">
            <v>Gobierno Autónomo Municipal de Mecapaca</v>
          </cell>
          <cell r="C265" t="str">
            <v>JYA</v>
          </cell>
          <cell r="D265" t="str">
            <v>Javier</v>
          </cell>
        </row>
        <row r="266">
          <cell r="A266">
            <v>1204</v>
          </cell>
          <cell r="B266" t="str">
            <v>Gobierno Autónomo Municipal de Achocalla</v>
          </cell>
          <cell r="C266" t="str">
            <v>JYA</v>
          </cell>
          <cell r="D266" t="str">
            <v>Javier</v>
          </cell>
        </row>
        <row r="267">
          <cell r="A267">
            <v>1205</v>
          </cell>
          <cell r="B267" t="str">
            <v>Gobierno Autónomo Municipal de El Alto de La Paz</v>
          </cell>
          <cell r="C267" t="str">
            <v>JYA</v>
          </cell>
          <cell r="D267" t="str">
            <v>Javier</v>
          </cell>
        </row>
        <row r="268">
          <cell r="A268">
            <v>1206</v>
          </cell>
          <cell r="B268" t="str">
            <v>Gobierno Autónomo Municipal de Viacha</v>
          </cell>
          <cell r="C268" t="str">
            <v>JYA</v>
          </cell>
          <cell r="D268" t="str">
            <v>Javier</v>
          </cell>
        </row>
        <row r="269">
          <cell r="A269">
            <v>1207</v>
          </cell>
          <cell r="B269" t="str">
            <v>Gobierno Autónomo Municipal de Guaqui</v>
          </cell>
          <cell r="C269" t="str">
            <v>JYA</v>
          </cell>
          <cell r="D269" t="str">
            <v>Javier</v>
          </cell>
        </row>
        <row r="270">
          <cell r="A270">
            <v>1208</v>
          </cell>
          <cell r="B270" t="str">
            <v>Gobierno Autónomo Municipal de Tiahuanacu</v>
          </cell>
          <cell r="C270" t="str">
            <v>JYA</v>
          </cell>
          <cell r="D270" t="str">
            <v>Javier</v>
          </cell>
        </row>
        <row r="271">
          <cell r="A271">
            <v>1209</v>
          </cell>
          <cell r="B271" t="str">
            <v>Gobierno Autónomo Municipal de Desaguadero</v>
          </cell>
          <cell r="C271" t="str">
            <v>JYA</v>
          </cell>
          <cell r="D271" t="str">
            <v>Javier</v>
          </cell>
        </row>
        <row r="272">
          <cell r="A272">
            <v>1210</v>
          </cell>
          <cell r="B272" t="str">
            <v>Gobierno Autónomo Municipal de Caranavi</v>
          </cell>
          <cell r="C272" t="str">
            <v>JYA</v>
          </cell>
          <cell r="D272" t="str">
            <v>Javier</v>
          </cell>
        </row>
        <row r="273">
          <cell r="A273">
            <v>1211</v>
          </cell>
          <cell r="B273" t="str">
            <v>Gobierno Autónomo Municipal de Sica Sica (Villa Aroma)</v>
          </cell>
          <cell r="C273" t="str">
            <v>JYA</v>
          </cell>
          <cell r="D273" t="str">
            <v>Javier</v>
          </cell>
        </row>
        <row r="274">
          <cell r="A274">
            <v>1212</v>
          </cell>
          <cell r="B274" t="str">
            <v>Gobierno Autónomo Municipal de Umala</v>
          </cell>
          <cell r="C274" t="str">
            <v>JYA</v>
          </cell>
          <cell r="D274" t="str">
            <v>Javier</v>
          </cell>
        </row>
        <row r="275">
          <cell r="A275">
            <v>1213</v>
          </cell>
          <cell r="B275" t="str">
            <v>Gobierno Autónomo Municipal de Ayo Ayo</v>
          </cell>
          <cell r="C275" t="str">
            <v>JYA</v>
          </cell>
          <cell r="D275" t="str">
            <v>Javier</v>
          </cell>
        </row>
        <row r="276">
          <cell r="A276">
            <v>1214</v>
          </cell>
          <cell r="B276" t="str">
            <v>Gobierno Autónomo Municipal de Calamarca</v>
          </cell>
          <cell r="C276" t="str">
            <v>JYA</v>
          </cell>
          <cell r="D276" t="str">
            <v>Javier</v>
          </cell>
        </row>
        <row r="277">
          <cell r="A277">
            <v>1215</v>
          </cell>
          <cell r="B277" t="str">
            <v>Gobierno Autónomo Municipal de Patacamaya</v>
          </cell>
          <cell r="C277" t="str">
            <v>JYA</v>
          </cell>
          <cell r="D277" t="str">
            <v>Javier</v>
          </cell>
        </row>
        <row r="278">
          <cell r="A278">
            <v>1216</v>
          </cell>
          <cell r="B278" t="str">
            <v>Gobierno Autónomo Municipal de Colquencha</v>
          </cell>
          <cell r="C278" t="str">
            <v>JYA</v>
          </cell>
          <cell r="D278" t="str">
            <v>Javier</v>
          </cell>
        </row>
        <row r="279">
          <cell r="A279">
            <v>1217</v>
          </cell>
          <cell r="B279" t="str">
            <v>Gobierno Autónomo Municipal de Collana</v>
          </cell>
          <cell r="C279" t="str">
            <v>JYA</v>
          </cell>
          <cell r="D279" t="str">
            <v>Javier</v>
          </cell>
        </row>
        <row r="280">
          <cell r="A280">
            <v>1218</v>
          </cell>
          <cell r="B280" t="str">
            <v>Gobierno Autónomo Municipal de Inquisivi</v>
          </cell>
          <cell r="C280" t="str">
            <v>JYA</v>
          </cell>
          <cell r="D280" t="str">
            <v>Javier</v>
          </cell>
        </row>
        <row r="281">
          <cell r="A281">
            <v>1219</v>
          </cell>
          <cell r="B281" t="str">
            <v>Gobierno Autónomo Municipal de Quime</v>
          </cell>
          <cell r="C281" t="str">
            <v>JYA</v>
          </cell>
          <cell r="D281" t="str">
            <v>Javier</v>
          </cell>
        </row>
        <row r="282">
          <cell r="A282">
            <v>1220</v>
          </cell>
          <cell r="B282" t="str">
            <v>Gobierno Autónomo Municipal de Cajuata</v>
          </cell>
          <cell r="C282" t="str">
            <v>JYA</v>
          </cell>
          <cell r="D282" t="str">
            <v>Javier</v>
          </cell>
        </row>
        <row r="283">
          <cell r="A283">
            <v>1221</v>
          </cell>
          <cell r="B283" t="str">
            <v>Gobierno Autónomo Municipal de Colquiri</v>
          </cell>
          <cell r="C283" t="str">
            <v>JYA</v>
          </cell>
          <cell r="D283" t="str">
            <v>Javier</v>
          </cell>
        </row>
        <row r="284">
          <cell r="A284">
            <v>1222</v>
          </cell>
          <cell r="B284" t="str">
            <v>Gobierno Autónomo Municipal de Ichoca</v>
          </cell>
          <cell r="C284" t="str">
            <v>JYA</v>
          </cell>
          <cell r="D284" t="str">
            <v>Javier</v>
          </cell>
        </row>
        <row r="285">
          <cell r="A285">
            <v>1223</v>
          </cell>
          <cell r="B285" t="str">
            <v>Gobierno Autónomo Municipal de Villa Libertad Licoma</v>
          </cell>
          <cell r="C285" t="str">
            <v>JYA</v>
          </cell>
          <cell r="D285" t="str">
            <v>Javier</v>
          </cell>
        </row>
        <row r="286">
          <cell r="A286">
            <v>1224</v>
          </cell>
          <cell r="B286" t="str">
            <v>Gobierno Autónomo Municipal de Achacachi</v>
          </cell>
          <cell r="C286" t="str">
            <v>JYA</v>
          </cell>
          <cell r="D286" t="str">
            <v>Javier</v>
          </cell>
        </row>
        <row r="287">
          <cell r="A287">
            <v>1225</v>
          </cell>
          <cell r="B287" t="str">
            <v>Gobierno Autónomo Municipal de Ancoraimes</v>
          </cell>
          <cell r="C287" t="str">
            <v>JYA</v>
          </cell>
          <cell r="D287" t="str">
            <v>Javier</v>
          </cell>
        </row>
        <row r="288">
          <cell r="A288">
            <v>1226</v>
          </cell>
          <cell r="B288" t="str">
            <v>Gobierno Autónomo Municipal de Sorata</v>
          </cell>
          <cell r="C288" t="str">
            <v>JYA</v>
          </cell>
          <cell r="D288" t="str">
            <v>Javier</v>
          </cell>
        </row>
        <row r="289">
          <cell r="A289">
            <v>1227</v>
          </cell>
          <cell r="B289" t="str">
            <v>Gobierno Autónomo Municipal de Guanay</v>
          </cell>
          <cell r="C289" t="str">
            <v>JYA</v>
          </cell>
          <cell r="D289" t="str">
            <v>Javier</v>
          </cell>
        </row>
        <row r="290">
          <cell r="A290">
            <v>1228</v>
          </cell>
          <cell r="B290" t="str">
            <v>Gobierno Autónomo Municipal de Tacacoma</v>
          </cell>
          <cell r="C290" t="str">
            <v>JYA</v>
          </cell>
          <cell r="D290" t="str">
            <v>Javier</v>
          </cell>
        </row>
        <row r="291">
          <cell r="A291">
            <v>1229</v>
          </cell>
          <cell r="B291" t="str">
            <v>Gobierno Autónomo Municipal de Tipuani</v>
          </cell>
          <cell r="C291" t="str">
            <v>JYA</v>
          </cell>
          <cell r="D291" t="str">
            <v>Javier</v>
          </cell>
        </row>
        <row r="292">
          <cell r="A292">
            <v>1230</v>
          </cell>
          <cell r="B292" t="str">
            <v>Gobierno Autónomo Municipal de Quiabaya</v>
          </cell>
          <cell r="C292" t="str">
            <v>JYA</v>
          </cell>
          <cell r="D292" t="str">
            <v>Javier</v>
          </cell>
        </row>
        <row r="293">
          <cell r="A293">
            <v>1231</v>
          </cell>
          <cell r="B293" t="str">
            <v>Gobierno Autónomo Municipal de Combaya</v>
          </cell>
          <cell r="C293" t="str">
            <v>JYA</v>
          </cell>
          <cell r="D293" t="str">
            <v>Javier</v>
          </cell>
        </row>
        <row r="294">
          <cell r="A294">
            <v>1232</v>
          </cell>
          <cell r="B294" t="str">
            <v>Gobierno Autónomo Municipal de Copacabana</v>
          </cell>
          <cell r="C294" t="str">
            <v>JYA</v>
          </cell>
          <cell r="D294" t="str">
            <v>Javier</v>
          </cell>
        </row>
        <row r="295">
          <cell r="A295">
            <v>1233</v>
          </cell>
          <cell r="B295" t="str">
            <v>Gobierno Autónomo Municipal de San Pedro de Tiquina</v>
          </cell>
          <cell r="C295" t="str">
            <v>JYA</v>
          </cell>
          <cell r="D295" t="str">
            <v>Javier</v>
          </cell>
        </row>
        <row r="296">
          <cell r="A296">
            <v>1234</v>
          </cell>
          <cell r="B296" t="str">
            <v>Gobierno Autónomo Municipal de Tito Yupanqui</v>
          </cell>
          <cell r="C296" t="str">
            <v>JYA</v>
          </cell>
          <cell r="D296" t="str">
            <v>Javier</v>
          </cell>
        </row>
        <row r="297">
          <cell r="A297">
            <v>1235</v>
          </cell>
          <cell r="B297" t="str">
            <v>Gobierno Autónomo Municipal de Chuma</v>
          </cell>
          <cell r="C297" t="str">
            <v>JYA</v>
          </cell>
          <cell r="D297" t="str">
            <v>Javier</v>
          </cell>
        </row>
        <row r="298">
          <cell r="A298">
            <v>1236</v>
          </cell>
          <cell r="B298" t="str">
            <v>Gobierno Autónomo Municipal de Ayata</v>
          </cell>
          <cell r="C298" t="str">
            <v>JYA</v>
          </cell>
          <cell r="D298" t="str">
            <v>Javier</v>
          </cell>
        </row>
        <row r="299">
          <cell r="A299">
            <v>1237</v>
          </cell>
          <cell r="B299" t="str">
            <v>Gobierno Autónomo Municipal de Aucapata</v>
          </cell>
          <cell r="C299" t="str">
            <v>JYA</v>
          </cell>
          <cell r="D299" t="str">
            <v>Javier</v>
          </cell>
        </row>
        <row r="300">
          <cell r="A300">
            <v>1238</v>
          </cell>
          <cell r="B300" t="str">
            <v>Gobierno Autónomo Municipal de Corocoro</v>
          </cell>
          <cell r="C300" t="str">
            <v>JYA</v>
          </cell>
          <cell r="D300" t="str">
            <v>Javier</v>
          </cell>
        </row>
        <row r="301">
          <cell r="A301">
            <v>1239</v>
          </cell>
          <cell r="B301" t="str">
            <v>Gobierno Autónomo Municipal de Caquiaviri</v>
          </cell>
          <cell r="C301" t="str">
            <v>JYA</v>
          </cell>
          <cell r="D301" t="str">
            <v>Javier</v>
          </cell>
        </row>
        <row r="302">
          <cell r="A302">
            <v>1240</v>
          </cell>
          <cell r="B302" t="str">
            <v>Gobierno Autónomo Municipal de Calacoto</v>
          </cell>
          <cell r="C302" t="str">
            <v>JYA</v>
          </cell>
          <cell r="D302" t="str">
            <v>Javier</v>
          </cell>
        </row>
        <row r="303">
          <cell r="A303">
            <v>1241</v>
          </cell>
          <cell r="B303" t="str">
            <v>Gobierno Autónomo Municipal de Comanche</v>
          </cell>
          <cell r="C303" t="str">
            <v>JYA</v>
          </cell>
          <cell r="D303" t="str">
            <v>Javier</v>
          </cell>
        </row>
        <row r="304">
          <cell r="A304">
            <v>1242</v>
          </cell>
          <cell r="B304" t="str">
            <v>Gobierno Autónomo Municipal de Charaña</v>
          </cell>
          <cell r="C304" t="str">
            <v>JYA</v>
          </cell>
          <cell r="D304" t="str">
            <v>Javier</v>
          </cell>
        </row>
        <row r="305">
          <cell r="A305">
            <v>1243</v>
          </cell>
          <cell r="B305" t="str">
            <v>Gobierno Autónomo Municipal de Waldo Ballivián</v>
          </cell>
          <cell r="C305" t="str">
            <v>JYA</v>
          </cell>
          <cell r="D305" t="str">
            <v>Javier</v>
          </cell>
        </row>
        <row r="306">
          <cell r="A306">
            <v>1244</v>
          </cell>
          <cell r="B306" t="str">
            <v>Gobierno Autónomo Municipal de Nazacara de Pacajes</v>
          </cell>
          <cell r="C306" t="str">
            <v>JYA</v>
          </cell>
          <cell r="D306" t="str">
            <v>Javier</v>
          </cell>
        </row>
        <row r="307">
          <cell r="A307">
            <v>1245</v>
          </cell>
          <cell r="B307" t="str">
            <v>Gobierno Autónomo Municipal de Santiago de Callapa</v>
          </cell>
          <cell r="C307" t="str">
            <v>JYA</v>
          </cell>
          <cell r="D307" t="str">
            <v>Javier</v>
          </cell>
        </row>
        <row r="308">
          <cell r="A308">
            <v>1246</v>
          </cell>
          <cell r="B308" t="str">
            <v>Gobierno Autónomo Municipal de Puerto Acosta</v>
          </cell>
          <cell r="C308" t="str">
            <v>JYA</v>
          </cell>
          <cell r="D308" t="str">
            <v>Javier</v>
          </cell>
        </row>
        <row r="309">
          <cell r="A309">
            <v>1247</v>
          </cell>
          <cell r="B309" t="str">
            <v>Gobierno Autónomo Municipal de Mocomoco</v>
          </cell>
          <cell r="C309" t="str">
            <v>JYA</v>
          </cell>
          <cell r="D309" t="str">
            <v>Javier</v>
          </cell>
        </row>
        <row r="310">
          <cell r="A310">
            <v>1248</v>
          </cell>
          <cell r="B310" t="str">
            <v>Gobierno Autónomo Municipal de Carabuco</v>
          </cell>
          <cell r="C310" t="str">
            <v>JYA</v>
          </cell>
          <cell r="D310" t="str">
            <v>Javier</v>
          </cell>
        </row>
        <row r="311">
          <cell r="A311">
            <v>1249</v>
          </cell>
          <cell r="B311" t="str">
            <v>Gobierno Autónomo Municipal de Apolo</v>
          </cell>
          <cell r="C311" t="str">
            <v>JYA</v>
          </cell>
          <cell r="D311" t="str">
            <v>Javier</v>
          </cell>
        </row>
        <row r="312">
          <cell r="A312">
            <v>1250</v>
          </cell>
          <cell r="B312" t="str">
            <v>Gobierno Autónomo Municipal de Pelechuco</v>
          </cell>
          <cell r="C312" t="str">
            <v>JYA</v>
          </cell>
          <cell r="D312" t="str">
            <v>Javier</v>
          </cell>
        </row>
        <row r="313">
          <cell r="A313">
            <v>1251</v>
          </cell>
          <cell r="B313" t="str">
            <v>Gobierno Autónomo Municipal de Luribay</v>
          </cell>
          <cell r="C313" t="str">
            <v>JYA</v>
          </cell>
          <cell r="D313" t="str">
            <v>Javier</v>
          </cell>
        </row>
        <row r="314">
          <cell r="A314">
            <v>1252</v>
          </cell>
          <cell r="B314" t="str">
            <v>Gobierno Autónomo Municipal de Sapahaqui</v>
          </cell>
          <cell r="C314" t="str">
            <v>JYA</v>
          </cell>
          <cell r="D314" t="str">
            <v>Javier</v>
          </cell>
        </row>
        <row r="315">
          <cell r="A315">
            <v>1253</v>
          </cell>
          <cell r="B315" t="str">
            <v>Gobierno Autónomo Municipal de Yaco</v>
          </cell>
          <cell r="C315" t="str">
            <v>JYA</v>
          </cell>
          <cell r="D315" t="str">
            <v>Javier</v>
          </cell>
        </row>
        <row r="316">
          <cell r="A316">
            <v>1254</v>
          </cell>
          <cell r="B316" t="str">
            <v>Gobierno Autónomo Municipal de Malla</v>
          </cell>
          <cell r="C316" t="str">
            <v>JYA</v>
          </cell>
          <cell r="D316" t="str">
            <v>Javier</v>
          </cell>
        </row>
        <row r="317">
          <cell r="A317">
            <v>1255</v>
          </cell>
          <cell r="B317" t="str">
            <v>Gobierno Autónomo Municipal de Cairoma</v>
          </cell>
          <cell r="C317" t="str">
            <v>JYA</v>
          </cell>
          <cell r="D317" t="str">
            <v>Javier</v>
          </cell>
        </row>
        <row r="318">
          <cell r="A318">
            <v>1256</v>
          </cell>
          <cell r="B318" t="str">
            <v>Gobierno Autónomo Municipal de Chulumani (Villa de la Libertad)</v>
          </cell>
          <cell r="C318" t="str">
            <v>JYA</v>
          </cell>
          <cell r="D318" t="str">
            <v>Javier</v>
          </cell>
        </row>
        <row r="319">
          <cell r="A319">
            <v>1257</v>
          </cell>
          <cell r="B319" t="str">
            <v>Gobierno Autónomo Municipal de Irupana (Villa de Lanza)</v>
          </cell>
          <cell r="C319" t="str">
            <v>JYA</v>
          </cell>
          <cell r="D319" t="str">
            <v>Javier</v>
          </cell>
        </row>
        <row r="320">
          <cell r="A320">
            <v>1258</v>
          </cell>
          <cell r="B320" t="str">
            <v>Gobierno Autónomo Municipal de Yanacachi</v>
          </cell>
          <cell r="C320" t="str">
            <v>JYA</v>
          </cell>
          <cell r="D320" t="str">
            <v>Javier</v>
          </cell>
        </row>
        <row r="321">
          <cell r="A321">
            <v>1259</v>
          </cell>
          <cell r="B321" t="str">
            <v>Gobierno Autónomo Municipal de Palos Blancos</v>
          </cell>
          <cell r="C321" t="str">
            <v>JYA</v>
          </cell>
          <cell r="D321" t="str">
            <v>Javier</v>
          </cell>
        </row>
        <row r="322">
          <cell r="A322">
            <v>1260</v>
          </cell>
          <cell r="B322" t="str">
            <v>Gobierno Autónomo Municipal de La Asunta</v>
          </cell>
          <cell r="C322" t="str">
            <v>JYA</v>
          </cell>
          <cell r="D322" t="str">
            <v>Javier</v>
          </cell>
        </row>
        <row r="323">
          <cell r="A323">
            <v>1261</v>
          </cell>
          <cell r="B323" t="str">
            <v>Gobierno Autónomo Municipal de Pucarani</v>
          </cell>
          <cell r="C323" t="str">
            <v>JYA</v>
          </cell>
          <cell r="D323" t="str">
            <v>Javier</v>
          </cell>
        </row>
        <row r="324">
          <cell r="A324">
            <v>1262</v>
          </cell>
          <cell r="B324" t="str">
            <v>Gobierno Autónomo Municipal de Laja</v>
          </cell>
          <cell r="C324" t="str">
            <v>JYA</v>
          </cell>
          <cell r="D324" t="str">
            <v>Javier</v>
          </cell>
        </row>
        <row r="325">
          <cell r="A325">
            <v>1263</v>
          </cell>
          <cell r="B325" t="str">
            <v>Gobierno Autónomo Municipal de Batallas</v>
          </cell>
          <cell r="C325" t="str">
            <v>JYA</v>
          </cell>
          <cell r="D325" t="str">
            <v>Javier</v>
          </cell>
        </row>
        <row r="326">
          <cell r="A326">
            <v>1264</v>
          </cell>
          <cell r="B326" t="str">
            <v>Gobierno Autónomo Municipal de Puerto Pérez</v>
          </cell>
          <cell r="C326" t="str">
            <v>JYA</v>
          </cell>
          <cell r="D326" t="str">
            <v>Javier</v>
          </cell>
        </row>
        <row r="327">
          <cell r="A327">
            <v>1265</v>
          </cell>
          <cell r="B327" t="str">
            <v>Gobierno Autónomo Municipal de Coroico</v>
          </cell>
          <cell r="C327" t="str">
            <v>JYA</v>
          </cell>
          <cell r="D327" t="str">
            <v>Javier</v>
          </cell>
        </row>
        <row r="328">
          <cell r="A328">
            <v>1266</v>
          </cell>
          <cell r="B328" t="str">
            <v>Gobierno Autónomo Municipal de Coripata</v>
          </cell>
          <cell r="C328" t="str">
            <v>JYA</v>
          </cell>
          <cell r="D328" t="str">
            <v>Javier</v>
          </cell>
        </row>
        <row r="329">
          <cell r="A329">
            <v>1267</v>
          </cell>
          <cell r="B329" t="str">
            <v>Gobierno Autónomo Municipal de Ixiamas</v>
          </cell>
          <cell r="C329" t="str">
            <v>JYA</v>
          </cell>
          <cell r="D329" t="str">
            <v>Javier</v>
          </cell>
        </row>
        <row r="330">
          <cell r="A330">
            <v>1268</v>
          </cell>
          <cell r="B330" t="str">
            <v>Gobierno Autónomo Municipal de San Buenaventura</v>
          </cell>
          <cell r="C330" t="str">
            <v>JYA</v>
          </cell>
          <cell r="D330" t="str">
            <v>Javier</v>
          </cell>
        </row>
        <row r="331">
          <cell r="A331">
            <v>1269</v>
          </cell>
          <cell r="B331" t="str">
            <v>Gobierno Autónomo Municipal de General Juan José Pérez (Charazani)</v>
          </cell>
          <cell r="C331" t="str">
            <v>JYA</v>
          </cell>
          <cell r="D331" t="str">
            <v>Javier</v>
          </cell>
        </row>
        <row r="332">
          <cell r="A332">
            <v>1270</v>
          </cell>
          <cell r="B332" t="str">
            <v>Gobierno Autónomo Municipal de Curva</v>
          </cell>
          <cell r="C332" t="str">
            <v>JYA</v>
          </cell>
          <cell r="D332" t="str">
            <v>Javier</v>
          </cell>
        </row>
        <row r="333">
          <cell r="A333">
            <v>1271</v>
          </cell>
          <cell r="B333" t="str">
            <v>Gobierno Autónomo Municipal de San Pedro de Curahuara</v>
          </cell>
          <cell r="C333" t="str">
            <v>JYA</v>
          </cell>
          <cell r="D333" t="str">
            <v>Javier</v>
          </cell>
        </row>
        <row r="334">
          <cell r="A334">
            <v>1272</v>
          </cell>
          <cell r="B334" t="str">
            <v>Gobierno Autónomo Municipal de Papel Pampa</v>
          </cell>
          <cell r="C334" t="str">
            <v>JYA</v>
          </cell>
          <cell r="D334" t="str">
            <v>Javier</v>
          </cell>
        </row>
        <row r="335">
          <cell r="A335">
            <v>1273</v>
          </cell>
          <cell r="B335" t="str">
            <v>Gobierno Autónomo Municipal de Chacarilla</v>
          </cell>
          <cell r="C335" t="str">
            <v>JYA</v>
          </cell>
          <cell r="D335" t="str">
            <v>Javier</v>
          </cell>
        </row>
        <row r="336">
          <cell r="A336">
            <v>1274</v>
          </cell>
          <cell r="B336" t="str">
            <v>Gobierno Autónomo Municipal de Santiago de Machaca</v>
          </cell>
          <cell r="C336" t="str">
            <v>JYA</v>
          </cell>
          <cell r="D336" t="str">
            <v>Javier</v>
          </cell>
        </row>
        <row r="337">
          <cell r="A337">
            <v>1275</v>
          </cell>
          <cell r="B337" t="str">
            <v>Gobierno Autónomo Municipal de Catacora</v>
          </cell>
          <cell r="C337" t="str">
            <v>JYA</v>
          </cell>
          <cell r="D337" t="str">
            <v>Javier</v>
          </cell>
        </row>
        <row r="338">
          <cell r="A338">
            <v>1276</v>
          </cell>
          <cell r="B338" t="str">
            <v>Gobierno Autónomo Municipal de Mapiri</v>
          </cell>
          <cell r="C338" t="str">
            <v>JYA</v>
          </cell>
          <cell r="D338" t="str">
            <v>Javier</v>
          </cell>
        </row>
        <row r="339">
          <cell r="A339">
            <v>1277</v>
          </cell>
          <cell r="B339" t="str">
            <v>Gobierno Autónomo Municipal de Teoponte</v>
          </cell>
          <cell r="C339" t="str">
            <v>JYA</v>
          </cell>
          <cell r="D339" t="str">
            <v>Javier</v>
          </cell>
        </row>
        <row r="340">
          <cell r="A340">
            <v>1278</v>
          </cell>
          <cell r="B340" t="str">
            <v>Gobierno Autónomo Municipal de San Andrés de Machaca</v>
          </cell>
          <cell r="C340" t="str">
            <v>JYA</v>
          </cell>
          <cell r="D340" t="str">
            <v>Javier</v>
          </cell>
        </row>
        <row r="341">
          <cell r="A341">
            <v>1279</v>
          </cell>
          <cell r="B341" t="str">
            <v>Gobierno Autónomo Municipal de Jesús de Machaca</v>
          </cell>
          <cell r="C341" t="str">
            <v>JYA</v>
          </cell>
          <cell r="D341" t="str">
            <v>Javier</v>
          </cell>
        </row>
        <row r="342">
          <cell r="A342">
            <v>1280</v>
          </cell>
          <cell r="B342" t="str">
            <v>Gobierno Autónomo Municipal de Taraco</v>
          </cell>
          <cell r="C342" t="str">
            <v>JYA</v>
          </cell>
          <cell r="D342" t="str">
            <v>Javier</v>
          </cell>
        </row>
        <row r="343">
          <cell r="A343">
            <v>1281</v>
          </cell>
          <cell r="B343" t="str">
            <v>Gobierno Autónomo Municipal de Huarina</v>
          </cell>
          <cell r="C343" t="str">
            <v>JYA</v>
          </cell>
          <cell r="D343" t="str">
            <v>Javier</v>
          </cell>
        </row>
        <row r="344">
          <cell r="A344">
            <v>1282</v>
          </cell>
          <cell r="B344" t="str">
            <v>Gobierno Autónomo Municipal de Santiago de Huata</v>
          </cell>
          <cell r="C344" t="str">
            <v>JYA</v>
          </cell>
          <cell r="D344" t="str">
            <v>Javier</v>
          </cell>
        </row>
        <row r="345">
          <cell r="A345">
            <v>1283</v>
          </cell>
          <cell r="B345" t="str">
            <v>Gobierno Autónomo Municipal de Escoma</v>
          </cell>
          <cell r="C345" t="str">
            <v>JYA</v>
          </cell>
          <cell r="D345" t="str">
            <v>Javier</v>
          </cell>
        </row>
        <row r="346">
          <cell r="A346">
            <v>1284</v>
          </cell>
          <cell r="B346" t="str">
            <v>Gobierno Autónomo Municipal de Humanata</v>
          </cell>
          <cell r="C346" t="str">
            <v>JYA</v>
          </cell>
          <cell r="D346" t="str">
            <v>Javier</v>
          </cell>
        </row>
        <row r="347">
          <cell r="A347">
            <v>1285</v>
          </cell>
          <cell r="B347" t="str">
            <v>Gobierno Autónomo Municipal de Alto Beni</v>
          </cell>
          <cell r="C347" t="str">
            <v>JYA</v>
          </cell>
          <cell r="D347" t="str">
            <v>Javier</v>
          </cell>
        </row>
        <row r="348">
          <cell r="A348">
            <v>1286</v>
          </cell>
          <cell r="B348" t="str">
            <v>Gobierno Autónomo Municipal de Huatajata</v>
          </cell>
          <cell r="C348" t="str">
            <v>JYA</v>
          </cell>
          <cell r="D348" t="str">
            <v>Javier</v>
          </cell>
        </row>
        <row r="349">
          <cell r="A349">
            <v>1287</v>
          </cell>
          <cell r="B349" t="str">
            <v>Gobierno Autónomo Municipal de Chua Cocani</v>
          </cell>
          <cell r="C349" t="str">
            <v>JYA</v>
          </cell>
          <cell r="D349" t="str">
            <v>Javier</v>
          </cell>
        </row>
        <row r="350">
          <cell r="A350">
            <v>1301</v>
          </cell>
          <cell r="B350" t="str">
            <v>Gobierno Autónomo Municipal de Cochabamba</v>
          </cell>
          <cell r="C350" t="str">
            <v>JYA</v>
          </cell>
          <cell r="D350" t="str">
            <v>Javier</v>
          </cell>
        </row>
        <row r="351">
          <cell r="A351">
            <v>1302</v>
          </cell>
          <cell r="B351" t="str">
            <v>Gobierno Autónomo Municipal de Quillacollo</v>
          </cell>
          <cell r="C351" t="str">
            <v>JYA</v>
          </cell>
          <cell r="D351" t="str">
            <v>Javier</v>
          </cell>
        </row>
        <row r="352">
          <cell r="A352">
            <v>1303</v>
          </cell>
          <cell r="B352" t="str">
            <v>Gobierno Autónomo Municipal de Sipe Sipe</v>
          </cell>
          <cell r="C352" t="str">
            <v>JYA</v>
          </cell>
          <cell r="D352" t="str">
            <v>Javier</v>
          </cell>
        </row>
        <row r="353">
          <cell r="A353">
            <v>1304</v>
          </cell>
          <cell r="B353" t="str">
            <v>Gobierno Autónomo Municipal de Tiquipaya</v>
          </cell>
          <cell r="C353" t="str">
            <v>JYA</v>
          </cell>
          <cell r="D353" t="str">
            <v>Javier</v>
          </cell>
        </row>
        <row r="354">
          <cell r="A354">
            <v>1305</v>
          </cell>
          <cell r="B354" t="str">
            <v>Gobierno Autónomo Municipal de Vinto</v>
          </cell>
          <cell r="C354" t="str">
            <v>JYA</v>
          </cell>
          <cell r="D354" t="str">
            <v>Javier</v>
          </cell>
        </row>
        <row r="355">
          <cell r="A355">
            <v>1306</v>
          </cell>
          <cell r="B355" t="str">
            <v>Gobierno Autónomo Municipal de Colcapirhua</v>
          </cell>
          <cell r="C355" t="str">
            <v>JYA</v>
          </cell>
          <cell r="D355" t="str">
            <v>Javier</v>
          </cell>
        </row>
        <row r="356">
          <cell r="A356">
            <v>1307</v>
          </cell>
          <cell r="B356" t="str">
            <v>Gobierno Autónomo Municipal de Aiquile</v>
          </cell>
          <cell r="C356" t="str">
            <v>JYA</v>
          </cell>
          <cell r="D356" t="str">
            <v>Javier</v>
          </cell>
        </row>
        <row r="357">
          <cell r="A357">
            <v>1308</v>
          </cell>
          <cell r="B357" t="str">
            <v>Gobierno Autónomo Municipal de Pasorapa</v>
          </cell>
          <cell r="C357" t="str">
            <v>JYA</v>
          </cell>
          <cell r="D357" t="str">
            <v>Javier</v>
          </cell>
        </row>
        <row r="358">
          <cell r="A358">
            <v>1309</v>
          </cell>
          <cell r="B358" t="str">
            <v>Gobierno Autónomo Municipal de Omereque</v>
          </cell>
          <cell r="C358" t="str">
            <v>JYA</v>
          </cell>
          <cell r="D358" t="str">
            <v>Javier</v>
          </cell>
        </row>
        <row r="359">
          <cell r="A359">
            <v>1310</v>
          </cell>
          <cell r="B359" t="str">
            <v>Gobierno Autónomo Municipal de Independencia</v>
          </cell>
          <cell r="C359" t="str">
            <v>JYA</v>
          </cell>
          <cell r="D359" t="str">
            <v>Javier</v>
          </cell>
        </row>
        <row r="360">
          <cell r="A360">
            <v>1311</v>
          </cell>
          <cell r="B360" t="str">
            <v>Gobierno Autónomo Municipal de Morochata</v>
          </cell>
          <cell r="C360" t="str">
            <v>JYA</v>
          </cell>
          <cell r="D360" t="str">
            <v>Javier</v>
          </cell>
        </row>
        <row r="361">
          <cell r="A361">
            <v>1312</v>
          </cell>
          <cell r="B361" t="str">
            <v>Gobierno Autónomo Municipal de Sacaba</v>
          </cell>
          <cell r="C361" t="str">
            <v>JYA</v>
          </cell>
          <cell r="D361" t="str">
            <v>Javier</v>
          </cell>
        </row>
        <row r="362">
          <cell r="A362">
            <v>1313</v>
          </cell>
          <cell r="B362" t="str">
            <v>Gobierno Autónomo Municipal de Colomi</v>
          </cell>
          <cell r="C362" t="str">
            <v>JYA</v>
          </cell>
          <cell r="D362" t="str">
            <v>Javier</v>
          </cell>
        </row>
        <row r="363">
          <cell r="A363">
            <v>1314</v>
          </cell>
          <cell r="B363" t="str">
            <v>Gobierno Autónomo Municipal de Villa Tunari</v>
          </cell>
          <cell r="C363" t="str">
            <v>JYA</v>
          </cell>
          <cell r="D363" t="str">
            <v>Javier</v>
          </cell>
        </row>
        <row r="364">
          <cell r="A364">
            <v>1315</v>
          </cell>
          <cell r="B364" t="str">
            <v>Gobierno Autónomo Municipal de Punata</v>
          </cell>
          <cell r="C364" t="str">
            <v>JYA</v>
          </cell>
          <cell r="D364" t="str">
            <v>Javier</v>
          </cell>
        </row>
        <row r="365">
          <cell r="A365">
            <v>1316</v>
          </cell>
          <cell r="B365" t="str">
            <v>Gobierno Autónomo Municipal de Villa Rivero</v>
          </cell>
          <cell r="C365" t="str">
            <v>JYA</v>
          </cell>
          <cell r="D365" t="str">
            <v>Javier</v>
          </cell>
        </row>
        <row r="366">
          <cell r="A366">
            <v>1317</v>
          </cell>
          <cell r="B366" t="str">
            <v>Gobierno Autónomo Municipal de San Benito (Villa José Quintín Mendoza)</v>
          </cell>
          <cell r="C366" t="str">
            <v>JYA</v>
          </cell>
          <cell r="D366" t="str">
            <v>Javier</v>
          </cell>
        </row>
        <row r="367">
          <cell r="A367">
            <v>1318</v>
          </cell>
          <cell r="B367" t="str">
            <v>Gobierno Autónomo Municipal de Tacachi</v>
          </cell>
          <cell r="C367" t="str">
            <v>JYA</v>
          </cell>
          <cell r="D367" t="str">
            <v>Javier</v>
          </cell>
        </row>
        <row r="368">
          <cell r="A368">
            <v>1319</v>
          </cell>
          <cell r="B368" t="str">
            <v>Gobierno Autónomo Municipal Villa Gualberto Villarroel</v>
          </cell>
          <cell r="C368" t="str">
            <v>JYA</v>
          </cell>
          <cell r="D368" t="str">
            <v>Javier</v>
          </cell>
        </row>
        <row r="369">
          <cell r="A369">
            <v>1320</v>
          </cell>
          <cell r="B369" t="str">
            <v>Gobierno Autónomo Municipal de Tarata</v>
          </cell>
          <cell r="C369" t="str">
            <v>JYA</v>
          </cell>
          <cell r="D369" t="str">
            <v>Javier</v>
          </cell>
        </row>
        <row r="370">
          <cell r="A370">
            <v>1321</v>
          </cell>
          <cell r="B370" t="str">
            <v>Gobierno Autónomo Municipal de Anzaldo</v>
          </cell>
          <cell r="C370" t="str">
            <v>JYA</v>
          </cell>
          <cell r="D370" t="str">
            <v>Javier</v>
          </cell>
        </row>
        <row r="371">
          <cell r="A371">
            <v>1322</v>
          </cell>
          <cell r="B371" t="str">
            <v>Gobierno Autónomo Municipal de Arbieto</v>
          </cell>
          <cell r="C371" t="str">
            <v>JYA</v>
          </cell>
          <cell r="D371" t="str">
            <v>Javier</v>
          </cell>
        </row>
        <row r="372">
          <cell r="A372">
            <v>1323</v>
          </cell>
          <cell r="B372" t="str">
            <v>Gobierno Autónomo Municipal de Sacabamba</v>
          </cell>
          <cell r="C372" t="str">
            <v>JYA</v>
          </cell>
          <cell r="D372" t="str">
            <v>Javier</v>
          </cell>
        </row>
        <row r="373">
          <cell r="A373">
            <v>1324</v>
          </cell>
          <cell r="B373" t="str">
            <v>Gobierno Autónomo Municipal de Cliza</v>
          </cell>
          <cell r="C373" t="str">
            <v>JYA</v>
          </cell>
          <cell r="D373" t="str">
            <v>Javier</v>
          </cell>
        </row>
        <row r="374">
          <cell r="A374">
            <v>1325</v>
          </cell>
          <cell r="B374" t="str">
            <v>Gobierno Autónomo Municipal de Toco</v>
          </cell>
          <cell r="C374" t="str">
            <v>JYA</v>
          </cell>
          <cell r="D374" t="str">
            <v>Javier</v>
          </cell>
        </row>
        <row r="375">
          <cell r="A375">
            <v>1326</v>
          </cell>
          <cell r="B375" t="str">
            <v>Gobierno Autónomo Municipal de Tolata</v>
          </cell>
          <cell r="C375" t="str">
            <v>JYA</v>
          </cell>
          <cell r="D375" t="str">
            <v>Javier</v>
          </cell>
        </row>
        <row r="376">
          <cell r="A376">
            <v>1327</v>
          </cell>
          <cell r="B376" t="str">
            <v>Gobierno Autónomo Municipal de Capinota</v>
          </cell>
          <cell r="C376" t="str">
            <v>JYA</v>
          </cell>
          <cell r="D376" t="str">
            <v>Javier</v>
          </cell>
        </row>
        <row r="377">
          <cell r="A377">
            <v>1328</v>
          </cell>
          <cell r="B377" t="str">
            <v>Gobierno Autónomo Municipal de Santivañez</v>
          </cell>
          <cell r="C377" t="str">
            <v>JYA</v>
          </cell>
          <cell r="D377" t="str">
            <v>Javier</v>
          </cell>
        </row>
        <row r="378">
          <cell r="A378">
            <v>1329</v>
          </cell>
          <cell r="B378" t="str">
            <v>Gobierno Autónomo Municipal de Sicaya</v>
          </cell>
          <cell r="C378" t="str">
            <v>JYA</v>
          </cell>
          <cell r="D378" t="str">
            <v>Javier</v>
          </cell>
        </row>
        <row r="379">
          <cell r="A379">
            <v>1330</v>
          </cell>
          <cell r="B379" t="str">
            <v>Gobierno Autónomo Municipal de Tapacari</v>
          </cell>
          <cell r="C379" t="str">
            <v>JYA</v>
          </cell>
          <cell r="D379" t="str">
            <v>Javier</v>
          </cell>
        </row>
        <row r="380">
          <cell r="A380">
            <v>1331</v>
          </cell>
          <cell r="B380" t="str">
            <v>Gobierno Autónomo Municipal de Totora</v>
          </cell>
          <cell r="C380" t="str">
            <v>JYA</v>
          </cell>
          <cell r="D380" t="str">
            <v>Javier</v>
          </cell>
        </row>
        <row r="381">
          <cell r="A381">
            <v>1332</v>
          </cell>
          <cell r="B381" t="str">
            <v>Gobierno Autónomo Municipal de Pojo</v>
          </cell>
          <cell r="C381" t="str">
            <v>JYA</v>
          </cell>
          <cell r="D381" t="str">
            <v>Javier</v>
          </cell>
        </row>
        <row r="382">
          <cell r="A382">
            <v>1333</v>
          </cell>
          <cell r="B382" t="str">
            <v>Gobierno Autónomo Municipal de Pocona</v>
          </cell>
          <cell r="C382" t="str">
            <v>JYA</v>
          </cell>
          <cell r="D382" t="str">
            <v>Javier</v>
          </cell>
        </row>
        <row r="383">
          <cell r="A383">
            <v>1334</v>
          </cell>
          <cell r="B383" t="str">
            <v>Gobierno Autónomo Municipal de Chimoré</v>
          </cell>
          <cell r="C383" t="str">
            <v>JYA</v>
          </cell>
          <cell r="D383" t="str">
            <v>Javier</v>
          </cell>
        </row>
        <row r="384">
          <cell r="A384">
            <v>1335</v>
          </cell>
          <cell r="B384" t="str">
            <v>Gobierno Autónomo Municipal de Puerto Villarroel</v>
          </cell>
          <cell r="C384" t="str">
            <v>JYA</v>
          </cell>
          <cell r="D384" t="str">
            <v>Javier</v>
          </cell>
        </row>
        <row r="385">
          <cell r="A385">
            <v>1336</v>
          </cell>
          <cell r="B385" t="str">
            <v>Gobierno Autónomo Municipal de Arani</v>
          </cell>
          <cell r="C385" t="str">
            <v>JYA</v>
          </cell>
          <cell r="D385" t="str">
            <v>Javier</v>
          </cell>
        </row>
        <row r="386">
          <cell r="A386">
            <v>1337</v>
          </cell>
          <cell r="B386" t="str">
            <v>Gobierno Autónomo Municipal de Vacas</v>
          </cell>
          <cell r="C386" t="str">
            <v>JYA</v>
          </cell>
          <cell r="D386" t="str">
            <v>Javier</v>
          </cell>
        </row>
        <row r="387">
          <cell r="A387">
            <v>1338</v>
          </cell>
          <cell r="B387" t="str">
            <v>Gobierno Autónomo Municipal de Arque</v>
          </cell>
          <cell r="C387" t="str">
            <v>JYA</v>
          </cell>
          <cell r="D387" t="str">
            <v>Javier</v>
          </cell>
        </row>
        <row r="388">
          <cell r="A388">
            <v>1339</v>
          </cell>
          <cell r="B388" t="str">
            <v>Gobierno Autónomo Municipal de Tacopaya</v>
          </cell>
          <cell r="C388" t="str">
            <v>JYA</v>
          </cell>
          <cell r="D388" t="str">
            <v>Javier</v>
          </cell>
        </row>
        <row r="389">
          <cell r="A389">
            <v>1340</v>
          </cell>
          <cell r="B389" t="str">
            <v>Gobierno Autónomo Municipal de Bolivar</v>
          </cell>
          <cell r="C389" t="str">
            <v>JYA</v>
          </cell>
          <cell r="D389" t="str">
            <v>Javier</v>
          </cell>
        </row>
        <row r="390">
          <cell r="A390">
            <v>1341</v>
          </cell>
          <cell r="B390" t="str">
            <v>Gobierno Autónomo Municipal de Tiraque</v>
          </cell>
          <cell r="C390" t="str">
            <v>JYA</v>
          </cell>
          <cell r="D390" t="str">
            <v>Javier</v>
          </cell>
        </row>
        <row r="391">
          <cell r="A391">
            <v>1342</v>
          </cell>
          <cell r="B391" t="str">
            <v>Gobierno Autónomo Municipal de Mizque</v>
          </cell>
          <cell r="C391" t="str">
            <v>JYA</v>
          </cell>
          <cell r="D391" t="str">
            <v>Javier</v>
          </cell>
        </row>
        <row r="392">
          <cell r="A392">
            <v>1343</v>
          </cell>
          <cell r="B392" t="str">
            <v>Gobierno Autónomo Municipal de Vila Vila</v>
          </cell>
          <cell r="C392" t="str">
            <v>JYA</v>
          </cell>
          <cell r="D392" t="str">
            <v>Javier</v>
          </cell>
        </row>
        <row r="393">
          <cell r="A393">
            <v>1344</v>
          </cell>
          <cell r="B393" t="str">
            <v>Gobierno Autónomo Municipal de Alalay</v>
          </cell>
          <cell r="C393" t="str">
            <v>JYA</v>
          </cell>
          <cell r="D393" t="str">
            <v>Javier</v>
          </cell>
        </row>
        <row r="394">
          <cell r="A394">
            <v>1345</v>
          </cell>
          <cell r="B394" t="str">
            <v>Gobierno Autónomo Municipal de Entre Rios</v>
          </cell>
          <cell r="C394" t="str">
            <v>JYA</v>
          </cell>
          <cell r="D394" t="str">
            <v>Javier</v>
          </cell>
        </row>
        <row r="395">
          <cell r="A395">
            <v>1346</v>
          </cell>
          <cell r="B395" t="str">
            <v>Gobierno Autónomo Municipal de Cocapata</v>
          </cell>
          <cell r="C395" t="str">
            <v>JYA</v>
          </cell>
          <cell r="D395" t="str">
            <v>Javier</v>
          </cell>
        </row>
        <row r="396">
          <cell r="A396">
            <v>1347</v>
          </cell>
          <cell r="B396" t="str">
            <v>Gobierno Autónomo Municipal de Shinahota</v>
          </cell>
          <cell r="C396" t="str">
            <v>JYA</v>
          </cell>
          <cell r="D396" t="str">
            <v>Javier</v>
          </cell>
        </row>
        <row r="397">
          <cell r="A397">
            <v>1401</v>
          </cell>
          <cell r="B397" t="str">
            <v>Gobierno Autónomo Municipal de Oruro</v>
          </cell>
          <cell r="C397" t="str">
            <v>JYA</v>
          </cell>
          <cell r="D397" t="str">
            <v>Javier</v>
          </cell>
        </row>
        <row r="398">
          <cell r="A398">
            <v>1402</v>
          </cell>
          <cell r="B398" t="str">
            <v>Gobierno Autónomo Municipal de Caracollo</v>
          </cell>
          <cell r="C398" t="str">
            <v>JYA</v>
          </cell>
          <cell r="D398" t="str">
            <v>Javier</v>
          </cell>
        </row>
        <row r="399">
          <cell r="A399">
            <v>1403</v>
          </cell>
          <cell r="B399" t="str">
            <v>Gobierno Autónomo Municipal de El Choro</v>
          </cell>
          <cell r="C399" t="str">
            <v>JYA</v>
          </cell>
          <cell r="D399" t="str">
            <v>Javier</v>
          </cell>
        </row>
        <row r="400">
          <cell r="A400">
            <v>1404</v>
          </cell>
          <cell r="B400" t="str">
            <v>Gobierno Autónomo Municipal de Challapata</v>
          </cell>
          <cell r="C400" t="str">
            <v>JYA</v>
          </cell>
          <cell r="D400" t="str">
            <v>Javier</v>
          </cell>
        </row>
        <row r="401">
          <cell r="A401">
            <v>1405</v>
          </cell>
          <cell r="B401" t="str">
            <v>Gobierno Autónomo Municipal de Santuario de Quillacas</v>
          </cell>
          <cell r="C401" t="str">
            <v>JYA</v>
          </cell>
          <cell r="D401" t="str">
            <v>Javier</v>
          </cell>
        </row>
        <row r="402">
          <cell r="A402">
            <v>1406</v>
          </cell>
          <cell r="B402" t="str">
            <v>Gobierno Autónomo Municipal de Huanuni</v>
          </cell>
          <cell r="C402" t="str">
            <v>JYA</v>
          </cell>
          <cell r="D402" t="str">
            <v>Javier</v>
          </cell>
        </row>
        <row r="403">
          <cell r="A403">
            <v>1407</v>
          </cell>
          <cell r="B403" t="str">
            <v>Gobierno Autónomo Municipal de Machacamarca</v>
          </cell>
          <cell r="C403" t="str">
            <v>JYA</v>
          </cell>
          <cell r="D403" t="str">
            <v>Javier</v>
          </cell>
        </row>
        <row r="404">
          <cell r="A404">
            <v>1408</v>
          </cell>
          <cell r="B404" t="str">
            <v>Gobierno Autónomo Municipal de Poopó (Villa Poopó)</v>
          </cell>
          <cell r="C404" t="str">
            <v>JYA</v>
          </cell>
          <cell r="D404" t="str">
            <v>Javier</v>
          </cell>
        </row>
        <row r="405">
          <cell r="A405">
            <v>1409</v>
          </cell>
          <cell r="B405" t="str">
            <v>Gobierno Autónomo Municipal de Pazña</v>
          </cell>
          <cell r="C405" t="str">
            <v>JYA</v>
          </cell>
          <cell r="D405" t="str">
            <v>Javier</v>
          </cell>
        </row>
        <row r="406">
          <cell r="A406">
            <v>1410</v>
          </cell>
          <cell r="B406" t="str">
            <v>Gobierno Autónomo Municipal de Antequera</v>
          </cell>
          <cell r="C406" t="str">
            <v>JYA</v>
          </cell>
          <cell r="D406" t="str">
            <v>Javier</v>
          </cell>
        </row>
        <row r="407">
          <cell r="A407">
            <v>1411</v>
          </cell>
          <cell r="B407" t="str">
            <v>Gobierno Autónomo Municipal de Eucaliptus</v>
          </cell>
          <cell r="C407" t="str">
            <v>JYA</v>
          </cell>
          <cell r="D407" t="str">
            <v>Javier</v>
          </cell>
        </row>
        <row r="408">
          <cell r="A408">
            <v>1412</v>
          </cell>
          <cell r="B408" t="str">
            <v>Gobierno Autónomo Municipal de Santiago de Huari</v>
          </cell>
          <cell r="C408" t="str">
            <v>JYA</v>
          </cell>
          <cell r="D408" t="str">
            <v>Javier</v>
          </cell>
        </row>
        <row r="409">
          <cell r="A409">
            <v>1413</v>
          </cell>
          <cell r="B409" t="str">
            <v>Gobierno Autónomo Municipal de Totora</v>
          </cell>
          <cell r="C409" t="str">
            <v>JYA</v>
          </cell>
          <cell r="D409" t="str">
            <v>Javier</v>
          </cell>
        </row>
        <row r="410">
          <cell r="A410">
            <v>1414</v>
          </cell>
          <cell r="B410" t="str">
            <v>Gobierno Autónomo Municipal de Corque</v>
          </cell>
          <cell r="C410" t="str">
            <v>JYA</v>
          </cell>
          <cell r="D410" t="str">
            <v>Javier</v>
          </cell>
        </row>
        <row r="411">
          <cell r="A411">
            <v>1415</v>
          </cell>
          <cell r="B411" t="str">
            <v>Gobierno Autónomo Municipal de Choquecota</v>
          </cell>
          <cell r="C411" t="str">
            <v>JYA</v>
          </cell>
          <cell r="D411" t="str">
            <v>Javier</v>
          </cell>
        </row>
        <row r="412">
          <cell r="A412">
            <v>1416</v>
          </cell>
          <cell r="B412" t="str">
            <v>Gobierno Autónomo Municipal de Curahuara de Carangas</v>
          </cell>
          <cell r="C412" t="str">
            <v>JYA</v>
          </cell>
          <cell r="D412" t="str">
            <v>Javier</v>
          </cell>
        </row>
        <row r="413">
          <cell r="A413">
            <v>1417</v>
          </cell>
          <cell r="B413" t="str">
            <v>Gobierno Autónomo Municipal de Turco</v>
          </cell>
          <cell r="C413" t="str">
            <v>JYA</v>
          </cell>
          <cell r="D413" t="str">
            <v>Javier</v>
          </cell>
        </row>
        <row r="414">
          <cell r="A414">
            <v>1418</v>
          </cell>
          <cell r="B414" t="str">
            <v>Gobierno Autónomo Municipal de Huachacalla</v>
          </cell>
          <cell r="C414" t="str">
            <v>JYA</v>
          </cell>
          <cell r="D414" t="str">
            <v>Javier</v>
          </cell>
        </row>
        <row r="415">
          <cell r="A415">
            <v>1419</v>
          </cell>
          <cell r="B415" t="str">
            <v>Gobierno Autónomo Municipal de Escara</v>
          </cell>
          <cell r="C415" t="str">
            <v>JYA</v>
          </cell>
          <cell r="D415" t="str">
            <v>Javier</v>
          </cell>
        </row>
        <row r="416">
          <cell r="A416">
            <v>1420</v>
          </cell>
          <cell r="B416" t="str">
            <v>Gobierno Autónomo Municipal de Cruz de Machacamarca</v>
          </cell>
          <cell r="C416" t="str">
            <v>JYA</v>
          </cell>
          <cell r="D416" t="str">
            <v>Javier</v>
          </cell>
        </row>
        <row r="417">
          <cell r="A417">
            <v>1421</v>
          </cell>
          <cell r="B417" t="str">
            <v>Gobierno Autónomo Municipal de Yunguyo de Litoral</v>
          </cell>
          <cell r="C417" t="str">
            <v>JYA</v>
          </cell>
          <cell r="D417" t="str">
            <v>Javier</v>
          </cell>
        </row>
        <row r="418">
          <cell r="A418">
            <v>1422</v>
          </cell>
          <cell r="B418" t="str">
            <v>Gobierno Autónomo Municipal de Esmeralda</v>
          </cell>
          <cell r="C418" t="str">
            <v>JYA</v>
          </cell>
          <cell r="D418" t="str">
            <v>Javier</v>
          </cell>
        </row>
        <row r="419">
          <cell r="A419">
            <v>1423</v>
          </cell>
          <cell r="B419" t="str">
            <v>Gobierno Autónomo Municipal de Toledo</v>
          </cell>
          <cell r="C419" t="str">
            <v>JYA</v>
          </cell>
          <cell r="D419" t="str">
            <v>Javier</v>
          </cell>
        </row>
        <row r="420">
          <cell r="A420">
            <v>1424</v>
          </cell>
          <cell r="B420" t="str">
            <v>Gobierno Autónomo Municipal de Andamarca (Santiago de Andamarca)</v>
          </cell>
          <cell r="C420" t="str">
            <v>JYA</v>
          </cell>
          <cell r="D420" t="str">
            <v>Javier</v>
          </cell>
        </row>
        <row r="421">
          <cell r="A421">
            <v>1425</v>
          </cell>
          <cell r="B421" t="str">
            <v>Gobierno Autónomo Municipal de Belén de Andamarca</v>
          </cell>
          <cell r="C421" t="str">
            <v>JYA</v>
          </cell>
          <cell r="D421" t="str">
            <v>Javier</v>
          </cell>
        </row>
        <row r="422">
          <cell r="A422">
            <v>1426</v>
          </cell>
          <cell r="B422" t="str">
            <v>Gobierno Autónomo Municipal de Salinas de G. Mendoza</v>
          </cell>
          <cell r="C422" t="str">
            <v>JYA</v>
          </cell>
          <cell r="D422" t="str">
            <v>Javier</v>
          </cell>
        </row>
        <row r="423">
          <cell r="A423">
            <v>1427</v>
          </cell>
          <cell r="B423" t="str">
            <v>Gobierno Autónomo Municipal de Pampa Aullagas</v>
          </cell>
          <cell r="C423" t="str">
            <v>JYA</v>
          </cell>
          <cell r="D423" t="str">
            <v>Javier</v>
          </cell>
        </row>
        <row r="424">
          <cell r="A424">
            <v>1428</v>
          </cell>
          <cell r="B424" t="str">
            <v>Gobierno Autónomo Municipal de La Rivera</v>
          </cell>
          <cell r="C424" t="str">
            <v>JYA</v>
          </cell>
          <cell r="D424" t="str">
            <v>Javier</v>
          </cell>
        </row>
        <row r="425">
          <cell r="A425">
            <v>1429</v>
          </cell>
          <cell r="B425" t="str">
            <v>Gobierno Autónomo Municipal de Todos Santos</v>
          </cell>
          <cell r="C425" t="str">
            <v>JYA</v>
          </cell>
          <cell r="D425" t="str">
            <v>Javier</v>
          </cell>
        </row>
        <row r="426">
          <cell r="A426">
            <v>1430</v>
          </cell>
          <cell r="B426" t="str">
            <v>Gobierno Autónomo Municipal de Carangas</v>
          </cell>
          <cell r="C426" t="str">
            <v>JYA</v>
          </cell>
          <cell r="D426" t="str">
            <v>Javier</v>
          </cell>
        </row>
        <row r="427">
          <cell r="A427">
            <v>1431</v>
          </cell>
          <cell r="B427" t="str">
            <v>Gobierno Autónomo Municipal de Sabaya</v>
          </cell>
          <cell r="C427" t="str">
            <v>JYA</v>
          </cell>
          <cell r="D427" t="str">
            <v>Javier</v>
          </cell>
        </row>
        <row r="428">
          <cell r="A428">
            <v>1432</v>
          </cell>
          <cell r="B428" t="str">
            <v>Gobierno Autónomo Municipal de Coipasa</v>
          </cell>
          <cell r="C428" t="str">
            <v>JYA</v>
          </cell>
          <cell r="D428" t="str">
            <v>Javier</v>
          </cell>
        </row>
        <row r="429">
          <cell r="A429">
            <v>1433</v>
          </cell>
          <cell r="B429" t="str">
            <v>Gobierno Autónomo Municipal de Chipaya</v>
          </cell>
          <cell r="C429" t="str">
            <v>JYA</v>
          </cell>
          <cell r="D429" t="str">
            <v>Javier</v>
          </cell>
        </row>
        <row r="430">
          <cell r="A430">
            <v>1434</v>
          </cell>
          <cell r="B430" t="str">
            <v>Gobierno Autónomo Municipal de Huayllamarca (Santiago de Huayllamarca)</v>
          </cell>
          <cell r="C430" t="str">
            <v>JYA</v>
          </cell>
          <cell r="D430" t="str">
            <v>Javier</v>
          </cell>
        </row>
        <row r="431">
          <cell r="A431">
            <v>1435</v>
          </cell>
          <cell r="B431" t="str">
            <v>Gobierno Autónomo Municipal de Soracachi</v>
          </cell>
          <cell r="C431" t="str">
            <v>JYA</v>
          </cell>
          <cell r="D431" t="str">
            <v>Javier</v>
          </cell>
        </row>
        <row r="432">
          <cell r="A432">
            <v>1501</v>
          </cell>
          <cell r="B432" t="str">
            <v>Gobierno Autónomo Municipal de Potosí</v>
          </cell>
          <cell r="C432" t="str">
            <v>JYA</v>
          </cell>
          <cell r="D432" t="str">
            <v>Javier</v>
          </cell>
        </row>
        <row r="433">
          <cell r="A433">
            <v>1502</v>
          </cell>
          <cell r="B433" t="str">
            <v>Gobierno Autónomo Municipal de Tinguipaya</v>
          </cell>
          <cell r="C433" t="str">
            <v>JYA</v>
          </cell>
          <cell r="D433" t="str">
            <v>Javier</v>
          </cell>
        </row>
        <row r="434">
          <cell r="A434">
            <v>1503</v>
          </cell>
          <cell r="B434" t="str">
            <v>Gobierno Autónomo Municipal de Yocalla</v>
          </cell>
          <cell r="C434" t="str">
            <v>JYA</v>
          </cell>
          <cell r="D434" t="str">
            <v>Javier</v>
          </cell>
        </row>
        <row r="435">
          <cell r="A435">
            <v>1504</v>
          </cell>
          <cell r="B435" t="str">
            <v>Gobierno Autónomo Municipal de Urmiri</v>
          </cell>
          <cell r="C435" t="str">
            <v>JYA</v>
          </cell>
          <cell r="D435" t="str">
            <v>Javier</v>
          </cell>
        </row>
        <row r="436">
          <cell r="A436">
            <v>1505</v>
          </cell>
          <cell r="B436" t="str">
            <v>Gobierno Autónomo Municipal de Uncía</v>
          </cell>
          <cell r="C436" t="str">
            <v>JYA</v>
          </cell>
          <cell r="D436" t="str">
            <v>Javier</v>
          </cell>
        </row>
        <row r="437">
          <cell r="A437">
            <v>1506</v>
          </cell>
          <cell r="B437" t="str">
            <v>Gobierno Autónomo Municipal de Chayanta</v>
          </cell>
          <cell r="C437" t="str">
            <v>JYA</v>
          </cell>
          <cell r="D437" t="str">
            <v>Javier</v>
          </cell>
        </row>
        <row r="438">
          <cell r="A438">
            <v>1507</v>
          </cell>
          <cell r="B438" t="str">
            <v>Gobierno Autónomo Municipal de Llallagua</v>
          </cell>
          <cell r="C438" t="str">
            <v>JYA</v>
          </cell>
          <cell r="D438" t="str">
            <v>Javier</v>
          </cell>
        </row>
        <row r="439">
          <cell r="A439">
            <v>1508</v>
          </cell>
          <cell r="B439" t="str">
            <v>Gobierno Autónomo Municipal de Betanzos</v>
          </cell>
          <cell r="C439" t="str">
            <v>JYA</v>
          </cell>
          <cell r="D439" t="str">
            <v>Javier</v>
          </cell>
        </row>
        <row r="440">
          <cell r="A440">
            <v>1509</v>
          </cell>
          <cell r="B440" t="str">
            <v>Gobierno Autónomo Municipal de Chaqui</v>
          </cell>
          <cell r="C440" t="str">
            <v>JYA</v>
          </cell>
          <cell r="D440" t="str">
            <v>Javier</v>
          </cell>
        </row>
        <row r="441">
          <cell r="A441">
            <v>1510</v>
          </cell>
          <cell r="B441" t="str">
            <v>Gobierno Autónomo Municipal de Tacobamba</v>
          </cell>
          <cell r="C441" t="str">
            <v>JYA</v>
          </cell>
          <cell r="D441" t="str">
            <v>Javier</v>
          </cell>
        </row>
        <row r="442">
          <cell r="A442">
            <v>1511</v>
          </cell>
          <cell r="B442" t="str">
            <v>Gobierno Autónomo Municipal de Colquechaca</v>
          </cell>
          <cell r="C442" t="str">
            <v>JYA</v>
          </cell>
          <cell r="D442" t="str">
            <v>Javier</v>
          </cell>
        </row>
        <row r="443">
          <cell r="A443">
            <v>1512</v>
          </cell>
          <cell r="B443" t="str">
            <v>Gobierno Autónomo Municipal de Ravelo</v>
          </cell>
          <cell r="C443" t="str">
            <v>JYA</v>
          </cell>
          <cell r="D443" t="str">
            <v>Javier</v>
          </cell>
        </row>
        <row r="444">
          <cell r="A444">
            <v>1513</v>
          </cell>
          <cell r="B444" t="str">
            <v>Gobierno Autónomo Municipal de Pocoata</v>
          </cell>
          <cell r="C444" t="str">
            <v>JYA</v>
          </cell>
          <cell r="D444" t="str">
            <v>Javier</v>
          </cell>
        </row>
        <row r="445">
          <cell r="A445">
            <v>1514</v>
          </cell>
          <cell r="B445" t="str">
            <v>Gobierno Autónomo Municipal de Ocurí</v>
          </cell>
          <cell r="C445" t="str">
            <v>JYA</v>
          </cell>
          <cell r="D445" t="str">
            <v>Javier</v>
          </cell>
        </row>
        <row r="446">
          <cell r="A446">
            <v>1515</v>
          </cell>
          <cell r="B446" t="str">
            <v>Gobierno Autónomo Municipal de San Pedro de Buena Vista</v>
          </cell>
          <cell r="C446" t="str">
            <v>JYA</v>
          </cell>
          <cell r="D446" t="str">
            <v>Javier</v>
          </cell>
        </row>
        <row r="447">
          <cell r="A447">
            <v>1516</v>
          </cell>
          <cell r="B447" t="str">
            <v>Gobierno Autónomo Municipal de Toro Toro</v>
          </cell>
          <cell r="C447" t="str">
            <v>JYA</v>
          </cell>
          <cell r="D447" t="str">
            <v>Javier</v>
          </cell>
        </row>
        <row r="448">
          <cell r="A448">
            <v>1517</v>
          </cell>
          <cell r="B448" t="str">
            <v>Gobierno Autónomo Municipal de Cotagaita</v>
          </cell>
          <cell r="C448" t="str">
            <v>JYA</v>
          </cell>
          <cell r="D448" t="str">
            <v>Javier</v>
          </cell>
        </row>
        <row r="449">
          <cell r="A449">
            <v>1518</v>
          </cell>
          <cell r="B449" t="str">
            <v>Gobierno Autónomo Municipal de Vitichi</v>
          </cell>
          <cell r="C449" t="str">
            <v>JYA</v>
          </cell>
          <cell r="D449" t="str">
            <v>Javier</v>
          </cell>
        </row>
        <row r="450">
          <cell r="A450">
            <v>1519</v>
          </cell>
          <cell r="B450" t="str">
            <v>Gobierno Autónomo Municipal de Tupiza</v>
          </cell>
          <cell r="C450" t="str">
            <v>JYA</v>
          </cell>
          <cell r="D450" t="str">
            <v>Javier</v>
          </cell>
        </row>
        <row r="451">
          <cell r="A451">
            <v>1520</v>
          </cell>
          <cell r="B451" t="str">
            <v>Gobierno Autónomo Municipal de Atocha</v>
          </cell>
          <cell r="C451" t="str">
            <v>JYA</v>
          </cell>
          <cell r="D451" t="str">
            <v>Javier</v>
          </cell>
        </row>
        <row r="452">
          <cell r="A452">
            <v>1521</v>
          </cell>
          <cell r="B452" t="str">
            <v>Gobierno Autónomo Municipal de Colcha"K" (Villa Martín)</v>
          </cell>
          <cell r="C452" t="str">
            <v>JYA</v>
          </cell>
          <cell r="D452" t="str">
            <v>Javier</v>
          </cell>
        </row>
        <row r="453">
          <cell r="A453">
            <v>1522</v>
          </cell>
          <cell r="B453" t="str">
            <v>Gobierno Autónomo Municipal de San Pedro de Quemes</v>
          </cell>
          <cell r="C453" t="str">
            <v>JYA</v>
          </cell>
          <cell r="D453" t="str">
            <v>Javier</v>
          </cell>
        </row>
        <row r="454">
          <cell r="A454">
            <v>1523</v>
          </cell>
          <cell r="B454" t="str">
            <v>Gobierno Autónomo Municipal de San Pablo de Lípez</v>
          </cell>
          <cell r="C454" t="str">
            <v>JYA</v>
          </cell>
          <cell r="D454" t="str">
            <v>Javier</v>
          </cell>
        </row>
        <row r="455">
          <cell r="A455">
            <v>1524</v>
          </cell>
          <cell r="B455" t="str">
            <v>Gobierno Autónomo Municipal de Mojinete</v>
          </cell>
          <cell r="C455" t="str">
            <v>JYA</v>
          </cell>
          <cell r="D455" t="str">
            <v>Javier</v>
          </cell>
        </row>
        <row r="456">
          <cell r="A456">
            <v>1525</v>
          </cell>
          <cell r="B456" t="str">
            <v>Gobierno Autónomo Municipal de San Antonio de Esmoruco</v>
          </cell>
          <cell r="C456" t="str">
            <v>JYA</v>
          </cell>
          <cell r="D456" t="str">
            <v>Javier</v>
          </cell>
        </row>
        <row r="457">
          <cell r="A457">
            <v>1526</v>
          </cell>
          <cell r="B457" t="str">
            <v>Gobierno Autónomo Municipal de Sacaca (Villa de Sacaca)</v>
          </cell>
          <cell r="C457" t="str">
            <v>JYA</v>
          </cell>
          <cell r="D457" t="str">
            <v>Javier</v>
          </cell>
        </row>
        <row r="458">
          <cell r="A458">
            <v>1527</v>
          </cell>
          <cell r="B458" t="str">
            <v>Gobierno Autónomo Municipal de Caripuyo</v>
          </cell>
          <cell r="C458" t="str">
            <v>JYA</v>
          </cell>
          <cell r="D458" t="str">
            <v>Javier</v>
          </cell>
        </row>
        <row r="459">
          <cell r="A459">
            <v>1528</v>
          </cell>
          <cell r="B459" t="str">
            <v>Gobierno Autónomo Municipal de Puna (Villa Talavera)</v>
          </cell>
          <cell r="C459" t="str">
            <v>JYA</v>
          </cell>
          <cell r="D459" t="str">
            <v>Javier</v>
          </cell>
        </row>
        <row r="460">
          <cell r="A460">
            <v>1529</v>
          </cell>
          <cell r="B460" t="str">
            <v>Gobierno Autónomo Municipal de Caiza "D"</v>
          </cell>
          <cell r="C460" t="str">
            <v>JYA</v>
          </cell>
          <cell r="D460" t="str">
            <v>Javier</v>
          </cell>
        </row>
        <row r="461">
          <cell r="A461">
            <v>1530</v>
          </cell>
          <cell r="B461" t="str">
            <v>Gobierno Autónomo Municipal de Uyuni</v>
          </cell>
          <cell r="C461" t="str">
            <v>JYA</v>
          </cell>
          <cell r="D461" t="str">
            <v>Javier</v>
          </cell>
        </row>
        <row r="462">
          <cell r="A462">
            <v>1531</v>
          </cell>
          <cell r="B462" t="str">
            <v>Gobierno Autónomo Municipal de Tomave</v>
          </cell>
          <cell r="C462" t="str">
            <v>JYA</v>
          </cell>
          <cell r="D462" t="str">
            <v>Javier</v>
          </cell>
        </row>
        <row r="463">
          <cell r="A463">
            <v>1532</v>
          </cell>
          <cell r="B463" t="str">
            <v>Gobierno Autónomo Municipal de Porco</v>
          </cell>
          <cell r="C463" t="str">
            <v>JYA</v>
          </cell>
          <cell r="D463" t="str">
            <v>Javier</v>
          </cell>
        </row>
        <row r="464">
          <cell r="A464">
            <v>1533</v>
          </cell>
          <cell r="B464" t="str">
            <v>Gobierno Autónomo Municipal de Arampampa</v>
          </cell>
          <cell r="C464" t="str">
            <v>JYA</v>
          </cell>
          <cell r="D464" t="str">
            <v>Javier</v>
          </cell>
        </row>
        <row r="465">
          <cell r="A465">
            <v>1534</v>
          </cell>
          <cell r="B465" t="str">
            <v>Gobierno Autónomo Municipal de Acasio</v>
          </cell>
          <cell r="C465" t="str">
            <v>JYA</v>
          </cell>
          <cell r="D465" t="str">
            <v>Javier</v>
          </cell>
        </row>
        <row r="466">
          <cell r="A466">
            <v>1535</v>
          </cell>
          <cell r="B466" t="str">
            <v>Gobierno Autónomo Municipal de Llica</v>
          </cell>
          <cell r="C466" t="str">
            <v>JYA</v>
          </cell>
          <cell r="D466" t="str">
            <v>Javier</v>
          </cell>
        </row>
        <row r="467">
          <cell r="A467">
            <v>1536</v>
          </cell>
          <cell r="B467" t="str">
            <v>Gobierno Autónomo Municipal de Tahua</v>
          </cell>
          <cell r="C467" t="str">
            <v>JYA</v>
          </cell>
          <cell r="D467" t="str">
            <v>Javier</v>
          </cell>
        </row>
        <row r="468">
          <cell r="A468">
            <v>1537</v>
          </cell>
          <cell r="B468" t="str">
            <v>Gobierno Autónomo Municipal de Villazón</v>
          </cell>
          <cell r="C468" t="str">
            <v>JYA</v>
          </cell>
          <cell r="D468" t="str">
            <v>Javier</v>
          </cell>
        </row>
        <row r="469">
          <cell r="A469">
            <v>1538</v>
          </cell>
          <cell r="B469" t="str">
            <v>Gobierno Autónomo Municipal de San Agustín</v>
          </cell>
          <cell r="C469" t="str">
            <v>JYA</v>
          </cell>
          <cell r="D469" t="str">
            <v>Javier</v>
          </cell>
        </row>
        <row r="470">
          <cell r="A470">
            <v>1539</v>
          </cell>
          <cell r="B470" t="str">
            <v>Gobierno Autónomo Municipal de Ckochas</v>
          </cell>
          <cell r="C470" t="str">
            <v>JYA</v>
          </cell>
          <cell r="D470" t="str">
            <v>Javier</v>
          </cell>
        </row>
        <row r="471">
          <cell r="A471">
            <v>1540</v>
          </cell>
          <cell r="B471" t="str">
            <v>Gobierno Autónomo Municipal de Chuquiuta "Ayllu Jucumani"</v>
          </cell>
          <cell r="C471" t="str">
            <v>JYA</v>
          </cell>
          <cell r="D471" t="str">
            <v>Javier</v>
          </cell>
        </row>
        <row r="472">
          <cell r="A472">
            <v>1601</v>
          </cell>
          <cell r="B472" t="str">
            <v>Gobierno Autónomo Municipal de Tarija</v>
          </cell>
          <cell r="C472" t="str">
            <v>JYA</v>
          </cell>
          <cell r="D472" t="str">
            <v>Javier</v>
          </cell>
        </row>
        <row r="473">
          <cell r="A473">
            <v>1602</v>
          </cell>
          <cell r="B473" t="str">
            <v>Gobierno Autónomo Municipal de Padcaya</v>
          </cell>
          <cell r="C473" t="str">
            <v>JYA</v>
          </cell>
          <cell r="D473" t="str">
            <v>Javier</v>
          </cell>
        </row>
        <row r="474">
          <cell r="A474">
            <v>1603</v>
          </cell>
          <cell r="B474" t="str">
            <v>Gobierno Autónomo Municipal de Bermejo</v>
          </cell>
          <cell r="C474" t="str">
            <v>JYA</v>
          </cell>
          <cell r="D474" t="str">
            <v>Javier</v>
          </cell>
        </row>
        <row r="475">
          <cell r="A475">
            <v>1604</v>
          </cell>
          <cell r="B475" t="str">
            <v>Gobierno Autónomo Municipal de Yacuiba</v>
          </cell>
          <cell r="C475" t="str">
            <v>JYA</v>
          </cell>
          <cell r="D475" t="str">
            <v>Javier</v>
          </cell>
        </row>
        <row r="476">
          <cell r="A476">
            <v>1605</v>
          </cell>
          <cell r="B476" t="str">
            <v>Gobierno Autónomo Municipal de Caraparí</v>
          </cell>
          <cell r="C476" t="str">
            <v>JYA</v>
          </cell>
          <cell r="D476" t="str">
            <v>Javier</v>
          </cell>
        </row>
        <row r="477">
          <cell r="A477">
            <v>1606</v>
          </cell>
          <cell r="B477" t="str">
            <v>Gobierno Autónomo Municipal de Villamontes</v>
          </cell>
          <cell r="C477" t="str">
            <v>JYA</v>
          </cell>
          <cell r="D477" t="str">
            <v>Javier</v>
          </cell>
        </row>
        <row r="478">
          <cell r="A478">
            <v>1607</v>
          </cell>
          <cell r="B478" t="str">
            <v>Gobierno Autónomo Municipal de Uriondo (Concepción)</v>
          </cell>
          <cell r="C478" t="str">
            <v>JYA</v>
          </cell>
          <cell r="D478" t="str">
            <v>Javier</v>
          </cell>
        </row>
        <row r="479">
          <cell r="A479">
            <v>1608</v>
          </cell>
          <cell r="B479" t="str">
            <v>Gobierno Autónomo Municipal de Yunchara</v>
          </cell>
          <cell r="C479" t="str">
            <v>JYA</v>
          </cell>
          <cell r="D479" t="str">
            <v>Javier</v>
          </cell>
        </row>
        <row r="480">
          <cell r="A480">
            <v>1609</v>
          </cell>
          <cell r="B480" t="str">
            <v>Gobierno Autónomo Municipal de San Lorenzo</v>
          </cell>
          <cell r="C480" t="str">
            <v>JYA</v>
          </cell>
          <cell r="D480" t="str">
            <v>Javier</v>
          </cell>
        </row>
        <row r="481">
          <cell r="A481">
            <v>1610</v>
          </cell>
          <cell r="B481" t="str">
            <v>Gobierno Autónomo Municipal de El Puente</v>
          </cell>
          <cell r="C481" t="str">
            <v>JYA</v>
          </cell>
          <cell r="D481" t="str">
            <v>Javier</v>
          </cell>
        </row>
        <row r="482">
          <cell r="A482">
            <v>1611</v>
          </cell>
          <cell r="B482" t="str">
            <v>Gobierno Autónomo Municipal de Entre Ríos</v>
          </cell>
          <cell r="C482" t="str">
            <v>JYA</v>
          </cell>
          <cell r="D482" t="str">
            <v>Javier</v>
          </cell>
        </row>
        <row r="483">
          <cell r="A483">
            <v>1701</v>
          </cell>
          <cell r="B483" t="str">
            <v>Gobierno Autónomo Municipal de Santa Cruz de La Sierra</v>
          </cell>
          <cell r="C483" t="str">
            <v>JYA</v>
          </cell>
          <cell r="D483" t="str">
            <v>Javier</v>
          </cell>
        </row>
        <row r="484">
          <cell r="A484">
            <v>1702</v>
          </cell>
          <cell r="B484" t="str">
            <v>Gobierno Autónomo Municipal de Cotoca</v>
          </cell>
          <cell r="C484" t="str">
            <v>JYA</v>
          </cell>
          <cell r="D484" t="str">
            <v>Javier</v>
          </cell>
        </row>
        <row r="485">
          <cell r="A485">
            <v>1703</v>
          </cell>
          <cell r="B485" t="str">
            <v>Gobierno Autónomo Municipal de Porongo (Ayacucho)</v>
          </cell>
          <cell r="C485" t="str">
            <v>JYA</v>
          </cell>
          <cell r="D485" t="str">
            <v>Javier</v>
          </cell>
        </row>
        <row r="486">
          <cell r="A486">
            <v>1704</v>
          </cell>
          <cell r="B486" t="str">
            <v>Gobierno Autónomo Municipal de La Guardia</v>
          </cell>
          <cell r="C486" t="str">
            <v>JYA</v>
          </cell>
          <cell r="D486" t="str">
            <v>Javier</v>
          </cell>
        </row>
        <row r="487">
          <cell r="A487">
            <v>1705</v>
          </cell>
          <cell r="B487" t="str">
            <v>Gobierno Autónomo Municipal de El Torno</v>
          </cell>
          <cell r="C487" t="str">
            <v>JYA</v>
          </cell>
          <cell r="D487" t="str">
            <v>Javier</v>
          </cell>
        </row>
        <row r="488">
          <cell r="A488">
            <v>1706</v>
          </cell>
          <cell r="B488" t="str">
            <v>Gobierno Autónomo Municipal de Warnes</v>
          </cell>
          <cell r="C488" t="str">
            <v>JYA</v>
          </cell>
          <cell r="D488" t="str">
            <v>Javier</v>
          </cell>
        </row>
        <row r="489">
          <cell r="A489">
            <v>1707</v>
          </cell>
          <cell r="B489" t="str">
            <v>Gobierno Autónomo Municipal de San Ignacio (San Ignacio de Velasco)</v>
          </cell>
          <cell r="C489" t="str">
            <v>JYA</v>
          </cell>
          <cell r="D489" t="str">
            <v>Javier</v>
          </cell>
        </row>
        <row r="490">
          <cell r="A490">
            <v>1708</v>
          </cell>
          <cell r="B490" t="str">
            <v>Gobierno Autónomo Municipal de San Miguel (San Miguel de Velasco)</v>
          </cell>
          <cell r="C490" t="str">
            <v>JYA</v>
          </cell>
          <cell r="D490" t="str">
            <v>Javier</v>
          </cell>
        </row>
        <row r="491">
          <cell r="A491">
            <v>1709</v>
          </cell>
          <cell r="B491" t="str">
            <v>Gobierno Autónomo Municipal de San Rafael</v>
          </cell>
          <cell r="C491" t="str">
            <v>JYA</v>
          </cell>
          <cell r="D491" t="str">
            <v>Javier</v>
          </cell>
        </row>
        <row r="492">
          <cell r="A492">
            <v>1710</v>
          </cell>
          <cell r="B492" t="str">
            <v>Gobierno Autónomo Municipal de Buena Vista</v>
          </cell>
          <cell r="C492" t="str">
            <v>JYA</v>
          </cell>
          <cell r="D492" t="str">
            <v>Javier</v>
          </cell>
        </row>
        <row r="493">
          <cell r="A493">
            <v>1711</v>
          </cell>
          <cell r="B493" t="str">
            <v>Gobierno Autónomo Municipal de San Carlos</v>
          </cell>
          <cell r="C493" t="str">
            <v>JYA</v>
          </cell>
          <cell r="D493" t="str">
            <v>Javier</v>
          </cell>
        </row>
        <row r="494">
          <cell r="A494">
            <v>1712</v>
          </cell>
          <cell r="B494" t="str">
            <v>Gobierno Autónomo Municipal de Yapacaní</v>
          </cell>
          <cell r="C494" t="str">
            <v>JYA</v>
          </cell>
          <cell r="D494" t="str">
            <v>Javier</v>
          </cell>
        </row>
        <row r="495">
          <cell r="A495">
            <v>1713</v>
          </cell>
          <cell r="B495" t="str">
            <v>Gobierno Autónomo Municipal de San José</v>
          </cell>
          <cell r="C495" t="str">
            <v>JYA</v>
          </cell>
          <cell r="D495" t="str">
            <v>Javier</v>
          </cell>
        </row>
        <row r="496">
          <cell r="A496">
            <v>1714</v>
          </cell>
          <cell r="B496" t="str">
            <v>Gobierno Autónomo Municipal de Pailón</v>
          </cell>
          <cell r="C496" t="str">
            <v>JYA</v>
          </cell>
          <cell r="D496" t="str">
            <v>Javier</v>
          </cell>
        </row>
        <row r="497">
          <cell r="A497">
            <v>1715</v>
          </cell>
          <cell r="B497" t="str">
            <v>Gobierno Autónomo Municipal de Roboré</v>
          </cell>
          <cell r="C497" t="str">
            <v>JYA</v>
          </cell>
          <cell r="D497" t="str">
            <v>Javier</v>
          </cell>
        </row>
        <row r="498">
          <cell r="A498">
            <v>1716</v>
          </cell>
          <cell r="B498" t="str">
            <v>Gobierno Autónomo Municipal de Portachuelo</v>
          </cell>
          <cell r="C498" t="str">
            <v>JYA</v>
          </cell>
          <cell r="D498" t="str">
            <v>Javier</v>
          </cell>
        </row>
        <row r="499">
          <cell r="A499">
            <v>1717</v>
          </cell>
          <cell r="B499" t="str">
            <v>Gobierno Autónomo Municipal de Santa Rosa del Sara</v>
          </cell>
          <cell r="C499" t="str">
            <v>JYA</v>
          </cell>
          <cell r="D499" t="str">
            <v>Javier</v>
          </cell>
        </row>
        <row r="500">
          <cell r="A500">
            <v>1718</v>
          </cell>
          <cell r="B500" t="str">
            <v>Gobierno Autónomo Municipal de Lagunillas</v>
          </cell>
          <cell r="C500" t="str">
            <v>JYA</v>
          </cell>
          <cell r="D500" t="str">
            <v>Javier</v>
          </cell>
        </row>
        <row r="501">
          <cell r="A501">
            <v>1719</v>
          </cell>
          <cell r="B501" t="str">
            <v>Gobierno Autónomo Municipal de Charagua</v>
          </cell>
          <cell r="C501" t="str">
            <v>JYA</v>
          </cell>
          <cell r="D501" t="str">
            <v>Javier</v>
          </cell>
        </row>
        <row r="502">
          <cell r="A502">
            <v>1720</v>
          </cell>
          <cell r="B502" t="str">
            <v>Gobierno Autónomo Municipal de Cabezas</v>
          </cell>
          <cell r="C502" t="str">
            <v>JYA</v>
          </cell>
          <cell r="D502" t="str">
            <v>Javier</v>
          </cell>
        </row>
        <row r="503">
          <cell r="A503">
            <v>1721</v>
          </cell>
          <cell r="B503" t="str">
            <v>Gobierno Autónomo Municipal de Cuevo</v>
          </cell>
          <cell r="C503" t="str">
            <v>JYA</v>
          </cell>
          <cell r="D503" t="str">
            <v>Javier</v>
          </cell>
        </row>
        <row r="504">
          <cell r="A504">
            <v>1722</v>
          </cell>
          <cell r="B504" t="str">
            <v>Gobierno Autónomo Municipal de Gutiérrez</v>
          </cell>
          <cell r="C504" t="str">
            <v>JYA</v>
          </cell>
          <cell r="D504" t="str">
            <v>Javier</v>
          </cell>
        </row>
        <row r="505">
          <cell r="A505">
            <v>1723</v>
          </cell>
          <cell r="B505" t="str">
            <v>Gobierno Autónomo Municipal de Camiri</v>
          </cell>
          <cell r="C505" t="str">
            <v>JYA</v>
          </cell>
          <cell r="D505" t="str">
            <v>Javier</v>
          </cell>
        </row>
        <row r="506">
          <cell r="A506">
            <v>1724</v>
          </cell>
          <cell r="B506" t="str">
            <v>Gobierno Autónomo Municipal de Boyuibe</v>
          </cell>
          <cell r="C506" t="str">
            <v>JYA</v>
          </cell>
          <cell r="D506" t="str">
            <v>Javier</v>
          </cell>
        </row>
        <row r="507">
          <cell r="A507">
            <v>1725</v>
          </cell>
          <cell r="B507" t="str">
            <v>Gobierno Autónomo Municipal de Vallegrande</v>
          </cell>
          <cell r="C507" t="str">
            <v>JYA</v>
          </cell>
          <cell r="D507" t="str">
            <v>Javier</v>
          </cell>
        </row>
        <row r="508">
          <cell r="A508">
            <v>1726</v>
          </cell>
          <cell r="B508" t="str">
            <v>Gobierno Autónomo Municipal de Trigal</v>
          </cell>
          <cell r="C508" t="str">
            <v>JYA</v>
          </cell>
          <cell r="D508" t="str">
            <v>Javier</v>
          </cell>
        </row>
        <row r="509">
          <cell r="A509">
            <v>1727</v>
          </cell>
          <cell r="B509" t="str">
            <v>Gobierno Autónomo Municipal de Moro Moro</v>
          </cell>
          <cell r="C509" t="str">
            <v>JYA</v>
          </cell>
          <cell r="D509" t="str">
            <v>Javier</v>
          </cell>
        </row>
        <row r="510">
          <cell r="A510">
            <v>1728</v>
          </cell>
          <cell r="B510" t="str">
            <v>Gobierno Autónomo Municipal de Postrer Valle</v>
          </cell>
          <cell r="C510" t="str">
            <v>JYA</v>
          </cell>
          <cell r="D510" t="str">
            <v>Javier</v>
          </cell>
        </row>
        <row r="511">
          <cell r="A511">
            <v>1729</v>
          </cell>
          <cell r="B511" t="str">
            <v>Gobierno Autónomo Municipal de Pucara</v>
          </cell>
          <cell r="C511" t="str">
            <v>JYA</v>
          </cell>
          <cell r="D511" t="str">
            <v>Javier</v>
          </cell>
        </row>
        <row r="512">
          <cell r="A512">
            <v>1730</v>
          </cell>
          <cell r="B512" t="str">
            <v>Gobierno Autónomo Municipal de Samaipata</v>
          </cell>
          <cell r="C512" t="str">
            <v>JYA</v>
          </cell>
          <cell r="D512" t="str">
            <v>Javier</v>
          </cell>
        </row>
        <row r="513">
          <cell r="A513">
            <v>1731</v>
          </cell>
          <cell r="B513" t="str">
            <v>Gobierno Autónomo Municipal de Pampa Grande</v>
          </cell>
          <cell r="C513" t="str">
            <v>JYA</v>
          </cell>
          <cell r="D513" t="str">
            <v>Javier</v>
          </cell>
        </row>
        <row r="514">
          <cell r="A514">
            <v>1732</v>
          </cell>
          <cell r="B514" t="str">
            <v>Gobierno Autónomo Municipal de Mairana</v>
          </cell>
          <cell r="C514" t="str">
            <v>JYA</v>
          </cell>
          <cell r="D514" t="str">
            <v>Javier</v>
          </cell>
        </row>
        <row r="515">
          <cell r="A515">
            <v>1733</v>
          </cell>
          <cell r="B515" t="str">
            <v>Gobierno Autónomo Municipal de Quirusillas</v>
          </cell>
          <cell r="C515" t="str">
            <v>JYA</v>
          </cell>
          <cell r="D515" t="str">
            <v>Javier</v>
          </cell>
        </row>
        <row r="516">
          <cell r="A516">
            <v>1734</v>
          </cell>
          <cell r="B516" t="str">
            <v>Gobierno Autónomo Municipal de Montero</v>
          </cell>
          <cell r="C516" t="str">
            <v>JYA</v>
          </cell>
          <cell r="D516" t="str">
            <v>Javier</v>
          </cell>
        </row>
        <row r="517">
          <cell r="A517">
            <v>1735</v>
          </cell>
          <cell r="B517" t="str">
            <v>Gobierno Autónomo Municipal de General Agustín Saavedra</v>
          </cell>
          <cell r="C517" t="str">
            <v>JYA</v>
          </cell>
          <cell r="D517" t="str">
            <v>Javier</v>
          </cell>
        </row>
        <row r="518">
          <cell r="A518">
            <v>1736</v>
          </cell>
          <cell r="B518" t="str">
            <v>Gobierno Autónomo Municipal de Mineros</v>
          </cell>
          <cell r="C518" t="str">
            <v>JYA</v>
          </cell>
          <cell r="D518" t="str">
            <v>Javier</v>
          </cell>
        </row>
        <row r="519">
          <cell r="A519">
            <v>1737</v>
          </cell>
          <cell r="B519" t="str">
            <v>Gobierno Autónomo Municipal de Concepción</v>
          </cell>
          <cell r="C519" t="str">
            <v>JYA</v>
          </cell>
          <cell r="D519" t="str">
            <v>Javier</v>
          </cell>
        </row>
        <row r="520">
          <cell r="A520">
            <v>1738</v>
          </cell>
          <cell r="B520" t="str">
            <v>Gobierno Autónomo Municipal de San Javier</v>
          </cell>
          <cell r="C520" t="str">
            <v>JYA</v>
          </cell>
          <cell r="D520" t="str">
            <v>Javier</v>
          </cell>
        </row>
        <row r="521">
          <cell r="A521">
            <v>1739</v>
          </cell>
          <cell r="B521" t="str">
            <v>Gobierno Autónomo Municipal de San Julián</v>
          </cell>
          <cell r="C521" t="str">
            <v>JYA</v>
          </cell>
          <cell r="D521" t="str">
            <v>Javier</v>
          </cell>
        </row>
        <row r="522">
          <cell r="A522">
            <v>1740</v>
          </cell>
          <cell r="B522" t="str">
            <v>Gobierno Autónomo Municipal de San Matías</v>
          </cell>
          <cell r="C522" t="str">
            <v>JYA</v>
          </cell>
          <cell r="D522" t="str">
            <v>Javier</v>
          </cell>
        </row>
        <row r="523">
          <cell r="A523">
            <v>1741</v>
          </cell>
          <cell r="B523" t="str">
            <v>Gobierno Autónomo Municipal de Comarapa</v>
          </cell>
          <cell r="C523" t="str">
            <v>JYA</v>
          </cell>
          <cell r="D523" t="str">
            <v>Javier</v>
          </cell>
        </row>
        <row r="524">
          <cell r="A524">
            <v>1742</v>
          </cell>
          <cell r="B524" t="str">
            <v>Gobierno Autónomo Municipal de Saipina</v>
          </cell>
          <cell r="C524" t="str">
            <v>JYA</v>
          </cell>
          <cell r="D524" t="str">
            <v>Javier</v>
          </cell>
        </row>
        <row r="525">
          <cell r="A525">
            <v>1743</v>
          </cell>
          <cell r="B525" t="str">
            <v>Gobierno Autónomo Municipal de Puerto Suárez</v>
          </cell>
          <cell r="C525" t="str">
            <v>JYA</v>
          </cell>
          <cell r="D525" t="str">
            <v>Javier</v>
          </cell>
        </row>
        <row r="526">
          <cell r="A526">
            <v>1744</v>
          </cell>
          <cell r="B526" t="str">
            <v>Gobierno Autónomo Municipal de Puerto Quijarro</v>
          </cell>
          <cell r="C526" t="str">
            <v>JYA</v>
          </cell>
          <cell r="D526" t="str">
            <v>Javier</v>
          </cell>
        </row>
        <row r="527">
          <cell r="A527">
            <v>1745</v>
          </cell>
          <cell r="B527" t="str">
            <v>Gobierno Autónomo Municipal de Ascención de Guarayos</v>
          </cell>
          <cell r="C527" t="str">
            <v>JYA</v>
          </cell>
          <cell r="D527" t="str">
            <v>Javier</v>
          </cell>
        </row>
        <row r="528">
          <cell r="A528">
            <v>1746</v>
          </cell>
          <cell r="B528" t="str">
            <v>Gobierno Autónomo Municipal de Urubicha</v>
          </cell>
          <cell r="C528" t="str">
            <v>JYA</v>
          </cell>
          <cell r="D528" t="str">
            <v>Javier</v>
          </cell>
        </row>
        <row r="529">
          <cell r="A529">
            <v>1747</v>
          </cell>
          <cell r="B529" t="str">
            <v>Gobierno Autónomo Municipal de El Puente</v>
          </cell>
          <cell r="C529" t="str">
            <v>JYA</v>
          </cell>
          <cell r="D529" t="str">
            <v>Javier</v>
          </cell>
        </row>
        <row r="530">
          <cell r="A530">
            <v>1748</v>
          </cell>
          <cell r="B530" t="str">
            <v>Gobierno Autónomo Municipal de Okinawa Uno</v>
          </cell>
          <cell r="C530" t="str">
            <v>JYA</v>
          </cell>
          <cell r="D530" t="str">
            <v>Javier</v>
          </cell>
        </row>
        <row r="531">
          <cell r="A531">
            <v>1749</v>
          </cell>
          <cell r="B531" t="str">
            <v>Gobierno Autónomo Municipal de San Antonio de Lomerio</v>
          </cell>
          <cell r="C531" t="str">
            <v>JYA</v>
          </cell>
          <cell r="D531" t="str">
            <v>Javier</v>
          </cell>
        </row>
        <row r="532">
          <cell r="A532">
            <v>1750</v>
          </cell>
          <cell r="B532" t="str">
            <v>Gobierno Autónomo Municipal de San Ramón</v>
          </cell>
          <cell r="C532" t="str">
            <v>JYA</v>
          </cell>
          <cell r="D532" t="str">
            <v>Javier</v>
          </cell>
        </row>
        <row r="533">
          <cell r="A533">
            <v>1751</v>
          </cell>
          <cell r="B533" t="str">
            <v>Gobierno Autónomo Municipal de El Carmen Rivero Tórrez</v>
          </cell>
          <cell r="C533" t="str">
            <v>JYA</v>
          </cell>
          <cell r="D533" t="str">
            <v>Javier</v>
          </cell>
        </row>
        <row r="534">
          <cell r="A534">
            <v>1752</v>
          </cell>
          <cell r="B534" t="str">
            <v>Gobierno Autónomo Municipal de San Juan</v>
          </cell>
          <cell r="C534" t="str">
            <v>JYA</v>
          </cell>
          <cell r="D534" t="str">
            <v>Javier</v>
          </cell>
        </row>
        <row r="535">
          <cell r="A535">
            <v>1753</v>
          </cell>
          <cell r="B535" t="str">
            <v>Gobierno Autónomo Municipal de Fernández Alonso</v>
          </cell>
          <cell r="C535" t="str">
            <v>JYA</v>
          </cell>
          <cell r="D535" t="str">
            <v>Javier</v>
          </cell>
        </row>
        <row r="536">
          <cell r="A536">
            <v>1754</v>
          </cell>
          <cell r="B536" t="str">
            <v>Gobierno Autónomo Municipal de San Pedro</v>
          </cell>
          <cell r="C536" t="str">
            <v>JYA</v>
          </cell>
          <cell r="D536" t="str">
            <v>Javier</v>
          </cell>
        </row>
        <row r="537">
          <cell r="A537">
            <v>1755</v>
          </cell>
          <cell r="B537" t="str">
            <v>Gobierno Autónomo Municipal de Cuatro Cañadas</v>
          </cell>
          <cell r="C537" t="str">
            <v>JYA</v>
          </cell>
          <cell r="D537" t="str">
            <v>Javier</v>
          </cell>
        </row>
        <row r="538">
          <cell r="A538">
            <v>1756</v>
          </cell>
          <cell r="B538" t="str">
            <v>Gobierno Autónomo Municipal de Colpa Bélgica</v>
          </cell>
          <cell r="C538" t="str">
            <v>JYA</v>
          </cell>
          <cell r="D538" t="str">
            <v>Javier</v>
          </cell>
        </row>
        <row r="539">
          <cell r="A539">
            <v>1801</v>
          </cell>
          <cell r="B539" t="str">
            <v>Gobierno Autónomo Municipal de Trinidad</v>
          </cell>
          <cell r="C539" t="str">
            <v>JYA</v>
          </cell>
          <cell r="D539" t="str">
            <v>Javier</v>
          </cell>
        </row>
        <row r="540">
          <cell r="A540">
            <v>1802</v>
          </cell>
          <cell r="B540" t="str">
            <v>Gobierno Autónomo Municipal de San Javier</v>
          </cell>
          <cell r="C540" t="str">
            <v>JYA</v>
          </cell>
          <cell r="D540" t="str">
            <v>Javier</v>
          </cell>
        </row>
        <row r="541">
          <cell r="A541">
            <v>1803</v>
          </cell>
          <cell r="B541" t="str">
            <v>Gobierno Autónomo Municipal de Riberalta</v>
          </cell>
          <cell r="C541" t="str">
            <v>JYA</v>
          </cell>
          <cell r="D541" t="str">
            <v>Javier</v>
          </cell>
        </row>
        <row r="542">
          <cell r="A542">
            <v>1805</v>
          </cell>
          <cell r="B542" t="str">
            <v>Gobierno Autónomo Municipal de Puerto Guayaramerín</v>
          </cell>
          <cell r="C542" t="str">
            <v>JYA</v>
          </cell>
          <cell r="D542" t="str">
            <v>Javier</v>
          </cell>
        </row>
        <row r="543">
          <cell r="A543">
            <v>1806</v>
          </cell>
          <cell r="B543" t="str">
            <v>Gobierno Autónomo Municipal de Reyes</v>
          </cell>
          <cell r="C543" t="str">
            <v>JYA</v>
          </cell>
          <cell r="D543" t="str">
            <v>Javier</v>
          </cell>
        </row>
        <row r="544">
          <cell r="A544">
            <v>1807</v>
          </cell>
          <cell r="B544" t="str">
            <v>Gobierno Autónomo Municipal de Puerto Rurrenabaque</v>
          </cell>
          <cell r="C544" t="str">
            <v>JYA</v>
          </cell>
          <cell r="D544" t="str">
            <v>Javier</v>
          </cell>
        </row>
        <row r="545">
          <cell r="A545">
            <v>1808</v>
          </cell>
          <cell r="B545" t="str">
            <v>Gobierno Autónomo Municipal de San Borja</v>
          </cell>
          <cell r="C545" t="str">
            <v>JYA</v>
          </cell>
          <cell r="D545" t="str">
            <v>Javier</v>
          </cell>
        </row>
        <row r="546">
          <cell r="A546">
            <v>1809</v>
          </cell>
          <cell r="B546" t="str">
            <v>Gobierno Autónomo Municipal de Santa Rosa</v>
          </cell>
          <cell r="C546" t="str">
            <v>JYA</v>
          </cell>
          <cell r="D546" t="str">
            <v>Javier</v>
          </cell>
        </row>
        <row r="547">
          <cell r="A547">
            <v>1810</v>
          </cell>
          <cell r="B547" t="str">
            <v>Gobierno Autónomo Municipal de Santa Ana</v>
          </cell>
          <cell r="C547" t="str">
            <v>JYA</v>
          </cell>
          <cell r="D547" t="str">
            <v>Javier</v>
          </cell>
        </row>
        <row r="548">
          <cell r="A548">
            <v>1811</v>
          </cell>
          <cell r="B548" t="str">
            <v>Gobierno Autónomo Municipal de San Ignacio</v>
          </cell>
          <cell r="C548" t="str">
            <v>JYA</v>
          </cell>
          <cell r="D548" t="str">
            <v>Javier</v>
          </cell>
        </row>
        <row r="549">
          <cell r="A549">
            <v>1812</v>
          </cell>
          <cell r="B549" t="str">
            <v>Gobierno Autónomo Municipal de Loreto</v>
          </cell>
          <cell r="C549" t="str">
            <v>JYA</v>
          </cell>
          <cell r="D549" t="str">
            <v>Javier</v>
          </cell>
        </row>
        <row r="550">
          <cell r="A550">
            <v>1813</v>
          </cell>
          <cell r="B550" t="str">
            <v>Gobierno Autónomo Municipal de San Andrés</v>
          </cell>
          <cell r="C550" t="str">
            <v>JYA</v>
          </cell>
          <cell r="D550" t="str">
            <v>Javier</v>
          </cell>
        </row>
        <row r="551">
          <cell r="A551">
            <v>1814</v>
          </cell>
          <cell r="B551" t="str">
            <v>Gobierno Autónomo Municipal de San Joaquín</v>
          </cell>
          <cell r="C551" t="str">
            <v>JYA</v>
          </cell>
          <cell r="D551" t="str">
            <v>Javier</v>
          </cell>
        </row>
        <row r="552">
          <cell r="A552">
            <v>1815</v>
          </cell>
          <cell r="B552" t="str">
            <v>Gobierno Autónomo Municipal de San Ramón</v>
          </cell>
          <cell r="C552" t="str">
            <v>JYA</v>
          </cell>
          <cell r="D552" t="str">
            <v>Javier</v>
          </cell>
        </row>
        <row r="553">
          <cell r="A553">
            <v>1816</v>
          </cell>
          <cell r="B553" t="str">
            <v>Gobierno Autónomo Municipal de Puerto Síles</v>
          </cell>
          <cell r="C553" t="str">
            <v>JYA</v>
          </cell>
          <cell r="D553" t="str">
            <v>Javier</v>
          </cell>
        </row>
        <row r="554">
          <cell r="A554">
            <v>1817</v>
          </cell>
          <cell r="B554" t="str">
            <v>Gobierno Autónomo Municipal de Magdalena</v>
          </cell>
          <cell r="C554" t="str">
            <v>JYA</v>
          </cell>
          <cell r="D554" t="str">
            <v>Javier</v>
          </cell>
        </row>
        <row r="555">
          <cell r="A555">
            <v>1818</v>
          </cell>
          <cell r="B555" t="str">
            <v>Gobierno Autónomo Municipal de Baures</v>
          </cell>
          <cell r="C555" t="str">
            <v>JYA</v>
          </cell>
          <cell r="D555" t="str">
            <v>Javier</v>
          </cell>
        </row>
        <row r="556">
          <cell r="A556">
            <v>1819</v>
          </cell>
          <cell r="B556" t="str">
            <v>Gobierno Autónomo Municipal de Huacaraje</v>
          </cell>
          <cell r="C556" t="str">
            <v>JYA</v>
          </cell>
          <cell r="D556" t="str">
            <v>Javier</v>
          </cell>
        </row>
        <row r="557">
          <cell r="A557">
            <v>1820</v>
          </cell>
          <cell r="B557" t="str">
            <v>Gobierno Autónomo Municipal de Exaltación</v>
          </cell>
          <cell r="C557" t="str">
            <v>JYA</v>
          </cell>
          <cell r="D557" t="str">
            <v>Javier</v>
          </cell>
        </row>
        <row r="558">
          <cell r="A558">
            <v>1901</v>
          </cell>
          <cell r="B558" t="str">
            <v>Gobierno Autónomo Municipal de Cobija</v>
          </cell>
          <cell r="C558" t="str">
            <v>JYA</v>
          </cell>
          <cell r="D558" t="str">
            <v>Javier</v>
          </cell>
        </row>
        <row r="559">
          <cell r="A559">
            <v>1902</v>
          </cell>
          <cell r="B559" t="str">
            <v>Gobierno Autónomo Municipal de Porvenir</v>
          </cell>
          <cell r="C559" t="str">
            <v>JYA</v>
          </cell>
          <cell r="D559" t="str">
            <v>Javier</v>
          </cell>
        </row>
        <row r="560">
          <cell r="A560">
            <v>1903</v>
          </cell>
          <cell r="B560" t="str">
            <v>Gobierno Autónomo Municipal de Bolpebra</v>
          </cell>
          <cell r="C560" t="str">
            <v>JYA</v>
          </cell>
          <cell r="D560" t="str">
            <v>Javier</v>
          </cell>
        </row>
        <row r="561">
          <cell r="A561">
            <v>1904</v>
          </cell>
          <cell r="B561" t="str">
            <v>Gobierno Autónomo Municipal de Bella Flor</v>
          </cell>
          <cell r="C561" t="str">
            <v>JYA</v>
          </cell>
          <cell r="D561" t="str">
            <v>Javier</v>
          </cell>
        </row>
        <row r="562">
          <cell r="A562">
            <v>1905</v>
          </cell>
          <cell r="B562" t="str">
            <v>Gobierno Autónomo Municipal de Puerto Rico</v>
          </cell>
          <cell r="C562" t="str">
            <v>JYA</v>
          </cell>
          <cell r="D562" t="str">
            <v>Javier</v>
          </cell>
        </row>
        <row r="563">
          <cell r="A563">
            <v>1906</v>
          </cell>
          <cell r="B563" t="str">
            <v>Gobierno Autónomo Municipal de San Pedro</v>
          </cell>
          <cell r="C563" t="str">
            <v>JYA</v>
          </cell>
          <cell r="D563" t="str">
            <v>Javier</v>
          </cell>
        </row>
        <row r="564">
          <cell r="A564">
            <v>1907</v>
          </cell>
          <cell r="B564" t="str">
            <v>Gobierno Autónomo Municipal de Filadelfia</v>
          </cell>
          <cell r="C564" t="str">
            <v>JYA</v>
          </cell>
          <cell r="D564" t="str">
            <v>Javier</v>
          </cell>
        </row>
        <row r="565">
          <cell r="A565">
            <v>1908</v>
          </cell>
          <cell r="B565" t="str">
            <v>Gobierno Autónomo Municipal de Puerto Gonzalo Moreno</v>
          </cell>
          <cell r="C565" t="str">
            <v>JYA</v>
          </cell>
          <cell r="D565" t="str">
            <v>Javier</v>
          </cell>
        </row>
        <row r="566">
          <cell r="A566">
            <v>1909</v>
          </cell>
          <cell r="B566" t="str">
            <v>Gobierno Autónomo Municipal de San Lorenzo</v>
          </cell>
          <cell r="C566" t="str">
            <v>JYA</v>
          </cell>
          <cell r="D566" t="str">
            <v>Javier</v>
          </cell>
        </row>
        <row r="567">
          <cell r="A567">
            <v>1910</v>
          </cell>
          <cell r="B567" t="str">
            <v>Gobierno Autónomo Municipal de Sena</v>
          </cell>
          <cell r="C567" t="str">
            <v>JYA</v>
          </cell>
          <cell r="D567" t="str">
            <v>Javier</v>
          </cell>
        </row>
        <row r="568">
          <cell r="A568">
            <v>1911</v>
          </cell>
          <cell r="B568" t="str">
            <v>Gobierno Autónomo Municipal de Santa Rosa del Abuná</v>
          </cell>
          <cell r="C568" t="str">
            <v>JYA</v>
          </cell>
          <cell r="D568" t="str">
            <v>Javier</v>
          </cell>
        </row>
        <row r="569">
          <cell r="A569">
            <v>1912</v>
          </cell>
          <cell r="B569" t="str">
            <v>Gobierno Autónomo Municipal de Ingavi (Humaita)</v>
          </cell>
          <cell r="C569" t="str">
            <v>JYA</v>
          </cell>
          <cell r="D569" t="str">
            <v>Javier</v>
          </cell>
        </row>
        <row r="570">
          <cell r="A570">
            <v>1913</v>
          </cell>
          <cell r="B570" t="str">
            <v>Gobierno Autónomo Municipal de Nueva Esperanza</v>
          </cell>
          <cell r="C570" t="str">
            <v>JYA</v>
          </cell>
          <cell r="D570" t="str">
            <v>Javier</v>
          </cell>
        </row>
        <row r="571">
          <cell r="A571">
            <v>1914</v>
          </cell>
          <cell r="B571" t="str">
            <v>Gobierno Autónomo Municipal de Villa Nueva (Loma Alta)</v>
          </cell>
          <cell r="C571" t="str">
            <v>JYA</v>
          </cell>
          <cell r="D571" t="str">
            <v>Javier</v>
          </cell>
        </row>
        <row r="572">
          <cell r="A572">
            <v>1915</v>
          </cell>
          <cell r="B572" t="str">
            <v>Gobierno Autónomo Municipal de Santos Mercado</v>
          </cell>
          <cell r="C572" t="str">
            <v>JYA</v>
          </cell>
          <cell r="D572" t="str">
            <v>Javier</v>
          </cell>
        </row>
        <row r="573">
          <cell r="A573">
            <v>2301</v>
          </cell>
          <cell r="B573" t="str">
            <v>Empresa Municipal de Gestión de Residuos Sólidos</v>
          </cell>
          <cell r="C573" t="str">
            <v>JMT</v>
          </cell>
          <cell r="D573" t="str">
            <v>Iran</v>
          </cell>
        </row>
        <row r="574">
          <cell r="A574">
            <v>2302</v>
          </cell>
          <cell r="B574" t="str">
            <v>Empresa Municipal de Agua Potable y Alcantarillado Sacaba</v>
          </cell>
          <cell r="C574" t="str">
            <v>JMT</v>
          </cell>
          <cell r="D574" t="str">
            <v>Iran</v>
          </cell>
        </row>
        <row r="575">
          <cell r="A575">
            <v>2303</v>
          </cell>
          <cell r="B575" t="str">
            <v>Empresa Municipal de Areas Verdes y Recreación Alternativa</v>
          </cell>
          <cell r="C575" t="e">
            <v>#N/A</v>
          </cell>
        </row>
        <row r="576">
          <cell r="A576">
            <v>2311</v>
          </cell>
          <cell r="B576" t="str">
            <v>SERVICIO DE CUENCAS (SEARPI)</v>
          </cell>
          <cell r="C576" t="e">
            <v>#N/A</v>
          </cell>
        </row>
        <row r="577">
          <cell r="A577">
            <v>2312</v>
          </cell>
          <cell r="B577" t="str">
            <v>EMPRESA MUNICIPAL DE AGUA POTABLE Y ALCANTARILLADO VIACHA</v>
          </cell>
          <cell r="C577" t="e">
            <v>#N/A</v>
          </cell>
        </row>
        <row r="578">
          <cell r="A578">
            <v>2313</v>
          </cell>
          <cell r="B578" t="str">
            <v>ENTIDAD MUNICIPAL DE ASEO URBANO SUCRE</v>
          </cell>
          <cell r="C578" t="e">
            <v>#N/A</v>
          </cell>
        </row>
        <row r="579">
          <cell r="A579">
            <v>2314</v>
          </cell>
          <cell r="B579" t="str">
            <v>EMPRESA MUNICIPAL DE AREAS VERDES SUCRE</v>
          </cell>
          <cell r="C579" t="e">
            <v>#N/A</v>
          </cell>
        </row>
        <row r="580">
          <cell r="A580">
            <v>2315</v>
          </cell>
          <cell r="B580" t="str">
            <v xml:space="preserve">Empresa Municipal de Servicio de Aseo </v>
          </cell>
          <cell r="C580" t="e">
            <v>#N/A</v>
          </cell>
        </row>
        <row r="581">
          <cell r="A581">
            <v>2316</v>
          </cell>
          <cell r="B581" t="str">
            <v>Empresa Municipal de Áreas Verdes, Parques y Forestación</v>
          </cell>
          <cell r="C581" t="e">
            <v>#N/A</v>
          </cell>
        </row>
        <row r="582">
          <cell r="A582">
            <v>2317</v>
          </cell>
          <cell r="B582" t="str">
            <v>Empresa Municipal de Asfaltos y Vías</v>
          </cell>
          <cell r="C582" t="e">
            <v>#N/A</v>
          </cell>
        </row>
        <row r="583">
          <cell r="A583">
            <v>2318</v>
          </cell>
          <cell r="B583" t="str">
            <v>Entidad Descentralizada UMMIPRE PROMAN</v>
          </cell>
          <cell r="C583" t="e">
            <v>#N/A</v>
          </cell>
        </row>
        <row r="584">
          <cell r="A584">
            <v>2319</v>
          </cell>
          <cell r="B584" t="str">
            <v>EMPRESA PÚBLICA DEPARTAMENTAL ESTRATÉGICA DE AGUAS - LA PAZ</v>
          </cell>
          <cell r="C584" t="e">
            <v>#N/A</v>
          </cell>
        </row>
        <row r="585">
          <cell r="A585">
            <v>2320</v>
          </cell>
          <cell r="B585" t="str">
            <v>EMPRESA PUBLICA MUNICIPAL DE SERVICIOS DE AGUA Y ALCANTARRILLADO SANITARIO DE COBIJA</v>
          </cell>
          <cell r="C585" t="e">
            <v>#N/A</v>
          </cell>
        </row>
        <row r="586">
          <cell r="A586">
            <v>2321</v>
          </cell>
          <cell r="B586" t="str">
            <v>EMPRESA MUNICIPAL DE ASEO DE EL ALTO</v>
          </cell>
          <cell r="C586" t="e">
            <v>#N/A</v>
          </cell>
        </row>
        <row r="587">
          <cell r="A587">
            <v>2322</v>
          </cell>
          <cell r="B587" t="str">
            <v>ENTIDAD MATADERO FRIGORIFICO MUNICIPAL DE TARIJA</v>
          </cell>
          <cell r="C587" t="e">
            <v>#N/A</v>
          </cell>
        </row>
        <row r="588">
          <cell r="A588">
            <v>2323</v>
          </cell>
          <cell r="B588" t="str">
            <v>ENTIDAD ASEO MUNICIPAL DE TARIJA</v>
          </cell>
          <cell r="C588" t="e">
            <v>#N/A</v>
          </cell>
        </row>
        <row r="589">
          <cell r="A589">
            <v>2324</v>
          </cell>
          <cell r="B589" t="str">
            <v>ENTIDAD OBRAS PUBLICAS MUNICIPALES DE TARIJA</v>
          </cell>
          <cell r="C589" t="e">
            <v>#N/A</v>
          </cell>
        </row>
        <row r="590">
          <cell r="A590">
            <v>2325</v>
          </cell>
          <cell r="B590" t="str">
            <v>ENTIDAD ORDENAMIENTO TERRITORIAL DE TARIJA</v>
          </cell>
          <cell r="C590" t="e">
            <v>#N/A</v>
          </cell>
        </row>
        <row r="591">
          <cell r="A591">
            <v>2326</v>
          </cell>
          <cell r="B591" t="str">
            <v>ENTIDAD ORDEN Y SEGURIDAD CIUDADANA MUNICIPAL DE TARIJA</v>
          </cell>
          <cell r="C591" t="e">
            <v>#N/A</v>
          </cell>
        </row>
        <row r="592">
          <cell r="A592">
            <v>2327</v>
          </cell>
          <cell r="B592" t="str">
            <v>EMPRESA MUNICIPAL AUTONOMA DE AGUA POTABLE Y ALCANTARILLADO  DE YACUIBA</v>
          </cell>
          <cell r="C592" t="e">
            <v>#N/A</v>
          </cell>
        </row>
        <row r="593">
          <cell r="A593">
            <v>9001</v>
          </cell>
          <cell r="B593" t="str">
            <v>Federación de Asociaciones Municipales de Bolivia</v>
          </cell>
          <cell r="C593" t="e">
            <v>#N/A</v>
          </cell>
        </row>
        <row r="594">
          <cell r="A594" t="str">
            <v>99 - 01</v>
          </cell>
          <cell r="B594" t="str">
            <v>DIRECCIÓN GENERAL DE PROGRAMACIÓN Y OPERACIONES DEL TESORO</v>
          </cell>
          <cell r="C594" t="str">
            <v>MPG</v>
          </cell>
          <cell r="D594" t="str">
            <v>Marcos</v>
          </cell>
        </row>
        <row r="595">
          <cell r="A595" t="str">
            <v>99 - 02</v>
          </cell>
          <cell r="B595" t="str">
            <v>DIRECCIÓN GENERAL DE PROGRAMACIÓN Y OPERACIONES DEL TESORO</v>
          </cell>
          <cell r="C595" t="str">
            <v>MPG</v>
          </cell>
          <cell r="D595" t="str">
            <v>Marcos</v>
          </cell>
        </row>
        <row r="596">
          <cell r="A596" t="str">
            <v>99 - 03</v>
          </cell>
          <cell r="B596" t="str">
            <v>DIRECCIÓN GENERAL DE CRÉDITO PÚBLICO</v>
          </cell>
          <cell r="C596" t="str">
            <v>SGP</v>
          </cell>
          <cell r="D596" t="str">
            <v>Sonia</v>
          </cell>
        </row>
        <row r="597">
          <cell r="A597" t="str">
            <v>99 - 04</v>
          </cell>
          <cell r="B597" t="str">
            <v>DIRECCIÓN GENERAL DE ADMINISTRACIÓN Y FINANZAS TERRITORIALES</v>
          </cell>
          <cell r="C597" t="str">
            <v>JYA</v>
          </cell>
          <cell r="D597" t="str">
            <v>Javier</v>
          </cell>
        </row>
        <row r="598">
          <cell r="A598" t="str">
            <v>99 - 07</v>
          </cell>
          <cell r="B598" t="str">
            <v>DIRECCIÓN GENERAL DE PENSIONES Y JUBILACIONES</v>
          </cell>
          <cell r="C598" t="str">
            <v>JYA</v>
          </cell>
          <cell r="D598" t="str">
            <v>Javier</v>
          </cell>
        </row>
        <row r="599">
          <cell r="A599" t="str">
            <v>AFP</v>
          </cell>
          <cell r="B599" t="str">
            <v>ACREEDORES</v>
          </cell>
          <cell r="C599" t="str">
            <v>MZCh</v>
          </cell>
          <cell r="D599" t="str">
            <v>Malcom</v>
          </cell>
        </row>
        <row r="600">
          <cell r="A600" t="str">
            <v>CONTA</v>
          </cell>
          <cell r="B600" t="str">
            <v>AREA DE CONTABILIDAD</v>
          </cell>
          <cell r="C600" t="e">
            <v>#N/A</v>
          </cell>
        </row>
        <row r="601">
          <cell r="A601" t="str">
            <v>N/I</v>
          </cell>
          <cell r="B601" t="str">
            <v>NO IDENTIFICADO</v>
          </cell>
          <cell r="C601" t="e">
            <v>#N/A</v>
          </cell>
        </row>
      </sheetData>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AH231"/>
  <sheetViews>
    <sheetView showGridLines="0" tabSelected="1" view="pageBreakPreview" zoomScale="115" zoomScaleNormal="115" zoomScaleSheetLayoutView="115" workbookViewId="0">
      <selection activeCell="H15" sqref="H15:I15"/>
    </sheetView>
  </sheetViews>
  <sheetFormatPr baseColWidth="10" defaultRowHeight="15"/>
  <cols>
    <col min="1" max="32" width="3.7109375" style="10" customWidth="1"/>
    <col min="33" max="33" width="11.42578125" style="10"/>
    <col min="34" max="34" width="18.7109375" style="10" customWidth="1"/>
    <col min="35" max="16384" width="11.42578125" style="10"/>
  </cols>
  <sheetData>
    <row r="1" spans="1:34">
      <c r="Y1" s="40"/>
      <c r="Z1" s="40"/>
      <c r="AA1" s="40"/>
      <c r="AB1" s="40"/>
      <c r="AC1" s="40"/>
      <c r="AD1" s="40"/>
      <c r="AE1" s="40"/>
      <c r="AF1" s="40"/>
      <c r="AH1" s="216" t="e">
        <f>SUM(C21:H39)</f>
        <v>#N/A</v>
      </c>
    </row>
    <row r="2" spans="1:34" ht="15.75">
      <c r="A2" s="41"/>
      <c r="B2" s="41"/>
      <c r="C2" s="41"/>
      <c r="D2" s="41"/>
      <c r="E2" s="41"/>
      <c r="F2" s="41"/>
      <c r="G2" s="41"/>
      <c r="H2" s="41"/>
      <c r="I2" s="41"/>
      <c r="J2" s="41"/>
      <c r="K2" s="41"/>
      <c r="L2" s="41"/>
      <c r="M2" s="41"/>
      <c r="N2" s="41"/>
      <c r="O2" s="41"/>
      <c r="P2" s="41"/>
      <c r="Q2" s="41"/>
      <c r="R2" s="41"/>
      <c r="S2" s="41"/>
      <c r="T2" s="41"/>
      <c r="U2" s="41"/>
      <c r="V2" s="41"/>
      <c r="W2" s="41"/>
      <c r="X2" s="289" t="s">
        <v>35</v>
      </c>
      <c r="Y2" s="290"/>
      <c r="Z2" s="290"/>
      <c r="AA2" s="290"/>
      <c r="AB2" s="290"/>
      <c r="AC2" s="290"/>
      <c r="AD2" s="290"/>
      <c r="AE2" s="291"/>
      <c r="AF2" s="41"/>
    </row>
    <row r="3" spans="1:34" ht="15.75">
      <c r="A3" s="41"/>
      <c r="B3" s="41"/>
      <c r="C3" s="42"/>
      <c r="D3" s="42"/>
      <c r="E3" s="42"/>
      <c r="F3" s="41"/>
      <c r="G3" s="41"/>
      <c r="H3" s="41"/>
      <c r="I3" s="41"/>
      <c r="J3" s="41"/>
      <c r="K3" s="41"/>
      <c r="L3" s="41"/>
      <c r="M3" s="41"/>
      <c r="N3" s="41"/>
      <c r="O3" s="41"/>
      <c r="P3" s="41"/>
      <c r="Q3" s="41"/>
      <c r="R3" s="41"/>
      <c r="S3" s="41"/>
      <c r="T3" s="41"/>
      <c r="U3" s="41"/>
      <c r="V3" s="41"/>
      <c r="W3" s="41"/>
      <c r="X3" s="292" t="s">
        <v>16146</v>
      </c>
      <c r="Y3" s="293"/>
      <c r="Z3" s="293"/>
      <c r="AA3" s="293"/>
      <c r="AB3" s="293"/>
      <c r="AC3" s="293"/>
      <c r="AD3" s="293"/>
      <c r="AE3" s="294"/>
      <c r="AF3" s="41"/>
    </row>
    <row r="4" spans="1:34" ht="15.75">
      <c r="A4" s="41"/>
      <c r="B4" s="41"/>
      <c r="C4" s="42"/>
      <c r="D4" s="42"/>
      <c r="E4" s="42"/>
      <c r="F4" s="41"/>
      <c r="G4" s="41"/>
      <c r="H4" s="41"/>
      <c r="I4" s="41"/>
      <c r="J4" s="41"/>
      <c r="K4" s="41"/>
      <c r="L4" s="41"/>
      <c r="M4" s="41"/>
      <c r="N4" s="41"/>
      <c r="O4" s="41"/>
      <c r="P4" s="41"/>
      <c r="Q4" s="41"/>
      <c r="R4" s="41"/>
      <c r="S4" s="41"/>
      <c r="T4" s="41"/>
      <c r="U4" s="41"/>
      <c r="V4" s="41"/>
      <c r="W4" s="41"/>
      <c r="X4" s="292" t="s">
        <v>16150</v>
      </c>
      <c r="Y4" s="293"/>
      <c r="Z4" s="293"/>
      <c r="AA4" s="293"/>
      <c r="AB4" s="293"/>
      <c r="AC4" s="293"/>
      <c r="AD4" s="293"/>
      <c r="AE4" s="294"/>
      <c r="AF4" s="41"/>
    </row>
    <row r="5" spans="1:34" ht="15.75">
      <c r="A5" s="41"/>
      <c r="B5" s="41"/>
      <c r="C5" s="42"/>
      <c r="D5" s="42"/>
      <c r="E5" s="42"/>
      <c r="F5" s="41"/>
      <c r="G5" s="41"/>
      <c r="H5" s="41"/>
      <c r="I5" s="41"/>
      <c r="J5" s="41"/>
      <c r="K5" s="41"/>
      <c r="L5" s="41"/>
      <c r="M5" s="41"/>
      <c r="N5" s="41"/>
      <c r="O5" s="41"/>
      <c r="P5" s="41"/>
      <c r="Q5" s="41"/>
      <c r="R5" s="41"/>
      <c r="S5" s="41"/>
      <c r="T5" s="41"/>
      <c r="U5" s="41"/>
      <c r="V5" s="41"/>
      <c r="W5" s="41"/>
      <c r="X5" s="43"/>
      <c r="Y5" s="41"/>
      <c r="Z5" s="44"/>
      <c r="AA5" s="44"/>
      <c r="AB5" s="45"/>
      <c r="AC5" s="45"/>
      <c r="AD5" s="45"/>
      <c r="AE5" s="45"/>
      <c r="AF5" s="41"/>
    </row>
    <row r="6" spans="1:34" ht="16.5">
      <c r="A6" s="295" t="s">
        <v>34</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row>
    <row r="7" spans="1:34" ht="16.5">
      <c r="A7" s="296" t="s">
        <v>1266</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row>
    <row r="8" spans="1:34" ht="15.75">
      <c r="A8" s="46"/>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6"/>
      <c r="AD8" s="46"/>
      <c r="AE8" s="46"/>
      <c r="AF8" s="46"/>
    </row>
    <row r="9" spans="1:34" ht="15.75">
      <c r="A9" s="46"/>
      <c r="B9" s="47"/>
      <c r="C9" s="47"/>
      <c r="D9" s="47"/>
      <c r="E9" s="47"/>
      <c r="F9" s="47"/>
      <c r="G9" s="48" t="s">
        <v>26</v>
      </c>
      <c r="H9" s="47"/>
      <c r="I9" s="47"/>
      <c r="J9" s="47"/>
      <c r="K9" s="47"/>
      <c r="L9" s="47"/>
      <c r="M9" s="47"/>
      <c r="N9" s="47"/>
      <c r="O9" s="47"/>
      <c r="P9" s="305">
        <v>42736</v>
      </c>
      <c r="Q9" s="306"/>
      <c r="R9" s="306"/>
      <c r="S9" s="307"/>
      <c r="T9" s="47"/>
      <c r="U9" s="47" t="s">
        <v>0</v>
      </c>
      <c r="V9" s="305">
        <v>42947</v>
      </c>
      <c r="W9" s="306"/>
      <c r="X9" s="306"/>
      <c r="Y9" s="307"/>
      <c r="Z9" s="47"/>
      <c r="AA9" s="47"/>
      <c r="AB9" s="47"/>
      <c r="AC9" s="46"/>
      <c r="AD9" s="46"/>
      <c r="AE9" s="46"/>
      <c r="AF9" s="46"/>
    </row>
    <row r="10" spans="1:34" ht="15.75">
      <c r="A10" s="46"/>
      <c r="B10" s="47"/>
      <c r="C10" s="47"/>
      <c r="D10" s="47"/>
      <c r="E10" s="47"/>
      <c r="F10" s="47"/>
      <c r="G10" s="48"/>
      <c r="H10" s="47"/>
      <c r="I10" s="47"/>
      <c r="J10" s="47"/>
      <c r="K10" s="47"/>
      <c r="L10" s="47"/>
      <c r="M10" s="47"/>
      <c r="N10" s="47"/>
      <c r="O10" s="47"/>
      <c r="P10" s="49"/>
      <c r="Q10" s="49"/>
      <c r="R10" s="49"/>
      <c r="S10" s="49"/>
      <c r="T10" s="47"/>
      <c r="U10" s="47"/>
      <c r="V10" s="49"/>
      <c r="W10" s="49"/>
      <c r="X10" s="49"/>
      <c r="Y10" s="49"/>
      <c r="Z10" s="47"/>
      <c r="AA10" s="47"/>
      <c r="AB10" s="47"/>
      <c r="AC10" s="46"/>
      <c r="AD10" s="46"/>
      <c r="AE10" s="46"/>
      <c r="AF10" s="46"/>
    </row>
    <row r="11" spans="1:34" ht="15.75">
      <c r="A11" s="46"/>
      <c r="B11" s="47"/>
      <c r="C11" s="50" t="s">
        <v>1</v>
      </c>
      <c r="D11" s="50"/>
      <c r="E11" s="50"/>
      <c r="F11" s="121" t="s">
        <v>36</v>
      </c>
      <c r="G11" s="123"/>
      <c r="H11" s="123"/>
      <c r="I11" s="123"/>
      <c r="J11" s="123"/>
      <c r="K11" s="123"/>
      <c r="L11" s="123"/>
      <c r="M11" s="123"/>
      <c r="N11" s="123"/>
      <c r="O11" s="123"/>
      <c r="P11" s="123"/>
      <c r="Q11" s="123"/>
      <c r="R11" s="123"/>
      <c r="S11" s="123"/>
      <c r="T11" s="123"/>
      <c r="U11" s="123"/>
      <c r="V11" s="123"/>
      <c r="W11" s="123"/>
      <c r="X11" s="123"/>
      <c r="Y11" s="123"/>
      <c r="Z11" s="123"/>
      <c r="AA11" s="123"/>
      <c r="AB11" s="123"/>
      <c r="AC11" s="117"/>
      <c r="AD11" s="117"/>
      <c r="AE11" s="117"/>
      <c r="AF11" s="117"/>
    </row>
    <row r="12" spans="1:34" ht="15.75">
      <c r="A12" s="46"/>
      <c r="B12" s="47"/>
      <c r="C12" s="40"/>
      <c r="D12" s="40"/>
      <c r="E12" s="122"/>
      <c r="F12" s="312" t="e">
        <f>VLOOKUP(H14,bd_lista!A3:B607,2,FALSE)</f>
        <v>#N/A</v>
      </c>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117"/>
      <c r="AF12" s="117"/>
    </row>
    <row r="13" spans="1:34" ht="21.75" customHeight="1">
      <c r="A13" s="46"/>
      <c r="B13" s="46"/>
      <c r="C13" s="40"/>
      <c r="D13" s="40"/>
      <c r="E13" s="40"/>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46"/>
      <c r="AF13" s="46"/>
    </row>
    <row r="14" spans="1:34" ht="15.75" customHeight="1">
      <c r="A14" s="46"/>
      <c r="B14" s="51" t="s">
        <v>1265</v>
      </c>
      <c r="C14" s="46"/>
      <c r="D14" s="46"/>
      <c r="E14" s="46"/>
      <c r="F14" s="46"/>
      <c r="G14" s="46"/>
      <c r="H14" s="310" t="s">
        <v>1344</v>
      </c>
      <c r="I14" s="310"/>
      <c r="J14" s="46"/>
      <c r="K14" s="46"/>
      <c r="L14" s="46"/>
      <c r="M14" s="46"/>
      <c r="N14" s="46"/>
      <c r="O14" s="46"/>
      <c r="P14" s="46"/>
      <c r="Q14" s="46"/>
      <c r="R14" s="46"/>
      <c r="S14" s="46"/>
      <c r="T14" s="46"/>
      <c r="U14" s="46"/>
      <c r="V14" s="46"/>
      <c r="W14" s="46"/>
      <c r="X14" s="46"/>
      <c r="Y14" s="46"/>
      <c r="Z14" s="46"/>
      <c r="AA14" s="46"/>
      <c r="AB14" s="46"/>
      <c r="AC14" s="46"/>
      <c r="AD14" s="46"/>
      <c r="AE14" s="46"/>
      <c r="AF14" s="46"/>
    </row>
    <row r="15" spans="1:34" ht="6" customHeight="1">
      <c r="A15" s="117"/>
      <c r="B15" s="121"/>
      <c r="C15" s="117"/>
      <c r="D15" s="117"/>
      <c r="E15" s="117"/>
      <c r="F15" s="117"/>
      <c r="G15" s="117"/>
      <c r="H15" s="311"/>
      <c r="I15" s="311"/>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row>
    <row r="16" spans="1:34" ht="15.75" customHeight="1">
      <c r="A16" s="46"/>
      <c r="B16" s="297" t="s">
        <v>33</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46"/>
    </row>
    <row r="17" spans="1:32" ht="15.75">
      <c r="A17" s="46"/>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46"/>
    </row>
    <row r="18" spans="1:32" ht="7.5" customHeight="1">
      <c r="A18" s="46"/>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46"/>
    </row>
    <row r="19" spans="1:32" ht="15.75" customHeight="1">
      <c r="A19" s="46"/>
      <c r="B19" s="52"/>
      <c r="C19" s="308" t="s">
        <v>1267</v>
      </c>
      <c r="D19" s="308"/>
      <c r="E19" s="308"/>
      <c r="F19" s="308"/>
      <c r="G19" s="308"/>
      <c r="H19" s="308"/>
      <c r="I19" s="298" t="s">
        <v>32</v>
      </c>
      <c r="J19" s="298"/>
      <c r="K19" s="298"/>
      <c r="L19" s="298"/>
      <c r="M19" s="299" t="s">
        <v>2</v>
      </c>
      <c r="N19" s="300"/>
      <c r="O19" s="300"/>
      <c r="P19" s="300"/>
      <c r="Q19" s="300"/>
      <c r="R19" s="300"/>
      <c r="S19" s="300"/>
      <c r="T19" s="300"/>
      <c r="U19" s="300"/>
      <c r="V19" s="300"/>
      <c r="W19" s="300"/>
      <c r="X19" s="300"/>
      <c r="Y19" s="301"/>
      <c r="Z19" s="298" t="s">
        <v>1343</v>
      </c>
      <c r="AA19" s="298"/>
      <c r="AB19" s="298"/>
      <c r="AC19" s="298"/>
      <c r="AD19" s="298"/>
      <c r="AE19" s="52"/>
      <c r="AF19" s="46"/>
    </row>
    <row r="20" spans="1:32" ht="24" customHeight="1">
      <c r="A20" s="46"/>
      <c r="B20" s="52"/>
      <c r="C20" s="309" t="s">
        <v>31</v>
      </c>
      <c r="D20" s="309"/>
      <c r="E20" s="309"/>
      <c r="F20" s="309" t="s">
        <v>1268</v>
      </c>
      <c r="G20" s="309"/>
      <c r="H20" s="309"/>
      <c r="I20" s="298"/>
      <c r="J20" s="298"/>
      <c r="K20" s="298"/>
      <c r="L20" s="298"/>
      <c r="M20" s="302"/>
      <c r="N20" s="303"/>
      <c r="O20" s="303"/>
      <c r="P20" s="303"/>
      <c r="Q20" s="303"/>
      <c r="R20" s="303"/>
      <c r="S20" s="303"/>
      <c r="T20" s="303"/>
      <c r="U20" s="303"/>
      <c r="V20" s="303"/>
      <c r="W20" s="303"/>
      <c r="X20" s="303"/>
      <c r="Y20" s="304"/>
      <c r="Z20" s="298"/>
      <c r="AA20" s="298"/>
      <c r="AB20" s="298"/>
      <c r="AC20" s="298"/>
      <c r="AD20" s="298"/>
      <c r="AE20" s="52"/>
      <c r="AF20" s="46"/>
    </row>
    <row r="21" spans="1:32" ht="17.100000000000001" customHeight="1">
      <c r="A21" s="46"/>
      <c r="B21" s="52"/>
      <c r="C21" s="275" t="e">
        <f>VLOOKUP(H14,RESUMEN!$A$11:$AK$614,7,FALSE)</f>
        <v>#N/A</v>
      </c>
      <c r="D21" s="276"/>
      <c r="E21" s="277"/>
      <c r="F21" s="275" t="e">
        <f>VLOOKUP(H14,RESUMEN!$A$11:$AK$614,25,FALSE)</f>
        <v>#N/A</v>
      </c>
      <c r="G21" s="276"/>
      <c r="H21" s="277"/>
      <c r="I21" s="266" t="s">
        <v>3</v>
      </c>
      <c r="J21" s="267"/>
      <c r="K21" s="267"/>
      <c r="L21" s="268"/>
      <c r="M21" s="269" t="s">
        <v>4</v>
      </c>
      <c r="N21" s="270"/>
      <c r="O21" s="270"/>
      <c r="P21" s="270"/>
      <c r="Q21" s="270"/>
      <c r="R21" s="270"/>
      <c r="S21" s="270"/>
      <c r="T21" s="270"/>
      <c r="U21" s="270"/>
      <c r="V21" s="270"/>
      <c r="W21" s="270"/>
      <c r="X21" s="270"/>
      <c r="Y21" s="271"/>
      <c r="Z21" s="272" t="s">
        <v>5</v>
      </c>
      <c r="AA21" s="273"/>
      <c r="AB21" s="273"/>
      <c r="AC21" s="273"/>
      <c r="AD21" s="274"/>
      <c r="AE21" s="52"/>
      <c r="AF21" s="46"/>
    </row>
    <row r="22" spans="1:32" ht="17.100000000000001" customHeight="1">
      <c r="A22" s="46"/>
      <c r="B22" s="52"/>
      <c r="C22" s="275" t="e">
        <f>VLOOKUP(H14,RESUMEN!$A$11:$AK$614,8,FALSE)</f>
        <v>#N/A</v>
      </c>
      <c r="D22" s="276"/>
      <c r="E22" s="277"/>
      <c r="F22" s="275">
        <v>0</v>
      </c>
      <c r="G22" s="276"/>
      <c r="H22" s="277"/>
      <c r="I22" s="266" t="s">
        <v>1284</v>
      </c>
      <c r="J22" s="267"/>
      <c r="K22" s="267"/>
      <c r="L22" s="268"/>
      <c r="M22" s="269" t="s">
        <v>1292</v>
      </c>
      <c r="N22" s="270"/>
      <c r="O22" s="270"/>
      <c r="P22" s="270"/>
      <c r="Q22" s="270"/>
      <c r="R22" s="270"/>
      <c r="S22" s="270"/>
      <c r="T22" s="270"/>
      <c r="U22" s="270"/>
      <c r="V22" s="270"/>
      <c r="W22" s="270"/>
      <c r="X22" s="270"/>
      <c r="Y22" s="271"/>
      <c r="Z22" s="272" t="s">
        <v>10</v>
      </c>
      <c r="AA22" s="273"/>
      <c r="AB22" s="273"/>
      <c r="AC22" s="273"/>
      <c r="AD22" s="274"/>
      <c r="AE22" s="52"/>
      <c r="AF22" s="46"/>
    </row>
    <row r="23" spans="1:32" ht="17.100000000000001" customHeight="1">
      <c r="A23" s="46"/>
      <c r="B23" s="52"/>
      <c r="C23" s="275">
        <v>0</v>
      </c>
      <c r="D23" s="276"/>
      <c r="E23" s="277"/>
      <c r="F23" s="275" t="e">
        <f>VLOOKUP(H14,RESUMEN!$A$11:$AK$614,26,FALSE)</f>
        <v>#N/A</v>
      </c>
      <c r="G23" s="276"/>
      <c r="H23" s="277"/>
      <c r="I23" s="266" t="s">
        <v>642</v>
      </c>
      <c r="J23" s="267"/>
      <c r="K23" s="267"/>
      <c r="L23" s="268"/>
      <c r="M23" s="269" t="s">
        <v>1352</v>
      </c>
      <c r="N23" s="270"/>
      <c r="O23" s="270"/>
      <c r="P23" s="270"/>
      <c r="Q23" s="270"/>
      <c r="R23" s="270"/>
      <c r="S23" s="270"/>
      <c r="T23" s="270"/>
      <c r="U23" s="270"/>
      <c r="V23" s="270"/>
      <c r="W23" s="270"/>
      <c r="X23" s="270"/>
      <c r="Y23" s="271"/>
      <c r="Z23" s="272" t="s">
        <v>10</v>
      </c>
      <c r="AA23" s="273"/>
      <c r="AB23" s="273"/>
      <c r="AC23" s="273"/>
      <c r="AD23" s="274"/>
      <c r="AE23" s="52"/>
      <c r="AF23" s="46"/>
    </row>
    <row r="24" spans="1:32" ht="17.100000000000001" customHeight="1">
      <c r="A24" s="46"/>
      <c r="B24" s="52"/>
      <c r="C24" s="275" t="e">
        <f>VLOOKUP(H14,RESUMEN!$A$11:$AK$614,9,FALSE)</f>
        <v>#N/A</v>
      </c>
      <c r="D24" s="276"/>
      <c r="E24" s="277"/>
      <c r="F24" s="275" t="e">
        <f>VLOOKUP(H14,RESUMEN!$A$11:$AK$614,27,FALSE)</f>
        <v>#N/A</v>
      </c>
      <c r="G24" s="276"/>
      <c r="H24" s="277"/>
      <c r="I24" s="266" t="s">
        <v>11</v>
      </c>
      <c r="J24" s="267"/>
      <c r="K24" s="267"/>
      <c r="L24" s="268"/>
      <c r="M24" s="269" t="s">
        <v>1290</v>
      </c>
      <c r="N24" s="270"/>
      <c r="O24" s="270"/>
      <c r="P24" s="270"/>
      <c r="Q24" s="270"/>
      <c r="R24" s="270"/>
      <c r="S24" s="270"/>
      <c r="T24" s="270"/>
      <c r="U24" s="270"/>
      <c r="V24" s="270"/>
      <c r="W24" s="270"/>
      <c r="X24" s="270"/>
      <c r="Y24" s="271"/>
      <c r="Z24" s="272" t="s">
        <v>12</v>
      </c>
      <c r="AA24" s="273"/>
      <c r="AB24" s="273"/>
      <c r="AC24" s="273"/>
      <c r="AD24" s="274"/>
      <c r="AE24" s="52"/>
      <c r="AF24" s="46"/>
    </row>
    <row r="25" spans="1:32" ht="17.100000000000001" customHeight="1">
      <c r="A25" s="46"/>
      <c r="B25" s="52"/>
      <c r="C25" s="275" t="e">
        <f>VLOOKUP(H14,RESUMEN!$A$11:$AK$614,10,FALSE)</f>
        <v>#N/A</v>
      </c>
      <c r="D25" s="276"/>
      <c r="E25" s="277"/>
      <c r="F25" s="275" t="e">
        <f>VLOOKUP(H14,RESUMEN!$A$11:$AK$614,28,FALSE)</f>
        <v>#N/A</v>
      </c>
      <c r="G25" s="276"/>
      <c r="H25" s="277"/>
      <c r="I25" s="266" t="s">
        <v>6</v>
      </c>
      <c r="J25" s="267"/>
      <c r="K25" s="267"/>
      <c r="L25" s="268"/>
      <c r="M25" s="269" t="s">
        <v>7</v>
      </c>
      <c r="N25" s="270"/>
      <c r="O25" s="270"/>
      <c r="P25" s="270"/>
      <c r="Q25" s="270"/>
      <c r="R25" s="270"/>
      <c r="S25" s="270"/>
      <c r="T25" s="270"/>
      <c r="U25" s="270"/>
      <c r="V25" s="270"/>
      <c r="W25" s="270"/>
      <c r="X25" s="270"/>
      <c r="Y25" s="271"/>
      <c r="Z25" s="272" t="s">
        <v>5</v>
      </c>
      <c r="AA25" s="273"/>
      <c r="AB25" s="273"/>
      <c r="AC25" s="273"/>
      <c r="AD25" s="274"/>
      <c r="AE25" s="52"/>
      <c r="AF25" s="46"/>
    </row>
    <row r="26" spans="1:32" ht="17.100000000000001" customHeight="1">
      <c r="A26" s="46"/>
      <c r="B26" s="52"/>
      <c r="C26" s="275" t="e">
        <f>VLOOKUP(H14,RESUMEN!$A$11:$AK$614,12,FALSE)</f>
        <v>#N/A</v>
      </c>
      <c r="D26" s="276"/>
      <c r="E26" s="277"/>
      <c r="F26" s="275">
        <v>0</v>
      </c>
      <c r="G26" s="276"/>
      <c r="H26" s="277"/>
      <c r="I26" s="266" t="s">
        <v>15</v>
      </c>
      <c r="J26" s="267"/>
      <c r="K26" s="267"/>
      <c r="L26" s="268"/>
      <c r="M26" s="269" t="s">
        <v>16</v>
      </c>
      <c r="N26" s="270"/>
      <c r="O26" s="270"/>
      <c r="P26" s="270"/>
      <c r="Q26" s="270"/>
      <c r="R26" s="270"/>
      <c r="S26" s="270"/>
      <c r="T26" s="270"/>
      <c r="U26" s="270"/>
      <c r="V26" s="270"/>
      <c r="W26" s="270"/>
      <c r="X26" s="270"/>
      <c r="Y26" s="271"/>
      <c r="Z26" s="272" t="s">
        <v>12</v>
      </c>
      <c r="AA26" s="273"/>
      <c r="AB26" s="273"/>
      <c r="AC26" s="273"/>
      <c r="AD26" s="274"/>
      <c r="AE26" s="52"/>
      <c r="AF26" s="46"/>
    </row>
    <row r="27" spans="1:32" ht="17.100000000000001" customHeight="1">
      <c r="A27" s="46"/>
      <c r="B27" s="52"/>
      <c r="C27" s="275" t="e">
        <f>VLOOKUP(H14,RESUMEN!$A$11:$AK$614,13,FALSE)</f>
        <v>#N/A</v>
      </c>
      <c r="D27" s="276"/>
      <c r="E27" s="277"/>
      <c r="F27" s="275">
        <v>0</v>
      </c>
      <c r="G27" s="276"/>
      <c r="H27" s="277"/>
      <c r="I27" s="266" t="s">
        <v>1285</v>
      </c>
      <c r="J27" s="267"/>
      <c r="K27" s="267"/>
      <c r="L27" s="268"/>
      <c r="M27" s="269" t="s">
        <v>1293</v>
      </c>
      <c r="N27" s="270"/>
      <c r="O27" s="270"/>
      <c r="P27" s="270"/>
      <c r="Q27" s="270"/>
      <c r="R27" s="270"/>
      <c r="S27" s="270"/>
      <c r="T27" s="270"/>
      <c r="U27" s="270"/>
      <c r="V27" s="270"/>
      <c r="W27" s="270"/>
      <c r="X27" s="270"/>
      <c r="Y27" s="271"/>
      <c r="Z27" s="272" t="s">
        <v>10</v>
      </c>
      <c r="AA27" s="273"/>
      <c r="AB27" s="273"/>
      <c r="AC27" s="273"/>
      <c r="AD27" s="274"/>
      <c r="AE27" s="52"/>
      <c r="AF27" s="46"/>
    </row>
    <row r="28" spans="1:32" ht="17.100000000000001" customHeight="1">
      <c r="A28" s="46"/>
      <c r="B28" s="52"/>
      <c r="C28" s="275" t="e">
        <f>VLOOKUP(H14,RESUMEN!$A$11:$AK$614,14,FALSE)</f>
        <v>#N/A</v>
      </c>
      <c r="D28" s="276"/>
      <c r="E28" s="277"/>
      <c r="F28" s="275" t="e">
        <f>VLOOKUP(H14,RESUMEN!$A$11:$AK$614,29,FALSE)</f>
        <v>#N/A</v>
      </c>
      <c r="G28" s="276"/>
      <c r="H28" s="277"/>
      <c r="I28" s="266" t="s">
        <v>17</v>
      </c>
      <c r="J28" s="267"/>
      <c r="K28" s="267"/>
      <c r="L28" s="268"/>
      <c r="M28" s="269" t="s">
        <v>18</v>
      </c>
      <c r="N28" s="270"/>
      <c r="O28" s="270"/>
      <c r="P28" s="270"/>
      <c r="Q28" s="270"/>
      <c r="R28" s="270"/>
      <c r="S28" s="270"/>
      <c r="T28" s="270"/>
      <c r="U28" s="270"/>
      <c r="V28" s="270"/>
      <c r="W28" s="270"/>
      <c r="X28" s="270"/>
      <c r="Y28" s="271"/>
      <c r="Z28" s="272" t="s">
        <v>19</v>
      </c>
      <c r="AA28" s="273"/>
      <c r="AB28" s="273"/>
      <c r="AC28" s="273"/>
      <c r="AD28" s="274"/>
      <c r="AE28" s="52"/>
      <c r="AF28" s="46"/>
    </row>
    <row r="29" spans="1:32" ht="17.100000000000001" customHeight="1">
      <c r="A29" s="46"/>
      <c r="B29" s="52"/>
      <c r="C29" s="275" t="e">
        <f>VLOOKUP(H14,RESUMEN!$A$11:$AK$614,15,FALSE)</f>
        <v>#N/A</v>
      </c>
      <c r="D29" s="276"/>
      <c r="E29" s="277"/>
      <c r="F29" s="275" t="e">
        <f>VLOOKUP(H14,RESUMEN!$A$11:$AK$614,30,FALSE)</f>
        <v>#N/A</v>
      </c>
      <c r="G29" s="276"/>
      <c r="H29" s="277"/>
      <c r="I29" s="266" t="s">
        <v>13</v>
      </c>
      <c r="J29" s="267"/>
      <c r="K29" s="267"/>
      <c r="L29" s="268"/>
      <c r="M29" s="269" t="s">
        <v>14</v>
      </c>
      <c r="N29" s="270"/>
      <c r="O29" s="270"/>
      <c r="P29" s="270"/>
      <c r="Q29" s="270"/>
      <c r="R29" s="270"/>
      <c r="S29" s="270"/>
      <c r="T29" s="270"/>
      <c r="U29" s="270"/>
      <c r="V29" s="270"/>
      <c r="W29" s="270"/>
      <c r="X29" s="270"/>
      <c r="Y29" s="271"/>
      <c r="Z29" s="272" t="s">
        <v>12</v>
      </c>
      <c r="AA29" s="273"/>
      <c r="AB29" s="273"/>
      <c r="AC29" s="273"/>
      <c r="AD29" s="274"/>
      <c r="AE29" s="52"/>
      <c r="AF29" s="46"/>
    </row>
    <row r="30" spans="1:32" ht="17.100000000000001" customHeight="1">
      <c r="A30" s="46"/>
      <c r="B30" s="52"/>
      <c r="C30" s="275" t="e">
        <f>VLOOKUP(H14,RESUMEN!$A$11:$AK$614,16,FALSE)</f>
        <v>#N/A</v>
      </c>
      <c r="D30" s="276"/>
      <c r="E30" s="277"/>
      <c r="F30" s="275" t="e">
        <f>VLOOKUP(H14,RESUMEN!$A$11:$AK$614,31,FALSE)</f>
        <v>#N/A</v>
      </c>
      <c r="G30" s="276"/>
      <c r="H30" s="277"/>
      <c r="I30" s="266" t="s">
        <v>1286</v>
      </c>
      <c r="J30" s="267"/>
      <c r="K30" s="267"/>
      <c r="L30" s="268"/>
      <c r="M30" s="269" t="s">
        <v>1289</v>
      </c>
      <c r="N30" s="270"/>
      <c r="O30" s="270"/>
      <c r="P30" s="270"/>
      <c r="Q30" s="270"/>
      <c r="R30" s="270"/>
      <c r="S30" s="270"/>
      <c r="T30" s="270"/>
      <c r="U30" s="270"/>
      <c r="V30" s="270"/>
      <c r="W30" s="270"/>
      <c r="X30" s="270"/>
      <c r="Y30" s="271"/>
      <c r="Z30" s="272" t="s">
        <v>19</v>
      </c>
      <c r="AA30" s="273"/>
      <c r="AB30" s="273"/>
      <c r="AC30" s="273"/>
      <c r="AD30" s="274"/>
      <c r="AE30" s="52"/>
      <c r="AF30" s="46"/>
    </row>
    <row r="31" spans="1:32" ht="17.100000000000001" customHeight="1">
      <c r="A31" s="46"/>
      <c r="B31" s="52"/>
      <c r="C31" s="275" t="e">
        <f>VLOOKUP(H14,RESUMEN!$A$11:$AK$614,17,FALSE)</f>
        <v>#N/A</v>
      </c>
      <c r="D31" s="276"/>
      <c r="E31" s="277"/>
      <c r="F31" s="275" t="e">
        <f>VLOOKUP(H14,RESUMEN!$A$11:$AK$614,32,FALSE)</f>
        <v>#N/A</v>
      </c>
      <c r="G31" s="276"/>
      <c r="H31" s="277"/>
      <c r="I31" s="266" t="s">
        <v>1469</v>
      </c>
      <c r="J31" s="267"/>
      <c r="K31" s="267"/>
      <c r="L31" s="268"/>
      <c r="M31" s="269" t="s">
        <v>4005</v>
      </c>
      <c r="N31" s="270"/>
      <c r="O31" s="270"/>
      <c r="P31" s="270"/>
      <c r="Q31" s="270"/>
      <c r="R31" s="270"/>
      <c r="S31" s="270"/>
      <c r="T31" s="270"/>
      <c r="U31" s="270"/>
      <c r="V31" s="270"/>
      <c r="W31" s="270"/>
      <c r="X31" s="270"/>
      <c r="Y31" s="271"/>
      <c r="Z31" s="272" t="s">
        <v>19</v>
      </c>
      <c r="AA31" s="273"/>
      <c r="AB31" s="273"/>
      <c r="AC31" s="273"/>
      <c r="AD31" s="274"/>
      <c r="AE31" s="52"/>
      <c r="AF31" s="46"/>
    </row>
    <row r="32" spans="1:32" ht="17.100000000000001" customHeight="1">
      <c r="A32" s="46"/>
      <c r="B32" s="52"/>
      <c r="C32" s="275" t="e">
        <f>VLOOKUP(H14,RESUMEN!$A$11:$AK$614,18,FALSE)</f>
        <v>#N/A</v>
      </c>
      <c r="D32" s="276"/>
      <c r="E32" s="277"/>
      <c r="F32" s="275" t="e">
        <f>VLOOKUP(H14,RESUMEN!$A$11:$AK$614,33,FALSE)</f>
        <v>#N/A</v>
      </c>
      <c r="G32" s="276"/>
      <c r="H32" s="277"/>
      <c r="I32" s="266" t="s">
        <v>20</v>
      </c>
      <c r="J32" s="267"/>
      <c r="K32" s="267"/>
      <c r="L32" s="268"/>
      <c r="M32" s="269" t="s">
        <v>1291</v>
      </c>
      <c r="N32" s="270"/>
      <c r="O32" s="270"/>
      <c r="P32" s="270"/>
      <c r="Q32" s="270"/>
      <c r="R32" s="270"/>
      <c r="S32" s="270"/>
      <c r="T32" s="270"/>
      <c r="U32" s="270"/>
      <c r="V32" s="270"/>
      <c r="W32" s="270"/>
      <c r="X32" s="270"/>
      <c r="Y32" s="271"/>
      <c r="Z32" s="272" t="s">
        <v>12</v>
      </c>
      <c r="AA32" s="273"/>
      <c r="AB32" s="273"/>
      <c r="AC32" s="273"/>
      <c r="AD32" s="274"/>
      <c r="AE32" s="52"/>
      <c r="AF32" s="46"/>
    </row>
    <row r="33" spans="1:32" ht="17.100000000000001" customHeight="1">
      <c r="A33" s="46"/>
      <c r="B33" s="52"/>
      <c r="C33" s="275" t="e">
        <f>VLOOKUP(H14,RESUMEN!$A$11:$AK$614,19,FALSE)</f>
        <v>#N/A</v>
      </c>
      <c r="D33" s="276"/>
      <c r="E33" s="277"/>
      <c r="F33" s="275" t="e">
        <f>VLOOKUP(H14,RESUMEN!$A$11:$AK$614,34,FALSE)</f>
        <v>#N/A</v>
      </c>
      <c r="G33" s="276"/>
      <c r="H33" s="277"/>
      <c r="I33" s="266" t="s">
        <v>21</v>
      </c>
      <c r="J33" s="267"/>
      <c r="K33" s="267"/>
      <c r="L33" s="268"/>
      <c r="M33" s="269" t="s">
        <v>22</v>
      </c>
      <c r="N33" s="270"/>
      <c r="O33" s="270"/>
      <c r="P33" s="270"/>
      <c r="Q33" s="270"/>
      <c r="R33" s="270"/>
      <c r="S33" s="270"/>
      <c r="T33" s="270"/>
      <c r="U33" s="270"/>
      <c r="V33" s="270"/>
      <c r="W33" s="270"/>
      <c r="X33" s="270"/>
      <c r="Y33" s="271"/>
      <c r="Z33" s="272" t="s">
        <v>12</v>
      </c>
      <c r="AA33" s="273"/>
      <c r="AB33" s="273"/>
      <c r="AC33" s="273"/>
      <c r="AD33" s="274"/>
      <c r="AE33" s="52"/>
      <c r="AF33" s="46"/>
    </row>
    <row r="34" spans="1:32" ht="17.100000000000001" customHeight="1">
      <c r="A34" s="46"/>
      <c r="B34" s="52"/>
      <c r="C34" s="275">
        <v>0</v>
      </c>
      <c r="D34" s="276"/>
      <c r="E34" s="277"/>
      <c r="F34" s="275" t="e">
        <f>VLOOKUP(H14,RESUMEN!$A$11:$AK$614,35,FALSE)</f>
        <v>#N/A</v>
      </c>
      <c r="G34" s="276"/>
      <c r="H34" s="277"/>
      <c r="I34" s="266" t="s">
        <v>23</v>
      </c>
      <c r="J34" s="267"/>
      <c r="K34" s="267"/>
      <c r="L34" s="268"/>
      <c r="M34" s="269" t="s">
        <v>24</v>
      </c>
      <c r="N34" s="270"/>
      <c r="O34" s="270"/>
      <c r="P34" s="270"/>
      <c r="Q34" s="270"/>
      <c r="R34" s="270"/>
      <c r="S34" s="270"/>
      <c r="T34" s="270"/>
      <c r="U34" s="270"/>
      <c r="V34" s="270"/>
      <c r="W34" s="270"/>
      <c r="X34" s="270"/>
      <c r="Y34" s="271"/>
      <c r="Z34" s="272" t="s">
        <v>19</v>
      </c>
      <c r="AA34" s="273"/>
      <c r="AB34" s="273"/>
      <c r="AC34" s="273"/>
      <c r="AD34" s="274"/>
      <c r="AE34" s="52"/>
      <c r="AF34" s="46"/>
    </row>
    <row r="35" spans="1:32" ht="17.100000000000001" customHeight="1">
      <c r="A35" s="46"/>
      <c r="B35" s="52"/>
      <c r="C35" s="275" t="e">
        <f>VLOOKUP(H14,RESUMEN!$A$11:$AK$614,20,FALSE)</f>
        <v>#N/A</v>
      </c>
      <c r="D35" s="276"/>
      <c r="E35" s="277"/>
      <c r="F35" s="275">
        <v>0</v>
      </c>
      <c r="G35" s="276"/>
      <c r="H35" s="277"/>
      <c r="I35" s="266" t="s">
        <v>8</v>
      </c>
      <c r="J35" s="267"/>
      <c r="K35" s="267"/>
      <c r="L35" s="268"/>
      <c r="M35" s="269" t="s">
        <v>9</v>
      </c>
      <c r="N35" s="270"/>
      <c r="O35" s="270"/>
      <c r="P35" s="270"/>
      <c r="Q35" s="270"/>
      <c r="R35" s="270"/>
      <c r="S35" s="270"/>
      <c r="T35" s="270"/>
      <c r="U35" s="270"/>
      <c r="V35" s="270"/>
      <c r="W35" s="270"/>
      <c r="X35" s="270"/>
      <c r="Y35" s="271"/>
      <c r="Z35" s="272" t="s">
        <v>10</v>
      </c>
      <c r="AA35" s="273"/>
      <c r="AB35" s="273"/>
      <c r="AC35" s="273"/>
      <c r="AD35" s="274"/>
      <c r="AE35" s="52"/>
      <c r="AF35" s="46"/>
    </row>
    <row r="36" spans="1:32" ht="17.100000000000001" customHeight="1">
      <c r="A36" s="46"/>
      <c r="B36" s="52"/>
      <c r="C36" s="275" t="e">
        <f>VLOOKUP(H14,RESUMEN!$A$11:$AK$614,21,FALSE)</f>
        <v>#N/A</v>
      </c>
      <c r="D36" s="276"/>
      <c r="E36" s="277"/>
      <c r="F36" s="275" t="e">
        <f>VLOOKUP(H14,RESUMEN!$A$11:$AK$614,36,FALSE)</f>
        <v>#N/A</v>
      </c>
      <c r="G36" s="276"/>
      <c r="H36" s="277"/>
      <c r="I36" s="266" t="s">
        <v>1270</v>
      </c>
      <c r="J36" s="267"/>
      <c r="K36" s="267"/>
      <c r="L36" s="268"/>
      <c r="M36" s="269" t="s">
        <v>1288</v>
      </c>
      <c r="N36" s="270"/>
      <c r="O36" s="270"/>
      <c r="P36" s="270"/>
      <c r="Q36" s="270"/>
      <c r="R36" s="270"/>
      <c r="S36" s="270"/>
      <c r="T36" s="270"/>
      <c r="U36" s="270"/>
      <c r="V36" s="270"/>
      <c r="W36" s="270"/>
      <c r="X36" s="270"/>
      <c r="Y36" s="271"/>
      <c r="Z36" s="272" t="s">
        <v>1270</v>
      </c>
      <c r="AA36" s="273"/>
      <c r="AB36" s="273"/>
      <c r="AC36" s="273"/>
      <c r="AD36" s="274"/>
      <c r="AE36" s="52"/>
      <c r="AF36" s="46"/>
    </row>
    <row r="37" spans="1:32" ht="17.100000000000001" customHeight="1">
      <c r="A37" s="46"/>
      <c r="B37" s="52"/>
      <c r="C37" s="275" t="e">
        <f>VLOOKUP(H14,RESUMEN!$A$11:$AK$614,22,FALSE)</f>
        <v>#N/A</v>
      </c>
      <c r="D37" s="276"/>
      <c r="E37" s="277"/>
      <c r="F37" s="275" t="e">
        <f>VLOOKUP(H14,RESUMEN!$A$11:$AK$614,37,FALSE)</f>
        <v>#N/A</v>
      </c>
      <c r="G37" s="276"/>
      <c r="H37" s="277"/>
      <c r="I37" s="266" t="s">
        <v>1296</v>
      </c>
      <c r="J37" s="267"/>
      <c r="K37" s="267"/>
      <c r="L37" s="268"/>
      <c r="M37" s="269" t="s">
        <v>1306</v>
      </c>
      <c r="N37" s="270"/>
      <c r="O37" s="270"/>
      <c r="P37" s="270"/>
      <c r="Q37" s="270"/>
      <c r="R37" s="270"/>
      <c r="S37" s="270"/>
      <c r="T37" s="270"/>
      <c r="U37" s="270"/>
      <c r="V37" s="270"/>
      <c r="W37" s="270"/>
      <c r="X37" s="270"/>
      <c r="Y37" s="271"/>
      <c r="Z37" s="272" t="s">
        <v>19</v>
      </c>
      <c r="AA37" s="273"/>
      <c r="AB37" s="273"/>
      <c r="AC37" s="273"/>
      <c r="AD37" s="274"/>
      <c r="AE37" s="52"/>
      <c r="AF37" s="46"/>
    </row>
    <row r="38" spans="1:32" ht="17.100000000000001" customHeight="1">
      <c r="A38" s="46"/>
      <c r="B38" s="52"/>
      <c r="C38" s="275" t="e">
        <f>VLOOKUP(H14,RESUMEN!$A$11:$AK$614,6,FALSE)</f>
        <v>#N/A</v>
      </c>
      <c r="D38" s="276"/>
      <c r="E38" s="277"/>
      <c r="F38" s="275">
        <v>0</v>
      </c>
      <c r="G38" s="276"/>
      <c r="H38" s="277"/>
      <c r="I38" s="266" t="s">
        <v>27</v>
      </c>
      <c r="J38" s="267"/>
      <c r="K38" s="267"/>
      <c r="L38" s="268"/>
      <c r="M38" s="269" t="s">
        <v>29</v>
      </c>
      <c r="N38" s="270"/>
      <c r="O38" s="270"/>
      <c r="P38" s="270"/>
      <c r="Q38" s="270"/>
      <c r="R38" s="270"/>
      <c r="S38" s="270"/>
      <c r="T38" s="270"/>
      <c r="U38" s="270"/>
      <c r="V38" s="270"/>
      <c r="W38" s="270"/>
      <c r="X38" s="270"/>
      <c r="Y38" s="271"/>
      <c r="Z38" s="272" t="s">
        <v>19</v>
      </c>
      <c r="AA38" s="273"/>
      <c r="AB38" s="273"/>
      <c r="AC38" s="273"/>
      <c r="AD38" s="274"/>
      <c r="AE38" s="52"/>
      <c r="AF38" s="46"/>
    </row>
    <row r="39" spans="1:32" ht="17.100000000000001" customHeight="1">
      <c r="A39" s="46"/>
      <c r="B39" s="52"/>
      <c r="C39" s="275" t="e">
        <f>VLOOKUP(H14,RESUMEN!$A$11:$AK$614,4,FALSE)+VLOOKUP(H14,RESUMEN!$A$11:$AK$614,5,FALSE)</f>
        <v>#N/A</v>
      </c>
      <c r="D39" s="276"/>
      <c r="E39" s="277"/>
      <c r="F39" s="275" t="e">
        <f>VLOOKUP(H14,RESUMEN!$A$11:$AK$614,23,FALSE)+VLOOKUP(H14,RESUMEN!$A$11:$AK$614,24,FALSE)</f>
        <v>#N/A</v>
      </c>
      <c r="G39" s="276"/>
      <c r="H39" s="277"/>
      <c r="I39" s="266" t="s">
        <v>28</v>
      </c>
      <c r="J39" s="267"/>
      <c r="K39" s="267"/>
      <c r="L39" s="268"/>
      <c r="M39" s="269" t="s">
        <v>30</v>
      </c>
      <c r="N39" s="270"/>
      <c r="O39" s="270"/>
      <c r="P39" s="270"/>
      <c r="Q39" s="270"/>
      <c r="R39" s="270"/>
      <c r="S39" s="270"/>
      <c r="T39" s="270"/>
      <c r="U39" s="270"/>
      <c r="V39" s="270"/>
      <c r="W39" s="270"/>
      <c r="X39" s="270"/>
      <c r="Y39" s="271"/>
      <c r="Z39" s="272" t="s">
        <v>19</v>
      </c>
      <c r="AA39" s="273"/>
      <c r="AB39" s="273"/>
      <c r="AC39" s="273"/>
      <c r="AD39" s="274"/>
      <c r="AE39" s="52"/>
      <c r="AF39" s="46"/>
    </row>
    <row r="40" spans="1:32" ht="10.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ht="15.75">
      <c r="A41" s="117"/>
      <c r="B41" s="278" t="s">
        <v>16147</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117"/>
    </row>
    <row r="42" spans="1:32" ht="15.75">
      <c r="A42" s="117"/>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117"/>
    </row>
    <row r="43" spans="1:32" ht="15.75">
      <c r="A43" s="11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117"/>
    </row>
    <row r="44" spans="1:32" ht="6.75" customHeight="1" thickBot="1">
      <c r="A44" s="117"/>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17"/>
    </row>
    <row r="45" spans="1:32" ht="15.75">
      <c r="A45" s="117"/>
      <c r="B45" s="280" t="s">
        <v>4004</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2"/>
      <c r="AF45" s="117"/>
    </row>
    <row r="46" spans="1:32" ht="15.75" customHeight="1">
      <c r="A46" s="117"/>
      <c r="B46" s="283"/>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5"/>
      <c r="AF46" s="117"/>
    </row>
    <row r="47" spans="1:32" ht="16.5" thickBot="1">
      <c r="A47" s="117"/>
      <c r="B47" s="286"/>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8"/>
      <c r="AF47" s="117"/>
    </row>
    <row r="48" spans="1:32" ht="12"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1:32" ht="12.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ht="15.7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ht="2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6.75" customHeight="1">
      <c r="A52" s="46"/>
      <c r="B52" s="264" t="s">
        <v>25</v>
      </c>
      <c r="C52" s="264"/>
      <c r="D52" s="264"/>
      <c r="E52" s="264"/>
      <c r="F52" s="264"/>
      <c r="G52" s="264"/>
      <c r="H52" s="264"/>
      <c r="I52" s="264"/>
      <c r="J52" s="264"/>
      <c r="K52" s="264"/>
      <c r="L52" s="264" t="s">
        <v>25</v>
      </c>
      <c r="M52" s="264"/>
      <c r="N52" s="264"/>
      <c r="O52" s="264"/>
      <c r="P52" s="264"/>
      <c r="Q52" s="264"/>
      <c r="R52" s="264"/>
      <c r="S52" s="264"/>
      <c r="T52" s="264"/>
      <c r="U52" s="264"/>
      <c r="V52" s="264" t="s">
        <v>25</v>
      </c>
      <c r="W52" s="264"/>
      <c r="X52" s="264"/>
      <c r="Y52" s="264"/>
      <c r="Z52" s="264"/>
      <c r="AA52" s="264"/>
      <c r="AB52" s="264"/>
      <c r="AC52" s="264"/>
      <c r="AD52" s="264"/>
      <c r="AE52" s="264"/>
      <c r="AF52" s="46"/>
    </row>
    <row r="53" spans="1:32" ht="16.5">
      <c r="A53" s="46"/>
      <c r="B53" s="265" t="s">
        <v>16152</v>
      </c>
      <c r="C53" s="265"/>
      <c r="D53" s="265"/>
      <c r="E53" s="265"/>
      <c r="F53" s="265"/>
      <c r="G53" s="265"/>
      <c r="H53" s="265"/>
      <c r="I53" s="265"/>
      <c r="J53" s="265"/>
      <c r="K53" s="265"/>
      <c r="L53" s="265" t="s">
        <v>1261</v>
      </c>
      <c r="M53" s="265"/>
      <c r="N53" s="265"/>
      <c r="O53" s="265"/>
      <c r="P53" s="265"/>
      <c r="Q53" s="265"/>
      <c r="R53" s="265"/>
      <c r="S53" s="265"/>
      <c r="T53" s="265"/>
      <c r="U53" s="265"/>
      <c r="V53" s="265" t="s">
        <v>1281</v>
      </c>
      <c r="W53" s="265"/>
      <c r="X53" s="265"/>
      <c r="Y53" s="265"/>
      <c r="Z53" s="265"/>
      <c r="AA53" s="265"/>
      <c r="AB53" s="265"/>
      <c r="AC53" s="265"/>
      <c r="AD53" s="265"/>
      <c r="AE53" s="265"/>
      <c r="AF53" s="46"/>
    </row>
    <row r="54" spans="1:32" ht="15.75">
      <c r="A54" s="46"/>
      <c r="B54" s="279" t="s">
        <v>16151</v>
      </c>
      <c r="C54" s="279"/>
      <c r="D54" s="279"/>
      <c r="E54" s="279"/>
      <c r="F54" s="279"/>
      <c r="G54" s="279"/>
      <c r="H54" s="279"/>
      <c r="I54" s="279"/>
      <c r="J54" s="279"/>
      <c r="K54" s="279"/>
      <c r="L54" s="279" t="s">
        <v>1262</v>
      </c>
      <c r="M54" s="279"/>
      <c r="N54" s="279"/>
      <c r="O54" s="279"/>
      <c r="P54" s="279"/>
      <c r="Q54" s="279"/>
      <c r="R54" s="279"/>
      <c r="S54" s="279"/>
      <c r="T54" s="279"/>
      <c r="U54" s="279"/>
      <c r="V54" s="279" t="s">
        <v>1282</v>
      </c>
      <c r="W54" s="279"/>
      <c r="X54" s="279"/>
      <c r="Y54" s="279"/>
      <c r="Z54" s="279"/>
      <c r="AA54" s="279"/>
      <c r="AB54" s="279"/>
      <c r="AC54" s="279"/>
      <c r="AD54" s="279"/>
      <c r="AE54" s="279"/>
      <c r="AF54" s="46"/>
    </row>
    <row r="55" spans="1:32" ht="26.25" customHeight="1">
      <c r="A55" s="46"/>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46"/>
    </row>
    <row r="56" spans="1:32" ht="16.5" customHeight="1">
      <c r="A56" s="46"/>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46"/>
    </row>
    <row r="57" spans="1:32" ht="14.25" customHeight="1">
      <c r="A57" s="46"/>
      <c r="B57" s="53" t="s">
        <v>1294</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46"/>
    </row>
    <row r="58" spans="1:32" ht="14.25" customHeight="1">
      <c r="A58" s="46"/>
      <c r="B58" s="53" t="s">
        <v>1269</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46"/>
    </row>
    <row r="59" spans="1:32" ht="14.25" customHeight="1">
      <c r="A59" s="117"/>
      <c r="B59" s="119"/>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7"/>
    </row>
    <row r="60" spans="1:32" ht="14.25" customHeight="1">
      <c r="A60" s="117"/>
      <c r="B60" s="119"/>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7"/>
    </row>
    <row r="61" spans="1:32" ht="4.5" customHeight="1">
      <c r="A61" s="11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7"/>
    </row>
    <row r="62" spans="1:32" ht="10.5" customHeight="1">
      <c r="A62" s="117"/>
      <c r="B62" s="120"/>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10.5" customHeight="1">
      <c r="A63" s="117"/>
      <c r="B63" s="120"/>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10.5" customHeight="1">
      <c r="A64" s="117"/>
      <c r="B64" s="120"/>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formatCells="0" formatColumns="0" formatRows="0" insertColumns="0" insertRows="0" insertHyperlinks="0" deleteColumns="0" deleteRows="0" sort="0"/>
  <protectedRanges>
    <protectedRange algorithmName="SHA-512" hashValue="H8XH2ef3wjafZWNVgUhr4Th7ybZdSzKj4HVSL0U8OqvJbYaB8oE6WxoGEwtRcECQAl8BFJst+At5/plK8Sotyg==" saltValue="CjRcFSK3QWUOQ5pxPQsq5g==" spinCount="100000" sqref="A1:E11 F1:F10 G1:AG11 AI1:XFD11 AH2:AH11" name="Rango1"/>
  </protectedRanges>
  <mergeCells count="123">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54" customWidth="1"/>
    <col min="2" max="2" width="105.7109375" style="54" customWidth="1"/>
    <col min="3" max="3" width="2.5703125" style="54" customWidth="1"/>
    <col min="4" max="16384" width="11.42578125" style="54"/>
  </cols>
  <sheetData>
    <row r="1" spans="1:2" ht="15.75">
      <c r="A1" s="55"/>
      <c r="B1" s="56" t="s">
        <v>668</v>
      </c>
    </row>
    <row r="2" spans="1:2" ht="3.75" customHeight="1">
      <c r="A2" s="55"/>
      <c r="B2" s="56"/>
    </row>
    <row r="3" spans="1:2" ht="91.5" customHeight="1">
      <c r="A3" s="55"/>
      <c r="B3" s="57" t="s">
        <v>669</v>
      </c>
    </row>
    <row r="4" spans="1:2" ht="65.25" customHeight="1">
      <c r="A4" s="55"/>
      <c r="B4" s="57" t="s">
        <v>670</v>
      </c>
    </row>
    <row r="5" spans="1:2" ht="27" customHeight="1">
      <c r="A5" s="55"/>
      <c r="B5" s="57" t="s">
        <v>671</v>
      </c>
    </row>
    <row r="6" spans="1:2" ht="15.75" thickBot="1">
      <c r="A6" s="55"/>
      <c r="B6" s="57" t="s">
        <v>672</v>
      </c>
    </row>
    <row r="7" spans="1:2" ht="13.5" customHeight="1">
      <c r="A7" s="55"/>
      <c r="B7" s="58" t="s">
        <v>673</v>
      </c>
    </row>
    <row r="8" spans="1:2" ht="22.5">
      <c r="A8" s="55"/>
      <c r="B8" s="59" t="s">
        <v>674</v>
      </c>
    </row>
    <row r="9" spans="1:2" ht="23.25" thickBot="1">
      <c r="A9" s="55"/>
      <c r="B9" s="60" t="s">
        <v>675</v>
      </c>
    </row>
    <row r="10" spans="1:2" ht="12.75" customHeight="1">
      <c r="A10" s="55"/>
      <c r="B10" s="61" t="s">
        <v>676</v>
      </c>
    </row>
    <row r="11" spans="1:2">
      <c r="A11" s="55"/>
      <c r="B11" s="59" t="s">
        <v>677</v>
      </c>
    </row>
    <row r="12" spans="1:2" ht="57" thickBot="1">
      <c r="A12" s="55"/>
      <c r="B12" s="60" t="s">
        <v>678</v>
      </c>
    </row>
    <row r="13" spans="1:2" ht="13.5" customHeight="1">
      <c r="A13" s="55"/>
      <c r="B13" s="61" t="s">
        <v>679</v>
      </c>
    </row>
    <row r="14" spans="1:2">
      <c r="A14" s="55"/>
      <c r="B14" s="59" t="s">
        <v>680</v>
      </c>
    </row>
    <row r="15" spans="1:2" ht="15.75" thickBot="1">
      <c r="A15" s="55"/>
      <c r="B15" s="60" t="s">
        <v>681</v>
      </c>
    </row>
    <row r="16" spans="1:2" ht="12.75" customHeight="1">
      <c r="A16" s="55"/>
      <c r="B16" s="61" t="s">
        <v>682</v>
      </c>
    </row>
    <row r="17" spans="1:2">
      <c r="A17" s="55"/>
      <c r="B17" s="59" t="s">
        <v>683</v>
      </c>
    </row>
    <row r="18" spans="1:2" ht="23.25" thickBot="1">
      <c r="A18" s="55"/>
      <c r="B18" s="60" t="s">
        <v>684</v>
      </c>
    </row>
    <row r="19" spans="1:2" ht="12.75" customHeight="1">
      <c r="A19" s="55"/>
      <c r="B19" s="61" t="s">
        <v>685</v>
      </c>
    </row>
    <row r="20" spans="1:2">
      <c r="A20" s="55"/>
      <c r="B20" s="59" t="s">
        <v>686</v>
      </c>
    </row>
    <row r="21" spans="1:2" ht="23.25" thickBot="1">
      <c r="A21" s="55"/>
      <c r="B21" s="60" t="s">
        <v>687</v>
      </c>
    </row>
    <row r="22" spans="1:2" ht="12" customHeight="1">
      <c r="A22" s="55"/>
      <c r="B22" s="61" t="s">
        <v>688</v>
      </c>
    </row>
    <row r="23" spans="1:2">
      <c r="A23" s="55"/>
      <c r="B23" s="59" t="s">
        <v>689</v>
      </c>
    </row>
    <row r="24" spans="1:2" ht="15.75" thickBot="1">
      <c r="A24" s="55"/>
      <c r="B24" s="60" t="s">
        <v>690</v>
      </c>
    </row>
    <row r="25" spans="1:2" ht="13.5" customHeight="1">
      <c r="A25" s="55"/>
      <c r="B25" s="61" t="s">
        <v>691</v>
      </c>
    </row>
    <row r="26" spans="1:2">
      <c r="A26" s="55"/>
      <c r="B26" s="59" t="s">
        <v>692</v>
      </c>
    </row>
    <row r="27" spans="1:2" ht="15.75" thickBot="1">
      <c r="A27" s="55"/>
      <c r="B27" s="60" t="s">
        <v>693</v>
      </c>
    </row>
    <row r="28" spans="1:2" ht="12.75" customHeight="1">
      <c r="A28" s="55"/>
      <c r="B28" s="61" t="s">
        <v>694</v>
      </c>
    </row>
    <row r="29" spans="1:2">
      <c r="A29" s="55"/>
      <c r="B29" s="59" t="s">
        <v>695</v>
      </c>
    </row>
    <row r="30" spans="1:2" ht="15.75" thickBot="1">
      <c r="A30" s="55"/>
      <c r="B30" s="60" t="s">
        <v>696</v>
      </c>
    </row>
    <row r="31" spans="1:2" ht="13.5" customHeight="1">
      <c r="A31" s="55"/>
      <c r="B31" s="61" t="s">
        <v>697</v>
      </c>
    </row>
    <row r="32" spans="1:2">
      <c r="A32" s="55"/>
      <c r="B32" s="59" t="s">
        <v>698</v>
      </c>
    </row>
    <row r="33" spans="1:2" ht="15.75" thickBot="1">
      <c r="A33" s="55"/>
      <c r="B33" s="60" t="s">
        <v>696</v>
      </c>
    </row>
    <row r="34" spans="1:2" ht="13.5" customHeight="1">
      <c r="A34" s="55"/>
      <c r="B34" s="61" t="s">
        <v>699</v>
      </c>
    </row>
    <row r="35" spans="1:2" ht="22.5">
      <c r="A35" s="55"/>
      <c r="B35" s="59" t="s">
        <v>700</v>
      </c>
    </row>
    <row r="36" spans="1:2" ht="23.25" thickBot="1">
      <c r="A36" s="55"/>
      <c r="B36" s="60" t="s">
        <v>701</v>
      </c>
    </row>
    <row r="37" spans="1:2" ht="13.5" customHeight="1">
      <c r="A37" s="55"/>
      <c r="B37" s="61" t="s">
        <v>702</v>
      </c>
    </row>
    <row r="38" spans="1:2" ht="22.5">
      <c r="A38" s="55"/>
      <c r="B38" s="59" t="s">
        <v>703</v>
      </c>
    </row>
    <row r="39" spans="1:2">
      <c r="A39" s="55"/>
      <c r="B39" s="59" t="s">
        <v>704</v>
      </c>
    </row>
    <row r="40" spans="1:2" ht="23.25" thickBot="1">
      <c r="A40" s="55"/>
      <c r="B40" s="60" t="s">
        <v>705</v>
      </c>
    </row>
    <row r="41" spans="1:2" ht="13.5" customHeight="1">
      <c r="A41" s="55"/>
      <c r="B41" s="61" t="s">
        <v>706</v>
      </c>
    </row>
    <row r="42" spans="1:2">
      <c r="A42" s="55"/>
      <c r="B42" s="59" t="s">
        <v>707</v>
      </c>
    </row>
    <row r="43" spans="1:2">
      <c r="A43" s="55"/>
      <c r="B43" s="59" t="s">
        <v>708</v>
      </c>
    </row>
    <row r="44" spans="1:2" ht="13.5" customHeight="1">
      <c r="A44" s="55"/>
      <c r="B44" s="59" t="s">
        <v>709</v>
      </c>
    </row>
    <row r="45" spans="1:2" ht="19.5" customHeight="1" thickBot="1">
      <c r="A45" s="55"/>
      <c r="B45" s="60" t="s">
        <v>710</v>
      </c>
    </row>
    <row r="46" spans="1:2">
      <c r="A46" s="55"/>
      <c r="B46" s="62" t="s">
        <v>711</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7"/>
  <sheetViews>
    <sheetView topLeftCell="A65" zoomScale="175" zoomScaleNormal="175" workbookViewId="0">
      <selection activeCell="A73" sqref="A73"/>
    </sheetView>
  </sheetViews>
  <sheetFormatPr baseColWidth="10" defaultRowHeight="15"/>
  <cols>
    <col min="1" max="1" width="11.42578125" style="54"/>
    <col min="2" max="2" width="76.7109375" style="54" bestFit="1" customWidth="1"/>
    <col min="3" max="3" width="73" style="54" bestFit="1" customWidth="1"/>
    <col min="4" max="16384" width="11.42578125" style="54"/>
  </cols>
  <sheetData>
    <row r="1" spans="1:3" ht="15" customHeight="1"/>
    <row r="2" spans="1:3" ht="21">
      <c r="A2" s="8" t="s">
        <v>40</v>
      </c>
      <c r="B2" s="9" t="str">
        <f>UPPER(C2)</f>
        <v>DESCRIPCIÓN</v>
      </c>
      <c r="C2" s="9" t="s">
        <v>2</v>
      </c>
    </row>
    <row r="3" spans="1:3">
      <c r="A3" s="1">
        <v>0</v>
      </c>
      <c r="B3" s="2" t="str">
        <f t="shared" ref="B3:B67" si="0">UPPER(C3)</f>
        <v>SIN  NOMBRE</v>
      </c>
      <c r="C3" s="2" t="s">
        <v>648</v>
      </c>
    </row>
    <row r="4" spans="1:3">
      <c r="A4" s="3">
        <v>6</v>
      </c>
      <c r="B4" s="4" t="str">
        <f t="shared" si="0"/>
        <v>VICEPRESIDENCIA DEL ESTADO PLURINACIONAL</v>
      </c>
      <c r="C4" s="4" t="s">
        <v>49</v>
      </c>
    </row>
    <row r="5" spans="1:3">
      <c r="A5" s="3">
        <v>10</v>
      </c>
      <c r="B5" s="4" t="str">
        <f t="shared" si="0"/>
        <v>MINISTERIO DE RELACIONES EXTERIORES</v>
      </c>
      <c r="C5" s="4" t="s">
        <v>50</v>
      </c>
    </row>
    <row r="6" spans="1:3">
      <c r="A6" s="3">
        <v>15</v>
      </c>
      <c r="B6" s="4" t="str">
        <f t="shared" si="0"/>
        <v>MINISTERIO DE GOBIERNO</v>
      </c>
      <c r="C6" s="4" t="s">
        <v>51</v>
      </c>
    </row>
    <row r="7" spans="1:3">
      <c r="A7" s="3">
        <v>16</v>
      </c>
      <c r="B7" s="4" t="str">
        <f t="shared" si="0"/>
        <v>MINISTERIO DE EDUCACIÓN</v>
      </c>
      <c r="C7" s="4" t="s">
        <v>52</v>
      </c>
    </row>
    <row r="8" spans="1:3">
      <c r="A8" s="3">
        <v>20</v>
      </c>
      <c r="B8" s="4" t="str">
        <f t="shared" si="0"/>
        <v>MINISTERIO DE DEFENSA</v>
      </c>
      <c r="C8" s="4" t="s">
        <v>53</v>
      </c>
    </row>
    <row r="9" spans="1:3">
      <c r="A9" s="3">
        <v>25</v>
      </c>
      <c r="B9" s="4" t="str">
        <f t="shared" si="0"/>
        <v>MINISTERIO DE LA PRESIDENCIA</v>
      </c>
      <c r="C9" s="4" t="s">
        <v>54</v>
      </c>
    </row>
    <row r="10" spans="1:3">
      <c r="A10" s="3">
        <v>30</v>
      </c>
      <c r="B10" s="4" t="str">
        <f t="shared" si="0"/>
        <v>MINISTERIO DE JUSTICIA Y TRANSPARENCIA INSTITUCIONAL</v>
      </c>
      <c r="C10" s="4" t="s">
        <v>6867</v>
      </c>
    </row>
    <row r="11" spans="1:3">
      <c r="A11" s="3">
        <v>35</v>
      </c>
      <c r="B11" s="4" t="str">
        <f t="shared" si="0"/>
        <v>MINISTERIO DE ECONOMÍA Y FINANZAS PÚBLICAS</v>
      </c>
      <c r="C11" s="4" t="s">
        <v>55</v>
      </c>
    </row>
    <row r="12" spans="1:3">
      <c r="A12" s="3">
        <v>41</v>
      </c>
      <c r="B12" s="4" t="str">
        <f t="shared" si="0"/>
        <v>MINISTERIO DE DESARROLLO PRODUCTIVO Y ECONOMÍA PLURAL</v>
      </c>
      <c r="C12" s="4" t="s">
        <v>56</v>
      </c>
    </row>
    <row r="13" spans="1:3">
      <c r="A13" s="3">
        <v>46</v>
      </c>
      <c r="B13" s="4" t="str">
        <f t="shared" si="0"/>
        <v>MINISTERIO DE SALUD</v>
      </c>
      <c r="C13" s="4" t="s">
        <v>57</v>
      </c>
    </row>
    <row r="14" spans="1:3">
      <c r="A14" s="3">
        <v>47</v>
      </c>
      <c r="B14" s="4" t="str">
        <f t="shared" si="0"/>
        <v>MINISTERIO DE DESARROLLO RURAL Y TIERRAS</v>
      </c>
      <c r="C14" s="4" t="s">
        <v>58</v>
      </c>
    </row>
    <row r="15" spans="1:3">
      <c r="A15" s="5">
        <v>48</v>
      </c>
      <c r="B15" s="6" t="str">
        <f t="shared" si="0"/>
        <v>MINISTERIO DE DEPORTES</v>
      </c>
      <c r="C15" s="6" t="s">
        <v>59</v>
      </c>
    </row>
    <row r="16" spans="1:3">
      <c r="A16" s="3">
        <v>50</v>
      </c>
      <c r="B16" s="4" t="str">
        <f t="shared" si="0"/>
        <v>MIN DE TRANSPARENCIA INST. Y LUCHA CONTRA LA CORRUPCIÓN</v>
      </c>
      <c r="C16" s="4" t="s">
        <v>60</v>
      </c>
    </row>
    <row r="17" spans="1:3">
      <c r="A17" s="3">
        <v>51</v>
      </c>
      <c r="B17" s="4" t="str">
        <f t="shared" si="0"/>
        <v>MINISTERIO DE AUTONOMIAS</v>
      </c>
      <c r="C17" s="4" t="s">
        <v>61</v>
      </c>
    </row>
    <row r="18" spans="1:3">
      <c r="A18" s="3">
        <v>52</v>
      </c>
      <c r="B18" s="4" t="str">
        <f t="shared" si="0"/>
        <v>MINISTERIO DE CULTURAS Y TURISMO</v>
      </c>
      <c r="C18" s="4" t="s">
        <v>62</v>
      </c>
    </row>
    <row r="19" spans="1:3">
      <c r="A19" s="3">
        <v>66</v>
      </c>
      <c r="B19" s="4" t="str">
        <f t="shared" si="0"/>
        <v>MINISTERIO DE PLANIFICACIÓN DEL DESARROLLO</v>
      </c>
      <c r="C19" s="4" t="s">
        <v>63</v>
      </c>
    </row>
    <row r="20" spans="1:3">
      <c r="A20" s="3">
        <v>70</v>
      </c>
      <c r="B20" s="4" t="str">
        <f t="shared" si="0"/>
        <v>MINISTERIO DE TRABAJO, EMPLEO Y PREVISIÓN SOCIAL</v>
      </c>
      <c r="C20" s="4" t="s">
        <v>64</v>
      </c>
    </row>
    <row r="21" spans="1:3">
      <c r="A21" s="3">
        <v>76</v>
      </c>
      <c r="B21" s="4" t="str">
        <f t="shared" si="0"/>
        <v>MINISTERIO DE MINERÍA Y METALURGIA</v>
      </c>
      <c r="C21" s="4" t="s">
        <v>65</v>
      </c>
    </row>
    <row r="22" spans="1:3">
      <c r="A22" s="3">
        <v>78</v>
      </c>
      <c r="B22" s="4" t="str">
        <f t="shared" si="0"/>
        <v>MINISTERIO DE HIDROCARBUROS</v>
      </c>
      <c r="C22" s="4" t="s">
        <v>4006</v>
      </c>
    </row>
    <row r="23" spans="1:3">
      <c r="A23" s="3">
        <v>80</v>
      </c>
      <c r="B23" s="4" t="str">
        <f t="shared" si="0"/>
        <v>MINISTERIO DE DEFENSA LEGAL DEL ESTADO</v>
      </c>
      <c r="C23" s="4" t="s">
        <v>66</v>
      </c>
    </row>
    <row r="24" spans="1:3">
      <c r="A24" s="3">
        <v>81</v>
      </c>
      <c r="B24" s="4" t="str">
        <f t="shared" si="0"/>
        <v>MINISTERIO DE OBRAS PÚBLICAS, SERVICIOS Y VIVIENDA</v>
      </c>
      <c r="C24" s="4" t="s">
        <v>67</v>
      </c>
    </row>
    <row r="25" spans="1:3">
      <c r="A25" s="3">
        <v>86</v>
      </c>
      <c r="B25" s="4" t="str">
        <f t="shared" si="0"/>
        <v>MINISTERIO DE MEDIO AMBIENTE Y AGUA</v>
      </c>
      <c r="C25" s="4" t="s">
        <v>68</v>
      </c>
    </row>
    <row r="26" spans="1:3">
      <c r="A26" s="3">
        <v>85</v>
      </c>
      <c r="B26" s="4" t="str">
        <f t="shared" si="0"/>
        <v>MINISTERIO DE ENERGÍAS</v>
      </c>
      <c r="C26" s="4" t="s">
        <v>5439</v>
      </c>
    </row>
    <row r="27" spans="1:3">
      <c r="A27" s="3">
        <v>87</v>
      </c>
      <c r="B27" s="4" t="str">
        <f t="shared" si="0"/>
        <v>MINISTERIO DE COMUNICACIÓN</v>
      </c>
      <c r="C27" s="4" t="s">
        <v>69</v>
      </c>
    </row>
    <row r="28" spans="1:3">
      <c r="A28" s="5">
        <v>95</v>
      </c>
      <c r="B28" s="6" t="str">
        <f t="shared" si="0"/>
        <v>CONSEJO SUPREMO DE DEFENSA PLURINACIONAL</v>
      </c>
      <c r="C28" s="6" t="s">
        <v>70</v>
      </c>
    </row>
    <row r="29" spans="1:3">
      <c r="A29" s="3">
        <v>99</v>
      </c>
      <c r="B29" s="4" t="str">
        <f t="shared" si="0"/>
        <v>TESORO GENERAL DE LA NACIÓN</v>
      </c>
      <c r="C29" s="4" t="s">
        <v>71</v>
      </c>
    </row>
    <row r="30" spans="1:3">
      <c r="A30" s="3">
        <v>108</v>
      </c>
      <c r="B30" s="4" t="str">
        <f t="shared" si="0"/>
        <v>ORQUESTA SINFÓNICA NACIONAL</v>
      </c>
      <c r="C30" s="4" t="s">
        <v>72</v>
      </c>
    </row>
    <row r="31" spans="1:3">
      <c r="A31" s="3">
        <v>109</v>
      </c>
      <c r="B31" s="6" t="str">
        <f t="shared" si="0"/>
        <v>CONSERVATORIO PLURINACIONAL DE MÚSICA</v>
      </c>
      <c r="C31" s="6" t="s">
        <v>73</v>
      </c>
    </row>
    <row r="32" spans="1:3">
      <c r="A32" s="3">
        <v>111</v>
      </c>
      <c r="B32" s="4" t="str">
        <f t="shared" si="0"/>
        <v>INSTITUTO BOLIVIANO DE LA CEGUERA</v>
      </c>
      <c r="C32" s="4" t="s">
        <v>74</v>
      </c>
    </row>
    <row r="33" spans="1:3">
      <c r="A33" s="3">
        <v>112</v>
      </c>
      <c r="B33" s="4" t="str">
        <f t="shared" si="0"/>
        <v>COMITÉ NACIONAL DE LA PERSONA CON DISCAPACIDAD</v>
      </c>
      <c r="C33" s="4" t="s">
        <v>75</v>
      </c>
    </row>
    <row r="34" spans="1:3">
      <c r="A34" s="3">
        <v>113</v>
      </c>
      <c r="B34" s="4" t="str">
        <f t="shared" si="0"/>
        <v>FONDO DE INVERSIÓN PARA EL DEPORTE</v>
      </c>
      <c r="C34" s="4" t="s">
        <v>76</v>
      </c>
    </row>
    <row r="35" spans="1:3">
      <c r="A35" s="3">
        <v>115</v>
      </c>
      <c r="B35" s="4" t="str">
        <f t="shared" si="0"/>
        <v>INST. BOLIVIANO DEL DEP. LA EDUC. FÍSICA Y LA RECREACIÓN</v>
      </c>
      <c r="C35" s="4" t="s">
        <v>77</v>
      </c>
    </row>
    <row r="36" spans="1:3">
      <c r="A36" s="3">
        <v>117</v>
      </c>
      <c r="B36" s="4" t="str">
        <f t="shared" si="0"/>
        <v>DIRECCIÓN GENERAL DE AERONÁUTICA CIVIL</v>
      </c>
      <c r="C36" s="4" t="s">
        <v>78</v>
      </c>
    </row>
    <row r="37" spans="1:3">
      <c r="A37" s="3">
        <v>119</v>
      </c>
      <c r="B37" s="4" t="str">
        <f t="shared" si="0"/>
        <v>AGENCIA PARA EL DES. DE LA SOC. DE LA INFORMACIÓN EN BOLIVIA</v>
      </c>
      <c r="C37" s="4" t="s">
        <v>79</v>
      </c>
    </row>
    <row r="38" spans="1:3">
      <c r="A38" s="3">
        <v>121</v>
      </c>
      <c r="B38" s="4" t="str">
        <f t="shared" si="0"/>
        <v>INSTITUTO BOLIVIANO DE CIENCIA Y TECNOLOGÍA NUCLEAR</v>
      </c>
      <c r="C38" s="4" t="s">
        <v>80</v>
      </c>
    </row>
    <row r="39" spans="1:3">
      <c r="A39" s="3">
        <v>124</v>
      </c>
      <c r="B39" s="4" t="str">
        <f t="shared" si="0"/>
        <v>ACADEMIA NACIONAL DE CIENCIAS</v>
      </c>
      <c r="C39" s="4" t="s">
        <v>81</v>
      </c>
    </row>
    <row r="40" spans="1:3">
      <c r="A40" s="3">
        <v>129</v>
      </c>
      <c r="B40" s="4" t="str">
        <f t="shared" si="0"/>
        <v>ESCUELA DE GESTIÓN PÚBLICA PLURINACIONAL</v>
      </c>
      <c r="C40" s="4" t="s">
        <v>82</v>
      </c>
    </row>
    <row r="41" spans="1:3">
      <c r="A41" s="3">
        <v>130</v>
      </c>
      <c r="B41" s="4" t="str">
        <f t="shared" si="0"/>
        <v>FONDO DE FINANCIAMIENTO PARA LA MINERÍA</v>
      </c>
      <c r="C41" s="4" t="s">
        <v>83</v>
      </c>
    </row>
    <row r="42" spans="1:3">
      <c r="A42" s="3">
        <v>132</v>
      </c>
      <c r="B42" s="4" t="str">
        <f t="shared" si="0"/>
        <v>SERVICIO DE DESARROLLO DE LAS EMPRESAS PÚB. PRODUCTIVAS</v>
      </c>
      <c r="C42" s="4" t="s">
        <v>84</v>
      </c>
    </row>
    <row r="43" spans="1:3">
      <c r="A43" s="3">
        <v>133</v>
      </c>
      <c r="B43" s="4" t="str">
        <f t="shared" si="0"/>
        <v>LOTERÍA NACIONAL DE BENEFICENCIA Y SALUBRIDAD</v>
      </c>
      <c r="C43" s="4" t="s">
        <v>85</v>
      </c>
    </row>
    <row r="44" spans="1:3">
      <c r="A44" s="5">
        <v>134</v>
      </c>
      <c r="B44" s="6" t="str">
        <f t="shared" si="0"/>
        <v>CONSEJO NACIONAL DE VIVIENDA POLICIAL</v>
      </c>
      <c r="C44" s="6" t="s">
        <v>86</v>
      </c>
    </row>
    <row r="45" spans="1:3">
      <c r="A45" s="3">
        <v>137</v>
      </c>
      <c r="B45" s="4" t="str">
        <f t="shared" si="0"/>
        <v>COMITÉ EJECUTIVO DE LA UNIVERSIDAD BOLIVIANA</v>
      </c>
      <c r="C45" s="4" t="s">
        <v>87</v>
      </c>
    </row>
    <row r="46" spans="1:3">
      <c r="A46" s="3">
        <v>138</v>
      </c>
      <c r="B46" s="4" t="str">
        <f t="shared" si="0"/>
        <v>UNIVERSIDAD MAYOR REAL Y PONTIFICIA DE SAN FRANCISCO XAVIER</v>
      </c>
      <c r="C46" s="4" t="s">
        <v>88</v>
      </c>
    </row>
    <row r="47" spans="1:3">
      <c r="A47" s="3">
        <v>139</v>
      </c>
      <c r="B47" s="4" t="str">
        <f t="shared" si="0"/>
        <v>UNIVERSIDAD MAYOR DE SAN ANDRÉS</v>
      </c>
      <c r="C47" s="4" t="s">
        <v>89</v>
      </c>
    </row>
    <row r="48" spans="1:3">
      <c r="A48" s="3">
        <v>140</v>
      </c>
      <c r="B48" s="4" t="str">
        <f t="shared" si="0"/>
        <v>UNIVERSIDAD PÚBLICA DE EL ALTO</v>
      </c>
      <c r="C48" s="4" t="s">
        <v>90</v>
      </c>
    </row>
    <row r="49" spans="1:3">
      <c r="A49" s="3">
        <v>141</v>
      </c>
      <c r="B49" s="4" t="str">
        <f t="shared" si="0"/>
        <v>UNIVERSIDAD MAYOR DE SAN SIMÓN</v>
      </c>
      <c r="C49" s="4" t="s">
        <v>91</v>
      </c>
    </row>
    <row r="50" spans="1:3">
      <c r="A50" s="3">
        <v>142</v>
      </c>
      <c r="B50" s="4" t="str">
        <f t="shared" si="0"/>
        <v>UNIVERSIDAD TÉCNICA DE ORURO</v>
      </c>
      <c r="C50" s="4" t="s">
        <v>92</v>
      </c>
    </row>
    <row r="51" spans="1:3">
      <c r="A51" s="5">
        <v>143</v>
      </c>
      <c r="B51" s="6" t="str">
        <f t="shared" si="0"/>
        <v>UNIVERSIDAD AUTÓNOMA TOMÁS FRÍAS</v>
      </c>
      <c r="C51" s="6" t="s">
        <v>93</v>
      </c>
    </row>
    <row r="52" spans="1:3">
      <c r="A52" s="3">
        <v>144</v>
      </c>
      <c r="B52" s="4" t="str">
        <f t="shared" si="0"/>
        <v>UNIVERSIDAD NACIONAL SIGLO XX</v>
      </c>
      <c r="C52" s="4" t="s">
        <v>94</v>
      </c>
    </row>
    <row r="53" spans="1:3">
      <c r="A53" s="3">
        <v>145</v>
      </c>
      <c r="B53" s="4" t="str">
        <f t="shared" si="0"/>
        <v>UNIVERSIDAD AUTÓNOMA JUAN MISAEL SARACHO</v>
      </c>
      <c r="C53" s="4" t="s">
        <v>95</v>
      </c>
    </row>
    <row r="54" spans="1:3">
      <c r="A54" s="3">
        <v>146</v>
      </c>
      <c r="B54" s="4" t="str">
        <f t="shared" si="0"/>
        <v>UNIVERSIDAD AUTÓNOMA GABRIEL RENÉ MORENO</v>
      </c>
      <c r="C54" s="4" t="s">
        <v>96</v>
      </c>
    </row>
    <row r="55" spans="1:3">
      <c r="A55" s="3">
        <v>147</v>
      </c>
      <c r="B55" s="4" t="str">
        <f t="shared" si="0"/>
        <v>UNIVERSIDAD AUTÓNOMA DEL BENI JOSÉ  BALLIVIÁN</v>
      </c>
      <c r="C55" s="4" t="s">
        <v>97</v>
      </c>
    </row>
    <row r="56" spans="1:3">
      <c r="A56" s="3">
        <v>148</v>
      </c>
      <c r="B56" s="4" t="str">
        <f t="shared" si="0"/>
        <v>UNIVERSIDAD AMAZÓNICA DE PANDO</v>
      </c>
      <c r="C56" s="4" t="s">
        <v>98</v>
      </c>
    </row>
    <row r="57" spans="1:3">
      <c r="A57" s="3">
        <v>149</v>
      </c>
      <c r="B57" s="4" t="str">
        <f t="shared" si="0"/>
        <v>CONSEJO NACIONAL DEL CINE</v>
      </c>
      <c r="C57" s="4" t="s">
        <v>99</v>
      </c>
    </row>
    <row r="58" spans="1:3">
      <c r="A58" s="3">
        <v>150</v>
      </c>
      <c r="B58" s="4" t="str">
        <f t="shared" si="0"/>
        <v>PROYECTO SUCRE CIUDAD UNIVERSITARIA</v>
      </c>
      <c r="C58" s="4" t="s">
        <v>100</v>
      </c>
    </row>
    <row r="59" spans="1:3">
      <c r="A59" s="3">
        <v>152</v>
      </c>
      <c r="B59" s="4" t="str">
        <f t="shared" si="0"/>
        <v>SERVICIO PLURINACIONAL DE DEFENSA PÚBLICA</v>
      </c>
      <c r="C59" s="4" t="s">
        <v>101</v>
      </c>
    </row>
    <row r="60" spans="1:3">
      <c r="A60" s="3">
        <v>153</v>
      </c>
      <c r="B60" s="4" t="str">
        <f t="shared" si="0"/>
        <v>OBSERVATORIO PLURINACIONAL DE LA CALIDAD  EDUCATIVA</v>
      </c>
      <c r="C60" s="4" t="s">
        <v>102</v>
      </c>
    </row>
    <row r="61" spans="1:3">
      <c r="A61" s="3">
        <v>154</v>
      </c>
      <c r="B61" s="4" t="str">
        <f t="shared" si="0"/>
        <v>MUSEO NACIONAL DE HISTORIA NATURAL</v>
      </c>
      <c r="C61" s="4" t="s">
        <v>103</v>
      </c>
    </row>
    <row r="62" spans="1:3">
      <c r="A62" s="3">
        <v>155</v>
      </c>
      <c r="B62" s="4" t="str">
        <f t="shared" si="0"/>
        <v>DIRECCIÓN DEL NOTARIADO PLURINACIONAL</v>
      </c>
      <c r="C62" s="4" t="s">
        <v>104</v>
      </c>
    </row>
    <row r="63" spans="1:3">
      <c r="A63" s="3">
        <v>156</v>
      </c>
      <c r="B63" s="4" t="str">
        <f t="shared" si="0"/>
        <v>SERVICIO PLURINACIONAL DE ASISTENCIA A LA VÍCTIMA</v>
      </c>
      <c r="C63" s="4" t="s">
        <v>105</v>
      </c>
    </row>
    <row r="64" spans="1:3">
      <c r="A64" s="3">
        <v>157</v>
      </c>
      <c r="B64" s="4" t="str">
        <f t="shared" si="0"/>
        <v>SERVICIO PARA LA PREVENCIÓN DE LA TORTURA</v>
      </c>
      <c r="C64" s="4" t="s">
        <v>106</v>
      </c>
    </row>
    <row r="65" spans="1:3">
      <c r="A65" s="3">
        <v>159</v>
      </c>
      <c r="B65" s="4" t="str">
        <f t="shared" si="0"/>
        <v>OFICINATÉCNICA PARA EL FORTALECIMIENTO DE LA EMPRESA PÚBLICA</v>
      </c>
      <c r="C65" s="4" t="s">
        <v>107</v>
      </c>
    </row>
    <row r="66" spans="1:3">
      <c r="A66" s="3">
        <v>163</v>
      </c>
      <c r="B66" s="4" t="str">
        <f t="shared" si="0"/>
        <v>AGENCIA NACIONAL DE HIDROCARBUROS</v>
      </c>
      <c r="C66" s="4" t="s">
        <v>108</v>
      </c>
    </row>
    <row r="67" spans="1:3">
      <c r="A67" s="3">
        <v>169</v>
      </c>
      <c r="B67" s="4" t="str">
        <f t="shared" si="0"/>
        <v>AUTORIDAD GENERAL DE IMPUGNACIÓN TRIBUTARIA</v>
      </c>
      <c r="C67" s="4" t="s">
        <v>109</v>
      </c>
    </row>
    <row r="68" spans="1:3">
      <c r="A68" s="3">
        <v>170</v>
      </c>
      <c r="B68" s="4" t="str">
        <f t="shared" ref="B68:B131" si="1">UPPER(C68)</f>
        <v>ESCUELA MILITAR DE INGENIERÍA</v>
      </c>
      <c r="C68" s="4" t="s">
        <v>110</v>
      </c>
    </row>
    <row r="69" spans="1:3">
      <c r="A69" s="3">
        <v>171</v>
      </c>
      <c r="B69" s="4" t="str">
        <f t="shared" si="1"/>
        <v>CENTRO DE INVESTIGACIÓN AGRÍCOLA TROPICAL</v>
      </c>
      <c r="C69" s="4" t="s">
        <v>111</v>
      </c>
    </row>
    <row r="70" spans="1:3">
      <c r="A70" s="3">
        <v>188</v>
      </c>
      <c r="B70" s="4" t="str">
        <f t="shared" si="1"/>
        <v>COMPLEJO INDUS. DE LOS REC.EVAPORÍTICOS DEL SALAR DE UYUNI</v>
      </c>
      <c r="C70" s="4" t="s">
        <v>112</v>
      </c>
    </row>
    <row r="71" spans="1:3">
      <c r="A71" s="3">
        <v>190</v>
      </c>
      <c r="B71" s="4" t="str">
        <f t="shared" si="1"/>
        <v>AUTORIDAD JURISDICCIONAL ADMINISTRATIVA MINERA</v>
      </c>
      <c r="C71" s="4" t="s">
        <v>113</v>
      </c>
    </row>
    <row r="72" spans="1:3">
      <c r="A72" s="3">
        <v>192</v>
      </c>
      <c r="B72" s="4" t="str">
        <f t="shared" si="1"/>
        <v>SERVICIO AL MEJORAMIENTO DE LA NAVEGACIÓN AMAZÓNICA</v>
      </c>
      <c r="C72" s="4" t="s">
        <v>114</v>
      </c>
    </row>
    <row r="73" spans="1:3">
      <c r="A73" s="3">
        <v>197</v>
      </c>
      <c r="B73" s="4" t="str">
        <f t="shared" si="1"/>
        <v>DIRECCIÓN ESTRATÉGICA DE REIVINDICACIÓN MARÍTIMA, SILALA Y RECURSOS HÍDRICOS INTERNACIONALES</v>
      </c>
      <c r="C73" s="4" t="s">
        <v>11978</v>
      </c>
    </row>
    <row r="74" spans="1:3">
      <c r="A74" s="3">
        <v>200</v>
      </c>
      <c r="B74" s="4" t="str">
        <f t="shared" si="1"/>
        <v>REGISTRO ÚNICO PARA LA ADMINISTRACIÓN TRIBUTARIA MUNICIPAL</v>
      </c>
      <c r="C74" s="4" t="s">
        <v>115</v>
      </c>
    </row>
    <row r="75" spans="1:3">
      <c r="A75" s="3">
        <v>201</v>
      </c>
      <c r="B75" s="4" t="str">
        <f t="shared" si="1"/>
        <v>AGENCIA PARA EL DES. DE LAS MACROREG. Y ZONAS FRONTERIZAS</v>
      </c>
      <c r="C75" s="4" t="s">
        <v>116</v>
      </c>
    </row>
    <row r="76" spans="1:3">
      <c r="A76" s="3">
        <v>203</v>
      </c>
      <c r="B76" s="4" t="str">
        <f t="shared" si="1"/>
        <v>AUTORIDAD DE SUPERVISIÓN DEL SISTEMA FINANCIERO</v>
      </c>
      <c r="C76" s="4" t="s">
        <v>117</v>
      </c>
    </row>
    <row r="77" spans="1:3">
      <c r="A77" s="3">
        <v>206</v>
      </c>
      <c r="B77" s="4" t="str">
        <f t="shared" si="1"/>
        <v>INSTITUTO NACIONAL DE ESTADÍSTICA</v>
      </c>
      <c r="C77" s="4" t="s">
        <v>118</v>
      </c>
    </row>
    <row r="78" spans="1:3">
      <c r="A78" s="5">
        <v>209</v>
      </c>
      <c r="B78" s="6" t="str">
        <f t="shared" si="1"/>
        <v>ADMINISTRACIÓN DE SERVICIOS PORTUARIOS - BOLIVIA</v>
      </c>
      <c r="C78" s="6" t="s">
        <v>119</v>
      </c>
    </row>
    <row r="79" spans="1:3">
      <c r="A79" s="3">
        <v>210</v>
      </c>
      <c r="B79" s="4" t="str">
        <f t="shared" si="1"/>
        <v>UNIDAD DE ANÁLISIS DE POLÍTICAS SOCIALES Y ECONÓMICAS</v>
      </c>
      <c r="C79" s="4" t="s">
        <v>120</v>
      </c>
    </row>
    <row r="80" spans="1:3">
      <c r="A80" s="3">
        <v>212</v>
      </c>
      <c r="B80" s="4" t="str">
        <f t="shared" si="1"/>
        <v>INSTITUTO NACIONAL DE REFORMA AGRARIA</v>
      </c>
      <c r="C80" s="4" t="s">
        <v>121</v>
      </c>
    </row>
    <row r="81" spans="1:3">
      <c r="A81" s="3">
        <v>213</v>
      </c>
      <c r="B81" s="4" t="str">
        <f t="shared" si="1"/>
        <v>SERVICIO NACIONAL DE METEOROLOGÍA E HIDROLOGÍA</v>
      </c>
      <c r="C81" s="4" t="s">
        <v>122</v>
      </c>
    </row>
    <row r="82" spans="1:3">
      <c r="A82" s="3">
        <v>221</v>
      </c>
      <c r="B82" s="4" t="str">
        <f t="shared" si="1"/>
        <v>SERV. NAL. DE REG. Y CONTROL DE LA COMER. DE MINERALES Y METALES</v>
      </c>
      <c r="C82" s="4" t="s">
        <v>123</v>
      </c>
    </row>
    <row r="83" spans="1:3">
      <c r="A83" s="3">
        <v>222</v>
      </c>
      <c r="B83" s="4" t="str">
        <f t="shared" si="1"/>
        <v>INSTITUTO NACIONAL DE INNOVACIÓN AGROPECUARIA Y FORESTAL</v>
      </c>
      <c r="C83" s="4" t="s">
        <v>124</v>
      </c>
    </row>
    <row r="84" spans="1:3">
      <c r="A84" s="3">
        <v>223</v>
      </c>
      <c r="B84" s="4" t="str">
        <f t="shared" si="1"/>
        <v>FONDO NACIONAL DE DESARROLLO FORESTAL</v>
      </c>
      <c r="C84" s="4" t="s">
        <v>125</v>
      </c>
    </row>
    <row r="85" spans="1:3">
      <c r="A85" s="3">
        <v>224</v>
      </c>
      <c r="B85" s="4" t="str">
        <f t="shared" si="1"/>
        <v>INSUMOS BOLIVIA</v>
      </c>
      <c r="C85" s="4" t="s">
        <v>126</v>
      </c>
    </row>
    <row r="86" spans="1:3">
      <c r="A86" s="3">
        <v>225</v>
      </c>
      <c r="B86" s="4" t="str">
        <f t="shared" si="1"/>
        <v>SERV. NAL. PARA LA SOSTENIBILIDAD EN SANEAMIENTO BÁSICO</v>
      </c>
      <c r="C86" s="4" t="s">
        <v>127</v>
      </c>
    </row>
    <row r="87" spans="1:3">
      <c r="A87" s="3">
        <v>226</v>
      </c>
      <c r="B87" s="4" t="str">
        <f t="shared" si="1"/>
        <v>SERVICIO ESTATAL DE AUTONOMÍAS</v>
      </c>
      <c r="C87" s="4" t="s">
        <v>128</v>
      </c>
    </row>
    <row r="88" spans="1:3">
      <c r="A88" s="3">
        <v>227</v>
      </c>
      <c r="B88" s="4" t="str">
        <f t="shared" si="1"/>
        <v>ZONA FRANCA COMERCIAL E INDUSTRIAL DE COBIJA</v>
      </c>
      <c r="C88" s="4" t="s">
        <v>129</v>
      </c>
    </row>
    <row r="89" spans="1:3">
      <c r="A89" s="3">
        <v>234</v>
      </c>
      <c r="B89" s="4" t="str">
        <f t="shared" si="1"/>
        <v>SERVICIO GEOLÓGICO MINERO</v>
      </c>
      <c r="C89" s="4" t="s">
        <v>130</v>
      </c>
    </row>
    <row r="90" spans="1:3">
      <c r="A90" s="3">
        <v>242</v>
      </c>
      <c r="B90" s="4" t="str">
        <f t="shared" si="1"/>
        <v>COMANDO DE INGENIERÍA DEL EJÉRCITO</v>
      </c>
      <c r="C90" s="4" t="s">
        <v>131</v>
      </c>
    </row>
    <row r="91" spans="1:3">
      <c r="A91" s="3">
        <v>243</v>
      </c>
      <c r="B91" s="4" t="str">
        <f t="shared" si="1"/>
        <v>SERVICIO NACIONAL DE HIDROGRAFÍA NAVAL</v>
      </c>
      <c r="C91" s="4" t="s">
        <v>132</v>
      </c>
    </row>
    <row r="92" spans="1:3">
      <c r="A92" s="3">
        <v>244</v>
      </c>
      <c r="B92" s="4" t="str">
        <f t="shared" si="1"/>
        <v>SERVICIO NACIONAL DE AEROFOTOGRAMETRÍA</v>
      </c>
      <c r="C92" s="4" t="s">
        <v>133</v>
      </c>
    </row>
    <row r="93" spans="1:3">
      <c r="A93" s="3">
        <v>245</v>
      </c>
      <c r="B93" s="4" t="str">
        <f t="shared" si="1"/>
        <v>SERVICIO GEODÉSICO DE MAPAS</v>
      </c>
      <c r="C93" s="4" t="s">
        <v>134</v>
      </c>
    </row>
    <row r="94" spans="1:3">
      <c r="A94" s="3">
        <v>247</v>
      </c>
      <c r="B94" s="4" t="str">
        <f t="shared" si="1"/>
        <v>CORPORACIÓN GESTORA DEL PROYECTO ABAPO - IZOZOG</v>
      </c>
      <c r="C94" s="4" t="s">
        <v>135</v>
      </c>
    </row>
    <row r="95" spans="1:3">
      <c r="A95" s="3">
        <v>248</v>
      </c>
      <c r="B95" s="4" t="str">
        <f t="shared" si="1"/>
        <v>CENTRO DE INVESTIGACIÓN Y DESARROLLO ACUÍCOLA BOLIVIANO</v>
      </c>
      <c r="C95" s="4" t="s">
        <v>136</v>
      </c>
    </row>
    <row r="96" spans="1:3">
      <c r="A96" s="3">
        <v>249</v>
      </c>
      <c r="B96" s="4" t="str">
        <f t="shared" si="1"/>
        <v>CENTRAL DE ABASTECIMIENTO Y SUMINISTROS DE SALUD</v>
      </c>
      <c r="C96" s="4" t="s">
        <v>137</v>
      </c>
    </row>
    <row r="97" spans="1:3">
      <c r="A97" s="3">
        <v>250</v>
      </c>
      <c r="B97" s="4" t="str">
        <f t="shared" si="1"/>
        <v>FONDO DE DES. PARA LOS PUEBLOS INDÍGENAS, ORIG. Y COM. CAMP.</v>
      </c>
      <c r="C97" s="4" t="s">
        <v>138</v>
      </c>
    </row>
    <row r="98" spans="1:3">
      <c r="A98" s="3">
        <v>251</v>
      </c>
      <c r="B98" s="4" t="str">
        <f t="shared" si="1"/>
        <v>INSTITUTO NACIONAL DE SALUD OCUPACIONAL</v>
      </c>
      <c r="C98" s="4" t="s">
        <v>139</v>
      </c>
    </row>
    <row r="99" spans="1:3">
      <c r="A99" s="3">
        <v>253</v>
      </c>
      <c r="B99" s="4" t="str">
        <f t="shared" si="1"/>
        <v>ENTIDAD EJECUTORA DE MEDIO AMBIENTE Y AGUA</v>
      </c>
      <c r="C99" s="4" t="s">
        <v>140</v>
      </c>
    </row>
    <row r="100" spans="1:3">
      <c r="A100" s="5">
        <v>254</v>
      </c>
      <c r="B100" s="6" t="str">
        <f t="shared" si="1"/>
        <v>INSTITUTO DEL SEGURO AGRARIO</v>
      </c>
      <c r="C100" s="6" t="s">
        <v>141</v>
      </c>
    </row>
    <row r="101" spans="1:3">
      <c r="A101" s="1">
        <v>265</v>
      </c>
      <c r="B101" s="2" t="str">
        <f t="shared" si="1"/>
        <v>DIREC. DPTAL. DE EDUCACIÓN  CHUQUISACA</v>
      </c>
      <c r="C101" s="2" t="s">
        <v>142</v>
      </c>
    </row>
    <row r="102" spans="1:3">
      <c r="A102" s="3">
        <v>266</v>
      </c>
      <c r="B102" s="4" t="str">
        <f t="shared" si="1"/>
        <v>DIREC. DPTAL. DE EDUCACIÓN LA PAZ</v>
      </c>
      <c r="C102" s="4" t="s">
        <v>143</v>
      </c>
    </row>
    <row r="103" spans="1:3">
      <c r="A103" s="3">
        <v>267</v>
      </c>
      <c r="B103" s="4" t="str">
        <f t="shared" si="1"/>
        <v>DIREC. DPTAL. DE EDUCACIÓN COCHABAMBA</v>
      </c>
      <c r="C103" s="4" t="s">
        <v>144</v>
      </c>
    </row>
    <row r="104" spans="1:3">
      <c r="A104" s="3">
        <v>268</v>
      </c>
      <c r="B104" s="4" t="str">
        <f t="shared" si="1"/>
        <v>DIREC. DPTAL. DE EDUCACIÓN ORURO</v>
      </c>
      <c r="C104" s="4" t="s">
        <v>145</v>
      </c>
    </row>
    <row r="105" spans="1:3">
      <c r="A105" s="3">
        <v>269</v>
      </c>
      <c r="B105" s="4" t="str">
        <f t="shared" si="1"/>
        <v>DIREC. DPTAL. DE EDUCACIÓN POTOSÍ</v>
      </c>
      <c r="C105" s="4" t="s">
        <v>146</v>
      </c>
    </row>
    <row r="106" spans="1:3">
      <c r="A106" s="3">
        <v>270</v>
      </c>
      <c r="B106" s="4" t="str">
        <f t="shared" si="1"/>
        <v>DIREC. DPTAL. DE EDUCACIÓN TARIJA</v>
      </c>
      <c r="C106" s="4" t="s">
        <v>147</v>
      </c>
    </row>
    <row r="107" spans="1:3">
      <c r="A107" s="3">
        <v>271</v>
      </c>
      <c r="B107" s="4" t="str">
        <f t="shared" si="1"/>
        <v>DIREC. DPTAL. DE EDUCACIÓN SANTA CRUZ</v>
      </c>
      <c r="C107" s="4" t="s">
        <v>148</v>
      </c>
    </row>
    <row r="108" spans="1:3">
      <c r="A108" s="3">
        <v>272</v>
      </c>
      <c r="B108" s="4" t="str">
        <f t="shared" si="1"/>
        <v>DIREC. DPTAL. DE EDUCACIÓN BENI</v>
      </c>
      <c r="C108" s="4" t="s">
        <v>149</v>
      </c>
    </row>
    <row r="109" spans="1:3">
      <c r="A109" s="3">
        <v>273</v>
      </c>
      <c r="B109" s="4" t="str">
        <f t="shared" si="1"/>
        <v>DIREC. DPTAL. DE EDUCACIÓN PANDO</v>
      </c>
      <c r="C109" s="4" t="s">
        <v>150</v>
      </c>
    </row>
    <row r="110" spans="1:3">
      <c r="A110" s="3">
        <v>281</v>
      </c>
      <c r="B110" s="4" t="str">
        <f t="shared" si="1"/>
        <v>OFICINA TÉCNICA NACIONAL DE LOS RÍOS PILCOMAYO Y BERMEJO</v>
      </c>
      <c r="C110" s="4" t="s">
        <v>151</v>
      </c>
    </row>
    <row r="111" spans="1:3">
      <c r="A111" s="3">
        <v>283</v>
      </c>
      <c r="B111" s="4" t="str">
        <f t="shared" si="1"/>
        <v>ADUANA NACIONAL</v>
      </c>
      <c r="C111" s="4" t="s">
        <v>152</v>
      </c>
    </row>
    <row r="112" spans="1:3">
      <c r="A112" s="3">
        <v>287</v>
      </c>
      <c r="B112" s="4" t="str">
        <f t="shared" si="1"/>
        <v>FONDO NACIONAL DE INVERSIÓN PRODUCTIVA Y SOCIAL</v>
      </c>
      <c r="C112" s="4" t="s">
        <v>153</v>
      </c>
    </row>
    <row r="113" spans="1:3">
      <c r="A113" s="3">
        <v>288</v>
      </c>
      <c r="B113" s="4" t="str">
        <f t="shared" si="1"/>
        <v>SERVICIO NACIONAL DE RIEGO</v>
      </c>
      <c r="C113" s="4" t="s">
        <v>154</v>
      </c>
    </row>
    <row r="114" spans="1:3">
      <c r="A114" s="3">
        <v>289</v>
      </c>
      <c r="B114" s="4" t="str">
        <f t="shared" si="1"/>
        <v>MUTUAL DE SEGUROS DEL POLICÍA</v>
      </c>
      <c r="C114" s="4" t="s">
        <v>155</v>
      </c>
    </row>
    <row r="115" spans="1:3">
      <c r="A115" s="3">
        <v>290</v>
      </c>
      <c r="B115" s="4" t="str">
        <f t="shared" si="1"/>
        <v>SERVICIO DE IMPUESTOS NACIONALES</v>
      </c>
      <c r="C115" s="4" t="s">
        <v>156</v>
      </c>
    </row>
    <row r="116" spans="1:3">
      <c r="A116" s="3">
        <v>291</v>
      </c>
      <c r="B116" s="4" t="str">
        <f t="shared" si="1"/>
        <v>ADMINISTRADORA BOLIVIANA DE CARRETERAS</v>
      </c>
      <c r="C116" s="4" t="s">
        <v>157</v>
      </c>
    </row>
    <row r="117" spans="1:3">
      <c r="A117" s="3">
        <v>292</v>
      </c>
      <c r="B117" s="4" t="str">
        <f t="shared" si="1"/>
        <v>VÍAS BOLIVIA</v>
      </c>
      <c r="C117" s="4" t="s">
        <v>158</v>
      </c>
    </row>
    <row r="118" spans="1:3">
      <c r="A118" s="3">
        <v>293</v>
      </c>
      <c r="B118" s="4" t="str">
        <f t="shared" si="1"/>
        <v>FUNDACIÓN CULTURAL DEL BANCO CENTRAL DE BOLIVIA</v>
      </c>
      <c r="C118" s="4" t="s">
        <v>159</v>
      </c>
    </row>
    <row r="119" spans="1:3">
      <c r="A119" s="3">
        <v>294</v>
      </c>
      <c r="B119" s="4" t="str">
        <f t="shared" si="1"/>
        <v>UNIV. INDÍGENA BOL. COMUN. INTERCULTL PROD. TUPAK KATARI</v>
      </c>
      <c r="C119" s="4" t="s">
        <v>160</v>
      </c>
    </row>
    <row r="120" spans="1:3">
      <c r="A120" s="3">
        <v>295</v>
      </c>
      <c r="B120" s="4" t="str">
        <f t="shared" si="1"/>
        <v>UNIV. INDÍGENA BOL. COMUN. INTERCULT PROD. CASIMIRO HUANCA</v>
      </c>
      <c r="C120" s="4" t="s">
        <v>161</v>
      </c>
    </row>
    <row r="121" spans="1:3">
      <c r="A121" s="3">
        <v>296</v>
      </c>
      <c r="B121" s="4" t="str">
        <f t="shared" si="1"/>
        <v>UNIV. INDÍGENA BOL. COMUN. INTERCULT PROD. APIAGUAIKI TUPA</v>
      </c>
      <c r="C121" s="4" t="s">
        <v>162</v>
      </c>
    </row>
    <row r="122" spans="1:3">
      <c r="A122" s="3">
        <v>297</v>
      </c>
      <c r="B122" s="4" t="str">
        <f t="shared" si="1"/>
        <v>SERVICIO NACIONAL DE CAMINOS RESIDUAL</v>
      </c>
      <c r="C122" s="4" t="s">
        <v>163</v>
      </c>
    </row>
    <row r="123" spans="1:3">
      <c r="A123" s="3">
        <v>298</v>
      </c>
      <c r="B123" s="4" t="str">
        <f t="shared" si="1"/>
        <v>SERVICIO DEPARTAMENTAL DE RIEGO - CHUQUISACA</v>
      </c>
      <c r="C123" s="4" t="s">
        <v>164</v>
      </c>
    </row>
    <row r="124" spans="1:3">
      <c r="A124" s="3">
        <v>299</v>
      </c>
      <c r="B124" s="4" t="str">
        <f t="shared" si="1"/>
        <v>SERVICIO DEPARTAMENTAL DE RIEGO - LA PAZ</v>
      </c>
      <c r="C124" s="4" t="s">
        <v>165</v>
      </c>
    </row>
    <row r="125" spans="1:3">
      <c r="A125" s="3">
        <v>300</v>
      </c>
      <c r="B125" s="4" t="str">
        <f t="shared" si="1"/>
        <v>SERVICIO DEPARTAMENTAL DE RIEGO - COCHABAMBA</v>
      </c>
      <c r="C125" s="4" t="s">
        <v>166</v>
      </c>
    </row>
    <row r="126" spans="1:3">
      <c r="A126" s="3">
        <v>301</v>
      </c>
      <c r="B126" s="4" t="str">
        <f t="shared" si="1"/>
        <v>SERVICIO DEPARTAMENTAL DE RIEGO - ORURO</v>
      </c>
      <c r="C126" s="4" t="s">
        <v>167</v>
      </c>
    </row>
    <row r="127" spans="1:3">
      <c r="A127" s="3">
        <v>302</v>
      </c>
      <c r="B127" s="4" t="str">
        <f t="shared" si="1"/>
        <v>SERVICIO DEPARTAMENTAL DE RIEGO - POTOSÍ</v>
      </c>
      <c r="C127" s="4" t="s">
        <v>168</v>
      </c>
    </row>
    <row r="128" spans="1:3">
      <c r="A128" s="3">
        <v>303</v>
      </c>
      <c r="B128" s="4" t="str">
        <f t="shared" si="1"/>
        <v>SERVICIO DEPARTAMENTAL DE RIEGO - TARIJA</v>
      </c>
      <c r="C128" s="4" t="s">
        <v>169</v>
      </c>
    </row>
    <row r="129" spans="1:3">
      <c r="A129" s="5">
        <v>304</v>
      </c>
      <c r="B129" s="6" t="str">
        <f t="shared" si="1"/>
        <v>SERVICIO DEPARTAMENTAL DE RIEGO - SANTA CRUZ</v>
      </c>
      <c r="C129" s="6" t="s">
        <v>170</v>
      </c>
    </row>
    <row r="130" spans="1:3">
      <c r="A130" s="3">
        <v>305</v>
      </c>
      <c r="B130" s="4" t="str">
        <f t="shared" si="1"/>
        <v>SERVICIO DEPARTAMENTAL DE RIEGO - BENI</v>
      </c>
      <c r="C130" s="4" t="s">
        <v>171</v>
      </c>
    </row>
    <row r="131" spans="1:3">
      <c r="A131" s="3">
        <v>306</v>
      </c>
      <c r="B131" s="4" t="str">
        <f t="shared" si="1"/>
        <v>SERVICIO DEPARTAMENTAL DE RIEGO - PANDO</v>
      </c>
      <c r="C131" s="4" t="s">
        <v>172</v>
      </c>
    </row>
    <row r="132" spans="1:3">
      <c r="A132" s="3">
        <v>309</v>
      </c>
      <c r="B132" s="4" t="str">
        <f t="shared" ref="B132:B202" si="2">UPPER(C132)</f>
        <v>AUTORIDAD DE FISCALIZACIÓN Y CONTROL SOCIAL DEL JUEGO</v>
      </c>
      <c r="C132" s="4" t="s">
        <v>173</v>
      </c>
    </row>
    <row r="133" spans="1:3">
      <c r="A133" s="3">
        <v>310</v>
      </c>
      <c r="B133" s="4" t="str">
        <f t="shared" si="2"/>
        <v>AUTORIDAD DE REGULACIÓN Y FISCALIZACIÓN DE TELECOMUNICACIONES Y TRANSPORTES</v>
      </c>
      <c r="C133" s="4" t="s">
        <v>174</v>
      </c>
    </row>
    <row r="134" spans="1:3">
      <c r="A134" s="5">
        <v>311</v>
      </c>
      <c r="B134" s="6" t="str">
        <f t="shared" si="2"/>
        <v>AUTORIDAD DE FISC Y CTROL SOC DE AGUA POTABLE SANEAM.BÁSICO</v>
      </c>
      <c r="C134" s="6" t="s">
        <v>175</v>
      </c>
    </row>
    <row r="135" spans="1:3">
      <c r="A135" s="3">
        <v>312</v>
      </c>
      <c r="B135" s="4" t="str">
        <f t="shared" si="2"/>
        <v>AUTORIDAD DE FISCALIZAC. Y CONTROL SOC DE BOSQUES Y TIERRAS</v>
      </c>
      <c r="C135" s="4" t="s">
        <v>176</v>
      </c>
    </row>
    <row r="136" spans="1:3">
      <c r="A136" s="3">
        <v>313</v>
      </c>
      <c r="B136" s="4" t="str">
        <f t="shared" si="2"/>
        <v>AUTORIDAD DE FISCALIZACIÓN Y CONTROL DE PENSIONES Y SEGUROS - APS</v>
      </c>
      <c r="C136" s="4" t="s">
        <v>177</v>
      </c>
    </row>
    <row r="137" spans="1:3">
      <c r="A137" s="3">
        <v>314</v>
      </c>
      <c r="B137" s="4" t="str">
        <f t="shared" si="2"/>
        <v>AUTORIDAD DE FISCALIZACIÓN Y CONTROL SOCIAL DE ELECTRICIDAD</v>
      </c>
      <c r="C137" s="4" t="s">
        <v>178</v>
      </c>
    </row>
    <row r="138" spans="1:3">
      <c r="A138" s="3">
        <v>315</v>
      </c>
      <c r="B138" s="4" t="str">
        <f t="shared" si="2"/>
        <v>AUTORIDAD DE FISCALIZACIÓN Y CONTROL SOCIAL DE EMPRESAS</v>
      </c>
      <c r="C138" s="4" t="s">
        <v>179</v>
      </c>
    </row>
    <row r="139" spans="1:3">
      <c r="A139" s="3">
        <v>324</v>
      </c>
      <c r="B139" s="4" t="str">
        <f t="shared" si="2"/>
        <v>ESCUELA BOLIVIANA INTERCULTURAL DE MÚSICA</v>
      </c>
      <c r="C139" s="4" t="s">
        <v>180</v>
      </c>
    </row>
    <row r="140" spans="1:3">
      <c r="A140" s="3">
        <v>340</v>
      </c>
      <c r="B140" s="4" t="str">
        <f t="shared" si="2"/>
        <v>SERVICIO GENERAL DE IDENTIFICACIÓN PERSONAL</v>
      </c>
      <c r="C140" s="4" t="s">
        <v>181</v>
      </c>
    </row>
    <row r="141" spans="1:3">
      <c r="A141" s="3">
        <v>341</v>
      </c>
      <c r="B141" s="4" t="str">
        <f t="shared" si="2"/>
        <v>SERVICIO GENERAL DE LICENCIAS DE CONDUCIR</v>
      </c>
      <c r="C141" s="4" t="s">
        <v>182</v>
      </c>
    </row>
    <row r="142" spans="1:3">
      <c r="A142" s="3">
        <v>342</v>
      </c>
      <c r="B142" s="4" t="str">
        <f t="shared" si="2"/>
        <v>AGENCIA ESTATAL DE VIVIENDA</v>
      </c>
      <c r="C142" s="4" t="s">
        <v>183</v>
      </c>
    </row>
    <row r="143" spans="1:3">
      <c r="A143" s="3">
        <v>343</v>
      </c>
      <c r="B143" s="4" t="str">
        <f t="shared" si="2"/>
        <v>ESCUELA DE JUECES DEL ESTADO</v>
      </c>
      <c r="C143" s="4" t="s">
        <v>184</v>
      </c>
    </row>
    <row r="144" spans="1:3">
      <c r="A144" s="3">
        <v>344</v>
      </c>
      <c r="B144" s="4" t="str">
        <f t="shared" si="2"/>
        <v>INSTITUTO PLURINACIONAL DE ESTUDIO DE LENGUAS Y CULTURAS</v>
      </c>
      <c r="C144" s="4" t="s">
        <v>185</v>
      </c>
    </row>
    <row r="145" spans="1:3">
      <c r="A145" s="3">
        <v>345</v>
      </c>
      <c r="B145" s="4" t="str">
        <f t="shared" si="2"/>
        <v>MUTUAL DE SERVICIOS AL POLICÍA</v>
      </c>
      <c r="C145" s="4" t="s">
        <v>186</v>
      </c>
    </row>
    <row r="146" spans="1:3">
      <c r="A146" s="3">
        <v>346</v>
      </c>
      <c r="B146" s="4" t="str">
        <f t="shared" si="2"/>
        <v>UNIDAD DE INVESTIGACIONES FINANCIERAS</v>
      </c>
      <c r="C146" s="4" t="s">
        <v>187</v>
      </c>
    </row>
    <row r="147" spans="1:3">
      <c r="A147" s="3">
        <v>347</v>
      </c>
      <c r="B147" s="4" t="str">
        <f t="shared" si="2"/>
        <v>AUTORIDAD DE FISCALIZACIÓN Y CONTROL DE COOPERATIVAS</v>
      </c>
      <c r="C147" s="4" t="s">
        <v>188</v>
      </c>
    </row>
    <row r="148" spans="1:3">
      <c r="A148" s="3">
        <v>348</v>
      </c>
      <c r="B148" s="4" t="str">
        <f t="shared" si="2"/>
        <v>AUTORIDAD PLURINACIONAL DE LA MADRE TIERRA</v>
      </c>
      <c r="C148" s="4" t="s">
        <v>189</v>
      </c>
    </row>
    <row r="149" spans="1:3">
      <c r="A149" s="3">
        <v>349</v>
      </c>
      <c r="B149" s="4" t="str">
        <f t="shared" si="2"/>
        <v>CENTRO DE INV.ARQUEOLÓGICAS,ANTROPOLÓGICAS Y ADM.DE TIWANAKU</v>
      </c>
      <c r="C149" s="4" t="s">
        <v>190</v>
      </c>
    </row>
    <row r="150" spans="1:3">
      <c r="A150" s="3">
        <v>371</v>
      </c>
      <c r="B150" s="4" t="str">
        <f t="shared" si="2"/>
        <v>CENTRO INTERNACIONAL DE LA QUINUA</v>
      </c>
      <c r="C150" s="4" t="s">
        <v>191</v>
      </c>
    </row>
    <row r="151" spans="1:3">
      <c r="A151" s="3">
        <v>372</v>
      </c>
      <c r="B151" s="4" t="str">
        <f t="shared" si="2"/>
        <v>UNIDAD DE LIQUIDACIÓN FONDO DES. PUEBLOS INDÍGENAS, ORIGINARIOS Y COM.CAMPESINAS</v>
      </c>
      <c r="C151" s="4" t="s">
        <v>1283</v>
      </c>
    </row>
    <row r="152" spans="1:3">
      <c r="A152" s="3">
        <v>373</v>
      </c>
      <c r="B152" s="4" t="str">
        <f t="shared" si="2"/>
        <v>FONDO DE DESARROLLO INDIGENA</v>
      </c>
      <c r="C152" s="4" t="s">
        <v>1277</v>
      </c>
    </row>
    <row r="153" spans="1:3">
      <c r="A153" s="3">
        <v>374</v>
      </c>
      <c r="B153" s="4" t="str">
        <f t="shared" si="2"/>
        <v>AGENCIA DE GOBIERNO ELECTRONICO Y TEC. DE INF. Y COMUNICACIÓN</v>
      </c>
      <c r="C153" s="4" t="s">
        <v>1357</v>
      </c>
    </row>
    <row r="154" spans="1:3">
      <c r="A154" s="3">
        <v>376</v>
      </c>
      <c r="B154" s="4" t="str">
        <f t="shared" si="2"/>
        <v>AGENCIA BOLIVIANA DE ENERGIA NUCLEAR</v>
      </c>
      <c r="C154" s="4" t="s">
        <v>5440</v>
      </c>
    </row>
    <row r="155" spans="1:3">
      <c r="A155" s="3">
        <v>377</v>
      </c>
      <c r="B155" s="4" t="str">
        <f t="shared" si="2"/>
        <v>DIR. ESTRG. DE REINVINDICACIÓN MARÍTIMA, SILALA Y RECURSOS HÍDRICOS INTERNACIONALES</v>
      </c>
      <c r="C155" s="4" t="s">
        <v>8835</v>
      </c>
    </row>
    <row r="156" spans="1:3">
      <c r="A156" s="3">
        <v>380</v>
      </c>
      <c r="B156" s="4" t="str">
        <f t="shared" si="2"/>
        <v>AUTORIDAD DE FISCALIZACIÓN Y CONTROL DEL SISTEMA NACIONAL DE SALUD</v>
      </c>
      <c r="C156" s="4" t="s">
        <v>8837</v>
      </c>
    </row>
    <row r="157" spans="1:3">
      <c r="A157" s="3">
        <v>378</v>
      </c>
      <c r="B157" s="4" t="str">
        <f t="shared" si="2"/>
        <v>SERVICIO NACIONAL TEXTIL</v>
      </c>
      <c r="C157" s="4" t="s">
        <v>1303</v>
      </c>
    </row>
    <row r="158" spans="1:3">
      <c r="A158" s="3">
        <v>411</v>
      </c>
      <c r="B158" s="4" t="str">
        <f t="shared" si="2"/>
        <v>CORPORACIÓN DEL SEGURO SOCIAL MILITAR</v>
      </c>
      <c r="C158" s="4" t="s">
        <v>192</v>
      </c>
    </row>
    <row r="159" spans="1:3">
      <c r="A159" s="5">
        <v>417</v>
      </c>
      <c r="B159" s="6" t="str">
        <f t="shared" si="2"/>
        <v>CAJA NACIONAL DE SALUD</v>
      </c>
      <c r="C159" s="6" t="s">
        <v>193</v>
      </c>
    </row>
    <row r="160" spans="1:3">
      <c r="A160" s="5">
        <v>418</v>
      </c>
      <c r="B160" s="6" t="str">
        <f t="shared" si="2"/>
        <v>CAJA PETROLERA DE SALUD</v>
      </c>
      <c r="C160" s="6" t="s">
        <v>194</v>
      </c>
    </row>
    <row r="161" spans="1:3">
      <c r="A161" s="3">
        <v>422</v>
      </c>
      <c r="B161" s="4" t="str">
        <f t="shared" si="2"/>
        <v>CAJA BANCARIA ESTATAL DE SALUD</v>
      </c>
      <c r="C161" s="4" t="s">
        <v>195</v>
      </c>
    </row>
    <row r="162" spans="1:3">
      <c r="A162" s="3">
        <v>423</v>
      </c>
      <c r="B162" s="4" t="str">
        <f t="shared" si="2"/>
        <v>CAJA DE SALUD DEL SERVICIO NAL. DE CAMINOS Y RAMAS ANEXAS</v>
      </c>
      <c r="C162" s="4" t="s">
        <v>196</v>
      </c>
    </row>
    <row r="163" spans="1:3">
      <c r="A163" s="3">
        <v>424</v>
      </c>
      <c r="B163" s="4" t="str">
        <f t="shared" si="2"/>
        <v>CAJA DE SALUD CORDES</v>
      </c>
      <c r="C163" s="4" t="s">
        <v>197</v>
      </c>
    </row>
    <row r="164" spans="1:3">
      <c r="A164" s="3">
        <v>425</v>
      </c>
      <c r="B164" s="4" t="str">
        <f t="shared" si="2"/>
        <v>SEGURO SOCIAL UNIVERSITARIO DE COCHABAMBA</v>
      </c>
      <c r="C164" s="4" t="s">
        <v>198</v>
      </c>
    </row>
    <row r="165" spans="1:3">
      <c r="A165" s="3">
        <v>426</v>
      </c>
      <c r="B165" s="4" t="str">
        <f t="shared" si="2"/>
        <v>SEGURO SOCIAL UNIVERSITARIO DE ORURO</v>
      </c>
      <c r="C165" s="4" t="s">
        <v>199</v>
      </c>
    </row>
    <row r="166" spans="1:3">
      <c r="A166" s="3">
        <v>427</v>
      </c>
      <c r="B166" s="4" t="str">
        <f t="shared" si="2"/>
        <v>SEGURO SOCIAL UNIVERSITARIO DE SANTA CRUZ</v>
      </c>
      <c r="C166" s="4" t="s">
        <v>200</v>
      </c>
    </row>
    <row r="167" spans="1:3">
      <c r="A167" s="3">
        <v>428</v>
      </c>
      <c r="B167" s="4" t="str">
        <f t="shared" si="2"/>
        <v>SEGURO SOCIAL UNIVERSITARIO DE SUCRE</v>
      </c>
      <c r="C167" s="4" t="s">
        <v>201</v>
      </c>
    </row>
    <row r="168" spans="1:3">
      <c r="A168" s="3">
        <v>429</v>
      </c>
      <c r="B168" s="4" t="str">
        <f t="shared" si="2"/>
        <v>SEGURO SOCIAL UNIVERSITARIO DE LA PAZ</v>
      </c>
      <c r="C168" s="4" t="s">
        <v>202</v>
      </c>
    </row>
    <row r="169" spans="1:3">
      <c r="A169" s="3">
        <v>432</v>
      </c>
      <c r="B169" s="4" t="str">
        <f t="shared" si="2"/>
        <v>SEGURO SOCIAL UNIVERSITARIO DE TARIJA</v>
      </c>
      <c r="C169" s="4" t="s">
        <v>203</v>
      </c>
    </row>
    <row r="170" spans="1:3">
      <c r="A170" s="3">
        <v>433</v>
      </c>
      <c r="B170" s="4" t="str">
        <f t="shared" si="2"/>
        <v>SEGURO SOCIAL UNIVERSITARIO DE POTOSÍ</v>
      </c>
      <c r="C170" s="4" t="s">
        <v>204</v>
      </c>
    </row>
    <row r="171" spans="1:3">
      <c r="A171" s="3">
        <v>434</v>
      </c>
      <c r="B171" s="4" t="str">
        <f t="shared" si="2"/>
        <v>SEGURO SOCIAL UNIVERSITARIO DE BENI</v>
      </c>
      <c r="C171" s="4" t="s">
        <v>205</v>
      </c>
    </row>
    <row r="172" spans="1:3">
      <c r="A172" s="5">
        <v>435</v>
      </c>
      <c r="B172" s="6" t="str">
        <f t="shared" si="2"/>
        <v>SEGURO INTEGRAL DE SALUD</v>
      </c>
      <c r="C172" s="6" t="s">
        <v>206</v>
      </c>
    </row>
    <row r="173" spans="1:3">
      <c r="A173" s="3">
        <v>512</v>
      </c>
      <c r="B173" s="4" t="str">
        <f t="shared" si="2"/>
        <v>ADM. DE AEROPUERTOS Y SERVICIOS AUXILIARES A LA NAVEG. AÉREA</v>
      </c>
      <c r="C173" s="4" t="s">
        <v>1271</v>
      </c>
    </row>
    <row r="174" spans="1:3">
      <c r="A174" s="3">
        <v>513</v>
      </c>
      <c r="B174" s="4" t="str">
        <f t="shared" si="2"/>
        <v>YACIMIENTOS PETROLÍFEROS FISCALES BOLIVIANOS</v>
      </c>
      <c r="C174" s="4" t="s">
        <v>207</v>
      </c>
    </row>
    <row r="175" spans="1:3">
      <c r="A175" s="3">
        <v>514</v>
      </c>
      <c r="B175" s="4" t="str">
        <f t="shared" si="2"/>
        <v>EMPRESA NACIONAL DE ELECTRICIDAD</v>
      </c>
      <c r="C175" s="4" t="s">
        <v>208</v>
      </c>
    </row>
    <row r="176" spans="1:3">
      <c r="A176" s="3">
        <v>517</v>
      </c>
      <c r="B176" s="4" t="str">
        <f t="shared" si="2"/>
        <v>CORPORACIÓN MINERA DE BOLIVIA</v>
      </c>
      <c r="C176" s="4" t="s">
        <v>209</v>
      </c>
    </row>
    <row r="177" spans="1:3">
      <c r="A177" s="3">
        <v>520</v>
      </c>
      <c r="B177" s="4" t="str">
        <f t="shared" si="2"/>
        <v>EMPRESA METALÚRGICA VINTO - NACIONALIZADA</v>
      </c>
      <c r="C177" s="4" t="s">
        <v>210</v>
      </c>
    </row>
    <row r="178" spans="1:3">
      <c r="A178" s="3">
        <v>522</v>
      </c>
      <c r="B178" s="4" t="str">
        <f t="shared" si="2"/>
        <v>EMPRESA NACIONAL DE FERROCARRILES - RESIDUAL</v>
      </c>
      <c r="C178" s="4" t="s">
        <v>211</v>
      </c>
    </row>
    <row r="179" spans="1:3">
      <c r="A179" s="3">
        <v>523</v>
      </c>
      <c r="B179" s="4" t="str">
        <f t="shared" si="2"/>
        <v>EMPRESA DE CORREOS DE BOLIVIA</v>
      </c>
      <c r="C179" s="4" t="s">
        <v>212</v>
      </c>
    </row>
    <row r="180" spans="1:3">
      <c r="A180" s="3">
        <v>525</v>
      </c>
      <c r="B180" s="4" t="str">
        <f t="shared" si="2"/>
        <v>TRANSPORTES AÉREOS BOLIVIANOS</v>
      </c>
      <c r="C180" s="4" t="s">
        <v>213</v>
      </c>
    </row>
    <row r="181" spans="1:3">
      <c r="A181" s="3">
        <v>526</v>
      </c>
      <c r="B181" s="4" t="str">
        <f t="shared" si="2"/>
        <v>BOLIVIA TV</v>
      </c>
      <c r="C181" s="4" t="s">
        <v>214</v>
      </c>
    </row>
    <row r="182" spans="1:3">
      <c r="A182" s="3">
        <v>548</v>
      </c>
      <c r="B182" s="4" t="str">
        <f t="shared" si="2"/>
        <v>CORPORACIÓN DE LAS FUERZAS ARMADAS P/ EL DES. NACIONAL</v>
      </c>
      <c r="C182" s="4" t="s">
        <v>215</v>
      </c>
    </row>
    <row r="183" spans="1:3">
      <c r="A183" s="3">
        <v>551</v>
      </c>
      <c r="B183" s="4" t="str">
        <f t="shared" si="2"/>
        <v>EMPRESA NAVIERA BOLIVIANA</v>
      </c>
      <c r="C183" s="4" t="s">
        <v>216</v>
      </c>
    </row>
    <row r="184" spans="1:3">
      <c r="A184" s="5">
        <v>572</v>
      </c>
      <c r="B184" s="6" t="str">
        <f t="shared" si="2"/>
        <v>EMPRESA DE APOYO A LA PRODUCCIÓN DE ALIMENTOS</v>
      </c>
      <c r="C184" s="6" t="s">
        <v>217</v>
      </c>
    </row>
    <row r="185" spans="1:3">
      <c r="A185" s="3">
        <v>573</v>
      </c>
      <c r="B185" s="4" t="str">
        <f t="shared" si="2"/>
        <v>EMPRESA SIDERÚRGICA DEL MUTÚN</v>
      </c>
      <c r="C185" s="4" t="s">
        <v>218</v>
      </c>
    </row>
    <row r="186" spans="1:3">
      <c r="A186" s="3">
        <v>574</v>
      </c>
      <c r="B186" s="4" t="str">
        <f t="shared" si="2"/>
        <v>LÁCTEOS DE BOLIVIA</v>
      </c>
      <c r="C186" s="4" t="s">
        <v>219</v>
      </c>
    </row>
    <row r="187" spans="1:3">
      <c r="A187" s="3">
        <v>575</v>
      </c>
      <c r="B187" s="4" t="str">
        <f t="shared" si="2"/>
        <v>PAPELES DE BOLIVIA</v>
      </c>
      <c r="C187" s="4" t="s">
        <v>220</v>
      </c>
    </row>
    <row r="188" spans="1:3">
      <c r="A188" s="3">
        <v>576</v>
      </c>
      <c r="B188" s="4" t="str">
        <f t="shared" si="2"/>
        <v>CARTONES DE BOLIVIA</v>
      </c>
      <c r="C188" s="4" t="s">
        <v>221</v>
      </c>
    </row>
    <row r="189" spans="1:3">
      <c r="A189" s="3">
        <v>578</v>
      </c>
      <c r="B189" s="4" t="str">
        <f t="shared" si="2"/>
        <v>BOLIVIANA DE AVIACIÓN</v>
      </c>
      <c r="C189" s="4" t="s">
        <v>222</v>
      </c>
    </row>
    <row r="190" spans="1:3">
      <c r="A190" s="3">
        <v>579</v>
      </c>
      <c r="B190" s="4" t="str">
        <f t="shared" si="2"/>
        <v>EMPRESA PÚB. NAL. ESTRATÉGICA CEMENTOS DE BOLIVIA</v>
      </c>
      <c r="C190" s="4" t="s">
        <v>223</v>
      </c>
    </row>
    <row r="191" spans="1:3">
      <c r="A191" s="3">
        <v>580</v>
      </c>
      <c r="B191" s="4" t="str">
        <f t="shared" si="2"/>
        <v>DEPÓSITOS ADUANEROS BOLIVIANOS</v>
      </c>
      <c r="C191" s="4" t="s">
        <v>224</v>
      </c>
    </row>
    <row r="192" spans="1:3">
      <c r="A192" s="3">
        <v>581</v>
      </c>
      <c r="B192" s="4" t="str">
        <f t="shared" si="2"/>
        <v>EMPRESA PÚB. NAL. ESTRATÉGICA AZÚCAR DE BOLIVIA - BERMEJO</v>
      </c>
      <c r="C192" s="4" t="s">
        <v>225</v>
      </c>
    </row>
    <row r="193" spans="1:3">
      <c r="A193" s="3">
        <v>582</v>
      </c>
      <c r="B193" s="4" t="str">
        <f t="shared" si="2"/>
        <v>EMPRESA BOLIVIANA DE ALMENDRAS Y DERIVADOS</v>
      </c>
      <c r="C193" s="4" t="s">
        <v>226</v>
      </c>
    </row>
    <row r="194" spans="1:3">
      <c r="A194" s="5">
        <v>584</v>
      </c>
      <c r="B194" s="6" t="str">
        <f t="shared" si="2"/>
        <v>EMPRESA BOLIVIANA DE INDUSTRIALIZACION DE HIDROCARBUROS</v>
      </c>
      <c r="C194" s="6" t="s">
        <v>227</v>
      </c>
    </row>
    <row r="195" spans="1:3">
      <c r="A195" s="5">
        <v>585</v>
      </c>
      <c r="B195" s="6" t="str">
        <f t="shared" si="2"/>
        <v>AGENCIA BOLIVIANA ESPACIAL</v>
      </c>
      <c r="C195" s="6" t="s">
        <v>228</v>
      </c>
    </row>
    <row r="196" spans="1:3">
      <c r="A196" s="5">
        <v>586</v>
      </c>
      <c r="B196" s="6" t="str">
        <f t="shared" si="2"/>
        <v>EMPRESA AZUCARERA SAN BUENAVENTURA</v>
      </c>
      <c r="C196" s="6" t="s">
        <v>229</v>
      </c>
    </row>
    <row r="197" spans="1:3">
      <c r="A197" s="3">
        <v>587</v>
      </c>
      <c r="B197" s="7" t="str">
        <f t="shared" si="2"/>
        <v>EMPRESA ESTRATÉGICA BOLIVIANA CONSTRUCCIÓN Y CONSERV. INFRAESTRUCTURA CIVIL</v>
      </c>
      <c r="C197" s="7" t="s">
        <v>1260</v>
      </c>
    </row>
    <row r="198" spans="1:3">
      <c r="A198" s="3">
        <v>588</v>
      </c>
      <c r="B198" s="4" t="str">
        <f t="shared" si="2"/>
        <v>EMPRESA PÚBLICA NACIONAL TEXTIL</v>
      </c>
      <c r="C198" s="4" t="s">
        <v>230</v>
      </c>
    </row>
    <row r="199" spans="1:3">
      <c r="A199" s="3">
        <v>589</v>
      </c>
      <c r="B199" s="4" t="str">
        <f t="shared" si="2"/>
        <v>EMPRESA DE CONSTRUCCIONES DEL EJÉRCITO</v>
      </c>
      <c r="C199" s="4" t="s">
        <v>231</v>
      </c>
    </row>
    <row r="200" spans="1:3">
      <c r="A200" s="3">
        <v>590</v>
      </c>
      <c r="B200" s="4" t="str">
        <f t="shared" si="2"/>
        <v>EMPRESA PÚBLICA "QUIPUS"</v>
      </c>
      <c r="C200" s="4" t="s">
        <v>232</v>
      </c>
    </row>
    <row r="201" spans="1:3">
      <c r="A201" s="3">
        <v>591</v>
      </c>
      <c r="B201" s="4" t="str">
        <f t="shared" si="2"/>
        <v>EMPRESA ESTATAL DE TRANSPORTE POR CABLE MI TELEFÉRICO</v>
      </c>
      <c r="C201" s="4" t="s">
        <v>233</v>
      </c>
    </row>
    <row r="202" spans="1:3">
      <c r="A202" s="3">
        <v>592</v>
      </c>
      <c r="B202" s="4" t="str">
        <f t="shared" si="2"/>
        <v>EMPRESA ESTATAL BOLIVIANA DE TURISMO</v>
      </c>
      <c r="C202" s="4" t="s">
        <v>234</v>
      </c>
    </row>
    <row r="203" spans="1:3">
      <c r="A203" s="3">
        <v>593</v>
      </c>
      <c r="B203" s="4" t="str">
        <f t="shared" ref="B203:B268" si="3">UPPER(C203)</f>
        <v>EMPRESA PÚBLICA YACANA</v>
      </c>
      <c r="C203" s="4" t="s">
        <v>235</v>
      </c>
    </row>
    <row r="204" spans="1:3">
      <c r="A204" s="3">
        <v>594</v>
      </c>
      <c r="B204" s="4" t="str">
        <f t="shared" si="3"/>
        <v>ADMINISTRACIÓN DE SERVICIOS PORTUARIOS - BOLIVIA</v>
      </c>
      <c r="C204" s="4" t="s">
        <v>782</v>
      </c>
    </row>
    <row r="205" spans="1:3">
      <c r="A205" s="3">
        <v>595</v>
      </c>
      <c r="B205" s="4" t="s">
        <v>1345</v>
      </c>
      <c r="C205" s="4" t="s">
        <v>1304</v>
      </c>
    </row>
    <row r="206" spans="1:3">
      <c r="A206" s="3">
        <v>620</v>
      </c>
      <c r="B206" s="4" t="str">
        <f t="shared" si="3"/>
        <v>COMPLEJO AGROINDUSTRIAL DE SAN BUENA AVENTURA</v>
      </c>
      <c r="C206" s="4" t="s">
        <v>236</v>
      </c>
    </row>
    <row r="207" spans="1:3">
      <c r="A207" s="3">
        <v>633</v>
      </c>
      <c r="B207" s="4" t="str">
        <f t="shared" si="3"/>
        <v>EMPRESA MISICUNI</v>
      </c>
      <c r="C207" s="4" t="s">
        <v>237</v>
      </c>
    </row>
    <row r="208" spans="1:3">
      <c r="A208" s="3">
        <v>634</v>
      </c>
      <c r="B208" s="4" t="str">
        <f t="shared" si="3"/>
        <v>EMPRESA PÚB. DEPTAL. HOTEL TERMINAL-TERMINAL DE BUSES ORURO</v>
      </c>
      <c r="C208" s="4" t="s">
        <v>238</v>
      </c>
    </row>
    <row r="209" spans="1:3">
      <c r="A209" s="3">
        <v>650</v>
      </c>
      <c r="B209" s="4" t="str">
        <f t="shared" si="3"/>
        <v xml:space="preserve">ASAMBLEA LEGISLATIVA PLURINACIONAL                                     </v>
      </c>
      <c r="C209" s="167" t="s">
        <v>11977</v>
      </c>
    </row>
    <row r="210" spans="1:3">
      <c r="A210" s="3">
        <v>660</v>
      </c>
      <c r="B210" s="4" t="str">
        <f t="shared" si="3"/>
        <v>ÓRGANO JUDICIAL</v>
      </c>
      <c r="C210" s="4" t="s">
        <v>240</v>
      </c>
    </row>
    <row r="211" spans="1:3">
      <c r="A211" s="3">
        <v>661</v>
      </c>
      <c r="B211" s="4" t="str">
        <f t="shared" si="3"/>
        <v>TRIBUNAL CONSTITUCIONAL PLURINACIONAL</v>
      </c>
      <c r="C211" s="4" t="s">
        <v>241</v>
      </c>
    </row>
    <row r="212" spans="1:3">
      <c r="A212" s="3">
        <v>670</v>
      </c>
      <c r="B212" s="4" t="str">
        <f t="shared" si="3"/>
        <v>ÓRGANO ELECTORAL PLURINACIONAL</v>
      </c>
      <c r="C212" s="4" t="s">
        <v>242</v>
      </c>
    </row>
    <row r="213" spans="1:3">
      <c r="A213" s="3">
        <v>680</v>
      </c>
      <c r="B213" s="4" t="str">
        <f t="shared" si="3"/>
        <v>CONTRALORIA GENERAL DEL ESTADO</v>
      </c>
      <c r="C213" s="4" t="s">
        <v>243</v>
      </c>
    </row>
    <row r="214" spans="1:3">
      <c r="A214" s="3">
        <v>681</v>
      </c>
      <c r="B214" s="4" t="str">
        <f t="shared" si="3"/>
        <v>MINISTERIO PÚBLICO</v>
      </c>
      <c r="C214" s="4" t="s">
        <v>244</v>
      </c>
    </row>
    <row r="215" spans="1:3">
      <c r="A215" s="3">
        <v>682</v>
      </c>
      <c r="B215" s="4" t="str">
        <f t="shared" si="3"/>
        <v>DEFENSORÍA DEL PUEBLO</v>
      </c>
      <c r="C215" s="4" t="s">
        <v>245</v>
      </c>
    </row>
    <row r="216" spans="1:3">
      <c r="A216" s="3">
        <v>683</v>
      </c>
      <c r="B216" s="4" t="str">
        <f t="shared" si="3"/>
        <v>PROCURADURÍA GENERAL DEL ESTADO</v>
      </c>
      <c r="C216" s="4" t="s">
        <v>246</v>
      </c>
    </row>
    <row r="217" spans="1:3">
      <c r="A217" s="3">
        <v>716</v>
      </c>
      <c r="B217" s="4" t="str">
        <f t="shared" si="3"/>
        <v>EMPRESA TARIJEÑA DEL GAS</v>
      </c>
      <c r="C217" s="4" t="s">
        <v>247</v>
      </c>
    </row>
    <row r="218" spans="1:3">
      <c r="A218" s="3">
        <v>718</v>
      </c>
      <c r="B218" s="4" t="str">
        <f t="shared" si="3"/>
        <v>COMPLEJO AGROINDUSTRIAL BUENA VISTA</v>
      </c>
      <c r="C218" s="4" t="s">
        <v>248</v>
      </c>
    </row>
    <row r="219" spans="1:3">
      <c r="A219" s="3">
        <v>761</v>
      </c>
      <c r="B219" s="4" t="str">
        <f t="shared" si="3"/>
        <v>SERVICIO AUTÓNOMO MUNICIPAL DE AGUA POTABLE Y ALCANTARILLADO</v>
      </c>
      <c r="C219" s="4" t="s">
        <v>249</v>
      </c>
    </row>
    <row r="220" spans="1:3">
      <c r="A220" s="3">
        <v>781</v>
      </c>
      <c r="B220" s="4" t="str">
        <f t="shared" si="3"/>
        <v>SERVICIO MUNICIPAL DE AGUA POTABLE Y ALCANTARILLADO</v>
      </c>
      <c r="C220" s="4" t="s">
        <v>250</v>
      </c>
    </row>
    <row r="221" spans="1:3">
      <c r="A221" s="3">
        <v>802</v>
      </c>
      <c r="B221" s="4" t="str">
        <f t="shared" si="3"/>
        <v>EMPRESA LOCAL DE AGUA POTABLE Y ALCANTARILLADO SUCRE</v>
      </c>
      <c r="C221" s="4" t="s">
        <v>251</v>
      </c>
    </row>
    <row r="222" spans="1:3">
      <c r="A222" s="3">
        <v>821</v>
      </c>
      <c r="B222" s="4" t="str">
        <f t="shared" si="3"/>
        <v>ADMINISTRACIÓN AUTÓNOMA PARA OBRAS SANITARIAS - POTOSÍ</v>
      </c>
      <c r="C222" s="4" t="s">
        <v>252</v>
      </c>
    </row>
    <row r="223" spans="1:3">
      <c r="A223" s="3">
        <v>831</v>
      </c>
      <c r="B223" s="4" t="str">
        <f t="shared" si="3"/>
        <v>SERVICIO LOCAL DE ACUEDUCTOS Y ALCANTARILLADO - ORURO</v>
      </c>
      <c r="C223" s="4" t="s">
        <v>253</v>
      </c>
    </row>
    <row r="224" spans="1:3">
      <c r="A224" s="3">
        <v>862</v>
      </c>
      <c r="B224" s="4" t="str">
        <f t="shared" si="3"/>
        <v>FONDO NACIONAL DE DESARROLLO REGIONAL</v>
      </c>
      <c r="C224" s="4" t="s">
        <v>254</v>
      </c>
    </row>
    <row r="225" spans="1:3">
      <c r="A225" s="3">
        <v>865</v>
      </c>
      <c r="B225" s="4" t="str">
        <f t="shared" si="3"/>
        <v>FONDO DE DESARROLLO DEL SIST.FIN. Y APOYO AL SEC.PRODUCTIVO</v>
      </c>
      <c r="C225" s="4" t="s">
        <v>255</v>
      </c>
    </row>
    <row r="226" spans="1:3">
      <c r="A226" s="3">
        <v>866</v>
      </c>
      <c r="B226" s="4" t="str">
        <f t="shared" si="3"/>
        <v>DIRECTORIO UNICO DE FONDOS</v>
      </c>
      <c r="C226" s="4" t="s">
        <v>256</v>
      </c>
    </row>
    <row r="227" spans="1:3">
      <c r="A227" s="3">
        <v>867</v>
      </c>
      <c r="B227" s="4" t="str">
        <f t="shared" si="3"/>
        <v>FONDO ROTATORIO DE FOMENTO PRODUCTIVO REGIONAL</v>
      </c>
      <c r="C227" s="4" t="s">
        <v>257</v>
      </c>
    </row>
    <row r="228" spans="1:3">
      <c r="A228" s="3">
        <v>901</v>
      </c>
      <c r="B228" s="4" t="str">
        <f t="shared" si="3"/>
        <v>GOBIERNO AUTÓNOMO DEPARTAMENTAL DE CHUQUISACA</v>
      </c>
      <c r="C228" s="4" t="s">
        <v>258</v>
      </c>
    </row>
    <row r="229" spans="1:3">
      <c r="A229" s="3">
        <v>902</v>
      </c>
      <c r="B229" s="4" t="str">
        <f t="shared" si="3"/>
        <v>GOBIERNO AUTÓNOMO DEPARTAMENTAL DE LA PAZ</v>
      </c>
      <c r="C229" s="4" t="s">
        <v>259</v>
      </c>
    </row>
    <row r="230" spans="1:3">
      <c r="A230" s="3">
        <v>903</v>
      </c>
      <c r="B230" s="4" t="str">
        <f t="shared" si="3"/>
        <v>GOBIERNO AUTÓNOMO DEPARTAMENTAL DE COCHABAMBA</v>
      </c>
      <c r="C230" s="4" t="s">
        <v>260</v>
      </c>
    </row>
    <row r="231" spans="1:3">
      <c r="A231" s="3">
        <v>904</v>
      </c>
      <c r="B231" s="4" t="str">
        <f t="shared" si="3"/>
        <v>GOBIERNO AUTÓNOMO DEPARTAMENTAL DE ORURO</v>
      </c>
      <c r="C231" s="4" t="s">
        <v>261</v>
      </c>
    </row>
    <row r="232" spans="1:3">
      <c r="A232" s="3">
        <v>905</v>
      </c>
      <c r="B232" s="4" t="str">
        <f t="shared" si="3"/>
        <v>GOBIERNO AUTÓNOMO DEPARTAMENTAL DE POTOSÍ</v>
      </c>
      <c r="C232" s="4" t="s">
        <v>262</v>
      </c>
    </row>
    <row r="233" spans="1:3">
      <c r="A233" s="3">
        <v>906</v>
      </c>
      <c r="B233" s="4" t="str">
        <f t="shared" si="3"/>
        <v>GOBIERNO AUTÓNOMO DEPARTAMENTAL DE TARIJA</v>
      </c>
      <c r="C233" s="4" t="s">
        <v>263</v>
      </c>
    </row>
    <row r="234" spans="1:3">
      <c r="A234" s="3">
        <v>907</v>
      </c>
      <c r="B234" s="4" t="str">
        <f t="shared" si="3"/>
        <v>GOBIERNO AUTÓNOMO DEPARTAMENTAL DE SANTA CRUZ</v>
      </c>
      <c r="C234" s="4" t="s">
        <v>264</v>
      </c>
    </row>
    <row r="235" spans="1:3">
      <c r="A235" s="3">
        <v>908</v>
      </c>
      <c r="B235" s="4" t="str">
        <f t="shared" si="3"/>
        <v>GOBIERNO AUTÓNOMO DEPARTAMENTAL DEL BENI</v>
      </c>
      <c r="C235" s="4" t="s">
        <v>265</v>
      </c>
    </row>
    <row r="236" spans="1:3">
      <c r="A236" s="3">
        <v>909</v>
      </c>
      <c r="B236" s="4" t="str">
        <f t="shared" si="3"/>
        <v>GOBIERNO AUTÓNOMO DEPARTAMENTAL DE PANDO</v>
      </c>
      <c r="C236" s="4" t="s">
        <v>266</v>
      </c>
    </row>
    <row r="237" spans="1:3">
      <c r="A237" s="3">
        <v>950</v>
      </c>
      <c r="B237" s="4" t="str">
        <f t="shared" si="3"/>
        <v>BANCO VIVIENDA</v>
      </c>
      <c r="C237" s="4" t="s">
        <v>267</v>
      </c>
    </row>
    <row r="238" spans="1:3">
      <c r="A238" s="3">
        <v>951</v>
      </c>
      <c r="B238" s="4" t="str">
        <f t="shared" si="3"/>
        <v>BANCO CENTRAL DE BOLIVIA</v>
      </c>
      <c r="C238" s="4" t="s">
        <v>268</v>
      </c>
    </row>
    <row r="239" spans="1:3">
      <c r="A239" s="3">
        <v>999</v>
      </c>
      <c r="B239" s="4" t="str">
        <f t="shared" si="3"/>
        <v>SECTOR PRIVADO</v>
      </c>
      <c r="C239" s="4" t="s">
        <v>269</v>
      </c>
    </row>
    <row r="240" spans="1:3">
      <c r="A240" s="3">
        <v>1101</v>
      </c>
      <c r="B240" s="4" t="str">
        <f t="shared" si="3"/>
        <v>GOBIERNO AUTÓNOMO MUNICIPAL DE SUCRE</v>
      </c>
      <c r="C240" s="4" t="s">
        <v>270</v>
      </c>
    </row>
    <row r="241" spans="1:3">
      <c r="A241" s="3">
        <v>1102</v>
      </c>
      <c r="B241" s="4" t="str">
        <f t="shared" si="3"/>
        <v>GOBIERNO AUTÓNOMO MUNICIPAL DE YOTALA</v>
      </c>
      <c r="C241" s="4" t="s">
        <v>271</v>
      </c>
    </row>
    <row r="242" spans="1:3">
      <c r="A242" s="3">
        <v>1103</v>
      </c>
      <c r="B242" s="4" t="str">
        <f t="shared" si="3"/>
        <v>GOBIERNO AUTÓNOMO MUNICIPAL DE POROMA</v>
      </c>
      <c r="C242" s="4" t="s">
        <v>272</v>
      </c>
    </row>
    <row r="243" spans="1:3">
      <c r="A243" s="3">
        <v>1104</v>
      </c>
      <c r="B243" s="4" t="str">
        <f t="shared" si="3"/>
        <v>GOBIERNO AUTÓNOMO MUNICIPAL DE VILLA AZURDUY</v>
      </c>
      <c r="C243" s="4" t="s">
        <v>273</v>
      </c>
    </row>
    <row r="244" spans="1:3">
      <c r="A244" s="3">
        <v>1105</v>
      </c>
      <c r="B244" s="4" t="str">
        <f t="shared" si="3"/>
        <v>GOBIERNO AUTÓNOMO MUNICIPAL DE TARVITA (VILLA ORÍAS)</v>
      </c>
      <c r="C244" s="4" t="s">
        <v>274</v>
      </c>
    </row>
    <row r="245" spans="1:3">
      <c r="A245" s="3">
        <v>1106</v>
      </c>
      <c r="B245" s="4" t="str">
        <f t="shared" si="3"/>
        <v>GOBIERNO AUTÓNOMO MUNICIPAL DE VILLA ZUDAÑEZ (TACOPAYA)</v>
      </c>
      <c r="C245" s="4" t="s">
        <v>275</v>
      </c>
    </row>
    <row r="246" spans="1:3">
      <c r="A246" s="3">
        <v>1107</v>
      </c>
      <c r="B246" s="4" t="str">
        <f t="shared" si="3"/>
        <v>GOBIERNO AUTÓNOMO MUNICIPAL DE PRESTO</v>
      </c>
      <c r="C246" s="4" t="s">
        <v>276</v>
      </c>
    </row>
    <row r="247" spans="1:3">
      <c r="A247" s="3">
        <v>1108</v>
      </c>
      <c r="B247" s="4" t="str">
        <f t="shared" si="3"/>
        <v>GOBIERNO AUTÓNOMO MUNICIPAL DE VILLA MOJOCOYA</v>
      </c>
      <c r="C247" s="4" t="s">
        <v>277</v>
      </c>
    </row>
    <row r="248" spans="1:3">
      <c r="A248" s="3">
        <v>1109</v>
      </c>
      <c r="B248" s="4" t="str">
        <f t="shared" si="3"/>
        <v>GOBIERNO AUTÓNOMO MUNICIPAL DE ICLA</v>
      </c>
      <c r="C248" s="4" t="s">
        <v>278</v>
      </c>
    </row>
    <row r="249" spans="1:3">
      <c r="A249" s="3">
        <v>1110</v>
      </c>
      <c r="B249" s="4" t="str">
        <f t="shared" si="3"/>
        <v>GOBIERNO AUTÓNOMO MUNICIPAL DE PADILLA</v>
      </c>
      <c r="C249" s="4" t="s">
        <v>279</v>
      </c>
    </row>
    <row r="250" spans="1:3">
      <c r="A250" s="3">
        <v>1111</v>
      </c>
      <c r="B250" s="4" t="str">
        <f t="shared" si="3"/>
        <v>GOBIERNO AUTÓNOMO MUNICIPAL DE TOMINA</v>
      </c>
      <c r="C250" s="4" t="s">
        <v>280</v>
      </c>
    </row>
    <row r="251" spans="1:3">
      <c r="A251" s="3">
        <v>1112</v>
      </c>
      <c r="B251" s="4" t="str">
        <f t="shared" si="3"/>
        <v>GOBIERNO AUTÓNOMO MUNICIPAL DE SOPACHUY</v>
      </c>
      <c r="C251" s="4" t="s">
        <v>281</v>
      </c>
    </row>
    <row r="252" spans="1:3">
      <c r="A252" s="3">
        <v>1113</v>
      </c>
      <c r="B252" s="4" t="str">
        <f t="shared" si="3"/>
        <v>GOBIERNO AUTÓNOMO MUNICIPAL DE VILLA ALCALÁ</v>
      </c>
      <c r="C252" s="4" t="s">
        <v>282</v>
      </c>
    </row>
    <row r="253" spans="1:3">
      <c r="A253" s="3">
        <v>1114</v>
      </c>
      <c r="B253" s="4" t="str">
        <f t="shared" si="3"/>
        <v>GOBIERNO AUTÓNOMO MUNICIPAL DE EL VILLAR</v>
      </c>
      <c r="C253" s="4" t="s">
        <v>283</v>
      </c>
    </row>
    <row r="254" spans="1:3">
      <c r="A254" s="3">
        <v>1115</v>
      </c>
      <c r="B254" s="4" t="str">
        <f t="shared" si="3"/>
        <v>GOBIERNO AUTÓNOMO MUNICIPAL DE MONTEAGUDO</v>
      </c>
      <c r="C254" s="4" t="s">
        <v>284</v>
      </c>
    </row>
    <row r="255" spans="1:3">
      <c r="A255" s="3">
        <v>1116</v>
      </c>
      <c r="B255" s="4" t="str">
        <f t="shared" si="3"/>
        <v>GOBIERNO AUTÓNOMO MUNICIPAL DE SAN PABLO DE HUACARETA</v>
      </c>
      <c r="C255" s="4" t="s">
        <v>285</v>
      </c>
    </row>
    <row r="256" spans="1:3">
      <c r="A256" s="3">
        <v>1117</v>
      </c>
      <c r="B256" s="4" t="str">
        <f t="shared" si="3"/>
        <v>GOBIERNO AUTÓNOMO MUNICIPAL DE TARABUCO</v>
      </c>
      <c r="C256" s="4" t="s">
        <v>286</v>
      </c>
    </row>
    <row r="257" spans="1:3">
      <c r="A257" s="3">
        <v>1118</v>
      </c>
      <c r="B257" s="4" t="str">
        <f t="shared" si="3"/>
        <v>GOBIERNO AUTÓNOMO MUNICIPAL DE YAMPARÁEZ</v>
      </c>
      <c r="C257" s="4" t="s">
        <v>287</v>
      </c>
    </row>
    <row r="258" spans="1:3">
      <c r="A258" s="3">
        <v>1119</v>
      </c>
      <c r="B258" s="4" t="str">
        <f t="shared" si="3"/>
        <v>GOBIERNO AUTÓNOMO MUNICIPAL DE CAMARGO</v>
      </c>
      <c r="C258" s="4" t="s">
        <v>288</v>
      </c>
    </row>
    <row r="259" spans="1:3">
      <c r="A259" s="3">
        <v>1120</v>
      </c>
      <c r="B259" s="4" t="str">
        <f t="shared" si="3"/>
        <v>GOBIERNO AUTÓNOMO MUNICIPAL DE SAN LUCAS</v>
      </c>
      <c r="C259" s="4" t="s">
        <v>289</v>
      </c>
    </row>
    <row r="260" spans="1:3">
      <c r="A260" s="3">
        <v>1121</v>
      </c>
      <c r="B260" s="4" t="str">
        <f t="shared" si="3"/>
        <v>GOBIERNO AUTÓNOMO MUNICIPAL DE INCAHUASI</v>
      </c>
      <c r="C260" s="4" t="s">
        <v>290</v>
      </c>
    </row>
    <row r="261" spans="1:3">
      <c r="A261" s="3">
        <v>1122</v>
      </c>
      <c r="B261" s="4" t="str">
        <f t="shared" si="3"/>
        <v>GOBIERNO AUTÓNOMO MUNICIPAL DE VILLA SERRANO</v>
      </c>
      <c r="C261" s="4" t="s">
        <v>291</v>
      </c>
    </row>
    <row r="262" spans="1:3">
      <c r="A262" s="3">
        <v>1123</v>
      </c>
      <c r="B262" s="4" t="str">
        <f t="shared" si="3"/>
        <v>GOBIERNO AUTÓNOMO MUNICIPAL DE CAMATAQUI (VILLA ABECIA)</v>
      </c>
      <c r="C262" s="4" t="s">
        <v>292</v>
      </c>
    </row>
    <row r="263" spans="1:3">
      <c r="A263" s="3">
        <v>1124</v>
      </c>
      <c r="B263" s="4" t="str">
        <f t="shared" si="3"/>
        <v>GOBIERNO AUTÓNOMO MUNICIPAL DE CULPINA</v>
      </c>
      <c r="C263" s="4" t="s">
        <v>293</v>
      </c>
    </row>
    <row r="264" spans="1:3">
      <c r="A264" s="3">
        <v>1125</v>
      </c>
      <c r="B264" s="4" t="str">
        <f t="shared" si="3"/>
        <v>GOBIERNO AUTÓNOMO MUNICIPAL DE LAS CARRERAS</v>
      </c>
      <c r="C264" s="4" t="s">
        <v>294</v>
      </c>
    </row>
    <row r="265" spans="1:3">
      <c r="A265" s="3">
        <v>1126</v>
      </c>
      <c r="B265" s="4" t="str">
        <f t="shared" si="3"/>
        <v>GOBIERNO AUTÓNOMO MUNICIPAL DE VILLA VACA GUZMÁN</v>
      </c>
      <c r="C265" s="4" t="s">
        <v>295</v>
      </c>
    </row>
    <row r="266" spans="1:3">
      <c r="A266" s="3">
        <v>1127</v>
      </c>
      <c r="B266" s="4" t="str">
        <f t="shared" si="3"/>
        <v>GOBIERNO AUTÓNOMO MUNICIPAL DE VILLA DE HUACAYA</v>
      </c>
      <c r="C266" s="4" t="s">
        <v>296</v>
      </c>
    </row>
    <row r="267" spans="1:3">
      <c r="A267" s="3">
        <v>1128</v>
      </c>
      <c r="B267" s="4" t="str">
        <f t="shared" si="3"/>
        <v>GOBIERNO AUTÓNOMO MUNICIPAL DE MACHARETI</v>
      </c>
      <c r="C267" s="4" t="s">
        <v>297</v>
      </c>
    </row>
    <row r="268" spans="1:3">
      <c r="A268" s="3">
        <v>1129</v>
      </c>
      <c r="B268" s="4" t="str">
        <f t="shared" si="3"/>
        <v>GOBIERNO AUTÓNOMO MUNICIPAL DE VILLA CHARCAS</v>
      </c>
      <c r="C268" s="4" t="s">
        <v>298</v>
      </c>
    </row>
    <row r="269" spans="1:3">
      <c r="A269" s="3">
        <v>1201</v>
      </c>
      <c r="B269" s="4" t="str">
        <f t="shared" ref="B269:B332" si="4">UPPER(C269)</f>
        <v>GOBIERNO AUTÓNOMO MUNICIPAL DE LA PAZ</v>
      </c>
      <c r="C269" s="4" t="s">
        <v>299</v>
      </c>
    </row>
    <row r="270" spans="1:3">
      <c r="A270" s="3">
        <v>1202</v>
      </c>
      <c r="B270" s="4" t="str">
        <f t="shared" si="4"/>
        <v>GOBIERNO AUTÓNOMO MUNICIPAL DE PALCA</v>
      </c>
      <c r="C270" s="4" t="s">
        <v>300</v>
      </c>
    </row>
    <row r="271" spans="1:3">
      <c r="A271" s="3">
        <v>1203</v>
      </c>
      <c r="B271" s="4" t="str">
        <f t="shared" si="4"/>
        <v>GOBIERNO AUTÓNOMO MUNICIPAL DE MECAPACA</v>
      </c>
      <c r="C271" s="4" t="s">
        <v>301</v>
      </c>
    </row>
    <row r="272" spans="1:3">
      <c r="A272" s="3">
        <v>1204</v>
      </c>
      <c r="B272" s="4" t="str">
        <f t="shared" si="4"/>
        <v>GOBIERNO AUTÓNOMO MUNICIPAL DE ACHOCALLA</v>
      </c>
      <c r="C272" s="4" t="s">
        <v>302</v>
      </c>
    </row>
    <row r="273" spans="1:3">
      <c r="A273" s="3">
        <v>1205</v>
      </c>
      <c r="B273" s="4" t="str">
        <f t="shared" si="4"/>
        <v>GOBIERNO AUTÓNOMO MUNICIPAL DE EL ALTO DE LA PAZ</v>
      </c>
      <c r="C273" s="4" t="s">
        <v>303</v>
      </c>
    </row>
    <row r="274" spans="1:3">
      <c r="A274" s="3">
        <v>1206</v>
      </c>
      <c r="B274" s="4" t="str">
        <f t="shared" si="4"/>
        <v>GOBIERNO AUTÓNOMO MUNICIPAL DE VIACHA</v>
      </c>
      <c r="C274" s="4" t="s">
        <v>304</v>
      </c>
    </row>
    <row r="275" spans="1:3">
      <c r="A275" s="3">
        <v>1207</v>
      </c>
      <c r="B275" s="4" t="str">
        <f t="shared" si="4"/>
        <v>GOBIERNO AUTÓNOMO MUNICIPAL DE GUAQUI</v>
      </c>
      <c r="C275" s="4" t="s">
        <v>305</v>
      </c>
    </row>
    <row r="276" spans="1:3">
      <c r="A276" s="3">
        <v>1208</v>
      </c>
      <c r="B276" s="4" t="str">
        <f t="shared" si="4"/>
        <v>GOBIERNO AUTÓNOMO MUNICIPAL DE TIAHUANACU</v>
      </c>
      <c r="C276" s="4" t="s">
        <v>306</v>
      </c>
    </row>
    <row r="277" spans="1:3">
      <c r="A277" s="3">
        <v>1209</v>
      </c>
      <c r="B277" s="4" t="str">
        <f t="shared" si="4"/>
        <v>GOBIERNO AUTÓNOMO MUNICIPAL DE DESAGUADERO</v>
      </c>
      <c r="C277" s="4" t="s">
        <v>307</v>
      </c>
    </row>
    <row r="278" spans="1:3">
      <c r="A278" s="3">
        <v>1210</v>
      </c>
      <c r="B278" s="4" t="str">
        <f t="shared" si="4"/>
        <v>GOBIERNO AUTÓNOMO MUNICIPAL DE CARANAVI</v>
      </c>
      <c r="C278" s="4" t="s">
        <v>308</v>
      </c>
    </row>
    <row r="279" spans="1:3">
      <c r="A279" s="3">
        <v>1211</v>
      </c>
      <c r="B279" s="4" t="str">
        <f t="shared" si="4"/>
        <v>GOBIERNO AUTÓNOMO MUNICIPAL DE SICA SICA (VILLA AROMA)</v>
      </c>
      <c r="C279" s="4" t="s">
        <v>309</v>
      </c>
    </row>
    <row r="280" spans="1:3">
      <c r="A280" s="3">
        <v>1212</v>
      </c>
      <c r="B280" s="4" t="str">
        <f t="shared" si="4"/>
        <v>GOBIERNO AUTÓNOMO MUNICIPAL DE UMALA</v>
      </c>
      <c r="C280" s="4" t="s">
        <v>310</v>
      </c>
    </row>
    <row r="281" spans="1:3">
      <c r="A281" s="3">
        <v>1213</v>
      </c>
      <c r="B281" s="4" t="str">
        <f t="shared" si="4"/>
        <v>GOBIERNO AUTÓNOMO MUNICIPAL DE AYO AYO</v>
      </c>
      <c r="C281" s="4" t="s">
        <v>311</v>
      </c>
    </row>
    <row r="282" spans="1:3">
      <c r="A282" s="3">
        <v>1214</v>
      </c>
      <c r="B282" s="4" t="str">
        <f t="shared" si="4"/>
        <v>GOBIERNO AUTÓNOMO MUNICIPAL DE CALAMARCA</v>
      </c>
      <c r="C282" s="4" t="s">
        <v>312</v>
      </c>
    </row>
    <row r="283" spans="1:3">
      <c r="A283" s="3">
        <v>1215</v>
      </c>
      <c r="B283" s="4" t="str">
        <f t="shared" si="4"/>
        <v>GOBIERNO AUTÓNOMO MUNICIPAL DE PATACAMAYA</v>
      </c>
      <c r="C283" s="4" t="s">
        <v>313</v>
      </c>
    </row>
    <row r="284" spans="1:3">
      <c r="A284" s="3">
        <v>1216</v>
      </c>
      <c r="B284" s="4" t="str">
        <f t="shared" si="4"/>
        <v>GOBIERNO AUTÓNOMO MUNICIPAL DE COLQUENCHA</v>
      </c>
      <c r="C284" s="4" t="s">
        <v>314</v>
      </c>
    </row>
    <row r="285" spans="1:3">
      <c r="A285" s="3">
        <v>1217</v>
      </c>
      <c r="B285" s="4" t="str">
        <f t="shared" si="4"/>
        <v>GOBIERNO AUTÓNOMO MUNICIPAL DE COLLANA</v>
      </c>
      <c r="C285" s="4" t="s">
        <v>315</v>
      </c>
    </row>
    <row r="286" spans="1:3">
      <c r="A286" s="3">
        <v>1218</v>
      </c>
      <c r="B286" s="4" t="str">
        <f t="shared" si="4"/>
        <v>GOBIERNO AUTÓNOMO MUNICIPAL DE INQUISIVI</v>
      </c>
      <c r="C286" s="4" t="s">
        <v>316</v>
      </c>
    </row>
    <row r="287" spans="1:3">
      <c r="A287" s="3">
        <v>1219</v>
      </c>
      <c r="B287" s="4" t="str">
        <f t="shared" si="4"/>
        <v>GOBIERNO AUTÓNOMO MUNICIPAL DE QUIME</v>
      </c>
      <c r="C287" s="4" t="s">
        <v>317</v>
      </c>
    </row>
    <row r="288" spans="1:3">
      <c r="A288" s="3">
        <v>1220</v>
      </c>
      <c r="B288" s="4" t="str">
        <f t="shared" si="4"/>
        <v>GOBIERNO AUTÓNOMO MUNICIPAL DE CAJUATA</v>
      </c>
      <c r="C288" s="4" t="s">
        <v>318</v>
      </c>
    </row>
    <row r="289" spans="1:3">
      <c r="A289" s="3">
        <v>1221</v>
      </c>
      <c r="B289" s="4" t="str">
        <f t="shared" si="4"/>
        <v>GOBIERNO AUTÓNOMO MUNICIPAL DE COLQUIRI</v>
      </c>
      <c r="C289" s="4" t="s">
        <v>319</v>
      </c>
    </row>
    <row r="290" spans="1:3">
      <c r="A290" s="3">
        <v>1222</v>
      </c>
      <c r="B290" s="4" t="str">
        <f t="shared" si="4"/>
        <v>GOBIERNO AUTÓNOMO MUNICIPAL DE ICHOCA</v>
      </c>
      <c r="C290" s="4" t="s">
        <v>320</v>
      </c>
    </row>
    <row r="291" spans="1:3">
      <c r="A291" s="3">
        <v>1223</v>
      </c>
      <c r="B291" s="4" t="str">
        <f t="shared" si="4"/>
        <v>GOBIERNO AUTÓNOMO MUNICIPAL DE VILLA LIBERTAD LICOMA</v>
      </c>
      <c r="C291" s="4" t="s">
        <v>321</v>
      </c>
    </row>
    <row r="292" spans="1:3">
      <c r="A292" s="3">
        <v>1224</v>
      </c>
      <c r="B292" s="4" t="str">
        <f t="shared" si="4"/>
        <v>GOBIERNO AUTÓNOMO MUNICIPAL DE ACHACACHI</v>
      </c>
      <c r="C292" s="4" t="s">
        <v>322</v>
      </c>
    </row>
    <row r="293" spans="1:3">
      <c r="A293" s="3">
        <v>1225</v>
      </c>
      <c r="B293" s="4" t="str">
        <f t="shared" si="4"/>
        <v>GOBIERNO AUTÓNOMO MUNICIPAL DE ANCORAIMES</v>
      </c>
      <c r="C293" s="4" t="s">
        <v>323</v>
      </c>
    </row>
    <row r="294" spans="1:3">
      <c r="A294" s="3">
        <v>1226</v>
      </c>
      <c r="B294" s="4" t="str">
        <f t="shared" si="4"/>
        <v>GOBIERNO AUTÓNOMO MUNICIPAL DE SORATA</v>
      </c>
      <c r="C294" s="4" t="s">
        <v>324</v>
      </c>
    </row>
    <row r="295" spans="1:3">
      <c r="A295" s="3">
        <v>1227</v>
      </c>
      <c r="B295" s="4" t="str">
        <f t="shared" si="4"/>
        <v>GOBIERNO AUTÓNOMO MUNICIPAL DE GUANAY</v>
      </c>
      <c r="C295" s="4" t="s">
        <v>325</v>
      </c>
    </row>
    <row r="296" spans="1:3">
      <c r="A296" s="3">
        <v>1228</v>
      </c>
      <c r="B296" s="4" t="str">
        <f t="shared" si="4"/>
        <v>GOBIERNO AUTÓNOMO MUNICIPAL DE TACACOMA</v>
      </c>
      <c r="C296" s="4" t="s">
        <v>326</v>
      </c>
    </row>
    <row r="297" spans="1:3">
      <c r="A297" s="3">
        <v>1229</v>
      </c>
      <c r="B297" s="4" t="str">
        <f t="shared" si="4"/>
        <v>GOBIERNO AUTÓNOMO MUNICIPAL DE TIPUANI</v>
      </c>
      <c r="C297" s="4" t="s">
        <v>327</v>
      </c>
    </row>
    <row r="298" spans="1:3">
      <c r="A298" s="3">
        <v>1230</v>
      </c>
      <c r="B298" s="4" t="str">
        <f t="shared" si="4"/>
        <v>GOBIERNO AUTÓNOMO MUNICIPAL DE QUIABAYA</v>
      </c>
      <c r="C298" s="4" t="s">
        <v>328</v>
      </c>
    </row>
    <row r="299" spans="1:3">
      <c r="A299" s="3">
        <v>1231</v>
      </c>
      <c r="B299" s="4" t="str">
        <f t="shared" si="4"/>
        <v>GOBIERNO AUTÓNOMO MUNICIPAL DE COMBAYA</v>
      </c>
      <c r="C299" s="4" t="s">
        <v>329</v>
      </c>
    </row>
    <row r="300" spans="1:3">
      <c r="A300" s="3">
        <v>1232</v>
      </c>
      <c r="B300" s="4" t="str">
        <f t="shared" si="4"/>
        <v>GOBIERNO AUTÓNOMO MUNICIPAL DE COPACABANA</v>
      </c>
      <c r="C300" s="4" t="s">
        <v>330</v>
      </c>
    </row>
    <row r="301" spans="1:3">
      <c r="A301" s="3">
        <v>1233</v>
      </c>
      <c r="B301" s="4" t="str">
        <f t="shared" si="4"/>
        <v>GOBIERNO AUTÓNOMO MUNICIPAL DE SAN PEDRO DE TIQUINA</v>
      </c>
      <c r="C301" s="4" t="s">
        <v>331</v>
      </c>
    </row>
    <row r="302" spans="1:3">
      <c r="A302" s="3">
        <v>1234</v>
      </c>
      <c r="B302" s="4" t="str">
        <f t="shared" si="4"/>
        <v>GOBIERNO AUTÓNOMO MUNICIPAL DE TITO YUPANQUI</v>
      </c>
      <c r="C302" s="4" t="s">
        <v>332</v>
      </c>
    </row>
    <row r="303" spans="1:3">
      <c r="A303" s="3">
        <v>1235</v>
      </c>
      <c r="B303" s="4" t="str">
        <f t="shared" si="4"/>
        <v>GOBIERNO AUTÓNOMO MUNICIPAL DE CHUMA</v>
      </c>
      <c r="C303" s="4" t="s">
        <v>333</v>
      </c>
    </row>
    <row r="304" spans="1:3">
      <c r="A304" s="3">
        <v>1236</v>
      </c>
      <c r="B304" s="4" t="str">
        <f t="shared" si="4"/>
        <v>GOBIERNO AUTÓNOMO MUNICIPAL DE AYATA</v>
      </c>
      <c r="C304" s="4" t="s">
        <v>334</v>
      </c>
    </row>
    <row r="305" spans="1:3">
      <c r="A305" s="3">
        <v>1237</v>
      </c>
      <c r="B305" s="4" t="str">
        <f t="shared" si="4"/>
        <v>GOBIERNO AUTÓNOMO MUNICIPAL DE AUCAPATA</v>
      </c>
      <c r="C305" s="4" t="s">
        <v>335</v>
      </c>
    </row>
    <row r="306" spans="1:3">
      <c r="A306" s="3">
        <v>1238</v>
      </c>
      <c r="B306" s="4" t="str">
        <f t="shared" si="4"/>
        <v>GOBIERNO AUTÓNOMO MUNICIPAL DE COROCORO</v>
      </c>
      <c r="C306" s="4" t="s">
        <v>336</v>
      </c>
    </row>
    <row r="307" spans="1:3">
      <c r="A307" s="3">
        <v>1239</v>
      </c>
      <c r="B307" s="4" t="str">
        <f t="shared" si="4"/>
        <v>GOBIERNO AUTÓNOMO MUNICIPAL DE CAQUIAVIRI</v>
      </c>
      <c r="C307" s="4" t="s">
        <v>337</v>
      </c>
    </row>
    <row r="308" spans="1:3">
      <c r="A308" s="3">
        <v>1240</v>
      </c>
      <c r="B308" s="4" t="str">
        <f t="shared" si="4"/>
        <v>GOBIERNO AUTÓNOMO MUNICIPAL DE CALACOTO</v>
      </c>
      <c r="C308" s="4" t="s">
        <v>338</v>
      </c>
    </row>
    <row r="309" spans="1:3">
      <c r="A309" s="3">
        <v>1241</v>
      </c>
      <c r="B309" s="4" t="str">
        <f t="shared" si="4"/>
        <v>GOBIERNO AUTÓNOMO MUNICIPAL DE COMANCHE</v>
      </c>
      <c r="C309" s="4" t="s">
        <v>339</v>
      </c>
    </row>
    <row r="310" spans="1:3">
      <c r="A310" s="3">
        <v>1242</v>
      </c>
      <c r="B310" s="4" t="str">
        <f t="shared" si="4"/>
        <v>GOBIERNO AUTÓNOMO MUNICIPAL DE CHARAÑA</v>
      </c>
      <c r="C310" s="4" t="s">
        <v>340</v>
      </c>
    </row>
    <row r="311" spans="1:3">
      <c r="A311" s="3">
        <v>1243</v>
      </c>
      <c r="B311" s="4" t="str">
        <f t="shared" si="4"/>
        <v>GOBIERNO AUTÓNOMO MUNICIPAL DE WALDO BALLIVIÁN</v>
      </c>
      <c r="C311" s="4" t="s">
        <v>341</v>
      </c>
    </row>
    <row r="312" spans="1:3">
      <c r="A312" s="3">
        <v>1244</v>
      </c>
      <c r="B312" s="4" t="str">
        <f t="shared" si="4"/>
        <v>GOBIERNO AUTÓNOMO MUNICIPAL DE NAZACARA DE PACAJES</v>
      </c>
      <c r="C312" s="4" t="s">
        <v>342</v>
      </c>
    </row>
    <row r="313" spans="1:3">
      <c r="A313" s="3">
        <v>1245</v>
      </c>
      <c r="B313" s="4" t="str">
        <f t="shared" si="4"/>
        <v>GOBIERNO AUTÓNOMO MUNICIPAL DE SANTIAGO DE CALLAPA</v>
      </c>
      <c r="C313" s="4" t="s">
        <v>343</v>
      </c>
    </row>
    <row r="314" spans="1:3">
      <c r="A314" s="3">
        <v>1246</v>
      </c>
      <c r="B314" s="4" t="str">
        <f t="shared" si="4"/>
        <v>GOBIERNO AUTÓNOMO MUNICIPAL DE PUERTO ACOSTA</v>
      </c>
      <c r="C314" s="4" t="s">
        <v>344</v>
      </c>
    </row>
    <row r="315" spans="1:3">
      <c r="A315" s="3">
        <v>1247</v>
      </c>
      <c r="B315" s="4" t="str">
        <f t="shared" si="4"/>
        <v>GOBIERNO AUTÓNOMO MUNICIPAL DE MOCOMOCO</v>
      </c>
      <c r="C315" s="4" t="s">
        <v>345</v>
      </c>
    </row>
    <row r="316" spans="1:3">
      <c r="A316" s="3">
        <v>1248</v>
      </c>
      <c r="B316" s="4" t="str">
        <f t="shared" si="4"/>
        <v>GOBIERNO AUTÓNOMO MUNICIPAL DE CARABUCO</v>
      </c>
      <c r="C316" s="4" t="s">
        <v>346</v>
      </c>
    </row>
    <row r="317" spans="1:3">
      <c r="A317" s="3">
        <v>1249</v>
      </c>
      <c r="B317" s="4" t="str">
        <f t="shared" si="4"/>
        <v>GOBIERNO AUTÓNOMO MUNICIPAL DE APOLO</v>
      </c>
      <c r="C317" s="4" t="s">
        <v>347</v>
      </c>
    </row>
    <row r="318" spans="1:3">
      <c r="A318" s="3">
        <v>1250</v>
      </c>
      <c r="B318" s="4" t="str">
        <f t="shared" si="4"/>
        <v>GOBIERNO AUTÓNOMO MUNICIPAL DE PELECHUCO</v>
      </c>
      <c r="C318" s="4" t="s">
        <v>348</v>
      </c>
    </row>
    <row r="319" spans="1:3">
      <c r="A319" s="3">
        <v>1251</v>
      </c>
      <c r="B319" s="4" t="str">
        <f t="shared" si="4"/>
        <v>GOBIERNO AUTÓNOMO MUNICIPAL DE LURIBAY</v>
      </c>
      <c r="C319" s="4" t="s">
        <v>349</v>
      </c>
    </row>
    <row r="320" spans="1:3">
      <c r="A320" s="3">
        <v>1252</v>
      </c>
      <c r="B320" s="4" t="str">
        <f t="shared" si="4"/>
        <v>GOBIERNO AUTÓNOMO MUNICIPAL DE SAPAHAQUI</v>
      </c>
      <c r="C320" s="4" t="s">
        <v>350</v>
      </c>
    </row>
    <row r="321" spans="1:3">
      <c r="A321" s="3">
        <v>1253</v>
      </c>
      <c r="B321" s="4" t="str">
        <f t="shared" si="4"/>
        <v>GOBIERNO AUTÓNOMO MUNICIPAL DE YACO</v>
      </c>
      <c r="C321" s="4" t="s">
        <v>351</v>
      </c>
    </row>
    <row r="322" spans="1:3">
      <c r="A322" s="3">
        <v>1254</v>
      </c>
      <c r="B322" s="4" t="str">
        <f t="shared" si="4"/>
        <v>GOBIERNO AUTÓNOMO MUNICIPAL DE MALLA</v>
      </c>
      <c r="C322" s="4" t="s">
        <v>352</v>
      </c>
    </row>
    <row r="323" spans="1:3">
      <c r="A323" s="3">
        <v>1255</v>
      </c>
      <c r="B323" s="4" t="str">
        <f t="shared" si="4"/>
        <v>GOBIERNO AUTÓNOMO MUNICIPAL DE CAIROMA</v>
      </c>
      <c r="C323" s="4" t="s">
        <v>353</v>
      </c>
    </row>
    <row r="324" spans="1:3">
      <c r="A324" s="3">
        <v>1256</v>
      </c>
      <c r="B324" s="4" t="str">
        <f t="shared" si="4"/>
        <v>GOBIERNO AUTÓNOMO MUNICIPAL DE CHULUMANI (VILLA DE LA LIBERTAD)</v>
      </c>
      <c r="C324" s="4" t="s">
        <v>354</v>
      </c>
    </row>
    <row r="325" spans="1:3">
      <c r="A325" s="3">
        <v>1257</v>
      </c>
      <c r="B325" s="4" t="str">
        <f t="shared" si="4"/>
        <v>GOBIERNO AUTÓNOMO MUNICIPAL DE IRUPANA (VILLA DE LANZA)</v>
      </c>
      <c r="C325" s="4" t="s">
        <v>355</v>
      </c>
    </row>
    <row r="326" spans="1:3">
      <c r="A326" s="3">
        <v>1258</v>
      </c>
      <c r="B326" s="4" t="str">
        <f t="shared" si="4"/>
        <v>GOBIERNO AUTÓNOMO MUNICIPAL DE YANACACHI</v>
      </c>
      <c r="C326" s="4" t="s">
        <v>356</v>
      </c>
    </row>
    <row r="327" spans="1:3">
      <c r="A327" s="3">
        <v>1259</v>
      </c>
      <c r="B327" s="4" t="str">
        <f t="shared" si="4"/>
        <v>GOBIERNO AUTÓNOMO MUNICIPAL DE PALOS BLANCOS</v>
      </c>
      <c r="C327" s="4" t="s">
        <v>357</v>
      </c>
    </row>
    <row r="328" spans="1:3">
      <c r="A328" s="3">
        <v>1260</v>
      </c>
      <c r="B328" s="4" t="str">
        <f t="shared" si="4"/>
        <v>GOBIERNO AUTÓNOMO MUNICIPAL DE LA ASUNTA</v>
      </c>
      <c r="C328" s="4" t="s">
        <v>358</v>
      </c>
    </row>
    <row r="329" spans="1:3">
      <c r="A329" s="3">
        <v>1261</v>
      </c>
      <c r="B329" s="4" t="str">
        <f t="shared" si="4"/>
        <v>GOBIERNO AUTÓNOMO MUNICIPAL DE PUCARANI</v>
      </c>
      <c r="C329" s="4" t="s">
        <v>359</v>
      </c>
    </row>
    <row r="330" spans="1:3">
      <c r="A330" s="3">
        <v>1262</v>
      </c>
      <c r="B330" s="4" t="str">
        <f t="shared" si="4"/>
        <v>GOBIERNO AUTÓNOMO MUNICIPAL DE LAJA</v>
      </c>
      <c r="C330" s="4" t="s">
        <v>360</v>
      </c>
    </row>
    <row r="331" spans="1:3">
      <c r="A331" s="3">
        <v>1263</v>
      </c>
      <c r="B331" s="4" t="str">
        <f t="shared" si="4"/>
        <v>GOBIERNO AUTÓNOMO MUNICIPAL DE BATALLAS</v>
      </c>
      <c r="C331" s="4" t="s">
        <v>361</v>
      </c>
    </row>
    <row r="332" spans="1:3">
      <c r="A332" s="3">
        <v>1264</v>
      </c>
      <c r="B332" s="4" t="str">
        <f t="shared" si="4"/>
        <v>GOBIERNO AUTÓNOMO MUNICIPAL DE PUERTO PÉREZ</v>
      </c>
      <c r="C332" s="4" t="s">
        <v>362</v>
      </c>
    </row>
    <row r="333" spans="1:3">
      <c r="A333" s="3">
        <v>1265</v>
      </c>
      <c r="B333" s="4" t="str">
        <f t="shared" ref="B333:B396" si="5">UPPER(C333)</f>
        <v>GOBIERNO AUTÓNOMO MUNICIPAL DE COROICO</v>
      </c>
      <c r="C333" s="4" t="s">
        <v>363</v>
      </c>
    </row>
    <row r="334" spans="1:3">
      <c r="A334" s="3">
        <v>1266</v>
      </c>
      <c r="B334" s="4" t="str">
        <f t="shared" si="5"/>
        <v>GOBIERNO AUTÓNOMO MUNICIPAL DE CORIPATA</v>
      </c>
      <c r="C334" s="4" t="s">
        <v>364</v>
      </c>
    </row>
    <row r="335" spans="1:3">
      <c r="A335" s="3">
        <v>1267</v>
      </c>
      <c r="B335" s="4" t="str">
        <f t="shared" si="5"/>
        <v>GOBIERNO AUTÓNOMO MUNICIPAL DE IXIAMAS</v>
      </c>
      <c r="C335" s="4" t="s">
        <v>365</v>
      </c>
    </row>
    <row r="336" spans="1:3">
      <c r="A336" s="3">
        <v>1268</v>
      </c>
      <c r="B336" s="4" t="str">
        <f t="shared" si="5"/>
        <v>GOBIERNO AUTÓNOMO MUNICIPAL DE SAN BUENAVENTURA</v>
      </c>
      <c r="C336" s="4" t="s">
        <v>366</v>
      </c>
    </row>
    <row r="337" spans="1:3">
      <c r="A337" s="3">
        <v>1269</v>
      </c>
      <c r="B337" s="4" t="str">
        <f t="shared" si="5"/>
        <v>GOBIERNO AUTÓNOMO MUNICIPAL DE GENERAL JUAN JOSÉ PÉREZ (CHARAZANI)</v>
      </c>
      <c r="C337" s="4" t="s">
        <v>367</v>
      </c>
    </row>
    <row r="338" spans="1:3">
      <c r="A338" s="3">
        <v>1270</v>
      </c>
      <c r="B338" s="4" t="str">
        <f t="shared" si="5"/>
        <v>GOBIERNO AUTÓNOMO MUNICIPAL DE CURVA</v>
      </c>
      <c r="C338" s="4" t="s">
        <v>368</v>
      </c>
    </row>
    <row r="339" spans="1:3">
      <c r="A339" s="3">
        <v>1271</v>
      </c>
      <c r="B339" s="4" t="str">
        <f t="shared" si="5"/>
        <v>GOBIERNO AUTÓNOMO MUNICIPAL DE SAN PEDRO DE CURAHUARA</v>
      </c>
      <c r="C339" s="4" t="s">
        <v>369</v>
      </c>
    </row>
    <row r="340" spans="1:3">
      <c r="A340" s="3">
        <v>1272</v>
      </c>
      <c r="B340" s="4" t="str">
        <f t="shared" si="5"/>
        <v>GOBIERNO AUTÓNOMO MUNICIPAL DE PAPEL PAMPA</v>
      </c>
      <c r="C340" s="4" t="s">
        <v>370</v>
      </c>
    </row>
    <row r="341" spans="1:3">
      <c r="A341" s="3">
        <v>1273</v>
      </c>
      <c r="B341" s="4" t="str">
        <f t="shared" si="5"/>
        <v>GOBIERNO AUTÓNOMO MUNICIPAL DE CHACARILLA</v>
      </c>
      <c r="C341" s="4" t="s">
        <v>371</v>
      </c>
    </row>
    <row r="342" spans="1:3">
      <c r="A342" s="3">
        <v>1274</v>
      </c>
      <c r="B342" s="4" t="str">
        <f t="shared" si="5"/>
        <v>GOBIERNO AUTÓNOMO MUNICIPAL DE SANTIAGO DE MACHACA</v>
      </c>
      <c r="C342" s="4" t="s">
        <v>372</v>
      </c>
    </row>
    <row r="343" spans="1:3">
      <c r="A343" s="3">
        <v>1275</v>
      </c>
      <c r="B343" s="4" t="str">
        <f t="shared" si="5"/>
        <v>GOBIERNO AUTÓNOMO MUNICIPAL DE CATACORA</v>
      </c>
      <c r="C343" s="4" t="s">
        <v>373</v>
      </c>
    </row>
    <row r="344" spans="1:3">
      <c r="A344" s="3">
        <v>1276</v>
      </c>
      <c r="B344" s="4" t="str">
        <f t="shared" si="5"/>
        <v>GOBIERNO AUTÓNOMO MUNICIPAL DE MAPIRI</v>
      </c>
      <c r="C344" s="4" t="s">
        <v>374</v>
      </c>
    </row>
    <row r="345" spans="1:3">
      <c r="A345" s="3">
        <v>1277</v>
      </c>
      <c r="B345" s="4" t="str">
        <f t="shared" si="5"/>
        <v>GOBIERNO AUTÓNOMO MUNICIPAL DE TEOPONTE</v>
      </c>
      <c r="C345" s="4" t="s">
        <v>375</v>
      </c>
    </row>
    <row r="346" spans="1:3">
      <c r="A346" s="3">
        <v>1278</v>
      </c>
      <c r="B346" s="4" t="str">
        <f t="shared" si="5"/>
        <v>GOBIERNO AUTÓNOMO MUNICIPAL DE SAN ANDRÉS DE MACHACA</v>
      </c>
      <c r="C346" s="4" t="s">
        <v>376</v>
      </c>
    </row>
    <row r="347" spans="1:3">
      <c r="A347" s="3">
        <v>1279</v>
      </c>
      <c r="B347" s="4" t="str">
        <f t="shared" si="5"/>
        <v>GOBIERNO AUTÓNOMO MUNICIPAL DE JESÚS DE MACHACA</v>
      </c>
      <c r="C347" s="4" t="s">
        <v>377</v>
      </c>
    </row>
    <row r="348" spans="1:3">
      <c r="A348" s="3">
        <v>1280</v>
      </c>
      <c r="B348" s="4" t="str">
        <f t="shared" si="5"/>
        <v>GOBIERNO AUTÓNOMO MUNICIPAL DE TARACO</v>
      </c>
      <c r="C348" s="4" t="s">
        <v>378</v>
      </c>
    </row>
    <row r="349" spans="1:3">
      <c r="A349" s="3">
        <v>1281</v>
      </c>
      <c r="B349" s="4" t="str">
        <f t="shared" si="5"/>
        <v>GOBIERNO AUTÓNOMO MUNICIPAL DE HUARINA</v>
      </c>
      <c r="C349" s="4" t="s">
        <v>379</v>
      </c>
    </row>
    <row r="350" spans="1:3">
      <c r="A350" s="3">
        <v>1282</v>
      </c>
      <c r="B350" s="4" t="str">
        <f t="shared" si="5"/>
        <v>GOBIERNO AUTÓNOMO MUNICIPAL DE SANTIAGO DE HUATA</v>
      </c>
      <c r="C350" s="4" t="s">
        <v>380</v>
      </c>
    </row>
    <row r="351" spans="1:3">
      <c r="A351" s="3">
        <v>1283</v>
      </c>
      <c r="B351" s="4" t="str">
        <f t="shared" si="5"/>
        <v>GOBIERNO AUTÓNOMO MUNICIPAL DE ESCOMA</v>
      </c>
      <c r="C351" s="4" t="s">
        <v>381</v>
      </c>
    </row>
    <row r="352" spans="1:3">
      <c r="A352" s="3">
        <v>1284</v>
      </c>
      <c r="B352" s="4" t="str">
        <f t="shared" si="5"/>
        <v>GOBIERNO AUTÓNOMO MUNICIPAL DE HUMANATA</v>
      </c>
      <c r="C352" s="4" t="s">
        <v>382</v>
      </c>
    </row>
    <row r="353" spans="1:3">
      <c r="A353" s="3">
        <v>1285</v>
      </c>
      <c r="B353" s="4" t="str">
        <f t="shared" si="5"/>
        <v>GOBIERNO AUTÓNOMO MUNICIPAL DE ALTO BENI</v>
      </c>
      <c r="C353" s="4" t="s">
        <v>383</v>
      </c>
    </row>
    <row r="354" spans="1:3">
      <c r="A354" s="3">
        <v>1286</v>
      </c>
      <c r="B354" s="4" t="str">
        <f t="shared" si="5"/>
        <v>GOBIERNO AUTÓNOMO MUNICIPAL DE HUATAJATA</v>
      </c>
      <c r="C354" s="4" t="s">
        <v>384</v>
      </c>
    </row>
    <row r="355" spans="1:3">
      <c r="A355" s="3">
        <v>1287</v>
      </c>
      <c r="B355" s="4" t="str">
        <f t="shared" si="5"/>
        <v>GOBIERNO AUTÓNOMO MUNICIPAL DE CHUA COCANI</v>
      </c>
      <c r="C355" s="4" t="s">
        <v>385</v>
      </c>
    </row>
    <row r="356" spans="1:3">
      <c r="A356" s="3">
        <v>1301</v>
      </c>
      <c r="B356" s="4" t="str">
        <f t="shared" si="5"/>
        <v>GOBIERNO AUTÓNOMO MUNICIPAL DE COCHABAMBA</v>
      </c>
      <c r="C356" s="4" t="s">
        <v>386</v>
      </c>
    </row>
    <row r="357" spans="1:3">
      <c r="A357" s="3">
        <v>1302</v>
      </c>
      <c r="B357" s="4" t="str">
        <f t="shared" si="5"/>
        <v>GOBIERNO AUTÓNOMO MUNICIPAL DE QUILLACOLLO</v>
      </c>
      <c r="C357" s="4" t="s">
        <v>387</v>
      </c>
    </row>
    <row r="358" spans="1:3">
      <c r="A358" s="3">
        <v>1303</v>
      </c>
      <c r="B358" s="4" t="str">
        <f t="shared" si="5"/>
        <v>GOBIERNO AUTÓNOMO MUNICIPAL DE SIPE SIPE</v>
      </c>
      <c r="C358" s="4" t="s">
        <v>388</v>
      </c>
    </row>
    <row r="359" spans="1:3">
      <c r="A359" s="3">
        <v>1304</v>
      </c>
      <c r="B359" s="4" t="str">
        <f t="shared" si="5"/>
        <v>GOBIERNO AUTÓNOMO MUNICIPAL DE TIQUIPAYA</v>
      </c>
      <c r="C359" s="4" t="s">
        <v>389</v>
      </c>
    </row>
    <row r="360" spans="1:3">
      <c r="A360" s="3">
        <v>1305</v>
      </c>
      <c r="B360" s="4" t="str">
        <f t="shared" si="5"/>
        <v>GOBIERNO AUTÓNOMO MUNICIPAL DE VINTO</v>
      </c>
      <c r="C360" s="4" t="s">
        <v>390</v>
      </c>
    </row>
    <row r="361" spans="1:3">
      <c r="A361" s="3">
        <v>1306</v>
      </c>
      <c r="B361" s="4" t="str">
        <f t="shared" si="5"/>
        <v>GOBIERNO AUTÓNOMO MUNICIPAL DE COLCAPIRHUA</v>
      </c>
      <c r="C361" s="4" t="s">
        <v>391</v>
      </c>
    </row>
    <row r="362" spans="1:3">
      <c r="A362" s="3">
        <v>1307</v>
      </c>
      <c r="B362" s="4" t="str">
        <f t="shared" si="5"/>
        <v>GOBIERNO AUTÓNOMO MUNICIPAL DE AIQUILE</v>
      </c>
      <c r="C362" s="4" t="s">
        <v>392</v>
      </c>
    </row>
    <row r="363" spans="1:3">
      <c r="A363" s="3">
        <v>1308</v>
      </c>
      <c r="B363" s="4" t="str">
        <f t="shared" si="5"/>
        <v>GOBIERNO AUTÓNOMO MUNICIPAL DE PASORAPA</v>
      </c>
      <c r="C363" s="4" t="s">
        <v>393</v>
      </c>
    </row>
    <row r="364" spans="1:3">
      <c r="A364" s="3">
        <v>1309</v>
      </c>
      <c r="B364" s="4" t="str">
        <f t="shared" si="5"/>
        <v>GOBIERNO AUTÓNOMO MUNICIPAL DE OMEREQUE</v>
      </c>
      <c r="C364" s="4" t="s">
        <v>394</v>
      </c>
    </row>
    <row r="365" spans="1:3">
      <c r="A365" s="3">
        <v>1310</v>
      </c>
      <c r="B365" s="4" t="str">
        <f t="shared" si="5"/>
        <v>GOBIERNO AUTÓNOMO MUNICIPAL DE INDEPENDENCIA</v>
      </c>
      <c r="C365" s="4" t="s">
        <v>395</v>
      </c>
    </row>
    <row r="366" spans="1:3">
      <c r="A366" s="3">
        <v>1311</v>
      </c>
      <c r="B366" s="4" t="str">
        <f t="shared" si="5"/>
        <v>GOBIERNO AUTÓNOMO MUNICIPAL DE MOROCHATA</v>
      </c>
      <c r="C366" s="4" t="s">
        <v>396</v>
      </c>
    </row>
    <row r="367" spans="1:3">
      <c r="A367" s="3">
        <v>1312</v>
      </c>
      <c r="B367" s="4" t="str">
        <f t="shared" si="5"/>
        <v>GOBIERNO AUTÓNOMO MUNICIPAL DE SACABA</v>
      </c>
      <c r="C367" s="4" t="s">
        <v>397</v>
      </c>
    </row>
    <row r="368" spans="1:3">
      <c r="A368" s="3">
        <v>1313</v>
      </c>
      <c r="B368" s="4" t="str">
        <f t="shared" si="5"/>
        <v>GOBIERNO AUTÓNOMO MUNICIPAL DE COLOMI</v>
      </c>
      <c r="C368" s="4" t="s">
        <v>398</v>
      </c>
    </row>
    <row r="369" spans="1:3">
      <c r="A369" s="3">
        <v>1314</v>
      </c>
      <c r="B369" s="4" t="str">
        <f t="shared" si="5"/>
        <v>GOBIERNO AUTÓNOMO MUNICIPAL DE VILLA TUNARI</v>
      </c>
      <c r="C369" s="4" t="s">
        <v>399</v>
      </c>
    </row>
    <row r="370" spans="1:3">
      <c r="A370" s="3">
        <v>1315</v>
      </c>
      <c r="B370" s="4" t="str">
        <f t="shared" si="5"/>
        <v>GOBIERNO AUTÓNOMO MUNICIPAL DE PUNATA</v>
      </c>
      <c r="C370" s="4" t="s">
        <v>400</v>
      </c>
    </row>
    <row r="371" spans="1:3">
      <c r="A371" s="3">
        <v>1316</v>
      </c>
      <c r="B371" s="4" t="str">
        <f t="shared" si="5"/>
        <v>GOBIERNO AUTÓNOMO MUNICIPAL DE VILLA RIVERO</v>
      </c>
      <c r="C371" s="4" t="s">
        <v>401</v>
      </c>
    </row>
    <row r="372" spans="1:3">
      <c r="A372" s="3">
        <v>1317</v>
      </c>
      <c r="B372" s="4" t="str">
        <f t="shared" si="5"/>
        <v>GOBIERNO AUTÓNOMO MUNICIPAL DE SAN BENITO (VILLA JOSÉ QUINTÍN MENDOZA)</v>
      </c>
      <c r="C372" s="4" t="s">
        <v>402</v>
      </c>
    </row>
    <row r="373" spans="1:3">
      <c r="A373" s="3">
        <v>1318</v>
      </c>
      <c r="B373" s="4" t="str">
        <f t="shared" si="5"/>
        <v>GOBIERNO AUTÓNOMO MUNICIPAL DE TACACHI</v>
      </c>
      <c r="C373" s="4" t="s">
        <v>403</v>
      </c>
    </row>
    <row r="374" spans="1:3">
      <c r="A374" s="3">
        <v>1319</v>
      </c>
      <c r="B374" s="4" t="str">
        <f t="shared" si="5"/>
        <v>GOBIERNO AUTÓNOMO MUNICIPAL VILLA GUALBERTO VILLARROEL</v>
      </c>
      <c r="C374" s="4" t="s">
        <v>404</v>
      </c>
    </row>
    <row r="375" spans="1:3">
      <c r="A375" s="3">
        <v>1320</v>
      </c>
      <c r="B375" s="4" t="str">
        <f t="shared" si="5"/>
        <v>GOBIERNO AUTÓNOMO MUNICIPAL DE TARATA</v>
      </c>
      <c r="C375" s="4" t="s">
        <v>405</v>
      </c>
    </row>
    <row r="376" spans="1:3">
      <c r="A376" s="3">
        <v>1321</v>
      </c>
      <c r="B376" s="4" t="str">
        <f t="shared" si="5"/>
        <v>GOBIERNO AUTÓNOMO MUNICIPAL DE ANZALDO</v>
      </c>
      <c r="C376" s="4" t="s">
        <v>406</v>
      </c>
    </row>
    <row r="377" spans="1:3">
      <c r="A377" s="3">
        <v>1322</v>
      </c>
      <c r="B377" s="4" t="str">
        <f t="shared" si="5"/>
        <v>GOBIERNO AUTÓNOMO MUNICIPAL DE ARBIETO</v>
      </c>
      <c r="C377" s="4" t="s">
        <v>407</v>
      </c>
    </row>
    <row r="378" spans="1:3">
      <c r="A378" s="3">
        <v>1323</v>
      </c>
      <c r="B378" s="4" t="str">
        <f t="shared" si="5"/>
        <v>GOBIERNO AUTÓNOMO MUNICIPAL DE SACABAMBA</v>
      </c>
      <c r="C378" s="4" t="s">
        <v>408</v>
      </c>
    </row>
    <row r="379" spans="1:3">
      <c r="A379" s="3">
        <v>1324</v>
      </c>
      <c r="B379" s="4" t="str">
        <f t="shared" si="5"/>
        <v>GOBIERNO AUTÓNOMO MUNICIPAL DE CLIZA</v>
      </c>
      <c r="C379" s="4" t="s">
        <v>409</v>
      </c>
    </row>
    <row r="380" spans="1:3">
      <c r="A380" s="3">
        <v>1325</v>
      </c>
      <c r="B380" s="4" t="str">
        <f t="shared" si="5"/>
        <v>GOBIERNO AUTÓNOMO MUNICIPAL DE TOCO</v>
      </c>
      <c r="C380" s="4" t="s">
        <v>410</v>
      </c>
    </row>
    <row r="381" spans="1:3">
      <c r="A381" s="3">
        <v>1326</v>
      </c>
      <c r="B381" s="4" t="str">
        <f t="shared" si="5"/>
        <v>GOBIERNO AUTÓNOMO MUNICIPAL DE TOLATA</v>
      </c>
      <c r="C381" s="4" t="s">
        <v>411</v>
      </c>
    </row>
    <row r="382" spans="1:3">
      <c r="A382" s="3">
        <v>1327</v>
      </c>
      <c r="B382" s="4" t="str">
        <f t="shared" si="5"/>
        <v>GOBIERNO AUTÓNOMO MUNICIPAL DE CAPINOTA</v>
      </c>
      <c r="C382" s="4" t="s">
        <v>412</v>
      </c>
    </row>
    <row r="383" spans="1:3">
      <c r="A383" s="3">
        <v>1328</v>
      </c>
      <c r="B383" s="4" t="str">
        <f t="shared" si="5"/>
        <v>GOBIERNO AUTÓNOMO MUNICIPAL DE SANTIVAÑEZ</v>
      </c>
      <c r="C383" s="4" t="s">
        <v>413</v>
      </c>
    </row>
    <row r="384" spans="1:3">
      <c r="A384" s="3">
        <v>1329</v>
      </c>
      <c r="B384" s="4" t="str">
        <f t="shared" si="5"/>
        <v>GOBIERNO AUTÓNOMO MUNICIPAL DE SICAYA</v>
      </c>
      <c r="C384" s="4" t="s">
        <v>414</v>
      </c>
    </row>
    <row r="385" spans="1:3">
      <c r="A385" s="3">
        <v>1330</v>
      </c>
      <c r="B385" s="4" t="str">
        <f t="shared" si="5"/>
        <v>GOBIERNO AUTÓNOMO MUNICIPAL DE TAPACARI</v>
      </c>
      <c r="C385" s="4" t="s">
        <v>415</v>
      </c>
    </row>
    <row r="386" spans="1:3">
      <c r="A386" s="3">
        <v>1331</v>
      </c>
      <c r="B386" s="4" t="str">
        <f t="shared" si="5"/>
        <v>GOBIERNO AUTÓNOMO MUNICIPAL DE TOTORA</v>
      </c>
      <c r="C386" s="4" t="s">
        <v>416</v>
      </c>
    </row>
    <row r="387" spans="1:3">
      <c r="A387" s="3">
        <v>1332</v>
      </c>
      <c r="B387" s="4" t="str">
        <f t="shared" si="5"/>
        <v>GOBIERNO AUTÓNOMO MUNICIPAL DE POJO</v>
      </c>
      <c r="C387" s="4" t="s">
        <v>417</v>
      </c>
    </row>
    <row r="388" spans="1:3">
      <c r="A388" s="3">
        <v>1333</v>
      </c>
      <c r="B388" s="4" t="str">
        <f t="shared" si="5"/>
        <v>GOBIERNO AUTÓNOMO MUNICIPAL DE POCONA</v>
      </c>
      <c r="C388" s="4" t="s">
        <v>418</v>
      </c>
    </row>
    <row r="389" spans="1:3">
      <c r="A389" s="3">
        <v>1334</v>
      </c>
      <c r="B389" s="4" t="str">
        <f t="shared" si="5"/>
        <v>GOBIERNO AUTÓNOMO MUNICIPAL DE CHIMORÉ</v>
      </c>
      <c r="C389" s="4" t="s">
        <v>419</v>
      </c>
    </row>
    <row r="390" spans="1:3">
      <c r="A390" s="3">
        <v>1335</v>
      </c>
      <c r="B390" s="4" t="str">
        <f t="shared" si="5"/>
        <v>GOBIERNO AUTÓNOMO MUNICIPAL DE PUERTO VILLARROEL</v>
      </c>
      <c r="C390" s="4" t="s">
        <v>420</v>
      </c>
    </row>
    <row r="391" spans="1:3">
      <c r="A391" s="3">
        <v>1336</v>
      </c>
      <c r="B391" s="4" t="str">
        <f t="shared" si="5"/>
        <v>GOBIERNO AUTÓNOMO MUNICIPAL DE ARANI</v>
      </c>
      <c r="C391" s="4" t="s">
        <v>421</v>
      </c>
    </row>
    <row r="392" spans="1:3">
      <c r="A392" s="3">
        <v>1337</v>
      </c>
      <c r="B392" s="4" t="str">
        <f t="shared" si="5"/>
        <v>GOBIERNO AUTÓNOMO MUNICIPAL DE VACAS</v>
      </c>
      <c r="C392" s="4" t="s">
        <v>422</v>
      </c>
    </row>
    <row r="393" spans="1:3">
      <c r="A393" s="3">
        <v>1338</v>
      </c>
      <c r="B393" s="4" t="str">
        <f t="shared" si="5"/>
        <v>GOBIERNO AUTÓNOMO MUNICIPAL DE ARQUE</v>
      </c>
      <c r="C393" s="4" t="s">
        <v>423</v>
      </c>
    </row>
    <row r="394" spans="1:3">
      <c r="A394" s="3">
        <v>1339</v>
      </c>
      <c r="B394" s="4" t="str">
        <f t="shared" si="5"/>
        <v>GOBIERNO AUTÓNOMO MUNICIPAL DE TACOPAYA</v>
      </c>
      <c r="C394" s="4" t="s">
        <v>424</v>
      </c>
    </row>
    <row r="395" spans="1:3">
      <c r="A395" s="3">
        <v>1340</v>
      </c>
      <c r="B395" s="4" t="str">
        <f t="shared" si="5"/>
        <v>GOBIERNO AUTÓNOMO MUNICIPAL DE BOLIVAR</v>
      </c>
      <c r="C395" s="4" t="s">
        <v>425</v>
      </c>
    </row>
    <row r="396" spans="1:3">
      <c r="A396" s="3">
        <v>1341</v>
      </c>
      <c r="B396" s="4" t="str">
        <f t="shared" si="5"/>
        <v>GOBIERNO AUTÓNOMO MUNICIPAL DE TIRAQUE</v>
      </c>
      <c r="C396" s="4" t="s">
        <v>426</v>
      </c>
    </row>
    <row r="397" spans="1:3">
      <c r="A397" s="3">
        <v>1342</v>
      </c>
      <c r="B397" s="4" t="str">
        <f t="shared" ref="B397:B460" si="6">UPPER(C397)</f>
        <v>GOBIERNO AUTÓNOMO MUNICIPAL DE MIZQUE</v>
      </c>
      <c r="C397" s="4" t="s">
        <v>427</v>
      </c>
    </row>
    <row r="398" spans="1:3">
      <c r="A398" s="3">
        <v>1343</v>
      </c>
      <c r="B398" s="4" t="str">
        <f t="shared" si="6"/>
        <v>GOBIERNO AUTÓNOMO MUNICIPAL DE VILA VILA</v>
      </c>
      <c r="C398" s="4" t="s">
        <v>428</v>
      </c>
    </row>
    <row r="399" spans="1:3">
      <c r="A399" s="3">
        <v>1344</v>
      </c>
      <c r="B399" s="4" t="str">
        <f t="shared" si="6"/>
        <v>GOBIERNO AUTÓNOMO MUNICIPAL DE ALALAY</v>
      </c>
      <c r="C399" s="4" t="s">
        <v>429</v>
      </c>
    </row>
    <row r="400" spans="1:3">
      <c r="A400" s="3">
        <v>1345</v>
      </c>
      <c r="B400" s="4" t="str">
        <f t="shared" si="6"/>
        <v>GOBIERNO AUTÓNOMO MUNICIPAL DE ENTRE RIOS</v>
      </c>
      <c r="C400" s="4" t="s">
        <v>430</v>
      </c>
    </row>
    <row r="401" spans="1:3">
      <c r="A401" s="3">
        <v>1346</v>
      </c>
      <c r="B401" s="4" t="str">
        <f t="shared" si="6"/>
        <v>GOBIERNO AUTÓNOMO MUNICIPAL DE COCAPATA</v>
      </c>
      <c r="C401" s="4" t="s">
        <v>431</v>
      </c>
    </row>
    <row r="402" spans="1:3">
      <c r="A402" s="3">
        <v>1347</v>
      </c>
      <c r="B402" s="4" t="str">
        <f t="shared" si="6"/>
        <v>GOBIERNO AUTÓNOMO MUNICIPAL DE SHINAHOTA</v>
      </c>
      <c r="C402" s="4" t="s">
        <v>432</v>
      </c>
    </row>
    <row r="403" spans="1:3">
      <c r="A403" s="3">
        <v>1401</v>
      </c>
      <c r="B403" s="4" t="str">
        <f t="shared" si="6"/>
        <v>GOBIERNO AUTÓNOMO MUNICIPAL DE ORURO</v>
      </c>
      <c r="C403" s="4" t="s">
        <v>433</v>
      </c>
    </row>
    <row r="404" spans="1:3">
      <c r="A404" s="3">
        <v>1402</v>
      </c>
      <c r="B404" s="4" t="str">
        <f t="shared" si="6"/>
        <v>GOBIERNO AUTÓNOMO MUNICIPAL DE CARACOLLO</v>
      </c>
      <c r="C404" s="4" t="s">
        <v>434</v>
      </c>
    </row>
    <row r="405" spans="1:3">
      <c r="A405" s="3">
        <v>1403</v>
      </c>
      <c r="B405" s="4" t="str">
        <f t="shared" si="6"/>
        <v>GOBIERNO AUTÓNOMO MUNICIPAL DE EL CHORO</v>
      </c>
      <c r="C405" s="4" t="s">
        <v>435</v>
      </c>
    </row>
    <row r="406" spans="1:3">
      <c r="A406" s="3">
        <v>1404</v>
      </c>
      <c r="B406" s="4" t="str">
        <f t="shared" si="6"/>
        <v>GOBIERNO AUTÓNOMO MUNICIPAL DE CHALLAPATA</v>
      </c>
      <c r="C406" s="4" t="s">
        <v>436</v>
      </c>
    </row>
    <row r="407" spans="1:3">
      <c r="A407" s="3">
        <v>1405</v>
      </c>
      <c r="B407" s="4" t="str">
        <f t="shared" si="6"/>
        <v>GOBIERNO AUTÓNOMO MUNICIPAL DE SANTUARIO DE QUILLACAS</v>
      </c>
      <c r="C407" s="4" t="s">
        <v>437</v>
      </c>
    </row>
    <row r="408" spans="1:3">
      <c r="A408" s="3">
        <v>1406</v>
      </c>
      <c r="B408" s="4" t="str">
        <f t="shared" si="6"/>
        <v>GOBIERNO AUTÓNOMO MUNICIPAL DE HUANUNI</v>
      </c>
      <c r="C408" s="4" t="s">
        <v>438</v>
      </c>
    </row>
    <row r="409" spans="1:3">
      <c r="A409" s="3">
        <v>1407</v>
      </c>
      <c r="B409" s="4" t="str">
        <f t="shared" si="6"/>
        <v>GOBIERNO AUTÓNOMO MUNICIPAL DE MACHACAMARCA</v>
      </c>
      <c r="C409" s="4" t="s">
        <v>439</v>
      </c>
    </row>
    <row r="410" spans="1:3">
      <c r="A410" s="3">
        <v>1408</v>
      </c>
      <c r="B410" s="4" t="str">
        <f t="shared" si="6"/>
        <v>GOBIERNO AUTÓNOMO MUNICIPAL DE POOPÓ (VILLA POOPÓ)</v>
      </c>
      <c r="C410" s="4" t="s">
        <v>440</v>
      </c>
    </row>
    <row r="411" spans="1:3">
      <c r="A411" s="3">
        <v>1409</v>
      </c>
      <c r="B411" s="4" t="str">
        <f t="shared" si="6"/>
        <v>GOBIERNO AUTÓNOMO MUNICIPAL DE PAZÑA</v>
      </c>
      <c r="C411" s="4" t="s">
        <v>441</v>
      </c>
    </row>
    <row r="412" spans="1:3">
      <c r="A412" s="3">
        <v>1410</v>
      </c>
      <c r="B412" s="4" t="str">
        <f t="shared" si="6"/>
        <v>GOBIERNO AUTÓNOMO MUNICIPAL DE ANTEQUERA</v>
      </c>
      <c r="C412" s="4" t="s">
        <v>442</v>
      </c>
    </row>
    <row r="413" spans="1:3">
      <c r="A413" s="3">
        <v>1411</v>
      </c>
      <c r="B413" s="4" t="str">
        <f t="shared" si="6"/>
        <v>GOBIERNO AUTÓNOMO MUNICIPAL DE EUCALIPTUS</v>
      </c>
      <c r="C413" s="4" t="s">
        <v>443</v>
      </c>
    </row>
    <row r="414" spans="1:3">
      <c r="A414" s="3">
        <v>1412</v>
      </c>
      <c r="B414" s="4" t="str">
        <f t="shared" si="6"/>
        <v>GOBIERNO AUTÓNOMO MUNICIPAL DE SANTIAGO DE HUARI</v>
      </c>
      <c r="C414" s="4" t="s">
        <v>444</v>
      </c>
    </row>
    <row r="415" spans="1:3">
      <c r="A415" s="3">
        <v>1413</v>
      </c>
      <c r="B415" s="4" t="str">
        <f t="shared" si="6"/>
        <v>GOBIERNO AUTÓNOMO MUNICIPAL DE TOTORA</v>
      </c>
      <c r="C415" s="4" t="s">
        <v>416</v>
      </c>
    </row>
    <row r="416" spans="1:3">
      <c r="A416" s="3">
        <v>1414</v>
      </c>
      <c r="B416" s="4" t="str">
        <f t="shared" si="6"/>
        <v>GOBIERNO AUTÓNOMO MUNICIPAL DE CORQUE</v>
      </c>
      <c r="C416" s="4" t="s">
        <v>445</v>
      </c>
    </row>
    <row r="417" spans="1:3">
      <c r="A417" s="3">
        <v>1415</v>
      </c>
      <c r="B417" s="4" t="str">
        <f t="shared" si="6"/>
        <v>GOBIERNO AUTÓNOMO MUNICIPAL DE CHOQUECOTA</v>
      </c>
      <c r="C417" s="4" t="s">
        <v>446</v>
      </c>
    </row>
    <row r="418" spans="1:3">
      <c r="A418" s="3">
        <v>1416</v>
      </c>
      <c r="B418" s="4" t="str">
        <f t="shared" si="6"/>
        <v>GOBIERNO AUTÓNOMO MUNICIPAL DE CURAHUARA DE CARANGAS</v>
      </c>
      <c r="C418" s="4" t="s">
        <v>447</v>
      </c>
    </row>
    <row r="419" spans="1:3">
      <c r="A419" s="3">
        <v>1417</v>
      </c>
      <c r="B419" s="4" t="str">
        <f t="shared" si="6"/>
        <v>GOBIERNO AUTÓNOMO MUNICIPAL DE TURCO</v>
      </c>
      <c r="C419" s="4" t="s">
        <v>448</v>
      </c>
    </row>
    <row r="420" spans="1:3">
      <c r="A420" s="3">
        <v>1418</v>
      </c>
      <c r="B420" s="4" t="str">
        <f t="shared" si="6"/>
        <v>GOBIERNO AUTÓNOMO MUNICIPAL DE HUACHACALLA</v>
      </c>
      <c r="C420" s="4" t="s">
        <v>449</v>
      </c>
    </row>
    <row r="421" spans="1:3">
      <c r="A421" s="3">
        <v>1419</v>
      </c>
      <c r="B421" s="4" t="str">
        <f t="shared" si="6"/>
        <v>GOBIERNO AUTÓNOMO MUNICIPAL DE ESCARA</v>
      </c>
      <c r="C421" s="4" t="s">
        <v>450</v>
      </c>
    </row>
    <row r="422" spans="1:3">
      <c r="A422" s="3">
        <v>1420</v>
      </c>
      <c r="B422" s="4" t="str">
        <f t="shared" si="6"/>
        <v>GOBIERNO AUTÓNOMO MUNICIPAL DE CRUZ DE MACHACAMARCA</v>
      </c>
      <c r="C422" s="4" t="s">
        <v>451</v>
      </c>
    </row>
    <row r="423" spans="1:3">
      <c r="A423" s="3">
        <v>1421</v>
      </c>
      <c r="B423" s="4" t="str">
        <f t="shared" si="6"/>
        <v>GOBIERNO AUTÓNOMO MUNICIPAL DE YUNGUYO DE LITORAL</v>
      </c>
      <c r="C423" s="4" t="s">
        <v>452</v>
      </c>
    </row>
    <row r="424" spans="1:3">
      <c r="A424" s="3">
        <v>1422</v>
      </c>
      <c r="B424" s="4" t="str">
        <f t="shared" si="6"/>
        <v>GOBIERNO AUTÓNOMO MUNICIPAL DE ESMERALDA</v>
      </c>
      <c r="C424" s="4" t="s">
        <v>453</v>
      </c>
    </row>
    <row r="425" spans="1:3">
      <c r="A425" s="3">
        <v>1423</v>
      </c>
      <c r="B425" s="4" t="str">
        <f t="shared" si="6"/>
        <v>GOBIERNO AUTÓNOMO MUNICIPAL DE TOLEDO</v>
      </c>
      <c r="C425" s="4" t="s">
        <v>454</v>
      </c>
    </row>
    <row r="426" spans="1:3">
      <c r="A426" s="3">
        <v>1424</v>
      </c>
      <c r="B426" s="4" t="str">
        <f t="shared" si="6"/>
        <v>GOBIERNO AUTÓNOMO MUNICIPAL DE ANDAMARCA (SANTIAGO DE ANDAMARCA)</v>
      </c>
      <c r="C426" s="4" t="s">
        <v>455</v>
      </c>
    </row>
    <row r="427" spans="1:3">
      <c r="A427" s="3">
        <v>1425</v>
      </c>
      <c r="B427" s="4" t="str">
        <f t="shared" si="6"/>
        <v>GOBIERNO AUTÓNOMO MUNICIPAL DE BELÉN DE ANDAMARCA</v>
      </c>
      <c r="C427" s="4" t="s">
        <v>456</v>
      </c>
    </row>
    <row r="428" spans="1:3">
      <c r="A428" s="3">
        <v>1426</v>
      </c>
      <c r="B428" s="4" t="str">
        <f t="shared" si="6"/>
        <v>GOBIERNO AUTÓNOMO MUNICIPAL DE SALINAS DE G. MENDOZA</v>
      </c>
      <c r="C428" s="4" t="s">
        <v>457</v>
      </c>
    </row>
    <row r="429" spans="1:3">
      <c r="A429" s="3">
        <v>1427</v>
      </c>
      <c r="B429" s="4" t="str">
        <f t="shared" si="6"/>
        <v>GOBIERNO AUTÓNOMO MUNICIPAL DE PAMPA AULLAGAS</v>
      </c>
      <c r="C429" s="4" t="s">
        <v>458</v>
      </c>
    </row>
    <row r="430" spans="1:3">
      <c r="A430" s="3">
        <v>1428</v>
      </c>
      <c r="B430" s="4" t="str">
        <f t="shared" si="6"/>
        <v>GOBIERNO AUTÓNOMO MUNICIPAL DE LA RIVERA</v>
      </c>
      <c r="C430" s="4" t="s">
        <v>459</v>
      </c>
    </row>
    <row r="431" spans="1:3">
      <c r="A431" s="3">
        <v>1429</v>
      </c>
      <c r="B431" s="4" t="str">
        <f t="shared" si="6"/>
        <v>GOBIERNO AUTÓNOMO MUNICIPAL DE TODOS SANTOS</v>
      </c>
      <c r="C431" s="4" t="s">
        <v>460</v>
      </c>
    </row>
    <row r="432" spans="1:3">
      <c r="A432" s="3">
        <v>1430</v>
      </c>
      <c r="B432" s="4" t="str">
        <f t="shared" si="6"/>
        <v>GOBIERNO AUTÓNOMO MUNICIPAL DE CARANGAS</v>
      </c>
      <c r="C432" s="4" t="s">
        <v>461</v>
      </c>
    </row>
    <row r="433" spans="1:3">
      <c r="A433" s="3">
        <v>1431</v>
      </c>
      <c r="B433" s="4" t="str">
        <f t="shared" si="6"/>
        <v>GOBIERNO AUTÓNOMO MUNICIPAL DE SABAYA</v>
      </c>
      <c r="C433" s="4" t="s">
        <v>462</v>
      </c>
    </row>
    <row r="434" spans="1:3">
      <c r="A434" s="3">
        <v>1432</v>
      </c>
      <c r="B434" s="4" t="str">
        <f t="shared" si="6"/>
        <v>GOBIERNO AUTÓNOMO MUNICIPAL DE COIPASA</v>
      </c>
      <c r="C434" s="4" t="s">
        <v>463</v>
      </c>
    </row>
    <row r="435" spans="1:3">
      <c r="A435" s="3">
        <v>1433</v>
      </c>
      <c r="B435" s="4" t="str">
        <f t="shared" si="6"/>
        <v>GOBIERNO AUTÓNOMO MUNICIPAL DE CHIPAYA</v>
      </c>
      <c r="C435" s="4" t="s">
        <v>464</v>
      </c>
    </row>
    <row r="436" spans="1:3">
      <c r="A436" s="3">
        <v>1434</v>
      </c>
      <c r="B436" s="4" t="str">
        <f t="shared" si="6"/>
        <v>GOBIERNO AUTÓNOMO MUNICIPAL DE HUAYLLAMARCA (SANTIAGO DE HUAYLLAMARCA)</v>
      </c>
      <c r="C436" s="4" t="s">
        <v>465</v>
      </c>
    </row>
    <row r="437" spans="1:3">
      <c r="A437" s="3">
        <v>1435</v>
      </c>
      <c r="B437" s="4" t="str">
        <f t="shared" si="6"/>
        <v>GOBIERNO AUTÓNOMO MUNICIPAL DE SORACACHI</v>
      </c>
      <c r="C437" s="4" t="s">
        <v>466</v>
      </c>
    </row>
    <row r="438" spans="1:3">
      <c r="A438" s="3">
        <v>1501</v>
      </c>
      <c r="B438" s="4" t="str">
        <f t="shared" si="6"/>
        <v>GOBIERNO AUTÓNOMO MUNICIPAL DE POTOSÍ</v>
      </c>
      <c r="C438" s="4" t="s">
        <v>467</v>
      </c>
    </row>
    <row r="439" spans="1:3">
      <c r="A439" s="3">
        <v>1502</v>
      </c>
      <c r="B439" s="4" t="str">
        <f t="shared" si="6"/>
        <v>GOBIERNO AUTÓNOMO MUNICIPAL DE TINGUIPAYA</v>
      </c>
      <c r="C439" s="4" t="s">
        <v>468</v>
      </c>
    </row>
    <row r="440" spans="1:3">
      <c r="A440" s="3">
        <v>1503</v>
      </c>
      <c r="B440" s="4" t="str">
        <f t="shared" si="6"/>
        <v>GOBIERNO AUTÓNOMO MUNICIPAL DE YOCALLA</v>
      </c>
      <c r="C440" s="4" t="s">
        <v>469</v>
      </c>
    </row>
    <row r="441" spans="1:3">
      <c r="A441" s="3">
        <v>1504</v>
      </c>
      <c r="B441" s="4" t="str">
        <f t="shared" si="6"/>
        <v>GOBIERNO AUTÓNOMO MUNICIPAL DE URMIRI</v>
      </c>
      <c r="C441" s="4" t="s">
        <v>470</v>
      </c>
    </row>
    <row r="442" spans="1:3">
      <c r="A442" s="3">
        <v>1505</v>
      </c>
      <c r="B442" s="4" t="str">
        <f t="shared" si="6"/>
        <v>GOBIERNO AUTÓNOMO MUNICIPAL DE UNCÍA</v>
      </c>
      <c r="C442" s="4" t="s">
        <v>471</v>
      </c>
    </row>
    <row r="443" spans="1:3">
      <c r="A443" s="3">
        <v>1506</v>
      </c>
      <c r="B443" s="4" t="str">
        <f t="shared" si="6"/>
        <v>GOBIERNO AUTÓNOMO MUNICIPAL DE CHAYANTA</v>
      </c>
      <c r="C443" s="4" t="s">
        <v>472</v>
      </c>
    </row>
    <row r="444" spans="1:3">
      <c r="A444" s="3">
        <v>1507</v>
      </c>
      <c r="B444" s="4" t="str">
        <f t="shared" si="6"/>
        <v>GOBIERNO AUTÓNOMO MUNICIPAL DE LLALLAGUA</v>
      </c>
      <c r="C444" s="4" t="s">
        <v>473</v>
      </c>
    </row>
    <row r="445" spans="1:3">
      <c r="A445" s="3">
        <v>1508</v>
      </c>
      <c r="B445" s="4" t="str">
        <f t="shared" si="6"/>
        <v>GOBIERNO AUTÓNOMO MUNICIPAL DE BETANZOS</v>
      </c>
      <c r="C445" s="4" t="s">
        <v>474</v>
      </c>
    </row>
    <row r="446" spans="1:3">
      <c r="A446" s="3">
        <v>1509</v>
      </c>
      <c r="B446" s="4" t="str">
        <f t="shared" si="6"/>
        <v>GOBIERNO AUTÓNOMO MUNICIPAL DE CHAQUI</v>
      </c>
      <c r="C446" s="4" t="s">
        <v>475</v>
      </c>
    </row>
    <row r="447" spans="1:3">
      <c r="A447" s="3">
        <v>1510</v>
      </c>
      <c r="B447" s="4" t="str">
        <f t="shared" si="6"/>
        <v>GOBIERNO AUTÓNOMO MUNICIPAL DE TACOBAMBA</v>
      </c>
      <c r="C447" s="4" t="s">
        <v>476</v>
      </c>
    </row>
    <row r="448" spans="1:3">
      <c r="A448" s="3">
        <v>1511</v>
      </c>
      <c r="B448" s="4" t="str">
        <f t="shared" si="6"/>
        <v>GOBIERNO AUTÓNOMO MUNICIPAL DE COLQUECHACA</v>
      </c>
      <c r="C448" s="4" t="s">
        <v>477</v>
      </c>
    </row>
    <row r="449" spans="1:3">
      <c r="A449" s="3">
        <v>1512</v>
      </c>
      <c r="B449" s="4" t="str">
        <f t="shared" si="6"/>
        <v>GOBIERNO AUTÓNOMO MUNICIPAL DE RAVELO</v>
      </c>
      <c r="C449" s="4" t="s">
        <v>478</v>
      </c>
    </row>
    <row r="450" spans="1:3">
      <c r="A450" s="3">
        <v>1513</v>
      </c>
      <c r="B450" s="4" t="str">
        <f t="shared" si="6"/>
        <v>GOBIERNO AUTÓNOMO MUNICIPAL DE POCOATA</v>
      </c>
      <c r="C450" s="4" t="s">
        <v>479</v>
      </c>
    </row>
    <row r="451" spans="1:3">
      <c r="A451" s="3">
        <v>1514</v>
      </c>
      <c r="B451" s="4" t="str">
        <f t="shared" si="6"/>
        <v>GOBIERNO AUTÓNOMO MUNICIPAL DE OCURÍ</v>
      </c>
      <c r="C451" s="4" t="s">
        <v>480</v>
      </c>
    </row>
    <row r="452" spans="1:3">
      <c r="A452" s="3">
        <v>1515</v>
      </c>
      <c r="B452" s="4" t="str">
        <f t="shared" si="6"/>
        <v>GOBIERNO AUTÓNOMO MUNICIPAL DE SAN PEDRO DE BUENA VISTA</v>
      </c>
      <c r="C452" s="4" t="s">
        <v>481</v>
      </c>
    </row>
    <row r="453" spans="1:3">
      <c r="A453" s="3">
        <v>1516</v>
      </c>
      <c r="B453" s="4" t="str">
        <f t="shared" si="6"/>
        <v>GOBIERNO AUTÓNOMO MUNICIPAL DE TORO TORO</v>
      </c>
      <c r="C453" s="4" t="s">
        <v>482</v>
      </c>
    </row>
    <row r="454" spans="1:3">
      <c r="A454" s="3">
        <v>1517</v>
      </c>
      <c r="B454" s="4" t="str">
        <f t="shared" si="6"/>
        <v>GOBIERNO AUTÓNOMO MUNICIPAL DE COTAGAITA</v>
      </c>
      <c r="C454" s="4" t="s">
        <v>483</v>
      </c>
    </row>
    <row r="455" spans="1:3">
      <c r="A455" s="3">
        <v>1518</v>
      </c>
      <c r="B455" s="4" t="str">
        <f t="shared" si="6"/>
        <v>GOBIERNO AUTÓNOMO MUNICIPAL DE VITICHI</v>
      </c>
      <c r="C455" s="4" t="s">
        <v>484</v>
      </c>
    </row>
    <row r="456" spans="1:3">
      <c r="A456" s="3">
        <v>1519</v>
      </c>
      <c r="B456" s="4" t="str">
        <f t="shared" si="6"/>
        <v>GOBIERNO AUTÓNOMO MUNICIPAL DE TUPIZA</v>
      </c>
      <c r="C456" s="4" t="s">
        <v>485</v>
      </c>
    </row>
    <row r="457" spans="1:3">
      <c r="A457" s="3">
        <v>1520</v>
      </c>
      <c r="B457" s="4" t="str">
        <f t="shared" si="6"/>
        <v>GOBIERNO AUTÓNOMO MUNICIPAL DE ATOCHA</v>
      </c>
      <c r="C457" s="4" t="s">
        <v>486</v>
      </c>
    </row>
    <row r="458" spans="1:3">
      <c r="A458" s="3">
        <v>1521</v>
      </c>
      <c r="B458" s="4" t="str">
        <f t="shared" si="6"/>
        <v>GOBIERNO AUTÓNOMO MUNICIPAL DE COLCHA"K" (VILLA MARTÍN)</v>
      </c>
      <c r="C458" s="4" t="s">
        <v>487</v>
      </c>
    </row>
    <row r="459" spans="1:3">
      <c r="A459" s="3">
        <v>1522</v>
      </c>
      <c r="B459" s="4" t="str">
        <f t="shared" si="6"/>
        <v>GOBIERNO AUTÓNOMO MUNICIPAL DE SAN PEDRO DE QUEMES</v>
      </c>
      <c r="C459" s="4" t="s">
        <v>488</v>
      </c>
    </row>
    <row r="460" spans="1:3">
      <c r="A460" s="3">
        <v>1523</v>
      </c>
      <c r="B460" s="4" t="str">
        <f t="shared" si="6"/>
        <v>GOBIERNO AUTÓNOMO MUNICIPAL DE SAN PABLO DE LÍPEZ</v>
      </c>
      <c r="C460" s="4" t="s">
        <v>489</v>
      </c>
    </row>
    <row r="461" spans="1:3">
      <c r="A461" s="3">
        <v>1524</v>
      </c>
      <c r="B461" s="4" t="str">
        <f t="shared" ref="B461:B524" si="7">UPPER(C461)</f>
        <v>GOBIERNO AUTÓNOMO MUNICIPAL DE MOJINETE</v>
      </c>
      <c r="C461" s="4" t="s">
        <v>490</v>
      </c>
    </row>
    <row r="462" spans="1:3">
      <c r="A462" s="3">
        <v>1525</v>
      </c>
      <c r="B462" s="4" t="str">
        <f t="shared" si="7"/>
        <v>GOBIERNO AUTÓNOMO MUNICIPAL DE SAN ANTONIO DE ESMORUCO</v>
      </c>
      <c r="C462" s="4" t="s">
        <v>491</v>
      </c>
    </row>
    <row r="463" spans="1:3">
      <c r="A463" s="3">
        <v>1526</v>
      </c>
      <c r="B463" s="4" t="str">
        <f t="shared" si="7"/>
        <v>GOBIERNO AUTÓNOMO MUNICIPAL DE SACACA (VILLA DE SACACA)</v>
      </c>
      <c r="C463" s="4" t="s">
        <v>492</v>
      </c>
    </row>
    <row r="464" spans="1:3">
      <c r="A464" s="3">
        <v>1527</v>
      </c>
      <c r="B464" s="4" t="str">
        <f t="shared" si="7"/>
        <v>GOBIERNO AUTÓNOMO MUNICIPAL DE CARIPUYO</v>
      </c>
      <c r="C464" s="4" t="s">
        <v>493</v>
      </c>
    </row>
    <row r="465" spans="1:3">
      <c r="A465" s="3">
        <v>1528</v>
      </c>
      <c r="B465" s="4" t="str">
        <f t="shared" si="7"/>
        <v>GOBIERNO AUTÓNOMO MUNICIPAL DE PUNA (VILLA TALAVERA)</v>
      </c>
      <c r="C465" s="4" t="s">
        <v>494</v>
      </c>
    </row>
    <row r="466" spans="1:3">
      <c r="A466" s="3">
        <v>1529</v>
      </c>
      <c r="B466" s="4" t="str">
        <f t="shared" si="7"/>
        <v>GOBIERNO AUTÓNOMO MUNICIPAL DE CAIZA "D"</v>
      </c>
      <c r="C466" s="4" t="s">
        <v>495</v>
      </c>
    </row>
    <row r="467" spans="1:3">
      <c r="A467" s="3">
        <v>1530</v>
      </c>
      <c r="B467" s="4" t="str">
        <f t="shared" si="7"/>
        <v>GOBIERNO AUTÓNOMO MUNICIPAL DE UYUNI</v>
      </c>
      <c r="C467" s="4" t="s">
        <v>496</v>
      </c>
    </row>
    <row r="468" spans="1:3">
      <c r="A468" s="3">
        <v>1531</v>
      </c>
      <c r="B468" s="4" t="str">
        <f t="shared" si="7"/>
        <v>GOBIERNO AUTÓNOMO MUNICIPAL DE TOMAVE</v>
      </c>
      <c r="C468" s="4" t="s">
        <v>497</v>
      </c>
    </row>
    <row r="469" spans="1:3">
      <c r="A469" s="3">
        <v>1532</v>
      </c>
      <c r="B469" s="4" t="str">
        <f t="shared" si="7"/>
        <v>GOBIERNO AUTÓNOMO MUNICIPAL DE PORCO</v>
      </c>
      <c r="C469" s="4" t="s">
        <v>498</v>
      </c>
    </row>
    <row r="470" spans="1:3">
      <c r="A470" s="3">
        <v>1533</v>
      </c>
      <c r="B470" s="4" t="str">
        <f t="shared" si="7"/>
        <v>GOBIERNO AUTÓNOMO MUNICIPAL DE ARAMPAMPA</v>
      </c>
      <c r="C470" s="4" t="s">
        <v>499</v>
      </c>
    </row>
    <row r="471" spans="1:3">
      <c r="A471" s="3">
        <v>1534</v>
      </c>
      <c r="B471" s="4" t="str">
        <f t="shared" si="7"/>
        <v>GOBIERNO AUTÓNOMO MUNICIPAL DE ACASIO</v>
      </c>
      <c r="C471" s="4" t="s">
        <v>500</v>
      </c>
    </row>
    <row r="472" spans="1:3">
      <c r="A472" s="3">
        <v>1535</v>
      </c>
      <c r="B472" s="4" t="str">
        <f t="shared" si="7"/>
        <v>GOBIERNO AUTÓNOMO MUNICIPAL DE LLICA</v>
      </c>
      <c r="C472" s="4" t="s">
        <v>501</v>
      </c>
    </row>
    <row r="473" spans="1:3">
      <c r="A473" s="3">
        <v>1536</v>
      </c>
      <c r="B473" s="4" t="str">
        <f t="shared" si="7"/>
        <v>GOBIERNO AUTÓNOMO MUNICIPAL DE TAHUA</v>
      </c>
      <c r="C473" s="4" t="s">
        <v>502</v>
      </c>
    </row>
    <row r="474" spans="1:3">
      <c r="A474" s="3">
        <v>1537</v>
      </c>
      <c r="B474" s="4" t="str">
        <f t="shared" si="7"/>
        <v>GOBIERNO AUTÓNOMO MUNICIPAL DE VILLAZÓN</v>
      </c>
      <c r="C474" s="4" t="s">
        <v>503</v>
      </c>
    </row>
    <row r="475" spans="1:3">
      <c r="A475" s="3">
        <v>1538</v>
      </c>
      <c r="B475" s="4" t="str">
        <f t="shared" si="7"/>
        <v>GOBIERNO AUTÓNOMO MUNICIPAL DE SAN AGUSTÍN</v>
      </c>
      <c r="C475" s="4" t="s">
        <v>504</v>
      </c>
    </row>
    <row r="476" spans="1:3">
      <c r="A476" s="3">
        <v>1539</v>
      </c>
      <c r="B476" s="4" t="str">
        <f t="shared" si="7"/>
        <v>GOBIERNO AUTÓNOMO MUNICIPAL DE CKOCHAS</v>
      </c>
      <c r="C476" s="4" t="s">
        <v>505</v>
      </c>
    </row>
    <row r="477" spans="1:3">
      <c r="A477" s="3">
        <v>1540</v>
      </c>
      <c r="B477" s="4" t="str">
        <f t="shared" si="7"/>
        <v>GOBIERNO AUTÓNOMO MUNICIPAL DE CHUQUIUTA "AYLLU JUCUMANI"</v>
      </c>
      <c r="C477" s="4" t="s">
        <v>506</v>
      </c>
    </row>
    <row r="478" spans="1:3">
      <c r="A478" s="3">
        <v>1601</v>
      </c>
      <c r="B478" s="4" t="str">
        <f t="shared" si="7"/>
        <v>GOBIERNO AUTÓNOMO MUNICIPAL DE TARIJA</v>
      </c>
      <c r="C478" s="4" t="s">
        <v>507</v>
      </c>
    </row>
    <row r="479" spans="1:3">
      <c r="A479" s="3">
        <v>1602</v>
      </c>
      <c r="B479" s="4" t="str">
        <f t="shared" si="7"/>
        <v>GOBIERNO AUTÓNOMO MUNICIPAL DE PADCAYA</v>
      </c>
      <c r="C479" s="4" t="s">
        <v>508</v>
      </c>
    </row>
    <row r="480" spans="1:3">
      <c r="A480" s="3">
        <v>1603</v>
      </c>
      <c r="B480" s="4" t="str">
        <f t="shared" si="7"/>
        <v>GOBIERNO AUTÓNOMO MUNICIPAL DE BERMEJO</v>
      </c>
      <c r="C480" s="4" t="s">
        <v>509</v>
      </c>
    </row>
    <row r="481" spans="1:3">
      <c r="A481" s="3">
        <v>1604</v>
      </c>
      <c r="B481" s="4" t="str">
        <f t="shared" si="7"/>
        <v>GOBIERNO AUTÓNOMO MUNICIPAL DE YACUIBA</v>
      </c>
      <c r="C481" s="4" t="s">
        <v>510</v>
      </c>
    </row>
    <row r="482" spans="1:3">
      <c r="A482" s="3">
        <v>1605</v>
      </c>
      <c r="B482" s="4" t="str">
        <f t="shared" si="7"/>
        <v>GOBIERNO AUTÓNOMO MUNICIPAL DE CARAPARÍ</v>
      </c>
      <c r="C482" s="4" t="s">
        <v>511</v>
      </c>
    </row>
    <row r="483" spans="1:3">
      <c r="A483" s="3">
        <v>1606</v>
      </c>
      <c r="B483" s="4" t="str">
        <f t="shared" si="7"/>
        <v>GOBIERNO AUTÓNOMO MUNICIPAL DE VILLAMONTES</v>
      </c>
      <c r="C483" s="4" t="s">
        <v>512</v>
      </c>
    </row>
    <row r="484" spans="1:3">
      <c r="A484" s="3">
        <v>1607</v>
      </c>
      <c r="B484" s="4" t="str">
        <f t="shared" si="7"/>
        <v>GOBIERNO AUTÓNOMO MUNICIPAL DE URIONDO (CONCEPCIÓN)</v>
      </c>
      <c r="C484" s="4" t="s">
        <v>513</v>
      </c>
    </row>
    <row r="485" spans="1:3">
      <c r="A485" s="3">
        <v>1608</v>
      </c>
      <c r="B485" s="4" t="str">
        <f t="shared" si="7"/>
        <v>GOBIERNO AUTÓNOMO MUNICIPAL DE YUNCHARA</v>
      </c>
      <c r="C485" s="4" t="s">
        <v>514</v>
      </c>
    </row>
    <row r="486" spans="1:3">
      <c r="A486" s="3">
        <v>1609</v>
      </c>
      <c r="B486" s="4" t="str">
        <f t="shared" si="7"/>
        <v>GOBIERNO AUTÓNOMO MUNICIPAL DE SAN LORENZO</v>
      </c>
      <c r="C486" s="4" t="s">
        <v>515</v>
      </c>
    </row>
    <row r="487" spans="1:3">
      <c r="A487" s="3">
        <v>1610</v>
      </c>
      <c r="B487" s="4" t="str">
        <f t="shared" si="7"/>
        <v>GOBIERNO AUTÓNOMO MUNICIPAL DE EL PUENTE</v>
      </c>
      <c r="C487" s="4" t="s">
        <v>516</v>
      </c>
    </row>
    <row r="488" spans="1:3">
      <c r="A488" s="3">
        <v>1611</v>
      </c>
      <c r="B488" s="4" t="str">
        <f t="shared" si="7"/>
        <v>GOBIERNO AUTÓNOMO MUNICIPAL DE ENTRE RÍOS</v>
      </c>
      <c r="C488" s="4" t="s">
        <v>517</v>
      </c>
    </row>
    <row r="489" spans="1:3">
      <c r="A489" s="3">
        <v>1701</v>
      </c>
      <c r="B489" s="4" t="str">
        <f t="shared" si="7"/>
        <v>GOBIERNO AUTÓNOMO MUNICIPAL DE SANTA CRUZ DE LA SIERRA</v>
      </c>
      <c r="C489" s="4" t="s">
        <v>518</v>
      </c>
    </row>
    <row r="490" spans="1:3">
      <c r="A490" s="3">
        <v>1702</v>
      </c>
      <c r="B490" s="4" t="str">
        <f t="shared" si="7"/>
        <v>GOBIERNO AUTÓNOMO MUNICIPAL DE COTOCA</v>
      </c>
      <c r="C490" s="4" t="s">
        <v>519</v>
      </c>
    </row>
    <row r="491" spans="1:3">
      <c r="A491" s="3">
        <v>1703</v>
      </c>
      <c r="B491" s="4" t="str">
        <f t="shared" si="7"/>
        <v>GOBIERNO AUTÓNOMO MUNICIPAL DE PORONGO (AYACUCHO)</v>
      </c>
      <c r="C491" s="4" t="s">
        <v>520</v>
      </c>
    </row>
    <row r="492" spans="1:3">
      <c r="A492" s="3">
        <v>1704</v>
      </c>
      <c r="B492" s="4" t="str">
        <f t="shared" si="7"/>
        <v>GOBIERNO AUTÓNOMO MUNICIPAL DE LA GUARDIA</v>
      </c>
      <c r="C492" s="4" t="s">
        <v>521</v>
      </c>
    </row>
    <row r="493" spans="1:3">
      <c r="A493" s="3">
        <v>1705</v>
      </c>
      <c r="B493" s="4" t="str">
        <f t="shared" si="7"/>
        <v>GOBIERNO AUTÓNOMO MUNICIPAL DE EL TORNO</v>
      </c>
      <c r="C493" s="4" t="s">
        <v>522</v>
      </c>
    </row>
    <row r="494" spans="1:3">
      <c r="A494" s="3">
        <v>1706</v>
      </c>
      <c r="B494" s="4" t="str">
        <f t="shared" si="7"/>
        <v>GOBIERNO AUTÓNOMO MUNICIPAL DE WARNES</v>
      </c>
      <c r="C494" s="4" t="s">
        <v>523</v>
      </c>
    </row>
    <row r="495" spans="1:3">
      <c r="A495" s="3">
        <v>1707</v>
      </c>
      <c r="B495" s="4" t="str">
        <f t="shared" si="7"/>
        <v>GOBIERNO AUTÓNOMO MUNICIPAL DE SAN IGNACIO (SAN IGNACIO DE VELASCO)</v>
      </c>
      <c r="C495" s="4" t="s">
        <v>524</v>
      </c>
    </row>
    <row r="496" spans="1:3">
      <c r="A496" s="3">
        <v>1708</v>
      </c>
      <c r="B496" s="4" t="str">
        <f t="shared" si="7"/>
        <v>GOBIERNO AUTÓNOMO MUNICIPAL DE SAN MIGUEL (SAN MIGUEL DE VELASCO)</v>
      </c>
      <c r="C496" s="4" t="s">
        <v>525</v>
      </c>
    </row>
    <row r="497" spans="1:3">
      <c r="A497" s="3">
        <v>1709</v>
      </c>
      <c r="B497" s="4" t="str">
        <f t="shared" si="7"/>
        <v>GOBIERNO AUTÓNOMO MUNICIPAL DE SAN RAFAEL</v>
      </c>
      <c r="C497" s="4" t="s">
        <v>526</v>
      </c>
    </row>
    <row r="498" spans="1:3">
      <c r="A498" s="3">
        <v>1710</v>
      </c>
      <c r="B498" s="4" t="str">
        <f t="shared" si="7"/>
        <v>GOBIERNO AUTÓNOMO MUNICIPAL DE BUENA VISTA</v>
      </c>
      <c r="C498" s="4" t="s">
        <v>527</v>
      </c>
    </row>
    <row r="499" spans="1:3">
      <c r="A499" s="3">
        <v>1711</v>
      </c>
      <c r="B499" s="4" t="str">
        <f t="shared" si="7"/>
        <v>GOBIERNO AUTÓNOMO MUNICIPAL DE SAN CARLOS</v>
      </c>
      <c r="C499" s="4" t="s">
        <v>528</v>
      </c>
    </row>
    <row r="500" spans="1:3">
      <c r="A500" s="3">
        <v>1712</v>
      </c>
      <c r="B500" s="4" t="str">
        <f t="shared" si="7"/>
        <v>GOBIERNO AUTÓNOMO MUNICIPAL DE YAPACANÍ</v>
      </c>
      <c r="C500" s="4" t="s">
        <v>529</v>
      </c>
    </row>
    <row r="501" spans="1:3">
      <c r="A501" s="3">
        <v>1713</v>
      </c>
      <c r="B501" s="4" t="str">
        <f t="shared" si="7"/>
        <v>GOBIERNO AUTÓNOMO MUNICIPAL DE SAN JOSÉ</v>
      </c>
      <c r="C501" s="4" t="s">
        <v>530</v>
      </c>
    </row>
    <row r="502" spans="1:3">
      <c r="A502" s="3">
        <v>1714</v>
      </c>
      <c r="B502" s="4" t="str">
        <f t="shared" si="7"/>
        <v>GOBIERNO AUTÓNOMO MUNICIPAL DE PAILÓN</v>
      </c>
      <c r="C502" s="4" t="s">
        <v>531</v>
      </c>
    </row>
    <row r="503" spans="1:3">
      <c r="A503" s="3">
        <v>1715</v>
      </c>
      <c r="B503" s="4" t="str">
        <f t="shared" si="7"/>
        <v>GOBIERNO AUTÓNOMO MUNICIPAL DE ROBORÉ</v>
      </c>
      <c r="C503" s="4" t="s">
        <v>532</v>
      </c>
    </row>
    <row r="504" spans="1:3">
      <c r="A504" s="3">
        <v>1716</v>
      </c>
      <c r="B504" s="4" t="str">
        <f t="shared" si="7"/>
        <v>GOBIERNO AUTÓNOMO MUNICIPAL DE PORTACHUELO</v>
      </c>
      <c r="C504" s="4" t="s">
        <v>533</v>
      </c>
    </row>
    <row r="505" spans="1:3">
      <c r="A505" s="3">
        <v>1717</v>
      </c>
      <c r="B505" s="4" t="str">
        <f t="shared" si="7"/>
        <v>GOBIERNO AUTÓNOMO MUNICIPAL DE SANTA ROSA DEL SARA</v>
      </c>
      <c r="C505" s="4" t="s">
        <v>534</v>
      </c>
    </row>
    <row r="506" spans="1:3">
      <c r="A506" s="3">
        <v>1718</v>
      </c>
      <c r="B506" s="4" t="str">
        <f t="shared" si="7"/>
        <v>GOBIERNO AUTÓNOMO MUNICIPAL DE LAGUNILLAS</v>
      </c>
      <c r="C506" s="4" t="s">
        <v>535</v>
      </c>
    </row>
    <row r="507" spans="1:3">
      <c r="A507" s="3">
        <v>1719</v>
      </c>
      <c r="B507" s="4" t="str">
        <f t="shared" si="7"/>
        <v>GOBIERNO AUTÓNOMO MUNICIPAL DE CHARAGUA</v>
      </c>
      <c r="C507" s="4" t="s">
        <v>536</v>
      </c>
    </row>
    <row r="508" spans="1:3">
      <c r="A508" s="3">
        <v>1720</v>
      </c>
      <c r="B508" s="4" t="str">
        <f t="shared" si="7"/>
        <v>GOBIERNO AUTÓNOMO MUNICIPAL DE CABEZAS</v>
      </c>
      <c r="C508" s="4" t="s">
        <v>537</v>
      </c>
    </row>
    <row r="509" spans="1:3">
      <c r="A509" s="3">
        <v>1721</v>
      </c>
      <c r="B509" s="4" t="str">
        <f t="shared" si="7"/>
        <v>GOBIERNO AUTÓNOMO MUNICIPAL DE CUEVO</v>
      </c>
      <c r="C509" s="4" t="s">
        <v>538</v>
      </c>
    </row>
    <row r="510" spans="1:3">
      <c r="A510" s="3">
        <v>1722</v>
      </c>
      <c r="B510" s="4" t="str">
        <f t="shared" si="7"/>
        <v>GOBIERNO AUTÓNOMO MUNICIPAL DE GUTIÉRREZ</v>
      </c>
      <c r="C510" s="4" t="s">
        <v>539</v>
      </c>
    </row>
    <row r="511" spans="1:3">
      <c r="A511" s="3">
        <v>1723</v>
      </c>
      <c r="B511" s="4" t="str">
        <f t="shared" si="7"/>
        <v>GOBIERNO AUTÓNOMO MUNICIPAL DE CAMIRI</v>
      </c>
      <c r="C511" s="4" t="s">
        <v>540</v>
      </c>
    </row>
    <row r="512" spans="1:3">
      <c r="A512" s="3">
        <v>1724</v>
      </c>
      <c r="B512" s="4" t="str">
        <f t="shared" si="7"/>
        <v>GOBIERNO AUTÓNOMO MUNICIPAL DE BOYUIBE</v>
      </c>
      <c r="C512" s="4" t="s">
        <v>541</v>
      </c>
    </row>
    <row r="513" spans="1:3">
      <c r="A513" s="3">
        <v>1725</v>
      </c>
      <c r="B513" s="4" t="str">
        <f t="shared" si="7"/>
        <v>GOBIERNO AUTÓNOMO MUNICIPAL DE VALLEGRANDE</v>
      </c>
      <c r="C513" s="4" t="s">
        <v>542</v>
      </c>
    </row>
    <row r="514" spans="1:3">
      <c r="A514" s="3">
        <v>1726</v>
      </c>
      <c r="B514" s="4" t="str">
        <f t="shared" si="7"/>
        <v>GOBIERNO AUTÓNOMO MUNICIPAL DE TRIGAL</v>
      </c>
      <c r="C514" s="4" t="s">
        <v>543</v>
      </c>
    </row>
    <row r="515" spans="1:3">
      <c r="A515" s="3">
        <v>1727</v>
      </c>
      <c r="B515" s="4" t="str">
        <f t="shared" si="7"/>
        <v>GOBIERNO AUTÓNOMO MUNICIPAL DE MORO MORO</v>
      </c>
      <c r="C515" s="4" t="s">
        <v>544</v>
      </c>
    </row>
    <row r="516" spans="1:3">
      <c r="A516" s="3">
        <v>1728</v>
      </c>
      <c r="B516" s="4" t="str">
        <f t="shared" si="7"/>
        <v>GOBIERNO AUTÓNOMO MUNICIPAL DE POSTRER VALLE</v>
      </c>
      <c r="C516" s="4" t="s">
        <v>545</v>
      </c>
    </row>
    <row r="517" spans="1:3">
      <c r="A517" s="3">
        <v>1729</v>
      </c>
      <c r="B517" s="4" t="str">
        <f t="shared" si="7"/>
        <v>GOBIERNO AUTÓNOMO MUNICIPAL DE PUCARA</v>
      </c>
      <c r="C517" s="4" t="s">
        <v>546</v>
      </c>
    </row>
    <row r="518" spans="1:3">
      <c r="A518" s="3">
        <v>1730</v>
      </c>
      <c r="B518" s="4" t="str">
        <f t="shared" si="7"/>
        <v>GOBIERNO AUTÓNOMO MUNICIPAL DE SAMAIPATA</v>
      </c>
      <c r="C518" s="4" t="s">
        <v>547</v>
      </c>
    </row>
    <row r="519" spans="1:3">
      <c r="A519" s="3">
        <v>1731</v>
      </c>
      <c r="B519" s="4" t="str">
        <f t="shared" si="7"/>
        <v>GOBIERNO AUTÓNOMO MUNICIPAL DE PAMPA GRANDE</v>
      </c>
      <c r="C519" s="4" t="s">
        <v>548</v>
      </c>
    </row>
    <row r="520" spans="1:3">
      <c r="A520" s="3">
        <v>1732</v>
      </c>
      <c r="B520" s="4" t="str">
        <f t="shared" si="7"/>
        <v>GOBIERNO AUTÓNOMO MUNICIPAL DE MAIRANA</v>
      </c>
      <c r="C520" s="4" t="s">
        <v>549</v>
      </c>
    </row>
    <row r="521" spans="1:3">
      <c r="A521" s="3">
        <v>1733</v>
      </c>
      <c r="B521" s="4" t="str">
        <f t="shared" si="7"/>
        <v>GOBIERNO AUTÓNOMO MUNICIPAL DE QUIRUSILLAS</v>
      </c>
      <c r="C521" s="4" t="s">
        <v>550</v>
      </c>
    </row>
    <row r="522" spans="1:3">
      <c r="A522" s="3">
        <v>1734</v>
      </c>
      <c r="B522" s="4" t="str">
        <f t="shared" si="7"/>
        <v>GOBIERNO AUTÓNOMO MUNICIPAL DE MONTERO</v>
      </c>
      <c r="C522" s="4" t="s">
        <v>551</v>
      </c>
    </row>
    <row r="523" spans="1:3">
      <c r="A523" s="3">
        <v>1735</v>
      </c>
      <c r="B523" s="4" t="str">
        <f t="shared" si="7"/>
        <v>GOBIERNO AUTÓNOMO MUNICIPAL DE GENERAL AGUSTÍN SAAVEDRA</v>
      </c>
      <c r="C523" s="4" t="s">
        <v>552</v>
      </c>
    </row>
    <row r="524" spans="1:3">
      <c r="A524" s="3">
        <v>1736</v>
      </c>
      <c r="B524" s="4" t="str">
        <f t="shared" si="7"/>
        <v>GOBIERNO AUTÓNOMO MUNICIPAL DE MINEROS</v>
      </c>
      <c r="C524" s="4" t="s">
        <v>553</v>
      </c>
    </row>
    <row r="525" spans="1:3">
      <c r="A525" s="3">
        <v>1737</v>
      </c>
      <c r="B525" s="4" t="str">
        <f t="shared" ref="B525:B588" si="8">UPPER(C525)</f>
        <v>GOBIERNO AUTÓNOMO MUNICIPAL DE CONCEPCIÓN</v>
      </c>
      <c r="C525" s="4" t="s">
        <v>554</v>
      </c>
    </row>
    <row r="526" spans="1:3">
      <c r="A526" s="3">
        <v>1738</v>
      </c>
      <c r="B526" s="4" t="str">
        <f t="shared" si="8"/>
        <v>GOBIERNO AUTÓNOMO MUNICIPAL DE SAN JAVIER</v>
      </c>
      <c r="C526" s="4" t="s">
        <v>555</v>
      </c>
    </row>
    <row r="527" spans="1:3">
      <c r="A527" s="3">
        <v>1739</v>
      </c>
      <c r="B527" s="4" t="str">
        <f t="shared" si="8"/>
        <v>GOBIERNO AUTÓNOMO MUNICIPAL DE SAN JULIÁN</v>
      </c>
      <c r="C527" s="4" t="s">
        <v>556</v>
      </c>
    </row>
    <row r="528" spans="1:3">
      <c r="A528" s="3">
        <v>1740</v>
      </c>
      <c r="B528" s="4" t="str">
        <f t="shared" si="8"/>
        <v>GOBIERNO AUTÓNOMO MUNICIPAL DE SAN MATÍAS</v>
      </c>
      <c r="C528" s="4" t="s">
        <v>557</v>
      </c>
    </row>
    <row r="529" spans="1:3">
      <c r="A529" s="3">
        <v>1741</v>
      </c>
      <c r="B529" s="4" t="str">
        <f t="shared" si="8"/>
        <v>GOBIERNO AUTÓNOMO MUNICIPAL DE COMARAPA</v>
      </c>
      <c r="C529" s="4" t="s">
        <v>558</v>
      </c>
    </row>
    <row r="530" spans="1:3">
      <c r="A530" s="3">
        <v>1742</v>
      </c>
      <c r="B530" s="4" t="str">
        <f t="shared" si="8"/>
        <v>GOBIERNO AUTÓNOMO MUNICIPAL DE SAIPINA</v>
      </c>
      <c r="C530" s="4" t="s">
        <v>559</v>
      </c>
    </row>
    <row r="531" spans="1:3">
      <c r="A531" s="3">
        <v>1743</v>
      </c>
      <c r="B531" s="4" t="str">
        <f t="shared" si="8"/>
        <v>GOBIERNO AUTÓNOMO MUNICIPAL DE PUERTO SUÁREZ</v>
      </c>
      <c r="C531" s="4" t="s">
        <v>560</v>
      </c>
    </row>
    <row r="532" spans="1:3">
      <c r="A532" s="3">
        <v>1744</v>
      </c>
      <c r="B532" s="4" t="str">
        <f t="shared" si="8"/>
        <v>GOBIERNO AUTÓNOMO MUNICIPAL DE PUERTO QUIJARRO</v>
      </c>
      <c r="C532" s="4" t="s">
        <v>561</v>
      </c>
    </row>
    <row r="533" spans="1:3">
      <c r="A533" s="3">
        <v>1745</v>
      </c>
      <c r="B533" s="4" t="str">
        <f t="shared" si="8"/>
        <v>GOBIERNO AUTÓNOMO MUNICIPAL DE ASCENCIÓN DE GUARAYOS</v>
      </c>
      <c r="C533" s="4" t="s">
        <v>562</v>
      </c>
    </row>
    <row r="534" spans="1:3">
      <c r="A534" s="3">
        <v>1746</v>
      </c>
      <c r="B534" s="4" t="str">
        <f t="shared" si="8"/>
        <v>GOBIERNO AUTÓNOMO MUNICIPAL DE URUBICHA</v>
      </c>
      <c r="C534" s="4" t="s">
        <v>563</v>
      </c>
    </row>
    <row r="535" spans="1:3">
      <c r="A535" s="3">
        <v>1747</v>
      </c>
      <c r="B535" s="4" t="str">
        <f t="shared" si="8"/>
        <v>GOBIERNO AUTÓNOMO MUNICIPAL DE EL PUENTE</v>
      </c>
      <c r="C535" s="4" t="s">
        <v>516</v>
      </c>
    </row>
    <row r="536" spans="1:3">
      <c r="A536" s="3">
        <v>1748</v>
      </c>
      <c r="B536" s="4" t="str">
        <f t="shared" si="8"/>
        <v>GOBIERNO AUTÓNOMO MUNICIPAL DE OKINAWA UNO</v>
      </c>
      <c r="C536" s="4" t="s">
        <v>564</v>
      </c>
    </row>
    <row r="537" spans="1:3">
      <c r="A537" s="3">
        <v>1749</v>
      </c>
      <c r="B537" s="4" t="str">
        <f t="shared" si="8"/>
        <v>GOBIERNO AUTÓNOMO MUNICIPAL DE SAN ANTONIO DE LOMERIO</v>
      </c>
      <c r="C537" s="4" t="s">
        <v>565</v>
      </c>
    </row>
    <row r="538" spans="1:3">
      <c r="A538" s="3">
        <v>1750</v>
      </c>
      <c r="B538" s="4" t="str">
        <f t="shared" si="8"/>
        <v>GOBIERNO AUTÓNOMO MUNICIPAL DE SAN RAMÓN</v>
      </c>
      <c r="C538" s="4" t="s">
        <v>566</v>
      </c>
    </row>
    <row r="539" spans="1:3">
      <c r="A539" s="3">
        <v>1751</v>
      </c>
      <c r="B539" s="4" t="str">
        <f t="shared" si="8"/>
        <v>GOBIERNO AUTÓNOMO MUNICIPAL DE EL CARMEN RIVERO TÓRREZ</v>
      </c>
      <c r="C539" s="4" t="s">
        <v>567</v>
      </c>
    </row>
    <row r="540" spans="1:3">
      <c r="A540" s="3">
        <v>1752</v>
      </c>
      <c r="B540" s="4" t="str">
        <f t="shared" si="8"/>
        <v>GOBIERNO AUTÓNOMO MUNICIPAL DE SAN JUAN</v>
      </c>
      <c r="C540" s="4" t="s">
        <v>568</v>
      </c>
    </row>
    <row r="541" spans="1:3">
      <c r="A541" s="3">
        <v>1753</v>
      </c>
      <c r="B541" s="4" t="str">
        <f t="shared" si="8"/>
        <v>GOBIERNO AUTÓNOMO MUNICIPAL DE FERNÁNDEZ ALONSO</v>
      </c>
      <c r="C541" s="4" t="s">
        <v>569</v>
      </c>
    </row>
    <row r="542" spans="1:3">
      <c r="A542" s="3">
        <v>1754</v>
      </c>
      <c r="B542" s="4" t="str">
        <f t="shared" si="8"/>
        <v>GOBIERNO AUTÓNOMO MUNICIPAL DE SAN PEDRO</v>
      </c>
      <c r="C542" s="4" t="s">
        <v>570</v>
      </c>
    </row>
    <row r="543" spans="1:3">
      <c r="A543" s="3">
        <v>1755</v>
      </c>
      <c r="B543" s="4" t="str">
        <f t="shared" si="8"/>
        <v>GOBIERNO AUTÓNOMO MUNICIPAL DE CUATRO CAÑADAS</v>
      </c>
      <c r="C543" s="4" t="s">
        <v>571</v>
      </c>
    </row>
    <row r="544" spans="1:3">
      <c r="A544" s="3">
        <v>1756</v>
      </c>
      <c r="B544" s="4" t="str">
        <f t="shared" si="8"/>
        <v>GOBIERNO AUTÓNOMO MUNICIPAL DE COLPA BÉLGICA</v>
      </c>
      <c r="C544" s="4" t="s">
        <v>572</v>
      </c>
    </row>
    <row r="545" spans="1:3">
      <c r="A545" s="3">
        <v>1801</v>
      </c>
      <c r="B545" s="4" t="str">
        <f t="shared" si="8"/>
        <v>GOBIERNO AUTÓNOMO MUNICIPAL DE TRINIDAD</v>
      </c>
      <c r="C545" s="4" t="s">
        <v>573</v>
      </c>
    </row>
    <row r="546" spans="1:3">
      <c r="A546" s="3">
        <v>1802</v>
      </c>
      <c r="B546" s="4" t="str">
        <f t="shared" si="8"/>
        <v>GOBIERNO AUTÓNOMO MUNICIPAL DE SAN JAVIER</v>
      </c>
      <c r="C546" s="4" t="s">
        <v>555</v>
      </c>
    </row>
    <row r="547" spans="1:3">
      <c r="A547" s="3">
        <v>1803</v>
      </c>
      <c r="B547" s="4" t="str">
        <f t="shared" si="8"/>
        <v>GOBIERNO AUTÓNOMO MUNICIPAL DE RIBERALTA</v>
      </c>
      <c r="C547" s="4" t="s">
        <v>574</v>
      </c>
    </row>
    <row r="548" spans="1:3">
      <c r="A548" s="3">
        <v>1805</v>
      </c>
      <c r="B548" s="4" t="str">
        <f t="shared" si="8"/>
        <v>GOBIERNO AUTÓNOMO MUNICIPAL DE PUERTO GUAYARAMERÍN</v>
      </c>
      <c r="C548" s="4" t="s">
        <v>575</v>
      </c>
    </row>
    <row r="549" spans="1:3">
      <c r="A549" s="3">
        <v>1806</v>
      </c>
      <c r="B549" s="4" t="str">
        <f t="shared" si="8"/>
        <v>GOBIERNO AUTÓNOMO MUNICIPAL DE REYES</v>
      </c>
      <c r="C549" s="4" t="s">
        <v>576</v>
      </c>
    </row>
    <row r="550" spans="1:3">
      <c r="A550" s="3">
        <v>1807</v>
      </c>
      <c r="B550" s="4" t="str">
        <f t="shared" si="8"/>
        <v>GOBIERNO AUTÓNOMO MUNICIPAL DE PUERTO RURRENABAQUE</v>
      </c>
      <c r="C550" s="4" t="s">
        <v>577</v>
      </c>
    </row>
    <row r="551" spans="1:3">
      <c r="A551" s="3">
        <v>1808</v>
      </c>
      <c r="B551" s="4" t="str">
        <f t="shared" si="8"/>
        <v>GOBIERNO AUTÓNOMO MUNICIPAL DE SAN BORJA</v>
      </c>
      <c r="C551" s="4" t="s">
        <v>578</v>
      </c>
    </row>
    <row r="552" spans="1:3">
      <c r="A552" s="3">
        <v>1809</v>
      </c>
      <c r="B552" s="4" t="str">
        <f t="shared" si="8"/>
        <v>GOBIERNO AUTÓNOMO MUNICIPAL DE SANTA ROSA</v>
      </c>
      <c r="C552" s="4" t="s">
        <v>579</v>
      </c>
    </row>
    <row r="553" spans="1:3">
      <c r="A553" s="3">
        <v>1810</v>
      </c>
      <c r="B553" s="4" t="str">
        <f t="shared" si="8"/>
        <v>GOBIERNO AUTÓNOMO MUNICIPAL DE SANTA ANA</v>
      </c>
      <c r="C553" s="4" t="s">
        <v>580</v>
      </c>
    </row>
    <row r="554" spans="1:3">
      <c r="A554" s="3">
        <v>1811</v>
      </c>
      <c r="B554" s="4" t="str">
        <f t="shared" si="8"/>
        <v>GOBIERNO AUTÓNOMO MUNICIPAL DE SAN IGNACIO</v>
      </c>
      <c r="C554" s="4" t="s">
        <v>581</v>
      </c>
    </row>
    <row r="555" spans="1:3">
      <c r="A555" s="3">
        <v>1812</v>
      </c>
      <c r="B555" s="4" t="str">
        <f t="shared" si="8"/>
        <v>GOBIERNO AUTÓNOMO MUNICIPAL DE LORETO</v>
      </c>
      <c r="C555" s="4" t="s">
        <v>582</v>
      </c>
    </row>
    <row r="556" spans="1:3">
      <c r="A556" s="3">
        <v>1813</v>
      </c>
      <c r="B556" s="4" t="str">
        <f t="shared" si="8"/>
        <v>GOBIERNO AUTÓNOMO MUNICIPAL DE SAN ANDRÉS</v>
      </c>
      <c r="C556" s="4" t="s">
        <v>583</v>
      </c>
    </row>
    <row r="557" spans="1:3">
      <c r="A557" s="3">
        <v>1814</v>
      </c>
      <c r="B557" s="4" t="str">
        <f t="shared" si="8"/>
        <v>GOBIERNO AUTÓNOMO MUNICIPAL DE SAN JOAQUÍN</v>
      </c>
      <c r="C557" s="4" t="s">
        <v>584</v>
      </c>
    </row>
    <row r="558" spans="1:3">
      <c r="A558" s="3">
        <v>1815</v>
      </c>
      <c r="B558" s="4" t="str">
        <f t="shared" si="8"/>
        <v>GOBIERNO AUTÓNOMO MUNICIPAL DE SAN RAMÓN</v>
      </c>
      <c r="C558" s="4" t="s">
        <v>566</v>
      </c>
    </row>
    <row r="559" spans="1:3">
      <c r="A559" s="3">
        <v>1816</v>
      </c>
      <c r="B559" s="4" t="str">
        <f t="shared" si="8"/>
        <v>GOBIERNO AUTÓNOMO MUNICIPAL DE PUERTO SÍLES</v>
      </c>
      <c r="C559" s="4" t="s">
        <v>585</v>
      </c>
    </row>
    <row r="560" spans="1:3">
      <c r="A560" s="3">
        <v>1817</v>
      </c>
      <c r="B560" s="4" t="str">
        <f t="shared" si="8"/>
        <v>GOBIERNO AUTÓNOMO MUNICIPAL DE MAGDALENA</v>
      </c>
      <c r="C560" s="4" t="s">
        <v>586</v>
      </c>
    </row>
    <row r="561" spans="1:3">
      <c r="A561" s="3">
        <v>1818</v>
      </c>
      <c r="B561" s="4" t="str">
        <f t="shared" si="8"/>
        <v>GOBIERNO AUTÓNOMO MUNICIPAL DE BAURES</v>
      </c>
      <c r="C561" s="4" t="s">
        <v>587</v>
      </c>
    </row>
    <row r="562" spans="1:3">
      <c r="A562" s="3">
        <v>1819</v>
      </c>
      <c r="B562" s="4" t="str">
        <f t="shared" si="8"/>
        <v>GOBIERNO AUTÓNOMO MUNICIPAL DE HUACARAJE</v>
      </c>
      <c r="C562" s="4" t="s">
        <v>588</v>
      </c>
    </row>
    <row r="563" spans="1:3">
      <c r="A563" s="3">
        <v>1820</v>
      </c>
      <c r="B563" s="4" t="str">
        <f t="shared" si="8"/>
        <v>GOBIERNO AUTÓNOMO MUNICIPAL DE EXALTACIÓN</v>
      </c>
      <c r="C563" s="4" t="s">
        <v>589</v>
      </c>
    </row>
    <row r="564" spans="1:3">
      <c r="A564" s="3">
        <v>1901</v>
      </c>
      <c r="B564" s="4" t="str">
        <f t="shared" si="8"/>
        <v>GOBIERNO AUTÓNOMO MUNICIPAL DE COBIJA</v>
      </c>
      <c r="C564" s="4" t="s">
        <v>590</v>
      </c>
    </row>
    <row r="565" spans="1:3">
      <c r="A565" s="3">
        <v>1902</v>
      </c>
      <c r="B565" s="4" t="str">
        <f t="shared" si="8"/>
        <v>GOBIERNO AUTÓNOMO MUNICIPAL DE PORVENIR</v>
      </c>
      <c r="C565" s="4" t="s">
        <v>591</v>
      </c>
    </row>
    <row r="566" spans="1:3">
      <c r="A566" s="3">
        <v>1903</v>
      </c>
      <c r="B566" s="4" t="str">
        <f t="shared" si="8"/>
        <v>GOBIERNO AUTÓNOMO MUNICIPAL DE BOLPEBRA</v>
      </c>
      <c r="C566" s="4" t="s">
        <v>592</v>
      </c>
    </row>
    <row r="567" spans="1:3">
      <c r="A567" s="3">
        <v>1904</v>
      </c>
      <c r="B567" s="4" t="str">
        <f t="shared" si="8"/>
        <v>GOBIERNO AUTÓNOMO MUNICIPAL DE BELLA FLOR</v>
      </c>
      <c r="C567" s="4" t="s">
        <v>593</v>
      </c>
    </row>
    <row r="568" spans="1:3">
      <c r="A568" s="3">
        <v>1905</v>
      </c>
      <c r="B568" s="4" t="str">
        <f t="shared" si="8"/>
        <v>GOBIERNO AUTÓNOMO MUNICIPAL DE PUERTO RICO</v>
      </c>
      <c r="C568" s="4" t="s">
        <v>594</v>
      </c>
    </row>
    <row r="569" spans="1:3">
      <c r="A569" s="3">
        <v>1906</v>
      </c>
      <c r="B569" s="4" t="str">
        <f t="shared" si="8"/>
        <v>GOBIERNO AUTÓNOMO MUNICIPAL DE SAN PEDRO</v>
      </c>
      <c r="C569" s="4" t="s">
        <v>570</v>
      </c>
    </row>
    <row r="570" spans="1:3">
      <c r="A570" s="3">
        <v>1907</v>
      </c>
      <c r="B570" s="4" t="str">
        <f t="shared" si="8"/>
        <v>GOBIERNO AUTÓNOMO MUNICIPAL DE FILADELFIA</v>
      </c>
      <c r="C570" s="4" t="s">
        <v>595</v>
      </c>
    </row>
    <row r="571" spans="1:3">
      <c r="A571" s="3">
        <v>1908</v>
      </c>
      <c r="B571" s="4" t="str">
        <f t="shared" si="8"/>
        <v>GOBIERNO AUTÓNOMO MUNICIPAL DE PUERTO GONZALO MORENO</v>
      </c>
      <c r="C571" s="4" t="s">
        <v>596</v>
      </c>
    </row>
    <row r="572" spans="1:3">
      <c r="A572" s="3">
        <v>1909</v>
      </c>
      <c r="B572" s="4" t="str">
        <f t="shared" si="8"/>
        <v>GOBIERNO AUTÓNOMO MUNICIPAL DE SAN LORENZO</v>
      </c>
      <c r="C572" s="4" t="s">
        <v>515</v>
      </c>
    </row>
    <row r="573" spans="1:3">
      <c r="A573" s="3">
        <v>1910</v>
      </c>
      <c r="B573" s="4" t="str">
        <f t="shared" si="8"/>
        <v>GOBIERNO AUTÓNOMO MUNICIPAL DE SENA</v>
      </c>
      <c r="C573" s="4" t="s">
        <v>597</v>
      </c>
    </row>
    <row r="574" spans="1:3">
      <c r="A574" s="3">
        <v>1911</v>
      </c>
      <c r="B574" s="4" t="str">
        <f t="shared" si="8"/>
        <v>GOBIERNO AUTÓNOMO MUNICIPAL DE SANTA ROSA DEL ABUNÁ</v>
      </c>
      <c r="C574" s="4" t="s">
        <v>598</v>
      </c>
    </row>
    <row r="575" spans="1:3">
      <c r="A575" s="3">
        <v>1912</v>
      </c>
      <c r="B575" s="4" t="str">
        <f t="shared" si="8"/>
        <v>GOBIERNO AUTÓNOMO MUNICIPAL DE INGAVI (HUMAITA)</v>
      </c>
      <c r="C575" s="4" t="s">
        <v>599</v>
      </c>
    </row>
    <row r="576" spans="1:3">
      <c r="A576" s="3">
        <v>1913</v>
      </c>
      <c r="B576" s="4" t="str">
        <f t="shared" si="8"/>
        <v>GOBIERNO AUTÓNOMO MUNICIPAL DE NUEVA ESPERANZA</v>
      </c>
      <c r="C576" s="4" t="s">
        <v>600</v>
      </c>
    </row>
    <row r="577" spans="1:3">
      <c r="A577" s="3">
        <v>1914</v>
      </c>
      <c r="B577" s="4" t="str">
        <f t="shared" si="8"/>
        <v>GOBIERNO AUTÓNOMO MUNICIPAL DE VILLA NUEVA (LOMA ALTA)</v>
      </c>
      <c r="C577" s="4" t="s">
        <v>601</v>
      </c>
    </row>
    <row r="578" spans="1:3">
      <c r="A578" s="3">
        <v>1915</v>
      </c>
      <c r="B578" s="4" t="str">
        <f t="shared" si="8"/>
        <v>GOBIERNO AUTÓNOMO MUNICIPAL DE SANTOS MERCADO</v>
      </c>
      <c r="C578" s="4" t="s">
        <v>602</v>
      </c>
    </row>
    <row r="579" spans="1:3">
      <c r="A579" s="3">
        <v>2301</v>
      </c>
      <c r="B579" s="4" t="str">
        <f t="shared" si="8"/>
        <v>EMPRESA MUNICIPAL DE GESTIÓN DE RESIDUOS SÓLIDOS</v>
      </c>
      <c r="C579" s="4" t="s">
        <v>603</v>
      </c>
    </row>
    <row r="580" spans="1:3">
      <c r="A580" s="3">
        <v>2302</v>
      </c>
      <c r="B580" s="4" t="str">
        <f t="shared" si="8"/>
        <v>EMPRESA MUNICIPAL DE AGUA POTABLE Y ALCANTARILLADO SACABA</v>
      </c>
      <c r="C580" s="4" t="s">
        <v>604</v>
      </c>
    </row>
    <row r="581" spans="1:3">
      <c r="A581" s="3">
        <v>2303</v>
      </c>
      <c r="B581" s="4" t="str">
        <f t="shared" si="8"/>
        <v>EMPRESA MUNICIPAL DE AREAS VERDES Y RECREACIÓN ALTERNATIVA</v>
      </c>
      <c r="C581" s="4" t="s">
        <v>605</v>
      </c>
    </row>
    <row r="582" spans="1:3">
      <c r="A582" s="3">
        <v>2311</v>
      </c>
      <c r="B582" s="4" t="str">
        <f t="shared" si="8"/>
        <v>SERVICIO DE CUENCAS (SEARPI)</v>
      </c>
      <c r="C582" s="4" t="s">
        <v>606</v>
      </c>
    </row>
    <row r="583" spans="1:3">
      <c r="A583" s="3">
        <v>2312</v>
      </c>
      <c r="B583" s="4" t="str">
        <f t="shared" si="8"/>
        <v>EMPRESA MUNICIPAL DE AGUA POTABLE Y ALCANTARILLADO VIACHA</v>
      </c>
      <c r="C583" s="4" t="s">
        <v>607</v>
      </c>
    </row>
    <row r="584" spans="1:3">
      <c r="A584" s="3">
        <v>2313</v>
      </c>
      <c r="B584" s="4" t="str">
        <f t="shared" si="8"/>
        <v>ENTIDAD MUNICIPAL DE ASEO URBANO SUCRE</v>
      </c>
      <c r="C584" s="4" t="s">
        <v>608</v>
      </c>
    </row>
    <row r="585" spans="1:3">
      <c r="A585" s="3">
        <v>2314</v>
      </c>
      <c r="B585" s="4" t="str">
        <f t="shared" si="8"/>
        <v>EMPRESA MUNICIPAL DE AREAS VERDES SUCRE</v>
      </c>
      <c r="C585" s="4" t="s">
        <v>609</v>
      </c>
    </row>
    <row r="586" spans="1:3">
      <c r="A586" s="3">
        <v>2315</v>
      </c>
      <c r="B586" s="4" t="str">
        <f t="shared" si="8"/>
        <v xml:space="preserve">EMPRESA MUNICIPAL DE SERVICIO DE ASEO </v>
      </c>
      <c r="C586" s="4" t="s">
        <v>610</v>
      </c>
    </row>
    <row r="587" spans="1:3">
      <c r="A587" s="3">
        <v>2316</v>
      </c>
      <c r="B587" s="4" t="str">
        <f t="shared" si="8"/>
        <v>EMPRESA MUNICIPAL DE ÁREAS VERDES, PARQUES Y FORESTACIÓN</v>
      </c>
      <c r="C587" s="4" t="s">
        <v>611</v>
      </c>
    </row>
    <row r="588" spans="1:3">
      <c r="A588" s="3">
        <v>2317</v>
      </c>
      <c r="B588" s="4" t="str">
        <f t="shared" si="8"/>
        <v>EMPRESA MUNICIPAL DE ASFALTOS Y VÍAS</v>
      </c>
      <c r="C588" s="4" t="s">
        <v>612</v>
      </c>
    </row>
    <row r="589" spans="1:3">
      <c r="A589" s="3">
        <v>2318</v>
      </c>
      <c r="B589" s="4" t="str">
        <f t="shared" ref="B589:B607" si="9">UPPER(C589)</f>
        <v>ENTIDAD DESCENTRALIZADA UMMIPRE PROMAN</v>
      </c>
      <c r="C589" s="4" t="s">
        <v>613</v>
      </c>
    </row>
    <row r="590" spans="1:3">
      <c r="A590" s="3">
        <v>2319</v>
      </c>
      <c r="B590" s="4" t="str">
        <f t="shared" si="9"/>
        <v>EMPRESA PÚBLICA DEPARTAMENTAL ESTRATÉGICA DE AGUAS - LA PAZ</v>
      </c>
      <c r="C590" s="4" t="s">
        <v>614</v>
      </c>
    </row>
    <row r="591" spans="1:3">
      <c r="A591" s="3">
        <v>2320</v>
      </c>
      <c r="B591" s="4" t="str">
        <f t="shared" si="9"/>
        <v>EMPRESA PUBLICA MUNICIPAL DE SERVICIOS DE AGUA Y ALCANTARRILLADO SANITARIO DE COBIJA</v>
      </c>
      <c r="C591" s="4" t="s">
        <v>615</v>
      </c>
    </row>
    <row r="592" spans="1:3">
      <c r="A592" s="3">
        <v>2321</v>
      </c>
      <c r="B592" s="4" t="str">
        <f t="shared" si="9"/>
        <v>EMPRESA MUNICIPAL DE ASEO DE EL ALTO</v>
      </c>
      <c r="C592" s="4" t="s">
        <v>616</v>
      </c>
    </row>
    <row r="593" spans="1:3">
      <c r="A593" s="3">
        <v>2322</v>
      </c>
      <c r="B593" s="4" t="str">
        <f t="shared" si="9"/>
        <v>ENTIDAD MATADERO FRIGORIFICO MUNICIPAL DE TARIJA</v>
      </c>
      <c r="C593" s="4" t="s">
        <v>617</v>
      </c>
    </row>
    <row r="594" spans="1:3">
      <c r="A594" s="3">
        <v>2323</v>
      </c>
      <c r="B594" s="4" t="str">
        <f t="shared" si="9"/>
        <v>ENTIDAD ASEO MUNICIPAL DE TARIJA</v>
      </c>
      <c r="C594" s="4" t="s">
        <v>618</v>
      </c>
    </row>
    <row r="595" spans="1:3">
      <c r="A595" s="3">
        <v>2324</v>
      </c>
      <c r="B595" s="4" t="str">
        <f t="shared" si="9"/>
        <v>ENTIDAD OBRAS PUBLICAS MUNICIPALES DE TARIJA</v>
      </c>
      <c r="C595" s="4" t="s">
        <v>619</v>
      </c>
    </row>
    <row r="596" spans="1:3">
      <c r="A596" s="3">
        <v>2325</v>
      </c>
      <c r="B596" s="4" t="str">
        <f t="shared" si="9"/>
        <v>ENTIDAD ORDENAMIENTO TERRITORIAL DE TARIJA</v>
      </c>
      <c r="C596" s="4" t="s">
        <v>620</v>
      </c>
    </row>
    <row r="597" spans="1:3">
      <c r="A597" s="3">
        <v>2326</v>
      </c>
      <c r="B597" s="4" t="str">
        <f t="shared" si="9"/>
        <v>ENTIDAD ORDEN Y SEGURIDAD CIUDADANA MUNICIPAL DE TARIJA</v>
      </c>
      <c r="C597" s="4" t="s">
        <v>621</v>
      </c>
    </row>
    <row r="598" spans="1:3">
      <c r="A598" s="3">
        <v>2327</v>
      </c>
      <c r="B598" s="4" t="str">
        <f t="shared" si="9"/>
        <v>EMPRESA MUNICIPAL AUTONOMA DE AGUA POTABLE Y ALCANTARILLADO  DE YACUIBA</v>
      </c>
      <c r="C598" s="4" t="s">
        <v>622</v>
      </c>
    </row>
    <row r="599" spans="1:3">
      <c r="A599" s="3">
        <v>9001</v>
      </c>
      <c r="B599" s="4" t="str">
        <f t="shared" si="9"/>
        <v>FEDERACIÓN DE ASOCIACIONES MUNICIPALES DE BOLIVIA</v>
      </c>
      <c r="C599" s="4" t="s">
        <v>623</v>
      </c>
    </row>
    <row r="600" spans="1:3">
      <c r="A600" s="3" t="s">
        <v>624</v>
      </c>
      <c r="B600" s="4" t="str">
        <f t="shared" si="9"/>
        <v>DIRECCIÓN GENERAL DE PROGRAMACIÓN Y OPERACIONES DEL TESORO</v>
      </c>
      <c r="C600" s="4" t="s">
        <v>625</v>
      </c>
    </row>
    <row r="601" spans="1:3">
      <c r="A601" s="3" t="s">
        <v>626</v>
      </c>
      <c r="B601" s="4" t="str">
        <f t="shared" si="9"/>
        <v>DIRECCIÓN GENERAL DE PROGRAMACIÓN Y OPERACIONES DEL TESORO</v>
      </c>
      <c r="C601" s="4" t="s">
        <v>625</v>
      </c>
    </row>
    <row r="602" spans="1:3">
      <c r="A602" s="3" t="s">
        <v>627</v>
      </c>
      <c r="B602" s="4" t="str">
        <f t="shared" si="9"/>
        <v>DIRECCIÓN GENERAL DE CRÉDITO PÚBLICO</v>
      </c>
      <c r="C602" s="4" t="s">
        <v>628</v>
      </c>
    </row>
    <row r="603" spans="1:3">
      <c r="A603" s="3" t="s">
        <v>629</v>
      </c>
      <c r="B603" s="4" t="str">
        <f t="shared" si="9"/>
        <v>DIRECCIÓN GENERAL DE ADMINISTRACIÓN Y FINANZAS TERRITORIALES</v>
      </c>
      <c r="C603" s="4" t="s">
        <v>630</v>
      </c>
    </row>
    <row r="604" spans="1:3">
      <c r="A604" s="3" t="s">
        <v>631</v>
      </c>
      <c r="B604" s="4" t="str">
        <f t="shared" si="9"/>
        <v>DIRECCIÓN GENERAL DE PENSIONES Y JUBILACIONES</v>
      </c>
      <c r="C604" s="4" t="s">
        <v>632</v>
      </c>
    </row>
    <row r="605" spans="1:3">
      <c r="A605" s="94" t="s">
        <v>633</v>
      </c>
      <c r="B605" s="4" t="str">
        <f t="shared" si="9"/>
        <v>ACREEDORES</v>
      </c>
      <c r="C605" s="4" t="s">
        <v>634</v>
      </c>
    </row>
    <row r="606" spans="1:3">
      <c r="A606" s="94" t="s">
        <v>635</v>
      </c>
      <c r="B606" s="4" t="str">
        <f t="shared" si="9"/>
        <v>AREA DE CONTABILIDAD</v>
      </c>
      <c r="C606" s="4" t="s">
        <v>636</v>
      </c>
    </row>
    <row r="607" spans="1:3">
      <c r="A607" s="94" t="s">
        <v>637</v>
      </c>
      <c r="B607" s="4" t="str">
        <f t="shared" si="9"/>
        <v>NO IDENTIFICADO</v>
      </c>
      <c r="C607" s="4" t="s">
        <v>649</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Q627"/>
  <sheetViews>
    <sheetView showGridLines="0" view="pageBreakPreview" zoomScale="55" zoomScaleNormal="70" zoomScaleSheetLayoutView="55" workbookViewId="0">
      <pane xSplit="3" ySplit="10" topLeftCell="S580" activePane="bottomRight" state="frozen"/>
      <selection activeCell="G12" sqref="G12"/>
      <selection pane="topRight" activeCell="G12" sqref="G12"/>
      <selection pane="bottomLeft" activeCell="G12" sqref="G12"/>
      <selection pane="bottomRight" activeCell="W616" sqref="W616:AK616"/>
    </sheetView>
  </sheetViews>
  <sheetFormatPr baseColWidth="10" defaultRowHeight="15" outlineLevelCol="1"/>
  <cols>
    <col min="1" max="1" width="8.140625" style="21" customWidth="1"/>
    <col min="2" max="2" width="41.85546875" style="22" customWidth="1"/>
    <col min="3" max="3" width="7.5703125" style="23" customWidth="1"/>
    <col min="4" max="5" width="21.42578125" style="164" bestFit="1" customWidth="1" outlineLevel="1"/>
    <col min="6" max="7" width="19.140625" style="164" bestFit="1" customWidth="1" outlineLevel="1"/>
    <col min="8" max="8" width="18.85546875" style="164" bestFit="1" customWidth="1" outlineLevel="1"/>
    <col min="9" max="9" width="19.140625" style="164" bestFit="1" customWidth="1" outlineLevel="1"/>
    <col min="10" max="10" width="19.42578125" style="164" bestFit="1" customWidth="1" outlineLevel="1"/>
    <col min="11" max="11" width="18.5703125" style="164" bestFit="1" customWidth="1" outlineLevel="1"/>
    <col min="12" max="14" width="18.85546875" style="164" bestFit="1" customWidth="1" outlineLevel="1"/>
    <col min="15" max="15" width="18.5703125" style="164" bestFit="1" customWidth="1" outlineLevel="1"/>
    <col min="16" max="16" width="18.85546875" style="164" bestFit="1" customWidth="1" outlineLevel="1"/>
    <col min="17" max="17" width="19.140625" style="164" bestFit="1" customWidth="1" outlineLevel="1"/>
    <col min="18" max="18" width="17.28515625" style="164" bestFit="1" customWidth="1" outlineLevel="1"/>
    <col min="19" max="19" width="18.5703125" style="164" bestFit="1" customWidth="1" outlineLevel="1"/>
    <col min="20" max="20" width="19.140625" style="164" bestFit="1" customWidth="1" outlineLevel="1"/>
    <col min="21" max="21" width="18.28515625" style="164" bestFit="1" customWidth="1" outlineLevel="1"/>
    <col min="22" max="22" width="18.5703125" style="164" bestFit="1" customWidth="1" outlineLevel="1"/>
    <col min="23" max="24" width="24" style="164" bestFit="1" customWidth="1" outlineLevel="1" collapsed="1"/>
    <col min="25" max="25" width="19.140625" style="164" bestFit="1" customWidth="1" outlineLevel="1" collapsed="1"/>
    <col min="26" max="26" width="18.5703125" style="164" bestFit="1" customWidth="1" outlineLevel="1"/>
    <col min="27" max="27" width="19.140625" style="164" bestFit="1" customWidth="1" outlineLevel="1"/>
    <col min="28" max="28" width="19.5703125" style="164" bestFit="1" customWidth="1" outlineLevel="1" collapsed="1"/>
    <col min="29" max="29" width="18.85546875" style="164" bestFit="1" customWidth="1" outlineLevel="1"/>
    <col min="30" max="30" width="18.5703125" style="164" bestFit="1" customWidth="1" outlineLevel="1"/>
    <col min="31" max="31" width="18.85546875" style="164" bestFit="1" customWidth="1" outlineLevel="1"/>
    <col min="32" max="32" width="18.28515625" style="164" bestFit="1" customWidth="1" outlineLevel="1"/>
    <col min="33" max="33" width="17.5703125" style="164" bestFit="1" customWidth="1" outlineLevel="1"/>
    <col min="34" max="35" width="18.5703125" style="164" bestFit="1" customWidth="1" outlineLevel="1"/>
    <col min="36" max="36" width="18.28515625" style="164" bestFit="1" customWidth="1" outlineLevel="1"/>
    <col min="37" max="37" width="18.5703125" style="164" bestFit="1" customWidth="1" outlineLevel="1"/>
    <col min="38" max="38" width="32" style="165" customWidth="1"/>
    <col min="39" max="41" width="11.42578125" style="25"/>
    <col min="42" max="42" width="17.140625" style="25" customWidth="1"/>
    <col min="43" max="43" width="14.42578125" style="25" customWidth="1"/>
    <col min="44" max="16384" width="11.42578125" style="25"/>
  </cols>
  <sheetData>
    <row r="1" spans="1:43" s="36" customFormat="1">
      <c r="A1" s="32"/>
      <c r="B1" s="33"/>
      <c r="C1" s="34"/>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7"/>
    </row>
    <row r="2" spans="1:43" s="36" customFormat="1" ht="13.5" customHeight="1">
      <c r="A2" s="32"/>
      <c r="B2" s="33"/>
      <c r="C2" s="34"/>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7"/>
    </row>
    <row r="3" spans="1:43" s="36" customFormat="1">
      <c r="A3" s="32"/>
      <c r="B3" s="33"/>
      <c r="C3" s="34"/>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7"/>
    </row>
    <row r="4" spans="1:43" s="36" customFormat="1" ht="18" customHeight="1">
      <c r="A4" s="313" t="s">
        <v>653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157"/>
    </row>
    <row r="5" spans="1:43" s="36" customFormat="1" ht="18.75">
      <c r="A5" s="313" t="s">
        <v>11979</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157"/>
    </row>
    <row r="6" spans="1:43" s="36" customFormat="1" ht="18.75">
      <c r="A6" s="313" t="s">
        <v>16149</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157"/>
    </row>
    <row r="7" spans="1:43" s="36" customFormat="1" ht="18.75">
      <c r="A7" s="313" t="s">
        <v>654</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157"/>
    </row>
    <row r="8" spans="1:43" s="36" customFormat="1">
      <c r="A8" s="32"/>
      <c r="B8" s="33"/>
      <c r="C8" s="34"/>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7"/>
    </row>
    <row r="9" spans="1:43" s="36" customFormat="1" ht="15" customHeight="1">
      <c r="A9" s="64"/>
      <c r="B9" s="37"/>
      <c r="C9" s="38"/>
      <c r="D9" s="317" t="s">
        <v>655</v>
      </c>
      <c r="E9" s="317"/>
      <c r="F9" s="317"/>
      <c r="G9" s="317"/>
      <c r="H9" s="317"/>
      <c r="I9" s="317"/>
      <c r="J9" s="317"/>
      <c r="K9" s="317"/>
      <c r="L9" s="317"/>
      <c r="M9" s="317"/>
      <c r="N9" s="317"/>
      <c r="O9" s="317"/>
      <c r="P9" s="317"/>
      <c r="Q9" s="317"/>
      <c r="R9" s="317"/>
      <c r="S9" s="317"/>
      <c r="T9" s="317"/>
      <c r="U9" s="317"/>
      <c r="V9" s="318"/>
      <c r="W9" s="314" t="s">
        <v>656</v>
      </c>
      <c r="X9" s="315"/>
      <c r="Y9" s="315"/>
      <c r="Z9" s="315"/>
      <c r="AA9" s="315"/>
      <c r="AB9" s="315"/>
      <c r="AC9" s="315"/>
      <c r="AD9" s="315"/>
      <c r="AE9" s="315"/>
      <c r="AF9" s="315"/>
      <c r="AG9" s="315"/>
      <c r="AH9" s="315"/>
      <c r="AI9" s="315"/>
      <c r="AJ9" s="315"/>
      <c r="AK9" s="316"/>
      <c r="AL9" s="157"/>
    </row>
    <row r="10" spans="1:43" s="26" customFormat="1" ht="34.5">
      <c r="A10" s="70" t="s">
        <v>657</v>
      </c>
      <c r="B10" s="71" t="s">
        <v>41</v>
      </c>
      <c r="C10" s="72" t="s">
        <v>658</v>
      </c>
      <c r="D10" s="158" t="s">
        <v>1274</v>
      </c>
      <c r="E10" s="158" t="s">
        <v>1275</v>
      </c>
      <c r="F10" s="159" t="s">
        <v>27</v>
      </c>
      <c r="G10" s="159" t="s">
        <v>3</v>
      </c>
      <c r="H10" s="159" t="s">
        <v>1284</v>
      </c>
      <c r="I10" s="159" t="s">
        <v>11</v>
      </c>
      <c r="J10" s="159" t="s">
        <v>6</v>
      </c>
      <c r="K10" s="159" t="s">
        <v>1886</v>
      </c>
      <c r="L10" s="159" t="s">
        <v>15</v>
      </c>
      <c r="M10" s="159" t="s">
        <v>1285</v>
      </c>
      <c r="N10" s="159" t="s">
        <v>17</v>
      </c>
      <c r="O10" s="159" t="s">
        <v>13</v>
      </c>
      <c r="P10" s="159" t="s">
        <v>1286</v>
      </c>
      <c r="Q10" s="159" t="s">
        <v>1469</v>
      </c>
      <c r="R10" s="159" t="s">
        <v>20</v>
      </c>
      <c r="S10" s="159" t="s">
        <v>21</v>
      </c>
      <c r="T10" s="159" t="s">
        <v>8</v>
      </c>
      <c r="U10" s="159" t="s">
        <v>1270</v>
      </c>
      <c r="V10" s="159" t="s">
        <v>1296</v>
      </c>
      <c r="W10" s="158" t="s">
        <v>1276</v>
      </c>
      <c r="X10" s="158" t="s">
        <v>1280</v>
      </c>
      <c r="Y10" s="159" t="s">
        <v>3</v>
      </c>
      <c r="Z10" s="159" t="s">
        <v>642</v>
      </c>
      <c r="AA10" s="159" t="s">
        <v>11</v>
      </c>
      <c r="AB10" s="159" t="s">
        <v>6</v>
      </c>
      <c r="AC10" s="159" t="s">
        <v>17</v>
      </c>
      <c r="AD10" s="159" t="s">
        <v>13</v>
      </c>
      <c r="AE10" s="159" t="s">
        <v>1286</v>
      </c>
      <c r="AF10" s="159" t="s">
        <v>1469</v>
      </c>
      <c r="AG10" s="159" t="s">
        <v>20</v>
      </c>
      <c r="AH10" s="159" t="s">
        <v>21</v>
      </c>
      <c r="AI10" s="159" t="s">
        <v>23</v>
      </c>
      <c r="AJ10" s="159" t="s">
        <v>1270</v>
      </c>
      <c r="AK10" s="159" t="s">
        <v>1296</v>
      </c>
      <c r="AL10" s="158" t="s">
        <v>659</v>
      </c>
    </row>
    <row r="11" spans="1:43" ht="33" customHeight="1">
      <c r="A11" s="134">
        <v>6</v>
      </c>
      <c r="B11" s="135" t="str">
        <f>PROPER(VLOOKUP(A11,[1]bd_lista!$A:$D,2,FALSE))</f>
        <v>Vicepresidencia Del Estado Plurinacional</v>
      </c>
      <c r="C11" s="136" t="s">
        <v>11980</v>
      </c>
      <c r="D11" s="217">
        <f>VLOOKUP(A11,'[1]RES. TRL'!A:C,2,FALSE)</f>
        <v>0</v>
      </c>
      <c r="E11" s="217">
        <f>VLOOKUP(A11,'[1]RES. TRL'!A:C,3,FALSE)</f>
        <v>0</v>
      </c>
      <c r="F11" s="217">
        <f>VLOOKUP(A11,[1]RES.CDI!A:B,2,FALSE)</f>
        <v>0</v>
      </c>
      <c r="G11" s="217">
        <f>VLOOKUP(A11,'[1]CUT Bs'!A:S,2,FALSE)</f>
        <v>1.95</v>
      </c>
      <c r="H11" s="217">
        <f>VLOOKUP(A11,'[1]CUT Bs'!A:S,3,FALSE)</f>
        <v>0</v>
      </c>
      <c r="I11" s="217">
        <f>VLOOKUP(A11,'[1]CUT Bs'!A:S,4,FALSE)</f>
        <v>100</v>
      </c>
      <c r="J11" s="217">
        <f>VLOOKUP(A11,'[1]CUT Bs'!A:S,5,FALSE)</f>
        <v>0</v>
      </c>
      <c r="K11" s="217">
        <f>VLOOKUP(A11,'[1]CUT Bs'!A:S,6,FALSE)</f>
        <v>0</v>
      </c>
      <c r="L11" s="217">
        <f>VLOOKUP(A11,'[1]CUT Bs'!A:S,7,FALSE)</f>
        <v>603.04</v>
      </c>
      <c r="M11" s="217">
        <f>VLOOKUP(A11,'[1]CUT Bs'!A:S,8,FALSE)</f>
        <v>0</v>
      </c>
      <c r="N11" s="217">
        <f>VLOOKUP(A11,'[1]CUT Bs'!A:S,9,FALSE)</f>
        <v>0</v>
      </c>
      <c r="O11" s="217">
        <f>VLOOKUP(A11,'[1]CUT Bs'!A:S,10,FALSE)</f>
        <v>155.47999999999999</v>
      </c>
      <c r="P11" s="217">
        <f>VLOOKUP(A11,'[1]CUT Bs'!A:S,11,FALSE)</f>
        <v>245.07</v>
      </c>
      <c r="Q11" s="217">
        <f>VLOOKUP(A11,'[1]CUT Bs'!A:S,12,FALSE)</f>
        <v>0</v>
      </c>
      <c r="R11" s="217">
        <f>VLOOKUP(A11,'[1]CUT Bs'!A:S,13,FALSE)</f>
        <v>0</v>
      </c>
      <c r="S11" s="217">
        <f>VLOOKUP(A11,'[1]CUT Bs'!A:S,14,FALSE)</f>
        <v>0</v>
      </c>
      <c r="T11" s="217">
        <f>VLOOKUP(A11,'[1]CUT Bs'!A:S,15,FALSE)</f>
        <v>0</v>
      </c>
      <c r="U11" s="217">
        <f>VLOOKUP(A11,'[1]CUT Bs'!A:S,16,FALSE)</f>
        <v>0</v>
      </c>
      <c r="V11" s="217">
        <f>VLOOKUP(A11,'[1]CUT Bs'!A:S,17,FALSE)</f>
        <v>0</v>
      </c>
      <c r="W11" s="217">
        <f>VLOOKUP(A11,'[1]RES. TRL'!F:H,2,FALSE)</f>
        <v>0</v>
      </c>
      <c r="X11" s="217">
        <f>VLOOKUP(A11,'[1]RES. TRL'!F:H,3,FALSE)</f>
        <v>0</v>
      </c>
      <c r="Y11" s="217">
        <f>VLOOKUP(A11,'[1]CUT USD'!A:N,2,FALSE)</f>
        <v>0</v>
      </c>
      <c r="Z11" s="217">
        <f>VLOOKUP(A11,'[1]CUT USD'!A:N,3,FALSE)</f>
        <v>0</v>
      </c>
      <c r="AA11" s="217">
        <f>VLOOKUP(A11,'[1]CUT USD'!A:N,4,FALSE)</f>
        <v>0</v>
      </c>
      <c r="AB11" s="217">
        <f>VLOOKUP(A11,'[1]CUT USD'!A:N,5,FALSE)</f>
        <v>0</v>
      </c>
      <c r="AC11" s="217">
        <f>VLOOKUP(A11,'[1]CUT USD'!A:N,6,FALSE)</f>
        <v>0</v>
      </c>
      <c r="AD11" s="217">
        <f>VLOOKUP(A11,'[1]CUT USD'!A:N,7,FALSE)</f>
        <v>0</v>
      </c>
      <c r="AE11" s="217">
        <f>VLOOKUP(A11,'[1]CUT USD'!A:N,8,FALSE)</f>
        <v>0</v>
      </c>
      <c r="AF11" s="217">
        <f>VLOOKUP(A11,'[1]CUT USD'!A:N,9,FALSE)</f>
        <v>0</v>
      </c>
      <c r="AG11" s="217">
        <f>VLOOKUP(A11,'[1]CUT USD'!A:N,10,FALSE)</f>
        <v>0</v>
      </c>
      <c r="AH11" s="217">
        <f>VLOOKUP(A11,'[1]CUT USD'!A:N,11,FALSE)</f>
        <v>0</v>
      </c>
      <c r="AI11" s="217">
        <f>VLOOKUP(A11,'[1]CUT USD'!A:N,12,FALSE)</f>
        <v>0</v>
      </c>
      <c r="AJ11" s="217">
        <f>VLOOKUP(A11,'[1]CUT USD'!A:N,13,FALSE)</f>
        <v>0</v>
      </c>
      <c r="AK11" s="217">
        <f>VLOOKUP(A11,'[1]CUT USD'!A:N,14,FALSE)</f>
        <v>0</v>
      </c>
      <c r="AL11" s="160">
        <f>SUM(D11:AK11)</f>
        <v>1105.54</v>
      </c>
      <c r="AO11" s="84"/>
    </row>
    <row r="12" spans="1:43" ht="33" customHeight="1">
      <c r="A12" s="134">
        <v>10</v>
      </c>
      <c r="B12" s="135" t="str">
        <f>PROPER(VLOOKUP(A12,[1]bd_lista!$A:$D,2,FALSE))</f>
        <v>Ministerio De Relaciones Exteriores</v>
      </c>
      <c r="C12" s="136" t="s">
        <v>11981</v>
      </c>
      <c r="D12" s="217">
        <f>VLOOKUP(A12,'[1]RES. TRL'!A:C,2,FALSE)</f>
        <v>0</v>
      </c>
      <c r="E12" s="217">
        <f>VLOOKUP(A12,'[1]RES. TRL'!A:C,3,FALSE)</f>
        <v>0</v>
      </c>
      <c r="F12" s="217">
        <f>VLOOKUP(A12,[1]RES.CDI!A:B,2,FALSE)</f>
        <v>2464270.71</v>
      </c>
      <c r="G12" s="217">
        <f>VLOOKUP(A12,'[1]CUT Bs'!A:S,2,FALSE)</f>
        <v>106949.56</v>
      </c>
      <c r="H12" s="217">
        <f>VLOOKUP(A12,'[1]CUT Bs'!A:S,3,FALSE)</f>
        <v>0</v>
      </c>
      <c r="I12" s="217">
        <f>VLOOKUP(A12,'[1]CUT Bs'!A:S,4,FALSE)</f>
        <v>0</v>
      </c>
      <c r="J12" s="217">
        <f>VLOOKUP(A12,'[1]CUT Bs'!A:S,5,FALSE)</f>
        <v>2945549.5399999991</v>
      </c>
      <c r="K12" s="217">
        <f>VLOOKUP(A12,'[1]CUT Bs'!A:S,6,FALSE)</f>
        <v>0</v>
      </c>
      <c r="L12" s="217">
        <f>VLOOKUP(A12,'[1]CUT Bs'!A:S,7,FALSE)</f>
        <v>154884.71000000002</v>
      </c>
      <c r="M12" s="217">
        <f>VLOOKUP(A12,'[1]CUT Bs'!A:S,8,FALSE)</f>
        <v>0</v>
      </c>
      <c r="N12" s="217">
        <f>VLOOKUP(A12,'[1]CUT Bs'!A:S,9,FALSE)</f>
        <v>0</v>
      </c>
      <c r="O12" s="217">
        <f>VLOOKUP(A12,'[1]CUT Bs'!A:S,10,FALSE)</f>
        <v>0</v>
      </c>
      <c r="P12" s="217">
        <f>VLOOKUP(A12,'[1]CUT Bs'!A:S,11,FALSE)</f>
        <v>0</v>
      </c>
      <c r="Q12" s="217">
        <f>VLOOKUP(A12,'[1]CUT Bs'!A:S,12,FALSE)</f>
        <v>0</v>
      </c>
      <c r="R12" s="217">
        <f>VLOOKUP(A12,'[1]CUT Bs'!A:S,13,FALSE)</f>
        <v>0</v>
      </c>
      <c r="S12" s="217">
        <f>VLOOKUP(A12,'[1]CUT Bs'!A:S,14,FALSE)</f>
        <v>0</v>
      </c>
      <c r="T12" s="217">
        <f>VLOOKUP(A12,'[1]CUT Bs'!A:S,15,FALSE)</f>
        <v>0</v>
      </c>
      <c r="U12" s="217">
        <f>VLOOKUP(A12,'[1]CUT Bs'!A:S,16,FALSE)</f>
        <v>0</v>
      </c>
      <c r="V12" s="217">
        <f>VLOOKUP(A12,'[1]CUT Bs'!A:S,17,FALSE)</f>
        <v>0</v>
      </c>
      <c r="W12" s="217">
        <f>VLOOKUP(A12,'[1]RES. TRL'!F:H,2,FALSE)</f>
        <v>0</v>
      </c>
      <c r="X12" s="217">
        <f>VLOOKUP(A12,'[1]RES. TRL'!F:H,3,FALSE)</f>
        <v>0</v>
      </c>
      <c r="Y12" s="217">
        <f>VLOOKUP(A12,'[1]CUT USD'!A:N,2,FALSE)</f>
        <v>0</v>
      </c>
      <c r="Z12" s="217">
        <f>VLOOKUP(A12,'[1]CUT USD'!A:N,3,FALSE)</f>
        <v>0</v>
      </c>
      <c r="AA12" s="217">
        <f>VLOOKUP(A12,'[1]CUT USD'!A:N,4,FALSE)</f>
        <v>0</v>
      </c>
      <c r="AB12" s="217">
        <f>VLOOKUP(A12,'[1]CUT USD'!A:N,5,FALSE)</f>
        <v>569.79</v>
      </c>
      <c r="AC12" s="217">
        <f>VLOOKUP(A12,'[1]CUT USD'!A:N,6,FALSE)</f>
        <v>0</v>
      </c>
      <c r="AD12" s="217">
        <f>VLOOKUP(A12,'[1]CUT USD'!A:N,7,FALSE)</f>
        <v>0</v>
      </c>
      <c r="AE12" s="217">
        <f>VLOOKUP(A12,'[1]CUT USD'!A:N,8,FALSE)</f>
        <v>8988.31</v>
      </c>
      <c r="AF12" s="217">
        <f>VLOOKUP(A12,'[1]CUT USD'!A:N,9,FALSE)</f>
        <v>0</v>
      </c>
      <c r="AG12" s="217">
        <f>VLOOKUP(A12,'[1]CUT USD'!A:N,10,FALSE)</f>
        <v>0</v>
      </c>
      <c r="AH12" s="217">
        <f>VLOOKUP(A12,'[1]CUT USD'!A:N,11,FALSE)</f>
        <v>0</v>
      </c>
      <c r="AI12" s="217">
        <f>VLOOKUP(A12,'[1]CUT USD'!A:N,12,FALSE)</f>
        <v>0</v>
      </c>
      <c r="AJ12" s="217">
        <f>VLOOKUP(A12,'[1]CUT USD'!A:N,13,FALSE)</f>
        <v>0</v>
      </c>
      <c r="AK12" s="217">
        <f>VLOOKUP(A12,'[1]CUT USD'!A:N,14,FALSE)</f>
        <v>0</v>
      </c>
      <c r="AL12" s="160">
        <f t="shared" ref="AL12:AL29" si="0">SUM(D12:AK12)</f>
        <v>5681212.6199999982</v>
      </c>
      <c r="AO12" s="84"/>
    </row>
    <row r="13" spans="1:43" ht="33" customHeight="1">
      <c r="A13" s="134">
        <v>15</v>
      </c>
      <c r="B13" s="135" t="str">
        <f>PROPER(VLOOKUP(A13,[1]bd_lista!$A:$D,2,FALSE))</f>
        <v>Ministerio De Gobierno</v>
      </c>
      <c r="C13" s="136" t="s">
        <v>11982</v>
      </c>
      <c r="D13" s="217">
        <f>VLOOKUP(A13,'[1]RES. TRL'!A:C,2,FALSE)</f>
        <v>0</v>
      </c>
      <c r="E13" s="217">
        <f>VLOOKUP(A13,'[1]RES. TRL'!A:C,3,FALSE)</f>
        <v>0</v>
      </c>
      <c r="F13" s="217">
        <f>VLOOKUP(A13,[1]RES.CDI!A:B,2,FALSE)</f>
        <v>33986358.299999997</v>
      </c>
      <c r="G13" s="217">
        <f>VLOOKUP(A13,'[1]CUT Bs'!A:S,2,FALSE)</f>
        <v>1452355.69</v>
      </c>
      <c r="H13" s="217">
        <f>VLOOKUP(A13,'[1]CUT Bs'!A:S,3,FALSE)</f>
        <v>0</v>
      </c>
      <c r="I13" s="217">
        <f>VLOOKUP(A13,'[1]CUT Bs'!A:S,4,FALSE)</f>
        <v>270</v>
      </c>
      <c r="J13" s="217">
        <f>VLOOKUP(A13,'[1]CUT Bs'!A:S,5,FALSE)</f>
        <v>0</v>
      </c>
      <c r="K13" s="217">
        <f>VLOOKUP(A13,'[1]CUT Bs'!A:S,6,FALSE)</f>
        <v>0</v>
      </c>
      <c r="L13" s="217">
        <f>VLOOKUP(A13,'[1]CUT Bs'!A:S,7,FALSE)</f>
        <v>3823.7</v>
      </c>
      <c r="M13" s="217">
        <f>VLOOKUP(A13,'[1]CUT Bs'!A:S,8,FALSE)</f>
        <v>639546.25</v>
      </c>
      <c r="N13" s="217">
        <f>VLOOKUP(A13,'[1]CUT Bs'!A:S,9,FALSE)</f>
        <v>0</v>
      </c>
      <c r="O13" s="217">
        <f>VLOOKUP(A13,'[1]CUT Bs'!A:S,10,FALSE)</f>
        <v>0</v>
      </c>
      <c r="P13" s="217">
        <f>VLOOKUP(A13,'[1]CUT Bs'!A:S,11,FALSE)</f>
        <v>0</v>
      </c>
      <c r="Q13" s="217">
        <f>VLOOKUP(A13,'[1]CUT Bs'!A:S,12,FALSE)</f>
        <v>0</v>
      </c>
      <c r="R13" s="217">
        <f>VLOOKUP(A13,'[1]CUT Bs'!A:S,13,FALSE)</f>
        <v>0</v>
      </c>
      <c r="S13" s="217">
        <f>VLOOKUP(A13,'[1]CUT Bs'!A:S,14,FALSE)</f>
        <v>0</v>
      </c>
      <c r="T13" s="217">
        <f>VLOOKUP(A13,'[1]CUT Bs'!A:S,15,FALSE)</f>
        <v>0</v>
      </c>
      <c r="U13" s="217">
        <f>VLOOKUP(A13,'[1]CUT Bs'!A:S,16,FALSE)</f>
        <v>0</v>
      </c>
      <c r="V13" s="217">
        <f>VLOOKUP(A13,'[1]CUT Bs'!A:S,17,FALSE)</f>
        <v>0</v>
      </c>
      <c r="W13" s="217">
        <f>VLOOKUP(A13,'[1]RES. TRL'!F:H,2,FALSE)</f>
        <v>0</v>
      </c>
      <c r="X13" s="217">
        <f>VLOOKUP(A13,'[1]RES. TRL'!F:H,3,FALSE)</f>
        <v>0</v>
      </c>
      <c r="Y13" s="217">
        <f>VLOOKUP(A13,'[1]CUT USD'!A:N,2,FALSE)</f>
        <v>0</v>
      </c>
      <c r="Z13" s="217">
        <f>VLOOKUP(A13,'[1]CUT USD'!A:N,3,FALSE)</f>
        <v>0</v>
      </c>
      <c r="AA13" s="217">
        <f>VLOOKUP(A13,'[1]CUT USD'!A:N,4,FALSE)</f>
        <v>50.01</v>
      </c>
      <c r="AB13" s="217">
        <f>VLOOKUP(A13,'[1]CUT USD'!A:N,5,FALSE)</f>
        <v>99356850.25</v>
      </c>
      <c r="AC13" s="217">
        <f>VLOOKUP(A13,'[1]CUT USD'!A:N,6,FALSE)</f>
        <v>0</v>
      </c>
      <c r="AD13" s="217">
        <f>VLOOKUP(A13,'[1]CUT USD'!A:N,7,FALSE)</f>
        <v>0</v>
      </c>
      <c r="AE13" s="217">
        <f>VLOOKUP(A13,'[1]CUT USD'!A:N,8,FALSE)</f>
        <v>0</v>
      </c>
      <c r="AF13" s="217">
        <f>VLOOKUP(A13,'[1]CUT USD'!A:N,9,FALSE)</f>
        <v>0</v>
      </c>
      <c r="AG13" s="217">
        <f>VLOOKUP(A13,'[1]CUT USD'!A:N,10,FALSE)</f>
        <v>0</v>
      </c>
      <c r="AH13" s="217">
        <f>VLOOKUP(A13,'[1]CUT USD'!A:N,11,FALSE)</f>
        <v>0</v>
      </c>
      <c r="AI13" s="217">
        <f>VLOOKUP(A13,'[1]CUT USD'!A:N,12,FALSE)</f>
        <v>0</v>
      </c>
      <c r="AJ13" s="217">
        <f>VLOOKUP(A13,'[1]CUT USD'!A:N,13,FALSE)</f>
        <v>0</v>
      </c>
      <c r="AK13" s="217">
        <f>VLOOKUP(A13,'[1]CUT USD'!A:N,14,FALSE)</f>
        <v>0</v>
      </c>
      <c r="AL13" s="160">
        <f t="shared" si="0"/>
        <v>135439254.19999999</v>
      </c>
      <c r="AO13" s="84"/>
    </row>
    <row r="14" spans="1:43" ht="33" customHeight="1">
      <c r="A14" s="134">
        <v>16</v>
      </c>
      <c r="B14" s="135" t="str">
        <f>PROPER(VLOOKUP(A14,[1]bd_lista!$A:$D,2,FALSE))</f>
        <v>Ministerio De Educación</v>
      </c>
      <c r="C14" s="136" t="s">
        <v>11983</v>
      </c>
      <c r="D14" s="217">
        <f>VLOOKUP(A14,'[1]RES. TRL'!A:C,2,FALSE)</f>
        <v>0</v>
      </c>
      <c r="E14" s="217">
        <f>VLOOKUP(A14,'[1]RES. TRL'!A:C,3,FALSE)</f>
        <v>0</v>
      </c>
      <c r="F14" s="217">
        <f>VLOOKUP(A14,[1]RES.CDI!A:B,2,FALSE)</f>
        <v>19987444.350000001</v>
      </c>
      <c r="G14" s="217">
        <f>VLOOKUP(A14,'[1]CUT Bs'!A:S,2,FALSE)</f>
        <v>306448.36999999994</v>
      </c>
      <c r="H14" s="217">
        <f>VLOOKUP(A14,'[1]CUT Bs'!A:S,3,FALSE)</f>
        <v>0</v>
      </c>
      <c r="I14" s="217">
        <f>VLOOKUP(A14,'[1]CUT Bs'!A:S,4,FALSE)</f>
        <v>0</v>
      </c>
      <c r="J14" s="217">
        <f>VLOOKUP(A14,'[1]CUT Bs'!A:S,5,FALSE)</f>
        <v>564.83000000000004</v>
      </c>
      <c r="K14" s="217">
        <f>VLOOKUP(A14,'[1]CUT Bs'!A:S,6,FALSE)</f>
        <v>0</v>
      </c>
      <c r="L14" s="217">
        <f>VLOOKUP(A14,'[1]CUT Bs'!A:S,7,FALSE)</f>
        <v>273.16000000000003</v>
      </c>
      <c r="M14" s="217">
        <f>VLOOKUP(A14,'[1]CUT Bs'!A:S,8,FALSE)</f>
        <v>0</v>
      </c>
      <c r="N14" s="217">
        <f>VLOOKUP(A14,'[1]CUT Bs'!A:S,9,FALSE)</f>
        <v>0</v>
      </c>
      <c r="O14" s="217">
        <f>VLOOKUP(A14,'[1]CUT Bs'!A:S,10,FALSE)</f>
        <v>0</v>
      </c>
      <c r="P14" s="217">
        <f>VLOOKUP(A14,'[1]CUT Bs'!A:S,11,FALSE)</f>
        <v>114.05</v>
      </c>
      <c r="Q14" s="217">
        <f>VLOOKUP(A14,'[1]CUT Bs'!A:S,12,FALSE)</f>
        <v>11390</v>
      </c>
      <c r="R14" s="217">
        <f>VLOOKUP(A14,'[1]CUT Bs'!A:S,13,FALSE)</f>
        <v>0</v>
      </c>
      <c r="S14" s="217">
        <f>VLOOKUP(A14,'[1]CUT Bs'!A:S,14,FALSE)</f>
        <v>0</v>
      </c>
      <c r="T14" s="217">
        <f>VLOOKUP(A14,'[1]CUT Bs'!A:S,15,FALSE)</f>
        <v>0</v>
      </c>
      <c r="U14" s="217">
        <f>VLOOKUP(A14,'[1]CUT Bs'!A:S,16,FALSE)</f>
        <v>0</v>
      </c>
      <c r="V14" s="217">
        <f>VLOOKUP(A14,'[1]CUT Bs'!A:S,17,FALSE)</f>
        <v>0</v>
      </c>
      <c r="W14" s="217">
        <f>VLOOKUP(A14,'[1]RES. TRL'!F:H,2,FALSE)</f>
        <v>0</v>
      </c>
      <c r="X14" s="217">
        <f>VLOOKUP(A14,'[1]RES. TRL'!F:H,3,FALSE)</f>
        <v>0</v>
      </c>
      <c r="Y14" s="217">
        <f>VLOOKUP(A14,'[1]CUT USD'!A:N,2,FALSE)</f>
        <v>0</v>
      </c>
      <c r="Z14" s="217">
        <f>VLOOKUP(A14,'[1]CUT USD'!A:N,3,FALSE)</f>
        <v>0</v>
      </c>
      <c r="AA14" s="217">
        <f>VLOOKUP(A14,'[1]CUT USD'!A:N,4,FALSE)</f>
        <v>0</v>
      </c>
      <c r="AB14" s="217">
        <f>VLOOKUP(A14,'[1]CUT USD'!A:N,5,FALSE)</f>
        <v>0</v>
      </c>
      <c r="AC14" s="217">
        <f>VLOOKUP(A14,'[1]CUT USD'!A:N,6,FALSE)</f>
        <v>0</v>
      </c>
      <c r="AD14" s="217">
        <f>VLOOKUP(A14,'[1]CUT USD'!A:N,7,FALSE)</f>
        <v>0</v>
      </c>
      <c r="AE14" s="217">
        <f>VLOOKUP(A14,'[1]CUT USD'!A:N,8,FALSE)</f>
        <v>0</v>
      </c>
      <c r="AF14" s="217">
        <f>VLOOKUP(A14,'[1]CUT USD'!A:N,9,FALSE)</f>
        <v>0</v>
      </c>
      <c r="AG14" s="217">
        <f>VLOOKUP(A14,'[1]CUT USD'!A:N,10,FALSE)</f>
        <v>0</v>
      </c>
      <c r="AH14" s="217">
        <f>VLOOKUP(A14,'[1]CUT USD'!A:N,11,FALSE)</f>
        <v>0</v>
      </c>
      <c r="AI14" s="217">
        <f>VLOOKUP(A14,'[1]CUT USD'!A:N,12,FALSE)</f>
        <v>0</v>
      </c>
      <c r="AJ14" s="217">
        <f>VLOOKUP(A14,'[1]CUT USD'!A:N,13,FALSE)</f>
        <v>0</v>
      </c>
      <c r="AK14" s="217">
        <f>VLOOKUP(A14,'[1]CUT USD'!A:N,14,FALSE)</f>
        <v>0</v>
      </c>
      <c r="AL14" s="160">
        <f t="shared" si="0"/>
        <v>20306234.760000002</v>
      </c>
      <c r="AO14" s="84"/>
      <c r="AQ14" s="27"/>
    </row>
    <row r="15" spans="1:43" ht="33" customHeight="1">
      <c r="A15" s="134">
        <v>20</v>
      </c>
      <c r="B15" s="135" t="str">
        <f>PROPER(VLOOKUP(A15,[1]bd_lista!$A:$D,2,FALSE))</f>
        <v>Ministerio De Defensa</v>
      </c>
      <c r="C15" s="136" t="s">
        <v>11981</v>
      </c>
      <c r="D15" s="217">
        <f>VLOOKUP(A15,'[1]RES. TRL'!A:C,2,FALSE)</f>
        <v>0</v>
      </c>
      <c r="E15" s="217">
        <f>VLOOKUP(A15,'[1]RES. TRL'!A:C,3,FALSE)</f>
        <v>0</v>
      </c>
      <c r="F15" s="217">
        <f>VLOOKUP(A15,[1]RES.CDI!A:B,2,FALSE)</f>
        <v>10085285.699999999</v>
      </c>
      <c r="G15" s="217">
        <f>VLOOKUP(A15,'[1]CUT Bs'!A:S,2,FALSE)</f>
        <v>8879840.8699999955</v>
      </c>
      <c r="H15" s="217">
        <f>VLOOKUP(A15,'[1]CUT Bs'!A:S,3,FALSE)</f>
        <v>0</v>
      </c>
      <c r="I15" s="217">
        <f>VLOOKUP(A15,'[1]CUT Bs'!A:S,4,FALSE)</f>
        <v>4190.96</v>
      </c>
      <c r="J15" s="217">
        <f>VLOOKUP(A15,'[1]CUT Bs'!A:S,5,FALSE)</f>
        <v>0</v>
      </c>
      <c r="K15" s="217">
        <f>VLOOKUP(A15,'[1]CUT Bs'!A:S,6,FALSE)</f>
        <v>0</v>
      </c>
      <c r="L15" s="217">
        <f>VLOOKUP(A15,'[1]CUT Bs'!A:S,7,FALSE)</f>
        <v>10686.63</v>
      </c>
      <c r="M15" s="217">
        <f>VLOOKUP(A15,'[1]CUT Bs'!A:S,8,FALSE)</f>
        <v>0</v>
      </c>
      <c r="N15" s="217">
        <f>VLOOKUP(A15,'[1]CUT Bs'!A:S,9,FALSE)</f>
        <v>0</v>
      </c>
      <c r="O15" s="217">
        <f>VLOOKUP(A15,'[1]CUT Bs'!A:S,10,FALSE)</f>
        <v>0</v>
      </c>
      <c r="P15" s="217">
        <f>VLOOKUP(A15,'[1]CUT Bs'!A:S,11,FALSE)</f>
        <v>0</v>
      </c>
      <c r="Q15" s="217">
        <f>VLOOKUP(A15,'[1]CUT Bs'!A:S,12,FALSE)</f>
        <v>0</v>
      </c>
      <c r="R15" s="217">
        <f>VLOOKUP(A15,'[1]CUT Bs'!A:S,13,FALSE)</f>
        <v>0</v>
      </c>
      <c r="S15" s="217">
        <f>VLOOKUP(A15,'[1]CUT Bs'!A:S,14,FALSE)</f>
        <v>0</v>
      </c>
      <c r="T15" s="217">
        <f>VLOOKUP(A15,'[1]CUT Bs'!A:S,15,FALSE)</f>
        <v>0</v>
      </c>
      <c r="U15" s="217">
        <f>VLOOKUP(A15,'[1]CUT Bs'!A:S,16,FALSE)</f>
        <v>0</v>
      </c>
      <c r="V15" s="217">
        <f>VLOOKUP(A15,'[1]CUT Bs'!A:S,17,FALSE)</f>
        <v>0</v>
      </c>
      <c r="W15" s="217">
        <f>VLOOKUP(A15,'[1]RES. TRL'!F:H,2,FALSE)</f>
        <v>0</v>
      </c>
      <c r="X15" s="217">
        <f>VLOOKUP(A15,'[1]RES. TRL'!F:H,3,FALSE)</f>
        <v>0</v>
      </c>
      <c r="Y15" s="217">
        <f>VLOOKUP(A15,'[1]CUT USD'!A:N,2,FALSE)</f>
        <v>0</v>
      </c>
      <c r="Z15" s="217">
        <f>VLOOKUP(A15,'[1]CUT USD'!A:N,3,FALSE)</f>
        <v>0</v>
      </c>
      <c r="AA15" s="217">
        <f>VLOOKUP(A15,'[1]CUT USD'!A:N,4,FALSE)</f>
        <v>0</v>
      </c>
      <c r="AB15" s="217">
        <f>VLOOKUP(A15,'[1]CUT USD'!A:N,5,FALSE)</f>
        <v>14517632.029999999</v>
      </c>
      <c r="AC15" s="217">
        <f>VLOOKUP(A15,'[1]CUT USD'!A:N,6,FALSE)</f>
        <v>0</v>
      </c>
      <c r="AD15" s="217">
        <f>VLOOKUP(A15,'[1]CUT USD'!A:N,7,FALSE)</f>
        <v>0</v>
      </c>
      <c r="AE15" s="217">
        <f>VLOOKUP(A15,'[1]CUT USD'!A:N,8,FALSE)</f>
        <v>0</v>
      </c>
      <c r="AF15" s="217">
        <f>VLOOKUP(A15,'[1]CUT USD'!A:N,9,FALSE)</f>
        <v>0</v>
      </c>
      <c r="AG15" s="217">
        <f>VLOOKUP(A15,'[1]CUT USD'!A:N,10,FALSE)</f>
        <v>0</v>
      </c>
      <c r="AH15" s="217">
        <f>VLOOKUP(A15,'[1]CUT USD'!A:N,11,FALSE)</f>
        <v>0</v>
      </c>
      <c r="AI15" s="217">
        <f>VLOOKUP(A15,'[1]CUT USD'!A:N,12,FALSE)</f>
        <v>0</v>
      </c>
      <c r="AJ15" s="217">
        <f>VLOOKUP(A15,'[1]CUT USD'!A:N,13,FALSE)</f>
        <v>0</v>
      </c>
      <c r="AK15" s="217">
        <f>VLOOKUP(A15,'[1]CUT USD'!A:N,14,FALSE)</f>
        <v>0</v>
      </c>
      <c r="AL15" s="160">
        <f t="shared" si="0"/>
        <v>33497636.18999999</v>
      </c>
      <c r="AO15" s="84"/>
      <c r="AP15" s="27"/>
      <c r="AQ15" s="27"/>
    </row>
    <row r="16" spans="1:43" ht="33" customHeight="1">
      <c r="A16" s="134">
        <v>25</v>
      </c>
      <c r="B16" s="135" t="str">
        <f>PROPER(VLOOKUP(A16,[1]bd_lista!$A:$D,2,FALSE))</f>
        <v>Ministerio De La Presidencia</v>
      </c>
      <c r="C16" s="136" t="s">
        <v>11983</v>
      </c>
      <c r="D16" s="217">
        <f>VLOOKUP(A16,'[1]RES. TRL'!A:C,2,FALSE)</f>
        <v>0</v>
      </c>
      <c r="E16" s="217">
        <f>VLOOKUP(A16,'[1]RES. TRL'!A:C,3,FALSE)</f>
        <v>0</v>
      </c>
      <c r="F16" s="217">
        <f>VLOOKUP(A16,[1]RES.CDI!A:B,2,FALSE)</f>
        <v>0</v>
      </c>
      <c r="G16" s="217">
        <f>VLOOKUP(A16,'[1]CUT Bs'!A:S,2,FALSE)</f>
        <v>781157.44</v>
      </c>
      <c r="H16" s="217">
        <f>VLOOKUP(A16,'[1]CUT Bs'!A:S,3,FALSE)</f>
        <v>0</v>
      </c>
      <c r="I16" s="217">
        <f>VLOOKUP(A16,'[1]CUT Bs'!A:S,4,FALSE)</f>
        <v>0</v>
      </c>
      <c r="J16" s="217">
        <f>VLOOKUP(A16,'[1]CUT Bs'!A:S,5,FALSE)</f>
        <v>2930243.44</v>
      </c>
      <c r="K16" s="217">
        <f>VLOOKUP(A16,'[1]CUT Bs'!A:S,6,FALSE)</f>
        <v>0</v>
      </c>
      <c r="L16" s="217">
        <f>VLOOKUP(A16,'[1]CUT Bs'!A:S,7,FALSE)</f>
        <v>20310.310000000005</v>
      </c>
      <c r="M16" s="217">
        <f>VLOOKUP(A16,'[1]CUT Bs'!A:S,8,FALSE)</f>
        <v>63988.11</v>
      </c>
      <c r="N16" s="217">
        <f>VLOOKUP(A16,'[1]CUT Bs'!A:S,9,FALSE)</f>
        <v>0</v>
      </c>
      <c r="O16" s="217">
        <f>VLOOKUP(A16,'[1]CUT Bs'!A:S,10,FALSE)</f>
        <v>0</v>
      </c>
      <c r="P16" s="217">
        <f>VLOOKUP(A16,'[1]CUT Bs'!A:S,11,FALSE)</f>
        <v>62940.680000000008</v>
      </c>
      <c r="Q16" s="217">
        <f>VLOOKUP(A16,'[1]CUT Bs'!A:S,12,FALSE)</f>
        <v>252848162.59000003</v>
      </c>
      <c r="R16" s="217">
        <f>VLOOKUP(A16,'[1]CUT Bs'!A:S,13,FALSE)</f>
        <v>0</v>
      </c>
      <c r="S16" s="217">
        <f>VLOOKUP(A16,'[1]CUT Bs'!A:S,14,FALSE)</f>
        <v>0</v>
      </c>
      <c r="T16" s="217">
        <f>VLOOKUP(A16,'[1]CUT Bs'!A:S,15,FALSE)</f>
        <v>0</v>
      </c>
      <c r="U16" s="217">
        <f>VLOOKUP(A16,'[1]CUT Bs'!A:S,16,FALSE)</f>
        <v>0</v>
      </c>
      <c r="V16" s="217">
        <f>VLOOKUP(A16,'[1]CUT Bs'!A:S,17,FALSE)</f>
        <v>0</v>
      </c>
      <c r="W16" s="217">
        <f>VLOOKUP(A16,'[1]RES. TRL'!F:H,2,FALSE)</f>
        <v>0</v>
      </c>
      <c r="X16" s="217">
        <f>VLOOKUP(A16,'[1]RES. TRL'!F:H,3,FALSE)</f>
        <v>0</v>
      </c>
      <c r="Y16" s="217">
        <f>VLOOKUP(A16,'[1]CUT USD'!A:N,2,FALSE)</f>
        <v>0</v>
      </c>
      <c r="Z16" s="217">
        <f>VLOOKUP(A16,'[1]CUT USD'!A:N,3,FALSE)</f>
        <v>0</v>
      </c>
      <c r="AA16" s="217">
        <f>VLOOKUP(A16,'[1]CUT USD'!A:N,4,FALSE)</f>
        <v>0</v>
      </c>
      <c r="AB16" s="217">
        <f>VLOOKUP(A16,'[1]CUT USD'!A:N,5,FALSE)</f>
        <v>0</v>
      </c>
      <c r="AC16" s="217">
        <f>VLOOKUP(A16,'[1]CUT USD'!A:N,6,FALSE)</f>
        <v>0</v>
      </c>
      <c r="AD16" s="217">
        <f>VLOOKUP(A16,'[1]CUT USD'!A:N,7,FALSE)</f>
        <v>0</v>
      </c>
      <c r="AE16" s="217">
        <f>VLOOKUP(A16,'[1]CUT USD'!A:N,8,FALSE)</f>
        <v>0</v>
      </c>
      <c r="AF16" s="217">
        <f>VLOOKUP(A16,'[1]CUT USD'!A:N,9,FALSE)</f>
        <v>0</v>
      </c>
      <c r="AG16" s="217">
        <f>VLOOKUP(A16,'[1]CUT USD'!A:N,10,FALSE)</f>
        <v>0</v>
      </c>
      <c r="AH16" s="217">
        <f>VLOOKUP(A16,'[1]CUT USD'!A:N,11,FALSE)</f>
        <v>0</v>
      </c>
      <c r="AI16" s="217">
        <f>VLOOKUP(A16,'[1]CUT USD'!A:N,12,FALSE)</f>
        <v>0</v>
      </c>
      <c r="AJ16" s="217">
        <f>VLOOKUP(A16,'[1]CUT USD'!A:N,13,FALSE)</f>
        <v>0</v>
      </c>
      <c r="AK16" s="217">
        <f>VLOOKUP(A16,'[1]CUT USD'!A:N,14,FALSE)</f>
        <v>0</v>
      </c>
      <c r="AL16" s="160">
        <f t="shared" si="0"/>
        <v>256706802.57000002</v>
      </c>
      <c r="AO16" s="84"/>
      <c r="AP16" s="27"/>
      <c r="AQ16" s="27"/>
    </row>
    <row r="17" spans="1:41" ht="33" customHeight="1">
      <c r="A17" s="134">
        <v>30</v>
      </c>
      <c r="B17" s="135" t="str">
        <f>PROPER(VLOOKUP(A17,[1]bd_lista!$A:$D,2,FALSE))</f>
        <v>Ministerio De Justicia Y Transparencia Institucional</v>
      </c>
      <c r="C17" s="136" t="s">
        <v>11982</v>
      </c>
      <c r="D17" s="217">
        <f>VLOOKUP(A17,'[1]RES. TRL'!A:C,2,FALSE)</f>
        <v>0</v>
      </c>
      <c r="E17" s="217">
        <f>VLOOKUP(A17,'[1]RES. TRL'!A:C,3,FALSE)</f>
        <v>0</v>
      </c>
      <c r="F17" s="217">
        <f>VLOOKUP(A17,[1]RES.CDI!A:B,2,FALSE)</f>
        <v>0</v>
      </c>
      <c r="G17" s="217">
        <f>VLOOKUP(A17,'[1]CUT Bs'!A:S,2,FALSE)</f>
        <v>57577.36</v>
      </c>
      <c r="H17" s="217">
        <f>VLOOKUP(A17,'[1]CUT Bs'!A:S,3,FALSE)</f>
        <v>0</v>
      </c>
      <c r="I17" s="217">
        <f>VLOOKUP(A17,'[1]CUT Bs'!A:S,4,FALSE)</f>
        <v>0</v>
      </c>
      <c r="J17" s="217">
        <f>VLOOKUP(A17,'[1]CUT Bs'!A:S,5,FALSE)</f>
        <v>40</v>
      </c>
      <c r="K17" s="217">
        <f>VLOOKUP(A17,'[1]CUT Bs'!A:S,6,FALSE)</f>
        <v>0</v>
      </c>
      <c r="L17" s="217">
        <f>VLOOKUP(A17,'[1]CUT Bs'!A:S,7,FALSE)</f>
        <v>0</v>
      </c>
      <c r="M17" s="217">
        <f>VLOOKUP(A17,'[1]CUT Bs'!A:S,8,FALSE)</f>
        <v>0</v>
      </c>
      <c r="N17" s="217">
        <f>VLOOKUP(A17,'[1]CUT Bs'!A:S,9,FALSE)</f>
        <v>0</v>
      </c>
      <c r="O17" s="217">
        <f>VLOOKUP(A17,'[1]CUT Bs'!A:S,10,FALSE)</f>
        <v>0</v>
      </c>
      <c r="P17" s="217">
        <f>VLOOKUP(A17,'[1]CUT Bs'!A:S,11,FALSE)</f>
        <v>0</v>
      </c>
      <c r="Q17" s="217">
        <f>VLOOKUP(A17,'[1]CUT Bs'!A:S,12,FALSE)</f>
        <v>0</v>
      </c>
      <c r="R17" s="217">
        <f>VLOOKUP(A17,'[1]CUT Bs'!A:S,13,FALSE)</f>
        <v>0</v>
      </c>
      <c r="S17" s="217">
        <f>VLOOKUP(A17,'[1]CUT Bs'!A:S,14,FALSE)</f>
        <v>0</v>
      </c>
      <c r="T17" s="217">
        <f>VLOOKUP(A17,'[1]CUT Bs'!A:S,15,FALSE)</f>
        <v>0</v>
      </c>
      <c r="U17" s="217">
        <f>VLOOKUP(A17,'[1]CUT Bs'!A:S,16,FALSE)</f>
        <v>0</v>
      </c>
      <c r="V17" s="217">
        <f>VLOOKUP(A17,'[1]CUT Bs'!A:S,17,FALSE)</f>
        <v>0</v>
      </c>
      <c r="W17" s="217">
        <f>VLOOKUP(A17,'[1]RES. TRL'!F:H,2,FALSE)</f>
        <v>0</v>
      </c>
      <c r="X17" s="217">
        <f>VLOOKUP(A17,'[1]RES. TRL'!F:H,3,FALSE)</f>
        <v>0</v>
      </c>
      <c r="Y17" s="217">
        <f>VLOOKUP(A17,'[1]CUT USD'!A:N,2,FALSE)</f>
        <v>0</v>
      </c>
      <c r="Z17" s="217">
        <f>VLOOKUP(A17,'[1]CUT USD'!A:N,3,FALSE)</f>
        <v>0</v>
      </c>
      <c r="AA17" s="217">
        <f>VLOOKUP(A17,'[1]CUT USD'!A:N,4,FALSE)</f>
        <v>0</v>
      </c>
      <c r="AB17" s="217">
        <f>VLOOKUP(A17,'[1]CUT USD'!A:N,5,FALSE)</f>
        <v>0</v>
      </c>
      <c r="AC17" s="217">
        <f>VLOOKUP(A17,'[1]CUT USD'!A:N,6,FALSE)</f>
        <v>0</v>
      </c>
      <c r="AD17" s="217">
        <f>VLOOKUP(A17,'[1]CUT USD'!A:N,7,FALSE)</f>
        <v>0</v>
      </c>
      <c r="AE17" s="217">
        <f>VLOOKUP(A17,'[1]CUT USD'!A:N,8,FALSE)</f>
        <v>0</v>
      </c>
      <c r="AF17" s="217">
        <f>VLOOKUP(A17,'[1]CUT USD'!A:N,9,FALSE)</f>
        <v>0</v>
      </c>
      <c r="AG17" s="217">
        <f>VLOOKUP(A17,'[1]CUT USD'!A:N,10,FALSE)</f>
        <v>0</v>
      </c>
      <c r="AH17" s="217">
        <f>VLOOKUP(A17,'[1]CUT USD'!A:N,11,FALSE)</f>
        <v>0</v>
      </c>
      <c r="AI17" s="217">
        <f>VLOOKUP(A17,'[1]CUT USD'!A:N,12,FALSE)</f>
        <v>0</v>
      </c>
      <c r="AJ17" s="217">
        <f>VLOOKUP(A17,'[1]CUT USD'!A:N,13,FALSE)</f>
        <v>0</v>
      </c>
      <c r="AK17" s="217">
        <f>VLOOKUP(A17,'[1]CUT USD'!A:N,14,FALSE)</f>
        <v>0</v>
      </c>
      <c r="AL17" s="160">
        <f t="shared" si="0"/>
        <v>57617.36</v>
      </c>
      <c r="AO17" s="84"/>
    </row>
    <row r="18" spans="1:41" ht="33" customHeight="1">
      <c r="A18" s="134">
        <v>35</v>
      </c>
      <c r="B18" s="135" t="str">
        <f>PROPER(VLOOKUP(A18,[1]bd_lista!$A:$D,2,FALSE))</f>
        <v>Ministerio De Economía Y Finanzas Públicas</v>
      </c>
      <c r="C18" s="136" t="s">
        <v>11984</v>
      </c>
      <c r="D18" s="217">
        <f>VLOOKUP(A18,'[1]RES. TRL'!A:C,2,FALSE)</f>
        <v>0</v>
      </c>
      <c r="E18" s="217">
        <f>VLOOKUP(A18,'[1]RES. TRL'!A:C,3,FALSE)</f>
        <v>0</v>
      </c>
      <c r="F18" s="217">
        <f>VLOOKUP(A18,[1]RES.CDI!A:B,2,FALSE)</f>
        <v>0</v>
      </c>
      <c r="G18" s="217">
        <f>VLOOKUP(A18,'[1]CUT Bs'!A:S,2,FALSE)</f>
        <v>11293864.590000002</v>
      </c>
      <c r="H18" s="217">
        <f>VLOOKUP(A18,'[1]CUT Bs'!A:S,3,FALSE)</f>
        <v>0</v>
      </c>
      <c r="I18" s="217">
        <f>VLOOKUP(A18,'[1]CUT Bs'!A:S,4,FALSE)</f>
        <v>0</v>
      </c>
      <c r="J18" s="217">
        <f>VLOOKUP(A18,'[1]CUT Bs'!A:S,5,FALSE)</f>
        <v>0</v>
      </c>
      <c r="K18" s="217">
        <f>VLOOKUP(A18,'[1]CUT Bs'!A:S,6,FALSE)</f>
        <v>0</v>
      </c>
      <c r="L18" s="217">
        <f>VLOOKUP(A18,'[1]CUT Bs'!A:S,7,FALSE)</f>
        <v>13144.199999999999</v>
      </c>
      <c r="M18" s="217">
        <f>VLOOKUP(A18,'[1]CUT Bs'!A:S,8,FALSE)</f>
        <v>0</v>
      </c>
      <c r="N18" s="217">
        <f>VLOOKUP(A18,'[1]CUT Bs'!A:S,9,FALSE)</f>
        <v>0</v>
      </c>
      <c r="O18" s="217">
        <f>VLOOKUP(A18,'[1]CUT Bs'!A:S,10,FALSE)</f>
        <v>0</v>
      </c>
      <c r="P18" s="217">
        <f>VLOOKUP(A18,'[1]CUT Bs'!A:S,11,FALSE)</f>
        <v>1815.53</v>
      </c>
      <c r="Q18" s="217">
        <f>VLOOKUP(A18,'[1]CUT Bs'!A:S,12,FALSE)</f>
        <v>561052.82000000007</v>
      </c>
      <c r="R18" s="217">
        <f>VLOOKUP(A18,'[1]CUT Bs'!A:S,13,FALSE)</f>
        <v>0</v>
      </c>
      <c r="S18" s="217">
        <f>VLOOKUP(A18,'[1]CUT Bs'!A:S,14,FALSE)</f>
        <v>0</v>
      </c>
      <c r="T18" s="217">
        <f>VLOOKUP(A18,'[1]CUT Bs'!A:S,15,FALSE)</f>
        <v>0</v>
      </c>
      <c r="U18" s="217">
        <f>VLOOKUP(A18,'[1]CUT Bs'!A:S,16,FALSE)</f>
        <v>0</v>
      </c>
      <c r="V18" s="217">
        <f>VLOOKUP(A18,'[1]CUT Bs'!A:S,17,FALSE)</f>
        <v>0</v>
      </c>
      <c r="W18" s="217">
        <f>VLOOKUP(A18,'[1]RES. TRL'!F:H,2,FALSE)</f>
        <v>0</v>
      </c>
      <c r="X18" s="217">
        <f>VLOOKUP(A18,'[1]RES. TRL'!F:H,3,FALSE)</f>
        <v>0</v>
      </c>
      <c r="Y18" s="217">
        <f>VLOOKUP(A18,'[1]CUT USD'!A:N,2,FALSE)</f>
        <v>274400</v>
      </c>
      <c r="Z18" s="217">
        <f>VLOOKUP(A18,'[1]CUT USD'!A:N,3,FALSE)</f>
        <v>0</v>
      </c>
      <c r="AA18" s="217">
        <f>VLOOKUP(A18,'[1]CUT USD'!A:N,4,FALSE)</f>
        <v>0</v>
      </c>
      <c r="AB18" s="217">
        <f>VLOOKUP(A18,'[1]CUT USD'!A:N,5,FALSE)</f>
        <v>0</v>
      </c>
      <c r="AC18" s="217">
        <f>VLOOKUP(A18,'[1]CUT USD'!A:N,6,FALSE)</f>
        <v>0</v>
      </c>
      <c r="AD18" s="217">
        <f>VLOOKUP(A18,'[1]CUT USD'!A:N,7,FALSE)</f>
        <v>0</v>
      </c>
      <c r="AE18" s="217">
        <f>VLOOKUP(A18,'[1]CUT USD'!A:N,8,FALSE)</f>
        <v>0</v>
      </c>
      <c r="AF18" s="217">
        <f>VLOOKUP(A18,'[1]CUT USD'!A:N,9,FALSE)</f>
        <v>0</v>
      </c>
      <c r="AG18" s="217">
        <f>VLOOKUP(A18,'[1]CUT USD'!A:N,10,FALSE)</f>
        <v>0</v>
      </c>
      <c r="AH18" s="217">
        <f>VLOOKUP(A18,'[1]CUT USD'!A:N,11,FALSE)</f>
        <v>0</v>
      </c>
      <c r="AI18" s="217">
        <f>VLOOKUP(A18,'[1]CUT USD'!A:N,12,FALSE)</f>
        <v>0</v>
      </c>
      <c r="AJ18" s="217">
        <f>VLOOKUP(A18,'[1]CUT USD'!A:N,13,FALSE)</f>
        <v>0</v>
      </c>
      <c r="AK18" s="217">
        <f>VLOOKUP(A18,'[1]CUT USD'!A:N,14,FALSE)</f>
        <v>0</v>
      </c>
      <c r="AL18" s="160">
        <f t="shared" si="0"/>
        <v>12144277.140000001</v>
      </c>
      <c r="AO18" s="84"/>
    </row>
    <row r="19" spans="1:41" ht="33" customHeight="1">
      <c r="A19" s="134">
        <v>41</v>
      </c>
      <c r="B19" s="135" t="str">
        <f>PROPER(VLOOKUP(A19,[1]bd_lista!$A:$D,2,FALSE))</f>
        <v>Ministerio De Desarrollo Productivo Y Economía Plural</v>
      </c>
      <c r="C19" s="136" t="s">
        <v>11985</v>
      </c>
      <c r="D19" s="217">
        <f>VLOOKUP(A19,'[1]RES. TRL'!A:C,2,FALSE)</f>
        <v>0</v>
      </c>
      <c r="E19" s="217">
        <f>VLOOKUP(A19,'[1]RES. TRL'!A:C,3,FALSE)</f>
        <v>0</v>
      </c>
      <c r="F19" s="217">
        <f>VLOOKUP(A19,[1]RES.CDI!A:B,2,FALSE)</f>
        <v>22070772.199999999</v>
      </c>
      <c r="G19" s="217">
        <f>VLOOKUP(A19,'[1]CUT Bs'!A:S,2,FALSE)</f>
        <v>2064101.4699999997</v>
      </c>
      <c r="H19" s="217">
        <f>VLOOKUP(A19,'[1]CUT Bs'!A:S,3,FALSE)</f>
        <v>0</v>
      </c>
      <c r="I19" s="217">
        <f>VLOOKUP(A19,'[1]CUT Bs'!A:S,4,FALSE)</f>
        <v>0</v>
      </c>
      <c r="J19" s="217">
        <f>VLOOKUP(A19,'[1]CUT Bs'!A:S,5,FALSE)</f>
        <v>6000000</v>
      </c>
      <c r="K19" s="217">
        <f>VLOOKUP(A19,'[1]CUT Bs'!A:S,6,FALSE)</f>
        <v>0</v>
      </c>
      <c r="L19" s="217">
        <f>VLOOKUP(A19,'[1]CUT Bs'!A:S,7,FALSE)</f>
        <v>0</v>
      </c>
      <c r="M19" s="217">
        <f>VLOOKUP(A19,'[1]CUT Bs'!A:S,8,FALSE)</f>
        <v>0</v>
      </c>
      <c r="N19" s="217">
        <f>VLOOKUP(A19,'[1]CUT Bs'!A:S,9,FALSE)</f>
        <v>0</v>
      </c>
      <c r="O19" s="217">
        <f>VLOOKUP(A19,'[1]CUT Bs'!A:S,10,FALSE)</f>
        <v>0</v>
      </c>
      <c r="P19" s="217">
        <f>VLOOKUP(A19,'[1]CUT Bs'!A:S,11,FALSE)</f>
        <v>0</v>
      </c>
      <c r="Q19" s="217">
        <f>VLOOKUP(A19,'[1]CUT Bs'!A:S,12,FALSE)</f>
        <v>50058.94</v>
      </c>
      <c r="R19" s="217">
        <f>VLOOKUP(A19,'[1]CUT Bs'!A:S,13,FALSE)</f>
        <v>0</v>
      </c>
      <c r="S19" s="217">
        <f>VLOOKUP(A19,'[1]CUT Bs'!A:S,14,FALSE)</f>
        <v>0</v>
      </c>
      <c r="T19" s="217">
        <f>VLOOKUP(A19,'[1]CUT Bs'!A:S,15,FALSE)</f>
        <v>0</v>
      </c>
      <c r="U19" s="217">
        <f>VLOOKUP(A19,'[1]CUT Bs'!A:S,16,FALSE)</f>
        <v>0</v>
      </c>
      <c r="V19" s="217">
        <f>VLOOKUP(A19,'[1]CUT Bs'!A:S,17,FALSE)</f>
        <v>0</v>
      </c>
      <c r="W19" s="217">
        <f>VLOOKUP(A19,'[1]RES. TRL'!F:H,2,FALSE)</f>
        <v>0</v>
      </c>
      <c r="X19" s="217">
        <f>VLOOKUP(A19,'[1]RES. TRL'!F:H,3,FALSE)</f>
        <v>0</v>
      </c>
      <c r="Y19" s="217">
        <f>VLOOKUP(A19,'[1]CUT USD'!A:N,2,FALSE)</f>
        <v>0</v>
      </c>
      <c r="Z19" s="217">
        <f>VLOOKUP(A19,'[1]CUT USD'!A:N,3,FALSE)</f>
        <v>0</v>
      </c>
      <c r="AA19" s="217">
        <f>VLOOKUP(A19,'[1]CUT USD'!A:N,4,FALSE)</f>
        <v>0</v>
      </c>
      <c r="AB19" s="217">
        <f>VLOOKUP(A19,'[1]CUT USD'!A:N,5,FALSE)</f>
        <v>0</v>
      </c>
      <c r="AC19" s="217">
        <f>VLOOKUP(A19,'[1]CUT USD'!A:N,6,FALSE)</f>
        <v>0</v>
      </c>
      <c r="AD19" s="217">
        <f>VLOOKUP(A19,'[1]CUT USD'!A:N,7,FALSE)</f>
        <v>0</v>
      </c>
      <c r="AE19" s="217">
        <f>VLOOKUP(A19,'[1]CUT USD'!A:N,8,FALSE)</f>
        <v>0</v>
      </c>
      <c r="AF19" s="217">
        <f>VLOOKUP(A19,'[1]CUT USD'!A:N,9,FALSE)</f>
        <v>0</v>
      </c>
      <c r="AG19" s="217">
        <f>VLOOKUP(A19,'[1]CUT USD'!A:N,10,FALSE)</f>
        <v>0</v>
      </c>
      <c r="AH19" s="217">
        <f>VLOOKUP(A19,'[1]CUT USD'!A:N,11,FALSE)</f>
        <v>0</v>
      </c>
      <c r="AI19" s="217">
        <f>VLOOKUP(A19,'[1]CUT USD'!A:N,12,FALSE)</f>
        <v>0</v>
      </c>
      <c r="AJ19" s="217">
        <f>VLOOKUP(A19,'[1]CUT USD'!A:N,13,FALSE)</f>
        <v>0</v>
      </c>
      <c r="AK19" s="217">
        <f>VLOOKUP(A19,'[1]CUT USD'!A:N,14,FALSE)</f>
        <v>0</v>
      </c>
      <c r="AL19" s="160">
        <f t="shared" si="0"/>
        <v>30184932.609999999</v>
      </c>
      <c r="AO19" s="84"/>
    </row>
    <row r="20" spans="1:41" ht="33" customHeight="1">
      <c r="A20" s="134">
        <v>46</v>
      </c>
      <c r="B20" s="135" t="str">
        <f>PROPER(VLOOKUP(A20,[1]bd_lista!$A:$D,2,FALSE))</f>
        <v>Ministerio De Salud</v>
      </c>
      <c r="C20" s="136" t="s">
        <v>11986</v>
      </c>
      <c r="D20" s="217">
        <f>VLOOKUP(A20,'[1]RES. TRL'!A:C,2,FALSE)</f>
        <v>0</v>
      </c>
      <c r="E20" s="217">
        <f>VLOOKUP(A20,'[1]RES. TRL'!A:C,3,FALSE)</f>
        <v>216500</v>
      </c>
      <c r="F20" s="217">
        <f>VLOOKUP(A20,[1]RES.CDI!A:B,2,FALSE)</f>
        <v>0</v>
      </c>
      <c r="G20" s="217">
        <f>VLOOKUP(A20,'[1]CUT Bs'!A:S,2,FALSE)</f>
        <v>5984125.3699999982</v>
      </c>
      <c r="H20" s="217">
        <f>VLOOKUP(A20,'[1]CUT Bs'!A:S,3,FALSE)</f>
        <v>0</v>
      </c>
      <c r="I20" s="217">
        <f>VLOOKUP(A20,'[1]CUT Bs'!A:S,4,FALSE)</f>
        <v>0</v>
      </c>
      <c r="J20" s="217">
        <f>VLOOKUP(A20,'[1]CUT Bs'!A:S,5,FALSE)</f>
        <v>16340607</v>
      </c>
      <c r="K20" s="217">
        <f>VLOOKUP(A20,'[1]CUT Bs'!A:S,6,FALSE)</f>
        <v>0</v>
      </c>
      <c r="L20" s="217">
        <f>VLOOKUP(A20,'[1]CUT Bs'!A:S,7,FALSE)</f>
        <v>46753.130000000005</v>
      </c>
      <c r="M20" s="217">
        <f>VLOOKUP(A20,'[1]CUT Bs'!A:S,8,FALSE)</f>
        <v>53457451.799999997</v>
      </c>
      <c r="N20" s="217">
        <f>VLOOKUP(A20,'[1]CUT Bs'!A:S,9,FALSE)</f>
        <v>0</v>
      </c>
      <c r="O20" s="217">
        <f>VLOOKUP(A20,'[1]CUT Bs'!A:S,10,FALSE)</f>
        <v>0</v>
      </c>
      <c r="P20" s="217">
        <f>VLOOKUP(A20,'[1]CUT Bs'!A:S,11,FALSE)</f>
        <v>0</v>
      </c>
      <c r="Q20" s="217">
        <f>VLOOKUP(A20,'[1]CUT Bs'!A:S,12,FALSE)</f>
        <v>0</v>
      </c>
      <c r="R20" s="217">
        <f>VLOOKUP(A20,'[1]CUT Bs'!A:S,13,FALSE)</f>
        <v>0</v>
      </c>
      <c r="S20" s="217">
        <f>VLOOKUP(A20,'[1]CUT Bs'!A:S,14,FALSE)</f>
        <v>0</v>
      </c>
      <c r="T20" s="217">
        <f>VLOOKUP(A20,'[1]CUT Bs'!A:S,15,FALSE)</f>
        <v>0</v>
      </c>
      <c r="U20" s="217">
        <f>VLOOKUP(A20,'[1]CUT Bs'!A:S,16,FALSE)</f>
        <v>0</v>
      </c>
      <c r="V20" s="217">
        <f>VLOOKUP(A20,'[1]CUT Bs'!A:S,17,FALSE)</f>
        <v>0</v>
      </c>
      <c r="W20" s="217">
        <f>VLOOKUP(A20,'[1]RES. TRL'!F:H,2,FALSE)</f>
        <v>0</v>
      </c>
      <c r="X20" s="217">
        <f>VLOOKUP(A20,'[1]RES. TRL'!F:H,3,FALSE)</f>
        <v>0</v>
      </c>
      <c r="Y20" s="217">
        <f>VLOOKUP(A20,'[1]CUT USD'!A:N,2,FALSE)</f>
        <v>0</v>
      </c>
      <c r="Z20" s="217">
        <f>VLOOKUP(A20,'[1]CUT USD'!A:N,3,FALSE)</f>
        <v>0</v>
      </c>
      <c r="AA20" s="217">
        <f>VLOOKUP(A20,'[1]CUT USD'!A:N,4,FALSE)</f>
        <v>0</v>
      </c>
      <c r="AB20" s="217">
        <f>VLOOKUP(A20,'[1]CUT USD'!A:N,5,FALSE)</f>
        <v>0</v>
      </c>
      <c r="AC20" s="217">
        <f>VLOOKUP(A20,'[1]CUT USD'!A:N,6,FALSE)</f>
        <v>0</v>
      </c>
      <c r="AD20" s="217">
        <f>VLOOKUP(A20,'[1]CUT USD'!A:N,7,FALSE)</f>
        <v>0</v>
      </c>
      <c r="AE20" s="217">
        <f>VLOOKUP(A20,'[1]CUT USD'!A:N,8,FALSE)</f>
        <v>0</v>
      </c>
      <c r="AF20" s="217">
        <f>VLOOKUP(A20,'[1]CUT USD'!A:N,9,FALSE)</f>
        <v>0</v>
      </c>
      <c r="AG20" s="217">
        <f>VLOOKUP(A20,'[1]CUT USD'!A:N,10,FALSE)</f>
        <v>0</v>
      </c>
      <c r="AH20" s="217">
        <f>VLOOKUP(A20,'[1]CUT USD'!A:N,11,FALSE)</f>
        <v>0</v>
      </c>
      <c r="AI20" s="217">
        <f>VLOOKUP(A20,'[1]CUT USD'!A:N,12,FALSE)</f>
        <v>0</v>
      </c>
      <c r="AJ20" s="217">
        <f>VLOOKUP(A20,'[1]CUT USD'!A:N,13,FALSE)</f>
        <v>0</v>
      </c>
      <c r="AK20" s="217">
        <f>VLOOKUP(A20,'[1]CUT USD'!A:N,14,FALSE)</f>
        <v>0</v>
      </c>
      <c r="AL20" s="160">
        <f t="shared" si="0"/>
        <v>76045437.299999997</v>
      </c>
      <c r="AO20" s="84"/>
    </row>
    <row r="21" spans="1:41" ht="33" customHeight="1">
      <c r="A21" s="134">
        <v>47</v>
      </c>
      <c r="B21" s="135" t="str">
        <f>PROPER(VLOOKUP(A21,[1]bd_lista!$A:$D,2,FALSE))</f>
        <v>Ministerio De Desarrollo Rural Y Tierras</v>
      </c>
      <c r="C21" s="136" t="s">
        <v>11987</v>
      </c>
      <c r="D21" s="217">
        <f>VLOOKUP(A21,'[1]RES. TRL'!A:C,2,FALSE)</f>
        <v>0</v>
      </c>
      <c r="E21" s="217">
        <f>VLOOKUP(A21,'[1]RES. TRL'!A:C,3,FALSE)</f>
        <v>0</v>
      </c>
      <c r="F21" s="217">
        <f>VLOOKUP(A21,[1]RES.CDI!A:B,2,FALSE)</f>
        <v>144674.76</v>
      </c>
      <c r="G21" s="217">
        <f>VLOOKUP(A21,'[1]CUT Bs'!A:S,2,FALSE)</f>
        <v>972957.74</v>
      </c>
      <c r="H21" s="217">
        <f>VLOOKUP(A21,'[1]CUT Bs'!A:S,3,FALSE)</f>
        <v>0</v>
      </c>
      <c r="I21" s="217">
        <f>VLOOKUP(A21,'[1]CUT Bs'!A:S,4,FALSE)</f>
        <v>12187.12</v>
      </c>
      <c r="J21" s="217">
        <f>VLOOKUP(A21,'[1]CUT Bs'!A:S,5,FALSE)</f>
        <v>174311</v>
      </c>
      <c r="K21" s="217">
        <f>VLOOKUP(A21,'[1]CUT Bs'!A:S,6,FALSE)</f>
        <v>0</v>
      </c>
      <c r="L21" s="217">
        <f>VLOOKUP(A21,'[1]CUT Bs'!A:S,7,FALSE)</f>
        <v>286.52999999999997</v>
      </c>
      <c r="M21" s="217">
        <f>VLOOKUP(A21,'[1]CUT Bs'!A:S,8,FALSE)</f>
        <v>0</v>
      </c>
      <c r="N21" s="217">
        <f>VLOOKUP(A21,'[1]CUT Bs'!A:S,9,FALSE)</f>
        <v>0</v>
      </c>
      <c r="O21" s="217">
        <f>VLOOKUP(A21,'[1]CUT Bs'!A:S,10,FALSE)</f>
        <v>0</v>
      </c>
      <c r="P21" s="217">
        <f>VLOOKUP(A21,'[1]CUT Bs'!A:S,11,FALSE)</f>
        <v>0</v>
      </c>
      <c r="Q21" s="217">
        <f>VLOOKUP(A21,'[1]CUT Bs'!A:S,12,FALSE)</f>
        <v>19.850000000000001</v>
      </c>
      <c r="R21" s="217">
        <f>VLOOKUP(A21,'[1]CUT Bs'!A:S,13,FALSE)</f>
        <v>0</v>
      </c>
      <c r="S21" s="217">
        <f>VLOOKUP(A21,'[1]CUT Bs'!A:S,14,FALSE)</f>
        <v>0</v>
      </c>
      <c r="T21" s="217">
        <f>VLOOKUP(A21,'[1]CUT Bs'!A:S,15,FALSE)</f>
        <v>0</v>
      </c>
      <c r="U21" s="217">
        <f>VLOOKUP(A21,'[1]CUT Bs'!A:S,16,FALSE)</f>
        <v>0</v>
      </c>
      <c r="V21" s="217">
        <f>VLOOKUP(A21,'[1]CUT Bs'!A:S,17,FALSE)</f>
        <v>0</v>
      </c>
      <c r="W21" s="217">
        <f>VLOOKUP(A21,'[1]RES. TRL'!F:H,2,FALSE)</f>
        <v>0</v>
      </c>
      <c r="X21" s="217">
        <f>VLOOKUP(A21,'[1]RES. TRL'!F:H,3,FALSE)</f>
        <v>0</v>
      </c>
      <c r="Y21" s="217">
        <f>VLOOKUP(A21,'[1]CUT USD'!A:N,2,FALSE)</f>
        <v>21952</v>
      </c>
      <c r="Z21" s="217">
        <f>VLOOKUP(A21,'[1]CUT USD'!A:N,3,FALSE)</f>
        <v>0</v>
      </c>
      <c r="AA21" s="217">
        <f>VLOOKUP(A21,'[1]CUT USD'!A:N,4,FALSE)</f>
        <v>200.04</v>
      </c>
      <c r="AB21" s="217">
        <f>VLOOKUP(A21,'[1]CUT USD'!A:N,5,FALSE)</f>
        <v>46242336.030000001</v>
      </c>
      <c r="AC21" s="217">
        <f>VLOOKUP(A21,'[1]CUT USD'!A:N,6,FALSE)</f>
        <v>0</v>
      </c>
      <c r="AD21" s="217">
        <f>VLOOKUP(A21,'[1]CUT USD'!A:N,7,FALSE)</f>
        <v>0</v>
      </c>
      <c r="AE21" s="217">
        <f>VLOOKUP(A21,'[1]CUT USD'!A:N,8,FALSE)</f>
        <v>0</v>
      </c>
      <c r="AF21" s="217">
        <f>VLOOKUP(A21,'[1]CUT USD'!A:N,9,FALSE)</f>
        <v>0</v>
      </c>
      <c r="AG21" s="217">
        <f>VLOOKUP(A21,'[1]CUT USD'!A:N,10,FALSE)</f>
        <v>0</v>
      </c>
      <c r="AH21" s="217">
        <f>VLOOKUP(A21,'[1]CUT USD'!A:N,11,FALSE)</f>
        <v>0</v>
      </c>
      <c r="AI21" s="217">
        <f>VLOOKUP(A21,'[1]CUT USD'!A:N,12,FALSE)</f>
        <v>0</v>
      </c>
      <c r="AJ21" s="217">
        <f>VLOOKUP(A21,'[1]CUT USD'!A:N,13,FALSE)</f>
        <v>0</v>
      </c>
      <c r="AK21" s="217">
        <f>VLOOKUP(A21,'[1]CUT USD'!A:N,14,FALSE)</f>
        <v>0</v>
      </c>
      <c r="AL21" s="160">
        <f t="shared" si="0"/>
        <v>47568925.07</v>
      </c>
      <c r="AO21" s="84"/>
    </row>
    <row r="22" spans="1:41" ht="33" customHeight="1">
      <c r="A22" s="134">
        <v>48</v>
      </c>
      <c r="B22" s="135" t="str">
        <f>PROPER(VLOOKUP(A22,[1]bd_lista!$A:$D,2,FALSE))</f>
        <v>Ministerio De Deportes</v>
      </c>
      <c r="C22" s="136" t="s">
        <v>11988</v>
      </c>
      <c r="D22" s="217">
        <f>VLOOKUP(A22,'[1]RES. TRL'!A:C,2,FALSE)</f>
        <v>0</v>
      </c>
      <c r="E22" s="217">
        <f>VLOOKUP(A22,'[1]RES. TRL'!A:C,3,FALSE)</f>
        <v>0</v>
      </c>
      <c r="F22" s="217">
        <f>VLOOKUP(A22,[1]RES.CDI!A:B,2,FALSE)</f>
        <v>158257.79999999999</v>
      </c>
      <c r="G22" s="217">
        <f>VLOOKUP(A22,'[1]CUT Bs'!A:S,2,FALSE)</f>
        <v>92996.159999999989</v>
      </c>
      <c r="H22" s="217">
        <f>VLOOKUP(A22,'[1]CUT Bs'!A:S,3,FALSE)</f>
        <v>0</v>
      </c>
      <c r="I22" s="217">
        <f>VLOOKUP(A22,'[1]CUT Bs'!A:S,4,FALSE)</f>
        <v>0</v>
      </c>
      <c r="J22" s="217">
        <f>VLOOKUP(A22,'[1]CUT Bs'!A:S,5,FALSE)</f>
        <v>0</v>
      </c>
      <c r="K22" s="217">
        <f>VLOOKUP(A22,'[1]CUT Bs'!A:S,6,FALSE)</f>
        <v>0</v>
      </c>
      <c r="L22" s="217">
        <f>VLOOKUP(A22,'[1]CUT Bs'!A:S,7,FALSE)</f>
        <v>0</v>
      </c>
      <c r="M22" s="217">
        <f>VLOOKUP(A22,'[1]CUT Bs'!A:S,8,FALSE)</f>
        <v>0</v>
      </c>
      <c r="N22" s="217">
        <f>VLOOKUP(A22,'[1]CUT Bs'!A:S,9,FALSE)</f>
        <v>0</v>
      </c>
      <c r="O22" s="217">
        <f>VLOOKUP(A22,'[1]CUT Bs'!A:S,10,FALSE)</f>
        <v>0</v>
      </c>
      <c r="P22" s="217">
        <f>VLOOKUP(A22,'[1]CUT Bs'!A:S,11,FALSE)</f>
        <v>0</v>
      </c>
      <c r="Q22" s="217">
        <f>VLOOKUP(A22,'[1]CUT Bs'!A:S,12,FALSE)</f>
        <v>0</v>
      </c>
      <c r="R22" s="217">
        <f>VLOOKUP(A22,'[1]CUT Bs'!A:S,13,FALSE)</f>
        <v>0</v>
      </c>
      <c r="S22" s="217">
        <f>VLOOKUP(A22,'[1]CUT Bs'!A:S,14,FALSE)</f>
        <v>0</v>
      </c>
      <c r="T22" s="217">
        <f>VLOOKUP(A22,'[1]CUT Bs'!A:S,15,FALSE)</f>
        <v>0</v>
      </c>
      <c r="U22" s="217">
        <f>VLOOKUP(A22,'[1]CUT Bs'!A:S,16,FALSE)</f>
        <v>0</v>
      </c>
      <c r="V22" s="217">
        <f>VLOOKUP(A22,'[1]CUT Bs'!A:S,17,FALSE)</f>
        <v>0</v>
      </c>
      <c r="W22" s="217">
        <f>VLOOKUP(A22,'[1]RES. TRL'!F:H,2,FALSE)</f>
        <v>0</v>
      </c>
      <c r="X22" s="217">
        <f>VLOOKUP(A22,'[1]RES. TRL'!F:H,3,FALSE)</f>
        <v>0</v>
      </c>
      <c r="Y22" s="217">
        <f>VLOOKUP(A22,'[1]CUT USD'!A:N,2,FALSE)</f>
        <v>0</v>
      </c>
      <c r="Z22" s="217">
        <f>VLOOKUP(A22,'[1]CUT USD'!A:N,3,FALSE)</f>
        <v>0</v>
      </c>
      <c r="AA22" s="217">
        <f>VLOOKUP(A22,'[1]CUT USD'!A:N,4,FALSE)</f>
        <v>0</v>
      </c>
      <c r="AB22" s="217">
        <f>VLOOKUP(A22,'[1]CUT USD'!A:N,5,FALSE)</f>
        <v>0</v>
      </c>
      <c r="AC22" s="217">
        <f>VLOOKUP(A22,'[1]CUT USD'!A:N,6,FALSE)</f>
        <v>0</v>
      </c>
      <c r="AD22" s="217">
        <f>VLOOKUP(A22,'[1]CUT USD'!A:N,7,FALSE)</f>
        <v>0</v>
      </c>
      <c r="AE22" s="217">
        <f>VLOOKUP(A22,'[1]CUT USD'!A:N,8,FALSE)</f>
        <v>0</v>
      </c>
      <c r="AF22" s="217">
        <f>VLOOKUP(A22,'[1]CUT USD'!A:N,9,FALSE)</f>
        <v>0</v>
      </c>
      <c r="AG22" s="217">
        <f>VLOOKUP(A22,'[1]CUT USD'!A:N,10,FALSE)</f>
        <v>0</v>
      </c>
      <c r="AH22" s="217">
        <f>VLOOKUP(A22,'[1]CUT USD'!A:N,11,FALSE)</f>
        <v>0</v>
      </c>
      <c r="AI22" s="217">
        <f>VLOOKUP(A22,'[1]CUT USD'!A:N,12,FALSE)</f>
        <v>0</v>
      </c>
      <c r="AJ22" s="217">
        <f>VLOOKUP(A22,'[1]CUT USD'!A:N,13,FALSE)</f>
        <v>0</v>
      </c>
      <c r="AK22" s="217">
        <f>VLOOKUP(A22,'[1]CUT USD'!A:N,14,FALSE)</f>
        <v>0</v>
      </c>
      <c r="AL22" s="160">
        <f t="shared" si="0"/>
        <v>251253.95999999996</v>
      </c>
      <c r="AO22" s="84"/>
    </row>
    <row r="23" spans="1:41" ht="33" customHeight="1">
      <c r="A23" s="134">
        <v>50</v>
      </c>
      <c r="B23" s="135" t="str">
        <f>PROPER(VLOOKUP(A23,[1]bd_lista!$A:$D,2,FALSE))</f>
        <v>Min De Transparencia Inst. Y Lucha Contra La Corrupción</v>
      </c>
      <c r="C23" s="229" t="s">
        <v>1344</v>
      </c>
      <c r="D23" s="217">
        <f>VLOOKUP(A23,'[1]RES. TRL'!A:C,2,FALSE)</f>
        <v>0</v>
      </c>
      <c r="E23" s="217">
        <f>VLOOKUP(A23,'[1]RES. TRL'!A:C,3,FALSE)</f>
        <v>0</v>
      </c>
      <c r="F23" s="217">
        <f>VLOOKUP(A23,[1]RES.CDI!A:B,2,FALSE)</f>
        <v>0</v>
      </c>
      <c r="G23" s="217">
        <f>VLOOKUP(A23,'[1]CUT Bs'!A:S,2,FALSE)</f>
        <v>0</v>
      </c>
      <c r="H23" s="217">
        <f>VLOOKUP(A23,'[1]CUT Bs'!A:S,3,FALSE)</f>
        <v>0</v>
      </c>
      <c r="I23" s="217">
        <f>VLOOKUP(A23,'[1]CUT Bs'!A:S,4,FALSE)</f>
        <v>0</v>
      </c>
      <c r="J23" s="217">
        <f>VLOOKUP(A23,'[1]CUT Bs'!A:S,5,FALSE)</f>
        <v>0</v>
      </c>
      <c r="K23" s="217">
        <f>VLOOKUP(A23,'[1]CUT Bs'!A:S,6,FALSE)</f>
        <v>0</v>
      </c>
      <c r="L23" s="217">
        <f>VLOOKUP(A23,'[1]CUT Bs'!A:S,7,FALSE)</f>
        <v>0</v>
      </c>
      <c r="M23" s="217">
        <f>VLOOKUP(A23,'[1]CUT Bs'!A:S,8,FALSE)</f>
        <v>0</v>
      </c>
      <c r="N23" s="217">
        <f>VLOOKUP(A23,'[1]CUT Bs'!A:S,9,FALSE)</f>
        <v>0</v>
      </c>
      <c r="O23" s="217">
        <f>VLOOKUP(A23,'[1]CUT Bs'!A:S,10,FALSE)</f>
        <v>0</v>
      </c>
      <c r="P23" s="217">
        <f>VLOOKUP(A23,'[1]CUT Bs'!A:S,11,FALSE)</f>
        <v>0</v>
      </c>
      <c r="Q23" s="217">
        <f>VLOOKUP(A23,'[1]CUT Bs'!A:S,12,FALSE)</f>
        <v>0</v>
      </c>
      <c r="R23" s="217">
        <f>VLOOKUP(A23,'[1]CUT Bs'!A:S,13,FALSE)</f>
        <v>0</v>
      </c>
      <c r="S23" s="217">
        <f>VLOOKUP(A23,'[1]CUT Bs'!A:S,14,FALSE)</f>
        <v>0</v>
      </c>
      <c r="T23" s="217">
        <f>VLOOKUP(A23,'[1]CUT Bs'!A:S,15,FALSE)</f>
        <v>0</v>
      </c>
      <c r="U23" s="217">
        <f>VLOOKUP(A23,'[1]CUT Bs'!A:S,16,FALSE)</f>
        <v>0</v>
      </c>
      <c r="V23" s="217">
        <f>VLOOKUP(A23,'[1]CUT Bs'!A:S,17,FALSE)</f>
        <v>0</v>
      </c>
      <c r="W23" s="217">
        <f>VLOOKUP(A23,'[1]RES. TRL'!F:H,2,FALSE)</f>
        <v>0</v>
      </c>
      <c r="X23" s="217">
        <f>VLOOKUP(A23,'[1]RES. TRL'!F:H,3,FALSE)</f>
        <v>0</v>
      </c>
      <c r="Y23" s="217">
        <f>VLOOKUP(A23,'[1]CUT USD'!A:N,2,FALSE)</f>
        <v>0</v>
      </c>
      <c r="Z23" s="217">
        <f>VLOOKUP(A23,'[1]CUT USD'!A:N,3,FALSE)</f>
        <v>0</v>
      </c>
      <c r="AA23" s="217">
        <f>VLOOKUP(A23,'[1]CUT USD'!A:N,4,FALSE)</f>
        <v>0</v>
      </c>
      <c r="AB23" s="217">
        <f>VLOOKUP(A23,'[1]CUT USD'!A:N,5,FALSE)</f>
        <v>0</v>
      </c>
      <c r="AC23" s="217">
        <f>VLOOKUP(A23,'[1]CUT USD'!A:N,6,FALSE)</f>
        <v>0</v>
      </c>
      <c r="AD23" s="217">
        <f>VLOOKUP(A23,'[1]CUT USD'!A:N,7,FALSE)</f>
        <v>0</v>
      </c>
      <c r="AE23" s="217">
        <f>VLOOKUP(A23,'[1]CUT USD'!A:N,8,FALSE)</f>
        <v>0</v>
      </c>
      <c r="AF23" s="217">
        <f>VLOOKUP(A23,'[1]CUT USD'!A:N,9,FALSE)</f>
        <v>0</v>
      </c>
      <c r="AG23" s="217">
        <f>VLOOKUP(A23,'[1]CUT USD'!A:N,10,FALSE)</f>
        <v>0</v>
      </c>
      <c r="AH23" s="217">
        <f>VLOOKUP(A23,'[1]CUT USD'!A:N,11,FALSE)</f>
        <v>0</v>
      </c>
      <c r="AI23" s="217">
        <f>VLOOKUP(A23,'[1]CUT USD'!A:N,12,FALSE)</f>
        <v>0</v>
      </c>
      <c r="AJ23" s="217">
        <f>VLOOKUP(A23,'[1]CUT USD'!A:N,13,FALSE)</f>
        <v>0</v>
      </c>
      <c r="AK23" s="217">
        <f>VLOOKUP(A23,'[1]CUT USD'!A:N,14,FALSE)</f>
        <v>0</v>
      </c>
      <c r="AL23" s="160">
        <f t="shared" si="0"/>
        <v>0</v>
      </c>
      <c r="AO23" s="84"/>
    </row>
    <row r="24" spans="1:41" ht="33" customHeight="1">
      <c r="A24" s="134">
        <v>51</v>
      </c>
      <c r="B24" s="135" t="str">
        <f>PROPER(VLOOKUP(A24,[1]bd_lista!$A:$D,2,FALSE))</f>
        <v>Ministerio De Autonomias</v>
      </c>
      <c r="C24" s="136" t="s">
        <v>11980</v>
      </c>
      <c r="D24" s="217">
        <f>VLOOKUP(A24,'[1]RES. TRL'!A:C,2,FALSE)</f>
        <v>0</v>
      </c>
      <c r="E24" s="217">
        <f>VLOOKUP(A24,'[1]RES. TRL'!A:C,3,FALSE)</f>
        <v>0</v>
      </c>
      <c r="F24" s="217">
        <f>VLOOKUP(A24,[1]RES.CDI!A:B,2,FALSE)</f>
        <v>0</v>
      </c>
      <c r="G24" s="217">
        <f>VLOOKUP(A24,'[1]CUT Bs'!A:S,2,FALSE)</f>
        <v>4240</v>
      </c>
      <c r="H24" s="217">
        <f>VLOOKUP(A24,'[1]CUT Bs'!A:S,3,FALSE)</f>
        <v>0</v>
      </c>
      <c r="I24" s="217">
        <f>VLOOKUP(A24,'[1]CUT Bs'!A:S,4,FALSE)</f>
        <v>0</v>
      </c>
      <c r="J24" s="217">
        <f>VLOOKUP(A24,'[1]CUT Bs'!A:S,5,FALSE)</f>
        <v>0</v>
      </c>
      <c r="K24" s="217">
        <f>VLOOKUP(A24,'[1]CUT Bs'!A:S,6,FALSE)</f>
        <v>0</v>
      </c>
      <c r="L24" s="217">
        <f>VLOOKUP(A24,'[1]CUT Bs'!A:S,7,FALSE)</f>
        <v>0</v>
      </c>
      <c r="M24" s="217">
        <f>VLOOKUP(A24,'[1]CUT Bs'!A:S,8,FALSE)</f>
        <v>0</v>
      </c>
      <c r="N24" s="217">
        <f>VLOOKUP(A24,'[1]CUT Bs'!A:S,9,FALSE)</f>
        <v>0</v>
      </c>
      <c r="O24" s="217">
        <f>VLOOKUP(A24,'[1]CUT Bs'!A:S,10,FALSE)</f>
        <v>0</v>
      </c>
      <c r="P24" s="217">
        <f>VLOOKUP(A24,'[1]CUT Bs'!A:S,11,FALSE)</f>
        <v>0</v>
      </c>
      <c r="Q24" s="217">
        <f>VLOOKUP(A24,'[1]CUT Bs'!A:S,12,FALSE)</f>
        <v>0</v>
      </c>
      <c r="R24" s="217">
        <f>VLOOKUP(A24,'[1]CUT Bs'!A:S,13,FALSE)</f>
        <v>0</v>
      </c>
      <c r="S24" s="217">
        <f>VLOOKUP(A24,'[1]CUT Bs'!A:S,14,FALSE)</f>
        <v>0</v>
      </c>
      <c r="T24" s="217">
        <f>VLOOKUP(A24,'[1]CUT Bs'!A:S,15,FALSE)</f>
        <v>0</v>
      </c>
      <c r="U24" s="217">
        <f>VLOOKUP(A24,'[1]CUT Bs'!A:S,16,FALSE)</f>
        <v>0</v>
      </c>
      <c r="V24" s="217">
        <f>VLOOKUP(A24,'[1]CUT Bs'!A:S,17,FALSE)</f>
        <v>0</v>
      </c>
      <c r="W24" s="217">
        <f>VLOOKUP(A24,'[1]RES. TRL'!F:H,2,FALSE)</f>
        <v>0</v>
      </c>
      <c r="X24" s="217">
        <f>VLOOKUP(A24,'[1]RES. TRL'!F:H,3,FALSE)</f>
        <v>0</v>
      </c>
      <c r="Y24" s="217">
        <f>VLOOKUP(A24,'[1]CUT USD'!A:N,2,FALSE)</f>
        <v>0</v>
      </c>
      <c r="Z24" s="217">
        <f>VLOOKUP(A24,'[1]CUT USD'!A:N,3,FALSE)</f>
        <v>0</v>
      </c>
      <c r="AA24" s="217">
        <f>VLOOKUP(A24,'[1]CUT USD'!A:N,4,FALSE)</f>
        <v>0</v>
      </c>
      <c r="AB24" s="217">
        <f>VLOOKUP(A24,'[1]CUT USD'!A:N,5,FALSE)</f>
        <v>0</v>
      </c>
      <c r="AC24" s="217">
        <f>VLOOKUP(A24,'[1]CUT USD'!A:N,6,FALSE)</f>
        <v>0</v>
      </c>
      <c r="AD24" s="217">
        <f>VLOOKUP(A24,'[1]CUT USD'!A:N,7,FALSE)</f>
        <v>0</v>
      </c>
      <c r="AE24" s="217">
        <f>VLOOKUP(A24,'[1]CUT USD'!A:N,8,FALSE)</f>
        <v>0</v>
      </c>
      <c r="AF24" s="217">
        <f>VLOOKUP(A24,'[1]CUT USD'!A:N,9,FALSE)</f>
        <v>0</v>
      </c>
      <c r="AG24" s="217">
        <f>VLOOKUP(A24,'[1]CUT USD'!A:N,10,FALSE)</f>
        <v>0</v>
      </c>
      <c r="AH24" s="217">
        <f>VLOOKUP(A24,'[1]CUT USD'!A:N,11,FALSE)</f>
        <v>0</v>
      </c>
      <c r="AI24" s="217">
        <f>VLOOKUP(A24,'[1]CUT USD'!A:N,12,FALSE)</f>
        <v>0</v>
      </c>
      <c r="AJ24" s="217">
        <f>VLOOKUP(A24,'[1]CUT USD'!A:N,13,FALSE)</f>
        <v>0</v>
      </c>
      <c r="AK24" s="217">
        <f>VLOOKUP(A24,'[1]CUT USD'!A:N,14,FALSE)</f>
        <v>0</v>
      </c>
      <c r="AL24" s="160">
        <f t="shared" si="0"/>
        <v>4240</v>
      </c>
      <c r="AO24" s="84"/>
    </row>
    <row r="25" spans="1:41" ht="33" customHeight="1">
      <c r="A25" s="134">
        <v>52</v>
      </c>
      <c r="B25" s="135" t="str">
        <f>PROPER(VLOOKUP(A25,[1]bd_lista!$A:$D,2,FALSE))</f>
        <v>Ministerio De Culturas Y Turismo</v>
      </c>
      <c r="C25" s="136" t="s">
        <v>11989</v>
      </c>
      <c r="D25" s="217">
        <f>VLOOKUP(A25,'[1]RES. TRL'!A:C,2,FALSE)</f>
        <v>0</v>
      </c>
      <c r="E25" s="217">
        <f>VLOOKUP(A25,'[1]RES. TRL'!A:C,3,FALSE)</f>
        <v>0</v>
      </c>
      <c r="F25" s="217">
        <f>VLOOKUP(A25,[1]RES.CDI!A:B,2,FALSE)</f>
        <v>1339864.44</v>
      </c>
      <c r="G25" s="217">
        <f>VLOOKUP(A25,'[1]CUT Bs'!A:S,2,FALSE)</f>
        <v>110143</v>
      </c>
      <c r="H25" s="217">
        <f>VLOOKUP(A25,'[1]CUT Bs'!A:S,3,FALSE)</f>
        <v>0</v>
      </c>
      <c r="I25" s="217">
        <f>VLOOKUP(A25,'[1]CUT Bs'!A:S,4,FALSE)</f>
        <v>50</v>
      </c>
      <c r="J25" s="217">
        <f>VLOOKUP(A25,'[1]CUT Bs'!A:S,5,FALSE)</f>
        <v>1697445.94</v>
      </c>
      <c r="K25" s="217">
        <f>VLOOKUP(A25,'[1]CUT Bs'!A:S,6,FALSE)</f>
        <v>0</v>
      </c>
      <c r="L25" s="217">
        <f>VLOOKUP(A25,'[1]CUT Bs'!A:S,7,FALSE)</f>
        <v>3418.21</v>
      </c>
      <c r="M25" s="217">
        <f>VLOOKUP(A25,'[1]CUT Bs'!A:S,8,FALSE)</f>
        <v>0</v>
      </c>
      <c r="N25" s="217">
        <f>VLOOKUP(A25,'[1]CUT Bs'!A:S,9,FALSE)</f>
        <v>0</v>
      </c>
      <c r="O25" s="217">
        <f>VLOOKUP(A25,'[1]CUT Bs'!A:S,10,FALSE)</f>
        <v>0</v>
      </c>
      <c r="P25" s="217">
        <f>VLOOKUP(A25,'[1]CUT Bs'!A:S,11,FALSE)</f>
        <v>8900.93</v>
      </c>
      <c r="Q25" s="217">
        <f>VLOOKUP(A25,'[1]CUT Bs'!A:S,12,FALSE)</f>
        <v>0</v>
      </c>
      <c r="R25" s="217">
        <f>VLOOKUP(A25,'[1]CUT Bs'!A:S,13,FALSE)</f>
        <v>0</v>
      </c>
      <c r="S25" s="217">
        <f>VLOOKUP(A25,'[1]CUT Bs'!A:S,14,FALSE)</f>
        <v>0</v>
      </c>
      <c r="T25" s="217">
        <f>VLOOKUP(A25,'[1]CUT Bs'!A:S,15,FALSE)</f>
        <v>0</v>
      </c>
      <c r="U25" s="217">
        <f>VLOOKUP(A25,'[1]CUT Bs'!A:S,16,FALSE)</f>
        <v>0</v>
      </c>
      <c r="V25" s="217">
        <f>VLOOKUP(A25,'[1]CUT Bs'!A:S,17,FALSE)</f>
        <v>0</v>
      </c>
      <c r="W25" s="217">
        <f>VLOOKUP(A25,'[1]RES. TRL'!F:H,2,FALSE)</f>
        <v>0</v>
      </c>
      <c r="X25" s="217">
        <f>VLOOKUP(A25,'[1]RES. TRL'!F:H,3,FALSE)</f>
        <v>0</v>
      </c>
      <c r="Y25" s="217">
        <f>VLOOKUP(A25,'[1]CUT USD'!A:N,2,FALSE)</f>
        <v>0</v>
      </c>
      <c r="Z25" s="217">
        <f>VLOOKUP(A25,'[1]CUT USD'!A:N,3,FALSE)</f>
        <v>0</v>
      </c>
      <c r="AA25" s="217">
        <f>VLOOKUP(A25,'[1]CUT USD'!A:N,4,FALSE)</f>
        <v>50.01</v>
      </c>
      <c r="AB25" s="217">
        <f>VLOOKUP(A25,'[1]CUT USD'!A:N,5,FALSE)</f>
        <v>3430000</v>
      </c>
      <c r="AC25" s="217">
        <f>VLOOKUP(A25,'[1]CUT USD'!A:N,6,FALSE)</f>
        <v>0</v>
      </c>
      <c r="AD25" s="217">
        <f>VLOOKUP(A25,'[1]CUT USD'!A:N,7,FALSE)</f>
        <v>0</v>
      </c>
      <c r="AE25" s="217">
        <f>VLOOKUP(A25,'[1]CUT USD'!A:N,8,FALSE)</f>
        <v>0</v>
      </c>
      <c r="AF25" s="217">
        <f>VLOOKUP(A25,'[1]CUT USD'!A:N,9,FALSE)</f>
        <v>0</v>
      </c>
      <c r="AG25" s="217">
        <f>VLOOKUP(A25,'[1]CUT USD'!A:N,10,FALSE)</f>
        <v>0</v>
      </c>
      <c r="AH25" s="217">
        <f>VLOOKUP(A25,'[1]CUT USD'!A:N,11,FALSE)</f>
        <v>0</v>
      </c>
      <c r="AI25" s="217">
        <f>VLOOKUP(A25,'[1]CUT USD'!A:N,12,FALSE)</f>
        <v>0</v>
      </c>
      <c r="AJ25" s="217">
        <f>VLOOKUP(A25,'[1]CUT USD'!A:N,13,FALSE)</f>
        <v>0</v>
      </c>
      <c r="AK25" s="217">
        <f>VLOOKUP(A25,'[1]CUT USD'!A:N,14,FALSE)</f>
        <v>0</v>
      </c>
      <c r="AL25" s="160">
        <f t="shared" si="0"/>
        <v>6589872.5299999993</v>
      </c>
      <c r="AO25" s="84"/>
    </row>
    <row r="26" spans="1:41" ht="33" customHeight="1">
      <c r="A26" s="134">
        <v>66</v>
      </c>
      <c r="B26" s="135" t="str">
        <f>PROPER(VLOOKUP(A26,[1]bd_lista!$A:$D,2,FALSE))</f>
        <v>Ministerio De Planificación Del Desarrollo</v>
      </c>
      <c r="C26" s="136" t="s">
        <v>11990</v>
      </c>
      <c r="D26" s="217">
        <f>VLOOKUP(A26,'[1]RES. TRL'!A:C,2,FALSE)</f>
        <v>0</v>
      </c>
      <c r="E26" s="217">
        <f>VLOOKUP(A26,'[1]RES. TRL'!A:C,3,FALSE)</f>
        <v>0</v>
      </c>
      <c r="F26" s="217">
        <f>VLOOKUP(A26,[1]RES.CDI!A:B,2,FALSE)</f>
        <v>56552.5</v>
      </c>
      <c r="G26" s="217">
        <f>VLOOKUP(A26,'[1]CUT Bs'!A:S,2,FALSE)</f>
        <v>597.73</v>
      </c>
      <c r="H26" s="217">
        <f>VLOOKUP(A26,'[1]CUT Bs'!A:S,3,FALSE)</f>
        <v>0</v>
      </c>
      <c r="I26" s="217">
        <f>VLOOKUP(A26,'[1]CUT Bs'!A:S,4,FALSE)</f>
        <v>0</v>
      </c>
      <c r="J26" s="217">
        <f>VLOOKUP(A26,'[1]CUT Bs'!A:S,5,FALSE)</f>
        <v>0</v>
      </c>
      <c r="K26" s="217">
        <f>VLOOKUP(A26,'[1]CUT Bs'!A:S,6,FALSE)</f>
        <v>0</v>
      </c>
      <c r="L26" s="217">
        <f>VLOOKUP(A26,'[1]CUT Bs'!A:S,7,FALSE)</f>
        <v>1502.52</v>
      </c>
      <c r="M26" s="217">
        <f>VLOOKUP(A26,'[1]CUT Bs'!A:S,8,FALSE)</f>
        <v>0</v>
      </c>
      <c r="N26" s="217">
        <f>VLOOKUP(A26,'[1]CUT Bs'!A:S,9,FALSE)</f>
        <v>0</v>
      </c>
      <c r="O26" s="217">
        <f>VLOOKUP(A26,'[1]CUT Bs'!A:S,10,FALSE)</f>
        <v>0</v>
      </c>
      <c r="P26" s="217">
        <f>VLOOKUP(A26,'[1]CUT Bs'!A:S,11,FALSE)</f>
        <v>0</v>
      </c>
      <c r="Q26" s="217">
        <f>VLOOKUP(A26,'[1]CUT Bs'!A:S,12,FALSE)</f>
        <v>0</v>
      </c>
      <c r="R26" s="217">
        <f>VLOOKUP(A26,'[1]CUT Bs'!A:S,13,FALSE)</f>
        <v>0</v>
      </c>
      <c r="S26" s="217">
        <f>VLOOKUP(A26,'[1]CUT Bs'!A:S,14,FALSE)</f>
        <v>0</v>
      </c>
      <c r="T26" s="217">
        <f>VLOOKUP(A26,'[1]CUT Bs'!A:S,15,FALSE)</f>
        <v>0</v>
      </c>
      <c r="U26" s="217">
        <f>VLOOKUP(A26,'[1]CUT Bs'!A:S,16,FALSE)</f>
        <v>0</v>
      </c>
      <c r="V26" s="217">
        <f>VLOOKUP(A26,'[1]CUT Bs'!A:S,17,FALSE)</f>
        <v>0</v>
      </c>
      <c r="W26" s="217">
        <f>VLOOKUP(A26,'[1]RES. TRL'!F:H,2,FALSE)</f>
        <v>0</v>
      </c>
      <c r="X26" s="217">
        <f>VLOOKUP(A26,'[1]RES. TRL'!F:H,3,FALSE)</f>
        <v>0</v>
      </c>
      <c r="Y26" s="217">
        <f>VLOOKUP(A26,'[1]CUT USD'!A:N,2,FALSE)</f>
        <v>0</v>
      </c>
      <c r="Z26" s="217">
        <f>VLOOKUP(A26,'[1]CUT USD'!A:N,3,FALSE)</f>
        <v>0</v>
      </c>
      <c r="AA26" s="217">
        <f>VLOOKUP(A26,'[1]CUT USD'!A:N,4,FALSE)</f>
        <v>0</v>
      </c>
      <c r="AB26" s="217">
        <f>VLOOKUP(A26,'[1]CUT USD'!A:N,5,FALSE)</f>
        <v>0</v>
      </c>
      <c r="AC26" s="217">
        <f>VLOOKUP(A26,'[1]CUT USD'!A:N,6,FALSE)</f>
        <v>0</v>
      </c>
      <c r="AD26" s="217">
        <f>VLOOKUP(A26,'[1]CUT USD'!A:N,7,FALSE)</f>
        <v>0</v>
      </c>
      <c r="AE26" s="217">
        <f>VLOOKUP(A26,'[1]CUT USD'!A:N,8,FALSE)</f>
        <v>0</v>
      </c>
      <c r="AF26" s="217">
        <f>VLOOKUP(A26,'[1]CUT USD'!A:N,9,FALSE)</f>
        <v>0</v>
      </c>
      <c r="AG26" s="217">
        <f>VLOOKUP(A26,'[1]CUT USD'!A:N,10,FALSE)</f>
        <v>0</v>
      </c>
      <c r="AH26" s="217">
        <f>VLOOKUP(A26,'[1]CUT USD'!A:N,11,FALSE)</f>
        <v>0</v>
      </c>
      <c r="AI26" s="217">
        <f>VLOOKUP(A26,'[1]CUT USD'!A:N,12,FALSE)</f>
        <v>0</v>
      </c>
      <c r="AJ26" s="217">
        <f>VLOOKUP(A26,'[1]CUT USD'!A:N,13,FALSE)</f>
        <v>0</v>
      </c>
      <c r="AK26" s="217">
        <f>VLOOKUP(A26,'[1]CUT USD'!A:N,14,FALSE)</f>
        <v>0</v>
      </c>
      <c r="AL26" s="160">
        <f t="shared" si="0"/>
        <v>58652.75</v>
      </c>
      <c r="AO26" s="84"/>
    </row>
    <row r="27" spans="1:41" ht="33" customHeight="1">
      <c r="A27" s="134">
        <v>70</v>
      </c>
      <c r="B27" s="135" t="str">
        <f>PROPER(VLOOKUP(A27,[1]bd_lista!$A:$D,2,FALSE))</f>
        <v>Ministerio De Trabajo, Empleo Y Previsión Social</v>
      </c>
      <c r="C27" s="136" t="s">
        <v>11990</v>
      </c>
      <c r="D27" s="217">
        <f>VLOOKUP(A27,'[1]RES. TRL'!A:C,2,FALSE)</f>
        <v>0</v>
      </c>
      <c r="E27" s="217">
        <f>VLOOKUP(A27,'[1]RES. TRL'!A:C,3,FALSE)</f>
        <v>0</v>
      </c>
      <c r="F27" s="217">
        <f>VLOOKUP(A27,[1]RES.CDI!A:B,2,FALSE)</f>
        <v>965223.96</v>
      </c>
      <c r="G27" s="217">
        <f>VLOOKUP(A27,'[1]CUT Bs'!A:S,2,FALSE)</f>
        <v>40772.639999999992</v>
      </c>
      <c r="H27" s="217">
        <f>VLOOKUP(A27,'[1]CUT Bs'!A:S,3,FALSE)</f>
        <v>0</v>
      </c>
      <c r="I27" s="217">
        <f>VLOOKUP(A27,'[1]CUT Bs'!A:S,4,FALSE)</f>
        <v>0</v>
      </c>
      <c r="J27" s="217">
        <f>VLOOKUP(A27,'[1]CUT Bs'!A:S,5,FALSE)</f>
        <v>0</v>
      </c>
      <c r="K27" s="217">
        <f>VLOOKUP(A27,'[1]CUT Bs'!A:S,6,FALSE)</f>
        <v>0</v>
      </c>
      <c r="L27" s="217">
        <f>VLOOKUP(A27,'[1]CUT Bs'!A:S,7,FALSE)</f>
        <v>0</v>
      </c>
      <c r="M27" s="217">
        <f>VLOOKUP(A27,'[1]CUT Bs'!A:S,8,FALSE)</f>
        <v>17088</v>
      </c>
      <c r="N27" s="217">
        <f>VLOOKUP(A27,'[1]CUT Bs'!A:S,9,FALSE)</f>
        <v>0</v>
      </c>
      <c r="O27" s="217">
        <f>VLOOKUP(A27,'[1]CUT Bs'!A:S,10,FALSE)</f>
        <v>0</v>
      </c>
      <c r="P27" s="217">
        <f>VLOOKUP(A27,'[1]CUT Bs'!A:S,11,FALSE)</f>
        <v>0</v>
      </c>
      <c r="Q27" s="217">
        <f>VLOOKUP(A27,'[1]CUT Bs'!A:S,12,FALSE)</f>
        <v>203478.76</v>
      </c>
      <c r="R27" s="217">
        <f>VLOOKUP(A27,'[1]CUT Bs'!A:S,13,FALSE)</f>
        <v>0</v>
      </c>
      <c r="S27" s="217">
        <f>VLOOKUP(A27,'[1]CUT Bs'!A:S,14,FALSE)</f>
        <v>0</v>
      </c>
      <c r="T27" s="217">
        <f>VLOOKUP(A27,'[1]CUT Bs'!A:S,15,FALSE)</f>
        <v>0</v>
      </c>
      <c r="U27" s="217">
        <f>VLOOKUP(A27,'[1]CUT Bs'!A:S,16,FALSE)</f>
        <v>0</v>
      </c>
      <c r="V27" s="217">
        <f>VLOOKUP(A27,'[1]CUT Bs'!A:S,17,FALSE)</f>
        <v>0</v>
      </c>
      <c r="W27" s="217">
        <f>VLOOKUP(A27,'[1]RES. TRL'!F:H,2,FALSE)</f>
        <v>0</v>
      </c>
      <c r="X27" s="217">
        <f>VLOOKUP(A27,'[1]RES. TRL'!F:H,3,FALSE)</f>
        <v>0</v>
      </c>
      <c r="Y27" s="217">
        <f>VLOOKUP(A27,'[1]CUT USD'!A:N,2,FALSE)</f>
        <v>0</v>
      </c>
      <c r="Z27" s="217">
        <f>VLOOKUP(A27,'[1]CUT USD'!A:N,3,FALSE)</f>
        <v>0</v>
      </c>
      <c r="AA27" s="217">
        <f>VLOOKUP(A27,'[1]CUT USD'!A:N,4,FALSE)</f>
        <v>0</v>
      </c>
      <c r="AB27" s="217">
        <f>VLOOKUP(A27,'[1]CUT USD'!A:N,5,FALSE)</f>
        <v>0</v>
      </c>
      <c r="AC27" s="217">
        <f>VLOOKUP(A27,'[1]CUT USD'!A:N,6,FALSE)</f>
        <v>0</v>
      </c>
      <c r="AD27" s="217">
        <f>VLOOKUP(A27,'[1]CUT USD'!A:N,7,FALSE)</f>
        <v>0</v>
      </c>
      <c r="AE27" s="217">
        <f>VLOOKUP(A27,'[1]CUT USD'!A:N,8,FALSE)</f>
        <v>0</v>
      </c>
      <c r="AF27" s="217">
        <f>VLOOKUP(A27,'[1]CUT USD'!A:N,9,FALSE)</f>
        <v>0</v>
      </c>
      <c r="AG27" s="217">
        <f>VLOOKUP(A27,'[1]CUT USD'!A:N,10,FALSE)</f>
        <v>0</v>
      </c>
      <c r="AH27" s="217">
        <f>VLOOKUP(A27,'[1]CUT USD'!A:N,11,FALSE)</f>
        <v>0</v>
      </c>
      <c r="AI27" s="217">
        <f>VLOOKUP(A27,'[1]CUT USD'!A:N,12,FALSE)</f>
        <v>0</v>
      </c>
      <c r="AJ27" s="217">
        <f>VLOOKUP(A27,'[1]CUT USD'!A:N,13,FALSE)</f>
        <v>0</v>
      </c>
      <c r="AK27" s="217">
        <f>VLOOKUP(A27,'[1]CUT USD'!A:N,14,FALSE)</f>
        <v>0</v>
      </c>
      <c r="AL27" s="160">
        <f t="shared" si="0"/>
        <v>1226563.3599999999</v>
      </c>
      <c r="AO27" s="84"/>
    </row>
    <row r="28" spans="1:41" ht="33" customHeight="1">
      <c r="A28" s="134">
        <v>76</v>
      </c>
      <c r="B28" s="135" t="str">
        <f>PROPER(VLOOKUP(A28,[1]bd_lista!$A:$D,2,FALSE))</f>
        <v>Ministerio De Minería Y Metalurgia</v>
      </c>
      <c r="C28" s="136" t="s">
        <v>11980</v>
      </c>
      <c r="D28" s="217">
        <f>VLOOKUP(A28,'[1]RES. TRL'!A:C,2,FALSE)</f>
        <v>0</v>
      </c>
      <c r="E28" s="217">
        <f>VLOOKUP(A28,'[1]RES. TRL'!A:C,3,FALSE)</f>
        <v>0</v>
      </c>
      <c r="F28" s="217">
        <f>VLOOKUP(A28,[1]RES.CDI!A:B,2,FALSE)</f>
        <v>0</v>
      </c>
      <c r="G28" s="217">
        <f>VLOOKUP(A28,'[1]CUT Bs'!A:S,2,FALSE)</f>
        <v>1786</v>
      </c>
      <c r="H28" s="217">
        <f>VLOOKUP(A28,'[1]CUT Bs'!A:S,3,FALSE)</f>
        <v>0</v>
      </c>
      <c r="I28" s="217">
        <f>VLOOKUP(A28,'[1]CUT Bs'!A:S,4,FALSE)</f>
        <v>0</v>
      </c>
      <c r="J28" s="217">
        <f>VLOOKUP(A28,'[1]CUT Bs'!A:S,5,FALSE)</f>
        <v>0</v>
      </c>
      <c r="K28" s="217">
        <f>VLOOKUP(A28,'[1]CUT Bs'!A:S,6,FALSE)</f>
        <v>0</v>
      </c>
      <c r="L28" s="217">
        <f>VLOOKUP(A28,'[1]CUT Bs'!A:S,7,FALSE)</f>
        <v>575.53</v>
      </c>
      <c r="M28" s="217">
        <f>VLOOKUP(A28,'[1]CUT Bs'!A:S,8,FALSE)</f>
        <v>0</v>
      </c>
      <c r="N28" s="217">
        <f>VLOOKUP(A28,'[1]CUT Bs'!A:S,9,FALSE)</f>
        <v>0</v>
      </c>
      <c r="O28" s="217">
        <f>VLOOKUP(A28,'[1]CUT Bs'!A:S,10,FALSE)</f>
        <v>0</v>
      </c>
      <c r="P28" s="217">
        <f>VLOOKUP(A28,'[1]CUT Bs'!A:S,11,FALSE)</f>
        <v>0</v>
      </c>
      <c r="Q28" s="217">
        <f>VLOOKUP(A28,'[1]CUT Bs'!A:S,12,FALSE)</f>
        <v>0</v>
      </c>
      <c r="R28" s="217">
        <f>VLOOKUP(A28,'[1]CUT Bs'!A:S,13,FALSE)</f>
        <v>0</v>
      </c>
      <c r="S28" s="217">
        <f>VLOOKUP(A28,'[1]CUT Bs'!A:S,14,FALSE)</f>
        <v>0</v>
      </c>
      <c r="T28" s="217">
        <f>VLOOKUP(A28,'[1]CUT Bs'!A:S,15,FALSE)</f>
        <v>0</v>
      </c>
      <c r="U28" s="217">
        <f>VLOOKUP(A28,'[1]CUT Bs'!A:S,16,FALSE)</f>
        <v>0</v>
      </c>
      <c r="V28" s="217">
        <f>VLOOKUP(A28,'[1]CUT Bs'!A:S,17,FALSE)</f>
        <v>0</v>
      </c>
      <c r="W28" s="217">
        <f>VLOOKUP(A28,'[1]RES. TRL'!F:H,2,FALSE)</f>
        <v>0</v>
      </c>
      <c r="X28" s="217">
        <f>VLOOKUP(A28,'[1]RES. TRL'!F:H,3,FALSE)</f>
        <v>0</v>
      </c>
      <c r="Y28" s="217">
        <f>VLOOKUP(A28,'[1]CUT USD'!A:N,2,FALSE)</f>
        <v>0</v>
      </c>
      <c r="Z28" s="217">
        <f>VLOOKUP(A28,'[1]CUT USD'!A:N,3,FALSE)</f>
        <v>0</v>
      </c>
      <c r="AA28" s="217">
        <f>VLOOKUP(A28,'[1]CUT USD'!A:N,4,FALSE)</f>
        <v>0</v>
      </c>
      <c r="AB28" s="217">
        <f>VLOOKUP(A28,'[1]CUT USD'!A:N,5,FALSE)</f>
        <v>0</v>
      </c>
      <c r="AC28" s="217">
        <f>VLOOKUP(A28,'[1]CUT USD'!A:N,6,FALSE)</f>
        <v>0</v>
      </c>
      <c r="AD28" s="217">
        <f>VLOOKUP(A28,'[1]CUT USD'!A:N,7,FALSE)</f>
        <v>0</v>
      </c>
      <c r="AE28" s="217">
        <f>VLOOKUP(A28,'[1]CUT USD'!A:N,8,FALSE)</f>
        <v>0</v>
      </c>
      <c r="AF28" s="217">
        <f>VLOOKUP(A28,'[1]CUT USD'!A:N,9,FALSE)</f>
        <v>0</v>
      </c>
      <c r="AG28" s="217">
        <f>VLOOKUP(A28,'[1]CUT USD'!A:N,10,FALSE)</f>
        <v>0</v>
      </c>
      <c r="AH28" s="217">
        <f>VLOOKUP(A28,'[1]CUT USD'!A:N,11,FALSE)</f>
        <v>0</v>
      </c>
      <c r="AI28" s="217">
        <f>VLOOKUP(A28,'[1]CUT USD'!A:N,12,FALSE)</f>
        <v>0</v>
      </c>
      <c r="AJ28" s="217">
        <f>VLOOKUP(A28,'[1]CUT USD'!A:N,13,FALSE)</f>
        <v>0</v>
      </c>
      <c r="AK28" s="217">
        <f>VLOOKUP(A28,'[1]CUT USD'!A:N,14,FALSE)</f>
        <v>0</v>
      </c>
      <c r="AL28" s="160">
        <f t="shared" si="0"/>
        <v>2361.5299999999997</v>
      </c>
      <c r="AO28" s="84"/>
    </row>
    <row r="29" spans="1:41" ht="33" customHeight="1">
      <c r="A29" s="134">
        <v>78</v>
      </c>
      <c r="B29" s="135" t="str">
        <f>PROPER(VLOOKUP(A29,[1]bd_lista!$A:$D,2,FALSE))</f>
        <v>Ministerio De Hidrocarburos</v>
      </c>
      <c r="C29" s="136" t="s">
        <v>11982</v>
      </c>
      <c r="D29" s="217">
        <f>VLOOKUP(A29,'[1]RES. TRL'!A:C,2,FALSE)</f>
        <v>0</v>
      </c>
      <c r="E29" s="217">
        <f>VLOOKUP(A29,'[1]RES. TRL'!A:C,3,FALSE)</f>
        <v>0</v>
      </c>
      <c r="F29" s="217">
        <f>VLOOKUP(A29,[1]RES.CDI!A:B,2,FALSE)</f>
        <v>4875416.97</v>
      </c>
      <c r="G29" s="217">
        <f>VLOOKUP(A29,'[1]CUT Bs'!A:S,2,FALSE)</f>
        <v>1020.02</v>
      </c>
      <c r="H29" s="217">
        <f>VLOOKUP(A29,'[1]CUT Bs'!A:S,3,FALSE)</f>
        <v>0</v>
      </c>
      <c r="I29" s="217">
        <f>VLOOKUP(A29,'[1]CUT Bs'!A:S,4,FALSE)</f>
        <v>25162.02</v>
      </c>
      <c r="J29" s="217">
        <f>VLOOKUP(A29,'[1]CUT Bs'!A:S,5,FALSE)</f>
        <v>991.96</v>
      </c>
      <c r="K29" s="217">
        <f>VLOOKUP(A29,'[1]CUT Bs'!A:S,6,FALSE)</f>
        <v>0</v>
      </c>
      <c r="L29" s="217">
        <f>VLOOKUP(A29,'[1]CUT Bs'!A:S,7,FALSE)</f>
        <v>0</v>
      </c>
      <c r="M29" s="217">
        <f>VLOOKUP(A29,'[1]CUT Bs'!A:S,8,FALSE)</f>
        <v>0</v>
      </c>
      <c r="N29" s="217">
        <f>VLOOKUP(A29,'[1]CUT Bs'!A:S,9,FALSE)</f>
        <v>0</v>
      </c>
      <c r="O29" s="217">
        <f>VLOOKUP(A29,'[1]CUT Bs'!A:S,10,FALSE)</f>
        <v>0</v>
      </c>
      <c r="P29" s="217">
        <f>VLOOKUP(A29,'[1]CUT Bs'!A:S,11,FALSE)</f>
        <v>0</v>
      </c>
      <c r="Q29" s="217">
        <f>VLOOKUP(A29,'[1]CUT Bs'!A:S,12,FALSE)</f>
        <v>0</v>
      </c>
      <c r="R29" s="217">
        <f>VLOOKUP(A29,'[1]CUT Bs'!A:S,13,FALSE)</f>
        <v>0</v>
      </c>
      <c r="S29" s="217">
        <f>VLOOKUP(A29,'[1]CUT Bs'!A:S,14,FALSE)</f>
        <v>0</v>
      </c>
      <c r="T29" s="217">
        <f>VLOOKUP(A29,'[1]CUT Bs'!A:S,15,FALSE)</f>
        <v>0</v>
      </c>
      <c r="U29" s="217">
        <f>VLOOKUP(A29,'[1]CUT Bs'!A:S,16,FALSE)</f>
        <v>0</v>
      </c>
      <c r="V29" s="217">
        <f>VLOOKUP(A29,'[1]CUT Bs'!A:S,17,FALSE)</f>
        <v>0</v>
      </c>
      <c r="W29" s="217">
        <f>VLOOKUP(A29,'[1]RES. TRL'!F:H,2,FALSE)</f>
        <v>0</v>
      </c>
      <c r="X29" s="217">
        <f>VLOOKUP(A29,'[1]RES. TRL'!F:H,3,FALSE)</f>
        <v>0</v>
      </c>
      <c r="Y29" s="217">
        <f>VLOOKUP(A29,'[1]CUT USD'!A:N,2,FALSE)</f>
        <v>0</v>
      </c>
      <c r="Z29" s="217">
        <f>VLOOKUP(A29,'[1]CUT USD'!A:N,3,FALSE)</f>
        <v>0</v>
      </c>
      <c r="AA29" s="217">
        <f>VLOOKUP(A29,'[1]CUT USD'!A:N,4,FALSE)</f>
        <v>0</v>
      </c>
      <c r="AB29" s="217">
        <f>VLOOKUP(A29,'[1]CUT USD'!A:N,5,FALSE)</f>
        <v>1234418.1000000001</v>
      </c>
      <c r="AC29" s="217">
        <f>VLOOKUP(A29,'[1]CUT USD'!A:N,6,FALSE)</f>
        <v>0</v>
      </c>
      <c r="AD29" s="217">
        <f>VLOOKUP(A29,'[1]CUT USD'!A:N,7,FALSE)</f>
        <v>0</v>
      </c>
      <c r="AE29" s="217">
        <f>VLOOKUP(A29,'[1]CUT USD'!A:N,8,FALSE)</f>
        <v>0</v>
      </c>
      <c r="AF29" s="217">
        <f>VLOOKUP(A29,'[1]CUT USD'!A:N,9,FALSE)</f>
        <v>0</v>
      </c>
      <c r="AG29" s="217">
        <f>VLOOKUP(A29,'[1]CUT USD'!A:N,10,FALSE)</f>
        <v>0</v>
      </c>
      <c r="AH29" s="217">
        <f>VLOOKUP(A29,'[1]CUT USD'!A:N,11,FALSE)</f>
        <v>0</v>
      </c>
      <c r="AI29" s="217">
        <f>VLOOKUP(A29,'[1]CUT USD'!A:N,12,FALSE)</f>
        <v>0</v>
      </c>
      <c r="AJ29" s="217">
        <f>VLOOKUP(A29,'[1]CUT USD'!A:N,13,FALSE)</f>
        <v>0</v>
      </c>
      <c r="AK29" s="217">
        <f>VLOOKUP(A29,'[1]CUT USD'!A:N,14,FALSE)</f>
        <v>0</v>
      </c>
      <c r="AL29" s="160">
        <f t="shared" si="0"/>
        <v>6137009.0699999984</v>
      </c>
      <c r="AO29" s="84"/>
    </row>
    <row r="30" spans="1:41" ht="33" customHeight="1">
      <c r="A30" s="134">
        <v>80</v>
      </c>
      <c r="B30" s="135" t="str">
        <f>PROPER(VLOOKUP(A30,[1]bd_lista!$A:$D,2,FALSE))</f>
        <v>Ministerio De Defensa Legal Del Estado</v>
      </c>
      <c r="C30" s="229" t="s">
        <v>1344</v>
      </c>
      <c r="D30" s="217">
        <f>VLOOKUP(A30,'[1]RES. TRL'!A:C,2,FALSE)</f>
        <v>0</v>
      </c>
      <c r="E30" s="217">
        <f>VLOOKUP(A30,'[1]RES. TRL'!A:C,3,FALSE)</f>
        <v>0</v>
      </c>
      <c r="F30" s="217">
        <f>VLOOKUP(A30,[1]RES.CDI!A:B,2,FALSE)</f>
        <v>0</v>
      </c>
      <c r="G30" s="217">
        <f>VLOOKUP(A30,'[1]CUT Bs'!A:S,2,FALSE)</f>
        <v>0</v>
      </c>
      <c r="H30" s="217">
        <f>VLOOKUP(A30,'[1]CUT Bs'!A:S,3,FALSE)</f>
        <v>0</v>
      </c>
      <c r="I30" s="217">
        <f>VLOOKUP(A30,'[1]CUT Bs'!A:S,4,FALSE)</f>
        <v>0</v>
      </c>
      <c r="J30" s="217">
        <f>VLOOKUP(A30,'[1]CUT Bs'!A:S,5,FALSE)</f>
        <v>0</v>
      </c>
      <c r="K30" s="217">
        <f>VLOOKUP(A30,'[1]CUT Bs'!A:S,6,FALSE)</f>
        <v>0</v>
      </c>
      <c r="L30" s="217">
        <f>VLOOKUP(A30,'[1]CUT Bs'!A:S,7,FALSE)</f>
        <v>0</v>
      </c>
      <c r="M30" s="217">
        <f>VLOOKUP(A30,'[1]CUT Bs'!A:S,8,FALSE)</f>
        <v>0</v>
      </c>
      <c r="N30" s="217">
        <f>VLOOKUP(A30,'[1]CUT Bs'!A:S,9,FALSE)</f>
        <v>0</v>
      </c>
      <c r="O30" s="217">
        <f>VLOOKUP(A30,'[1]CUT Bs'!A:S,10,FALSE)</f>
        <v>0</v>
      </c>
      <c r="P30" s="217">
        <f>VLOOKUP(A30,'[1]CUT Bs'!A:S,11,FALSE)</f>
        <v>0</v>
      </c>
      <c r="Q30" s="217">
        <f>VLOOKUP(A30,'[1]CUT Bs'!A:S,12,FALSE)</f>
        <v>0</v>
      </c>
      <c r="R30" s="217">
        <f>VLOOKUP(A30,'[1]CUT Bs'!A:S,13,FALSE)</f>
        <v>0</v>
      </c>
      <c r="S30" s="217">
        <f>VLOOKUP(A30,'[1]CUT Bs'!A:S,14,FALSE)</f>
        <v>0</v>
      </c>
      <c r="T30" s="217">
        <f>VLOOKUP(A30,'[1]CUT Bs'!A:S,15,FALSE)</f>
        <v>0</v>
      </c>
      <c r="U30" s="217">
        <f>VLOOKUP(A30,'[1]CUT Bs'!A:S,16,FALSE)</f>
        <v>0</v>
      </c>
      <c r="V30" s="217">
        <f>VLOOKUP(A30,'[1]CUT Bs'!A:S,17,FALSE)</f>
        <v>0</v>
      </c>
      <c r="W30" s="217">
        <f>VLOOKUP(A30,'[1]RES. TRL'!F:H,2,FALSE)</f>
        <v>0</v>
      </c>
      <c r="X30" s="217">
        <f>VLOOKUP(A30,'[1]RES. TRL'!F:H,3,FALSE)</f>
        <v>0</v>
      </c>
      <c r="Y30" s="217">
        <f>VLOOKUP(A30,'[1]CUT USD'!A:N,2,FALSE)</f>
        <v>0</v>
      </c>
      <c r="Z30" s="217">
        <f>VLOOKUP(A30,'[1]CUT USD'!A:N,3,FALSE)</f>
        <v>0</v>
      </c>
      <c r="AA30" s="217">
        <f>VLOOKUP(A30,'[1]CUT USD'!A:N,4,FALSE)</f>
        <v>0</v>
      </c>
      <c r="AB30" s="217">
        <f>VLOOKUP(A30,'[1]CUT USD'!A:N,5,FALSE)</f>
        <v>0</v>
      </c>
      <c r="AC30" s="217">
        <f>VLOOKUP(A30,'[1]CUT USD'!A:N,6,FALSE)</f>
        <v>0</v>
      </c>
      <c r="AD30" s="217">
        <f>VLOOKUP(A30,'[1]CUT USD'!A:N,7,FALSE)</f>
        <v>0</v>
      </c>
      <c r="AE30" s="217">
        <f>VLOOKUP(A30,'[1]CUT USD'!A:N,8,FALSE)</f>
        <v>0</v>
      </c>
      <c r="AF30" s="217">
        <f>VLOOKUP(A30,'[1]CUT USD'!A:N,9,FALSE)</f>
        <v>0</v>
      </c>
      <c r="AG30" s="217">
        <f>VLOOKUP(A30,'[1]CUT USD'!A:N,10,FALSE)</f>
        <v>0</v>
      </c>
      <c r="AH30" s="217">
        <f>VLOOKUP(A30,'[1]CUT USD'!A:N,11,FALSE)</f>
        <v>0</v>
      </c>
      <c r="AI30" s="217">
        <f>VLOOKUP(A30,'[1]CUT USD'!A:N,12,FALSE)</f>
        <v>0</v>
      </c>
      <c r="AJ30" s="217">
        <f>VLOOKUP(A30,'[1]CUT USD'!A:N,13,FALSE)</f>
        <v>0</v>
      </c>
      <c r="AK30" s="217">
        <f>VLOOKUP(A30,'[1]CUT USD'!A:N,14,FALSE)</f>
        <v>0</v>
      </c>
      <c r="AL30" s="160">
        <f t="shared" ref="AL30:AL75" si="1">SUM(D30:AK30)</f>
        <v>0</v>
      </c>
      <c r="AO30" s="84"/>
    </row>
    <row r="31" spans="1:41" ht="33" customHeight="1">
      <c r="A31" s="134">
        <v>81</v>
      </c>
      <c r="B31" s="135" t="str">
        <f>PROPER(VLOOKUP(A31,[1]bd_lista!$A:$D,2,FALSE))</f>
        <v>Ministerio De Obras Públicas, Servicios Y Vivienda</v>
      </c>
      <c r="C31" s="136" t="s">
        <v>11980</v>
      </c>
      <c r="D31" s="217">
        <f>VLOOKUP(A31,'[1]RES. TRL'!A:C,2,FALSE)</f>
        <v>0</v>
      </c>
      <c r="E31" s="217">
        <f>VLOOKUP(A31,'[1]RES. TRL'!A:C,3,FALSE)</f>
        <v>0</v>
      </c>
      <c r="F31" s="217">
        <f>VLOOKUP(A31,[1]RES.CDI!A:B,2,FALSE)</f>
        <v>0</v>
      </c>
      <c r="G31" s="217">
        <f>VLOOKUP(A31,'[1]CUT Bs'!A:S,2,FALSE)</f>
        <v>37439.339999999997</v>
      </c>
      <c r="H31" s="217">
        <f>VLOOKUP(A31,'[1]CUT Bs'!A:S,3,FALSE)</f>
        <v>0</v>
      </c>
      <c r="I31" s="217">
        <f>VLOOKUP(A31,'[1]CUT Bs'!A:S,4,FALSE)</f>
        <v>0</v>
      </c>
      <c r="J31" s="217">
        <f>VLOOKUP(A31,'[1]CUT Bs'!A:S,5,FALSE)</f>
        <v>1058324.06</v>
      </c>
      <c r="K31" s="217">
        <f>VLOOKUP(A31,'[1]CUT Bs'!A:S,6,FALSE)</f>
        <v>0</v>
      </c>
      <c r="L31" s="217">
        <f>VLOOKUP(A31,'[1]CUT Bs'!A:S,7,FALSE)</f>
        <v>0</v>
      </c>
      <c r="M31" s="217">
        <f>VLOOKUP(A31,'[1]CUT Bs'!A:S,8,FALSE)</f>
        <v>0</v>
      </c>
      <c r="N31" s="217">
        <f>VLOOKUP(A31,'[1]CUT Bs'!A:S,9,FALSE)</f>
        <v>0</v>
      </c>
      <c r="O31" s="217">
        <f>VLOOKUP(A31,'[1]CUT Bs'!A:S,10,FALSE)</f>
        <v>0</v>
      </c>
      <c r="P31" s="217">
        <f>VLOOKUP(A31,'[1]CUT Bs'!A:S,11,FALSE)</f>
        <v>0</v>
      </c>
      <c r="Q31" s="217">
        <f>VLOOKUP(A31,'[1]CUT Bs'!A:S,12,FALSE)</f>
        <v>0</v>
      </c>
      <c r="R31" s="217">
        <f>VLOOKUP(A31,'[1]CUT Bs'!A:S,13,FALSE)</f>
        <v>0</v>
      </c>
      <c r="S31" s="217">
        <f>VLOOKUP(A31,'[1]CUT Bs'!A:S,14,FALSE)</f>
        <v>0</v>
      </c>
      <c r="T31" s="217">
        <f>VLOOKUP(A31,'[1]CUT Bs'!A:S,15,FALSE)</f>
        <v>0</v>
      </c>
      <c r="U31" s="217">
        <f>VLOOKUP(A31,'[1]CUT Bs'!A:S,16,FALSE)</f>
        <v>0</v>
      </c>
      <c r="V31" s="217">
        <f>VLOOKUP(A31,'[1]CUT Bs'!A:S,17,FALSE)</f>
        <v>0</v>
      </c>
      <c r="W31" s="217">
        <f>VLOOKUP(A31,'[1]RES. TRL'!F:H,2,FALSE)</f>
        <v>0</v>
      </c>
      <c r="X31" s="217">
        <f>VLOOKUP(A31,'[1]RES. TRL'!F:H,3,FALSE)</f>
        <v>0</v>
      </c>
      <c r="Y31" s="217">
        <f>VLOOKUP(A31,'[1]CUT USD'!A:N,2,FALSE)</f>
        <v>0</v>
      </c>
      <c r="Z31" s="217">
        <f>VLOOKUP(A31,'[1]CUT USD'!A:N,3,FALSE)</f>
        <v>0</v>
      </c>
      <c r="AA31" s="217">
        <f>VLOOKUP(A31,'[1]CUT USD'!A:N,4,FALSE)</f>
        <v>0</v>
      </c>
      <c r="AB31" s="217">
        <f>VLOOKUP(A31,'[1]CUT USD'!A:N,5,FALSE)</f>
        <v>0</v>
      </c>
      <c r="AC31" s="217">
        <f>VLOOKUP(A31,'[1]CUT USD'!A:N,6,FALSE)</f>
        <v>0</v>
      </c>
      <c r="AD31" s="217">
        <f>VLOOKUP(A31,'[1]CUT USD'!A:N,7,FALSE)</f>
        <v>0</v>
      </c>
      <c r="AE31" s="217">
        <f>VLOOKUP(A31,'[1]CUT USD'!A:N,8,FALSE)</f>
        <v>0</v>
      </c>
      <c r="AF31" s="217">
        <f>VLOOKUP(A31,'[1]CUT USD'!A:N,9,FALSE)</f>
        <v>0</v>
      </c>
      <c r="AG31" s="217">
        <f>VLOOKUP(A31,'[1]CUT USD'!A:N,10,FALSE)</f>
        <v>0</v>
      </c>
      <c r="AH31" s="217">
        <f>VLOOKUP(A31,'[1]CUT USD'!A:N,11,FALSE)</f>
        <v>0</v>
      </c>
      <c r="AI31" s="217">
        <f>VLOOKUP(A31,'[1]CUT USD'!A:N,12,FALSE)</f>
        <v>0</v>
      </c>
      <c r="AJ31" s="217">
        <f>VLOOKUP(A31,'[1]CUT USD'!A:N,13,FALSE)</f>
        <v>0</v>
      </c>
      <c r="AK31" s="217">
        <f>VLOOKUP(A31,'[1]CUT USD'!A:N,14,FALSE)</f>
        <v>0</v>
      </c>
      <c r="AL31" s="160">
        <f t="shared" si="1"/>
        <v>1095763.4000000001</v>
      </c>
      <c r="AO31" s="84"/>
    </row>
    <row r="32" spans="1:41" ht="33" customHeight="1">
      <c r="A32" s="134">
        <v>85</v>
      </c>
      <c r="B32" s="135" t="str">
        <f>PROPER(VLOOKUP(A32,[1]bd_lista!$A:$D,2,FALSE))</f>
        <v>Ministerio De Energias</v>
      </c>
      <c r="C32" s="136" t="s">
        <v>11982</v>
      </c>
      <c r="D32" s="217">
        <f>VLOOKUP(A32,'[1]RES. TRL'!A:C,2,FALSE)</f>
        <v>0</v>
      </c>
      <c r="E32" s="217">
        <f>VLOOKUP(A32,'[1]RES. TRL'!A:C,3,FALSE)</f>
        <v>0</v>
      </c>
      <c r="F32" s="217">
        <f>VLOOKUP(A32,[1]RES.CDI!A:B,2,FALSE)</f>
        <v>0</v>
      </c>
      <c r="G32" s="217">
        <f>VLOOKUP(A32,'[1]CUT Bs'!A:S,2,FALSE)</f>
        <v>180</v>
      </c>
      <c r="H32" s="217">
        <f>VLOOKUP(A32,'[1]CUT Bs'!A:S,3,FALSE)</f>
        <v>0</v>
      </c>
      <c r="I32" s="217">
        <f>VLOOKUP(A32,'[1]CUT Bs'!A:S,4,FALSE)</f>
        <v>0</v>
      </c>
      <c r="J32" s="217">
        <f>VLOOKUP(A32,'[1]CUT Bs'!A:S,5,FALSE)</f>
        <v>0</v>
      </c>
      <c r="K32" s="217">
        <f>VLOOKUP(A32,'[1]CUT Bs'!A:S,6,FALSE)</f>
        <v>0</v>
      </c>
      <c r="L32" s="217">
        <f>VLOOKUP(A32,'[1]CUT Bs'!A:S,7,FALSE)</f>
        <v>0</v>
      </c>
      <c r="M32" s="217">
        <f>VLOOKUP(A32,'[1]CUT Bs'!A:S,8,FALSE)</f>
        <v>0</v>
      </c>
      <c r="N32" s="217">
        <f>VLOOKUP(A32,'[1]CUT Bs'!A:S,9,FALSE)</f>
        <v>0</v>
      </c>
      <c r="O32" s="217">
        <f>VLOOKUP(A32,'[1]CUT Bs'!A:S,10,FALSE)</f>
        <v>0</v>
      </c>
      <c r="P32" s="217">
        <f>VLOOKUP(A32,'[1]CUT Bs'!A:S,11,FALSE)</f>
        <v>0</v>
      </c>
      <c r="Q32" s="217">
        <f>VLOOKUP(A32,'[1]CUT Bs'!A:S,12,FALSE)</f>
        <v>0</v>
      </c>
      <c r="R32" s="217">
        <f>VLOOKUP(A32,'[1]CUT Bs'!A:S,13,FALSE)</f>
        <v>0</v>
      </c>
      <c r="S32" s="217">
        <f>VLOOKUP(A32,'[1]CUT Bs'!A:S,14,FALSE)</f>
        <v>0</v>
      </c>
      <c r="T32" s="217">
        <f>VLOOKUP(A32,'[1]CUT Bs'!A:S,15,FALSE)</f>
        <v>0</v>
      </c>
      <c r="U32" s="217">
        <f>VLOOKUP(A32,'[1]CUT Bs'!A:S,16,FALSE)</f>
        <v>0</v>
      </c>
      <c r="V32" s="217">
        <f>VLOOKUP(A32,'[1]CUT Bs'!A:S,17,FALSE)</f>
        <v>0</v>
      </c>
      <c r="W32" s="217">
        <f>VLOOKUP(A32,'[1]RES. TRL'!F:H,2,FALSE)</f>
        <v>0</v>
      </c>
      <c r="X32" s="217">
        <f>VLOOKUP(A32,'[1]RES. TRL'!F:H,3,FALSE)</f>
        <v>0</v>
      </c>
      <c r="Y32" s="217">
        <f>VLOOKUP(A32,'[1]CUT USD'!A:N,2,FALSE)</f>
        <v>0</v>
      </c>
      <c r="Z32" s="217">
        <f>VLOOKUP(A32,'[1]CUT USD'!A:N,3,FALSE)</f>
        <v>0</v>
      </c>
      <c r="AA32" s="217">
        <f>VLOOKUP(A32,'[1]CUT USD'!A:N,4,FALSE)</f>
        <v>50.01</v>
      </c>
      <c r="AB32" s="217">
        <f>VLOOKUP(A32,'[1]CUT USD'!A:N,5,FALSE)</f>
        <v>5488000</v>
      </c>
      <c r="AC32" s="217">
        <f>VLOOKUP(A32,'[1]CUT USD'!A:N,6,FALSE)</f>
        <v>0</v>
      </c>
      <c r="AD32" s="217">
        <f>VLOOKUP(A32,'[1]CUT USD'!A:N,7,FALSE)</f>
        <v>0</v>
      </c>
      <c r="AE32" s="217">
        <f>VLOOKUP(A32,'[1]CUT USD'!A:N,8,FALSE)</f>
        <v>0</v>
      </c>
      <c r="AF32" s="217">
        <f>VLOOKUP(A32,'[1]CUT USD'!A:N,9,FALSE)</f>
        <v>0</v>
      </c>
      <c r="AG32" s="217">
        <f>VLOOKUP(A32,'[1]CUT USD'!A:N,10,FALSE)</f>
        <v>0</v>
      </c>
      <c r="AH32" s="217">
        <f>VLOOKUP(A32,'[1]CUT USD'!A:N,11,FALSE)</f>
        <v>0</v>
      </c>
      <c r="AI32" s="217">
        <f>VLOOKUP(A32,'[1]CUT USD'!A:N,12,FALSE)</f>
        <v>0</v>
      </c>
      <c r="AJ32" s="217">
        <f>VLOOKUP(A32,'[1]CUT USD'!A:N,13,FALSE)</f>
        <v>0</v>
      </c>
      <c r="AK32" s="217">
        <f>VLOOKUP(A32,'[1]CUT USD'!A:N,14,FALSE)</f>
        <v>0</v>
      </c>
      <c r="AL32" s="160">
        <f t="shared" si="1"/>
        <v>5488230.0099999998</v>
      </c>
      <c r="AO32" s="84"/>
    </row>
    <row r="33" spans="1:41" ht="33" customHeight="1">
      <c r="A33" s="134">
        <v>86</v>
      </c>
      <c r="B33" s="135" t="str">
        <f>PROPER(VLOOKUP(A33,[1]bd_lista!$A:$D,2,FALSE))</f>
        <v>Ministerio De Medio Ambiente Y Agua</v>
      </c>
      <c r="C33" s="136" t="s">
        <v>11983</v>
      </c>
      <c r="D33" s="217">
        <f>VLOOKUP(A33,'[1]RES. TRL'!A:C,2,FALSE)</f>
        <v>0</v>
      </c>
      <c r="E33" s="217">
        <f>VLOOKUP(A33,'[1]RES. TRL'!A:C,3,FALSE)</f>
        <v>114</v>
      </c>
      <c r="F33" s="217">
        <f>VLOOKUP(A33,[1]RES.CDI!A:B,2,FALSE)</f>
        <v>0</v>
      </c>
      <c r="G33" s="217">
        <f>VLOOKUP(A33,'[1]CUT Bs'!A:S,2,FALSE)</f>
        <v>4701007.0400000019</v>
      </c>
      <c r="H33" s="217">
        <f>VLOOKUP(A33,'[1]CUT Bs'!A:S,3,FALSE)</f>
        <v>0</v>
      </c>
      <c r="I33" s="217">
        <f>VLOOKUP(A33,'[1]CUT Bs'!A:S,4,FALSE)</f>
        <v>100</v>
      </c>
      <c r="J33" s="217">
        <f>VLOOKUP(A33,'[1]CUT Bs'!A:S,5,FALSE)</f>
        <v>9104111.1600000001</v>
      </c>
      <c r="K33" s="217">
        <f>VLOOKUP(A33,'[1]CUT Bs'!A:S,6,FALSE)</f>
        <v>0</v>
      </c>
      <c r="L33" s="217">
        <f>VLOOKUP(A33,'[1]CUT Bs'!A:S,7,FALSE)</f>
        <v>0</v>
      </c>
      <c r="M33" s="217">
        <f>VLOOKUP(A33,'[1]CUT Bs'!A:S,8,FALSE)</f>
        <v>0</v>
      </c>
      <c r="N33" s="217">
        <f>VLOOKUP(A33,'[1]CUT Bs'!A:S,9,FALSE)</f>
        <v>0</v>
      </c>
      <c r="O33" s="217">
        <f>VLOOKUP(A33,'[1]CUT Bs'!A:S,10,FALSE)</f>
        <v>0</v>
      </c>
      <c r="P33" s="217">
        <f>VLOOKUP(A33,'[1]CUT Bs'!A:S,11,FALSE)</f>
        <v>0</v>
      </c>
      <c r="Q33" s="217">
        <f>VLOOKUP(A33,'[1]CUT Bs'!A:S,12,FALSE)</f>
        <v>0</v>
      </c>
      <c r="R33" s="217">
        <f>VLOOKUP(A33,'[1]CUT Bs'!A:S,13,FALSE)</f>
        <v>0</v>
      </c>
      <c r="S33" s="217">
        <f>VLOOKUP(A33,'[1]CUT Bs'!A:S,14,FALSE)</f>
        <v>0</v>
      </c>
      <c r="T33" s="217">
        <f>VLOOKUP(A33,'[1]CUT Bs'!A:S,15,FALSE)</f>
        <v>0</v>
      </c>
      <c r="U33" s="217">
        <f>VLOOKUP(A33,'[1]CUT Bs'!A:S,16,FALSE)</f>
        <v>0</v>
      </c>
      <c r="V33" s="217">
        <f>VLOOKUP(A33,'[1]CUT Bs'!A:S,17,FALSE)</f>
        <v>0</v>
      </c>
      <c r="W33" s="217">
        <f>VLOOKUP(A33,'[1]RES. TRL'!F:H,2,FALSE)</f>
        <v>0</v>
      </c>
      <c r="X33" s="217">
        <f>VLOOKUP(A33,'[1]RES. TRL'!F:H,3,FALSE)</f>
        <v>0</v>
      </c>
      <c r="Y33" s="217">
        <f>VLOOKUP(A33,'[1]CUT USD'!A:N,2,FALSE)</f>
        <v>0</v>
      </c>
      <c r="Z33" s="217">
        <f>VLOOKUP(A33,'[1]CUT USD'!A:N,3,FALSE)</f>
        <v>0</v>
      </c>
      <c r="AA33" s="217">
        <f>VLOOKUP(A33,'[1]CUT USD'!A:N,4,FALSE)</f>
        <v>650.13</v>
      </c>
      <c r="AB33" s="217">
        <f>VLOOKUP(A33,'[1]CUT USD'!A:N,5,FALSE)</f>
        <v>97050210.329999998</v>
      </c>
      <c r="AC33" s="217">
        <f>VLOOKUP(A33,'[1]CUT USD'!A:N,6,FALSE)</f>
        <v>0</v>
      </c>
      <c r="AD33" s="217">
        <f>VLOOKUP(A33,'[1]CUT USD'!A:N,7,FALSE)</f>
        <v>0</v>
      </c>
      <c r="AE33" s="217">
        <f>VLOOKUP(A33,'[1]CUT USD'!A:N,8,FALSE)</f>
        <v>0</v>
      </c>
      <c r="AF33" s="217">
        <f>VLOOKUP(A33,'[1]CUT USD'!A:N,9,FALSE)</f>
        <v>0</v>
      </c>
      <c r="AG33" s="217">
        <f>VLOOKUP(A33,'[1]CUT USD'!A:N,10,FALSE)</f>
        <v>0</v>
      </c>
      <c r="AH33" s="217">
        <f>VLOOKUP(A33,'[1]CUT USD'!A:N,11,FALSE)</f>
        <v>0</v>
      </c>
      <c r="AI33" s="217">
        <f>VLOOKUP(A33,'[1]CUT USD'!A:N,12,FALSE)</f>
        <v>0</v>
      </c>
      <c r="AJ33" s="217">
        <f>VLOOKUP(A33,'[1]CUT USD'!A:N,13,FALSE)</f>
        <v>0</v>
      </c>
      <c r="AK33" s="217">
        <f>VLOOKUP(A33,'[1]CUT USD'!A:N,14,FALSE)</f>
        <v>0</v>
      </c>
      <c r="AL33" s="160">
        <f t="shared" si="1"/>
        <v>110856192.66</v>
      </c>
      <c r="AO33" s="84"/>
    </row>
    <row r="34" spans="1:41" ht="33" customHeight="1">
      <c r="A34" s="134">
        <v>87</v>
      </c>
      <c r="B34" s="135" t="str">
        <f>PROPER(VLOOKUP(A34,[1]bd_lista!$A:$D,2,FALSE))</f>
        <v>Ministerio De Comunicación</v>
      </c>
      <c r="C34" s="136" t="s">
        <v>11990</v>
      </c>
      <c r="D34" s="217">
        <f>VLOOKUP(A34,'[1]RES. TRL'!A:C,2,FALSE)</f>
        <v>0</v>
      </c>
      <c r="E34" s="217">
        <f>VLOOKUP(A34,'[1]RES. TRL'!A:C,3,FALSE)</f>
        <v>0</v>
      </c>
      <c r="F34" s="217">
        <f>VLOOKUP(A34,[1]RES.CDI!A:B,2,FALSE)</f>
        <v>19800</v>
      </c>
      <c r="G34" s="217">
        <f>VLOOKUP(A34,'[1]CUT Bs'!A:S,2,FALSE)</f>
        <v>414738.44999999995</v>
      </c>
      <c r="H34" s="217">
        <f>VLOOKUP(A34,'[1]CUT Bs'!A:S,3,FALSE)</f>
        <v>0</v>
      </c>
      <c r="I34" s="217">
        <f>VLOOKUP(A34,'[1]CUT Bs'!A:S,4,FALSE)</f>
        <v>7316.9</v>
      </c>
      <c r="J34" s="217">
        <f>VLOOKUP(A34,'[1]CUT Bs'!A:S,5,FALSE)</f>
        <v>0</v>
      </c>
      <c r="K34" s="217">
        <f>VLOOKUP(A34,'[1]CUT Bs'!A:S,6,FALSE)</f>
        <v>0</v>
      </c>
      <c r="L34" s="217">
        <f>VLOOKUP(A34,'[1]CUT Bs'!A:S,7,FALSE)</f>
        <v>0</v>
      </c>
      <c r="M34" s="217">
        <f>VLOOKUP(A34,'[1]CUT Bs'!A:S,8,FALSE)</f>
        <v>0</v>
      </c>
      <c r="N34" s="217">
        <f>VLOOKUP(A34,'[1]CUT Bs'!A:S,9,FALSE)</f>
        <v>0</v>
      </c>
      <c r="O34" s="217">
        <f>VLOOKUP(A34,'[1]CUT Bs'!A:S,10,FALSE)</f>
        <v>0</v>
      </c>
      <c r="P34" s="217">
        <f>VLOOKUP(A34,'[1]CUT Bs'!A:S,11,FALSE)</f>
        <v>0</v>
      </c>
      <c r="Q34" s="217">
        <f>VLOOKUP(A34,'[1]CUT Bs'!A:S,12,FALSE)</f>
        <v>0</v>
      </c>
      <c r="R34" s="217">
        <f>VLOOKUP(A34,'[1]CUT Bs'!A:S,13,FALSE)</f>
        <v>0</v>
      </c>
      <c r="S34" s="217">
        <f>VLOOKUP(A34,'[1]CUT Bs'!A:S,14,FALSE)</f>
        <v>0</v>
      </c>
      <c r="T34" s="217">
        <f>VLOOKUP(A34,'[1]CUT Bs'!A:S,15,FALSE)</f>
        <v>0</v>
      </c>
      <c r="U34" s="217">
        <f>VLOOKUP(A34,'[1]CUT Bs'!A:S,16,FALSE)</f>
        <v>0</v>
      </c>
      <c r="V34" s="217">
        <f>VLOOKUP(A34,'[1]CUT Bs'!A:S,17,FALSE)</f>
        <v>0</v>
      </c>
      <c r="W34" s="217">
        <f>VLOOKUP(A34,'[1]RES. TRL'!F:H,2,FALSE)</f>
        <v>0</v>
      </c>
      <c r="X34" s="217">
        <f>VLOOKUP(A34,'[1]RES. TRL'!F:H,3,FALSE)</f>
        <v>0</v>
      </c>
      <c r="Y34" s="217">
        <f>VLOOKUP(A34,'[1]CUT USD'!A:N,2,FALSE)</f>
        <v>0</v>
      </c>
      <c r="Z34" s="217">
        <f>VLOOKUP(A34,'[1]CUT USD'!A:N,3,FALSE)</f>
        <v>0</v>
      </c>
      <c r="AA34" s="217">
        <f>VLOOKUP(A34,'[1]CUT USD'!A:N,4,FALSE)</f>
        <v>0</v>
      </c>
      <c r="AB34" s="217">
        <f>VLOOKUP(A34,'[1]CUT USD'!A:N,5,FALSE)</f>
        <v>0</v>
      </c>
      <c r="AC34" s="217">
        <f>VLOOKUP(A34,'[1]CUT USD'!A:N,6,FALSE)</f>
        <v>0</v>
      </c>
      <c r="AD34" s="217">
        <f>VLOOKUP(A34,'[1]CUT USD'!A:N,7,FALSE)</f>
        <v>0</v>
      </c>
      <c r="AE34" s="217">
        <f>VLOOKUP(A34,'[1]CUT USD'!A:N,8,FALSE)</f>
        <v>0</v>
      </c>
      <c r="AF34" s="217">
        <f>VLOOKUP(A34,'[1]CUT USD'!A:N,9,FALSE)</f>
        <v>0</v>
      </c>
      <c r="AG34" s="217">
        <f>VLOOKUP(A34,'[1]CUT USD'!A:N,10,FALSE)</f>
        <v>0</v>
      </c>
      <c r="AH34" s="217">
        <f>VLOOKUP(A34,'[1]CUT USD'!A:N,11,FALSE)</f>
        <v>0</v>
      </c>
      <c r="AI34" s="217">
        <f>VLOOKUP(A34,'[1]CUT USD'!A:N,12,FALSE)</f>
        <v>0</v>
      </c>
      <c r="AJ34" s="217">
        <f>VLOOKUP(A34,'[1]CUT USD'!A:N,13,FALSE)</f>
        <v>0</v>
      </c>
      <c r="AK34" s="217">
        <f>VLOOKUP(A34,'[1]CUT USD'!A:N,14,FALSE)</f>
        <v>0</v>
      </c>
      <c r="AL34" s="160">
        <f t="shared" si="1"/>
        <v>441855.35</v>
      </c>
      <c r="AO34" s="84"/>
    </row>
    <row r="35" spans="1:41" ht="33" customHeight="1">
      <c r="A35" s="134">
        <v>95</v>
      </c>
      <c r="B35" s="135" t="str">
        <f>PROPER(VLOOKUP(A35,[1]bd_lista!$A:$D,2,FALSE))</f>
        <v>Consejo Supremo De Defensa Plurinacional</v>
      </c>
      <c r="C35" s="136" t="s">
        <v>11988</v>
      </c>
      <c r="D35" s="217">
        <f>VLOOKUP(A35,'[1]RES. TRL'!A:C,2,FALSE)</f>
        <v>0</v>
      </c>
      <c r="E35" s="217">
        <f>VLOOKUP(A35,'[1]RES. TRL'!A:C,3,FALSE)</f>
        <v>0</v>
      </c>
      <c r="F35" s="217">
        <f>VLOOKUP(A35,[1]RES.CDI!A:B,2,FALSE)</f>
        <v>0</v>
      </c>
      <c r="G35" s="217">
        <f>VLOOKUP(A35,'[1]CUT Bs'!A:S,2,FALSE)</f>
        <v>0</v>
      </c>
      <c r="H35" s="217">
        <f>VLOOKUP(A35,'[1]CUT Bs'!A:S,3,FALSE)</f>
        <v>0</v>
      </c>
      <c r="I35" s="217">
        <f>VLOOKUP(A35,'[1]CUT Bs'!A:S,4,FALSE)</f>
        <v>0</v>
      </c>
      <c r="J35" s="217">
        <f>VLOOKUP(A35,'[1]CUT Bs'!A:S,5,FALSE)</f>
        <v>0</v>
      </c>
      <c r="K35" s="217">
        <f>VLOOKUP(A35,'[1]CUT Bs'!A:S,6,FALSE)</f>
        <v>0</v>
      </c>
      <c r="L35" s="217">
        <f>VLOOKUP(A35,'[1]CUT Bs'!A:S,7,FALSE)</f>
        <v>0</v>
      </c>
      <c r="M35" s="217">
        <f>VLOOKUP(A35,'[1]CUT Bs'!A:S,8,FALSE)</f>
        <v>0</v>
      </c>
      <c r="N35" s="217">
        <f>VLOOKUP(A35,'[1]CUT Bs'!A:S,9,FALSE)</f>
        <v>0</v>
      </c>
      <c r="O35" s="217">
        <f>VLOOKUP(A35,'[1]CUT Bs'!A:S,10,FALSE)</f>
        <v>0</v>
      </c>
      <c r="P35" s="217">
        <f>VLOOKUP(A35,'[1]CUT Bs'!A:S,11,FALSE)</f>
        <v>0</v>
      </c>
      <c r="Q35" s="217">
        <f>VLOOKUP(A35,'[1]CUT Bs'!A:S,12,FALSE)</f>
        <v>0</v>
      </c>
      <c r="R35" s="217">
        <f>VLOOKUP(A35,'[1]CUT Bs'!A:S,13,FALSE)</f>
        <v>0</v>
      </c>
      <c r="S35" s="217">
        <f>VLOOKUP(A35,'[1]CUT Bs'!A:S,14,FALSE)</f>
        <v>0</v>
      </c>
      <c r="T35" s="217">
        <f>VLOOKUP(A35,'[1]CUT Bs'!A:S,15,FALSE)</f>
        <v>0</v>
      </c>
      <c r="U35" s="217">
        <f>VLOOKUP(A35,'[1]CUT Bs'!A:S,16,FALSE)</f>
        <v>0</v>
      </c>
      <c r="V35" s="217">
        <f>VLOOKUP(A35,'[1]CUT Bs'!A:S,17,FALSE)</f>
        <v>0</v>
      </c>
      <c r="W35" s="217">
        <f>VLOOKUP(A35,'[1]RES. TRL'!F:H,2,FALSE)</f>
        <v>0</v>
      </c>
      <c r="X35" s="217">
        <f>VLOOKUP(A35,'[1]RES. TRL'!F:H,3,FALSE)</f>
        <v>0</v>
      </c>
      <c r="Y35" s="217">
        <f>VLOOKUP(A35,'[1]CUT USD'!A:N,2,FALSE)</f>
        <v>0</v>
      </c>
      <c r="Z35" s="217">
        <f>VLOOKUP(A35,'[1]CUT USD'!A:N,3,FALSE)</f>
        <v>0</v>
      </c>
      <c r="AA35" s="217">
        <f>VLOOKUP(A35,'[1]CUT USD'!A:N,4,FALSE)</f>
        <v>0</v>
      </c>
      <c r="AB35" s="217">
        <f>VLOOKUP(A35,'[1]CUT USD'!A:N,5,FALSE)</f>
        <v>0</v>
      </c>
      <c r="AC35" s="217">
        <f>VLOOKUP(A35,'[1]CUT USD'!A:N,6,FALSE)</f>
        <v>0</v>
      </c>
      <c r="AD35" s="217">
        <f>VLOOKUP(A35,'[1]CUT USD'!A:N,7,FALSE)</f>
        <v>0</v>
      </c>
      <c r="AE35" s="217">
        <f>VLOOKUP(A35,'[1]CUT USD'!A:N,8,FALSE)</f>
        <v>0</v>
      </c>
      <c r="AF35" s="217">
        <f>VLOOKUP(A35,'[1]CUT USD'!A:N,9,FALSE)</f>
        <v>0</v>
      </c>
      <c r="AG35" s="217">
        <f>VLOOKUP(A35,'[1]CUT USD'!A:N,10,FALSE)</f>
        <v>0</v>
      </c>
      <c r="AH35" s="217">
        <f>VLOOKUP(A35,'[1]CUT USD'!A:N,11,FALSE)</f>
        <v>0</v>
      </c>
      <c r="AI35" s="217">
        <f>VLOOKUP(A35,'[1]CUT USD'!A:N,12,FALSE)</f>
        <v>0</v>
      </c>
      <c r="AJ35" s="217">
        <f>VLOOKUP(A35,'[1]CUT USD'!A:N,13,FALSE)</f>
        <v>0</v>
      </c>
      <c r="AK35" s="217">
        <f>VLOOKUP(A35,'[1]CUT USD'!A:N,14,FALSE)</f>
        <v>0</v>
      </c>
      <c r="AL35" s="160">
        <f t="shared" si="1"/>
        <v>0</v>
      </c>
      <c r="AO35" s="84"/>
    </row>
    <row r="36" spans="1:41" ht="33" customHeight="1">
      <c r="A36" s="134" t="s">
        <v>624</v>
      </c>
      <c r="B36" s="135" t="str">
        <f>PROPER(VLOOKUP(A36,[1]bd_lista!$A:$D,2,FALSE))</f>
        <v>Dirección General De Programación Y Operaciones Del Tesoro</v>
      </c>
      <c r="C36" s="229" t="s">
        <v>11986</v>
      </c>
      <c r="D36" s="217">
        <f>VLOOKUP(A36,'[1]RES. TRL'!A:C,2,FALSE)</f>
        <v>2750761.08</v>
      </c>
      <c r="E36" s="217">
        <f>VLOOKUP(A36,'[1]RES. TRL'!A:C,3,FALSE)</f>
        <v>0</v>
      </c>
      <c r="F36" s="217">
        <f>VLOOKUP(A36,[1]RES.CDI!A:B,2,FALSE)</f>
        <v>4335.1400000000003</v>
      </c>
      <c r="G36" s="217">
        <f>VLOOKUP(A36,'[1]CUT Bs'!A:S,2,FALSE)</f>
        <v>0</v>
      </c>
      <c r="H36" s="217">
        <f>VLOOKUP(A36,'[1]CUT Bs'!A:S,3,FALSE)</f>
        <v>0</v>
      </c>
      <c r="I36" s="217">
        <f>VLOOKUP(A36,'[1]CUT Bs'!A:S,4,FALSE)</f>
        <v>0</v>
      </c>
      <c r="J36" s="217">
        <f>VLOOKUP(A36,'[1]CUT Bs'!A:S,5,FALSE)</f>
        <v>1390362.21</v>
      </c>
      <c r="K36" s="217">
        <f>VLOOKUP(A36,'[1]CUT Bs'!A:S,6,FALSE)</f>
        <v>0</v>
      </c>
      <c r="L36" s="217">
        <f>VLOOKUP(A36,'[1]CUT Bs'!A:S,7,FALSE)</f>
        <v>0</v>
      </c>
      <c r="M36" s="217">
        <f>VLOOKUP(A36,'[1]CUT Bs'!A:S,8,FALSE)</f>
        <v>0</v>
      </c>
      <c r="N36" s="217">
        <f>VLOOKUP(A36,'[1]CUT Bs'!A:S,9,FALSE)</f>
        <v>0</v>
      </c>
      <c r="O36" s="217">
        <f>VLOOKUP(A36,'[1]CUT Bs'!A:S,10,FALSE)</f>
        <v>0</v>
      </c>
      <c r="P36" s="217">
        <f>VLOOKUP(A36,'[1]CUT Bs'!A:S,11,FALSE)</f>
        <v>0</v>
      </c>
      <c r="Q36" s="217">
        <f>VLOOKUP(A36,'[1]CUT Bs'!A:S,12,FALSE)</f>
        <v>0</v>
      </c>
      <c r="R36" s="217">
        <f>VLOOKUP(A36,'[1]CUT Bs'!A:S,13,FALSE)</f>
        <v>0</v>
      </c>
      <c r="S36" s="217">
        <f>VLOOKUP(A36,'[1]CUT Bs'!A:S,14,FALSE)</f>
        <v>0</v>
      </c>
      <c r="T36" s="217">
        <f>VLOOKUP(A36,'[1]CUT Bs'!A:S,15,FALSE)</f>
        <v>0</v>
      </c>
      <c r="U36" s="217">
        <f>VLOOKUP(A36,'[1]CUT Bs'!A:S,16,FALSE)</f>
        <v>0</v>
      </c>
      <c r="V36" s="217">
        <f>VLOOKUP(A36,'[1]CUT Bs'!A:S,17,FALSE)</f>
        <v>0</v>
      </c>
      <c r="W36" s="217">
        <f>VLOOKUP(A36,'[1]RES. TRL'!F:H,2,FALSE)</f>
        <v>0</v>
      </c>
      <c r="X36" s="217">
        <f>VLOOKUP(A36,'[1]RES. TRL'!F:H,3,FALSE)</f>
        <v>0</v>
      </c>
      <c r="Y36" s="217">
        <f>VLOOKUP(A36,'[1]CUT USD'!A:N,2,FALSE)</f>
        <v>0</v>
      </c>
      <c r="Z36" s="217">
        <f>VLOOKUP(A36,'[1]CUT USD'!A:N,3,FALSE)</f>
        <v>0</v>
      </c>
      <c r="AA36" s="217">
        <f>VLOOKUP(A36,'[1]CUT USD'!A:N,4,FALSE)</f>
        <v>0</v>
      </c>
      <c r="AB36" s="217">
        <f>VLOOKUP(A36,'[1]CUT USD'!A:N,5,FALSE)</f>
        <v>0</v>
      </c>
      <c r="AC36" s="217">
        <f>VLOOKUP(A36,'[1]CUT USD'!A:N,6,FALSE)</f>
        <v>0</v>
      </c>
      <c r="AD36" s="217">
        <f>VLOOKUP(A36,'[1]CUT USD'!A:N,7,FALSE)</f>
        <v>0</v>
      </c>
      <c r="AE36" s="217">
        <f>VLOOKUP(A36,'[1]CUT USD'!A:N,8,FALSE)</f>
        <v>0</v>
      </c>
      <c r="AF36" s="217">
        <f>VLOOKUP(A36,'[1]CUT USD'!A:N,9,FALSE)</f>
        <v>0</v>
      </c>
      <c r="AG36" s="217">
        <f>VLOOKUP(A36,'[1]CUT USD'!A:N,10,FALSE)</f>
        <v>0</v>
      </c>
      <c r="AH36" s="217">
        <f>VLOOKUP(A36,'[1]CUT USD'!A:N,11,FALSE)</f>
        <v>0</v>
      </c>
      <c r="AI36" s="217">
        <f>VLOOKUP(A36,'[1]CUT USD'!A:N,12,FALSE)</f>
        <v>0</v>
      </c>
      <c r="AJ36" s="217">
        <f>VLOOKUP(A36,'[1]CUT USD'!A:N,13,FALSE)</f>
        <v>0</v>
      </c>
      <c r="AK36" s="217">
        <f>VLOOKUP(A36,'[1]CUT USD'!A:N,14,FALSE)</f>
        <v>0</v>
      </c>
      <c r="AL36" s="160">
        <f t="shared" si="1"/>
        <v>4145458.43</v>
      </c>
      <c r="AO36" s="84"/>
    </row>
    <row r="37" spans="1:41" ht="33" customHeight="1">
      <c r="A37" s="134" t="s">
        <v>626</v>
      </c>
      <c r="B37" s="135" t="str">
        <f>PROPER(VLOOKUP(A37,[1]bd_lista!$A:$D,2,FALSE))</f>
        <v>Dirección General De Programación Y Operaciones Del Tesoro</v>
      </c>
      <c r="C37" s="229" t="s">
        <v>11986</v>
      </c>
      <c r="D37" s="217">
        <f>VLOOKUP(A37,'[1]RES. TRL'!A:C,2,FALSE)</f>
        <v>73458.38</v>
      </c>
      <c r="E37" s="217">
        <f>VLOOKUP(A37,'[1]RES. TRL'!A:C,3,FALSE)</f>
        <v>17601.93</v>
      </c>
      <c r="F37" s="217">
        <f>VLOOKUP(A37,[1]RES.CDI!A:B,2,FALSE)</f>
        <v>364297745.75</v>
      </c>
      <c r="G37" s="217">
        <f>VLOOKUP(A37,'[1]CUT Bs'!A:S,2,FALSE)</f>
        <v>8116924.959999999</v>
      </c>
      <c r="H37" s="217">
        <f>VLOOKUP(A37,'[1]CUT Bs'!A:S,3,FALSE)</f>
        <v>0</v>
      </c>
      <c r="I37" s="217">
        <f>VLOOKUP(A37,'[1]CUT Bs'!A:S,4,FALSE)</f>
        <v>24321.82</v>
      </c>
      <c r="J37" s="217">
        <f>VLOOKUP(A37,'[1]CUT Bs'!A:S,5,FALSE)</f>
        <v>53394380.379999988</v>
      </c>
      <c r="K37" s="217">
        <f>VLOOKUP(A37,'[1]CUT Bs'!A:S,6,FALSE)</f>
        <v>0</v>
      </c>
      <c r="L37" s="217">
        <f>VLOOKUP(A37,'[1]CUT Bs'!A:S,7,FALSE)</f>
        <v>800</v>
      </c>
      <c r="M37" s="217">
        <f>VLOOKUP(A37,'[1]CUT Bs'!A:S,8,FALSE)</f>
        <v>270570.11</v>
      </c>
      <c r="N37" s="217">
        <f>VLOOKUP(A37,'[1]CUT Bs'!A:S,9,FALSE)</f>
        <v>0</v>
      </c>
      <c r="O37" s="217">
        <f>VLOOKUP(A37,'[1]CUT Bs'!A:S,10,FALSE)</f>
        <v>975.72</v>
      </c>
      <c r="P37" s="217">
        <f>VLOOKUP(A37,'[1]CUT Bs'!A:S,11,FALSE)</f>
        <v>0</v>
      </c>
      <c r="Q37" s="217">
        <f>VLOOKUP(A37,'[1]CUT Bs'!A:S,12,FALSE)</f>
        <v>27766252.509999998</v>
      </c>
      <c r="R37" s="217">
        <f>VLOOKUP(A37,'[1]CUT Bs'!A:S,13,FALSE)</f>
        <v>0</v>
      </c>
      <c r="S37" s="217">
        <f>VLOOKUP(A37,'[1]CUT Bs'!A:S,14,FALSE)</f>
        <v>0</v>
      </c>
      <c r="T37" s="217">
        <f>VLOOKUP(A37,'[1]CUT Bs'!A:S,15,FALSE)</f>
        <v>0</v>
      </c>
      <c r="U37" s="217">
        <f>VLOOKUP(A37,'[1]CUT Bs'!A:S,16,FALSE)</f>
        <v>0</v>
      </c>
      <c r="V37" s="217">
        <f>VLOOKUP(A37,'[1]CUT Bs'!A:S,17,FALSE)</f>
        <v>0</v>
      </c>
      <c r="W37" s="217">
        <f>VLOOKUP(A37,'[1]RES. TRL'!F:H,2,FALSE)</f>
        <v>0</v>
      </c>
      <c r="X37" s="217">
        <f>VLOOKUP(A37,'[1]RES. TRL'!F:H,3,FALSE)</f>
        <v>0</v>
      </c>
      <c r="Y37" s="217">
        <f>VLOOKUP(A37,'[1]CUT USD'!A:N,2,FALSE)</f>
        <v>430986.57</v>
      </c>
      <c r="Z37" s="217">
        <f>VLOOKUP(A37,'[1]CUT USD'!A:N,3,FALSE)</f>
        <v>0</v>
      </c>
      <c r="AA37" s="217">
        <f>VLOOKUP(A37,'[1]CUT USD'!A:N,4,FALSE)</f>
        <v>0</v>
      </c>
      <c r="AB37" s="217">
        <f>VLOOKUP(A37,'[1]CUT USD'!A:N,5,FALSE)</f>
        <v>1042541977.3100001</v>
      </c>
      <c r="AC37" s="217">
        <f>VLOOKUP(A37,'[1]CUT USD'!A:N,6,FALSE)</f>
        <v>0</v>
      </c>
      <c r="AD37" s="217">
        <f>VLOOKUP(A37,'[1]CUT USD'!A:N,7,FALSE)</f>
        <v>2009.6399999999999</v>
      </c>
      <c r="AE37" s="217">
        <f>VLOOKUP(A37,'[1]CUT USD'!A:N,8,FALSE)</f>
        <v>22054.15</v>
      </c>
      <c r="AF37" s="217">
        <f>VLOOKUP(A37,'[1]CUT USD'!A:N,9,FALSE)</f>
        <v>0</v>
      </c>
      <c r="AG37" s="217">
        <f>VLOOKUP(A37,'[1]CUT USD'!A:N,10,FALSE)</f>
        <v>0</v>
      </c>
      <c r="AH37" s="217">
        <f>VLOOKUP(A37,'[1]CUT USD'!A:N,11,FALSE)</f>
        <v>0</v>
      </c>
      <c r="AI37" s="217">
        <f>VLOOKUP(A37,'[1]CUT USD'!A:N,12,FALSE)</f>
        <v>0.56000000000000039</v>
      </c>
      <c r="AJ37" s="217">
        <f>VLOOKUP(A37,'[1]CUT USD'!A:N,13,FALSE)</f>
        <v>0</v>
      </c>
      <c r="AK37" s="217">
        <f>VLOOKUP(A37,'[1]CUT USD'!A:N,14,FALSE)</f>
        <v>0</v>
      </c>
      <c r="AL37" s="160">
        <f t="shared" si="1"/>
        <v>1496960059.7900002</v>
      </c>
      <c r="AO37" s="84"/>
    </row>
    <row r="38" spans="1:41" ht="33" customHeight="1">
      <c r="A38" s="134" t="s">
        <v>627</v>
      </c>
      <c r="B38" s="135" t="str">
        <f>PROPER(VLOOKUP(A38,[1]bd_lista!$A:$D,2,FALSE))</f>
        <v>Dirección General De Crédito Público</v>
      </c>
      <c r="C38" s="229" t="s">
        <v>11987</v>
      </c>
      <c r="D38" s="217">
        <f>VLOOKUP(A38,'[1]RES. TRL'!A:C,2,FALSE)</f>
        <v>0</v>
      </c>
      <c r="E38" s="217">
        <f>VLOOKUP(A38,'[1]RES. TRL'!A:C,3,FALSE)</f>
        <v>0</v>
      </c>
      <c r="F38" s="217">
        <f>VLOOKUP(A38,[1]RES.CDI!A:B,2,FALSE)</f>
        <v>29531800</v>
      </c>
      <c r="G38" s="217">
        <f>VLOOKUP(A38,'[1]CUT Bs'!A:S,2,FALSE)</f>
        <v>50</v>
      </c>
      <c r="H38" s="217">
        <f>VLOOKUP(A38,'[1]CUT Bs'!A:S,3,FALSE)</f>
        <v>0</v>
      </c>
      <c r="I38" s="217">
        <f>VLOOKUP(A38,'[1]CUT Bs'!A:S,4,FALSE)</f>
        <v>349106.87000000005</v>
      </c>
      <c r="J38" s="217">
        <f>VLOOKUP(A38,'[1]CUT Bs'!A:S,5,FALSE)</f>
        <v>154659819.41</v>
      </c>
      <c r="K38" s="217">
        <f>VLOOKUP(A38,'[1]CUT Bs'!A:S,6,FALSE)</f>
        <v>0</v>
      </c>
      <c r="L38" s="217">
        <f>VLOOKUP(A38,'[1]CUT Bs'!A:S,7,FALSE)</f>
        <v>21862.36</v>
      </c>
      <c r="M38" s="217">
        <f>VLOOKUP(A38,'[1]CUT Bs'!A:S,8,FALSE)</f>
        <v>6700176.6299999999</v>
      </c>
      <c r="N38" s="217">
        <f>VLOOKUP(A38,'[1]CUT Bs'!A:S,9,FALSE)</f>
        <v>0</v>
      </c>
      <c r="O38" s="217">
        <f>VLOOKUP(A38,'[1]CUT Bs'!A:S,10,FALSE)</f>
        <v>729842076.00000048</v>
      </c>
      <c r="P38" s="217">
        <f>VLOOKUP(A38,'[1]CUT Bs'!A:S,11,FALSE)</f>
        <v>0</v>
      </c>
      <c r="Q38" s="217">
        <f>VLOOKUP(A38,'[1]CUT Bs'!A:S,12,FALSE)</f>
        <v>2080771.8299999998</v>
      </c>
      <c r="R38" s="217">
        <f>VLOOKUP(A38,'[1]CUT Bs'!A:S,13,FALSE)</f>
        <v>140733318.41</v>
      </c>
      <c r="S38" s="217">
        <f>VLOOKUP(A38,'[1]CUT Bs'!A:S,14,FALSE)</f>
        <v>0</v>
      </c>
      <c r="T38" s="217">
        <f>VLOOKUP(A38,'[1]CUT Bs'!A:S,15,FALSE)</f>
        <v>0</v>
      </c>
      <c r="U38" s="217">
        <f>VLOOKUP(A38,'[1]CUT Bs'!A:S,16,FALSE)</f>
        <v>0</v>
      </c>
      <c r="V38" s="217">
        <f>VLOOKUP(A38,'[1]CUT Bs'!A:S,17,FALSE)</f>
        <v>0</v>
      </c>
      <c r="W38" s="217">
        <f>VLOOKUP(A38,'[1]RES. TRL'!F:H,2,FALSE)</f>
        <v>0</v>
      </c>
      <c r="X38" s="217">
        <f>VLOOKUP(A38,'[1]RES. TRL'!F:H,3,FALSE)</f>
        <v>0</v>
      </c>
      <c r="Y38" s="217">
        <f>VLOOKUP(A38,'[1]CUT USD'!A:N,2,FALSE)</f>
        <v>0</v>
      </c>
      <c r="Z38" s="217">
        <f>VLOOKUP(A38,'[1]CUT USD'!A:N,3,FALSE)</f>
        <v>0</v>
      </c>
      <c r="AA38" s="217">
        <f>VLOOKUP(A38,'[1]CUT USD'!A:N,4,FALSE)</f>
        <v>0</v>
      </c>
      <c r="AB38" s="217">
        <f>VLOOKUP(A38,'[1]CUT USD'!A:N,5,FALSE)</f>
        <v>7852913772.1999998</v>
      </c>
      <c r="AC38" s="217">
        <f>VLOOKUP(A38,'[1]CUT USD'!A:N,6,FALSE)</f>
        <v>0</v>
      </c>
      <c r="AD38" s="217">
        <f>VLOOKUP(A38,'[1]CUT USD'!A:N,7,FALSE)</f>
        <v>3329246.6600000006</v>
      </c>
      <c r="AE38" s="217">
        <f>VLOOKUP(A38,'[1]CUT USD'!A:N,8,FALSE)</f>
        <v>0</v>
      </c>
      <c r="AF38" s="217">
        <f>VLOOKUP(A38,'[1]CUT USD'!A:N,9,FALSE)</f>
        <v>0</v>
      </c>
      <c r="AG38" s="217">
        <f>VLOOKUP(A38,'[1]CUT USD'!A:N,10,FALSE)</f>
        <v>190094959.98000002</v>
      </c>
      <c r="AH38" s="217">
        <f>VLOOKUP(A38,'[1]CUT USD'!A:N,11,FALSE)</f>
        <v>0</v>
      </c>
      <c r="AI38" s="217">
        <f>VLOOKUP(A38,'[1]CUT USD'!A:N,12,FALSE)</f>
        <v>0</v>
      </c>
      <c r="AJ38" s="217">
        <f>VLOOKUP(A38,'[1]CUT USD'!A:N,13,FALSE)</f>
        <v>0</v>
      </c>
      <c r="AK38" s="217">
        <f>VLOOKUP(A38,'[1]CUT USD'!A:N,14,FALSE)</f>
        <v>0</v>
      </c>
      <c r="AL38" s="160">
        <f t="shared" si="1"/>
        <v>9110256960.3500004</v>
      </c>
      <c r="AO38" s="84"/>
    </row>
    <row r="39" spans="1:41" ht="33" customHeight="1">
      <c r="A39" s="134" t="s">
        <v>629</v>
      </c>
      <c r="B39" s="135" t="str">
        <f>PROPER(VLOOKUP(A39,[1]bd_lista!$A:$D,2,FALSE))</f>
        <v>Dirección General De Administración Y Finanzas Territoriales</v>
      </c>
      <c r="C39" s="229" t="s">
        <v>11991</v>
      </c>
      <c r="D39" s="217">
        <f>VLOOKUP(A39,'[1]RES. TRL'!A:C,2,FALSE)</f>
        <v>0</v>
      </c>
      <c r="E39" s="217">
        <f>VLOOKUP(A39,'[1]RES. TRL'!A:C,3,FALSE)</f>
        <v>0</v>
      </c>
      <c r="F39" s="217">
        <f>VLOOKUP(A39,[1]RES.CDI!A:B,2,FALSE)</f>
        <v>11235187.58</v>
      </c>
      <c r="G39" s="217">
        <f>VLOOKUP(A39,'[1]CUT Bs'!A:S,2,FALSE)</f>
        <v>8962</v>
      </c>
      <c r="H39" s="217">
        <f>VLOOKUP(A39,'[1]CUT Bs'!A:S,3,FALSE)</f>
        <v>0</v>
      </c>
      <c r="I39" s="217">
        <f>VLOOKUP(A39,'[1]CUT Bs'!A:S,4,FALSE)</f>
        <v>50</v>
      </c>
      <c r="J39" s="217">
        <f>VLOOKUP(A39,'[1]CUT Bs'!A:S,5,FALSE)</f>
        <v>326428.90000000002</v>
      </c>
      <c r="K39" s="217">
        <f>VLOOKUP(A39,'[1]CUT Bs'!A:S,6,FALSE)</f>
        <v>0</v>
      </c>
      <c r="L39" s="217">
        <f>VLOOKUP(A39,'[1]CUT Bs'!A:S,7,FALSE)</f>
        <v>0</v>
      </c>
      <c r="M39" s="217">
        <f>VLOOKUP(A39,'[1]CUT Bs'!A:S,8,FALSE)</f>
        <v>24952360.379999995</v>
      </c>
      <c r="N39" s="217">
        <f>VLOOKUP(A39,'[1]CUT Bs'!A:S,9,FALSE)</f>
        <v>0</v>
      </c>
      <c r="O39" s="217">
        <f>VLOOKUP(A39,'[1]CUT Bs'!A:S,10,FALSE)</f>
        <v>0</v>
      </c>
      <c r="P39" s="217">
        <f>VLOOKUP(A39,'[1]CUT Bs'!A:S,11,FALSE)</f>
        <v>0</v>
      </c>
      <c r="Q39" s="217">
        <f>VLOOKUP(A39,'[1]CUT Bs'!A:S,12,FALSE)</f>
        <v>146133.54999999999</v>
      </c>
      <c r="R39" s="217">
        <f>VLOOKUP(A39,'[1]CUT Bs'!A:S,13,FALSE)</f>
        <v>0</v>
      </c>
      <c r="S39" s="217">
        <f>VLOOKUP(A39,'[1]CUT Bs'!A:S,14,FALSE)</f>
        <v>0</v>
      </c>
      <c r="T39" s="217">
        <f>VLOOKUP(A39,'[1]CUT Bs'!A:S,15,FALSE)</f>
        <v>0</v>
      </c>
      <c r="U39" s="217">
        <f>VLOOKUP(A39,'[1]CUT Bs'!A:S,16,FALSE)</f>
        <v>0</v>
      </c>
      <c r="V39" s="217">
        <f>VLOOKUP(A39,'[1]CUT Bs'!A:S,17,FALSE)</f>
        <v>0</v>
      </c>
      <c r="W39" s="217">
        <f>VLOOKUP(A39,'[1]RES. TRL'!F:H,2,FALSE)</f>
        <v>0</v>
      </c>
      <c r="X39" s="217">
        <f>VLOOKUP(A39,'[1]RES. TRL'!F:H,3,FALSE)</f>
        <v>0</v>
      </c>
      <c r="Y39" s="217">
        <f>VLOOKUP(A39,'[1]CUT USD'!A:N,2,FALSE)</f>
        <v>0</v>
      </c>
      <c r="Z39" s="217">
        <f>VLOOKUP(A39,'[1]CUT USD'!A:N,3,FALSE)</f>
        <v>0</v>
      </c>
      <c r="AA39" s="217">
        <f>VLOOKUP(A39,'[1]CUT USD'!A:N,4,FALSE)</f>
        <v>0</v>
      </c>
      <c r="AB39" s="217">
        <f>VLOOKUP(A39,'[1]CUT USD'!A:N,5,FALSE)</f>
        <v>0</v>
      </c>
      <c r="AC39" s="217">
        <f>VLOOKUP(A39,'[1]CUT USD'!A:N,6,FALSE)</f>
        <v>0</v>
      </c>
      <c r="AD39" s="217">
        <f>VLOOKUP(A39,'[1]CUT USD'!A:N,7,FALSE)</f>
        <v>0</v>
      </c>
      <c r="AE39" s="217">
        <f>VLOOKUP(A39,'[1]CUT USD'!A:N,8,FALSE)</f>
        <v>0</v>
      </c>
      <c r="AF39" s="217">
        <f>VLOOKUP(A39,'[1]CUT USD'!A:N,9,FALSE)</f>
        <v>0</v>
      </c>
      <c r="AG39" s="217">
        <f>VLOOKUP(A39,'[1]CUT USD'!A:N,10,FALSE)</f>
        <v>0</v>
      </c>
      <c r="AH39" s="217">
        <f>VLOOKUP(A39,'[1]CUT USD'!A:N,11,FALSE)</f>
        <v>0</v>
      </c>
      <c r="AI39" s="217">
        <f>VLOOKUP(A39,'[1]CUT USD'!A:N,12,FALSE)</f>
        <v>0</v>
      </c>
      <c r="AJ39" s="217">
        <f>VLOOKUP(A39,'[1]CUT USD'!A:N,13,FALSE)</f>
        <v>0</v>
      </c>
      <c r="AK39" s="217">
        <f>VLOOKUP(A39,'[1]CUT USD'!A:N,14,FALSE)</f>
        <v>0</v>
      </c>
      <c r="AL39" s="160">
        <f t="shared" si="1"/>
        <v>36669122.409999996</v>
      </c>
      <c r="AO39" s="84"/>
    </row>
    <row r="40" spans="1:41" ht="33" customHeight="1">
      <c r="A40" s="134" t="s">
        <v>631</v>
      </c>
      <c r="B40" s="135" t="str">
        <f>PROPER(VLOOKUP(A40,[1]bd_lista!$A:$D,2,FALSE))</f>
        <v>Dirección General De Pensiones Y Jubilaciones</v>
      </c>
      <c r="C40" s="229" t="s">
        <v>11991</v>
      </c>
      <c r="D40" s="217">
        <f>VLOOKUP(A40,'[1]RES. TRL'!A:C,2,FALSE)</f>
        <v>0</v>
      </c>
      <c r="E40" s="217">
        <f>VLOOKUP(A40,'[1]RES. TRL'!A:C,3,FALSE)</f>
        <v>0</v>
      </c>
      <c r="F40" s="217">
        <f>VLOOKUP(A40,[1]RES.CDI!A:B,2,FALSE)</f>
        <v>0</v>
      </c>
      <c r="G40" s="217">
        <f>VLOOKUP(A40,'[1]CUT Bs'!A:S,2,FALSE)</f>
        <v>0</v>
      </c>
      <c r="H40" s="217">
        <f>VLOOKUP(A40,'[1]CUT Bs'!A:S,3,FALSE)</f>
        <v>0</v>
      </c>
      <c r="I40" s="217">
        <f>VLOOKUP(A40,'[1]CUT Bs'!A:S,4,FALSE)</f>
        <v>0</v>
      </c>
      <c r="J40" s="217">
        <f>VLOOKUP(A40,'[1]CUT Bs'!A:S,5,FALSE)</f>
        <v>0</v>
      </c>
      <c r="K40" s="217">
        <f>VLOOKUP(A40,'[1]CUT Bs'!A:S,6,FALSE)</f>
        <v>0</v>
      </c>
      <c r="L40" s="217">
        <f>VLOOKUP(A40,'[1]CUT Bs'!A:S,7,FALSE)</f>
        <v>0</v>
      </c>
      <c r="M40" s="217">
        <f>VLOOKUP(A40,'[1]CUT Bs'!A:S,8,FALSE)</f>
        <v>0</v>
      </c>
      <c r="N40" s="217">
        <f>VLOOKUP(A40,'[1]CUT Bs'!A:S,9,FALSE)</f>
        <v>0</v>
      </c>
      <c r="O40" s="217">
        <f>VLOOKUP(A40,'[1]CUT Bs'!A:S,10,FALSE)</f>
        <v>0</v>
      </c>
      <c r="P40" s="217">
        <f>VLOOKUP(A40,'[1]CUT Bs'!A:S,11,FALSE)</f>
        <v>0</v>
      </c>
      <c r="Q40" s="217">
        <f>VLOOKUP(A40,'[1]CUT Bs'!A:S,12,FALSE)</f>
        <v>0</v>
      </c>
      <c r="R40" s="217">
        <f>VLOOKUP(A40,'[1]CUT Bs'!A:S,13,FALSE)</f>
        <v>0</v>
      </c>
      <c r="S40" s="217">
        <f>VLOOKUP(A40,'[1]CUT Bs'!A:S,14,FALSE)</f>
        <v>0</v>
      </c>
      <c r="T40" s="217">
        <f>VLOOKUP(A40,'[1]CUT Bs'!A:S,15,FALSE)</f>
        <v>0</v>
      </c>
      <c r="U40" s="217">
        <f>VLOOKUP(A40,'[1]CUT Bs'!A:S,16,FALSE)</f>
        <v>0</v>
      </c>
      <c r="V40" s="217">
        <f>VLOOKUP(A40,'[1]CUT Bs'!A:S,17,FALSE)</f>
        <v>0</v>
      </c>
      <c r="W40" s="217">
        <f>VLOOKUP(A40,'[1]RES. TRL'!F:H,2,FALSE)</f>
        <v>0</v>
      </c>
      <c r="X40" s="217">
        <f>VLOOKUP(A40,'[1]RES. TRL'!F:H,3,FALSE)</f>
        <v>0</v>
      </c>
      <c r="Y40" s="217">
        <f>VLOOKUP(A40,'[1]CUT USD'!A:N,2,FALSE)</f>
        <v>0</v>
      </c>
      <c r="Z40" s="217">
        <f>VLOOKUP(A40,'[1]CUT USD'!A:N,3,FALSE)</f>
        <v>0</v>
      </c>
      <c r="AA40" s="217">
        <f>VLOOKUP(A40,'[1]CUT USD'!A:N,4,FALSE)</f>
        <v>0</v>
      </c>
      <c r="AB40" s="217">
        <f>VLOOKUP(A40,'[1]CUT USD'!A:N,5,FALSE)</f>
        <v>0</v>
      </c>
      <c r="AC40" s="217">
        <f>VLOOKUP(A40,'[1]CUT USD'!A:N,6,FALSE)</f>
        <v>0</v>
      </c>
      <c r="AD40" s="217">
        <f>VLOOKUP(A40,'[1]CUT USD'!A:N,7,FALSE)</f>
        <v>0</v>
      </c>
      <c r="AE40" s="217">
        <f>VLOOKUP(A40,'[1]CUT USD'!A:N,8,FALSE)</f>
        <v>0</v>
      </c>
      <c r="AF40" s="217">
        <f>VLOOKUP(A40,'[1]CUT USD'!A:N,9,FALSE)</f>
        <v>0</v>
      </c>
      <c r="AG40" s="217">
        <f>VLOOKUP(A40,'[1]CUT USD'!A:N,10,FALSE)</f>
        <v>0</v>
      </c>
      <c r="AH40" s="217">
        <f>VLOOKUP(A40,'[1]CUT USD'!A:N,11,FALSE)</f>
        <v>0</v>
      </c>
      <c r="AI40" s="217">
        <f>VLOOKUP(A40,'[1]CUT USD'!A:N,12,FALSE)</f>
        <v>0</v>
      </c>
      <c r="AJ40" s="217">
        <f>VLOOKUP(A40,'[1]CUT USD'!A:N,13,FALSE)</f>
        <v>0</v>
      </c>
      <c r="AK40" s="217">
        <f>VLOOKUP(A40,'[1]CUT USD'!A:N,14,FALSE)</f>
        <v>0</v>
      </c>
      <c r="AL40" s="160">
        <f t="shared" si="1"/>
        <v>0</v>
      </c>
      <c r="AO40" s="84"/>
    </row>
    <row r="41" spans="1:41" ht="33" customHeight="1">
      <c r="A41" s="134">
        <v>108</v>
      </c>
      <c r="B41" s="135" t="str">
        <f>PROPER(VLOOKUP(A41,[1]bd_lista!$A:$D,2,FALSE))</f>
        <v>Orquesta Sinfónica Nacional</v>
      </c>
      <c r="C41" s="136" t="s">
        <v>11984</v>
      </c>
      <c r="D41" s="217">
        <f>VLOOKUP(A41,'[1]RES. TRL'!A:C,2,FALSE)</f>
        <v>0</v>
      </c>
      <c r="E41" s="217">
        <f>VLOOKUP(A41,'[1]RES. TRL'!A:C,3,FALSE)</f>
        <v>0</v>
      </c>
      <c r="F41" s="217">
        <f>VLOOKUP(A41,[1]RES.CDI!A:B,2,FALSE)</f>
        <v>0</v>
      </c>
      <c r="G41" s="217">
        <f>VLOOKUP(A41,'[1]CUT Bs'!A:S,2,FALSE)</f>
        <v>0</v>
      </c>
      <c r="H41" s="217">
        <f>VLOOKUP(A41,'[1]CUT Bs'!A:S,3,FALSE)</f>
        <v>0</v>
      </c>
      <c r="I41" s="217">
        <f>VLOOKUP(A41,'[1]CUT Bs'!A:S,4,FALSE)</f>
        <v>0</v>
      </c>
      <c r="J41" s="217">
        <f>VLOOKUP(A41,'[1]CUT Bs'!A:S,5,FALSE)</f>
        <v>0</v>
      </c>
      <c r="K41" s="217">
        <f>VLOOKUP(A41,'[1]CUT Bs'!A:S,6,FALSE)</f>
        <v>0</v>
      </c>
      <c r="L41" s="217">
        <f>VLOOKUP(A41,'[1]CUT Bs'!A:S,7,FALSE)</f>
        <v>0</v>
      </c>
      <c r="M41" s="217">
        <f>VLOOKUP(A41,'[1]CUT Bs'!A:S,8,FALSE)</f>
        <v>0</v>
      </c>
      <c r="N41" s="217">
        <f>VLOOKUP(A41,'[1]CUT Bs'!A:S,9,FALSE)</f>
        <v>0</v>
      </c>
      <c r="O41" s="217">
        <f>VLOOKUP(A41,'[1]CUT Bs'!A:S,10,FALSE)</f>
        <v>0</v>
      </c>
      <c r="P41" s="217">
        <f>VLOOKUP(A41,'[1]CUT Bs'!A:S,11,FALSE)</f>
        <v>0</v>
      </c>
      <c r="Q41" s="217">
        <f>VLOOKUP(A41,'[1]CUT Bs'!A:S,12,FALSE)</f>
        <v>0</v>
      </c>
      <c r="R41" s="217">
        <f>VLOOKUP(A41,'[1]CUT Bs'!A:S,13,FALSE)</f>
        <v>0</v>
      </c>
      <c r="S41" s="217">
        <f>VLOOKUP(A41,'[1]CUT Bs'!A:S,14,FALSE)</f>
        <v>0</v>
      </c>
      <c r="T41" s="217">
        <f>VLOOKUP(A41,'[1]CUT Bs'!A:S,15,FALSE)</f>
        <v>0</v>
      </c>
      <c r="U41" s="217">
        <f>VLOOKUP(A41,'[1]CUT Bs'!A:S,16,FALSE)</f>
        <v>0</v>
      </c>
      <c r="V41" s="217">
        <f>VLOOKUP(A41,'[1]CUT Bs'!A:S,17,FALSE)</f>
        <v>0</v>
      </c>
      <c r="W41" s="217">
        <f>VLOOKUP(A41,'[1]RES. TRL'!F:H,2,FALSE)</f>
        <v>0</v>
      </c>
      <c r="X41" s="217">
        <f>VLOOKUP(A41,'[1]RES. TRL'!F:H,3,FALSE)</f>
        <v>0</v>
      </c>
      <c r="Y41" s="217">
        <f>VLOOKUP(A41,'[1]CUT USD'!A:N,2,FALSE)</f>
        <v>0</v>
      </c>
      <c r="Z41" s="217">
        <f>VLOOKUP(A41,'[1]CUT USD'!A:N,3,FALSE)</f>
        <v>0</v>
      </c>
      <c r="AA41" s="217">
        <f>VLOOKUP(A41,'[1]CUT USD'!A:N,4,FALSE)</f>
        <v>0</v>
      </c>
      <c r="AB41" s="217">
        <f>VLOOKUP(A41,'[1]CUT USD'!A:N,5,FALSE)</f>
        <v>0</v>
      </c>
      <c r="AC41" s="217">
        <f>VLOOKUP(A41,'[1]CUT USD'!A:N,6,FALSE)</f>
        <v>0</v>
      </c>
      <c r="AD41" s="217">
        <f>VLOOKUP(A41,'[1]CUT USD'!A:N,7,FALSE)</f>
        <v>0</v>
      </c>
      <c r="AE41" s="217">
        <f>VLOOKUP(A41,'[1]CUT USD'!A:N,8,FALSE)</f>
        <v>0</v>
      </c>
      <c r="AF41" s="217">
        <f>VLOOKUP(A41,'[1]CUT USD'!A:N,9,FALSE)</f>
        <v>0</v>
      </c>
      <c r="AG41" s="217">
        <f>VLOOKUP(A41,'[1]CUT USD'!A:N,10,FALSE)</f>
        <v>0</v>
      </c>
      <c r="AH41" s="217">
        <f>VLOOKUP(A41,'[1]CUT USD'!A:N,11,FALSE)</f>
        <v>0</v>
      </c>
      <c r="AI41" s="217">
        <f>VLOOKUP(A41,'[1]CUT USD'!A:N,12,FALSE)</f>
        <v>0</v>
      </c>
      <c r="AJ41" s="217">
        <f>VLOOKUP(A41,'[1]CUT USD'!A:N,13,FALSE)</f>
        <v>0</v>
      </c>
      <c r="AK41" s="217">
        <f>VLOOKUP(A41,'[1]CUT USD'!A:N,14,FALSE)</f>
        <v>0</v>
      </c>
      <c r="AL41" s="160">
        <f t="shared" si="1"/>
        <v>0</v>
      </c>
      <c r="AO41" s="84"/>
    </row>
    <row r="42" spans="1:41" ht="33" customHeight="1">
      <c r="A42" s="134">
        <v>109</v>
      </c>
      <c r="B42" s="135" t="str">
        <f>PROPER(VLOOKUP(A42,[1]bd_lista!$A:$D,2,FALSE))</f>
        <v>Conservatorio Plurinacional De Música</v>
      </c>
      <c r="C42" s="136" t="s">
        <v>11984</v>
      </c>
      <c r="D42" s="217">
        <f>VLOOKUP(A42,'[1]RES. TRL'!A:C,2,FALSE)</f>
        <v>0</v>
      </c>
      <c r="E42" s="217">
        <f>VLOOKUP(A42,'[1]RES. TRL'!A:C,3,FALSE)</f>
        <v>0</v>
      </c>
      <c r="F42" s="217">
        <f>VLOOKUP(A42,[1]RES.CDI!A:B,2,FALSE)</f>
        <v>208957.5</v>
      </c>
      <c r="G42" s="217">
        <f>VLOOKUP(A42,'[1]CUT Bs'!A:S,2,FALSE)</f>
        <v>0</v>
      </c>
      <c r="H42" s="217">
        <f>VLOOKUP(A42,'[1]CUT Bs'!A:S,3,FALSE)</f>
        <v>0</v>
      </c>
      <c r="I42" s="217">
        <f>VLOOKUP(A42,'[1]CUT Bs'!A:S,4,FALSE)</f>
        <v>0</v>
      </c>
      <c r="J42" s="217">
        <f>VLOOKUP(A42,'[1]CUT Bs'!A:S,5,FALSE)</f>
        <v>0</v>
      </c>
      <c r="K42" s="217">
        <f>VLOOKUP(A42,'[1]CUT Bs'!A:S,6,FALSE)</f>
        <v>0</v>
      </c>
      <c r="L42" s="217">
        <f>VLOOKUP(A42,'[1]CUT Bs'!A:S,7,FALSE)</f>
        <v>0</v>
      </c>
      <c r="M42" s="217">
        <f>VLOOKUP(A42,'[1]CUT Bs'!A:S,8,FALSE)</f>
        <v>0</v>
      </c>
      <c r="N42" s="217">
        <f>VLOOKUP(A42,'[1]CUT Bs'!A:S,9,FALSE)</f>
        <v>0</v>
      </c>
      <c r="O42" s="217">
        <f>VLOOKUP(A42,'[1]CUT Bs'!A:S,10,FALSE)</f>
        <v>0</v>
      </c>
      <c r="P42" s="217">
        <f>VLOOKUP(A42,'[1]CUT Bs'!A:S,11,FALSE)</f>
        <v>0</v>
      </c>
      <c r="Q42" s="217">
        <f>VLOOKUP(A42,'[1]CUT Bs'!A:S,12,FALSE)</f>
        <v>0</v>
      </c>
      <c r="R42" s="217">
        <f>VLOOKUP(A42,'[1]CUT Bs'!A:S,13,FALSE)</f>
        <v>0</v>
      </c>
      <c r="S42" s="217">
        <f>VLOOKUP(A42,'[1]CUT Bs'!A:S,14,FALSE)</f>
        <v>0</v>
      </c>
      <c r="T42" s="217">
        <f>VLOOKUP(A42,'[1]CUT Bs'!A:S,15,FALSE)</f>
        <v>0</v>
      </c>
      <c r="U42" s="217">
        <f>VLOOKUP(A42,'[1]CUT Bs'!A:S,16,FALSE)</f>
        <v>0</v>
      </c>
      <c r="V42" s="217">
        <f>VLOOKUP(A42,'[1]CUT Bs'!A:S,17,FALSE)</f>
        <v>0</v>
      </c>
      <c r="W42" s="217">
        <f>VLOOKUP(A42,'[1]RES. TRL'!F:H,2,FALSE)</f>
        <v>0</v>
      </c>
      <c r="X42" s="217">
        <f>VLOOKUP(A42,'[1]RES. TRL'!F:H,3,FALSE)</f>
        <v>0</v>
      </c>
      <c r="Y42" s="217">
        <f>VLOOKUP(A42,'[1]CUT USD'!A:N,2,FALSE)</f>
        <v>0</v>
      </c>
      <c r="Z42" s="217">
        <f>VLOOKUP(A42,'[1]CUT USD'!A:N,3,FALSE)</f>
        <v>0</v>
      </c>
      <c r="AA42" s="217">
        <f>VLOOKUP(A42,'[1]CUT USD'!A:N,4,FALSE)</f>
        <v>0</v>
      </c>
      <c r="AB42" s="217">
        <f>VLOOKUP(A42,'[1]CUT USD'!A:N,5,FALSE)</f>
        <v>0</v>
      </c>
      <c r="AC42" s="217">
        <f>VLOOKUP(A42,'[1]CUT USD'!A:N,6,FALSE)</f>
        <v>0</v>
      </c>
      <c r="AD42" s="217">
        <f>VLOOKUP(A42,'[1]CUT USD'!A:N,7,FALSE)</f>
        <v>0</v>
      </c>
      <c r="AE42" s="217">
        <f>VLOOKUP(A42,'[1]CUT USD'!A:N,8,FALSE)</f>
        <v>0</v>
      </c>
      <c r="AF42" s="217">
        <f>VLOOKUP(A42,'[1]CUT USD'!A:N,9,FALSE)</f>
        <v>0</v>
      </c>
      <c r="AG42" s="217">
        <f>VLOOKUP(A42,'[1]CUT USD'!A:N,10,FALSE)</f>
        <v>0</v>
      </c>
      <c r="AH42" s="217">
        <f>VLOOKUP(A42,'[1]CUT USD'!A:N,11,FALSE)</f>
        <v>0</v>
      </c>
      <c r="AI42" s="217">
        <f>VLOOKUP(A42,'[1]CUT USD'!A:N,12,FALSE)</f>
        <v>0</v>
      </c>
      <c r="AJ42" s="217">
        <f>VLOOKUP(A42,'[1]CUT USD'!A:N,13,FALSE)</f>
        <v>0</v>
      </c>
      <c r="AK42" s="217">
        <f>VLOOKUP(A42,'[1]CUT USD'!A:N,14,FALSE)</f>
        <v>0</v>
      </c>
      <c r="AL42" s="160">
        <f t="shared" si="1"/>
        <v>208957.5</v>
      </c>
      <c r="AO42" s="84"/>
    </row>
    <row r="43" spans="1:41" ht="33" customHeight="1">
      <c r="A43" s="134">
        <v>111</v>
      </c>
      <c r="B43" s="135" t="str">
        <f>PROPER(VLOOKUP(A43,[1]bd_lista!$A:$D,2,FALSE))</f>
        <v>Instituto Boliviano De La Ceguera</v>
      </c>
      <c r="C43" s="136" t="s">
        <v>11986</v>
      </c>
      <c r="D43" s="217">
        <f>VLOOKUP(A43,'[1]RES. TRL'!A:C,2,FALSE)</f>
        <v>0</v>
      </c>
      <c r="E43" s="217">
        <f>VLOOKUP(A43,'[1]RES. TRL'!A:C,3,FALSE)</f>
        <v>0</v>
      </c>
      <c r="F43" s="217">
        <f>VLOOKUP(A43,[1]RES.CDI!A:B,2,FALSE)</f>
        <v>0</v>
      </c>
      <c r="G43" s="217">
        <f>VLOOKUP(A43,'[1]CUT Bs'!A:S,2,FALSE)</f>
        <v>0</v>
      </c>
      <c r="H43" s="217">
        <f>VLOOKUP(A43,'[1]CUT Bs'!A:S,3,FALSE)</f>
        <v>0</v>
      </c>
      <c r="I43" s="217">
        <f>VLOOKUP(A43,'[1]CUT Bs'!A:S,4,FALSE)</f>
        <v>0</v>
      </c>
      <c r="J43" s="217">
        <f>VLOOKUP(A43,'[1]CUT Bs'!A:S,5,FALSE)</f>
        <v>0</v>
      </c>
      <c r="K43" s="217">
        <f>VLOOKUP(A43,'[1]CUT Bs'!A:S,6,FALSE)</f>
        <v>0</v>
      </c>
      <c r="L43" s="217">
        <f>VLOOKUP(A43,'[1]CUT Bs'!A:S,7,FALSE)</f>
        <v>0</v>
      </c>
      <c r="M43" s="217">
        <f>VLOOKUP(A43,'[1]CUT Bs'!A:S,8,FALSE)</f>
        <v>0</v>
      </c>
      <c r="N43" s="217">
        <f>VLOOKUP(A43,'[1]CUT Bs'!A:S,9,FALSE)</f>
        <v>0</v>
      </c>
      <c r="O43" s="217">
        <f>VLOOKUP(A43,'[1]CUT Bs'!A:S,10,FALSE)</f>
        <v>0</v>
      </c>
      <c r="P43" s="217">
        <f>VLOOKUP(A43,'[1]CUT Bs'!A:S,11,FALSE)</f>
        <v>0</v>
      </c>
      <c r="Q43" s="217">
        <f>VLOOKUP(A43,'[1]CUT Bs'!A:S,12,FALSE)</f>
        <v>0</v>
      </c>
      <c r="R43" s="217">
        <f>VLOOKUP(A43,'[1]CUT Bs'!A:S,13,FALSE)</f>
        <v>0</v>
      </c>
      <c r="S43" s="217">
        <f>VLOOKUP(A43,'[1]CUT Bs'!A:S,14,FALSE)</f>
        <v>0</v>
      </c>
      <c r="T43" s="217">
        <f>VLOOKUP(A43,'[1]CUT Bs'!A:S,15,FALSE)</f>
        <v>0</v>
      </c>
      <c r="U43" s="217">
        <f>VLOOKUP(A43,'[1]CUT Bs'!A:S,16,FALSE)</f>
        <v>0</v>
      </c>
      <c r="V43" s="217">
        <f>VLOOKUP(A43,'[1]CUT Bs'!A:S,17,FALSE)</f>
        <v>0</v>
      </c>
      <c r="W43" s="217">
        <f>VLOOKUP(A43,'[1]RES. TRL'!F:H,2,FALSE)</f>
        <v>0</v>
      </c>
      <c r="X43" s="217">
        <f>VLOOKUP(A43,'[1]RES. TRL'!F:H,3,FALSE)</f>
        <v>0</v>
      </c>
      <c r="Y43" s="217">
        <f>VLOOKUP(A43,'[1]CUT USD'!A:N,2,FALSE)</f>
        <v>0</v>
      </c>
      <c r="Z43" s="217">
        <f>VLOOKUP(A43,'[1]CUT USD'!A:N,3,FALSE)</f>
        <v>0</v>
      </c>
      <c r="AA43" s="217">
        <f>VLOOKUP(A43,'[1]CUT USD'!A:N,4,FALSE)</f>
        <v>0</v>
      </c>
      <c r="AB43" s="217">
        <f>VLOOKUP(A43,'[1]CUT USD'!A:N,5,FALSE)</f>
        <v>0</v>
      </c>
      <c r="AC43" s="217">
        <f>VLOOKUP(A43,'[1]CUT USD'!A:N,6,FALSE)</f>
        <v>0</v>
      </c>
      <c r="AD43" s="217">
        <f>VLOOKUP(A43,'[1]CUT USD'!A:N,7,FALSE)</f>
        <v>0</v>
      </c>
      <c r="AE43" s="217">
        <f>VLOOKUP(A43,'[1]CUT USD'!A:N,8,FALSE)</f>
        <v>0</v>
      </c>
      <c r="AF43" s="217">
        <f>VLOOKUP(A43,'[1]CUT USD'!A:N,9,FALSE)</f>
        <v>0</v>
      </c>
      <c r="AG43" s="217">
        <f>VLOOKUP(A43,'[1]CUT USD'!A:N,10,FALSE)</f>
        <v>0</v>
      </c>
      <c r="AH43" s="217">
        <f>VLOOKUP(A43,'[1]CUT USD'!A:N,11,FALSE)</f>
        <v>0</v>
      </c>
      <c r="AI43" s="217">
        <f>VLOOKUP(A43,'[1]CUT USD'!A:N,12,FALSE)</f>
        <v>0</v>
      </c>
      <c r="AJ43" s="217">
        <f>VLOOKUP(A43,'[1]CUT USD'!A:N,13,FALSE)</f>
        <v>0</v>
      </c>
      <c r="AK43" s="217">
        <f>VLOOKUP(A43,'[1]CUT USD'!A:N,14,FALSE)</f>
        <v>0</v>
      </c>
      <c r="AL43" s="160">
        <f t="shared" si="1"/>
        <v>0</v>
      </c>
      <c r="AO43" s="84"/>
    </row>
    <row r="44" spans="1:41" ht="33" customHeight="1">
      <c r="A44" s="134">
        <v>112</v>
      </c>
      <c r="B44" s="135" t="str">
        <f>PROPER(VLOOKUP(A44,[1]bd_lista!$A:$D,2,FALSE))</f>
        <v>Comité Nacional De La Persona Con Discapacidad</v>
      </c>
      <c r="C44" s="136" t="s">
        <v>11986</v>
      </c>
      <c r="D44" s="217">
        <f>VLOOKUP(A44,'[1]RES. TRL'!A:C,2,FALSE)</f>
        <v>0</v>
      </c>
      <c r="E44" s="217">
        <f>VLOOKUP(A44,'[1]RES. TRL'!A:C,3,FALSE)</f>
        <v>0</v>
      </c>
      <c r="F44" s="217">
        <f>VLOOKUP(A44,[1]RES.CDI!A:B,2,FALSE)</f>
        <v>0</v>
      </c>
      <c r="G44" s="217">
        <f>VLOOKUP(A44,'[1]CUT Bs'!A:S,2,FALSE)</f>
        <v>18980</v>
      </c>
      <c r="H44" s="217">
        <f>VLOOKUP(A44,'[1]CUT Bs'!A:S,3,FALSE)</f>
        <v>0</v>
      </c>
      <c r="I44" s="217">
        <f>VLOOKUP(A44,'[1]CUT Bs'!A:S,4,FALSE)</f>
        <v>0</v>
      </c>
      <c r="J44" s="217">
        <f>VLOOKUP(A44,'[1]CUT Bs'!A:S,5,FALSE)</f>
        <v>0</v>
      </c>
      <c r="K44" s="217">
        <f>VLOOKUP(A44,'[1]CUT Bs'!A:S,6,FALSE)</f>
        <v>0</v>
      </c>
      <c r="L44" s="217">
        <f>VLOOKUP(A44,'[1]CUT Bs'!A:S,7,FALSE)</f>
        <v>0</v>
      </c>
      <c r="M44" s="217">
        <f>VLOOKUP(A44,'[1]CUT Bs'!A:S,8,FALSE)</f>
        <v>0</v>
      </c>
      <c r="N44" s="217">
        <f>VLOOKUP(A44,'[1]CUT Bs'!A:S,9,FALSE)</f>
        <v>0</v>
      </c>
      <c r="O44" s="217">
        <f>VLOOKUP(A44,'[1]CUT Bs'!A:S,10,FALSE)</f>
        <v>0</v>
      </c>
      <c r="P44" s="217">
        <f>VLOOKUP(A44,'[1]CUT Bs'!A:S,11,FALSE)</f>
        <v>0</v>
      </c>
      <c r="Q44" s="217">
        <f>VLOOKUP(A44,'[1]CUT Bs'!A:S,12,FALSE)</f>
        <v>0</v>
      </c>
      <c r="R44" s="217">
        <f>VLOOKUP(A44,'[1]CUT Bs'!A:S,13,FALSE)</f>
        <v>0</v>
      </c>
      <c r="S44" s="217">
        <f>VLOOKUP(A44,'[1]CUT Bs'!A:S,14,FALSE)</f>
        <v>0</v>
      </c>
      <c r="T44" s="217">
        <f>VLOOKUP(A44,'[1]CUT Bs'!A:S,15,FALSE)</f>
        <v>0</v>
      </c>
      <c r="U44" s="217">
        <f>VLOOKUP(A44,'[1]CUT Bs'!A:S,16,FALSE)</f>
        <v>0</v>
      </c>
      <c r="V44" s="217">
        <f>VLOOKUP(A44,'[1]CUT Bs'!A:S,17,FALSE)</f>
        <v>0</v>
      </c>
      <c r="W44" s="217">
        <f>VLOOKUP(A44,'[1]RES. TRL'!F:H,2,FALSE)</f>
        <v>0</v>
      </c>
      <c r="X44" s="217">
        <f>VLOOKUP(A44,'[1]RES. TRL'!F:H,3,FALSE)</f>
        <v>0</v>
      </c>
      <c r="Y44" s="217">
        <f>VLOOKUP(A44,'[1]CUT USD'!A:N,2,FALSE)</f>
        <v>0</v>
      </c>
      <c r="Z44" s="217">
        <f>VLOOKUP(A44,'[1]CUT USD'!A:N,3,FALSE)</f>
        <v>0</v>
      </c>
      <c r="AA44" s="217">
        <f>VLOOKUP(A44,'[1]CUT USD'!A:N,4,FALSE)</f>
        <v>0</v>
      </c>
      <c r="AB44" s="217">
        <f>VLOOKUP(A44,'[1]CUT USD'!A:N,5,FALSE)</f>
        <v>0</v>
      </c>
      <c r="AC44" s="217">
        <f>VLOOKUP(A44,'[1]CUT USD'!A:N,6,FALSE)</f>
        <v>0</v>
      </c>
      <c r="AD44" s="217">
        <f>VLOOKUP(A44,'[1]CUT USD'!A:N,7,FALSE)</f>
        <v>0</v>
      </c>
      <c r="AE44" s="217">
        <f>VLOOKUP(A44,'[1]CUT USD'!A:N,8,FALSE)</f>
        <v>0</v>
      </c>
      <c r="AF44" s="217">
        <f>VLOOKUP(A44,'[1]CUT USD'!A:N,9,FALSE)</f>
        <v>0</v>
      </c>
      <c r="AG44" s="217">
        <f>VLOOKUP(A44,'[1]CUT USD'!A:N,10,FALSE)</f>
        <v>0</v>
      </c>
      <c r="AH44" s="217">
        <f>VLOOKUP(A44,'[1]CUT USD'!A:N,11,FALSE)</f>
        <v>0</v>
      </c>
      <c r="AI44" s="217">
        <f>VLOOKUP(A44,'[1]CUT USD'!A:N,12,FALSE)</f>
        <v>0</v>
      </c>
      <c r="AJ44" s="217">
        <f>VLOOKUP(A44,'[1]CUT USD'!A:N,13,FALSE)</f>
        <v>0</v>
      </c>
      <c r="AK44" s="217">
        <f>VLOOKUP(A44,'[1]CUT USD'!A:N,14,FALSE)</f>
        <v>0</v>
      </c>
      <c r="AL44" s="160">
        <f t="shared" si="1"/>
        <v>18980</v>
      </c>
      <c r="AO44" s="84"/>
    </row>
    <row r="45" spans="1:41" ht="33" customHeight="1">
      <c r="A45" s="134">
        <v>113</v>
      </c>
      <c r="B45" s="135" t="str">
        <f>PROPER(VLOOKUP(A45,[1]bd_lista!$A:$D,2,FALSE))</f>
        <v>Fondo De Inversión Para El Deporte</v>
      </c>
      <c r="C45" s="229" t="s">
        <v>1344</v>
      </c>
      <c r="D45" s="217">
        <f>VLOOKUP(A45,'[1]RES. TRL'!A:C,2,FALSE)</f>
        <v>0</v>
      </c>
      <c r="E45" s="217">
        <f>VLOOKUP(A45,'[1]RES. TRL'!A:C,3,FALSE)</f>
        <v>0</v>
      </c>
      <c r="F45" s="217">
        <f>VLOOKUP(A45,[1]RES.CDI!A:B,2,FALSE)</f>
        <v>0</v>
      </c>
      <c r="G45" s="217">
        <f>VLOOKUP(A45,'[1]CUT Bs'!A:S,2,FALSE)</f>
        <v>0</v>
      </c>
      <c r="H45" s="217">
        <f>VLOOKUP(A45,'[1]CUT Bs'!A:S,3,FALSE)</f>
        <v>0</v>
      </c>
      <c r="I45" s="217">
        <f>VLOOKUP(A45,'[1]CUT Bs'!A:S,4,FALSE)</f>
        <v>0</v>
      </c>
      <c r="J45" s="217">
        <f>VLOOKUP(A45,'[1]CUT Bs'!A:S,5,FALSE)</f>
        <v>0</v>
      </c>
      <c r="K45" s="217">
        <f>VLOOKUP(A45,'[1]CUT Bs'!A:S,6,FALSE)</f>
        <v>0</v>
      </c>
      <c r="L45" s="217">
        <f>VLOOKUP(A45,'[1]CUT Bs'!A:S,7,FALSE)</f>
        <v>0</v>
      </c>
      <c r="M45" s="217">
        <f>VLOOKUP(A45,'[1]CUT Bs'!A:S,8,FALSE)</f>
        <v>0</v>
      </c>
      <c r="N45" s="217">
        <f>VLOOKUP(A45,'[1]CUT Bs'!A:S,9,FALSE)</f>
        <v>0</v>
      </c>
      <c r="O45" s="217">
        <f>VLOOKUP(A45,'[1]CUT Bs'!A:S,10,FALSE)</f>
        <v>0</v>
      </c>
      <c r="P45" s="217">
        <f>VLOOKUP(A45,'[1]CUT Bs'!A:S,11,FALSE)</f>
        <v>0</v>
      </c>
      <c r="Q45" s="217">
        <f>VLOOKUP(A45,'[1]CUT Bs'!A:S,12,FALSE)</f>
        <v>0</v>
      </c>
      <c r="R45" s="217">
        <f>VLOOKUP(A45,'[1]CUT Bs'!A:S,13,FALSE)</f>
        <v>0</v>
      </c>
      <c r="S45" s="217">
        <f>VLOOKUP(A45,'[1]CUT Bs'!A:S,14,FALSE)</f>
        <v>0</v>
      </c>
      <c r="T45" s="217">
        <f>VLOOKUP(A45,'[1]CUT Bs'!A:S,15,FALSE)</f>
        <v>0</v>
      </c>
      <c r="U45" s="217">
        <f>VLOOKUP(A45,'[1]CUT Bs'!A:S,16,FALSE)</f>
        <v>0</v>
      </c>
      <c r="V45" s="217">
        <f>VLOOKUP(A45,'[1]CUT Bs'!A:S,17,FALSE)</f>
        <v>0</v>
      </c>
      <c r="W45" s="217">
        <f>VLOOKUP(A45,'[1]RES. TRL'!F:H,2,FALSE)</f>
        <v>0</v>
      </c>
      <c r="X45" s="217">
        <f>VLOOKUP(A45,'[1]RES. TRL'!F:H,3,FALSE)</f>
        <v>0</v>
      </c>
      <c r="Y45" s="217">
        <f>VLOOKUP(A45,'[1]CUT USD'!A:N,2,FALSE)</f>
        <v>0</v>
      </c>
      <c r="Z45" s="217">
        <f>VLOOKUP(A45,'[1]CUT USD'!A:N,3,FALSE)</f>
        <v>0</v>
      </c>
      <c r="AA45" s="217">
        <f>VLOOKUP(A45,'[1]CUT USD'!A:N,4,FALSE)</f>
        <v>0</v>
      </c>
      <c r="AB45" s="217">
        <f>VLOOKUP(A45,'[1]CUT USD'!A:N,5,FALSE)</f>
        <v>0</v>
      </c>
      <c r="AC45" s="217">
        <f>VLOOKUP(A45,'[1]CUT USD'!A:N,6,FALSE)</f>
        <v>0</v>
      </c>
      <c r="AD45" s="217">
        <f>VLOOKUP(A45,'[1]CUT USD'!A:N,7,FALSE)</f>
        <v>0</v>
      </c>
      <c r="AE45" s="217">
        <f>VLOOKUP(A45,'[1]CUT USD'!A:N,8,FALSE)</f>
        <v>0</v>
      </c>
      <c r="AF45" s="217">
        <f>VLOOKUP(A45,'[1]CUT USD'!A:N,9,FALSE)</f>
        <v>0</v>
      </c>
      <c r="AG45" s="217">
        <f>VLOOKUP(A45,'[1]CUT USD'!A:N,10,FALSE)</f>
        <v>0</v>
      </c>
      <c r="AH45" s="217">
        <f>VLOOKUP(A45,'[1]CUT USD'!A:N,11,FALSE)</f>
        <v>0</v>
      </c>
      <c r="AI45" s="217">
        <f>VLOOKUP(A45,'[1]CUT USD'!A:N,12,FALSE)</f>
        <v>0</v>
      </c>
      <c r="AJ45" s="217">
        <f>VLOOKUP(A45,'[1]CUT USD'!A:N,13,FALSE)</f>
        <v>0</v>
      </c>
      <c r="AK45" s="217">
        <f>VLOOKUP(A45,'[1]CUT USD'!A:N,14,FALSE)</f>
        <v>0</v>
      </c>
      <c r="AL45" s="160">
        <f t="shared" si="1"/>
        <v>0</v>
      </c>
      <c r="AO45" s="84"/>
    </row>
    <row r="46" spans="1:41" ht="33" customHeight="1">
      <c r="A46" s="134">
        <v>115</v>
      </c>
      <c r="B46" s="135" t="str">
        <f>PROPER(VLOOKUP(A46,[1]bd_lista!$A:$D,2,FALSE))</f>
        <v>Inst. Boliviano Del Dep. La Educ. Física Y La Recreación</v>
      </c>
      <c r="C46" s="136" t="s">
        <v>11986</v>
      </c>
      <c r="D46" s="217">
        <f>VLOOKUP(A46,'[1]RES. TRL'!A:C,2,FALSE)</f>
        <v>0</v>
      </c>
      <c r="E46" s="217">
        <f>VLOOKUP(A46,'[1]RES. TRL'!A:C,3,FALSE)</f>
        <v>0</v>
      </c>
      <c r="F46" s="217">
        <f>VLOOKUP(A46,[1]RES.CDI!A:B,2,FALSE)</f>
        <v>0</v>
      </c>
      <c r="G46" s="217">
        <f>VLOOKUP(A46,'[1]CUT Bs'!A:S,2,FALSE)</f>
        <v>0</v>
      </c>
      <c r="H46" s="217">
        <f>VLOOKUP(A46,'[1]CUT Bs'!A:S,3,FALSE)</f>
        <v>0</v>
      </c>
      <c r="I46" s="217">
        <f>VLOOKUP(A46,'[1]CUT Bs'!A:S,4,FALSE)</f>
        <v>0</v>
      </c>
      <c r="J46" s="217">
        <f>VLOOKUP(A46,'[1]CUT Bs'!A:S,5,FALSE)</f>
        <v>0</v>
      </c>
      <c r="K46" s="217">
        <f>VLOOKUP(A46,'[1]CUT Bs'!A:S,6,FALSE)</f>
        <v>0</v>
      </c>
      <c r="L46" s="217">
        <f>VLOOKUP(A46,'[1]CUT Bs'!A:S,7,FALSE)</f>
        <v>0</v>
      </c>
      <c r="M46" s="217">
        <f>VLOOKUP(A46,'[1]CUT Bs'!A:S,8,FALSE)</f>
        <v>0</v>
      </c>
      <c r="N46" s="217">
        <f>VLOOKUP(A46,'[1]CUT Bs'!A:S,9,FALSE)</f>
        <v>0</v>
      </c>
      <c r="O46" s="217">
        <f>VLOOKUP(A46,'[1]CUT Bs'!A:S,10,FALSE)</f>
        <v>0</v>
      </c>
      <c r="P46" s="217">
        <f>VLOOKUP(A46,'[1]CUT Bs'!A:S,11,FALSE)</f>
        <v>0</v>
      </c>
      <c r="Q46" s="217">
        <f>VLOOKUP(A46,'[1]CUT Bs'!A:S,12,FALSE)</f>
        <v>0</v>
      </c>
      <c r="R46" s="217">
        <f>VLOOKUP(A46,'[1]CUT Bs'!A:S,13,FALSE)</f>
        <v>0</v>
      </c>
      <c r="S46" s="217">
        <f>VLOOKUP(A46,'[1]CUT Bs'!A:S,14,FALSE)</f>
        <v>0</v>
      </c>
      <c r="T46" s="217">
        <f>VLOOKUP(A46,'[1]CUT Bs'!A:S,15,FALSE)</f>
        <v>0</v>
      </c>
      <c r="U46" s="217">
        <f>VLOOKUP(A46,'[1]CUT Bs'!A:S,16,FALSE)</f>
        <v>0</v>
      </c>
      <c r="V46" s="217">
        <f>VLOOKUP(A46,'[1]CUT Bs'!A:S,17,FALSE)</f>
        <v>0</v>
      </c>
      <c r="W46" s="217">
        <f>VLOOKUP(A46,'[1]RES. TRL'!F:H,2,FALSE)</f>
        <v>0</v>
      </c>
      <c r="X46" s="217">
        <f>VLOOKUP(A46,'[1]RES. TRL'!F:H,3,FALSE)</f>
        <v>0</v>
      </c>
      <c r="Y46" s="217">
        <f>VLOOKUP(A46,'[1]CUT USD'!A:N,2,FALSE)</f>
        <v>0</v>
      </c>
      <c r="Z46" s="217">
        <f>VLOOKUP(A46,'[1]CUT USD'!A:N,3,FALSE)</f>
        <v>0</v>
      </c>
      <c r="AA46" s="217">
        <f>VLOOKUP(A46,'[1]CUT USD'!A:N,4,FALSE)</f>
        <v>0</v>
      </c>
      <c r="AB46" s="217">
        <f>VLOOKUP(A46,'[1]CUT USD'!A:N,5,FALSE)</f>
        <v>0</v>
      </c>
      <c r="AC46" s="217">
        <f>VLOOKUP(A46,'[1]CUT USD'!A:N,6,FALSE)</f>
        <v>0</v>
      </c>
      <c r="AD46" s="217">
        <f>VLOOKUP(A46,'[1]CUT USD'!A:N,7,FALSE)</f>
        <v>0</v>
      </c>
      <c r="AE46" s="217">
        <f>VLOOKUP(A46,'[1]CUT USD'!A:N,8,FALSE)</f>
        <v>0</v>
      </c>
      <c r="AF46" s="217">
        <f>VLOOKUP(A46,'[1]CUT USD'!A:N,9,FALSE)</f>
        <v>0</v>
      </c>
      <c r="AG46" s="217">
        <f>VLOOKUP(A46,'[1]CUT USD'!A:N,10,FALSE)</f>
        <v>0</v>
      </c>
      <c r="AH46" s="217">
        <f>VLOOKUP(A46,'[1]CUT USD'!A:N,11,FALSE)</f>
        <v>0</v>
      </c>
      <c r="AI46" s="217">
        <f>VLOOKUP(A46,'[1]CUT USD'!A:N,12,FALSE)</f>
        <v>0</v>
      </c>
      <c r="AJ46" s="217">
        <f>VLOOKUP(A46,'[1]CUT USD'!A:N,13,FALSE)</f>
        <v>0</v>
      </c>
      <c r="AK46" s="217">
        <f>VLOOKUP(A46,'[1]CUT USD'!A:N,14,FALSE)</f>
        <v>0</v>
      </c>
      <c r="AL46" s="160">
        <f t="shared" si="1"/>
        <v>0</v>
      </c>
      <c r="AO46" s="84"/>
    </row>
    <row r="47" spans="1:41" ht="33" customHeight="1">
      <c r="A47" s="134">
        <v>117</v>
      </c>
      <c r="B47" s="135" t="str">
        <f>PROPER(VLOOKUP(A47,[1]bd_lista!$A:$D,2,FALSE))</f>
        <v>Dirección General De Aeronáutica Civil</v>
      </c>
      <c r="C47" s="136" t="s">
        <v>11990</v>
      </c>
      <c r="D47" s="217">
        <f>VLOOKUP(A47,'[1]RES. TRL'!A:C,2,FALSE)</f>
        <v>0</v>
      </c>
      <c r="E47" s="217">
        <f>VLOOKUP(A47,'[1]RES. TRL'!A:C,3,FALSE)</f>
        <v>0</v>
      </c>
      <c r="F47" s="217">
        <f>VLOOKUP(A47,[1]RES.CDI!A:B,2,FALSE)</f>
        <v>8863633.0299999993</v>
      </c>
      <c r="G47" s="217">
        <f>VLOOKUP(A47,'[1]CUT Bs'!A:S,2,FALSE)</f>
        <v>1672</v>
      </c>
      <c r="H47" s="217">
        <f>VLOOKUP(A47,'[1]CUT Bs'!A:S,3,FALSE)</f>
        <v>0</v>
      </c>
      <c r="I47" s="217">
        <f>VLOOKUP(A47,'[1]CUT Bs'!A:S,4,FALSE)</f>
        <v>1000</v>
      </c>
      <c r="J47" s="217">
        <f>VLOOKUP(A47,'[1]CUT Bs'!A:S,5,FALSE)</f>
        <v>0</v>
      </c>
      <c r="K47" s="217">
        <f>VLOOKUP(A47,'[1]CUT Bs'!A:S,6,FALSE)</f>
        <v>0</v>
      </c>
      <c r="L47" s="217">
        <f>VLOOKUP(A47,'[1]CUT Bs'!A:S,7,FALSE)</f>
        <v>0</v>
      </c>
      <c r="M47" s="217">
        <f>VLOOKUP(A47,'[1]CUT Bs'!A:S,8,FALSE)</f>
        <v>0</v>
      </c>
      <c r="N47" s="217">
        <f>VLOOKUP(A47,'[1]CUT Bs'!A:S,9,FALSE)</f>
        <v>0</v>
      </c>
      <c r="O47" s="217">
        <f>VLOOKUP(A47,'[1]CUT Bs'!A:S,10,FALSE)</f>
        <v>0</v>
      </c>
      <c r="P47" s="217">
        <f>VLOOKUP(A47,'[1]CUT Bs'!A:S,11,FALSE)</f>
        <v>0</v>
      </c>
      <c r="Q47" s="217">
        <f>VLOOKUP(A47,'[1]CUT Bs'!A:S,12,FALSE)</f>
        <v>0</v>
      </c>
      <c r="R47" s="217">
        <f>VLOOKUP(A47,'[1]CUT Bs'!A:S,13,FALSE)</f>
        <v>0</v>
      </c>
      <c r="S47" s="217">
        <f>VLOOKUP(A47,'[1]CUT Bs'!A:S,14,FALSE)</f>
        <v>0</v>
      </c>
      <c r="T47" s="217">
        <f>VLOOKUP(A47,'[1]CUT Bs'!A:S,15,FALSE)</f>
        <v>0</v>
      </c>
      <c r="U47" s="217">
        <f>VLOOKUP(A47,'[1]CUT Bs'!A:S,16,FALSE)</f>
        <v>0</v>
      </c>
      <c r="V47" s="217">
        <f>VLOOKUP(A47,'[1]CUT Bs'!A:S,17,FALSE)</f>
        <v>0</v>
      </c>
      <c r="W47" s="217">
        <f>VLOOKUP(A47,'[1]RES. TRL'!F:H,2,FALSE)</f>
        <v>0</v>
      </c>
      <c r="X47" s="217">
        <f>VLOOKUP(A47,'[1]RES. TRL'!F:H,3,FALSE)</f>
        <v>0</v>
      </c>
      <c r="Y47" s="217">
        <f>VLOOKUP(A47,'[1]CUT USD'!A:N,2,FALSE)</f>
        <v>0</v>
      </c>
      <c r="Z47" s="217">
        <f>VLOOKUP(A47,'[1]CUT USD'!A:N,3,FALSE)</f>
        <v>0</v>
      </c>
      <c r="AA47" s="217">
        <f>VLOOKUP(A47,'[1]CUT USD'!A:N,4,FALSE)</f>
        <v>0</v>
      </c>
      <c r="AB47" s="217">
        <f>VLOOKUP(A47,'[1]CUT USD'!A:N,5,FALSE)</f>
        <v>0</v>
      </c>
      <c r="AC47" s="217">
        <f>VLOOKUP(A47,'[1]CUT USD'!A:N,6,FALSE)</f>
        <v>0</v>
      </c>
      <c r="AD47" s="217">
        <f>VLOOKUP(A47,'[1]CUT USD'!A:N,7,FALSE)</f>
        <v>0</v>
      </c>
      <c r="AE47" s="217">
        <f>VLOOKUP(A47,'[1]CUT USD'!A:N,8,FALSE)</f>
        <v>0</v>
      </c>
      <c r="AF47" s="217">
        <f>VLOOKUP(A47,'[1]CUT USD'!A:N,9,FALSE)</f>
        <v>0</v>
      </c>
      <c r="AG47" s="217">
        <f>VLOOKUP(A47,'[1]CUT USD'!A:N,10,FALSE)</f>
        <v>0</v>
      </c>
      <c r="AH47" s="217">
        <f>VLOOKUP(A47,'[1]CUT USD'!A:N,11,FALSE)</f>
        <v>0</v>
      </c>
      <c r="AI47" s="217">
        <f>VLOOKUP(A47,'[1]CUT USD'!A:N,12,FALSE)</f>
        <v>0</v>
      </c>
      <c r="AJ47" s="217">
        <f>VLOOKUP(A47,'[1]CUT USD'!A:N,13,FALSE)</f>
        <v>0</v>
      </c>
      <c r="AK47" s="217">
        <f>VLOOKUP(A47,'[1]CUT USD'!A:N,14,FALSE)</f>
        <v>0</v>
      </c>
      <c r="AL47" s="160">
        <f t="shared" si="1"/>
        <v>8866305.0299999993</v>
      </c>
      <c r="AO47" s="84"/>
    </row>
    <row r="48" spans="1:41" ht="33" customHeight="1">
      <c r="A48" s="134">
        <v>119</v>
      </c>
      <c r="B48" s="135" t="str">
        <f>PROPER(VLOOKUP(A48,[1]bd_lista!$A:$D,2,FALSE))</f>
        <v>Agencia Para El Des. De La Soc. De La Información En Bolivia</v>
      </c>
      <c r="C48" s="136" t="s">
        <v>11990</v>
      </c>
      <c r="D48" s="217">
        <f>VLOOKUP(A48,'[1]RES. TRL'!A:C,2,FALSE)</f>
        <v>0</v>
      </c>
      <c r="E48" s="217">
        <f>VLOOKUP(A48,'[1]RES. TRL'!A:C,3,FALSE)</f>
        <v>0</v>
      </c>
      <c r="F48" s="217">
        <f>VLOOKUP(A48,[1]RES.CDI!A:B,2,FALSE)</f>
        <v>0</v>
      </c>
      <c r="G48" s="217">
        <f>VLOOKUP(A48,'[1]CUT Bs'!A:S,2,FALSE)</f>
        <v>0</v>
      </c>
      <c r="H48" s="217">
        <f>VLOOKUP(A48,'[1]CUT Bs'!A:S,3,FALSE)</f>
        <v>0</v>
      </c>
      <c r="I48" s="217">
        <f>VLOOKUP(A48,'[1]CUT Bs'!A:S,4,FALSE)</f>
        <v>1050</v>
      </c>
      <c r="J48" s="217">
        <f>VLOOKUP(A48,'[1]CUT Bs'!A:S,5,FALSE)</f>
        <v>0</v>
      </c>
      <c r="K48" s="217">
        <f>VLOOKUP(A48,'[1]CUT Bs'!A:S,6,FALSE)</f>
        <v>0</v>
      </c>
      <c r="L48" s="217">
        <f>VLOOKUP(A48,'[1]CUT Bs'!A:S,7,FALSE)</f>
        <v>0</v>
      </c>
      <c r="M48" s="217">
        <f>VLOOKUP(A48,'[1]CUT Bs'!A:S,8,FALSE)</f>
        <v>0</v>
      </c>
      <c r="N48" s="217">
        <f>VLOOKUP(A48,'[1]CUT Bs'!A:S,9,FALSE)</f>
        <v>0</v>
      </c>
      <c r="O48" s="217">
        <f>VLOOKUP(A48,'[1]CUT Bs'!A:S,10,FALSE)</f>
        <v>0</v>
      </c>
      <c r="P48" s="217">
        <f>VLOOKUP(A48,'[1]CUT Bs'!A:S,11,FALSE)</f>
        <v>0</v>
      </c>
      <c r="Q48" s="217">
        <f>VLOOKUP(A48,'[1]CUT Bs'!A:S,12,FALSE)</f>
        <v>0</v>
      </c>
      <c r="R48" s="217">
        <f>VLOOKUP(A48,'[1]CUT Bs'!A:S,13,FALSE)</f>
        <v>0</v>
      </c>
      <c r="S48" s="217">
        <f>VLOOKUP(A48,'[1]CUT Bs'!A:S,14,FALSE)</f>
        <v>0</v>
      </c>
      <c r="T48" s="217">
        <f>VLOOKUP(A48,'[1]CUT Bs'!A:S,15,FALSE)</f>
        <v>0</v>
      </c>
      <c r="U48" s="217">
        <f>VLOOKUP(A48,'[1]CUT Bs'!A:S,16,FALSE)</f>
        <v>0</v>
      </c>
      <c r="V48" s="217">
        <f>VLOOKUP(A48,'[1]CUT Bs'!A:S,17,FALSE)</f>
        <v>0</v>
      </c>
      <c r="W48" s="217">
        <f>VLOOKUP(A48,'[1]RES. TRL'!F:H,2,FALSE)</f>
        <v>0</v>
      </c>
      <c r="X48" s="217">
        <f>VLOOKUP(A48,'[1]RES. TRL'!F:H,3,FALSE)</f>
        <v>0</v>
      </c>
      <c r="Y48" s="217">
        <f>VLOOKUP(A48,'[1]CUT USD'!A:N,2,FALSE)</f>
        <v>0</v>
      </c>
      <c r="Z48" s="217">
        <f>VLOOKUP(A48,'[1]CUT USD'!A:N,3,FALSE)</f>
        <v>0</v>
      </c>
      <c r="AA48" s="217">
        <f>VLOOKUP(A48,'[1]CUT USD'!A:N,4,FALSE)</f>
        <v>0</v>
      </c>
      <c r="AB48" s="217">
        <f>VLOOKUP(A48,'[1]CUT USD'!A:N,5,FALSE)</f>
        <v>0</v>
      </c>
      <c r="AC48" s="217">
        <f>VLOOKUP(A48,'[1]CUT USD'!A:N,6,FALSE)</f>
        <v>0</v>
      </c>
      <c r="AD48" s="217">
        <f>VLOOKUP(A48,'[1]CUT USD'!A:N,7,FALSE)</f>
        <v>0</v>
      </c>
      <c r="AE48" s="217">
        <f>VLOOKUP(A48,'[1]CUT USD'!A:N,8,FALSE)</f>
        <v>0</v>
      </c>
      <c r="AF48" s="217">
        <f>VLOOKUP(A48,'[1]CUT USD'!A:N,9,FALSE)</f>
        <v>0</v>
      </c>
      <c r="AG48" s="217">
        <f>VLOOKUP(A48,'[1]CUT USD'!A:N,10,FALSE)</f>
        <v>0</v>
      </c>
      <c r="AH48" s="217">
        <f>VLOOKUP(A48,'[1]CUT USD'!A:N,11,FALSE)</f>
        <v>0</v>
      </c>
      <c r="AI48" s="217">
        <f>VLOOKUP(A48,'[1]CUT USD'!A:N,12,FALSE)</f>
        <v>0</v>
      </c>
      <c r="AJ48" s="217">
        <f>VLOOKUP(A48,'[1]CUT USD'!A:N,13,FALSE)</f>
        <v>0</v>
      </c>
      <c r="AK48" s="217">
        <f>VLOOKUP(A48,'[1]CUT USD'!A:N,14,FALSE)</f>
        <v>0</v>
      </c>
      <c r="AL48" s="160">
        <f t="shared" si="1"/>
        <v>1050</v>
      </c>
      <c r="AO48" s="84"/>
    </row>
    <row r="49" spans="1:41" ht="33" customHeight="1">
      <c r="A49" s="134">
        <v>121</v>
      </c>
      <c r="B49" s="135" t="str">
        <f>PROPER(VLOOKUP(A49,[1]bd_lista!$A:$D,2,FALSE))</f>
        <v>Instituto Boliviano De Ciencia Y Tecnología Nuclear</v>
      </c>
      <c r="C49" s="136" t="s">
        <v>11989</v>
      </c>
      <c r="D49" s="217">
        <f>VLOOKUP(A49,'[1]RES. TRL'!A:C,2,FALSE)</f>
        <v>0</v>
      </c>
      <c r="E49" s="217">
        <f>VLOOKUP(A49,'[1]RES. TRL'!A:C,3,FALSE)</f>
        <v>0</v>
      </c>
      <c r="F49" s="217">
        <f>VLOOKUP(A49,[1]RES.CDI!A:B,2,FALSE)</f>
        <v>0</v>
      </c>
      <c r="G49" s="217">
        <f>VLOOKUP(A49,'[1]CUT Bs'!A:S,2,FALSE)</f>
        <v>0</v>
      </c>
      <c r="H49" s="217">
        <f>VLOOKUP(A49,'[1]CUT Bs'!A:S,3,FALSE)</f>
        <v>0</v>
      </c>
      <c r="I49" s="217">
        <f>VLOOKUP(A49,'[1]CUT Bs'!A:S,4,FALSE)</f>
        <v>0</v>
      </c>
      <c r="J49" s="217">
        <f>VLOOKUP(A49,'[1]CUT Bs'!A:S,5,FALSE)</f>
        <v>0</v>
      </c>
      <c r="K49" s="217">
        <f>VLOOKUP(A49,'[1]CUT Bs'!A:S,6,FALSE)</f>
        <v>0</v>
      </c>
      <c r="L49" s="217">
        <f>VLOOKUP(A49,'[1]CUT Bs'!A:S,7,FALSE)</f>
        <v>0</v>
      </c>
      <c r="M49" s="217">
        <f>VLOOKUP(A49,'[1]CUT Bs'!A:S,8,FALSE)</f>
        <v>0</v>
      </c>
      <c r="N49" s="217">
        <f>VLOOKUP(A49,'[1]CUT Bs'!A:S,9,FALSE)</f>
        <v>0</v>
      </c>
      <c r="O49" s="217">
        <f>VLOOKUP(A49,'[1]CUT Bs'!A:S,10,FALSE)</f>
        <v>0</v>
      </c>
      <c r="P49" s="217">
        <f>VLOOKUP(A49,'[1]CUT Bs'!A:S,11,FALSE)</f>
        <v>0</v>
      </c>
      <c r="Q49" s="217">
        <f>VLOOKUP(A49,'[1]CUT Bs'!A:S,12,FALSE)</f>
        <v>0</v>
      </c>
      <c r="R49" s="217">
        <f>VLOOKUP(A49,'[1]CUT Bs'!A:S,13,FALSE)</f>
        <v>0</v>
      </c>
      <c r="S49" s="217">
        <f>VLOOKUP(A49,'[1]CUT Bs'!A:S,14,FALSE)</f>
        <v>0</v>
      </c>
      <c r="T49" s="217">
        <f>VLOOKUP(A49,'[1]CUT Bs'!A:S,15,FALSE)</f>
        <v>0</v>
      </c>
      <c r="U49" s="217">
        <f>VLOOKUP(A49,'[1]CUT Bs'!A:S,16,FALSE)</f>
        <v>0</v>
      </c>
      <c r="V49" s="217">
        <f>VLOOKUP(A49,'[1]CUT Bs'!A:S,17,FALSE)</f>
        <v>0</v>
      </c>
      <c r="W49" s="217">
        <f>VLOOKUP(A49,'[1]RES. TRL'!F:H,2,FALSE)</f>
        <v>0</v>
      </c>
      <c r="X49" s="217">
        <f>VLOOKUP(A49,'[1]RES. TRL'!F:H,3,FALSE)</f>
        <v>0</v>
      </c>
      <c r="Y49" s="217">
        <f>VLOOKUP(A49,'[1]CUT USD'!A:N,2,FALSE)</f>
        <v>0</v>
      </c>
      <c r="Z49" s="217">
        <f>VLOOKUP(A49,'[1]CUT USD'!A:N,3,FALSE)</f>
        <v>0</v>
      </c>
      <c r="AA49" s="217">
        <f>VLOOKUP(A49,'[1]CUT USD'!A:N,4,FALSE)</f>
        <v>0</v>
      </c>
      <c r="AB49" s="217">
        <f>VLOOKUP(A49,'[1]CUT USD'!A:N,5,FALSE)</f>
        <v>0</v>
      </c>
      <c r="AC49" s="217">
        <f>VLOOKUP(A49,'[1]CUT USD'!A:N,6,FALSE)</f>
        <v>0</v>
      </c>
      <c r="AD49" s="217">
        <f>VLOOKUP(A49,'[1]CUT USD'!A:N,7,FALSE)</f>
        <v>0</v>
      </c>
      <c r="AE49" s="217">
        <f>VLOOKUP(A49,'[1]CUT USD'!A:N,8,FALSE)</f>
        <v>0</v>
      </c>
      <c r="AF49" s="217">
        <f>VLOOKUP(A49,'[1]CUT USD'!A:N,9,FALSE)</f>
        <v>0</v>
      </c>
      <c r="AG49" s="217">
        <f>VLOOKUP(A49,'[1]CUT USD'!A:N,10,FALSE)</f>
        <v>0</v>
      </c>
      <c r="AH49" s="217">
        <f>VLOOKUP(A49,'[1]CUT USD'!A:N,11,FALSE)</f>
        <v>0</v>
      </c>
      <c r="AI49" s="217">
        <f>VLOOKUP(A49,'[1]CUT USD'!A:N,12,FALSE)</f>
        <v>0</v>
      </c>
      <c r="AJ49" s="217">
        <f>VLOOKUP(A49,'[1]CUT USD'!A:N,13,FALSE)</f>
        <v>0</v>
      </c>
      <c r="AK49" s="217">
        <f>VLOOKUP(A49,'[1]CUT USD'!A:N,14,FALSE)</f>
        <v>0</v>
      </c>
      <c r="AL49" s="160">
        <f t="shared" si="1"/>
        <v>0</v>
      </c>
      <c r="AO49" s="84"/>
    </row>
    <row r="50" spans="1:41" ht="33" customHeight="1">
      <c r="A50" s="134">
        <v>124</v>
      </c>
      <c r="B50" s="135" t="str">
        <f>PROPER(VLOOKUP(A50,[1]bd_lista!$A:$D,2,FALSE))</f>
        <v>Academia Nacional De Ciencias</v>
      </c>
      <c r="C50" s="136" t="s">
        <v>11984</v>
      </c>
      <c r="D50" s="217">
        <f>VLOOKUP(A50,'[1]RES. TRL'!A:C,2,FALSE)</f>
        <v>0</v>
      </c>
      <c r="E50" s="217">
        <f>VLOOKUP(A50,'[1]RES. TRL'!A:C,3,FALSE)</f>
        <v>0</v>
      </c>
      <c r="F50" s="217">
        <f>VLOOKUP(A50,[1]RES.CDI!A:B,2,FALSE)</f>
        <v>0</v>
      </c>
      <c r="G50" s="217">
        <f>VLOOKUP(A50,'[1]CUT Bs'!A:S,2,FALSE)</f>
        <v>0</v>
      </c>
      <c r="H50" s="217">
        <f>VLOOKUP(A50,'[1]CUT Bs'!A:S,3,FALSE)</f>
        <v>0</v>
      </c>
      <c r="I50" s="217">
        <f>VLOOKUP(A50,'[1]CUT Bs'!A:S,4,FALSE)</f>
        <v>0</v>
      </c>
      <c r="J50" s="217">
        <f>VLOOKUP(A50,'[1]CUT Bs'!A:S,5,FALSE)</f>
        <v>0</v>
      </c>
      <c r="K50" s="217">
        <f>VLOOKUP(A50,'[1]CUT Bs'!A:S,6,FALSE)</f>
        <v>0</v>
      </c>
      <c r="L50" s="217">
        <f>VLOOKUP(A50,'[1]CUT Bs'!A:S,7,FALSE)</f>
        <v>0</v>
      </c>
      <c r="M50" s="217">
        <f>VLOOKUP(A50,'[1]CUT Bs'!A:S,8,FALSE)</f>
        <v>0</v>
      </c>
      <c r="N50" s="217">
        <f>VLOOKUP(A50,'[1]CUT Bs'!A:S,9,FALSE)</f>
        <v>0</v>
      </c>
      <c r="O50" s="217">
        <f>VLOOKUP(A50,'[1]CUT Bs'!A:S,10,FALSE)</f>
        <v>0</v>
      </c>
      <c r="P50" s="217">
        <f>VLOOKUP(A50,'[1]CUT Bs'!A:S,11,FALSE)</f>
        <v>0</v>
      </c>
      <c r="Q50" s="217">
        <f>VLOOKUP(A50,'[1]CUT Bs'!A:S,12,FALSE)</f>
        <v>0</v>
      </c>
      <c r="R50" s="217">
        <f>VLOOKUP(A50,'[1]CUT Bs'!A:S,13,FALSE)</f>
        <v>0</v>
      </c>
      <c r="S50" s="217">
        <f>VLOOKUP(A50,'[1]CUT Bs'!A:S,14,FALSE)</f>
        <v>0</v>
      </c>
      <c r="T50" s="217">
        <f>VLOOKUP(A50,'[1]CUT Bs'!A:S,15,FALSE)</f>
        <v>0</v>
      </c>
      <c r="U50" s="217">
        <f>VLOOKUP(A50,'[1]CUT Bs'!A:S,16,FALSE)</f>
        <v>0</v>
      </c>
      <c r="V50" s="217">
        <f>VLOOKUP(A50,'[1]CUT Bs'!A:S,17,FALSE)</f>
        <v>0</v>
      </c>
      <c r="W50" s="217">
        <f>VLOOKUP(A50,'[1]RES. TRL'!F:H,2,FALSE)</f>
        <v>0</v>
      </c>
      <c r="X50" s="217">
        <f>VLOOKUP(A50,'[1]RES. TRL'!F:H,3,FALSE)</f>
        <v>0</v>
      </c>
      <c r="Y50" s="217">
        <f>VLOOKUP(A50,'[1]CUT USD'!A:N,2,FALSE)</f>
        <v>0</v>
      </c>
      <c r="Z50" s="217">
        <f>VLOOKUP(A50,'[1]CUT USD'!A:N,3,FALSE)</f>
        <v>0</v>
      </c>
      <c r="AA50" s="217">
        <f>VLOOKUP(A50,'[1]CUT USD'!A:N,4,FALSE)</f>
        <v>0</v>
      </c>
      <c r="AB50" s="217">
        <f>VLOOKUP(A50,'[1]CUT USD'!A:N,5,FALSE)</f>
        <v>0</v>
      </c>
      <c r="AC50" s="217">
        <f>VLOOKUP(A50,'[1]CUT USD'!A:N,6,FALSE)</f>
        <v>0</v>
      </c>
      <c r="AD50" s="217">
        <f>VLOOKUP(A50,'[1]CUT USD'!A:N,7,FALSE)</f>
        <v>0</v>
      </c>
      <c r="AE50" s="217">
        <f>VLOOKUP(A50,'[1]CUT USD'!A:N,8,FALSE)</f>
        <v>0</v>
      </c>
      <c r="AF50" s="217">
        <f>VLOOKUP(A50,'[1]CUT USD'!A:N,9,FALSE)</f>
        <v>0</v>
      </c>
      <c r="AG50" s="217">
        <f>VLOOKUP(A50,'[1]CUT USD'!A:N,10,FALSE)</f>
        <v>0</v>
      </c>
      <c r="AH50" s="217">
        <f>VLOOKUP(A50,'[1]CUT USD'!A:N,11,FALSE)</f>
        <v>0</v>
      </c>
      <c r="AI50" s="217">
        <f>VLOOKUP(A50,'[1]CUT USD'!A:N,12,FALSE)</f>
        <v>0</v>
      </c>
      <c r="AJ50" s="217">
        <f>VLOOKUP(A50,'[1]CUT USD'!A:N,13,FALSE)</f>
        <v>0</v>
      </c>
      <c r="AK50" s="217">
        <f>VLOOKUP(A50,'[1]CUT USD'!A:N,14,FALSE)</f>
        <v>0</v>
      </c>
      <c r="AL50" s="160">
        <f t="shared" si="1"/>
        <v>0</v>
      </c>
      <c r="AO50" s="84"/>
    </row>
    <row r="51" spans="1:41" ht="33" customHeight="1">
      <c r="A51" s="134">
        <v>129</v>
      </c>
      <c r="B51" s="135" t="str">
        <f>PROPER(VLOOKUP(A51,[1]bd_lista!$A:$D,2,FALSE))</f>
        <v>Escuela De Gestión Pública Plurinacional</v>
      </c>
      <c r="C51" s="136" t="s">
        <v>11981</v>
      </c>
      <c r="D51" s="217">
        <f>VLOOKUP(A51,'[1]RES. TRL'!A:C,2,FALSE)</f>
        <v>0</v>
      </c>
      <c r="E51" s="217">
        <f>VLOOKUP(A51,'[1]RES. TRL'!A:C,3,FALSE)</f>
        <v>2690393.63</v>
      </c>
      <c r="F51" s="217">
        <f>VLOOKUP(A51,[1]RES.CDI!A:B,2,FALSE)</f>
        <v>637749.99</v>
      </c>
      <c r="G51" s="217">
        <f>VLOOKUP(A51,'[1]CUT Bs'!A:S,2,FALSE)</f>
        <v>2249</v>
      </c>
      <c r="H51" s="217">
        <f>VLOOKUP(A51,'[1]CUT Bs'!A:S,3,FALSE)</f>
        <v>0</v>
      </c>
      <c r="I51" s="217">
        <f>VLOOKUP(A51,'[1]CUT Bs'!A:S,4,FALSE)</f>
        <v>0</v>
      </c>
      <c r="J51" s="217">
        <f>VLOOKUP(A51,'[1]CUT Bs'!A:S,5,FALSE)</f>
        <v>0</v>
      </c>
      <c r="K51" s="217">
        <f>VLOOKUP(A51,'[1]CUT Bs'!A:S,6,FALSE)</f>
        <v>0</v>
      </c>
      <c r="L51" s="217">
        <f>VLOOKUP(A51,'[1]CUT Bs'!A:S,7,FALSE)</f>
        <v>0</v>
      </c>
      <c r="M51" s="217">
        <f>VLOOKUP(A51,'[1]CUT Bs'!A:S,8,FALSE)</f>
        <v>0</v>
      </c>
      <c r="N51" s="217">
        <f>VLOOKUP(A51,'[1]CUT Bs'!A:S,9,FALSE)</f>
        <v>0</v>
      </c>
      <c r="O51" s="217">
        <f>VLOOKUP(A51,'[1]CUT Bs'!A:S,10,FALSE)</f>
        <v>0</v>
      </c>
      <c r="P51" s="217">
        <f>VLOOKUP(A51,'[1]CUT Bs'!A:S,11,FALSE)</f>
        <v>0</v>
      </c>
      <c r="Q51" s="217">
        <f>VLOOKUP(A51,'[1]CUT Bs'!A:S,12,FALSE)</f>
        <v>0</v>
      </c>
      <c r="R51" s="217">
        <f>VLOOKUP(A51,'[1]CUT Bs'!A:S,13,FALSE)</f>
        <v>0</v>
      </c>
      <c r="S51" s="217">
        <f>VLOOKUP(A51,'[1]CUT Bs'!A:S,14,FALSE)</f>
        <v>0</v>
      </c>
      <c r="T51" s="217">
        <f>VLOOKUP(A51,'[1]CUT Bs'!A:S,15,FALSE)</f>
        <v>0</v>
      </c>
      <c r="U51" s="217">
        <f>VLOOKUP(A51,'[1]CUT Bs'!A:S,16,FALSE)</f>
        <v>0</v>
      </c>
      <c r="V51" s="217">
        <f>VLOOKUP(A51,'[1]CUT Bs'!A:S,17,FALSE)</f>
        <v>0</v>
      </c>
      <c r="W51" s="217">
        <f>VLOOKUP(A51,'[1]RES. TRL'!F:H,2,FALSE)</f>
        <v>0</v>
      </c>
      <c r="X51" s="217">
        <f>VLOOKUP(A51,'[1]RES. TRL'!F:H,3,FALSE)</f>
        <v>0</v>
      </c>
      <c r="Y51" s="217">
        <f>VLOOKUP(A51,'[1]CUT USD'!A:N,2,FALSE)</f>
        <v>0</v>
      </c>
      <c r="Z51" s="217">
        <f>VLOOKUP(A51,'[1]CUT USD'!A:N,3,FALSE)</f>
        <v>0</v>
      </c>
      <c r="AA51" s="217">
        <f>VLOOKUP(A51,'[1]CUT USD'!A:N,4,FALSE)</f>
        <v>0</v>
      </c>
      <c r="AB51" s="217">
        <f>VLOOKUP(A51,'[1]CUT USD'!A:N,5,FALSE)</f>
        <v>0</v>
      </c>
      <c r="AC51" s="217">
        <f>VLOOKUP(A51,'[1]CUT USD'!A:N,6,FALSE)</f>
        <v>0</v>
      </c>
      <c r="AD51" s="217">
        <f>VLOOKUP(A51,'[1]CUT USD'!A:N,7,FALSE)</f>
        <v>0</v>
      </c>
      <c r="AE51" s="217">
        <f>VLOOKUP(A51,'[1]CUT USD'!A:N,8,FALSE)</f>
        <v>0</v>
      </c>
      <c r="AF51" s="217">
        <f>VLOOKUP(A51,'[1]CUT USD'!A:N,9,FALSE)</f>
        <v>0</v>
      </c>
      <c r="AG51" s="217">
        <f>VLOOKUP(A51,'[1]CUT USD'!A:N,10,FALSE)</f>
        <v>0</v>
      </c>
      <c r="AH51" s="217">
        <f>VLOOKUP(A51,'[1]CUT USD'!A:N,11,FALSE)</f>
        <v>0</v>
      </c>
      <c r="AI51" s="217">
        <f>VLOOKUP(A51,'[1]CUT USD'!A:N,12,FALSE)</f>
        <v>0</v>
      </c>
      <c r="AJ51" s="217">
        <f>VLOOKUP(A51,'[1]CUT USD'!A:N,13,FALSE)</f>
        <v>0</v>
      </c>
      <c r="AK51" s="217">
        <f>VLOOKUP(A51,'[1]CUT USD'!A:N,14,FALSE)</f>
        <v>0</v>
      </c>
      <c r="AL51" s="160">
        <f t="shared" si="1"/>
        <v>3330392.62</v>
      </c>
      <c r="AO51" s="84"/>
    </row>
    <row r="52" spans="1:41" ht="33" customHeight="1">
      <c r="A52" s="134">
        <v>130</v>
      </c>
      <c r="B52" s="135" t="str">
        <f>PROPER(VLOOKUP(A52,[1]bd_lista!$A:$D,2,FALSE))</f>
        <v>Fondo De Financiamiento Para La Minería</v>
      </c>
      <c r="C52" s="136" t="s">
        <v>11980</v>
      </c>
      <c r="D52" s="217">
        <f>VLOOKUP(A52,'[1]RES. TRL'!A:C,2,FALSE)</f>
        <v>0</v>
      </c>
      <c r="E52" s="217">
        <f>VLOOKUP(A52,'[1]RES. TRL'!A:C,3,FALSE)</f>
        <v>0</v>
      </c>
      <c r="F52" s="217">
        <f>VLOOKUP(A52,[1]RES.CDI!A:B,2,FALSE)</f>
        <v>518117.05000000005</v>
      </c>
      <c r="G52" s="217">
        <f>VLOOKUP(A52,'[1]CUT Bs'!A:S,2,FALSE)</f>
        <v>7596910.5399999991</v>
      </c>
      <c r="H52" s="217">
        <f>VLOOKUP(A52,'[1]CUT Bs'!A:S,3,FALSE)</f>
        <v>0</v>
      </c>
      <c r="I52" s="217">
        <f>VLOOKUP(A52,'[1]CUT Bs'!A:S,4,FALSE)</f>
        <v>0</v>
      </c>
      <c r="J52" s="217">
        <f>VLOOKUP(A52,'[1]CUT Bs'!A:S,5,FALSE)</f>
        <v>0</v>
      </c>
      <c r="K52" s="217">
        <f>VLOOKUP(A52,'[1]CUT Bs'!A:S,6,FALSE)</f>
        <v>0</v>
      </c>
      <c r="L52" s="217">
        <f>VLOOKUP(A52,'[1]CUT Bs'!A:S,7,FALSE)</f>
        <v>0</v>
      </c>
      <c r="M52" s="217">
        <f>VLOOKUP(A52,'[1]CUT Bs'!A:S,8,FALSE)</f>
        <v>8912</v>
      </c>
      <c r="N52" s="217">
        <f>VLOOKUP(A52,'[1]CUT Bs'!A:S,9,FALSE)</f>
        <v>0</v>
      </c>
      <c r="O52" s="217">
        <f>VLOOKUP(A52,'[1]CUT Bs'!A:S,10,FALSE)</f>
        <v>0</v>
      </c>
      <c r="P52" s="217">
        <f>VLOOKUP(A52,'[1]CUT Bs'!A:S,11,FALSE)</f>
        <v>0</v>
      </c>
      <c r="Q52" s="217">
        <f>VLOOKUP(A52,'[1]CUT Bs'!A:S,12,FALSE)</f>
        <v>0</v>
      </c>
      <c r="R52" s="217">
        <f>VLOOKUP(A52,'[1]CUT Bs'!A:S,13,FALSE)</f>
        <v>0</v>
      </c>
      <c r="S52" s="217">
        <f>VLOOKUP(A52,'[1]CUT Bs'!A:S,14,FALSE)</f>
        <v>0</v>
      </c>
      <c r="T52" s="217">
        <f>VLOOKUP(A52,'[1]CUT Bs'!A:S,15,FALSE)</f>
        <v>0</v>
      </c>
      <c r="U52" s="217">
        <f>VLOOKUP(A52,'[1]CUT Bs'!A:S,16,FALSE)</f>
        <v>0</v>
      </c>
      <c r="V52" s="217">
        <f>VLOOKUP(A52,'[1]CUT Bs'!A:S,17,FALSE)</f>
        <v>0</v>
      </c>
      <c r="W52" s="217">
        <f>VLOOKUP(A52,'[1]RES. TRL'!F:H,2,FALSE)</f>
        <v>0</v>
      </c>
      <c r="X52" s="217">
        <f>VLOOKUP(A52,'[1]RES. TRL'!F:H,3,FALSE)</f>
        <v>0</v>
      </c>
      <c r="Y52" s="217">
        <f>VLOOKUP(A52,'[1]CUT USD'!A:N,2,FALSE)</f>
        <v>0</v>
      </c>
      <c r="Z52" s="217">
        <f>VLOOKUP(A52,'[1]CUT USD'!A:N,3,FALSE)</f>
        <v>0</v>
      </c>
      <c r="AA52" s="217">
        <f>VLOOKUP(A52,'[1]CUT USD'!A:N,4,FALSE)</f>
        <v>0</v>
      </c>
      <c r="AB52" s="217">
        <f>VLOOKUP(A52,'[1]CUT USD'!A:N,5,FALSE)</f>
        <v>0</v>
      </c>
      <c r="AC52" s="217">
        <f>VLOOKUP(A52,'[1]CUT USD'!A:N,6,FALSE)</f>
        <v>0</v>
      </c>
      <c r="AD52" s="217">
        <f>VLOOKUP(A52,'[1]CUT USD'!A:N,7,FALSE)</f>
        <v>0</v>
      </c>
      <c r="AE52" s="217">
        <f>VLOOKUP(A52,'[1]CUT USD'!A:N,8,FALSE)</f>
        <v>0</v>
      </c>
      <c r="AF52" s="217">
        <f>VLOOKUP(A52,'[1]CUT USD'!A:N,9,FALSE)</f>
        <v>0</v>
      </c>
      <c r="AG52" s="217">
        <f>VLOOKUP(A52,'[1]CUT USD'!A:N,10,FALSE)</f>
        <v>0</v>
      </c>
      <c r="AH52" s="217">
        <f>VLOOKUP(A52,'[1]CUT USD'!A:N,11,FALSE)</f>
        <v>0</v>
      </c>
      <c r="AI52" s="217">
        <f>VLOOKUP(A52,'[1]CUT USD'!A:N,12,FALSE)</f>
        <v>0</v>
      </c>
      <c r="AJ52" s="217">
        <f>VLOOKUP(A52,'[1]CUT USD'!A:N,13,FALSE)</f>
        <v>0</v>
      </c>
      <c r="AK52" s="217">
        <f>VLOOKUP(A52,'[1]CUT USD'!A:N,14,FALSE)</f>
        <v>0</v>
      </c>
      <c r="AL52" s="160">
        <f t="shared" si="1"/>
        <v>8123939.5899999989</v>
      </c>
      <c r="AO52" s="84"/>
    </row>
    <row r="53" spans="1:41" ht="33" customHeight="1">
      <c r="A53" s="134">
        <v>132</v>
      </c>
      <c r="B53" s="135" t="str">
        <f>PROPER(VLOOKUP(A53,[1]bd_lista!$A:$D,2,FALSE))</f>
        <v>Servicio De Desarrollo De Las Empresas Púb. Productivas</v>
      </c>
      <c r="C53" s="136" t="s">
        <v>11981</v>
      </c>
      <c r="D53" s="217">
        <f>VLOOKUP(A53,'[1]RES. TRL'!A:C,2,FALSE)</f>
        <v>0</v>
      </c>
      <c r="E53" s="217">
        <f>VLOOKUP(A53,'[1]RES. TRL'!A:C,3,FALSE)</f>
        <v>2500000</v>
      </c>
      <c r="F53" s="217">
        <f>VLOOKUP(A53,[1]RES.CDI!A:B,2,FALSE)</f>
        <v>10129785.73</v>
      </c>
      <c r="G53" s="217">
        <f>VLOOKUP(A53,'[1]CUT Bs'!A:S,2,FALSE)</f>
        <v>73798.739999999991</v>
      </c>
      <c r="H53" s="217">
        <f>VLOOKUP(A53,'[1]CUT Bs'!A:S,3,FALSE)</f>
        <v>107897.51000000001</v>
      </c>
      <c r="I53" s="217">
        <f>VLOOKUP(A53,'[1]CUT Bs'!A:S,4,FALSE)</f>
        <v>25176.54</v>
      </c>
      <c r="J53" s="217">
        <f>VLOOKUP(A53,'[1]CUT Bs'!A:S,5,FALSE)</f>
        <v>631130542.99000001</v>
      </c>
      <c r="K53" s="217">
        <f>VLOOKUP(A53,'[1]CUT Bs'!A:S,6,FALSE)</f>
        <v>0</v>
      </c>
      <c r="L53" s="217">
        <f>VLOOKUP(A53,'[1]CUT Bs'!A:S,7,FALSE)</f>
        <v>3714.5200000000004</v>
      </c>
      <c r="M53" s="217">
        <f>VLOOKUP(A53,'[1]CUT Bs'!A:S,8,FALSE)</f>
        <v>0</v>
      </c>
      <c r="N53" s="217">
        <f>VLOOKUP(A53,'[1]CUT Bs'!A:S,9,FALSE)</f>
        <v>0</v>
      </c>
      <c r="O53" s="217">
        <f>VLOOKUP(A53,'[1]CUT Bs'!A:S,10,FALSE)</f>
        <v>291779.8</v>
      </c>
      <c r="P53" s="217">
        <f>VLOOKUP(A53,'[1]CUT Bs'!A:S,11,FALSE)</f>
        <v>0</v>
      </c>
      <c r="Q53" s="217">
        <f>VLOOKUP(A53,'[1]CUT Bs'!A:S,12,FALSE)</f>
        <v>0</v>
      </c>
      <c r="R53" s="217">
        <f>VLOOKUP(A53,'[1]CUT Bs'!A:S,13,FALSE)</f>
        <v>0</v>
      </c>
      <c r="S53" s="217">
        <f>VLOOKUP(A53,'[1]CUT Bs'!A:S,14,FALSE)</f>
        <v>0</v>
      </c>
      <c r="T53" s="217">
        <f>VLOOKUP(A53,'[1]CUT Bs'!A:S,15,FALSE)</f>
        <v>0</v>
      </c>
      <c r="U53" s="217">
        <f>VLOOKUP(A53,'[1]CUT Bs'!A:S,16,FALSE)</f>
        <v>0</v>
      </c>
      <c r="V53" s="217">
        <f>VLOOKUP(A53,'[1]CUT Bs'!A:S,17,FALSE)</f>
        <v>0</v>
      </c>
      <c r="W53" s="217">
        <f>VLOOKUP(A53,'[1]RES. TRL'!F:H,2,FALSE)</f>
        <v>0</v>
      </c>
      <c r="X53" s="217">
        <f>VLOOKUP(A53,'[1]RES. TRL'!F:H,3,FALSE)</f>
        <v>0</v>
      </c>
      <c r="Y53" s="217">
        <f>VLOOKUP(A53,'[1]CUT USD'!A:N,2,FALSE)</f>
        <v>0</v>
      </c>
      <c r="Z53" s="217">
        <f>VLOOKUP(A53,'[1]CUT USD'!A:N,3,FALSE)</f>
        <v>0</v>
      </c>
      <c r="AA53" s="217">
        <f>VLOOKUP(A53,'[1]CUT USD'!A:N,4,FALSE)</f>
        <v>0</v>
      </c>
      <c r="AB53" s="217">
        <f>VLOOKUP(A53,'[1]CUT USD'!A:N,5,FALSE)</f>
        <v>0</v>
      </c>
      <c r="AC53" s="217">
        <f>VLOOKUP(A53,'[1]CUT USD'!A:N,6,FALSE)</f>
        <v>0</v>
      </c>
      <c r="AD53" s="217">
        <f>VLOOKUP(A53,'[1]CUT USD'!A:N,7,FALSE)</f>
        <v>0</v>
      </c>
      <c r="AE53" s="217">
        <f>VLOOKUP(A53,'[1]CUT USD'!A:N,8,FALSE)</f>
        <v>0</v>
      </c>
      <c r="AF53" s="217">
        <f>VLOOKUP(A53,'[1]CUT USD'!A:N,9,FALSE)</f>
        <v>0</v>
      </c>
      <c r="AG53" s="217">
        <f>VLOOKUP(A53,'[1]CUT USD'!A:N,10,FALSE)</f>
        <v>0</v>
      </c>
      <c r="AH53" s="217">
        <f>VLOOKUP(A53,'[1]CUT USD'!A:N,11,FALSE)</f>
        <v>0</v>
      </c>
      <c r="AI53" s="217">
        <f>VLOOKUP(A53,'[1]CUT USD'!A:N,12,FALSE)</f>
        <v>0</v>
      </c>
      <c r="AJ53" s="217">
        <f>VLOOKUP(A53,'[1]CUT USD'!A:N,13,FALSE)</f>
        <v>0</v>
      </c>
      <c r="AK53" s="217">
        <f>VLOOKUP(A53,'[1]CUT USD'!A:N,14,FALSE)</f>
        <v>0</v>
      </c>
      <c r="AL53" s="160">
        <f t="shared" si="1"/>
        <v>644262695.82999992</v>
      </c>
      <c r="AO53" s="84"/>
    </row>
    <row r="54" spans="1:41" ht="33" customHeight="1">
      <c r="A54" s="134">
        <v>133</v>
      </c>
      <c r="B54" s="135" t="str">
        <f>PROPER(VLOOKUP(A54,[1]bd_lista!$A:$D,2,FALSE))</f>
        <v>Lotería Nacional De Beneficencia Y Salubridad</v>
      </c>
      <c r="C54" s="136" t="s">
        <v>11985</v>
      </c>
      <c r="D54" s="217">
        <f>VLOOKUP(A54,'[1]RES. TRL'!A:C,2,FALSE)</f>
        <v>0</v>
      </c>
      <c r="E54" s="217">
        <f>VLOOKUP(A54,'[1]RES. TRL'!A:C,3,FALSE)</f>
        <v>0</v>
      </c>
      <c r="F54" s="217">
        <f>VLOOKUP(A54,[1]RES.CDI!A:B,2,FALSE)</f>
        <v>457771.31</v>
      </c>
      <c r="G54" s="217">
        <f>VLOOKUP(A54,'[1]CUT Bs'!A:S,2,FALSE)</f>
        <v>6183</v>
      </c>
      <c r="H54" s="217">
        <f>VLOOKUP(A54,'[1]CUT Bs'!A:S,3,FALSE)</f>
        <v>0</v>
      </c>
      <c r="I54" s="217">
        <f>VLOOKUP(A54,'[1]CUT Bs'!A:S,4,FALSE)</f>
        <v>0</v>
      </c>
      <c r="J54" s="217">
        <f>VLOOKUP(A54,'[1]CUT Bs'!A:S,5,FALSE)</f>
        <v>0</v>
      </c>
      <c r="K54" s="217">
        <f>VLOOKUP(A54,'[1]CUT Bs'!A:S,6,FALSE)</f>
        <v>0</v>
      </c>
      <c r="L54" s="217">
        <f>VLOOKUP(A54,'[1]CUT Bs'!A:S,7,FALSE)</f>
        <v>0</v>
      </c>
      <c r="M54" s="217">
        <f>VLOOKUP(A54,'[1]CUT Bs'!A:S,8,FALSE)</f>
        <v>0</v>
      </c>
      <c r="N54" s="217">
        <f>VLOOKUP(A54,'[1]CUT Bs'!A:S,9,FALSE)</f>
        <v>0</v>
      </c>
      <c r="O54" s="217">
        <f>VLOOKUP(A54,'[1]CUT Bs'!A:S,10,FALSE)</f>
        <v>0</v>
      </c>
      <c r="P54" s="217">
        <f>VLOOKUP(A54,'[1]CUT Bs'!A:S,11,FALSE)</f>
        <v>0</v>
      </c>
      <c r="Q54" s="217">
        <f>VLOOKUP(A54,'[1]CUT Bs'!A:S,12,FALSE)</f>
        <v>0</v>
      </c>
      <c r="R54" s="217">
        <f>VLOOKUP(A54,'[1]CUT Bs'!A:S,13,FALSE)</f>
        <v>0</v>
      </c>
      <c r="S54" s="217">
        <f>VLOOKUP(A54,'[1]CUT Bs'!A:S,14,FALSE)</f>
        <v>0</v>
      </c>
      <c r="T54" s="217">
        <f>VLOOKUP(A54,'[1]CUT Bs'!A:S,15,FALSE)</f>
        <v>0</v>
      </c>
      <c r="U54" s="217">
        <f>VLOOKUP(A54,'[1]CUT Bs'!A:S,16,FALSE)</f>
        <v>0</v>
      </c>
      <c r="V54" s="217">
        <f>VLOOKUP(A54,'[1]CUT Bs'!A:S,17,FALSE)</f>
        <v>0</v>
      </c>
      <c r="W54" s="217">
        <f>VLOOKUP(A54,'[1]RES. TRL'!F:H,2,FALSE)</f>
        <v>0</v>
      </c>
      <c r="X54" s="217">
        <f>VLOOKUP(A54,'[1]RES. TRL'!F:H,3,FALSE)</f>
        <v>0</v>
      </c>
      <c r="Y54" s="217">
        <f>VLOOKUP(A54,'[1]CUT USD'!A:N,2,FALSE)</f>
        <v>0</v>
      </c>
      <c r="Z54" s="217">
        <f>VLOOKUP(A54,'[1]CUT USD'!A:N,3,FALSE)</f>
        <v>0</v>
      </c>
      <c r="AA54" s="217">
        <f>VLOOKUP(A54,'[1]CUT USD'!A:N,4,FALSE)</f>
        <v>0</v>
      </c>
      <c r="AB54" s="217">
        <f>VLOOKUP(A54,'[1]CUT USD'!A:N,5,FALSE)</f>
        <v>0</v>
      </c>
      <c r="AC54" s="217">
        <f>VLOOKUP(A54,'[1]CUT USD'!A:N,6,FALSE)</f>
        <v>0</v>
      </c>
      <c r="AD54" s="217">
        <f>VLOOKUP(A54,'[1]CUT USD'!A:N,7,FALSE)</f>
        <v>0</v>
      </c>
      <c r="AE54" s="217">
        <f>VLOOKUP(A54,'[1]CUT USD'!A:N,8,FALSE)</f>
        <v>0</v>
      </c>
      <c r="AF54" s="217">
        <f>VLOOKUP(A54,'[1]CUT USD'!A:N,9,FALSE)</f>
        <v>0</v>
      </c>
      <c r="AG54" s="217">
        <f>VLOOKUP(A54,'[1]CUT USD'!A:N,10,FALSE)</f>
        <v>0</v>
      </c>
      <c r="AH54" s="217">
        <f>VLOOKUP(A54,'[1]CUT USD'!A:N,11,FALSE)</f>
        <v>0</v>
      </c>
      <c r="AI54" s="217">
        <f>VLOOKUP(A54,'[1]CUT USD'!A:N,12,FALSE)</f>
        <v>0</v>
      </c>
      <c r="AJ54" s="217">
        <f>VLOOKUP(A54,'[1]CUT USD'!A:N,13,FALSE)</f>
        <v>0</v>
      </c>
      <c r="AK54" s="217">
        <f>VLOOKUP(A54,'[1]CUT USD'!A:N,14,FALSE)</f>
        <v>0</v>
      </c>
      <c r="AL54" s="160">
        <f t="shared" si="1"/>
        <v>463954.31</v>
      </c>
      <c r="AO54" s="84"/>
    </row>
    <row r="55" spans="1:41" ht="33" customHeight="1">
      <c r="A55" s="134">
        <v>134</v>
      </c>
      <c r="B55" s="135" t="str">
        <f>PROPER(VLOOKUP(A55,[1]bd_lista!$A:$D,2,FALSE))</f>
        <v>Consejo Nacional De Vivienda Policial</v>
      </c>
      <c r="C55" s="136" t="s">
        <v>11982</v>
      </c>
      <c r="D55" s="217">
        <f>VLOOKUP(A55,'[1]RES. TRL'!A:C,2,FALSE)</f>
        <v>0</v>
      </c>
      <c r="E55" s="217">
        <f>VLOOKUP(A55,'[1]RES. TRL'!A:C,3,FALSE)</f>
        <v>0</v>
      </c>
      <c r="F55" s="217">
        <f>VLOOKUP(A55,[1]RES.CDI!A:B,2,FALSE)</f>
        <v>34157877.780000001</v>
      </c>
      <c r="G55" s="217">
        <f>VLOOKUP(A55,'[1]CUT Bs'!A:S,2,FALSE)</f>
        <v>10965.08</v>
      </c>
      <c r="H55" s="217">
        <f>VLOOKUP(A55,'[1]CUT Bs'!A:S,3,FALSE)</f>
        <v>0</v>
      </c>
      <c r="I55" s="217">
        <f>VLOOKUP(A55,'[1]CUT Bs'!A:S,4,FALSE)</f>
        <v>0</v>
      </c>
      <c r="J55" s="217">
        <f>VLOOKUP(A55,'[1]CUT Bs'!A:S,5,FALSE)</f>
        <v>69600</v>
      </c>
      <c r="K55" s="217">
        <f>VLOOKUP(A55,'[1]CUT Bs'!A:S,6,FALSE)</f>
        <v>0</v>
      </c>
      <c r="L55" s="217">
        <f>VLOOKUP(A55,'[1]CUT Bs'!A:S,7,FALSE)</f>
        <v>0</v>
      </c>
      <c r="M55" s="217">
        <f>VLOOKUP(A55,'[1]CUT Bs'!A:S,8,FALSE)</f>
        <v>0</v>
      </c>
      <c r="N55" s="217">
        <f>VLOOKUP(A55,'[1]CUT Bs'!A:S,9,FALSE)</f>
        <v>0</v>
      </c>
      <c r="O55" s="217">
        <f>VLOOKUP(A55,'[1]CUT Bs'!A:S,10,FALSE)</f>
        <v>0</v>
      </c>
      <c r="P55" s="217">
        <f>VLOOKUP(A55,'[1]CUT Bs'!A:S,11,FALSE)</f>
        <v>0</v>
      </c>
      <c r="Q55" s="217">
        <f>VLOOKUP(A55,'[1]CUT Bs'!A:S,12,FALSE)</f>
        <v>0</v>
      </c>
      <c r="R55" s="217">
        <f>VLOOKUP(A55,'[1]CUT Bs'!A:S,13,FALSE)</f>
        <v>0</v>
      </c>
      <c r="S55" s="217">
        <f>VLOOKUP(A55,'[1]CUT Bs'!A:S,14,FALSE)</f>
        <v>0</v>
      </c>
      <c r="T55" s="217">
        <f>VLOOKUP(A55,'[1]CUT Bs'!A:S,15,FALSE)</f>
        <v>0</v>
      </c>
      <c r="U55" s="217">
        <f>VLOOKUP(A55,'[1]CUT Bs'!A:S,16,FALSE)</f>
        <v>0</v>
      </c>
      <c r="V55" s="217">
        <f>VLOOKUP(A55,'[1]CUT Bs'!A:S,17,FALSE)</f>
        <v>0</v>
      </c>
      <c r="W55" s="217">
        <f>VLOOKUP(A55,'[1]RES. TRL'!F:H,2,FALSE)</f>
        <v>0</v>
      </c>
      <c r="X55" s="217">
        <f>VLOOKUP(A55,'[1]RES. TRL'!F:H,3,FALSE)</f>
        <v>0</v>
      </c>
      <c r="Y55" s="217">
        <f>VLOOKUP(A55,'[1]CUT USD'!A:N,2,FALSE)</f>
        <v>0</v>
      </c>
      <c r="Z55" s="217">
        <f>VLOOKUP(A55,'[1]CUT USD'!A:N,3,FALSE)</f>
        <v>0</v>
      </c>
      <c r="AA55" s="217">
        <f>VLOOKUP(A55,'[1]CUT USD'!A:N,4,FALSE)</f>
        <v>0</v>
      </c>
      <c r="AB55" s="217">
        <f>VLOOKUP(A55,'[1]CUT USD'!A:N,5,FALSE)</f>
        <v>0</v>
      </c>
      <c r="AC55" s="217">
        <f>VLOOKUP(A55,'[1]CUT USD'!A:N,6,FALSE)</f>
        <v>0</v>
      </c>
      <c r="AD55" s="217">
        <f>VLOOKUP(A55,'[1]CUT USD'!A:N,7,FALSE)</f>
        <v>0</v>
      </c>
      <c r="AE55" s="217">
        <f>VLOOKUP(A55,'[1]CUT USD'!A:N,8,FALSE)</f>
        <v>0</v>
      </c>
      <c r="AF55" s="217">
        <f>VLOOKUP(A55,'[1]CUT USD'!A:N,9,FALSE)</f>
        <v>0</v>
      </c>
      <c r="AG55" s="217">
        <f>VLOOKUP(A55,'[1]CUT USD'!A:N,10,FALSE)</f>
        <v>0</v>
      </c>
      <c r="AH55" s="217">
        <f>VLOOKUP(A55,'[1]CUT USD'!A:N,11,FALSE)</f>
        <v>0</v>
      </c>
      <c r="AI55" s="217">
        <f>VLOOKUP(A55,'[1]CUT USD'!A:N,12,FALSE)</f>
        <v>0</v>
      </c>
      <c r="AJ55" s="217">
        <f>VLOOKUP(A55,'[1]CUT USD'!A:N,13,FALSE)</f>
        <v>0</v>
      </c>
      <c r="AK55" s="217">
        <f>VLOOKUP(A55,'[1]CUT USD'!A:N,14,FALSE)</f>
        <v>0</v>
      </c>
      <c r="AL55" s="160">
        <f t="shared" si="1"/>
        <v>34238442.859999999</v>
      </c>
      <c r="AO55" s="84"/>
    </row>
    <row r="56" spans="1:41" ht="33" customHeight="1">
      <c r="A56" s="134">
        <v>137</v>
      </c>
      <c r="B56" s="135" t="str">
        <f>PROPER(VLOOKUP(A56,[1]bd_lista!$A:$D,2,FALSE))</f>
        <v>Comité Ejecutivo De La Universidad Boliviana</v>
      </c>
      <c r="C56" s="136" t="s">
        <v>11981</v>
      </c>
      <c r="D56" s="217">
        <f>VLOOKUP(A56,'[1]RES. TRL'!A:C,2,FALSE)</f>
        <v>0</v>
      </c>
      <c r="E56" s="217">
        <f>VLOOKUP(A56,'[1]RES. TRL'!A:C,3,FALSE)</f>
        <v>0</v>
      </c>
      <c r="F56" s="217">
        <f>VLOOKUP(A56,[1]RES.CDI!A:B,2,FALSE)</f>
        <v>0</v>
      </c>
      <c r="G56" s="217">
        <f>VLOOKUP(A56,'[1]CUT Bs'!A:S,2,FALSE)</f>
        <v>0</v>
      </c>
      <c r="H56" s="217">
        <f>VLOOKUP(A56,'[1]CUT Bs'!A:S,3,FALSE)</f>
        <v>0</v>
      </c>
      <c r="I56" s="217">
        <f>VLOOKUP(A56,'[1]CUT Bs'!A:S,4,FALSE)</f>
        <v>0</v>
      </c>
      <c r="J56" s="217">
        <f>VLOOKUP(A56,'[1]CUT Bs'!A:S,5,FALSE)</f>
        <v>0</v>
      </c>
      <c r="K56" s="217">
        <f>VLOOKUP(A56,'[1]CUT Bs'!A:S,6,FALSE)</f>
        <v>0</v>
      </c>
      <c r="L56" s="217">
        <f>VLOOKUP(A56,'[1]CUT Bs'!A:S,7,FALSE)</f>
        <v>0</v>
      </c>
      <c r="M56" s="217">
        <f>VLOOKUP(A56,'[1]CUT Bs'!A:S,8,FALSE)</f>
        <v>0</v>
      </c>
      <c r="N56" s="217">
        <f>VLOOKUP(A56,'[1]CUT Bs'!A:S,9,FALSE)</f>
        <v>0</v>
      </c>
      <c r="O56" s="217">
        <f>VLOOKUP(A56,'[1]CUT Bs'!A:S,10,FALSE)</f>
        <v>0</v>
      </c>
      <c r="P56" s="217">
        <f>VLOOKUP(A56,'[1]CUT Bs'!A:S,11,FALSE)</f>
        <v>0</v>
      </c>
      <c r="Q56" s="217">
        <f>VLOOKUP(A56,'[1]CUT Bs'!A:S,12,FALSE)</f>
        <v>0</v>
      </c>
      <c r="R56" s="217">
        <f>VLOOKUP(A56,'[1]CUT Bs'!A:S,13,FALSE)</f>
        <v>0</v>
      </c>
      <c r="S56" s="217">
        <f>VLOOKUP(A56,'[1]CUT Bs'!A:S,14,FALSE)</f>
        <v>0</v>
      </c>
      <c r="T56" s="217">
        <f>VLOOKUP(A56,'[1]CUT Bs'!A:S,15,FALSE)</f>
        <v>0</v>
      </c>
      <c r="U56" s="217">
        <f>VLOOKUP(A56,'[1]CUT Bs'!A:S,16,FALSE)</f>
        <v>0</v>
      </c>
      <c r="V56" s="217">
        <f>VLOOKUP(A56,'[1]CUT Bs'!A:S,17,FALSE)</f>
        <v>0</v>
      </c>
      <c r="W56" s="217">
        <f>VLOOKUP(A56,'[1]RES. TRL'!F:H,2,FALSE)</f>
        <v>0</v>
      </c>
      <c r="X56" s="217">
        <f>VLOOKUP(A56,'[1]RES. TRL'!F:H,3,FALSE)</f>
        <v>0</v>
      </c>
      <c r="Y56" s="217">
        <f>VLOOKUP(A56,'[1]CUT USD'!A:N,2,FALSE)</f>
        <v>0</v>
      </c>
      <c r="Z56" s="217">
        <f>VLOOKUP(A56,'[1]CUT USD'!A:N,3,FALSE)</f>
        <v>0</v>
      </c>
      <c r="AA56" s="217">
        <f>VLOOKUP(A56,'[1]CUT USD'!A:N,4,FALSE)</f>
        <v>0</v>
      </c>
      <c r="AB56" s="217">
        <f>VLOOKUP(A56,'[1]CUT USD'!A:N,5,FALSE)</f>
        <v>0</v>
      </c>
      <c r="AC56" s="217">
        <f>VLOOKUP(A56,'[1]CUT USD'!A:N,6,FALSE)</f>
        <v>0</v>
      </c>
      <c r="AD56" s="217">
        <f>VLOOKUP(A56,'[1]CUT USD'!A:N,7,FALSE)</f>
        <v>0</v>
      </c>
      <c r="AE56" s="217">
        <f>VLOOKUP(A56,'[1]CUT USD'!A:N,8,FALSE)</f>
        <v>0</v>
      </c>
      <c r="AF56" s="217">
        <f>VLOOKUP(A56,'[1]CUT USD'!A:N,9,FALSE)</f>
        <v>0</v>
      </c>
      <c r="AG56" s="217">
        <f>VLOOKUP(A56,'[1]CUT USD'!A:N,10,FALSE)</f>
        <v>0</v>
      </c>
      <c r="AH56" s="217">
        <f>VLOOKUP(A56,'[1]CUT USD'!A:N,11,FALSE)</f>
        <v>0</v>
      </c>
      <c r="AI56" s="217">
        <f>VLOOKUP(A56,'[1]CUT USD'!A:N,12,FALSE)</f>
        <v>0</v>
      </c>
      <c r="AJ56" s="217">
        <f>VLOOKUP(A56,'[1]CUT USD'!A:N,13,FALSE)</f>
        <v>0</v>
      </c>
      <c r="AK56" s="217">
        <f>VLOOKUP(A56,'[1]CUT USD'!A:N,14,FALSE)</f>
        <v>0</v>
      </c>
      <c r="AL56" s="160">
        <f t="shared" si="1"/>
        <v>0</v>
      </c>
      <c r="AO56" s="84"/>
    </row>
    <row r="57" spans="1:41" ht="33" customHeight="1">
      <c r="A57" s="134">
        <v>138</v>
      </c>
      <c r="B57" s="135" t="str">
        <f>PROPER(VLOOKUP(A57,[1]bd_lista!$A:$D,2,FALSE))</f>
        <v>Universidad Mayor Real Y Pontificia De San Francisco Xavier</v>
      </c>
      <c r="C57" s="229" t="s">
        <v>1344</v>
      </c>
      <c r="D57" s="217">
        <f>VLOOKUP(A57,'[1]RES. TRL'!A:C,2,FALSE)</f>
        <v>0</v>
      </c>
      <c r="E57" s="217">
        <f>VLOOKUP(A57,'[1]RES. TRL'!A:C,3,FALSE)</f>
        <v>0</v>
      </c>
      <c r="F57" s="217">
        <f>VLOOKUP(A57,[1]RES.CDI!A:B,2,FALSE)</f>
        <v>0</v>
      </c>
      <c r="G57" s="217">
        <f>VLOOKUP(A57,'[1]CUT Bs'!A:S,2,FALSE)</f>
        <v>0</v>
      </c>
      <c r="H57" s="217">
        <f>VLOOKUP(A57,'[1]CUT Bs'!A:S,3,FALSE)</f>
        <v>0</v>
      </c>
      <c r="I57" s="217">
        <f>VLOOKUP(A57,'[1]CUT Bs'!A:S,4,FALSE)</f>
        <v>0</v>
      </c>
      <c r="J57" s="217">
        <f>VLOOKUP(A57,'[1]CUT Bs'!A:S,5,FALSE)</f>
        <v>0</v>
      </c>
      <c r="K57" s="217">
        <f>VLOOKUP(A57,'[1]CUT Bs'!A:S,6,FALSE)</f>
        <v>0</v>
      </c>
      <c r="L57" s="217">
        <f>VLOOKUP(A57,'[1]CUT Bs'!A:S,7,FALSE)</f>
        <v>0</v>
      </c>
      <c r="M57" s="217">
        <f>VLOOKUP(A57,'[1]CUT Bs'!A:S,8,FALSE)</f>
        <v>0</v>
      </c>
      <c r="N57" s="217">
        <f>VLOOKUP(A57,'[1]CUT Bs'!A:S,9,FALSE)</f>
        <v>0</v>
      </c>
      <c r="O57" s="217">
        <f>VLOOKUP(A57,'[1]CUT Bs'!A:S,10,FALSE)</f>
        <v>0</v>
      </c>
      <c r="P57" s="217">
        <f>VLOOKUP(A57,'[1]CUT Bs'!A:S,11,FALSE)</f>
        <v>0</v>
      </c>
      <c r="Q57" s="217">
        <f>VLOOKUP(A57,'[1]CUT Bs'!A:S,12,FALSE)</f>
        <v>0</v>
      </c>
      <c r="R57" s="217">
        <f>VLOOKUP(A57,'[1]CUT Bs'!A:S,13,FALSE)</f>
        <v>0</v>
      </c>
      <c r="S57" s="217">
        <f>VLOOKUP(A57,'[1]CUT Bs'!A:S,14,FALSE)</f>
        <v>0</v>
      </c>
      <c r="T57" s="217">
        <f>VLOOKUP(A57,'[1]CUT Bs'!A:S,15,FALSE)</f>
        <v>0</v>
      </c>
      <c r="U57" s="217">
        <f>VLOOKUP(A57,'[1]CUT Bs'!A:S,16,FALSE)</f>
        <v>0</v>
      </c>
      <c r="V57" s="217">
        <f>VLOOKUP(A57,'[1]CUT Bs'!A:S,17,FALSE)</f>
        <v>0</v>
      </c>
      <c r="W57" s="217">
        <f>VLOOKUP(A57,'[1]RES. TRL'!F:H,2,FALSE)</f>
        <v>0</v>
      </c>
      <c r="X57" s="217">
        <f>VLOOKUP(A57,'[1]RES. TRL'!F:H,3,FALSE)</f>
        <v>0</v>
      </c>
      <c r="Y57" s="217">
        <f>VLOOKUP(A57,'[1]CUT USD'!A:N,2,FALSE)</f>
        <v>0</v>
      </c>
      <c r="Z57" s="217">
        <f>VLOOKUP(A57,'[1]CUT USD'!A:N,3,FALSE)</f>
        <v>0</v>
      </c>
      <c r="AA57" s="217">
        <f>VLOOKUP(A57,'[1]CUT USD'!A:N,4,FALSE)</f>
        <v>0</v>
      </c>
      <c r="AB57" s="217">
        <f>VLOOKUP(A57,'[1]CUT USD'!A:N,5,FALSE)</f>
        <v>0</v>
      </c>
      <c r="AC57" s="217">
        <f>VLOOKUP(A57,'[1]CUT USD'!A:N,6,FALSE)</f>
        <v>0</v>
      </c>
      <c r="AD57" s="217">
        <f>VLOOKUP(A57,'[1]CUT USD'!A:N,7,FALSE)</f>
        <v>0</v>
      </c>
      <c r="AE57" s="217">
        <f>VLOOKUP(A57,'[1]CUT USD'!A:N,8,FALSE)</f>
        <v>0</v>
      </c>
      <c r="AF57" s="217">
        <f>VLOOKUP(A57,'[1]CUT USD'!A:N,9,FALSE)</f>
        <v>0</v>
      </c>
      <c r="AG57" s="217">
        <f>VLOOKUP(A57,'[1]CUT USD'!A:N,10,FALSE)</f>
        <v>0</v>
      </c>
      <c r="AH57" s="217">
        <f>VLOOKUP(A57,'[1]CUT USD'!A:N,11,FALSE)</f>
        <v>0</v>
      </c>
      <c r="AI57" s="217">
        <f>VLOOKUP(A57,'[1]CUT USD'!A:N,12,FALSE)</f>
        <v>0</v>
      </c>
      <c r="AJ57" s="217">
        <f>VLOOKUP(A57,'[1]CUT USD'!A:N,13,FALSE)</f>
        <v>0</v>
      </c>
      <c r="AK57" s="217">
        <f>VLOOKUP(A57,'[1]CUT USD'!A:N,14,FALSE)</f>
        <v>0</v>
      </c>
      <c r="AL57" s="160">
        <f t="shared" si="1"/>
        <v>0</v>
      </c>
      <c r="AO57" s="84"/>
    </row>
    <row r="58" spans="1:41" ht="33" customHeight="1">
      <c r="A58" s="134">
        <v>139</v>
      </c>
      <c r="B58" s="135" t="str">
        <f>PROPER(VLOOKUP(A58,[1]bd_lista!$A:$D,2,FALSE))</f>
        <v>Universidad Mayor De San Andrés</v>
      </c>
      <c r="C58" s="229" t="s">
        <v>1344</v>
      </c>
      <c r="D58" s="217">
        <f>VLOOKUP(A58,'[1]RES. TRL'!A:C,2,FALSE)</f>
        <v>0</v>
      </c>
      <c r="E58" s="217">
        <f>VLOOKUP(A58,'[1]RES. TRL'!A:C,3,FALSE)</f>
        <v>0</v>
      </c>
      <c r="F58" s="217">
        <f>VLOOKUP(A58,[1]RES.CDI!A:B,2,FALSE)</f>
        <v>0</v>
      </c>
      <c r="G58" s="217">
        <f>VLOOKUP(A58,'[1]CUT Bs'!A:S,2,FALSE)</f>
        <v>0</v>
      </c>
      <c r="H58" s="217">
        <f>VLOOKUP(A58,'[1]CUT Bs'!A:S,3,FALSE)</f>
        <v>0</v>
      </c>
      <c r="I58" s="217">
        <f>VLOOKUP(A58,'[1]CUT Bs'!A:S,4,FALSE)</f>
        <v>0</v>
      </c>
      <c r="J58" s="217">
        <f>VLOOKUP(A58,'[1]CUT Bs'!A:S,5,FALSE)</f>
        <v>0</v>
      </c>
      <c r="K58" s="217">
        <f>VLOOKUP(A58,'[1]CUT Bs'!A:S,6,FALSE)</f>
        <v>0</v>
      </c>
      <c r="L58" s="217">
        <f>VLOOKUP(A58,'[1]CUT Bs'!A:S,7,FALSE)</f>
        <v>0</v>
      </c>
      <c r="M58" s="217">
        <f>VLOOKUP(A58,'[1]CUT Bs'!A:S,8,FALSE)</f>
        <v>0</v>
      </c>
      <c r="N58" s="217">
        <f>VLOOKUP(A58,'[1]CUT Bs'!A:S,9,FALSE)</f>
        <v>0</v>
      </c>
      <c r="O58" s="217">
        <f>VLOOKUP(A58,'[1]CUT Bs'!A:S,10,FALSE)</f>
        <v>0</v>
      </c>
      <c r="P58" s="217">
        <f>VLOOKUP(A58,'[1]CUT Bs'!A:S,11,FALSE)</f>
        <v>0</v>
      </c>
      <c r="Q58" s="217">
        <f>VLOOKUP(A58,'[1]CUT Bs'!A:S,12,FALSE)</f>
        <v>0</v>
      </c>
      <c r="R58" s="217">
        <f>VLOOKUP(A58,'[1]CUT Bs'!A:S,13,FALSE)</f>
        <v>0</v>
      </c>
      <c r="S58" s="217">
        <f>VLOOKUP(A58,'[1]CUT Bs'!A:S,14,FALSE)</f>
        <v>0</v>
      </c>
      <c r="T58" s="217">
        <f>VLOOKUP(A58,'[1]CUT Bs'!A:S,15,FALSE)</f>
        <v>0</v>
      </c>
      <c r="U58" s="217">
        <f>VLOOKUP(A58,'[1]CUT Bs'!A:S,16,FALSE)</f>
        <v>0</v>
      </c>
      <c r="V58" s="217">
        <f>VLOOKUP(A58,'[1]CUT Bs'!A:S,17,FALSE)</f>
        <v>0</v>
      </c>
      <c r="W58" s="217">
        <f>VLOOKUP(A58,'[1]RES. TRL'!F:H,2,FALSE)</f>
        <v>0</v>
      </c>
      <c r="X58" s="217">
        <f>VLOOKUP(A58,'[1]RES. TRL'!F:H,3,FALSE)</f>
        <v>0</v>
      </c>
      <c r="Y58" s="217">
        <f>VLOOKUP(A58,'[1]CUT USD'!A:N,2,FALSE)</f>
        <v>0</v>
      </c>
      <c r="Z58" s="217">
        <f>VLOOKUP(A58,'[1]CUT USD'!A:N,3,FALSE)</f>
        <v>0</v>
      </c>
      <c r="AA58" s="217">
        <f>VLOOKUP(A58,'[1]CUT USD'!A:N,4,FALSE)</f>
        <v>0</v>
      </c>
      <c r="AB58" s="217">
        <f>VLOOKUP(A58,'[1]CUT USD'!A:N,5,FALSE)</f>
        <v>0</v>
      </c>
      <c r="AC58" s="217">
        <f>VLOOKUP(A58,'[1]CUT USD'!A:N,6,FALSE)</f>
        <v>0</v>
      </c>
      <c r="AD58" s="217">
        <f>VLOOKUP(A58,'[1]CUT USD'!A:N,7,FALSE)</f>
        <v>0</v>
      </c>
      <c r="AE58" s="217">
        <f>VLOOKUP(A58,'[1]CUT USD'!A:N,8,FALSE)</f>
        <v>0</v>
      </c>
      <c r="AF58" s="217">
        <f>VLOOKUP(A58,'[1]CUT USD'!A:N,9,FALSE)</f>
        <v>0</v>
      </c>
      <c r="AG58" s="217">
        <f>VLOOKUP(A58,'[1]CUT USD'!A:N,10,FALSE)</f>
        <v>0</v>
      </c>
      <c r="AH58" s="217">
        <f>VLOOKUP(A58,'[1]CUT USD'!A:N,11,FALSE)</f>
        <v>0</v>
      </c>
      <c r="AI58" s="217">
        <f>VLOOKUP(A58,'[1]CUT USD'!A:N,12,FALSE)</f>
        <v>0</v>
      </c>
      <c r="AJ58" s="217">
        <f>VLOOKUP(A58,'[1]CUT USD'!A:N,13,FALSE)</f>
        <v>0</v>
      </c>
      <c r="AK58" s="217">
        <f>VLOOKUP(A58,'[1]CUT USD'!A:N,14,FALSE)</f>
        <v>0</v>
      </c>
      <c r="AL58" s="160">
        <f t="shared" si="1"/>
        <v>0</v>
      </c>
      <c r="AO58" s="84"/>
    </row>
    <row r="59" spans="1:41" ht="33" customHeight="1">
      <c r="A59" s="134">
        <v>140</v>
      </c>
      <c r="B59" s="135" t="str">
        <f>PROPER(VLOOKUP(A59,[1]bd_lista!$A:$D,2,FALSE))</f>
        <v>Universidad Pública De El Alto</v>
      </c>
      <c r="C59" s="229" t="s">
        <v>1344</v>
      </c>
      <c r="D59" s="217">
        <f>VLOOKUP(A59,'[1]RES. TRL'!A:C,2,FALSE)</f>
        <v>0</v>
      </c>
      <c r="E59" s="217">
        <f>VLOOKUP(A59,'[1]RES. TRL'!A:C,3,FALSE)</f>
        <v>0</v>
      </c>
      <c r="F59" s="217">
        <f>VLOOKUP(A59,[1]RES.CDI!A:B,2,FALSE)</f>
        <v>0</v>
      </c>
      <c r="G59" s="217">
        <f>VLOOKUP(A59,'[1]CUT Bs'!A:S,2,FALSE)</f>
        <v>0</v>
      </c>
      <c r="H59" s="217">
        <f>VLOOKUP(A59,'[1]CUT Bs'!A:S,3,FALSE)</f>
        <v>0</v>
      </c>
      <c r="I59" s="217">
        <f>VLOOKUP(A59,'[1]CUT Bs'!A:S,4,FALSE)</f>
        <v>0</v>
      </c>
      <c r="J59" s="217">
        <f>VLOOKUP(A59,'[1]CUT Bs'!A:S,5,FALSE)</f>
        <v>0</v>
      </c>
      <c r="K59" s="217">
        <f>VLOOKUP(A59,'[1]CUT Bs'!A:S,6,FALSE)</f>
        <v>0</v>
      </c>
      <c r="L59" s="217">
        <f>VLOOKUP(A59,'[1]CUT Bs'!A:S,7,FALSE)</f>
        <v>0</v>
      </c>
      <c r="M59" s="217">
        <f>VLOOKUP(A59,'[1]CUT Bs'!A:S,8,FALSE)</f>
        <v>0</v>
      </c>
      <c r="N59" s="217">
        <f>VLOOKUP(A59,'[1]CUT Bs'!A:S,9,FALSE)</f>
        <v>0</v>
      </c>
      <c r="O59" s="217">
        <f>VLOOKUP(A59,'[1]CUT Bs'!A:S,10,FALSE)</f>
        <v>0</v>
      </c>
      <c r="P59" s="217">
        <f>VLOOKUP(A59,'[1]CUT Bs'!A:S,11,FALSE)</f>
        <v>0</v>
      </c>
      <c r="Q59" s="217">
        <f>VLOOKUP(A59,'[1]CUT Bs'!A:S,12,FALSE)</f>
        <v>0</v>
      </c>
      <c r="R59" s="217">
        <f>VLOOKUP(A59,'[1]CUT Bs'!A:S,13,FALSE)</f>
        <v>0</v>
      </c>
      <c r="S59" s="217">
        <f>VLOOKUP(A59,'[1]CUT Bs'!A:S,14,FALSE)</f>
        <v>0</v>
      </c>
      <c r="T59" s="217">
        <f>VLOOKUP(A59,'[1]CUT Bs'!A:S,15,FALSE)</f>
        <v>0</v>
      </c>
      <c r="U59" s="217">
        <f>VLOOKUP(A59,'[1]CUT Bs'!A:S,16,FALSE)</f>
        <v>0</v>
      </c>
      <c r="V59" s="217">
        <f>VLOOKUP(A59,'[1]CUT Bs'!A:S,17,FALSE)</f>
        <v>0</v>
      </c>
      <c r="W59" s="217">
        <f>VLOOKUP(A59,'[1]RES. TRL'!F:H,2,FALSE)</f>
        <v>0</v>
      </c>
      <c r="X59" s="217">
        <f>VLOOKUP(A59,'[1]RES. TRL'!F:H,3,FALSE)</f>
        <v>0</v>
      </c>
      <c r="Y59" s="217">
        <f>VLOOKUP(A59,'[1]CUT USD'!A:N,2,FALSE)</f>
        <v>0</v>
      </c>
      <c r="Z59" s="217">
        <f>VLOOKUP(A59,'[1]CUT USD'!A:N,3,FALSE)</f>
        <v>0</v>
      </c>
      <c r="AA59" s="217">
        <f>VLOOKUP(A59,'[1]CUT USD'!A:N,4,FALSE)</f>
        <v>0</v>
      </c>
      <c r="AB59" s="217">
        <f>VLOOKUP(A59,'[1]CUT USD'!A:N,5,FALSE)</f>
        <v>0</v>
      </c>
      <c r="AC59" s="217">
        <f>VLOOKUP(A59,'[1]CUT USD'!A:N,6,FALSE)</f>
        <v>0</v>
      </c>
      <c r="AD59" s="217">
        <f>VLOOKUP(A59,'[1]CUT USD'!A:N,7,FALSE)</f>
        <v>0</v>
      </c>
      <c r="AE59" s="217">
        <f>VLOOKUP(A59,'[1]CUT USD'!A:N,8,FALSE)</f>
        <v>0</v>
      </c>
      <c r="AF59" s="217">
        <f>VLOOKUP(A59,'[1]CUT USD'!A:N,9,FALSE)</f>
        <v>0</v>
      </c>
      <c r="AG59" s="217">
        <f>VLOOKUP(A59,'[1]CUT USD'!A:N,10,FALSE)</f>
        <v>0</v>
      </c>
      <c r="AH59" s="217">
        <f>VLOOKUP(A59,'[1]CUT USD'!A:N,11,FALSE)</f>
        <v>0</v>
      </c>
      <c r="AI59" s="217">
        <f>VLOOKUP(A59,'[1]CUT USD'!A:N,12,FALSE)</f>
        <v>0</v>
      </c>
      <c r="AJ59" s="217">
        <f>VLOOKUP(A59,'[1]CUT USD'!A:N,13,FALSE)</f>
        <v>0</v>
      </c>
      <c r="AK59" s="217">
        <f>VLOOKUP(A59,'[1]CUT USD'!A:N,14,FALSE)</f>
        <v>0</v>
      </c>
      <c r="AL59" s="160">
        <f t="shared" si="1"/>
        <v>0</v>
      </c>
      <c r="AO59" s="84"/>
    </row>
    <row r="60" spans="1:41" ht="33" customHeight="1">
      <c r="A60" s="134">
        <v>141</v>
      </c>
      <c r="B60" s="135" t="str">
        <f>PROPER(VLOOKUP(A60,[1]bd_lista!$A:$D,2,FALSE))</f>
        <v>Universidad Mayor De San Simón</v>
      </c>
      <c r="C60" s="229" t="s">
        <v>1344</v>
      </c>
      <c r="D60" s="217">
        <f>VLOOKUP(A60,'[1]RES. TRL'!A:C,2,FALSE)</f>
        <v>0</v>
      </c>
      <c r="E60" s="217">
        <f>VLOOKUP(A60,'[1]RES. TRL'!A:C,3,FALSE)</f>
        <v>0</v>
      </c>
      <c r="F60" s="217">
        <f>VLOOKUP(A60,[1]RES.CDI!A:B,2,FALSE)</f>
        <v>0</v>
      </c>
      <c r="G60" s="217">
        <f>VLOOKUP(A60,'[1]CUT Bs'!A:S,2,FALSE)</f>
        <v>0</v>
      </c>
      <c r="H60" s="217">
        <f>VLOOKUP(A60,'[1]CUT Bs'!A:S,3,FALSE)</f>
        <v>0</v>
      </c>
      <c r="I60" s="217">
        <f>VLOOKUP(A60,'[1]CUT Bs'!A:S,4,FALSE)</f>
        <v>0</v>
      </c>
      <c r="J60" s="217">
        <f>VLOOKUP(A60,'[1]CUT Bs'!A:S,5,FALSE)</f>
        <v>0</v>
      </c>
      <c r="K60" s="217">
        <f>VLOOKUP(A60,'[1]CUT Bs'!A:S,6,FALSE)</f>
        <v>0</v>
      </c>
      <c r="L60" s="217">
        <f>VLOOKUP(A60,'[1]CUT Bs'!A:S,7,FALSE)</f>
        <v>0</v>
      </c>
      <c r="M60" s="217">
        <f>VLOOKUP(A60,'[1]CUT Bs'!A:S,8,FALSE)</f>
        <v>0</v>
      </c>
      <c r="N60" s="217">
        <f>VLOOKUP(A60,'[1]CUT Bs'!A:S,9,FALSE)</f>
        <v>0</v>
      </c>
      <c r="O60" s="217">
        <f>VLOOKUP(A60,'[1]CUT Bs'!A:S,10,FALSE)</f>
        <v>0</v>
      </c>
      <c r="P60" s="217">
        <f>VLOOKUP(A60,'[1]CUT Bs'!A:S,11,FALSE)</f>
        <v>0</v>
      </c>
      <c r="Q60" s="217">
        <f>VLOOKUP(A60,'[1]CUT Bs'!A:S,12,FALSE)</f>
        <v>0</v>
      </c>
      <c r="R60" s="217">
        <f>VLOOKUP(A60,'[1]CUT Bs'!A:S,13,FALSE)</f>
        <v>0</v>
      </c>
      <c r="S60" s="217">
        <f>VLOOKUP(A60,'[1]CUT Bs'!A:S,14,FALSE)</f>
        <v>0</v>
      </c>
      <c r="T60" s="217">
        <f>VLOOKUP(A60,'[1]CUT Bs'!A:S,15,FALSE)</f>
        <v>0</v>
      </c>
      <c r="U60" s="217">
        <f>VLOOKUP(A60,'[1]CUT Bs'!A:S,16,FALSE)</f>
        <v>0</v>
      </c>
      <c r="V60" s="217">
        <f>VLOOKUP(A60,'[1]CUT Bs'!A:S,17,FALSE)</f>
        <v>0</v>
      </c>
      <c r="W60" s="217">
        <f>VLOOKUP(A60,'[1]RES. TRL'!F:H,2,FALSE)</f>
        <v>0</v>
      </c>
      <c r="X60" s="217">
        <f>VLOOKUP(A60,'[1]RES. TRL'!F:H,3,FALSE)</f>
        <v>0</v>
      </c>
      <c r="Y60" s="217">
        <f>VLOOKUP(A60,'[1]CUT USD'!A:N,2,FALSE)</f>
        <v>0</v>
      </c>
      <c r="Z60" s="217">
        <f>VLOOKUP(A60,'[1]CUT USD'!A:N,3,FALSE)</f>
        <v>0</v>
      </c>
      <c r="AA60" s="217">
        <f>VLOOKUP(A60,'[1]CUT USD'!A:N,4,FALSE)</f>
        <v>0</v>
      </c>
      <c r="AB60" s="217">
        <f>VLOOKUP(A60,'[1]CUT USD'!A:N,5,FALSE)</f>
        <v>0</v>
      </c>
      <c r="AC60" s="217">
        <f>VLOOKUP(A60,'[1]CUT USD'!A:N,6,FALSE)</f>
        <v>0</v>
      </c>
      <c r="AD60" s="217">
        <f>VLOOKUP(A60,'[1]CUT USD'!A:N,7,FALSE)</f>
        <v>0</v>
      </c>
      <c r="AE60" s="217">
        <f>VLOOKUP(A60,'[1]CUT USD'!A:N,8,FALSE)</f>
        <v>0</v>
      </c>
      <c r="AF60" s="217">
        <f>VLOOKUP(A60,'[1]CUT USD'!A:N,9,FALSE)</f>
        <v>0</v>
      </c>
      <c r="AG60" s="217">
        <f>VLOOKUP(A60,'[1]CUT USD'!A:N,10,FALSE)</f>
        <v>0</v>
      </c>
      <c r="AH60" s="217">
        <f>VLOOKUP(A60,'[1]CUT USD'!A:N,11,FALSE)</f>
        <v>0</v>
      </c>
      <c r="AI60" s="217">
        <f>VLOOKUP(A60,'[1]CUT USD'!A:N,12,FALSE)</f>
        <v>0</v>
      </c>
      <c r="AJ60" s="217">
        <f>VLOOKUP(A60,'[1]CUT USD'!A:N,13,FALSE)</f>
        <v>0</v>
      </c>
      <c r="AK60" s="217">
        <f>VLOOKUP(A60,'[1]CUT USD'!A:N,14,FALSE)</f>
        <v>0</v>
      </c>
      <c r="AL60" s="160">
        <f t="shared" si="1"/>
        <v>0</v>
      </c>
      <c r="AO60" s="84"/>
    </row>
    <row r="61" spans="1:41" ht="33" customHeight="1">
      <c r="A61" s="134">
        <v>142</v>
      </c>
      <c r="B61" s="135" t="str">
        <f>PROPER(VLOOKUP(A61,[1]bd_lista!$A:$D,2,FALSE))</f>
        <v>Universidad Técnica De Oruro</v>
      </c>
      <c r="C61" s="229" t="s">
        <v>1344</v>
      </c>
      <c r="D61" s="217">
        <f>VLOOKUP(A61,'[1]RES. TRL'!A:C,2,FALSE)</f>
        <v>0</v>
      </c>
      <c r="E61" s="217">
        <f>VLOOKUP(A61,'[1]RES. TRL'!A:C,3,FALSE)</f>
        <v>0</v>
      </c>
      <c r="F61" s="217">
        <f>VLOOKUP(A61,[1]RES.CDI!A:B,2,FALSE)</f>
        <v>0</v>
      </c>
      <c r="G61" s="217">
        <f>VLOOKUP(A61,'[1]CUT Bs'!A:S,2,FALSE)</f>
        <v>0</v>
      </c>
      <c r="H61" s="217">
        <f>VLOOKUP(A61,'[1]CUT Bs'!A:S,3,FALSE)</f>
        <v>0</v>
      </c>
      <c r="I61" s="217">
        <f>VLOOKUP(A61,'[1]CUT Bs'!A:S,4,FALSE)</f>
        <v>0</v>
      </c>
      <c r="J61" s="217">
        <f>VLOOKUP(A61,'[1]CUT Bs'!A:S,5,FALSE)</f>
        <v>0</v>
      </c>
      <c r="K61" s="217">
        <f>VLOOKUP(A61,'[1]CUT Bs'!A:S,6,FALSE)</f>
        <v>0</v>
      </c>
      <c r="L61" s="217">
        <f>VLOOKUP(A61,'[1]CUT Bs'!A:S,7,FALSE)</f>
        <v>0</v>
      </c>
      <c r="M61" s="217">
        <f>VLOOKUP(A61,'[1]CUT Bs'!A:S,8,FALSE)</f>
        <v>0</v>
      </c>
      <c r="N61" s="217">
        <f>VLOOKUP(A61,'[1]CUT Bs'!A:S,9,FALSE)</f>
        <v>0</v>
      </c>
      <c r="O61" s="217">
        <f>VLOOKUP(A61,'[1]CUT Bs'!A:S,10,FALSE)</f>
        <v>0</v>
      </c>
      <c r="P61" s="217">
        <f>VLOOKUP(A61,'[1]CUT Bs'!A:S,11,FALSE)</f>
        <v>0</v>
      </c>
      <c r="Q61" s="217">
        <f>VLOOKUP(A61,'[1]CUT Bs'!A:S,12,FALSE)</f>
        <v>0</v>
      </c>
      <c r="R61" s="217">
        <f>VLOOKUP(A61,'[1]CUT Bs'!A:S,13,FALSE)</f>
        <v>0</v>
      </c>
      <c r="S61" s="217">
        <f>VLOOKUP(A61,'[1]CUT Bs'!A:S,14,FALSE)</f>
        <v>0</v>
      </c>
      <c r="T61" s="217">
        <f>VLOOKUP(A61,'[1]CUT Bs'!A:S,15,FALSE)</f>
        <v>0</v>
      </c>
      <c r="U61" s="217">
        <f>VLOOKUP(A61,'[1]CUT Bs'!A:S,16,FALSE)</f>
        <v>0</v>
      </c>
      <c r="V61" s="217">
        <f>VLOOKUP(A61,'[1]CUT Bs'!A:S,17,FALSE)</f>
        <v>0</v>
      </c>
      <c r="W61" s="217">
        <f>VLOOKUP(A61,'[1]RES. TRL'!F:H,2,FALSE)</f>
        <v>0</v>
      </c>
      <c r="X61" s="217">
        <f>VLOOKUP(A61,'[1]RES. TRL'!F:H,3,FALSE)</f>
        <v>0</v>
      </c>
      <c r="Y61" s="217">
        <f>VLOOKUP(A61,'[1]CUT USD'!A:N,2,FALSE)</f>
        <v>0</v>
      </c>
      <c r="Z61" s="217">
        <f>VLOOKUP(A61,'[1]CUT USD'!A:N,3,FALSE)</f>
        <v>0</v>
      </c>
      <c r="AA61" s="217">
        <f>VLOOKUP(A61,'[1]CUT USD'!A:N,4,FALSE)</f>
        <v>0</v>
      </c>
      <c r="AB61" s="217">
        <f>VLOOKUP(A61,'[1]CUT USD'!A:N,5,FALSE)</f>
        <v>0</v>
      </c>
      <c r="AC61" s="217">
        <f>VLOOKUP(A61,'[1]CUT USD'!A:N,6,FALSE)</f>
        <v>0</v>
      </c>
      <c r="AD61" s="217">
        <f>VLOOKUP(A61,'[1]CUT USD'!A:N,7,FALSE)</f>
        <v>0</v>
      </c>
      <c r="AE61" s="217">
        <f>VLOOKUP(A61,'[1]CUT USD'!A:N,8,FALSE)</f>
        <v>0</v>
      </c>
      <c r="AF61" s="217">
        <f>VLOOKUP(A61,'[1]CUT USD'!A:N,9,FALSE)</f>
        <v>0</v>
      </c>
      <c r="AG61" s="217">
        <f>VLOOKUP(A61,'[1]CUT USD'!A:N,10,FALSE)</f>
        <v>0</v>
      </c>
      <c r="AH61" s="217">
        <f>VLOOKUP(A61,'[1]CUT USD'!A:N,11,FALSE)</f>
        <v>0</v>
      </c>
      <c r="AI61" s="217">
        <f>VLOOKUP(A61,'[1]CUT USD'!A:N,12,FALSE)</f>
        <v>0</v>
      </c>
      <c r="AJ61" s="217">
        <f>VLOOKUP(A61,'[1]CUT USD'!A:N,13,FALSE)</f>
        <v>0</v>
      </c>
      <c r="AK61" s="217">
        <f>VLOOKUP(A61,'[1]CUT USD'!A:N,14,FALSE)</f>
        <v>0</v>
      </c>
      <c r="AL61" s="160">
        <f t="shared" si="1"/>
        <v>0</v>
      </c>
      <c r="AO61" s="84"/>
    </row>
    <row r="62" spans="1:41" ht="33" customHeight="1">
      <c r="A62" s="134">
        <v>143</v>
      </c>
      <c r="B62" s="135" t="str">
        <f>PROPER(VLOOKUP(A62,[1]bd_lista!$A:$D,2,FALSE))</f>
        <v>Universidad Autónoma Tomás Frías</v>
      </c>
      <c r="C62" s="229" t="s">
        <v>1344</v>
      </c>
      <c r="D62" s="217">
        <f>VLOOKUP(A62,'[1]RES. TRL'!A:C,2,FALSE)</f>
        <v>0</v>
      </c>
      <c r="E62" s="217">
        <f>VLOOKUP(A62,'[1]RES. TRL'!A:C,3,FALSE)</f>
        <v>0</v>
      </c>
      <c r="F62" s="217">
        <f>VLOOKUP(A62,[1]RES.CDI!A:B,2,FALSE)</f>
        <v>0</v>
      </c>
      <c r="G62" s="217">
        <f>VLOOKUP(A62,'[1]CUT Bs'!A:S,2,FALSE)</f>
        <v>0</v>
      </c>
      <c r="H62" s="217">
        <f>VLOOKUP(A62,'[1]CUT Bs'!A:S,3,FALSE)</f>
        <v>0</v>
      </c>
      <c r="I62" s="217">
        <f>VLOOKUP(A62,'[1]CUT Bs'!A:S,4,FALSE)</f>
        <v>0</v>
      </c>
      <c r="J62" s="217">
        <f>VLOOKUP(A62,'[1]CUT Bs'!A:S,5,FALSE)</f>
        <v>0</v>
      </c>
      <c r="K62" s="217">
        <f>VLOOKUP(A62,'[1]CUT Bs'!A:S,6,FALSE)</f>
        <v>0</v>
      </c>
      <c r="L62" s="217">
        <f>VLOOKUP(A62,'[1]CUT Bs'!A:S,7,FALSE)</f>
        <v>0</v>
      </c>
      <c r="M62" s="217">
        <f>VLOOKUP(A62,'[1]CUT Bs'!A:S,8,FALSE)</f>
        <v>0</v>
      </c>
      <c r="N62" s="217">
        <f>VLOOKUP(A62,'[1]CUT Bs'!A:S,9,FALSE)</f>
        <v>0</v>
      </c>
      <c r="O62" s="217">
        <f>VLOOKUP(A62,'[1]CUT Bs'!A:S,10,FALSE)</f>
        <v>0</v>
      </c>
      <c r="P62" s="217">
        <f>VLOOKUP(A62,'[1]CUT Bs'!A:S,11,FALSE)</f>
        <v>0</v>
      </c>
      <c r="Q62" s="217">
        <f>VLOOKUP(A62,'[1]CUT Bs'!A:S,12,FALSE)</f>
        <v>0</v>
      </c>
      <c r="R62" s="217">
        <f>VLOOKUP(A62,'[1]CUT Bs'!A:S,13,FALSE)</f>
        <v>0</v>
      </c>
      <c r="S62" s="217">
        <f>VLOOKUP(A62,'[1]CUT Bs'!A:S,14,FALSE)</f>
        <v>0</v>
      </c>
      <c r="T62" s="217">
        <f>VLOOKUP(A62,'[1]CUT Bs'!A:S,15,FALSE)</f>
        <v>0</v>
      </c>
      <c r="U62" s="217">
        <f>VLOOKUP(A62,'[1]CUT Bs'!A:S,16,FALSE)</f>
        <v>0</v>
      </c>
      <c r="V62" s="217">
        <f>VLOOKUP(A62,'[1]CUT Bs'!A:S,17,FALSE)</f>
        <v>0</v>
      </c>
      <c r="W62" s="217">
        <f>VLOOKUP(A62,'[1]RES. TRL'!F:H,2,FALSE)</f>
        <v>0</v>
      </c>
      <c r="X62" s="217">
        <f>VLOOKUP(A62,'[1]RES. TRL'!F:H,3,FALSE)</f>
        <v>0</v>
      </c>
      <c r="Y62" s="217">
        <f>VLOOKUP(A62,'[1]CUT USD'!A:N,2,FALSE)</f>
        <v>0</v>
      </c>
      <c r="Z62" s="217">
        <f>VLOOKUP(A62,'[1]CUT USD'!A:N,3,FALSE)</f>
        <v>0</v>
      </c>
      <c r="AA62" s="217">
        <f>VLOOKUP(A62,'[1]CUT USD'!A:N,4,FALSE)</f>
        <v>0</v>
      </c>
      <c r="AB62" s="217">
        <f>VLOOKUP(A62,'[1]CUT USD'!A:N,5,FALSE)</f>
        <v>0</v>
      </c>
      <c r="AC62" s="217">
        <f>VLOOKUP(A62,'[1]CUT USD'!A:N,6,FALSE)</f>
        <v>0</v>
      </c>
      <c r="AD62" s="217">
        <f>VLOOKUP(A62,'[1]CUT USD'!A:N,7,FALSE)</f>
        <v>0</v>
      </c>
      <c r="AE62" s="217">
        <f>VLOOKUP(A62,'[1]CUT USD'!A:N,8,FALSE)</f>
        <v>0</v>
      </c>
      <c r="AF62" s="217">
        <f>VLOOKUP(A62,'[1]CUT USD'!A:N,9,FALSE)</f>
        <v>0</v>
      </c>
      <c r="AG62" s="217">
        <f>VLOOKUP(A62,'[1]CUT USD'!A:N,10,FALSE)</f>
        <v>0</v>
      </c>
      <c r="AH62" s="217">
        <f>VLOOKUP(A62,'[1]CUT USD'!A:N,11,FALSE)</f>
        <v>0</v>
      </c>
      <c r="AI62" s="217">
        <f>VLOOKUP(A62,'[1]CUT USD'!A:N,12,FALSE)</f>
        <v>0</v>
      </c>
      <c r="AJ62" s="217">
        <f>VLOOKUP(A62,'[1]CUT USD'!A:N,13,FALSE)</f>
        <v>0</v>
      </c>
      <c r="AK62" s="217">
        <f>VLOOKUP(A62,'[1]CUT USD'!A:N,14,FALSE)</f>
        <v>0</v>
      </c>
      <c r="AL62" s="160">
        <f t="shared" si="1"/>
        <v>0</v>
      </c>
      <c r="AO62" s="84"/>
    </row>
    <row r="63" spans="1:41" ht="33" customHeight="1">
      <c r="A63" s="134">
        <v>144</v>
      </c>
      <c r="B63" s="135" t="str">
        <f>PROPER(VLOOKUP(A63,[1]bd_lista!$A:$D,2,FALSE))</f>
        <v>Universidad Nacional Siglo Xx</v>
      </c>
      <c r="C63" s="229" t="s">
        <v>1344</v>
      </c>
      <c r="D63" s="217">
        <f>VLOOKUP(A63,'[1]RES. TRL'!A:C,2,FALSE)</f>
        <v>0</v>
      </c>
      <c r="E63" s="217">
        <f>VLOOKUP(A63,'[1]RES. TRL'!A:C,3,FALSE)</f>
        <v>0</v>
      </c>
      <c r="F63" s="217">
        <f>VLOOKUP(A63,[1]RES.CDI!A:B,2,FALSE)</f>
        <v>0</v>
      </c>
      <c r="G63" s="217">
        <f>VLOOKUP(A63,'[1]CUT Bs'!A:S,2,FALSE)</f>
        <v>0</v>
      </c>
      <c r="H63" s="217">
        <f>VLOOKUP(A63,'[1]CUT Bs'!A:S,3,FALSE)</f>
        <v>0</v>
      </c>
      <c r="I63" s="217">
        <f>VLOOKUP(A63,'[1]CUT Bs'!A:S,4,FALSE)</f>
        <v>0</v>
      </c>
      <c r="J63" s="217">
        <f>VLOOKUP(A63,'[1]CUT Bs'!A:S,5,FALSE)</f>
        <v>0</v>
      </c>
      <c r="K63" s="217">
        <f>VLOOKUP(A63,'[1]CUT Bs'!A:S,6,FALSE)</f>
        <v>0</v>
      </c>
      <c r="L63" s="217">
        <f>VLOOKUP(A63,'[1]CUT Bs'!A:S,7,FALSE)</f>
        <v>0</v>
      </c>
      <c r="M63" s="217">
        <f>VLOOKUP(A63,'[1]CUT Bs'!A:S,8,FALSE)</f>
        <v>0</v>
      </c>
      <c r="N63" s="217">
        <f>VLOOKUP(A63,'[1]CUT Bs'!A:S,9,FALSE)</f>
        <v>0</v>
      </c>
      <c r="O63" s="217">
        <f>VLOOKUP(A63,'[1]CUT Bs'!A:S,10,FALSE)</f>
        <v>0</v>
      </c>
      <c r="P63" s="217">
        <f>VLOOKUP(A63,'[1]CUT Bs'!A:S,11,FALSE)</f>
        <v>0</v>
      </c>
      <c r="Q63" s="217">
        <f>VLOOKUP(A63,'[1]CUT Bs'!A:S,12,FALSE)</f>
        <v>0</v>
      </c>
      <c r="R63" s="217">
        <f>VLOOKUP(A63,'[1]CUT Bs'!A:S,13,FALSE)</f>
        <v>0</v>
      </c>
      <c r="S63" s="217">
        <f>VLOOKUP(A63,'[1]CUT Bs'!A:S,14,FALSE)</f>
        <v>0</v>
      </c>
      <c r="T63" s="217">
        <f>VLOOKUP(A63,'[1]CUT Bs'!A:S,15,FALSE)</f>
        <v>0</v>
      </c>
      <c r="U63" s="217">
        <f>VLOOKUP(A63,'[1]CUT Bs'!A:S,16,FALSE)</f>
        <v>0</v>
      </c>
      <c r="V63" s="217">
        <f>VLOOKUP(A63,'[1]CUT Bs'!A:S,17,FALSE)</f>
        <v>0</v>
      </c>
      <c r="W63" s="217">
        <f>VLOOKUP(A63,'[1]RES. TRL'!F:H,2,FALSE)</f>
        <v>0</v>
      </c>
      <c r="X63" s="217">
        <f>VLOOKUP(A63,'[1]RES. TRL'!F:H,3,FALSE)</f>
        <v>0</v>
      </c>
      <c r="Y63" s="217">
        <f>VLOOKUP(A63,'[1]CUT USD'!A:N,2,FALSE)</f>
        <v>0</v>
      </c>
      <c r="Z63" s="217">
        <f>VLOOKUP(A63,'[1]CUT USD'!A:N,3,FALSE)</f>
        <v>0</v>
      </c>
      <c r="AA63" s="217">
        <f>VLOOKUP(A63,'[1]CUT USD'!A:N,4,FALSE)</f>
        <v>0</v>
      </c>
      <c r="AB63" s="217">
        <f>VLOOKUP(A63,'[1]CUT USD'!A:N,5,FALSE)</f>
        <v>0</v>
      </c>
      <c r="AC63" s="217">
        <f>VLOOKUP(A63,'[1]CUT USD'!A:N,6,FALSE)</f>
        <v>0</v>
      </c>
      <c r="AD63" s="217">
        <f>VLOOKUP(A63,'[1]CUT USD'!A:N,7,FALSE)</f>
        <v>0</v>
      </c>
      <c r="AE63" s="217">
        <f>VLOOKUP(A63,'[1]CUT USD'!A:N,8,FALSE)</f>
        <v>0</v>
      </c>
      <c r="AF63" s="217">
        <f>VLOOKUP(A63,'[1]CUT USD'!A:N,9,FALSE)</f>
        <v>0</v>
      </c>
      <c r="AG63" s="217">
        <f>VLOOKUP(A63,'[1]CUT USD'!A:N,10,FALSE)</f>
        <v>0</v>
      </c>
      <c r="AH63" s="217">
        <f>VLOOKUP(A63,'[1]CUT USD'!A:N,11,FALSE)</f>
        <v>0</v>
      </c>
      <c r="AI63" s="217">
        <f>VLOOKUP(A63,'[1]CUT USD'!A:N,12,FALSE)</f>
        <v>0</v>
      </c>
      <c r="AJ63" s="217">
        <f>VLOOKUP(A63,'[1]CUT USD'!A:N,13,FALSE)</f>
        <v>0</v>
      </c>
      <c r="AK63" s="217">
        <f>VLOOKUP(A63,'[1]CUT USD'!A:N,14,FALSE)</f>
        <v>0</v>
      </c>
      <c r="AL63" s="160">
        <f t="shared" si="1"/>
        <v>0</v>
      </c>
      <c r="AO63" s="84"/>
    </row>
    <row r="64" spans="1:41" ht="33" customHeight="1">
      <c r="A64" s="134">
        <v>145</v>
      </c>
      <c r="B64" s="135" t="str">
        <f>PROPER(VLOOKUP(A64,[1]bd_lista!$A:$D,2,FALSE))</f>
        <v>Universidad Autónoma Juan Misael Saracho</v>
      </c>
      <c r="C64" s="229" t="s">
        <v>1344</v>
      </c>
      <c r="D64" s="217">
        <f>VLOOKUP(A64,'[1]RES. TRL'!A:C,2,FALSE)</f>
        <v>0</v>
      </c>
      <c r="E64" s="217">
        <f>VLOOKUP(A64,'[1]RES. TRL'!A:C,3,FALSE)</f>
        <v>0</v>
      </c>
      <c r="F64" s="217">
        <f>VLOOKUP(A64,[1]RES.CDI!A:B,2,FALSE)</f>
        <v>0</v>
      </c>
      <c r="G64" s="217">
        <f>VLOOKUP(A64,'[1]CUT Bs'!A:S,2,FALSE)</f>
        <v>0</v>
      </c>
      <c r="H64" s="217">
        <f>VLOOKUP(A64,'[1]CUT Bs'!A:S,3,FALSE)</f>
        <v>0</v>
      </c>
      <c r="I64" s="217">
        <f>VLOOKUP(A64,'[1]CUT Bs'!A:S,4,FALSE)</f>
        <v>0</v>
      </c>
      <c r="J64" s="217">
        <f>VLOOKUP(A64,'[1]CUT Bs'!A:S,5,FALSE)</f>
        <v>0</v>
      </c>
      <c r="K64" s="217">
        <f>VLOOKUP(A64,'[1]CUT Bs'!A:S,6,FALSE)</f>
        <v>0</v>
      </c>
      <c r="L64" s="217">
        <f>VLOOKUP(A64,'[1]CUT Bs'!A:S,7,FALSE)</f>
        <v>0</v>
      </c>
      <c r="M64" s="217">
        <f>VLOOKUP(A64,'[1]CUT Bs'!A:S,8,FALSE)</f>
        <v>0</v>
      </c>
      <c r="N64" s="217">
        <f>VLOOKUP(A64,'[1]CUT Bs'!A:S,9,FALSE)</f>
        <v>0</v>
      </c>
      <c r="O64" s="217">
        <f>VLOOKUP(A64,'[1]CUT Bs'!A:S,10,FALSE)</f>
        <v>0</v>
      </c>
      <c r="P64" s="217">
        <f>VLOOKUP(A64,'[1]CUT Bs'!A:S,11,FALSE)</f>
        <v>0</v>
      </c>
      <c r="Q64" s="217">
        <f>VLOOKUP(A64,'[1]CUT Bs'!A:S,12,FALSE)</f>
        <v>0</v>
      </c>
      <c r="R64" s="217">
        <f>VLOOKUP(A64,'[1]CUT Bs'!A:S,13,FALSE)</f>
        <v>0</v>
      </c>
      <c r="S64" s="217">
        <f>VLOOKUP(A64,'[1]CUT Bs'!A:S,14,FALSE)</f>
        <v>0</v>
      </c>
      <c r="T64" s="217">
        <f>VLOOKUP(A64,'[1]CUT Bs'!A:S,15,FALSE)</f>
        <v>0</v>
      </c>
      <c r="U64" s="217">
        <f>VLOOKUP(A64,'[1]CUT Bs'!A:S,16,FALSE)</f>
        <v>0</v>
      </c>
      <c r="V64" s="217">
        <f>VLOOKUP(A64,'[1]CUT Bs'!A:S,17,FALSE)</f>
        <v>0</v>
      </c>
      <c r="W64" s="217">
        <f>VLOOKUP(A64,'[1]RES. TRL'!F:H,2,FALSE)</f>
        <v>0</v>
      </c>
      <c r="X64" s="217">
        <f>VLOOKUP(A64,'[1]RES. TRL'!F:H,3,FALSE)</f>
        <v>0</v>
      </c>
      <c r="Y64" s="217">
        <f>VLOOKUP(A64,'[1]CUT USD'!A:N,2,FALSE)</f>
        <v>0</v>
      </c>
      <c r="Z64" s="217">
        <f>VLOOKUP(A64,'[1]CUT USD'!A:N,3,FALSE)</f>
        <v>0</v>
      </c>
      <c r="AA64" s="217">
        <f>VLOOKUP(A64,'[1]CUT USD'!A:N,4,FALSE)</f>
        <v>0</v>
      </c>
      <c r="AB64" s="217">
        <f>VLOOKUP(A64,'[1]CUT USD'!A:N,5,FALSE)</f>
        <v>0</v>
      </c>
      <c r="AC64" s="217">
        <f>VLOOKUP(A64,'[1]CUT USD'!A:N,6,FALSE)</f>
        <v>0</v>
      </c>
      <c r="AD64" s="217">
        <f>VLOOKUP(A64,'[1]CUT USD'!A:N,7,FALSE)</f>
        <v>0</v>
      </c>
      <c r="AE64" s="217">
        <f>VLOOKUP(A64,'[1]CUT USD'!A:N,8,FALSE)</f>
        <v>0</v>
      </c>
      <c r="AF64" s="217">
        <f>VLOOKUP(A64,'[1]CUT USD'!A:N,9,FALSE)</f>
        <v>0</v>
      </c>
      <c r="AG64" s="217">
        <f>VLOOKUP(A64,'[1]CUT USD'!A:N,10,FALSE)</f>
        <v>0</v>
      </c>
      <c r="AH64" s="217">
        <f>VLOOKUP(A64,'[1]CUT USD'!A:N,11,FALSE)</f>
        <v>0</v>
      </c>
      <c r="AI64" s="217">
        <f>VLOOKUP(A64,'[1]CUT USD'!A:N,12,FALSE)</f>
        <v>0</v>
      </c>
      <c r="AJ64" s="217">
        <f>VLOOKUP(A64,'[1]CUT USD'!A:N,13,FALSE)</f>
        <v>0</v>
      </c>
      <c r="AK64" s="217">
        <f>VLOOKUP(A64,'[1]CUT USD'!A:N,14,FALSE)</f>
        <v>0</v>
      </c>
      <c r="AL64" s="160">
        <f t="shared" si="1"/>
        <v>0</v>
      </c>
      <c r="AO64" s="84"/>
    </row>
    <row r="65" spans="1:41" ht="33" customHeight="1">
      <c r="A65" s="134">
        <v>146</v>
      </c>
      <c r="B65" s="135" t="str">
        <f>PROPER(VLOOKUP(A65,[1]bd_lista!$A:$D,2,FALSE))</f>
        <v>Universidad Autónoma Gabriel René Moreno</v>
      </c>
      <c r="C65" s="229" t="s">
        <v>1344</v>
      </c>
      <c r="D65" s="217">
        <f>VLOOKUP(A65,'[1]RES. TRL'!A:C,2,FALSE)</f>
        <v>0</v>
      </c>
      <c r="E65" s="217">
        <f>VLOOKUP(A65,'[1]RES. TRL'!A:C,3,FALSE)</f>
        <v>0</v>
      </c>
      <c r="F65" s="217">
        <f>VLOOKUP(A65,[1]RES.CDI!A:B,2,FALSE)</f>
        <v>0</v>
      </c>
      <c r="G65" s="217">
        <f>VLOOKUP(A65,'[1]CUT Bs'!A:S,2,FALSE)</f>
        <v>0</v>
      </c>
      <c r="H65" s="217">
        <f>VLOOKUP(A65,'[1]CUT Bs'!A:S,3,FALSE)</f>
        <v>0</v>
      </c>
      <c r="I65" s="217">
        <f>VLOOKUP(A65,'[1]CUT Bs'!A:S,4,FALSE)</f>
        <v>0</v>
      </c>
      <c r="J65" s="217">
        <f>VLOOKUP(A65,'[1]CUT Bs'!A:S,5,FALSE)</f>
        <v>0</v>
      </c>
      <c r="K65" s="217">
        <f>VLOOKUP(A65,'[1]CUT Bs'!A:S,6,FALSE)</f>
        <v>0</v>
      </c>
      <c r="L65" s="217">
        <f>VLOOKUP(A65,'[1]CUT Bs'!A:S,7,FALSE)</f>
        <v>0</v>
      </c>
      <c r="M65" s="217">
        <f>VLOOKUP(A65,'[1]CUT Bs'!A:S,8,FALSE)</f>
        <v>0</v>
      </c>
      <c r="N65" s="217">
        <f>VLOOKUP(A65,'[1]CUT Bs'!A:S,9,FALSE)</f>
        <v>0</v>
      </c>
      <c r="O65" s="217">
        <f>VLOOKUP(A65,'[1]CUT Bs'!A:S,10,FALSE)</f>
        <v>0</v>
      </c>
      <c r="P65" s="217">
        <f>VLOOKUP(A65,'[1]CUT Bs'!A:S,11,FALSE)</f>
        <v>0</v>
      </c>
      <c r="Q65" s="217">
        <f>VLOOKUP(A65,'[1]CUT Bs'!A:S,12,FALSE)</f>
        <v>0</v>
      </c>
      <c r="R65" s="217">
        <f>VLOOKUP(A65,'[1]CUT Bs'!A:S,13,FALSE)</f>
        <v>0</v>
      </c>
      <c r="S65" s="217">
        <f>VLOOKUP(A65,'[1]CUT Bs'!A:S,14,FALSE)</f>
        <v>0</v>
      </c>
      <c r="T65" s="217">
        <f>VLOOKUP(A65,'[1]CUT Bs'!A:S,15,FALSE)</f>
        <v>0</v>
      </c>
      <c r="U65" s="217">
        <f>VLOOKUP(A65,'[1]CUT Bs'!A:S,16,FALSE)</f>
        <v>0</v>
      </c>
      <c r="V65" s="217">
        <f>VLOOKUP(A65,'[1]CUT Bs'!A:S,17,FALSE)</f>
        <v>0</v>
      </c>
      <c r="W65" s="217">
        <f>VLOOKUP(A65,'[1]RES. TRL'!F:H,2,FALSE)</f>
        <v>0</v>
      </c>
      <c r="X65" s="217">
        <f>VLOOKUP(A65,'[1]RES. TRL'!F:H,3,FALSE)</f>
        <v>0</v>
      </c>
      <c r="Y65" s="217">
        <f>VLOOKUP(A65,'[1]CUT USD'!A:N,2,FALSE)</f>
        <v>0</v>
      </c>
      <c r="Z65" s="217">
        <f>VLOOKUP(A65,'[1]CUT USD'!A:N,3,FALSE)</f>
        <v>0</v>
      </c>
      <c r="AA65" s="217">
        <f>VLOOKUP(A65,'[1]CUT USD'!A:N,4,FALSE)</f>
        <v>0</v>
      </c>
      <c r="AB65" s="217">
        <f>VLOOKUP(A65,'[1]CUT USD'!A:N,5,FALSE)</f>
        <v>0</v>
      </c>
      <c r="AC65" s="217">
        <f>VLOOKUP(A65,'[1]CUT USD'!A:N,6,FALSE)</f>
        <v>0</v>
      </c>
      <c r="AD65" s="217">
        <f>VLOOKUP(A65,'[1]CUT USD'!A:N,7,FALSE)</f>
        <v>0</v>
      </c>
      <c r="AE65" s="217">
        <f>VLOOKUP(A65,'[1]CUT USD'!A:N,8,FALSE)</f>
        <v>0</v>
      </c>
      <c r="AF65" s="217">
        <f>VLOOKUP(A65,'[1]CUT USD'!A:N,9,FALSE)</f>
        <v>0</v>
      </c>
      <c r="AG65" s="217">
        <f>VLOOKUP(A65,'[1]CUT USD'!A:N,10,FALSE)</f>
        <v>0</v>
      </c>
      <c r="AH65" s="217">
        <f>VLOOKUP(A65,'[1]CUT USD'!A:N,11,FALSE)</f>
        <v>0</v>
      </c>
      <c r="AI65" s="217">
        <f>VLOOKUP(A65,'[1]CUT USD'!A:N,12,FALSE)</f>
        <v>0</v>
      </c>
      <c r="AJ65" s="217">
        <f>VLOOKUP(A65,'[1]CUT USD'!A:N,13,FALSE)</f>
        <v>0</v>
      </c>
      <c r="AK65" s="217">
        <f>VLOOKUP(A65,'[1]CUT USD'!A:N,14,FALSE)</f>
        <v>0</v>
      </c>
      <c r="AL65" s="160">
        <f t="shared" si="1"/>
        <v>0</v>
      </c>
      <c r="AO65" s="84"/>
    </row>
    <row r="66" spans="1:41" ht="33" customHeight="1">
      <c r="A66" s="134">
        <v>147</v>
      </c>
      <c r="B66" s="135" t="str">
        <f>PROPER(VLOOKUP(A66,[1]bd_lista!$A:$D,2,FALSE))</f>
        <v>Universidad Autónoma Del Beni José  Ballivián</v>
      </c>
      <c r="C66" s="229" t="s">
        <v>1344</v>
      </c>
      <c r="D66" s="217">
        <f>VLOOKUP(A66,'[1]RES. TRL'!A:C,2,FALSE)</f>
        <v>0</v>
      </c>
      <c r="E66" s="217">
        <f>VLOOKUP(A66,'[1]RES. TRL'!A:C,3,FALSE)</f>
        <v>0</v>
      </c>
      <c r="F66" s="217">
        <f>VLOOKUP(A66,[1]RES.CDI!A:B,2,FALSE)</f>
        <v>0</v>
      </c>
      <c r="G66" s="217">
        <f>VLOOKUP(A66,'[1]CUT Bs'!A:S,2,FALSE)</f>
        <v>0</v>
      </c>
      <c r="H66" s="217">
        <f>VLOOKUP(A66,'[1]CUT Bs'!A:S,3,FALSE)</f>
        <v>0</v>
      </c>
      <c r="I66" s="217">
        <f>VLOOKUP(A66,'[1]CUT Bs'!A:S,4,FALSE)</f>
        <v>0</v>
      </c>
      <c r="J66" s="217">
        <f>VLOOKUP(A66,'[1]CUT Bs'!A:S,5,FALSE)</f>
        <v>0</v>
      </c>
      <c r="K66" s="217">
        <f>VLOOKUP(A66,'[1]CUT Bs'!A:S,6,FALSE)</f>
        <v>0</v>
      </c>
      <c r="L66" s="217">
        <f>VLOOKUP(A66,'[1]CUT Bs'!A:S,7,FALSE)</f>
        <v>0</v>
      </c>
      <c r="M66" s="217">
        <f>VLOOKUP(A66,'[1]CUT Bs'!A:S,8,FALSE)</f>
        <v>0</v>
      </c>
      <c r="N66" s="217">
        <f>VLOOKUP(A66,'[1]CUT Bs'!A:S,9,FALSE)</f>
        <v>0</v>
      </c>
      <c r="O66" s="217">
        <f>VLOOKUP(A66,'[1]CUT Bs'!A:S,10,FALSE)</f>
        <v>0</v>
      </c>
      <c r="P66" s="217">
        <f>VLOOKUP(A66,'[1]CUT Bs'!A:S,11,FALSE)</f>
        <v>0</v>
      </c>
      <c r="Q66" s="217">
        <f>VLOOKUP(A66,'[1]CUT Bs'!A:S,12,FALSE)</f>
        <v>0</v>
      </c>
      <c r="R66" s="217">
        <f>VLOOKUP(A66,'[1]CUT Bs'!A:S,13,FALSE)</f>
        <v>0</v>
      </c>
      <c r="S66" s="217">
        <f>VLOOKUP(A66,'[1]CUT Bs'!A:S,14,FALSE)</f>
        <v>0</v>
      </c>
      <c r="T66" s="217">
        <f>VLOOKUP(A66,'[1]CUT Bs'!A:S,15,FALSE)</f>
        <v>0</v>
      </c>
      <c r="U66" s="217">
        <f>VLOOKUP(A66,'[1]CUT Bs'!A:S,16,FALSE)</f>
        <v>0</v>
      </c>
      <c r="V66" s="217">
        <f>VLOOKUP(A66,'[1]CUT Bs'!A:S,17,FALSE)</f>
        <v>0</v>
      </c>
      <c r="W66" s="217">
        <f>VLOOKUP(A66,'[1]RES. TRL'!F:H,2,FALSE)</f>
        <v>0</v>
      </c>
      <c r="X66" s="217">
        <f>VLOOKUP(A66,'[1]RES. TRL'!F:H,3,FALSE)</f>
        <v>0</v>
      </c>
      <c r="Y66" s="217">
        <f>VLOOKUP(A66,'[1]CUT USD'!A:N,2,FALSE)</f>
        <v>0</v>
      </c>
      <c r="Z66" s="217">
        <f>VLOOKUP(A66,'[1]CUT USD'!A:N,3,FALSE)</f>
        <v>0</v>
      </c>
      <c r="AA66" s="217">
        <f>VLOOKUP(A66,'[1]CUT USD'!A:N,4,FALSE)</f>
        <v>0</v>
      </c>
      <c r="AB66" s="217">
        <f>VLOOKUP(A66,'[1]CUT USD'!A:N,5,FALSE)</f>
        <v>0</v>
      </c>
      <c r="AC66" s="217">
        <f>VLOOKUP(A66,'[1]CUT USD'!A:N,6,FALSE)</f>
        <v>0</v>
      </c>
      <c r="AD66" s="217">
        <f>VLOOKUP(A66,'[1]CUT USD'!A:N,7,FALSE)</f>
        <v>0</v>
      </c>
      <c r="AE66" s="217">
        <f>VLOOKUP(A66,'[1]CUT USD'!A:N,8,FALSE)</f>
        <v>0</v>
      </c>
      <c r="AF66" s="217">
        <f>VLOOKUP(A66,'[1]CUT USD'!A:N,9,FALSE)</f>
        <v>0</v>
      </c>
      <c r="AG66" s="217">
        <f>VLOOKUP(A66,'[1]CUT USD'!A:N,10,FALSE)</f>
        <v>0</v>
      </c>
      <c r="AH66" s="217">
        <f>VLOOKUP(A66,'[1]CUT USD'!A:N,11,FALSE)</f>
        <v>0</v>
      </c>
      <c r="AI66" s="217">
        <f>VLOOKUP(A66,'[1]CUT USD'!A:N,12,FALSE)</f>
        <v>0</v>
      </c>
      <c r="AJ66" s="217">
        <f>VLOOKUP(A66,'[1]CUT USD'!A:N,13,FALSE)</f>
        <v>0</v>
      </c>
      <c r="AK66" s="217">
        <f>VLOOKUP(A66,'[1]CUT USD'!A:N,14,FALSE)</f>
        <v>0</v>
      </c>
      <c r="AL66" s="160">
        <f t="shared" si="1"/>
        <v>0</v>
      </c>
      <c r="AO66" s="84"/>
    </row>
    <row r="67" spans="1:41" ht="33" customHeight="1">
      <c r="A67" s="134">
        <v>148</v>
      </c>
      <c r="B67" s="135" t="str">
        <f>PROPER(VLOOKUP(A67,[1]bd_lista!$A:$D,2,FALSE))</f>
        <v>Universidad Amazónica De Pando</v>
      </c>
      <c r="C67" s="229" t="s">
        <v>1344</v>
      </c>
      <c r="D67" s="217">
        <f>VLOOKUP(A67,'[1]RES. TRL'!A:C,2,FALSE)</f>
        <v>0</v>
      </c>
      <c r="E67" s="217">
        <f>VLOOKUP(A67,'[1]RES. TRL'!A:C,3,FALSE)</f>
        <v>0</v>
      </c>
      <c r="F67" s="217">
        <f>VLOOKUP(A67,[1]RES.CDI!A:B,2,FALSE)</f>
        <v>0</v>
      </c>
      <c r="G67" s="217">
        <f>VLOOKUP(A67,'[1]CUT Bs'!A:S,2,FALSE)</f>
        <v>0</v>
      </c>
      <c r="H67" s="217">
        <f>VLOOKUP(A67,'[1]CUT Bs'!A:S,3,FALSE)</f>
        <v>0</v>
      </c>
      <c r="I67" s="217">
        <f>VLOOKUP(A67,'[1]CUT Bs'!A:S,4,FALSE)</f>
        <v>0</v>
      </c>
      <c r="J67" s="217">
        <f>VLOOKUP(A67,'[1]CUT Bs'!A:S,5,FALSE)</f>
        <v>0</v>
      </c>
      <c r="K67" s="217">
        <f>VLOOKUP(A67,'[1]CUT Bs'!A:S,6,FALSE)</f>
        <v>0</v>
      </c>
      <c r="L67" s="217">
        <f>VLOOKUP(A67,'[1]CUT Bs'!A:S,7,FALSE)</f>
        <v>0</v>
      </c>
      <c r="M67" s="217">
        <f>VLOOKUP(A67,'[1]CUT Bs'!A:S,8,FALSE)</f>
        <v>0</v>
      </c>
      <c r="N67" s="217">
        <f>VLOOKUP(A67,'[1]CUT Bs'!A:S,9,FALSE)</f>
        <v>0</v>
      </c>
      <c r="O67" s="217">
        <f>VLOOKUP(A67,'[1]CUT Bs'!A:S,10,FALSE)</f>
        <v>0</v>
      </c>
      <c r="P67" s="217">
        <f>VLOOKUP(A67,'[1]CUT Bs'!A:S,11,FALSE)</f>
        <v>0</v>
      </c>
      <c r="Q67" s="217">
        <f>VLOOKUP(A67,'[1]CUT Bs'!A:S,12,FALSE)</f>
        <v>0</v>
      </c>
      <c r="R67" s="217">
        <f>VLOOKUP(A67,'[1]CUT Bs'!A:S,13,FALSE)</f>
        <v>0</v>
      </c>
      <c r="S67" s="217">
        <f>VLOOKUP(A67,'[1]CUT Bs'!A:S,14,FALSE)</f>
        <v>0</v>
      </c>
      <c r="T67" s="217">
        <f>VLOOKUP(A67,'[1]CUT Bs'!A:S,15,FALSE)</f>
        <v>0</v>
      </c>
      <c r="U67" s="217">
        <f>VLOOKUP(A67,'[1]CUT Bs'!A:S,16,FALSE)</f>
        <v>0</v>
      </c>
      <c r="V67" s="217">
        <f>VLOOKUP(A67,'[1]CUT Bs'!A:S,17,FALSE)</f>
        <v>0</v>
      </c>
      <c r="W67" s="217">
        <f>VLOOKUP(A67,'[1]RES. TRL'!F:H,2,FALSE)</f>
        <v>0</v>
      </c>
      <c r="X67" s="217">
        <f>VLOOKUP(A67,'[1]RES. TRL'!F:H,3,FALSE)</f>
        <v>0</v>
      </c>
      <c r="Y67" s="217">
        <f>VLOOKUP(A67,'[1]CUT USD'!A:N,2,FALSE)</f>
        <v>0</v>
      </c>
      <c r="Z67" s="217">
        <f>VLOOKUP(A67,'[1]CUT USD'!A:N,3,FALSE)</f>
        <v>0</v>
      </c>
      <c r="AA67" s="217">
        <f>VLOOKUP(A67,'[1]CUT USD'!A:N,4,FALSE)</f>
        <v>0</v>
      </c>
      <c r="AB67" s="217">
        <f>VLOOKUP(A67,'[1]CUT USD'!A:N,5,FALSE)</f>
        <v>0</v>
      </c>
      <c r="AC67" s="217">
        <f>VLOOKUP(A67,'[1]CUT USD'!A:N,6,FALSE)</f>
        <v>0</v>
      </c>
      <c r="AD67" s="217">
        <f>VLOOKUP(A67,'[1]CUT USD'!A:N,7,FALSE)</f>
        <v>0</v>
      </c>
      <c r="AE67" s="217">
        <f>VLOOKUP(A67,'[1]CUT USD'!A:N,8,FALSE)</f>
        <v>0</v>
      </c>
      <c r="AF67" s="217">
        <f>VLOOKUP(A67,'[1]CUT USD'!A:N,9,FALSE)</f>
        <v>0</v>
      </c>
      <c r="AG67" s="217">
        <f>VLOOKUP(A67,'[1]CUT USD'!A:N,10,FALSE)</f>
        <v>0</v>
      </c>
      <c r="AH67" s="217">
        <f>VLOOKUP(A67,'[1]CUT USD'!A:N,11,FALSE)</f>
        <v>0</v>
      </c>
      <c r="AI67" s="217">
        <f>VLOOKUP(A67,'[1]CUT USD'!A:N,12,FALSE)</f>
        <v>0</v>
      </c>
      <c r="AJ67" s="217">
        <f>VLOOKUP(A67,'[1]CUT USD'!A:N,13,FALSE)</f>
        <v>0</v>
      </c>
      <c r="AK67" s="217">
        <f>VLOOKUP(A67,'[1]CUT USD'!A:N,14,FALSE)</f>
        <v>0</v>
      </c>
      <c r="AL67" s="160">
        <f t="shared" si="1"/>
        <v>0</v>
      </c>
      <c r="AO67" s="84"/>
    </row>
    <row r="68" spans="1:41" ht="33" customHeight="1">
      <c r="A68" s="134">
        <v>149</v>
      </c>
      <c r="B68" s="135" t="str">
        <f>PROPER(VLOOKUP(A68,[1]bd_lista!$A:$D,2,FALSE))</f>
        <v>Consejo Nacional Del Cine</v>
      </c>
      <c r="C68" s="136" t="s">
        <v>11984</v>
      </c>
      <c r="D68" s="217">
        <f>VLOOKUP(A68,'[1]RES. TRL'!A:C,2,FALSE)</f>
        <v>0</v>
      </c>
      <c r="E68" s="217">
        <f>VLOOKUP(A68,'[1]RES. TRL'!A:C,3,FALSE)</f>
        <v>0</v>
      </c>
      <c r="F68" s="217">
        <f>VLOOKUP(A68,[1]RES.CDI!A:B,2,FALSE)</f>
        <v>0</v>
      </c>
      <c r="G68" s="217">
        <f>VLOOKUP(A68,'[1]CUT Bs'!A:S,2,FALSE)</f>
        <v>0</v>
      </c>
      <c r="H68" s="217">
        <f>VLOOKUP(A68,'[1]CUT Bs'!A:S,3,FALSE)</f>
        <v>0</v>
      </c>
      <c r="I68" s="217">
        <f>VLOOKUP(A68,'[1]CUT Bs'!A:S,4,FALSE)</f>
        <v>0</v>
      </c>
      <c r="J68" s="217">
        <f>VLOOKUP(A68,'[1]CUT Bs'!A:S,5,FALSE)</f>
        <v>0</v>
      </c>
      <c r="K68" s="217">
        <f>VLOOKUP(A68,'[1]CUT Bs'!A:S,6,FALSE)</f>
        <v>0</v>
      </c>
      <c r="L68" s="217">
        <f>VLOOKUP(A68,'[1]CUT Bs'!A:S,7,FALSE)</f>
        <v>0</v>
      </c>
      <c r="M68" s="217">
        <f>VLOOKUP(A68,'[1]CUT Bs'!A:S,8,FALSE)</f>
        <v>0</v>
      </c>
      <c r="N68" s="217">
        <f>VLOOKUP(A68,'[1]CUT Bs'!A:S,9,FALSE)</f>
        <v>0</v>
      </c>
      <c r="O68" s="217">
        <f>VLOOKUP(A68,'[1]CUT Bs'!A:S,10,FALSE)</f>
        <v>0</v>
      </c>
      <c r="P68" s="217">
        <f>VLOOKUP(A68,'[1]CUT Bs'!A:S,11,FALSE)</f>
        <v>0</v>
      </c>
      <c r="Q68" s="217">
        <f>VLOOKUP(A68,'[1]CUT Bs'!A:S,12,FALSE)</f>
        <v>0</v>
      </c>
      <c r="R68" s="217">
        <f>VLOOKUP(A68,'[1]CUT Bs'!A:S,13,FALSE)</f>
        <v>0</v>
      </c>
      <c r="S68" s="217">
        <f>VLOOKUP(A68,'[1]CUT Bs'!A:S,14,FALSE)</f>
        <v>0</v>
      </c>
      <c r="T68" s="217">
        <f>VLOOKUP(A68,'[1]CUT Bs'!A:S,15,FALSE)</f>
        <v>0</v>
      </c>
      <c r="U68" s="217">
        <f>VLOOKUP(A68,'[1]CUT Bs'!A:S,16,FALSE)</f>
        <v>0</v>
      </c>
      <c r="V68" s="217">
        <f>VLOOKUP(A68,'[1]CUT Bs'!A:S,17,FALSE)</f>
        <v>0</v>
      </c>
      <c r="W68" s="217">
        <f>VLOOKUP(A68,'[1]RES. TRL'!F:H,2,FALSE)</f>
        <v>0</v>
      </c>
      <c r="X68" s="217">
        <f>VLOOKUP(A68,'[1]RES. TRL'!F:H,3,FALSE)</f>
        <v>0</v>
      </c>
      <c r="Y68" s="217">
        <f>VLOOKUP(A68,'[1]CUT USD'!A:N,2,FALSE)</f>
        <v>0</v>
      </c>
      <c r="Z68" s="217">
        <f>VLOOKUP(A68,'[1]CUT USD'!A:N,3,FALSE)</f>
        <v>0</v>
      </c>
      <c r="AA68" s="217">
        <f>VLOOKUP(A68,'[1]CUT USD'!A:N,4,FALSE)</f>
        <v>0</v>
      </c>
      <c r="AB68" s="217">
        <f>VLOOKUP(A68,'[1]CUT USD'!A:N,5,FALSE)</f>
        <v>0</v>
      </c>
      <c r="AC68" s="217">
        <f>VLOOKUP(A68,'[1]CUT USD'!A:N,6,FALSE)</f>
        <v>0</v>
      </c>
      <c r="AD68" s="217">
        <f>VLOOKUP(A68,'[1]CUT USD'!A:N,7,FALSE)</f>
        <v>0</v>
      </c>
      <c r="AE68" s="217">
        <f>VLOOKUP(A68,'[1]CUT USD'!A:N,8,FALSE)</f>
        <v>0</v>
      </c>
      <c r="AF68" s="217">
        <f>VLOOKUP(A68,'[1]CUT USD'!A:N,9,FALSE)</f>
        <v>0</v>
      </c>
      <c r="AG68" s="217">
        <f>VLOOKUP(A68,'[1]CUT USD'!A:N,10,FALSE)</f>
        <v>0</v>
      </c>
      <c r="AH68" s="217">
        <f>VLOOKUP(A68,'[1]CUT USD'!A:N,11,FALSE)</f>
        <v>0</v>
      </c>
      <c r="AI68" s="217">
        <f>VLOOKUP(A68,'[1]CUT USD'!A:N,12,FALSE)</f>
        <v>0</v>
      </c>
      <c r="AJ68" s="217">
        <f>VLOOKUP(A68,'[1]CUT USD'!A:N,13,FALSE)</f>
        <v>0</v>
      </c>
      <c r="AK68" s="217">
        <f>VLOOKUP(A68,'[1]CUT USD'!A:N,14,FALSE)</f>
        <v>0</v>
      </c>
      <c r="AL68" s="160">
        <f>SUM(D68:AK68)</f>
        <v>0</v>
      </c>
      <c r="AO68" s="84"/>
    </row>
    <row r="69" spans="1:41" ht="33" customHeight="1">
      <c r="A69" s="134">
        <v>150</v>
      </c>
      <c r="B69" s="135" t="str">
        <f>PROPER(VLOOKUP(A69,[1]bd_lista!$A:$D,2,FALSE))</f>
        <v>Proyecto Sucre Ciudad Universitaria</v>
      </c>
      <c r="C69" s="136" t="s">
        <v>11984</v>
      </c>
      <c r="D69" s="217">
        <f>VLOOKUP(A69,'[1]RES. TRL'!A:C,2,FALSE)</f>
        <v>0</v>
      </c>
      <c r="E69" s="217">
        <f>VLOOKUP(A69,'[1]RES. TRL'!A:C,3,FALSE)</f>
        <v>0</v>
      </c>
      <c r="F69" s="217">
        <f>VLOOKUP(A69,[1]RES.CDI!A:B,2,FALSE)</f>
        <v>0</v>
      </c>
      <c r="G69" s="217">
        <f>VLOOKUP(A69,'[1]CUT Bs'!A:S,2,FALSE)</f>
        <v>9</v>
      </c>
      <c r="H69" s="217">
        <f>VLOOKUP(A69,'[1]CUT Bs'!A:S,3,FALSE)</f>
        <v>0</v>
      </c>
      <c r="I69" s="217">
        <f>VLOOKUP(A69,'[1]CUT Bs'!A:S,4,FALSE)</f>
        <v>0</v>
      </c>
      <c r="J69" s="217">
        <f>VLOOKUP(A69,'[1]CUT Bs'!A:S,5,FALSE)</f>
        <v>234051.41</v>
      </c>
      <c r="K69" s="217">
        <f>VLOOKUP(A69,'[1]CUT Bs'!A:S,6,FALSE)</f>
        <v>0</v>
      </c>
      <c r="L69" s="217">
        <f>VLOOKUP(A69,'[1]CUT Bs'!A:S,7,FALSE)</f>
        <v>0</v>
      </c>
      <c r="M69" s="217">
        <f>VLOOKUP(A69,'[1]CUT Bs'!A:S,8,FALSE)</f>
        <v>0</v>
      </c>
      <c r="N69" s="217">
        <f>VLOOKUP(A69,'[1]CUT Bs'!A:S,9,FALSE)</f>
        <v>0</v>
      </c>
      <c r="O69" s="217">
        <f>VLOOKUP(A69,'[1]CUT Bs'!A:S,10,FALSE)</f>
        <v>0</v>
      </c>
      <c r="P69" s="217">
        <f>VLOOKUP(A69,'[1]CUT Bs'!A:S,11,FALSE)</f>
        <v>0</v>
      </c>
      <c r="Q69" s="217">
        <f>VLOOKUP(A69,'[1]CUT Bs'!A:S,12,FALSE)</f>
        <v>0</v>
      </c>
      <c r="R69" s="217">
        <f>VLOOKUP(A69,'[1]CUT Bs'!A:S,13,FALSE)</f>
        <v>0</v>
      </c>
      <c r="S69" s="217">
        <f>VLOOKUP(A69,'[1]CUT Bs'!A:S,14,FALSE)</f>
        <v>0</v>
      </c>
      <c r="T69" s="217">
        <f>VLOOKUP(A69,'[1]CUT Bs'!A:S,15,FALSE)</f>
        <v>0</v>
      </c>
      <c r="U69" s="217">
        <f>VLOOKUP(A69,'[1]CUT Bs'!A:S,16,FALSE)</f>
        <v>0</v>
      </c>
      <c r="V69" s="217">
        <f>VLOOKUP(A69,'[1]CUT Bs'!A:S,17,FALSE)</f>
        <v>0</v>
      </c>
      <c r="W69" s="217">
        <f>VLOOKUP(A69,'[1]RES. TRL'!F:H,2,FALSE)</f>
        <v>0</v>
      </c>
      <c r="X69" s="217">
        <f>VLOOKUP(A69,'[1]RES. TRL'!F:H,3,FALSE)</f>
        <v>0</v>
      </c>
      <c r="Y69" s="217">
        <f>VLOOKUP(A69,'[1]CUT USD'!A:N,2,FALSE)</f>
        <v>0</v>
      </c>
      <c r="Z69" s="217">
        <f>VLOOKUP(A69,'[1]CUT USD'!A:N,3,FALSE)</f>
        <v>0</v>
      </c>
      <c r="AA69" s="217">
        <f>VLOOKUP(A69,'[1]CUT USD'!A:N,4,FALSE)</f>
        <v>0</v>
      </c>
      <c r="AB69" s="217">
        <f>VLOOKUP(A69,'[1]CUT USD'!A:N,5,FALSE)</f>
        <v>0</v>
      </c>
      <c r="AC69" s="217">
        <f>VLOOKUP(A69,'[1]CUT USD'!A:N,6,FALSE)</f>
        <v>0</v>
      </c>
      <c r="AD69" s="217">
        <f>VLOOKUP(A69,'[1]CUT USD'!A:N,7,FALSE)</f>
        <v>0</v>
      </c>
      <c r="AE69" s="217">
        <f>VLOOKUP(A69,'[1]CUT USD'!A:N,8,FALSE)</f>
        <v>0</v>
      </c>
      <c r="AF69" s="217">
        <f>VLOOKUP(A69,'[1]CUT USD'!A:N,9,FALSE)</f>
        <v>0</v>
      </c>
      <c r="AG69" s="217">
        <f>VLOOKUP(A69,'[1]CUT USD'!A:N,10,FALSE)</f>
        <v>0</v>
      </c>
      <c r="AH69" s="217">
        <f>VLOOKUP(A69,'[1]CUT USD'!A:N,11,FALSE)</f>
        <v>0</v>
      </c>
      <c r="AI69" s="217">
        <f>VLOOKUP(A69,'[1]CUT USD'!A:N,12,FALSE)</f>
        <v>0</v>
      </c>
      <c r="AJ69" s="217">
        <f>VLOOKUP(A69,'[1]CUT USD'!A:N,13,FALSE)</f>
        <v>0</v>
      </c>
      <c r="AK69" s="217">
        <f>VLOOKUP(A69,'[1]CUT USD'!A:N,14,FALSE)</f>
        <v>0</v>
      </c>
      <c r="AL69" s="160">
        <f t="shared" si="1"/>
        <v>234060.41</v>
      </c>
      <c r="AO69" s="84"/>
    </row>
    <row r="70" spans="1:41" ht="33" customHeight="1">
      <c r="A70" s="134">
        <v>152</v>
      </c>
      <c r="B70" s="135" t="str">
        <f>PROPER(VLOOKUP(A70,[1]bd_lista!$A:$D,2,FALSE))</f>
        <v>Servicio Plurinacional De Defensa Pública</v>
      </c>
      <c r="C70" s="136" t="s">
        <v>11981</v>
      </c>
      <c r="D70" s="217">
        <f>VLOOKUP(A70,'[1]RES. TRL'!A:C,2,FALSE)</f>
        <v>0</v>
      </c>
      <c r="E70" s="217">
        <f>VLOOKUP(A70,'[1]RES. TRL'!A:C,3,FALSE)</f>
        <v>0</v>
      </c>
      <c r="F70" s="217">
        <f>VLOOKUP(A70,[1]RES.CDI!A:B,2,FALSE)</f>
        <v>0</v>
      </c>
      <c r="G70" s="217">
        <f>VLOOKUP(A70,'[1]CUT Bs'!A:S,2,FALSE)</f>
        <v>525</v>
      </c>
      <c r="H70" s="217">
        <f>VLOOKUP(A70,'[1]CUT Bs'!A:S,3,FALSE)</f>
        <v>0</v>
      </c>
      <c r="I70" s="217">
        <f>VLOOKUP(A70,'[1]CUT Bs'!A:S,4,FALSE)</f>
        <v>0</v>
      </c>
      <c r="J70" s="217">
        <f>VLOOKUP(A70,'[1]CUT Bs'!A:S,5,FALSE)</f>
        <v>924523.65</v>
      </c>
      <c r="K70" s="217">
        <f>VLOOKUP(A70,'[1]CUT Bs'!A:S,6,FALSE)</f>
        <v>0</v>
      </c>
      <c r="L70" s="217">
        <f>VLOOKUP(A70,'[1]CUT Bs'!A:S,7,FALSE)</f>
        <v>0</v>
      </c>
      <c r="M70" s="217">
        <f>VLOOKUP(A70,'[1]CUT Bs'!A:S,8,FALSE)</f>
        <v>0</v>
      </c>
      <c r="N70" s="217">
        <f>VLOOKUP(A70,'[1]CUT Bs'!A:S,9,FALSE)</f>
        <v>0</v>
      </c>
      <c r="O70" s="217">
        <f>VLOOKUP(A70,'[1]CUT Bs'!A:S,10,FALSE)</f>
        <v>0</v>
      </c>
      <c r="P70" s="217">
        <f>VLOOKUP(A70,'[1]CUT Bs'!A:S,11,FALSE)</f>
        <v>0</v>
      </c>
      <c r="Q70" s="217">
        <f>VLOOKUP(A70,'[1]CUT Bs'!A:S,12,FALSE)</f>
        <v>0</v>
      </c>
      <c r="R70" s="217">
        <f>VLOOKUP(A70,'[1]CUT Bs'!A:S,13,FALSE)</f>
        <v>0</v>
      </c>
      <c r="S70" s="217">
        <f>VLOOKUP(A70,'[1]CUT Bs'!A:S,14,FALSE)</f>
        <v>0</v>
      </c>
      <c r="T70" s="217">
        <f>VLOOKUP(A70,'[1]CUT Bs'!A:S,15,FALSE)</f>
        <v>0</v>
      </c>
      <c r="U70" s="217">
        <f>VLOOKUP(A70,'[1]CUT Bs'!A:S,16,FALSE)</f>
        <v>0</v>
      </c>
      <c r="V70" s="217">
        <f>VLOOKUP(A70,'[1]CUT Bs'!A:S,17,FALSE)</f>
        <v>0</v>
      </c>
      <c r="W70" s="217">
        <f>VLOOKUP(A70,'[1]RES. TRL'!F:H,2,FALSE)</f>
        <v>0</v>
      </c>
      <c r="X70" s="217">
        <f>VLOOKUP(A70,'[1]RES. TRL'!F:H,3,FALSE)</f>
        <v>0</v>
      </c>
      <c r="Y70" s="217">
        <f>VLOOKUP(A70,'[1]CUT USD'!A:N,2,FALSE)</f>
        <v>0</v>
      </c>
      <c r="Z70" s="217">
        <f>VLOOKUP(A70,'[1]CUT USD'!A:N,3,FALSE)</f>
        <v>0</v>
      </c>
      <c r="AA70" s="217">
        <f>VLOOKUP(A70,'[1]CUT USD'!A:N,4,FALSE)</f>
        <v>0</v>
      </c>
      <c r="AB70" s="217">
        <f>VLOOKUP(A70,'[1]CUT USD'!A:N,5,FALSE)</f>
        <v>0</v>
      </c>
      <c r="AC70" s="217">
        <f>VLOOKUP(A70,'[1]CUT USD'!A:N,6,FALSE)</f>
        <v>0</v>
      </c>
      <c r="AD70" s="217">
        <f>VLOOKUP(A70,'[1]CUT USD'!A:N,7,FALSE)</f>
        <v>0</v>
      </c>
      <c r="AE70" s="217">
        <f>VLOOKUP(A70,'[1]CUT USD'!A:N,8,FALSE)</f>
        <v>0</v>
      </c>
      <c r="AF70" s="217">
        <f>VLOOKUP(A70,'[1]CUT USD'!A:N,9,FALSE)</f>
        <v>0</v>
      </c>
      <c r="AG70" s="217">
        <f>VLOOKUP(A70,'[1]CUT USD'!A:N,10,FALSE)</f>
        <v>0</v>
      </c>
      <c r="AH70" s="217">
        <f>VLOOKUP(A70,'[1]CUT USD'!A:N,11,FALSE)</f>
        <v>0</v>
      </c>
      <c r="AI70" s="217">
        <f>VLOOKUP(A70,'[1]CUT USD'!A:N,12,FALSE)</f>
        <v>0</v>
      </c>
      <c r="AJ70" s="217">
        <f>VLOOKUP(A70,'[1]CUT USD'!A:N,13,FALSE)</f>
        <v>0</v>
      </c>
      <c r="AK70" s="217">
        <f>VLOOKUP(A70,'[1]CUT USD'!A:N,14,FALSE)</f>
        <v>0</v>
      </c>
      <c r="AL70" s="160">
        <f>SUM(D70:AK70)</f>
        <v>925048.65</v>
      </c>
      <c r="AO70" s="84"/>
    </row>
    <row r="71" spans="1:41" ht="33" customHeight="1">
      <c r="A71" s="134">
        <v>153</v>
      </c>
      <c r="B71" s="135" t="str">
        <f>PROPER(VLOOKUP(A71,[1]bd_lista!$A:$D,2,FALSE))</f>
        <v>Observatorio Plurinacional De La Calidad  Educativa</v>
      </c>
      <c r="C71" s="136" t="s">
        <v>11981</v>
      </c>
      <c r="D71" s="217">
        <f>VLOOKUP(A71,'[1]RES. TRL'!A:C,2,FALSE)</f>
        <v>0</v>
      </c>
      <c r="E71" s="217">
        <f>VLOOKUP(A71,'[1]RES. TRL'!A:C,3,FALSE)</f>
        <v>0</v>
      </c>
      <c r="F71" s="217">
        <f>VLOOKUP(A71,[1]RES.CDI!A:B,2,FALSE)</f>
        <v>0</v>
      </c>
      <c r="G71" s="217">
        <f>VLOOKUP(A71,'[1]CUT Bs'!A:S,2,FALSE)</f>
        <v>0</v>
      </c>
      <c r="H71" s="217">
        <f>VLOOKUP(A71,'[1]CUT Bs'!A:S,3,FALSE)</f>
        <v>0</v>
      </c>
      <c r="I71" s="217">
        <f>VLOOKUP(A71,'[1]CUT Bs'!A:S,4,FALSE)</f>
        <v>0</v>
      </c>
      <c r="J71" s="217">
        <f>VLOOKUP(A71,'[1]CUT Bs'!A:S,5,FALSE)</f>
        <v>0</v>
      </c>
      <c r="K71" s="217">
        <f>VLOOKUP(A71,'[1]CUT Bs'!A:S,6,FALSE)</f>
        <v>0</v>
      </c>
      <c r="L71" s="217">
        <f>VLOOKUP(A71,'[1]CUT Bs'!A:S,7,FALSE)</f>
        <v>0</v>
      </c>
      <c r="M71" s="217">
        <f>VLOOKUP(A71,'[1]CUT Bs'!A:S,8,FALSE)</f>
        <v>0</v>
      </c>
      <c r="N71" s="217">
        <f>VLOOKUP(A71,'[1]CUT Bs'!A:S,9,FALSE)</f>
        <v>0</v>
      </c>
      <c r="O71" s="217">
        <f>VLOOKUP(A71,'[1]CUT Bs'!A:S,10,FALSE)</f>
        <v>0</v>
      </c>
      <c r="P71" s="217">
        <f>VLOOKUP(A71,'[1]CUT Bs'!A:S,11,FALSE)</f>
        <v>0</v>
      </c>
      <c r="Q71" s="217">
        <f>VLOOKUP(A71,'[1]CUT Bs'!A:S,12,FALSE)</f>
        <v>0</v>
      </c>
      <c r="R71" s="217">
        <f>VLOOKUP(A71,'[1]CUT Bs'!A:S,13,FALSE)</f>
        <v>0</v>
      </c>
      <c r="S71" s="217">
        <f>VLOOKUP(A71,'[1]CUT Bs'!A:S,14,FALSE)</f>
        <v>0</v>
      </c>
      <c r="T71" s="217">
        <f>VLOOKUP(A71,'[1]CUT Bs'!A:S,15,FALSE)</f>
        <v>0</v>
      </c>
      <c r="U71" s="217">
        <f>VLOOKUP(A71,'[1]CUT Bs'!A:S,16,FALSE)</f>
        <v>0</v>
      </c>
      <c r="V71" s="217">
        <f>VLOOKUP(A71,'[1]CUT Bs'!A:S,17,FALSE)</f>
        <v>0</v>
      </c>
      <c r="W71" s="217">
        <f>VLOOKUP(A71,'[1]RES. TRL'!F:H,2,FALSE)</f>
        <v>0</v>
      </c>
      <c r="X71" s="217">
        <f>VLOOKUP(A71,'[1]RES. TRL'!F:H,3,FALSE)</f>
        <v>0</v>
      </c>
      <c r="Y71" s="217">
        <f>VLOOKUP(A71,'[1]CUT USD'!A:N,2,FALSE)</f>
        <v>0</v>
      </c>
      <c r="Z71" s="217">
        <f>VLOOKUP(A71,'[1]CUT USD'!A:N,3,FALSE)</f>
        <v>0</v>
      </c>
      <c r="AA71" s="217">
        <f>VLOOKUP(A71,'[1]CUT USD'!A:N,4,FALSE)</f>
        <v>0</v>
      </c>
      <c r="AB71" s="217">
        <f>VLOOKUP(A71,'[1]CUT USD'!A:N,5,FALSE)</f>
        <v>0</v>
      </c>
      <c r="AC71" s="217">
        <f>VLOOKUP(A71,'[1]CUT USD'!A:N,6,FALSE)</f>
        <v>0</v>
      </c>
      <c r="AD71" s="217">
        <f>VLOOKUP(A71,'[1]CUT USD'!A:N,7,FALSE)</f>
        <v>0</v>
      </c>
      <c r="AE71" s="217">
        <f>VLOOKUP(A71,'[1]CUT USD'!A:N,8,FALSE)</f>
        <v>0</v>
      </c>
      <c r="AF71" s="217">
        <f>VLOOKUP(A71,'[1]CUT USD'!A:N,9,FALSE)</f>
        <v>0</v>
      </c>
      <c r="AG71" s="217">
        <f>VLOOKUP(A71,'[1]CUT USD'!A:N,10,FALSE)</f>
        <v>0</v>
      </c>
      <c r="AH71" s="217">
        <f>VLOOKUP(A71,'[1]CUT USD'!A:N,11,FALSE)</f>
        <v>0</v>
      </c>
      <c r="AI71" s="217">
        <f>VLOOKUP(A71,'[1]CUT USD'!A:N,12,FALSE)</f>
        <v>0</v>
      </c>
      <c r="AJ71" s="217">
        <f>VLOOKUP(A71,'[1]CUT USD'!A:N,13,FALSE)</f>
        <v>0</v>
      </c>
      <c r="AK71" s="217">
        <f>VLOOKUP(A71,'[1]CUT USD'!A:N,14,FALSE)</f>
        <v>0</v>
      </c>
      <c r="AL71" s="160">
        <f t="shared" si="1"/>
        <v>0</v>
      </c>
      <c r="AO71" s="84"/>
    </row>
    <row r="72" spans="1:41" ht="33" customHeight="1">
      <c r="A72" s="134">
        <v>154</v>
      </c>
      <c r="B72" s="135" t="str">
        <f>PROPER(VLOOKUP(A72,[1]bd_lista!$A:$D,2,FALSE))</f>
        <v>Museo Nacional De Historia Natural</v>
      </c>
      <c r="C72" s="136" t="s">
        <v>11981</v>
      </c>
      <c r="D72" s="217">
        <f>VLOOKUP(A72,'[1]RES. TRL'!A:C,2,FALSE)</f>
        <v>0</v>
      </c>
      <c r="E72" s="217">
        <f>VLOOKUP(A72,'[1]RES. TRL'!A:C,3,FALSE)</f>
        <v>0</v>
      </c>
      <c r="F72" s="217">
        <f>VLOOKUP(A72,[1]RES.CDI!A:B,2,FALSE)</f>
        <v>0</v>
      </c>
      <c r="G72" s="217">
        <f>VLOOKUP(A72,'[1]CUT Bs'!A:S,2,FALSE)</f>
        <v>0</v>
      </c>
      <c r="H72" s="217">
        <f>VLOOKUP(A72,'[1]CUT Bs'!A:S,3,FALSE)</f>
        <v>0</v>
      </c>
      <c r="I72" s="217">
        <f>VLOOKUP(A72,'[1]CUT Bs'!A:S,4,FALSE)</f>
        <v>0</v>
      </c>
      <c r="J72" s="217">
        <f>VLOOKUP(A72,'[1]CUT Bs'!A:S,5,FALSE)</f>
        <v>0</v>
      </c>
      <c r="K72" s="217">
        <f>VLOOKUP(A72,'[1]CUT Bs'!A:S,6,FALSE)</f>
        <v>0</v>
      </c>
      <c r="L72" s="217">
        <f>VLOOKUP(A72,'[1]CUT Bs'!A:S,7,FALSE)</f>
        <v>0</v>
      </c>
      <c r="M72" s="217">
        <f>VLOOKUP(A72,'[1]CUT Bs'!A:S,8,FALSE)</f>
        <v>0</v>
      </c>
      <c r="N72" s="217">
        <f>VLOOKUP(A72,'[1]CUT Bs'!A:S,9,FALSE)</f>
        <v>0</v>
      </c>
      <c r="O72" s="217">
        <f>VLOOKUP(A72,'[1]CUT Bs'!A:S,10,FALSE)</f>
        <v>0</v>
      </c>
      <c r="P72" s="217">
        <f>VLOOKUP(A72,'[1]CUT Bs'!A:S,11,FALSE)</f>
        <v>0</v>
      </c>
      <c r="Q72" s="217">
        <f>VLOOKUP(A72,'[1]CUT Bs'!A:S,12,FALSE)</f>
        <v>0</v>
      </c>
      <c r="R72" s="217">
        <f>VLOOKUP(A72,'[1]CUT Bs'!A:S,13,FALSE)</f>
        <v>0</v>
      </c>
      <c r="S72" s="217">
        <f>VLOOKUP(A72,'[1]CUT Bs'!A:S,14,FALSE)</f>
        <v>0</v>
      </c>
      <c r="T72" s="217">
        <f>VLOOKUP(A72,'[1]CUT Bs'!A:S,15,FALSE)</f>
        <v>0</v>
      </c>
      <c r="U72" s="217">
        <f>VLOOKUP(A72,'[1]CUT Bs'!A:S,16,FALSE)</f>
        <v>0</v>
      </c>
      <c r="V72" s="217">
        <f>VLOOKUP(A72,'[1]CUT Bs'!A:S,17,FALSE)</f>
        <v>0</v>
      </c>
      <c r="W72" s="217">
        <f>VLOOKUP(A72,'[1]RES. TRL'!F:H,2,FALSE)</f>
        <v>0</v>
      </c>
      <c r="X72" s="217">
        <f>VLOOKUP(A72,'[1]RES. TRL'!F:H,3,FALSE)</f>
        <v>0</v>
      </c>
      <c r="Y72" s="217">
        <f>VLOOKUP(A72,'[1]CUT USD'!A:N,2,FALSE)</f>
        <v>0</v>
      </c>
      <c r="Z72" s="217">
        <f>VLOOKUP(A72,'[1]CUT USD'!A:N,3,FALSE)</f>
        <v>0</v>
      </c>
      <c r="AA72" s="217">
        <f>VLOOKUP(A72,'[1]CUT USD'!A:N,4,FALSE)</f>
        <v>0</v>
      </c>
      <c r="AB72" s="217">
        <f>VLOOKUP(A72,'[1]CUT USD'!A:N,5,FALSE)</f>
        <v>0</v>
      </c>
      <c r="AC72" s="217">
        <f>VLOOKUP(A72,'[1]CUT USD'!A:N,6,FALSE)</f>
        <v>0</v>
      </c>
      <c r="AD72" s="217">
        <f>VLOOKUP(A72,'[1]CUT USD'!A:N,7,FALSE)</f>
        <v>0</v>
      </c>
      <c r="AE72" s="217">
        <f>VLOOKUP(A72,'[1]CUT USD'!A:N,8,FALSE)</f>
        <v>0</v>
      </c>
      <c r="AF72" s="217">
        <f>VLOOKUP(A72,'[1]CUT USD'!A:N,9,FALSE)</f>
        <v>0</v>
      </c>
      <c r="AG72" s="217">
        <f>VLOOKUP(A72,'[1]CUT USD'!A:N,10,FALSE)</f>
        <v>0</v>
      </c>
      <c r="AH72" s="217">
        <f>VLOOKUP(A72,'[1]CUT USD'!A:N,11,FALSE)</f>
        <v>0</v>
      </c>
      <c r="AI72" s="217">
        <f>VLOOKUP(A72,'[1]CUT USD'!A:N,12,FALSE)</f>
        <v>0</v>
      </c>
      <c r="AJ72" s="217">
        <f>VLOOKUP(A72,'[1]CUT USD'!A:N,13,FALSE)</f>
        <v>0</v>
      </c>
      <c r="AK72" s="217">
        <f>VLOOKUP(A72,'[1]CUT USD'!A:N,14,FALSE)</f>
        <v>0</v>
      </c>
      <c r="AL72" s="160">
        <f>SUM(D72:AK72)</f>
        <v>0</v>
      </c>
      <c r="AO72" s="84"/>
    </row>
    <row r="73" spans="1:41" ht="33" customHeight="1">
      <c r="A73" s="134">
        <v>155</v>
      </c>
      <c r="B73" s="135" t="str">
        <f>PROPER(VLOOKUP(A73,[1]bd_lista!$A:$D,2,FALSE))</f>
        <v>Dirección Del Notariado Plurinacional</v>
      </c>
      <c r="C73" s="136" t="s">
        <v>11988</v>
      </c>
      <c r="D73" s="217">
        <f>VLOOKUP(A73,'[1]RES. TRL'!A:C,2,FALSE)</f>
        <v>0</v>
      </c>
      <c r="E73" s="217">
        <f>VLOOKUP(A73,'[1]RES. TRL'!A:C,3,FALSE)</f>
        <v>0</v>
      </c>
      <c r="F73" s="217">
        <f>VLOOKUP(A73,[1]RES.CDI!A:B,2,FALSE)</f>
        <v>0</v>
      </c>
      <c r="G73" s="217">
        <f>VLOOKUP(A73,'[1]CUT Bs'!A:S,2,FALSE)</f>
        <v>0</v>
      </c>
      <c r="H73" s="217">
        <f>VLOOKUP(A73,'[1]CUT Bs'!A:S,3,FALSE)</f>
        <v>0</v>
      </c>
      <c r="I73" s="217">
        <f>VLOOKUP(A73,'[1]CUT Bs'!A:S,4,FALSE)</f>
        <v>0</v>
      </c>
      <c r="J73" s="217">
        <f>VLOOKUP(A73,'[1]CUT Bs'!A:S,5,FALSE)</f>
        <v>0</v>
      </c>
      <c r="K73" s="217">
        <f>VLOOKUP(A73,'[1]CUT Bs'!A:S,6,FALSE)</f>
        <v>0</v>
      </c>
      <c r="L73" s="217">
        <f>VLOOKUP(A73,'[1]CUT Bs'!A:S,7,FALSE)</f>
        <v>0</v>
      </c>
      <c r="M73" s="217">
        <f>VLOOKUP(A73,'[1]CUT Bs'!A:S,8,FALSE)</f>
        <v>0</v>
      </c>
      <c r="N73" s="217">
        <f>VLOOKUP(A73,'[1]CUT Bs'!A:S,9,FALSE)</f>
        <v>0</v>
      </c>
      <c r="O73" s="217">
        <f>VLOOKUP(A73,'[1]CUT Bs'!A:S,10,FALSE)</f>
        <v>0</v>
      </c>
      <c r="P73" s="217">
        <f>VLOOKUP(A73,'[1]CUT Bs'!A:S,11,FALSE)</f>
        <v>0</v>
      </c>
      <c r="Q73" s="217">
        <f>VLOOKUP(A73,'[1]CUT Bs'!A:S,12,FALSE)</f>
        <v>0</v>
      </c>
      <c r="R73" s="217">
        <f>VLOOKUP(A73,'[1]CUT Bs'!A:S,13,FALSE)</f>
        <v>0</v>
      </c>
      <c r="S73" s="217">
        <f>VLOOKUP(A73,'[1]CUT Bs'!A:S,14,FALSE)</f>
        <v>0</v>
      </c>
      <c r="T73" s="217">
        <f>VLOOKUP(A73,'[1]CUT Bs'!A:S,15,FALSE)</f>
        <v>0</v>
      </c>
      <c r="U73" s="217">
        <f>VLOOKUP(A73,'[1]CUT Bs'!A:S,16,FALSE)</f>
        <v>0</v>
      </c>
      <c r="V73" s="217">
        <f>VLOOKUP(A73,'[1]CUT Bs'!A:S,17,FALSE)</f>
        <v>0</v>
      </c>
      <c r="W73" s="217">
        <f>VLOOKUP(A73,'[1]RES. TRL'!F:H,2,FALSE)</f>
        <v>0</v>
      </c>
      <c r="X73" s="217">
        <f>VLOOKUP(A73,'[1]RES. TRL'!F:H,3,FALSE)</f>
        <v>0</v>
      </c>
      <c r="Y73" s="217">
        <f>VLOOKUP(A73,'[1]CUT USD'!A:N,2,FALSE)</f>
        <v>0</v>
      </c>
      <c r="Z73" s="217">
        <f>VLOOKUP(A73,'[1]CUT USD'!A:N,3,FALSE)</f>
        <v>0</v>
      </c>
      <c r="AA73" s="217">
        <f>VLOOKUP(A73,'[1]CUT USD'!A:N,4,FALSE)</f>
        <v>0</v>
      </c>
      <c r="AB73" s="217">
        <f>VLOOKUP(A73,'[1]CUT USD'!A:N,5,FALSE)</f>
        <v>0</v>
      </c>
      <c r="AC73" s="217">
        <f>VLOOKUP(A73,'[1]CUT USD'!A:N,6,FALSE)</f>
        <v>0</v>
      </c>
      <c r="AD73" s="217">
        <f>VLOOKUP(A73,'[1]CUT USD'!A:N,7,FALSE)</f>
        <v>0</v>
      </c>
      <c r="AE73" s="217">
        <f>VLOOKUP(A73,'[1]CUT USD'!A:N,8,FALSE)</f>
        <v>0</v>
      </c>
      <c r="AF73" s="217">
        <f>VLOOKUP(A73,'[1]CUT USD'!A:N,9,FALSE)</f>
        <v>0</v>
      </c>
      <c r="AG73" s="217">
        <f>VLOOKUP(A73,'[1]CUT USD'!A:N,10,FALSE)</f>
        <v>0</v>
      </c>
      <c r="AH73" s="217">
        <f>VLOOKUP(A73,'[1]CUT USD'!A:N,11,FALSE)</f>
        <v>0</v>
      </c>
      <c r="AI73" s="217">
        <f>VLOOKUP(A73,'[1]CUT USD'!A:N,12,FALSE)</f>
        <v>0</v>
      </c>
      <c r="AJ73" s="217">
        <f>VLOOKUP(A73,'[1]CUT USD'!A:N,13,FALSE)</f>
        <v>0</v>
      </c>
      <c r="AK73" s="217">
        <f>VLOOKUP(A73,'[1]CUT USD'!A:N,14,FALSE)</f>
        <v>0</v>
      </c>
      <c r="AL73" s="160">
        <f t="shared" si="1"/>
        <v>0</v>
      </c>
      <c r="AO73" s="84"/>
    </row>
    <row r="74" spans="1:41" ht="33" customHeight="1">
      <c r="A74" s="134">
        <v>156</v>
      </c>
      <c r="B74" s="135" t="str">
        <f>PROPER(VLOOKUP(A74,[1]bd_lista!$A:$D,2,FALSE))</f>
        <v>Servicio Plurinacional De Asistencia A La Víctima</v>
      </c>
      <c r="C74" s="136" t="s">
        <v>11988</v>
      </c>
      <c r="D74" s="217">
        <f>VLOOKUP(A74,'[1]RES. TRL'!A:C,2,FALSE)</f>
        <v>0</v>
      </c>
      <c r="E74" s="217">
        <f>VLOOKUP(A74,'[1]RES. TRL'!A:C,3,FALSE)</f>
        <v>0</v>
      </c>
      <c r="F74" s="217">
        <f>VLOOKUP(A74,[1]RES.CDI!A:B,2,FALSE)</f>
        <v>0</v>
      </c>
      <c r="G74" s="217">
        <f>VLOOKUP(A74,'[1]CUT Bs'!A:S,2,FALSE)</f>
        <v>0</v>
      </c>
      <c r="H74" s="217">
        <f>VLOOKUP(A74,'[1]CUT Bs'!A:S,3,FALSE)</f>
        <v>0</v>
      </c>
      <c r="I74" s="217">
        <f>VLOOKUP(A74,'[1]CUT Bs'!A:S,4,FALSE)</f>
        <v>0</v>
      </c>
      <c r="J74" s="217">
        <f>VLOOKUP(A74,'[1]CUT Bs'!A:S,5,FALSE)</f>
        <v>0</v>
      </c>
      <c r="K74" s="217">
        <f>VLOOKUP(A74,'[1]CUT Bs'!A:S,6,FALSE)</f>
        <v>0</v>
      </c>
      <c r="L74" s="217">
        <f>VLOOKUP(A74,'[1]CUT Bs'!A:S,7,FALSE)</f>
        <v>0</v>
      </c>
      <c r="M74" s="217">
        <f>VLOOKUP(A74,'[1]CUT Bs'!A:S,8,FALSE)</f>
        <v>0</v>
      </c>
      <c r="N74" s="217">
        <f>VLOOKUP(A74,'[1]CUT Bs'!A:S,9,FALSE)</f>
        <v>0</v>
      </c>
      <c r="O74" s="217">
        <f>VLOOKUP(A74,'[1]CUT Bs'!A:S,10,FALSE)</f>
        <v>0</v>
      </c>
      <c r="P74" s="217">
        <f>VLOOKUP(A74,'[1]CUT Bs'!A:S,11,FALSE)</f>
        <v>0</v>
      </c>
      <c r="Q74" s="217">
        <f>VLOOKUP(A74,'[1]CUT Bs'!A:S,12,FALSE)</f>
        <v>0</v>
      </c>
      <c r="R74" s="217">
        <f>VLOOKUP(A74,'[1]CUT Bs'!A:S,13,FALSE)</f>
        <v>0</v>
      </c>
      <c r="S74" s="217">
        <f>VLOOKUP(A74,'[1]CUT Bs'!A:S,14,FALSE)</f>
        <v>0</v>
      </c>
      <c r="T74" s="217">
        <f>VLOOKUP(A74,'[1]CUT Bs'!A:S,15,FALSE)</f>
        <v>0</v>
      </c>
      <c r="U74" s="217">
        <f>VLOOKUP(A74,'[1]CUT Bs'!A:S,16,FALSE)</f>
        <v>0</v>
      </c>
      <c r="V74" s="217">
        <f>VLOOKUP(A74,'[1]CUT Bs'!A:S,17,FALSE)</f>
        <v>0</v>
      </c>
      <c r="W74" s="217">
        <f>VLOOKUP(A74,'[1]RES. TRL'!F:H,2,FALSE)</f>
        <v>0</v>
      </c>
      <c r="X74" s="217">
        <f>VLOOKUP(A74,'[1]RES. TRL'!F:H,3,FALSE)</f>
        <v>0</v>
      </c>
      <c r="Y74" s="217">
        <f>VLOOKUP(A74,'[1]CUT USD'!A:N,2,FALSE)</f>
        <v>0</v>
      </c>
      <c r="Z74" s="217">
        <f>VLOOKUP(A74,'[1]CUT USD'!A:N,3,FALSE)</f>
        <v>0</v>
      </c>
      <c r="AA74" s="217">
        <f>VLOOKUP(A74,'[1]CUT USD'!A:N,4,FALSE)</f>
        <v>0</v>
      </c>
      <c r="AB74" s="217">
        <f>VLOOKUP(A74,'[1]CUT USD'!A:N,5,FALSE)</f>
        <v>0</v>
      </c>
      <c r="AC74" s="217">
        <f>VLOOKUP(A74,'[1]CUT USD'!A:N,6,FALSE)</f>
        <v>0</v>
      </c>
      <c r="AD74" s="217">
        <f>VLOOKUP(A74,'[1]CUT USD'!A:N,7,FALSE)</f>
        <v>0</v>
      </c>
      <c r="AE74" s="217">
        <f>VLOOKUP(A74,'[1]CUT USD'!A:N,8,FALSE)</f>
        <v>0</v>
      </c>
      <c r="AF74" s="217">
        <f>VLOOKUP(A74,'[1]CUT USD'!A:N,9,FALSE)</f>
        <v>0</v>
      </c>
      <c r="AG74" s="217">
        <f>VLOOKUP(A74,'[1]CUT USD'!A:N,10,FALSE)</f>
        <v>0</v>
      </c>
      <c r="AH74" s="217">
        <f>VLOOKUP(A74,'[1]CUT USD'!A:N,11,FALSE)</f>
        <v>0</v>
      </c>
      <c r="AI74" s="217">
        <f>VLOOKUP(A74,'[1]CUT USD'!A:N,12,FALSE)</f>
        <v>0</v>
      </c>
      <c r="AJ74" s="217">
        <f>VLOOKUP(A74,'[1]CUT USD'!A:N,13,FALSE)</f>
        <v>0</v>
      </c>
      <c r="AK74" s="217">
        <f>VLOOKUP(A74,'[1]CUT USD'!A:N,14,FALSE)</f>
        <v>0</v>
      </c>
      <c r="AL74" s="160">
        <f t="shared" si="1"/>
        <v>0</v>
      </c>
      <c r="AO74" s="84"/>
    </row>
    <row r="75" spans="1:41" ht="33" customHeight="1">
      <c r="A75" s="134">
        <v>157</v>
      </c>
      <c r="B75" s="135" t="str">
        <f>PROPER(VLOOKUP(A75,[1]bd_lista!$A:$D,2,FALSE))</f>
        <v>Servicio Para La Prevención De La Tortura</v>
      </c>
      <c r="C75" s="136" t="s">
        <v>11991</v>
      </c>
      <c r="D75" s="217">
        <f>VLOOKUP(A75,'[1]RES. TRL'!A:C,2,FALSE)</f>
        <v>0</v>
      </c>
      <c r="E75" s="217">
        <f>VLOOKUP(A75,'[1]RES. TRL'!A:C,3,FALSE)</f>
        <v>0</v>
      </c>
      <c r="F75" s="217">
        <f>VLOOKUP(A75,[1]RES.CDI!A:B,2,FALSE)</f>
        <v>0</v>
      </c>
      <c r="G75" s="217">
        <f>VLOOKUP(A75,'[1]CUT Bs'!A:S,2,FALSE)</f>
        <v>0</v>
      </c>
      <c r="H75" s="217">
        <f>VLOOKUP(A75,'[1]CUT Bs'!A:S,3,FALSE)</f>
        <v>0</v>
      </c>
      <c r="I75" s="217">
        <f>VLOOKUP(A75,'[1]CUT Bs'!A:S,4,FALSE)</f>
        <v>0</v>
      </c>
      <c r="J75" s="217">
        <f>VLOOKUP(A75,'[1]CUT Bs'!A:S,5,FALSE)</f>
        <v>0</v>
      </c>
      <c r="K75" s="217">
        <f>VLOOKUP(A75,'[1]CUT Bs'!A:S,6,FALSE)</f>
        <v>0</v>
      </c>
      <c r="L75" s="217">
        <f>VLOOKUP(A75,'[1]CUT Bs'!A:S,7,FALSE)</f>
        <v>0</v>
      </c>
      <c r="M75" s="217">
        <f>VLOOKUP(A75,'[1]CUT Bs'!A:S,8,FALSE)</f>
        <v>0</v>
      </c>
      <c r="N75" s="217">
        <f>VLOOKUP(A75,'[1]CUT Bs'!A:S,9,FALSE)</f>
        <v>0</v>
      </c>
      <c r="O75" s="217">
        <f>VLOOKUP(A75,'[1]CUT Bs'!A:S,10,FALSE)</f>
        <v>0</v>
      </c>
      <c r="P75" s="217">
        <f>VLOOKUP(A75,'[1]CUT Bs'!A:S,11,FALSE)</f>
        <v>0</v>
      </c>
      <c r="Q75" s="217">
        <f>VLOOKUP(A75,'[1]CUT Bs'!A:S,12,FALSE)</f>
        <v>0</v>
      </c>
      <c r="R75" s="217">
        <f>VLOOKUP(A75,'[1]CUT Bs'!A:S,13,FALSE)</f>
        <v>0</v>
      </c>
      <c r="S75" s="217">
        <f>VLOOKUP(A75,'[1]CUT Bs'!A:S,14,FALSE)</f>
        <v>0</v>
      </c>
      <c r="T75" s="217">
        <f>VLOOKUP(A75,'[1]CUT Bs'!A:S,15,FALSE)</f>
        <v>0</v>
      </c>
      <c r="U75" s="217">
        <f>VLOOKUP(A75,'[1]CUT Bs'!A:S,16,FALSE)</f>
        <v>0</v>
      </c>
      <c r="V75" s="217">
        <f>VLOOKUP(A75,'[1]CUT Bs'!A:S,17,FALSE)</f>
        <v>0</v>
      </c>
      <c r="W75" s="217">
        <f>VLOOKUP(A75,'[1]RES. TRL'!F:H,2,FALSE)</f>
        <v>0</v>
      </c>
      <c r="X75" s="217">
        <f>VLOOKUP(A75,'[1]RES. TRL'!F:H,3,FALSE)</f>
        <v>0</v>
      </c>
      <c r="Y75" s="217">
        <f>VLOOKUP(A75,'[1]CUT USD'!A:N,2,FALSE)</f>
        <v>0</v>
      </c>
      <c r="Z75" s="217">
        <f>VLOOKUP(A75,'[1]CUT USD'!A:N,3,FALSE)</f>
        <v>0</v>
      </c>
      <c r="AA75" s="217">
        <f>VLOOKUP(A75,'[1]CUT USD'!A:N,4,FALSE)</f>
        <v>0</v>
      </c>
      <c r="AB75" s="217">
        <f>VLOOKUP(A75,'[1]CUT USD'!A:N,5,FALSE)</f>
        <v>0</v>
      </c>
      <c r="AC75" s="217">
        <f>VLOOKUP(A75,'[1]CUT USD'!A:N,6,FALSE)</f>
        <v>0</v>
      </c>
      <c r="AD75" s="217">
        <f>VLOOKUP(A75,'[1]CUT USD'!A:N,7,FALSE)</f>
        <v>0</v>
      </c>
      <c r="AE75" s="217">
        <f>VLOOKUP(A75,'[1]CUT USD'!A:N,8,FALSE)</f>
        <v>0</v>
      </c>
      <c r="AF75" s="217">
        <f>VLOOKUP(A75,'[1]CUT USD'!A:N,9,FALSE)</f>
        <v>0</v>
      </c>
      <c r="AG75" s="217">
        <f>VLOOKUP(A75,'[1]CUT USD'!A:N,10,FALSE)</f>
        <v>0</v>
      </c>
      <c r="AH75" s="217">
        <f>VLOOKUP(A75,'[1]CUT USD'!A:N,11,FALSE)</f>
        <v>0</v>
      </c>
      <c r="AI75" s="217">
        <f>VLOOKUP(A75,'[1]CUT USD'!A:N,12,FALSE)</f>
        <v>0</v>
      </c>
      <c r="AJ75" s="217">
        <f>VLOOKUP(A75,'[1]CUT USD'!A:N,13,FALSE)</f>
        <v>0</v>
      </c>
      <c r="AK75" s="217">
        <f>VLOOKUP(A75,'[1]CUT USD'!A:N,14,FALSE)</f>
        <v>0</v>
      </c>
      <c r="AL75" s="160">
        <f t="shared" si="1"/>
        <v>0</v>
      </c>
      <c r="AO75" s="84"/>
    </row>
    <row r="76" spans="1:41" ht="33" customHeight="1">
      <c r="A76" s="134">
        <v>159</v>
      </c>
      <c r="B76" s="135" t="str">
        <f>PROPER(VLOOKUP(A76,[1]bd_lista!$A:$D,2,FALSE))</f>
        <v>Oficinatécnica Para El Fortalecimiento De La Empresa Pública</v>
      </c>
      <c r="C76" s="136" t="s">
        <v>11991</v>
      </c>
      <c r="D76" s="217">
        <f>VLOOKUP(A76,'[1]RES. TRL'!A:C,2,FALSE)</f>
        <v>0</v>
      </c>
      <c r="E76" s="217">
        <f>VLOOKUP(A76,'[1]RES. TRL'!A:C,3,FALSE)</f>
        <v>0</v>
      </c>
      <c r="F76" s="217">
        <f>VLOOKUP(A76,[1]RES.CDI!A:B,2,FALSE)</f>
        <v>0</v>
      </c>
      <c r="G76" s="217">
        <f>VLOOKUP(A76,'[1]CUT Bs'!A:S,2,FALSE)</f>
        <v>0</v>
      </c>
      <c r="H76" s="217">
        <f>VLOOKUP(A76,'[1]CUT Bs'!A:S,3,FALSE)</f>
        <v>0</v>
      </c>
      <c r="I76" s="217">
        <f>VLOOKUP(A76,'[1]CUT Bs'!A:S,4,FALSE)</f>
        <v>0</v>
      </c>
      <c r="J76" s="217">
        <f>VLOOKUP(A76,'[1]CUT Bs'!A:S,5,FALSE)</f>
        <v>0</v>
      </c>
      <c r="K76" s="217">
        <f>VLOOKUP(A76,'[1]CUT Bs'!A:S,6,FALSE)</f>
        <v>0</v>
      </c>
      <c r="L76" s="217">
        <f>VLOOKUP(A76,'[1]CUT Bs'!A:S,7,FALSE)</f>
        <v>0</v>
      </c>
      <c r="M76" s="217">
        <f>VLOOKUP(A76,'[1]CUT Bs'!A:S,8,FALSE)</f>
        <v>0</v>
      </c>
      <c r="N76" s="217">
        <f>VLOOKUP(A76,'[1]CUT Bs'!A:S,9,FALSE)</f>
        <v>0</v>
      </c>
      <c r="O76" s="217">
        <f>VLOOKUP(A76,'[1]CUT Bs'!A:S,10,FALSE)</f>
        <v>0</v>
      </c>
      <c r="P76" s="217">
        <f>VLOOKUP(A76,'[1]CUT Bs'!A:S,11,FALSE)</f>
        <v>0</v>
      </c>
      <c r="Q76" s="217">
        <f>VLOOKUP(A76,'[1]CUT Bs'!A:S,12,FALSE)</f>
        <v>0</v>
      </c>
      <c r="R76" s="217">
        <f>VLOOKUP(A76,'[1]CUT Bs'!A:S,13,FALSE)</f>
        <v>0</v>
      </c>
      <c r="S76" s="217">
        <f>VLOOKUP(A76,'[1]CUT Bs'!A:S,14,FALSE)</f>
        <v>0</v>
      </c>
      <c r="T76" s="217">
        <f>VLOOKUP(A76,'[1]CUT Bs'!A:S,15,FALSE)</f>
        <v>0</v>
      </c>
      <c r="U76" s="217">
        <f>VLOOKUP(A76,'[1]CUT Bs'!A:S,16,FALSE)</f>
        <v>0</v>
      </c>
      <c r="V76" s="217">
        <f>VLOOKUP(A76,'[1]CUT Bs'!A:S,17,FALSE)</f>
        <v>0</v>
      </c>
      <c r="W76" s="217">
        <f>VLOOKUP(A76,'[1]RES. TRL'!F:H,2,FALSE)</f>
        <v>0</v>
      </c>
      <c r="X76" s="217">
        <f>VLOOKUP(A76,'[1]RES. TRL'!F:H,3,FALSE)</f>
        <v>0</v>
      </c>
      <c r="Y76" s="217">
        <f>VLOOKUP(A76,'[1]CUT USD'!A:N,2,FALSE)</f>
        <v>0</v>
      </c>
      <c r="Z76" s="217">
        <f>VLOOKUP(A76,'[1]CUT USD'!A:N,3,FALSE)</f>
        <v>0</v>
      </c>
      <c r="AA76" s="217">
        <f>VLOOKUP(A76,'[1]CUT USD'!A:N,4,FALSE)</f>
        <v>0</v>
      </c>
      <c r="AB76" s="217">
        <f>VLOOKUP(A76,'[1]CUT USD'!A:N,5,FALSE)</f>
        <v>0</v>
      </c>
      <c r="AC76" s="217">
        <f>VLOOKUP(A76,'[1]CUT USD'!A:N,6,FALSE)</f>
        <v>0</v>
      </c>
      <c r="AD76" s="217">
        <f>VLOOKUP(A76,'[1]CUT USD'!A:N,7,FALSE)</f>
        <v>0</v>
      </c>
      <c r="AE76" s="217">
        <f>VLOOKUP(A76,'[1]CUT USD'!A:N,8,FALSE)</f>
        <v>0</v>
      </c>
      <c r="AF76" s="217">
        <f>VLOOKUP(A76,'[1]CUT USD'!A:N,9,FALSE)</f>
        <v>0</v>
      </c>
      <c r="AG76" s="217">
        <f>VLOOKUP(A76,'[1]CUT USD'!A:N,10,FALSE)</f>
        <v>0</v>
      </c>
      <c r="AH76" s="217">
        <f>VLOOKUP(A76,'[1]CUT USD'!A:N,11,FALSE)</f>
        <v>0</v>
      </c>
      <c r="AI76" s="217">
        <f>VLOOKUP(A76,'[1]CUT USD'!A:N,12,FALSE)</f>
        <v>0</v>
      </c>
      <c r="AJ76" s="217">
        <f>VLOOKUP(A76,'[1]CUT USD'!A:N,13,FALSE)</f>
        <v>0</v>
      </c>
      <c r="AK76" s="217">
        <f>VLOOKUP(A76,'[1]CUT USD'!A:N,14,FALSE)</f>
        <v>0</v>
      </c>
      <c r="AL76" s="160">
        <f t="shared" ref="AL76:AL139" si="2">SUM(D76:AK76)</f>
        <v>0</v>
      </c>
      <c r="AO76" s="84"/>
    </row>
    <row r="77" spans="1:41" ht="33" customHeight="1">
      <c r="A77" s="134">
        <v>163</v>
      </c>
      <c r="B77" s="135" t="str">
        <f>PROPER(VLOOKUP(A77,[1]bd_lista!$A:$D,2,FALSE))</f>
        <v>Agencia Nacional De Hidrocarburos</v>
      </c>
      <c r="C77" s="136" t="s">
        <v>11982</v>
      </c>
      <c r="D77" s="217">
        <f>VLOOKUP(A77,'[1]RES. TRL'!A:C,2,FALSE)</f>
        <v>36</v>
      </c>
      <c r="E77" s="217">
        <f>VLOOKUP(A77,'[1]RES. TRL'!A:C,3,FALSE)</f>
        <v>0</v>
      </c>
      <c r="F77" s="217">
        <f>VLOOKUP(A77,[1]RES.CDI!A:B,2,FALSE)</f>
        <v>9846333.1300000008</v>
      </c>
      <c r="G77" s="217">
        <f>VLOOKUP(A77,'[1]CUT Bs'!A:S,2,FALSE)</f>
        <v>3883.17</v>
      </c>
      <c r="H77" s="217">
        <f>VLOOKUP(A77,'[1]CUT Bs'!A:S,3,FALSE)</f>
        <v>0</v>
      </c>
      <c r="I77" s="217">
        <f>VLOOKUP(A77,'[1]CUT Bs'!A:S,4,FALSE)</f>
        <v>0</v>
      </c>
      <c r="J77" s="217">
        <f>VLOOKUP(A77,'[1]CUT Bs'!A:S,5,FALSE)</f>
        <v>0</v>
      </c>
      <c r="K77" s="217">
        <f>VLOOKUP(A77,'[1]CUT Bs'!A:S,6,FALSE)</f>
        <v>0</v>
      </c>
      <c r="L77" s="217">
        <f>VLOOKUP(A77,'[1]CUT Bs'!A:S,7,FALSE)</f>
        <v>538.5</v>
      </c>
      <c r="M77" s="217">
        <f>VLOOKUP(A77,'[1]CUT Bs'!A:S,8,FALSE)</f>
        <v>0</v>
      </c>
      <c r="N77" s="217">
        <f>VLOOKUP(A77,'[1]CUT Bs'!A:S,9,FALSE)</f>
        <v>0</v>
      </c>
      <c r="O77" s="217">
        <f>VLOOKUP(A77,'[1]CUT Bs'!A:S,10,FALSE)</f>
        <v>0</v>
      </c>
      <c r="P77" s="217">
        <f>VLOOKUP(A77,'[1]CUT Bs'!A:S,11,FALSE)</f>
        <v>0</v>
      </c>
      <c r="Q77" s="217">
        <f>VLOOKUP(A77,'[1]CUT Bs'!A:S,12,FALSE)</f>
        <v>0</v>
      </c>
      <c r="R77" s="217">
        <f>VLOOKUP(A77,'[1]CUT Bs'!A:S,13,FALSE)</f>
        <v>0</v>
      </c>
      <c r="S77" s="217">
        <f>VLOOKUP(A77,'[1]CUT Bs'!A:S,14,FALSE)</f>
        <v>0</v>
      </c>
      <c r="T77" s="217">
        <f>VLOOKUP(A77,'[1]CUT Bs'!A:S,15,FALSE)</f>
        <v>0</v>
      </c>
      <c r="U77" s="217">
        <f>VLOOKUP(A77,'[1]CUT Bs'!A:S,16,FALSE)</f>
        <v>0</v>
      </c>
      <c r="V77" s="217">
        <f>VLOOKUP(A77,'[1]CUT Bs'!A:S,17,FALSE)</f>
        <v>0</v>
      </c>
      <c r="W77" s="217">
        <f>VLOOKUP(A77,'[1]RES. TRL'!F:H,2,FALSE)</f>
        <v>0</v>
      </c>
      <c r="X77" s="217">
        <f>VLOOKUP(A77,'[1]RES. TRL'!F:H,3,FALSE)</f>
        <v>0</v>
      </c>
      <c r="Y77" s="217">
        <f>VLOOKUP(A77,'[1]CUT USD'!A:N,2,FALSE)</f>
        <v>0</v>
      </c>
      <c r="Z77" s="217">
        <f>VLOOKUP(A77,'[1]CUT USD'!A:N,3,FALSE)</f>
        <v>0</v>
      </c>
      <c r="AA77" s="217">
        <f>VLOOKUP(A77,'[1]CUT USD'!A:N,4,FALSE)</f>
        <v>0</v>
      </c>
      <c r="AB77" s="217">
        <f>VLOOKUP(A77,'[1]CUT USD'!A:N,5,FALSE)</f>
        <v>0</v>
      </c>
      <c r="AC77" s="217">
        <f>VLOOKUP(A77,'[1]CUT USD'!A:N,6,FALSE)</f>
        <v>0</v>
      </c>
      <c r="AD77" s="217">
        <f>VLOOKUP(A77,'[1]CUT USD'!A:N,7,FALSE)</f>
        <v>0</v>
      </c>
      <c r="AE77" s="217">
        <f>VLOOKUP(A77,'[1]CUT USD'!A:N,8,FALSE)</f>
        <v>0</v>
      </c>
      <c r="AF77" s="217">
        <f>VLOOKUP(A77,'[1]CUT USD'!A:N,9,FALSE)</f>
        <v>0</v>
      </c>
      <c r="AG77" s="217">
        <f>VLOOKUP(A77,'[1]CUT USD'!A:N,10,FALSE)</f>
        <v>0</v>
      </c>
      <c r="AH77" s="217">
        <f>VLOOKUP(A77,'[1]CUT USD'!A:N,11,FALSE)</f>
        <v>0</v>
      </c>
      <c r="AI77" s="217">
        <f>VLOOKUP(A77,'[1]CUT USD'!A:N,12,FALSE)</f>
        <v>0</v>
      </c>
      <c r="AJ77" s="217">
        <f>VLOOKUP(A77,'[1]CUT USD'!A:N,13,FALSE)</f>
        <v>0</v>
      </c>
      <c r="AK77" s="217">
        <f>VLOOKUP(A77,'[1]CUT USD'!A:N,14,FALSE)</f>
        <v>0</v>
      </c>
      <c r="AL77" s="160">
        <f t="shared" si="2"/>
        <v>9850790.8000000007</v>
      </c>
      <c r="AO77" s="84"/>
    </row>
    <row r="78" spans="1:41" ht="33" customHeight="1">
      <c r="A78" s="134">
        <v>169</v>
      </c>
      <c r="B78" s="135" t="str">
        <f>PROPER(VLOOKUP(A78,[1]bd_lista!$A:$D,2,FALSE))</f>
        <v>Autoridad General De Impugnación Tributaria</v>
      </c>
      <c r="C78" s="136" t="s">
        <v>11989</v>
      </c>
      <c r="D78" s="217">
        <f>VLOOKUP(A78,'[1]RES. TRL'!A:C,2,FALSE)</f>
        <v>0</v>
      </c>
      <c r="E78" s="217">
        <f>VLOOKUP(A78,'[1]RES. TRL'!A:C,3,FALSE)</f>
        <v>0</v>
      </c>
      <c r="F78" s="217">
        <f>VLOOKUP(A78,[1]RES.CDI!A:B,2,FALSE)</f>
        <v>0</v>
      </c>
      <c r="G78" s="217">
        <f>VLOOKUP(A78,'[1]CUT Bs'!A:S,2,FALSE)</f>
        <v>35118.92</v>
      </c>
      <c r="H78" s="217">
        <f>VLOOKUP(A78,'[1]CUT Bs'!A:S,3,FALSE)</f>
        <v>0</v>
      </c>
      <c r="I78" s="217">
        <f>VLOOKUP(A78,'[1]CUT Bs'!A:S,4,FALSE)</f>
        <v>0</v>
      </c>
      <c r="J78" s="217">
        <f>VLOOKUP(A78,'[1]CUT Bs'!A:S,5,FALSE)</f>
        <v>0</v>
      </c>
      <c r="K78" s="217">
        <f>VLOOKUP(A78,'[1]CUT Bs'!A:S,6,FALSE)</f>
        <v>0</v>
      </c>
      <c r="L78" s="217">
        <f>VLOOKUP(A78,'[1]CUT Bs'!A:S,7,FALSE)</f>
        <v>0</v>
      </c>
      <c r="M78" s="217">
        <f>VLOOKUP(A78,'[1]CUT Bs'!A:S,8,FALSE)</f>
        <v>0</v>
      </c>
      <c r="N78" s="217">
        <f>VLOOKUP(A78,'[1]CUT Bs'!A:S,9,FALSE)</f>
        <v>0</v>
      </c>
      <c r="O78" s="217">
        <f>VLOOKUP(A78,'[1]CUT Bs'!A:S,10,FALSE)</f>
        <v>0</v>
      </c>
      <c r="P78" s="217">
        <f>VLOOKUP(A78,'[1]CUT Bs'!A:S,11,FALSE)</f>
        <v>0</v>
      </c>
      <c r="Q78" s="217">
        <f>VLOOKUP(A78,'[1]CUT Bs'!A:S,12,FALSE)</f>
        <v>0</v>
      </c>
      <c r="R78" s="217">
        <f>VLOOKUP(A78,'[1]CUT Bs'!A:S,13,FALSE)</f>
        <v>0</v>
      </c>
      <c r="S78" s="217">
        <f>VLOOKUP(A78,'[1]CUT Bs'!A:S,14,FALSE)</f>
        <v>0</v>
      </c>
      <c r="T78" s="217">
        <f>VLOOKUP(A78,'[1]CUT Bs'!A:S,15,FALSE)</f>
        <v>0</v>
      </c>
      <c r="U78" s="217">
        <f>VLOOKUP(A78,'[1]CUT Bs'!A:S,16,FALSE)</f>
        <v>0</v>
      </c>
      <c r="V78" s="217">
        <f>VLOOKUP(A78,'[1]CUT Bs'!A:S,17,FALSE)</f>
        <v>0</v>
      </c>
      <c r="W78" s="217">
        <f>VLOOKUP(A78,'[1]RES. TRL'!F:H,2,FALSE)</f>
        <v>0</v>
      </c>
      <c r="X78" s="217">
        <f>VLOOKUP(A78,'[1]RES. TRL'!F:H,3,FALSE)</f>
        <v>0</v>
      </c>
      <c r="Y78" s="217">
        <f>VLOOKUP(A78,'[1]CUT USD'!A:N,2,FALSE)</f>
        <v>0</v>
      </c>
      <c r="Z78" s="217">
        <f>VLOOKUP(A78,'[1]CUT USD'!A:N,3,FALSE)</f>
        <v>0</v>
      </c>
      <c r="AA78" s="217">
        <f>VLOOKUP(A78,'[1]CUT USD'!A:N,4,FALSE)</f>
        <v>0</v>
      </c>
      <c r="AB78" s="217">
        <f>VLOOKUP(A78,'[1]CUT USD'!A:N,5,FALSE)</f>
        <v>0</v>
      </c>
      <c r="AC78" s="217">
        <f>VLOOKUP(A78,'[1]CUT USD'!A:N,6,FALSE)</f>
        <v>0</v>
      </c>
      <c r="AD78" s="217">
        <f>VLOOKUP(A78,'[1]CUT USD'!A:N,7,FALSE)</f>
        <v>0</v>
      </c>
      <c r="AE78" s="217">
        <f>VLOOKUP(A78,'[1]CUT USD'!A:N,8,FALSE)</f>
        <v>0</v>
      </c>
      <c r="AF78" s="217">
        <f>VLOOKUP(A78,'[1]CUT USD'!A:N,9,FALSE)</f>
        <v>0</v>
      </c>
      <c r="AG78" s="217">
        <f>VLOOKUP(A78,'[1]CUT USD'!A:N,10,FALSE)</f>
        <v>0</v>
      </c>
      <c r="AH78" s="217">
        <f>VLOOKUP(A78,'[1]CUT USD'!A:N,11,FALSE)</f>
        <v>0</v>
      </c>
      <c r="AI78" s="217">
        <f>VLOOKUP(A78,'[1]CUT USD'!A:N,12,FALSE)</f>
        <v>0</v>
      </c>
      <c r="AJ78" s="217">
        <f>VLOOKUP(A78,'[1]CUT USD'!A:N,13,FALSE)</f>
        <v>0</v>
      </c>
      <c r="AK78" s="217">
        <f>VLOOKUP(A78,'[1]CUT USD'!A:N,14,FALSE)</f>
        <v>0</v>
      </c>
      <c r="AL78" s="160">
        <f t="shared" si="2"/>
        <v>35118.92</v>
      </c>
      <c r="AO78" s="84"/>
    </row>
    <row r="79" spans="1:41" ht="33" customHeight="1">
      <c r="A79" s="134">
        <v>170</v>
      </c>
      <c r="B79" s="135" t="str">
        <f>PROPER(VLOOKUP(A79,[1]bd_lista!$A:$D,2,FALSE))</f>
        <v>Escuela Militar De Ingeniería</v>
      </c>
      <c r="C79" s="136" t="s">
        <v>11985</v>
      </c>
      <c r="D79" s="217">
        <f>VLOOKUP(A79,'[1]RES. TRL'!A:C,2,FALSE)</f>
        <v>0</v>
      </c>
      <c r="E79" s="217">
        <f>VLOOKUP(A79,'[1]RES. TRL'!A:C,3,FALSE)</f>
        <v>0</v>
      </c>
      <c r="F79" s="217">
        <f>VLOOKUP(A79,[1]RES.CDI!A:B,2,FALSE)</f>
        <v>0</v>
      </c>
      <c r="G79" s="217">
        <f>VLOOKUP(A79,'[1]CUT Bs'!A:S,2,FALSE)</f>
        <v>0</v>
      </c>
      <c r="H79" s="217">
        <f>VLOOKUP(A79,'[1]CUT Bs'!A:S,3,FALSE)</f>
        <v>0</v>
      </c>
      <c r="I79" s="217">
        <f>VLOOKUP(A79,'[1]CUT Bs'!A:S,4,FALSE)</f>
        <v>0</v>
      </c>
      <c r="J79" s="217">
        <f>VLOOKUP(A79,'[1]CUT Bs'!A:S,5,FALSE)</f>
        <v>0</v>
      </c>
      <c r="K79" s="217">
        <f>VLOOKUP(A79,'[1]CUT Bs'!A:S,6,FALSE)</f>
        <v>0</v>
      </c>
      <c r="L79" s="217">
        <f>VLOOKUP(A79,'[1]CUT Bs'!A:S,7,FALSE)</f>
        <v>0</v>
      </c>
      <c r="M79" s="217">
        <f>VLOOKUP(A79,'[1]CUT Bs'!A:S,8,FALSE)</f>
        <v>0</v>
      </c>
      <c r="N79" s="217">
        <f>VLOOKUP(A79,'[1]CUT Bs'!A:S,9,FALSE)</f>
        <v>0</v>
      </c>
      <c r="O79" s="217">
        <f>VLOOKUP(A79,'[1]CUT Bs'!A:S,10,FALSE)</f>
        <v>0</v>
      </c>
      <c r="P79" s="217">
        <f>VLOOKUP(A79,'[1]CUT Bs'!A:S,11,FALSE)</f>
        <v>0</v>
      </c>
      <c r="Q79" s="217">
        <f>VLOOKUP(A79,'[1]CUT Bs'!A:S,12,FALSE)</f>
        <v>0</v>
      </c>
      <c r="R79" s="217">
        <f>VLOOKUP(A79,'[1]CUT Bs'!A:S,13,FALSE)</f>
        <v>0</v>
      </c>
      <c r="S79" s="217">
        <f>VLOOKUP(A79,'[1]CUT Bs'!A:S,14,FALSE)</f>
        <v>0</v>
      </c>
      <c r="T79" s="217">
        <f>VLOOKUP(A79,'[1]CUT Bs'!A:S,15,FALSE)</f>
        <v>0</v>
      </c>
      <c r="U79" s="217">
        <f>VLOOKUP(A79,'[1]CUT Bs'!A:S,16,FALSE)</f>
        <v>0</v>
      </c>
      <c r="V79" s="217">
        <f>VLOOKUP(A79,'[1]CUT Bs'!A:S,17,FALSE)</f>
        <v>0</v>
      </c>
      <c r="W79" s="217">
        <f>VLOOKUP(A79,'[1]RES. TRL'!F:H,2,FALSE)</f>
        <v>0</v>
      </c>
      <c r="X79" s="217">
        <f>VLOOKUP(A79,'[1]RES. TRL'!F:H,3,FALSE)</f>
        <v>0</v>
      </c>
      <c r="Y79" s="217">
        <f>VLOOKUP(A79,'[1]CUT USD'!A:N,2,FALSE)</f>
        <v>0</v>
      </c>
      <c r="Z79" s="217">
        <f>VLOOKUP(A79,'[1]CUT USD'!A:N,3,FALSE)</f>
        <v>0</v>
      </c>
      <c r="AA79" s="217">
        <f>VLOOKUP(A79,'[1]CUT USD'!A:N,4,FALSE)</f>
        <v>0</v>
      </c>
      <c r="AB79" s="217">
        <f>VLOOKUP(A79,'[1]CUT USD'!A:N,5,FALSE)</f>
        <v>0</v>
      </c>
      <c r="AC79" s="217">
        <f>VLOOKUP(A79,'[1]CUT USD'!A:N,6,FALSE)</f>
        <v>0</v>
      </c>
      <c r="AD79" s="217">
        <f>VLOOKUP(A79,'[1]CUT USD'!A:N,7,FALSE)</f>
        <v>0</v>
      </c>
      <c r="AE79" s="217">
        <f>VLOOKUP(A79,'[1]CUT USD'!A:N,8,FALSE)</f>
        <v>0</v>
      </c>
      <c r="AF79" s="217">
        <f>VLOOKUP(A79,'[1]CUT USD'!A:N,9,FALSE)</f>
        <v>0</v>
      </c>
      <c r="AG79" s="217">
        <f>VLOOKUP(A79,'[1]CUT USD'!A:N,10,FALSE)</f>
        <v>0</v>
      </c>
      <c r="AH79" s="217">
        <f>VLOOKUP(A79,'[1]CUT USD'!A:N,11,FALSE)</f>
        <v>0</v>
      </c>
      <c r="AI79" s="217">
        <f>VLOOKUP(A79,'[1]CUT USD'!A:N,12,FALSE)</f>
        <v>0</v>
      </c>
      <c r="AJ79" s="217">
        <f>VLOOKUP(A79,'[1]CUT USD'!A:N,13,FALSE)</f>
        <v>0</v>
      </c>
      <c r="AK79" s="217">
        <f>VLOOKUP(A79,'[1]CUT USD'!A:N,14,FALSE)</f>
        <v>0</v>
      </c>
      <c r="AL79" s="160">
        <f t="shared" si="2"/>
        <v>0</v>
      </c>
      <c r="AO79" s="84"/>
    </row>
    <row r="80" spans="1:41" ht="33" customHeight="1">
      <c r="A80" s="134">
        <v>171</v>
      </c>
      <c r="B80" s="135" t="str">
        <f>PROPER(VLOOKUP(A80,[1]bd_lista!$A:$D,2,FALSE))</f>
        <v>Centro De Investigación Agrícola Tropical</v>
      </c>
      <c r="C80" s="229" t="s">
        <v>1344</v>
      </c>
      <c r="D80" s="217">
        <f>VLOOKUP(A80,'[1]RES. TRL'!A:C,2,FALSE)</f>
        <v>0</v>
      </c>
      <c r="E80" s="217">
        <f>VLOOKUP(A80,'[1]RES. TRL'!A:C,3,FALSE)</f>
        <v>0</v>
      </c>
      <c r="F80" s="217">
        <f>VLOOKUP(A80,[1]RES.CDI!A:B,2,FALSE)</f>
        <v>0</v>
      </c>
      <c r="G80" s="217">
        <f>VLOOKUP(A80,'[1]CUT Bs'!A:S,2,FALSE)</f>
        <v>0</v>
      </c>
      <c r="H80" s="217">
        <f>VLOOKUP(A80,'[1]CUT Bs'!A:S,3,FALSE)</f>
        <v>0</v>
      </c>
      <c r="I80" s="217">
        <f>VLOOKUP(A80,'[1]CUT Bs'!A:S,4,FALSE)</f>
        <v>0</v>
      </c>
      <c r="J80" s="217">
        <f>VLOOKUP(A80,'[1]CUT Bs'!A:S,5,FALSE)</f>
        <v>0</v>
      </c>
      <c r="K80" s="217">
        <f>VLOOKUP(A80,'[1]CUT Bs'!A:S,6,FALSE)</f>
        <v>0</v>
      </c>
      <c r="L80" s="217">
        <f>VLOOKUP(A80,'[1]CUT Bs'!A:S,7,FALSE)</f>
        <v>0</v>
      </c>
      <c r="M80" s="217">
        <f>VLOOKUP(A80,'[1]CUT Bs'!A:S,8,FALSE)</f>
        <v>0</v>
      </c>
      <c r="N80" s="217">
        <f>VLOOKUP(A80,'[1]CUT Bs'!A:S,9,FALSE)</f>
        <v>0</v>
      </c>
      <c r="O80" s="217">
        <f>VLOOKUP(A80,'[1]CUT Bs'!A:S,10,FALSE)</f>
        <v>0</v>
      </c>
      <c r="P80" s="217">
        <f>VLOOKUP(A80,'[1]CUT Bs'!A:S,11,FALSE)</f>
        <v>0</v>
      </c>
      <c r="Q80" s="217">
        <f>VLOOKUP(A80,'[1]CUT Bs'!A:S,12,FALSE)</f>
        <v>0</v>
      </c>
      <c r="R80" s="217">
        <f>VLOOKUP(A80,'[1]CUT Bs'!A:S,13,FALSE)</f>
        <v>0</v>
      </c>
      <c r="S80" s="217">
        <f>VLOOKUP(A80,'[1]CUT Bs'!A:S,14,FALSE)</f>
        <v>0</v>
      </c>
      <c r="T80" s="217">
        <f>VLOOKUP(A80,'[1]CUT Bs'!A:S,15,FALSE)</f>
        <v>0</v>
      </c>
      <c r="U80" s="217">
        <f>VLOOKUP(A80,'[1]CUT Bs'!A:S,16,FALSE)</f>
        <v>0</v>
      </c>
      <c r="V80" s="217">
        <f>VLOOKUP(A80,'[1]CUT Bs'!A:S,17,FALSE)</f>
        <v>0</v>
      </c>
      <c r="W80" s="217">
        <f>VLOOKUP(A80,'[1]RES. TRL'!F:H,2,FALSE)</f>
        <v>0</v>
      </c>
      <c r="X80" s="217">
        <f>VLOOKUP(A80,'[1]RES. TRL'!F:H,3,FALSE)</f>
        <v>0</v>
      </c>
      <c r="Y80" s="217">
        <f>VLOOKUP(A80,'[1]CUT USD'!A:N,2,FALSE)</f>
        <v>0</v>
      </c>
      <c r="Z80" s="217">
        <f>VLOOKUP(A80,'[1]CUT USD'!A:N,3,FALSE)</f>
        <v>0</v>
      </c>
      <c r="AA80" s="217">
        <f>VLOOKUP(A80,'[1]CUT USD'!A:N,4,FALSE)</f>
        <v>0</v>
      </c>
      <c r="AB80" s="217">
        <f>VLOOKUP(A80,'[1]CUT USD'!A:N,5,FALSE)</f>
        <v>0</v>
      </c>
      <c r="AC80" s="217">
        <f>VLOOKUP(A80,'[1]CUT USD'!A:N,6,FALSE)</f>
        <v>0</v>
      </c>
      <c r="AD80" s="217">
        <f>VLOOKUP(A80,'[1]CUT USD'!A:N,7,FALSE)</f>
        <v>0</v>
      </c>
      <c r="AE80" s="217">
        <f>VLOOKUP(A80,'[1]CUT USD'!A:N,8,FALSE)</f>
        <v>0</v>
      </c>
      <c r="AF80" s="217">
        <f>VLOOKUP(A80,'[1]CUT USD'!A:N,9,FALSE)</f>
        <v>0</v>
      </c>
      <c r="AG80" s="217">
        <f>VLOOKUP(A80,'[1]CUT USD'!A:N,10,FALSE)</f>
        <v>0</v>
      </c>
      <c r="AH80" s="217">
        <f>VLOOKUP(A80,'[1]CUT USD'!A:N,11,FALSE)</f>
        <v>0</v>
      </c>
      <c r="AI80" s="217">
        <f>VLOOKUP(A80,'[1]CUT USD'!A:N,12,FALSE)</f>
        <v>0</v>
      </c>
      <c r="AJ80" s="217">
        <f>VLOOKUP(A80,'[1]CUT USD'!A:N,13,FALSE)</f>
        <v>0</v>
      </c>
      <c r="AK80" s="217">
        <f>VLOOKUP(A80,'[1]CUT USD'!A:N,14,FALSE)</f>
        <v>0</v>
      </c>
      <c r="AL80" s="160">
        <f t="shared" si="2"/>
        <v>0</v>
      </c>
      <c r="AO80" s="84"/>
    </row>
    <row r="81" spans="1:41" ht="33" customHeight="1">
      <c r="A81" s="134">
        <v>188</v>
      </c>
      <c r="B81" s="135" t="str">
        <f>PROPER(VLOOKUP(A81,[1]bd_lista!$A:$D,2,FALSE))</f>
        <v>Complejo Indus. De Los Rec.Evaporíticos Del Salar De Uyuni</v>
      </c>
      <c r="C81" s="136" t="s">
        <v>11991</v>
      </c>
      <c r="D81" s="217">
        <f>VLOOKUP(A81,'[1]RES. TRL'!A:C,2,FALSE)</f>
        <v>0</v>
      </c>
      <c r="E81" s="217">
        <f>VLOOKUP(A81,'[1]RES. TRL'!A:C,3,FALSE)</f>
        <v>0</v>
      </c>
      <c r="F81" s="217">
        <f>VLOOKUP(A81,[1]RES.CDI!A:B,2,FALSE)</f>
        <v>0</v>
      </c>
      <c r="G81" s="217">
        <f>VLOOKUP(A81,'[1]CUT Bs'!A:S,2,FALSE)</f>
        <v>0</v>
      </c>
      <c r="H81" s="217">
        <f>VLOOKUP(A81,'[1]CUT Bs'!A:S,3,FALSE)</f>
        <v>0</v>
      </c>
      <c r="I81" s="217">
        <f>VLOOKUP(A81,'[1]CUT Bs'!A:S,4,FALSE)</f>
        <v>0</v>
      </c>
      <c r="J81" s="217">
        <f>VLOOKUP(A81,'[1]CUT Bs'!A:S,5,FALSE)</f>
        <v>0</v>
      </c>
      <c r="K81" s="217">
        <f>VLOOKUP(A81,'[1]CUT Bs'!A:S,6,FALSE)</f>
        <v>0</v>
      </c>
      <c r="L81" s="217">
        <f>VLOOKUP(A81,'[1]CUT Bs'!A:S,7,FALSE)</f>
        <v>0</v>
      </c>
      <c r="M81" s="217">
        <f>VLOOKUP(A81,'[1]CUT Bs'!A:S,8,FALSE)</f>
        <v>0</v>
      </c>
      <c r="N81" s="217">
        <f>VLOOKUP(A81,'[1]CUT Bs'!A:S,9,FALSE)</f>
        <v>0</v>
      </c>
      <c r="O81" s="217">
        <f>VLOOKUP(A81,'[1]CUT Bs'!A:S,10,FALSE)</f>
        <v>0</v>
      </c>
      <c r="P81" s="217">
        <f>VLOOKUP(A81,'[1]CUT Bs'!A:S,11,FALSE)</f>
        <v>0</v>
      </c>
      <c r="Q81" s="217">
        <f>VLOOKUP(A81,'[1]CUT Bs'!A:S,12,FALSE)</f>
        <v>0</v>
      </c>
      <c r="R81" s="217">
        <f>VLOOKUP(A81,'[1]CUT Bs'!A:S,13,FALSE)</f>
        <v>0</v>
      </c>
      <c r="S81" s="217">
        <f>VLOOKUP(A81,'[1]CUT Bs'!A:S,14,FALSE)</f>
        <v>0</v>
      </c>
      <c r="T81" s="217">
        <f>VLOOKUP(A81,'[1]CUT Bs'!A:S,15,FALSE)</f>
        <v>0</v>
      </c>
      <c r="U81" s="217">
        <f>VLOOKUP(A81,'[1]CUT Bs'!A:S,16,FALSE)</f>
        <v>0</v>
      </c>
      <c r="V81" s="217">
        <f>VLOOKUP(A81,'[1]CUT Bs'!A:S,17,FALSE)</f>
        <v>0</v>
      </c>
      <c r="W81" s="217">
        <f>VLOOKUP(A81,'[1]RES. TRL'!F:H,2,FALSE)</f>
        <v>0</v>
      </c>
      <c r="X81" s="217">
        <f>VLOOKUP(A81,'[1]RES. TRL'!F:H,3,FALSE)</f>
        <v>0</v>
      </c>
      <c r="Y81" s="217">
        <f>VLOOKUP(A81,'[1]CUT USD'!A:N,2,FALSE)</f>
        <v>0</v>
      </c>
      <c r="Z81" s="217">
        <f>VLOOKUP(A81,'[1]CUT USD'!A:N,3,FALSE)</f>
        <v>0</v>
      </c>
      <c r="AA81" s="217">
        <f>VLOOKUP(A81,'[1]CUT USD'!A:N,4,FALSE)</f>
        <v>0</v>
      </c>
      <c r="AB81" s="217">
        <f>VLOOKUP(A81,'[1]CUT USD'!A:N,5,FALSE)</f>
        <v>0</v>
      </c>
      <c r="AC81" s="217">
        <f>VLOOKUP(A81,'[1]CUT USD'!A:N,6,FALSE)</f>
        <v>0</v>
      </c>
      <c r="AD81" s="217">
        <f>VLOOKUP(A81,'[1]CUT USD'!A:N,7,FALSE)</f>
        <v>0</v>
      </c>
      <c r="AE81" s="217">
        <f>VLOOKUP(A81,'[1]CUT USD'!A:N,8,FALSE)</f>
        <v>0</v>
      </c>
      <c r="AF81" s="217">
        <f>VLOOKUP(A81,'[1]CUT USD'!A:N,9,FALSE)</f>
        <v>0</v>
      </c>
      <c r="AG81" s="217">
        <f>VLOOKUP(A81,'[1]CUT USD'!A:N,10,FALSE)</f>
        <v>0</v>
      </c>
      <c r="AH81" s="217">
        <f>VLOOKUP(A81,'[1]CUT USD'!A:N,11,FALSE)</f>
        <v>0</v>
      </c>
      <c r="AI81" s="217">
        <f>VLOOKUP(A81,'[1]CUT USD'!A:N,12,FALSE)</f>
        <v>0</v>
      </c>
      <c r="AJ81" s="217">
        <f>VLOOKUP(A81,'[1]CUT USD'!A:N,13,FALSE)</f>
        <v>0</v>
      </c>
      <c r="AK81" s="217">
        <f>VLOOKUP(A81,'[1]CUT USD'!A:N,14,FALSE)</f>
        <v>0</v>
      </c>
      <c r="AL81" s="160">
        <f t="shared" si="2"/>
        <v>0</v>
      </c>
      <c r="AO81" s="84"/>
    </row>
    <row r="82" spans="1:41" ht="33" customHeight="1">
      <c r="A82" s="134">
        <v>190</v>
      </c>
      <c r="B82" s="135" t="str">
        <f>PROPER(VLOOKUP(A82,[1]bd_lista!$A:$D,2,FALSE))</f>
        <v>Autoridad Jurisdiccional Administrativa Minera</v>
      </c>
      <c r="C82" s="136" t="s">
        <v>11980</v>
      </c>
      <c r="D82" s="217">
        <f>VLOOKUP(A82,'[1]RES. TRL'!A:C,2,FALSE)</f>
        <v>0</v>
      </c>
      <c r="E82" s="217">
        <f>VLOOKUP(A82,'[1]RES. TRL'!A:C,3,FALSE)</f>
        <v>0</v>
      </c>
      <c r="F82" s="217">
        <f>VLOOKUP(A82,[1]RES.CDI!A:B,2,FALSE)</f>
        <v>0</v>
      </c>
      <c r="G82" s="217">
        <f>VLOOKUP(A82,'[1]CUT Bs'!A:S,2,FALSE)</f>
        <v>969</v>
      </c>
      <c r="H82" s="217">
        <f>VLOOKUP(A82,'[1]CUT Bs'!A:S,3,FALSE)</f>
        <v>0</v>
      </c>
      <c r="I82" s="217">
        <f>VLOOKUP(A82,'[1]CUT Bs'!A:S,4,FALSE)</f>
        <v>0</v>
      </c>
      <c r="J82" s="217">
        <f>VLOOKUP(A82,'[1]CUT Bs'!A:S,5,FALSE)</f>
        <v>0</v>
      </c>
      <c r="K82" s="217">
        <f>VLOOKUP(A82,'[1]CUT Bs'!A:S,6,FALSE)</f>
        <v>0</v>
      </c>
      <c r="L82" s="217">
        <f>VLOOKUP(A82,'[1]CUT Bs'!A:S,7,FALSE)</f>
        <v>0</v>
      </c>
      <c r="M82" s="217">
        <f>VLOOKUP(A82,'[1]CUT Bs'!A:S,8,FALSE)</f>
        <v>0</v>
      </c>
      <c r="N82" s="217">
        <f>VLOOKUP(A82,'[1]CUT Bs'!A:S,9,FALSE)</f>
        <v>0</v>
      </c>
      <c r="O82" s="217">
        <f>VLOOKUP(A82,'[1]CUT Bs'!A:S,10,FALSE)</f>
        <v>0</v>
      </c>
      <c r="P82" s="217">
        <f>VLOOKUP(A82,'[1]CUT Bs'!A:S,11,FALSE)</f>
        <v>0</v>
      </c>
      <c r="Q82" s="217">
        <f>VLOOKUP(A82,'[1]CUT Bs'!A:S,12,FALSE)</f>
        <v>0</v>
      </c>
      <c r="R82" s="217">
        <f>VLOOKUP(A82,'[1]CUT Bs'!A:S,13,FALSE)</f>
        <v>0</v>
      </c>
      <c r="S82" s="217">
        <f>VLOOKUP(A82,'[1]CUT Bs'!A:S,14,FALSE)</f>
        <v>0</v>
      </c>
      <c r="T82" s="217">
        <f>VLOOKUP(A82,'[1]CUT Bs'!A:S,15,FALSE)</f>
        <v>0</v>
      </c>
      <c r="U82" s="217">
        <f>VLOOKUP(A82,'[1]CUT Bs'!A:S,16,FALSE)</f>
        <v>0</v>
      </c>
      <c r="V82" s="217">
        <f>VLOOKUP(A82,'[1]CUT Bs'!A:S,17,FALSE)</f>
        <v>0</v>
      </c>
      <c r="W82" s="217">
        <f>VLOOKUP(A82,'[1]RES. TRL'!F:H,2,FALSE)</f>
        <v>0</v>
      </c>
      <c r="X82" s="217">
        <f>VLOOKUP(A82,'[1]RES. TRL'!F:H,3,FALSE)</f>
        <v>0</v>
      </c>
      <c r="Y82" s="217">
        <f>VLOOKUP(A82,'[1]CUT USD'!A:N,2,FALSE)</f>
        <v>0</v>
      </c>
      <c r="Z82" s="217">
        <f>VLOOKUP(A82,'[1]CUT USD'!A:N,3,FALSE)</f>
        <v>0</v>
      </c>
      <c r="AA82" s="217">
        <f>VLOOKUP(A82,'[1]CUT USD'!A:N,4,FALSE)</f>
        <v>0</v>
      </c>
      <c r="AB82" s="217">
        <f>VLOOKUP(A82,'[1]CUT USD'!A:N,5,FALSE)</f>
        <v>0</v>
      </c>
      <c r="AC82" s="217">
        <f>VLOOKUP(A82,'[1]CUT USD'!A:N,6,FALSE)</f>
        <v>0</v>
      </c>
      <c r="AD82" s="217">
        <f>VLOOKUP(A82,'[1]CUT USD'!A:N,7,FALSE)</f>
        <v>0</v>
      </c>
      <c r="AE82" s="217">
        <f>VLOOKUP(A82,'[1]CUT USD'!A:N,8,FALSE)</f>
        <v>0</v>
      </c>
      <c r="AF82" s="217">
        <f>VLOOKUP(A82,'[1]CUT USD'!A:N,9,FALSE)</f>
        <v>0</v>
      </c>
      <c r="AG82" s="217">
        <f>VLOOKUP(A82,'[1]CUT USD'!A:N,10,FALSE)</f>
        <v>0</v>
      </c>
      <c r="AH82" s="217">
        <f>VLOOKUP(A82,'[1]CUT USD'!A:N,11,FALSE)</f>
        <v>0</v>
      </c>
      <c r="AI82" s="217">
        <f>VLOOKUP(A82,'[1]CUT USD'!A:N,12,FALSE)</f>
        <v>0</v>
      </c>
      <c r="AJ82" s="217">
        <f>VLOOKUP(A82,'[1]CUT USD'!A:N,13,FALSE)</f>
        <v>0</v>
      </c>
      <c r="AK82" s="217">
        <f>VLOOKUP(A82,'[1]CUT USD'!A:N,14,FALSE)</f>
        <v>0</v>
      </c>
      <c r="AL82" s="160">
        <f t="shared" si="2"/>
        <v>969</v>
      </c>
      <c r="AO82" s="84"/>
    </row>
    <row r="83" spans="1:41" ht="33" customHeight="1">
      <c r="A83" s="134">
        <v>192</v>
      </c>
      <c r="B83" s="135" t="str">
        <f>PROPER(VLOOKUP(A83,[1]bd_lista!$A:$D,2,FALSE))</f>
        <v>Servicio Al Mejoramiento De La Navegación Amazónica</v>
      </c>
      <c r="C83" s="136" t="s">
        <v>11988</v>
      </c>
      <c r="D83" s="217">
        <f>VLOOKUP(A83,'[1]RES. TRL'!A:C,2,FALSE)</f>
        <v>0</v>
      </c>
      <c r="E83" s="217">
        <f>VLOOKUP(A83,'[1]RES. TRL'!A:C,3,FALSE)</f>
        <v>0</v>
      </c>
      <c r="F83" s="217">
        <f>VLOOKUP(A83,[1]RES.CDI!A:B,2,FALSE)</f>
        <v>0</v>
      </c>
      <c r="G83" s="217">
        <f>VLOOKUP(A83,'[1]CUT Bs'!A:S,2,FALSE)</f>
        <v>0</v>
      </c>
      <c r="H83" s="217">
        <f>VLOOKUP(A83,'[1]CUT Bs'!A:S,3,FALSE)</f>
        <v>0</v>
      </c>
      <c r="I83" s="217">
        <f>VLOOKUP(A83,'[1]CUT Bs'!A:S,4,FALSE)</f>
        <v>0</v>
      </c>
      <c r="J83" s="217">
        <f>VLOOKUP(A83,'[1]CUT Bs'!A:S,5,FALSE)</f>
        <v>0</v>
      </c>
      <c r="K83" s="217">
        <f>VLOOKUP(A83,'[1]CUT Bs'!A:S,6,FALSE)</f>
        <v>0</v>
      </c>
      <c r="L83" s="217">
        <f>VLOOKUP(A83,'[1]CUT Bs'!A:S,7,FALSE)</f>
        <v>0</v>
      </c>
      <c r="M83" s="217">
        <f>VLOOKUP(A83,'[1]CUT Bs'!A:S,8,FALSE)</f>
        <v>0</v>
      </c>
      <c r="N83" s="217">
        <f>VLOOKUP(A83,'[1]CUT Bs'!A:S,9,FALSE)</f>
        <v>0</v>
      </c>
      <c r="O83" s="217">
        <f>VLOOKUP(A83,'[1]CUT Bs'!A:S,10,FALSE)</f>
        <v>0</v>
      </c>
      <c r="P83" s="217">
        <f>VLOOKUP(A83,'[1]CUT Bs'!A:S,11,FALSE)</f>
        <v>0</v>
      </c>
      <c r="Q83" s="217">
        <f>VLOOKUP(A83,'[1]CUT Bs'!A:S,12,FALSE)</f>
        <v>0</v>
      </c>
      <c r="R83" s="217">
        <f>VLOOKUP(A83,'[1]CUT Bs'!A:S,13,FALSE)</f>
        <v>0</v>
      </c>
      <c r="S83" s="217">
        <f>VLOOKUP(A83,'[1]CUT Bs'!A:S,14,FALSE)</f>
        <v>0</v>
      </c>
      <c r="T83" s="217">
        <f>VLOOKUP(A83,'[1]CUT Bs'!A:S,15,FALSE)</f>
        <v>0</v>
      </c>
      <c r="U83" s="217">
        <f>VLOOKUP(A83,'[1]CUT Bs'!A:S,16,FALSE)</f>
        <v>0</v>
      </c>
      <c r="V83" s="217">
        <f>VLOOKUP(A83,'[1]CUT Bs'!A:S,17,FALSE)</f>
        <v>0</v>
      </c>
      <c r="W83" s="217">
        <f>VLOOKUP(A83,'[1]RES. TRL'!F:H,2,FALSE)</f>
        <v>0</v>
      </c>
      <c r="X83" s="217">
        <f>VLOOKUP(A83,'[1]RES. TRL'!F:H,3,FALSE)</f>
        <v>0</v>
      </c>
      <c r="Y83" s="217">
        <f>VLOOKUP(A83,'[1]CUT USD'!A:N,2,FALSE)</f>
        <v>0</v>
      </c>
      <c r="Z83" s="217">
        <f>VLOOKUP(A83,'[1]CUT USD'!A:N,3,FALSE)</f>
        <v>0</v>
      </c>
      <c r="AA83" s="217">
        <f>VLOOKUP(A83,'[1]CUT USD'!A:N,4,FALSE)</f>
        <v>0</v>
      </c>
      <c r="AB83" s="217">
        <f>VLOOKUP(A83,'[1]CUT USD'!A:N,5,FALSE)</f>
        <v>0</v>
      </c>
      <c r="AC83" s="217">
        <f>VLOOKUP(A83,'[1]CUT USD'!A:N,6,FALSE)</f>
        <v>0</v>
      </c>
      <c r="AD83" s="217">
        <f>VLOOKUP(A83,'[1]CUT USD'!A:N,7,FALSE)</f>
        <v>0</v>
      </c>
      <c r="AE83" s="217">
        <f>VLOOKUP(A83,'[1]CUT USD'!A:N,8,FALSE)</f>
        <v>0</v>
      </c>
      <c r="AF83" s="217">
        <f>VLOOKUP(A83,'[1]CUT USD'!A:N,9,FALSE)</f>
        <v>0</v>
      </c>
      <c r="AG83" s="217">
        <f>VLOOKUP(A83,'[1]CUT USD'!A:N,10,FALSE)</f>
        <v>0</v>
      </c>
      <c r="AH83" s="217">
        <f>VLOOKUP(A83,'[1]CUT USD'!A:N,11,FALSE)</f>
        <v>0</v>
      </c>
      <c r="AI83" s="217">
        <f>VLOOKUP(A83,'[1]CUT USD'!A:N,12,FALSE)</f>
        <v>0</v>
      </c>
      <c r="AJ83" s="217">
        <f>VLOOKUP(A83,'[1]CUT USD'!A:N,13,FALSE)</f>
        <v>0</v>
      </c>
      <c r="AK83" s="217">
        <f>VLOOKUP(A83,'[1]CUT USD'!A:N,14,FALSE)</f>
        <v>0</v>
      </c>
      <c r="AL83" s="160">
        <f t="shared" si="2"/>
        <v>0</v>
      </c>
      <c r="AO83" s="84"/>
    </row>
    <row r="84" spans="1:41" ht="33" customHeight="1">
      <c r="A84" s="134">
        <v>197</v>
      </c>
      <c r="B84" s="135" t="str">
        <f>PROPER(VLOOKUP(A84,[1]bd_lista!$A:$D,2,FALSE))</f>
        <v>Dirección Estratégica De Reivindicación Marítima, Silala Y Recursos Hídricos Internacionales</v>
      </c>
      <c r="C84" s="136" t="s">
        <v>11985</v>
      </c>
      <c r="D84" s="217">
        <f>VLOOKUP(A84,'[1]RES. TRL'!A:C,2,FALSE)</f>
        <v>0</v>
      </c>
      <c r="E84" s="217">
        <f>VLOOKUP(A84,'[1]RES. TRL'!A:C,3,FALSE)</f>
        <v>0</v>
      </c>
      <c r="F84" s="217">
        <f>VLOOKUP(A84,[1]RES.CDI!A:B,2,FALSE)</f>
        <v>0</v>
      </c>
      <c r="G84" s="217">
        <f>VLOOKUP(A84,'[1]CUT Bs'!A:S,2,FALSE)</f>
        <v>0</v>
      </c>
      <c r="H84" s="217">
        <f>VLOOKUP(A84,'[1]CUT Bs'!A:S,3,FALSE)</f>
        <v>0</v>
      </c>
      <c r="I84" s="217">
        <f>VLOOKUP(A84,'[1]CUT Bs'!A:S,4,FALSE)</f>
        <v>0</v>
      </c>
      <c r="J84" s="217">
        <f>VLOOKUP(A84,'[1]CUT Bs'!A:S,5,FALSE)</f>
        <v>0</v>
      </c>
      <c r="K84" s="217">
        <f>VLOOKUP(A84,'[1]CUT Bs'!A:S,6,FALSE)</f>
        <v>0</v>
      </c>
      <c r="L84" s="217">
        <f>VLOOKUP(A84,'[1]CUT Bs'!A:S,7,FALSE)</f>
        <v>1106.7</v>
      </c>
      <c r="M84" s="217">
        <f>VLOOKUP(A84,'[1]CUT Bs'!A:S,8,FALSE)</f>
        <v>0</v>
      </c>
      <c r="N84" s="217">
        <f>VLOOKUP(A84,'[1]CUT Bs'!A:S,9,FALSE)</f>
        <v>0</v>
      </c>
      <c r="O84" s="217">
        <f>VLOOKUP(A84,'[1]CUT Bs'!A:S,10,FALSE)</f>
        <v>0</v>
      </c>
      <c r="P84" s="217">
        <f>VLOOKUP(A84,'[1]CUT Bs'!A:S,11,FALSE)</f>
        <v>6071.57</v>
      </c>
      <c r="Q84" s="217">
        <f>VLOOKUP(A84,'[1]CUT Bs'!A:S,12,FALSE)</f>
        <v>0</v>
      </c>
      <c r="R84" s="217">
        <f>VLOOKUP(A84,'[1]CUT Bs'!A:S,13,FALSE)</f>
        <v>0</v>
      </c>
      <c r="S84" s="217">
        <f>VLOOKUP(A84,'[1]CUT Bs'!A:S,14,FALSE)</f>
        <v>0</v>
      </c>
      <c r="T84" s="217">
        <f>VLOOKUP(A84,'[1]CUT Bs'!A:S,15,FALSE)</f>
        <v>0</v>
      </c>
      <c r="U84" s="217">
        <f>VLOOKUP(A84,'[1]CUT Bs'!A:S,16,FALSE)</f>
        <v>0</v>
      </c>
      <c r="V84" s="217">
        <f>VLOOKUP(A84,'[1]CUT Bs'!A:S,17,FALSE)</f>
        <v>0</v>
      </c>
      <c r="W84" s="217">
        <f>VLOOKUP(A84,'[1]RES. TRL'!F:H,2,FALSE)</f>
        <v>0</v>
      </c>
      <c r="X84" s="217">
        <f>VLOOKUP(A84,'[1]RES. TRL'!F:H,3,FALSE)</f>
        <v>0</v>
      </c>
      <c r="Y84" s="217">
        <f>VLOOKUP(A84,'[1]CUT USD'!A:N,2,FALSE)</f>
        <v>0</v>
      </c>
      <c r="Z84" s="217">
        <f>VLOOKUP(A84,'[1]CUT USD'!A:N,3,FALSE)</f>
        <v>0</v>
      </c>
      <c r="AA84" s="217">
        <f>VLOOKUP(A84,'[1]CUT USD'!A:N,4,FALSE)</f>
        <v>0</v>
      </c>
      <c r="AB84" s="217">
        <f>VLOOKUP(A84,'[1]CUT USD'!A:N,5,FALSE)</f>
        <v>0</v>
      </c>
      <c r="AC84" s="217">
        <f>VLOOKUP(A84,'[1]CUT USD'!A:N,6,FALSE)</f>
        <v>0</v>
      </c>
      <c r="AD84" s="217">
        <f>VLOOKUP(A84,'[1]CUT USD'!A:N,7,FALSE)</f>
        <v>0</v>
      </c>
      <c r="AE84" s="217">
        <f>VLOOKUP(A84,'[1]CUT USD'!A:N,8,FALSE)</f>
        <v>0</v>
      </c>
      <c r="AF84" s="217">
        <f>VLOOKUP(A84,'[1]CUT USD'!A:N,9,FALSE)</f>
        <v>0</v>
      </c>
      <c r="AG84" s="217">
        <f>VLOOKUP(A84,'[1]CUT USD'!A:N,10,FALSE)</f>
        <v>0</v>
      </c>
      <c r="AH84" s="217">
        <f>VLOOKUP(A84,'[1]CUT USD'!A:N,11,FALSE)</f>
        <v>0</v>
      </c>
      <c r="AI84" s="217">
        <f>VLOOKUP(A84,'[1]CUT USD'!A:N,12,FALSE)</f>
        <v>0</v>
      </c>
      <c r="AJ84" s="217">
        <f>VLOOKUP(A84,'[1]CUT USD'!A:N,13,FALSE)</f>
        <v>0</v>
      </c>
      <c r="AK84" s="217">
        <f>VLOOKUP(A84,'[1]CUT USD'!A:N,14,FALSE)</f>
        <v>0</v>
      </c>
      <c r="AL84" s="160">
        <f t="shared" si="2"/>
        <v>7178.2699999999995</v>
      </c>
      <c r="AO84" s="84"/>
    </row>
    <row r="85" spans="1:41" ht="33" customHeight="1">
      <c r="A85" s="134">
        <v>200</v>
      </c>
      <c r="B85" s="135" t="str">
        <f>PROPER(VLOOKUP(A85,[1]bd_lista!$A:$D,2,FALSE))</f>
        <v>Registro Único Para La Administración Tributaria Municipal</v>
      </c>
      <c r="C85" s="136" t="s">
        <v>11990</v>
      </c>
      <c r="D85" s="217">
        <f>VLOOKUP(A85,'[1]RES. TRL'!A:C,2,FALSE)</f>
        <v>0</v>
      </c>
      <c r="E85" s="217">
        <f>VLOOKUP(A85,'[1]RES. TRL'!A:C,3,FALSE)</f>
        <v>0</v>
      </c>
      <c r="F85" s="217">
        <f>VLOOKUP(A85,[1]RES.CDI!A:B,2,FALSE)</f>
        <v>0</v>
      </c>
      <c r="G85" s="217">
        <f>VLOOKUP(A85,'[1]CUT Bs'!A:S,2,FALSE)</f>
        <v>0</v>
      </c>
      <c r="H85" s="217">
        <f>VLOOKUP(A85,'[1]CUT Bs'!A:S,3,FALSE)</f>
        <v>0</v>
      </c>
      <c r="I85" s="217">
        <f>VLOOKUP(A85,'[1]CUT Bs'!A:S,4,FALSE)</f>
        <v>0</v>
      </c>
      <c r="J85" s="217">
        <f>VLOOKUP(A85,'[1]CUT Bs'!A:S,5,FALSE)</f>
        <v>0</v>
      </c>
      <c r="K85" s="217">
        <f>VLOOKUP(A85,'[1]CUT Bs'!A:S,6,FALSE)</f>
        <v>0</v>
      </c>
      <c r="L85" s="217">
        <f>VLOOKUP(A85,'[1]CUT Bs'!A:S,7,FALSE)</f>
        <v>0</v>
      </c>
      <c r="M85" s="217">
        <f>VLOOKUP(A85,'[1]CUT Bs'!A:S,8,FALSE)</f>
        <v>0</v>
      </c>
      <c r="N85" s="217">
        <f>VLOOKUP(A85,'[1]CUT Bs'!A:S,9,FALSE)</f>
        <v>0</v>
      </c>
      <c r="O85" s="217">
        <f>VLOOKUP(A85,'[1]CUT Bs'!A:S,10,FALSE)</f>
        <v>0</v>
      </c>
      <c r="P85" s="217">
        <f>VLOOKUP(A85,'[1]CUT Bs'!A:S,11,FALSE)</f>
        <v>0</v>
      </c>
      <c r="Q85" s="217">
        <f>VLOOKUP(A85,'[1]CUT Bs'!A:S,12,FALSE)</f>
        <v>0</v>
      </c>
      <c r="R85" s="217">
        <f>VLOOKUP(A85,'[1]CUT Bs'!A:S,13,FALSE)</f>
        <v>0</v>
      </c>
      <c r="S85" s="217">
        <f>VLOOKUP(A85,'[1]CUT Bs'!A:S,14,FALSE)</f>
        <v>0</v>
      </c>
      <c r="T85" s="217">
        <f>VLOOKUP(A85,'[1]CUT Bs'!A:S,15,FALSE)</f>
        <v>0</v>
      </c>
      <c r="U85" s="217">
        <f>VLOOKUP(A85,'[1]CUT Bs'!A:S,16,FALSE)</f>
        <v>0</v>
      </c>
      <c r="V85" s="217">
        <f>VLOOKUP(A85,'[1]CUT Bs'!A:S,17,FALSE)</f>
        <v>0</v>
      </c>
      <c r="W85" s="217">
        <f>VLOOKUP(A85,'[1]RES. TRL'!F:H,2,FALSE)</f>
        <v>0</v>
      </c>
      <c r="X85" s="217">
        <f>VLOOKUP(A85,'[1]RES. TRL'!F:H,3,FALSE)</f>
        <v>0</v>
      </c>
      <c r="Y85" s="217">
        <f>VLOOKUP(A85,'[1]CUT USD'!A:N,2,FALSE)</f>
        <v>0</v>
      </c>
      <c r="Z85" s="217">
        <f>VLOOKUP(A85,'[1]CUT USD'!A:N,3,FALSE)</f>
        <v>0</v>
      </c>
      <c r="AA85" s="217">
        <f>VLOOKUP(A85,'[1]CUT USD'!A:N,4,FALSE)</f>
        <v>0</v>
      </c>
      <c r="AB85" s="217">
        <f>VLOOKUP(A85,'[1]CUT USD'!A:N,5,FALSE)</f>
        <v>0</v>
      </c>
      <c r="AC85" s="217">
        <f>VLOOKUP(A85,'[1]CUT USD'!A:N,6,FALSE)</f>
        <v>0</v>
      </c>
      <c r="AD85" s="217">
        <f>VLOOKUP(A85,'[1]CUT USD'!A:N,7,FALSE)</f>
        <v>0</v>
      </c>
      <c r="AE85" s="217">
        <f>VLOOKUP(A85,'[1]CUT USD'!A:N,8,FALSE)</f>
        <v>0</v>
      </c>
      <c r="AF85" s="217">
        <f>VLOOKUP(A85,'[1]CUT USD'!A:N,9,FALSE)</f>
        <v>0</v>
      </c>
      <c r="AG85" s="217">
        <f>VLOOKUP(A85,'[1]CUT USD'!A:N,10,FALSE)</f>
        <v>0</v>
      </c>
      <c r="AH85" s="217">
        <f>VLOOKUP(A85,'[1]CUT USD'!A:N,11,FALSE)</f>
        <v>0</v>
      </c>
      <c r="AI85" s="217">
        <f>VLOOKUP(A85,'[1]CUT USD'!A:N,12,FALSE)</f>
        <v>0</v>
      </c>
      <c r="AJ85" s="217">
        <f>VLOOKUP(A85,'[1]CUT USD'!A:N,13,FALSE)</f>
        <v>0</v>
      </c>
      <c r="AK85" s="217">
        <f>VLOOKUP(A85,'[1]CUT USD'!A:N,14,FALSE)</f>
        <v>0</v>
      </c>
      <c r="AL85" s="160">
        <f t="shared" si="2"/>
        <v>0</v>
      </c>
      <c r="AO85" s="84"/>
    </row>
    <row r="86" spans="1:41" ht="33" customHeight="1">
      <c r="A86" s="134">
        <v>201</v>
      </c>
      <c r="B86" s="135" t="str">
        <f>PROPER(VLOOKUP(A86,[1]bd_lista!$A:$D,2,FALSE))</f>
        <v>Agencia Para El Des. De Las Macroreg. Y Zonas Fronterizas</v>
      </c>
      <c r="C86" s="136" t="s">
        <v>11985</v>
      </c>
      <c r="D86" s="217">
        <f>VLOOKUP(A86,'[1]RES. TRL'!A:C,2,FALSE)</f>
        <v>0</v>
      </c>
      <c r="E86" s="217">
        <f>VLOOKUP(A86,'[1]RES. TRL'!A:C,3,FALSE)</f>
        <v>0</v>
      </c>
      <c r="F86" s="217">
        <f>VLOOKUP(A86,[1]RES.CDI!A:B,2,FALSE)</f>
        <v>0</v>
      </c>
      <c r="G86" s="217">
        <f>VLOOKUP(A86,'[1]CUT Bs'!A:S,2,FALSE)</f>
        <v>5123.57</v>
      </c>
      <c r="H86" s="217">
        <f>VLOOKUP(A86,'[1]CUT Bs'!A:S,3,FALSE)</f>
        <v>0</v>
      </c>
      <c r="I86" s="217">
        <f>VLOOKUP(A86,'[1]CUT Bs'!A:S,4,FALSE)</f>
        <v>0</v>
      </c>
      <c r="J86" s="217">
        <f>VLOOKUP(A86,'[1]CUT Bs'!A:S,5,FALSE)</f>
        <v>0</v>
      </c>
      <c r="K86" s="217">
        <f>VLOOKUP(A86,'[1]CUT Bs'!A:S,6,FALSE)</f>
        <v>0</v>
      </c>
      <c r="L86" s="217">
        <f>VLOOKUP(A86,'[1]CUT Bs'!A:S,7,FALSE)</f>
        <v>0</v>
      </c>
      <c r="M86" s="217">
        <f>VLOOKUP(A86,'[1]CUT Bs'!A:S,8,FALSE)</f>
        <v>0</v>
      </c>
      <c r="N86" s="217">
        <f>VLOOKUP(A86,'[1]CUT Bs'!A:S,9,FALSE)</f>
        <v>0</v>
      </c>
      <c r="O86" s="217">
        <f>VLOOKUP(A86,'[1]CUT Bs'!A:S,10,FALSE)</f>
        <v>0</v>
      </c>
      <c r="P86" s="217">
        <f>VLOOKUP(A86,'[1]CUT Bs'!A:S,11,FALSE)</f>
        <v>0</v>
      </c>
      <c r="Q86" s="217">
        <f>VLOOKUP(A86,'[1]CUT Bs'!A:S,12,FALSE)</f>
        <v>0</v>
      </c>
      <c r="R86" s="217">
        <f>VLOOKUP(A86,'[1]CUT Bs'!A:S,13,FALSE)</f>
        <v>0</v>
      </c>
      <c r="S86" s="217">
        <f>VLOOKUP(A86,'[1]CUT Bs'!A:S,14,FALSE)</f>
        <v>0</v>
      </c>
      <c r="T86" s="217">
        <f>VLOOKUP(A86,'[1]CUT Bs'!A:S,15,FALSE)</f>
        <v>0</v>
      </c>
      <c r="U86" s="217">
        <f>VLOOKUP(A86,'[1]CUT Bs'!A:S,16,FALSE)</f>
        <v>0</v>
      </c>
      <c r="V86" s="217">
        <f>VLOOKUP(A86,'[1]CUT Bs'!A:S,17,FALSE)</f>
        <v>0</v>
      </c>
      <c r="W86" s="217">
        <f>VLOOKUP(A86,'[1]RES. TRL'!F:H,2,FALSE)</f>
        <v>0</v>
      </c>
      <c r="X86" s="217">
        <f>VLOOKUP(A86,'[1]RES. TRL'!F:H,3,FALSE)</f>
        <v>0</v>
      </c>
      <c r="Y86" s="217">
        <f>VLOOKUP(A86,'[1]CUT USD'!A:N,2,FALSE)</f>
        <v>0</v>
      </c>
      <c r="Z86" s="217">
        <f>VLOOKUP(A86,'[1]CUT USD'!A:N,3,FALSE)</f>
        <v>0</v>
      </c>
      <c r="AA86" s="217">
        <f>VLOOKUP(A86,'[1]CUT USD'!A:N,4,FALSE)</f>
        <v>0</v>
      </c>
      <c r="AB86" s="217">
        <f>VLOOKUP(A86,'[1]CUT USD'!A:N,5,FALSE)</f>
        <v>0</v>
      </c>
      <c r="AC86" s="217">
        <f>VLOOKUP(A86,'[1]CUT USD'!A:N,6,FALSE)</f>
        <v>0</v>
      </c>
      <c r="AD86" s="217">
        <f>VLOOKUP(A86,'[1]CUT USD'!A:N,7,FALSE)</f>
        <v>0</v>
      </c>
      <c r="AE86" s="217">
        <f>VLOOKUP(A86,'[1]CUT USD'!A:N,8,FALSE)</f>
        <v>0</v>
      </c>
      <c r="AF86" s="217">
        <f>VLOOKUP(A86,'[1]CUT USD'!A:N,9,FALSE)</f>
        <v>0</v>
      </c>
      <c r="AG86" s="217">
        <f>VLOOKUP(A86,'[1]CUT USD'!A:N,10,FALSE)</f>
        <v>0</v>
      </c>
      <c r="AH86" s="217">
        <f>VLOOKUP(A86,'[1]CUT USD'!A:N,11,FALSE)</f>
        <v>0</v>
      </c>
      <c r="AI86" s="217">
        <f>VLOOKUP(A86,'[1]CUT USD'!A:N,12,FALSE)</f>
        <v>0</v>
      </c>
      <c r="AJ86" s="217">
        <f>VLOOKUP(A86,'[1]CUT USD'!A:N,13,FALSE)</f>
        <v>0</v>
      </c>
      <c r="AK86" s="217">
        <f>VLOOKUP(A86,'[1]CUT USD'!A:N,14,FALSE)</f>
        <v>0</v>
      </c>
      <c r="AL86" s="160">
        <f t="shared" si="2"/>
        <v>5123.57</v>
      </c>
      <c r="AO86" s="84"/>
    </row>
    <row r="87" spans="1:41" ht="33" customHeight="1">
      <c r="A87" s="134">
        <v>203</v>
      </c>
      <c r="B87" s="135" t="str">
        <f>PROPER(VLOOKUP(A87,[1]bd_lista!$A:$D,2,FALSE))</f>
        <v>Autoridad De Supervisión Del Sistema Financiero</v>
      </c>
      <c r="C87" s="136" t="s">
        <v>11989</v>
      </c>
      <c r="D87" s="217">
        <f>VLOOKUP(A87,'[1]RES. TRL'!A:C,2,FALSE)</f>
        <v>0</v>
      </c>
      <c r="E87" s="217">
        <f>VLOOKUP(A87,'[1]RES. TRL'!A:C,3,FALSE)</f>
        <v>0</v>
      </c>
      <c r="F87" s="217">
        <f>VLOOKUP(A87,[1]RES.CDI!A:B,2,FALSE)</f>
        <v>1157822.0599999987</v>
      </c>
      <c r="G87" s="217">
        <f>VLOOKUP(A87,'[1]CUT Bs'!A:S,2,FALSE)</f>
        <v>416757.92</v>
      </c>
      <c r="H87" s="217">
        <f>VLOOKUP(A87,'[1]CUT Bs'!A:S,3,FALSE)</f>
        <v>0</v>
      </c>
      <c r="I87" s="217">
        <f>VLOOKUP(A87,'[1]CUT Bs'!A:S,4,FALSE)</f>
        <v>0</v>
      </c>
      <c r="J87" s="217">
        <f>VLOOKUP(A87,'[1]CUT Bs'!A:S,5,FALSE)</f>
        <v>0</v>
      </c>
      <c r="K87" s="217">
        <f>VLOOKUP(A87,'[1]CUT Bs'!A:S,6,FALSE)</f>
        <v>0</v>
      </c>
      <c r="L87" s="217">
        <f>VLOOKUP(A87,'[1]CUT Bs'!A:S,7,FALSE)</f>
        <v>387.51</v>
      </c>
      <c r="M87" s="217">
        <f>VLOOKUP(A87,'[1]CUT Bs'!A:S,8,FALSE)</f>
        <v>0</v>
      </c>
      <c r="N87" s="217">
        <f>VLOOKUP(A87,'[1]CUT Bs'!A:S,9,FALSE)</f>
        <v>0</v>
      </c>
      <c r="O87" s="217">
        <f>VLOOKUP(A87,'[1]CUT Bs'!A:S,10,FALSE)</f>
        <v>0</v>
      </c>
      <c r="P87" s="217">
        <f>VLOOKUP(A87,'[1]CUT Bs'!A:S,11,FALSE)</f>
        <v>2484.89</v>
      </c>
      <c r="Q87" s="217">
        <f>VLOOKUP(A87,'[1]CUT Bs'!A:S,12,FALSE)</f>
        <v>6960</v>
      </c>
      <c r="R87" s="217">
        <f>VLOOKUP(A87,'[1]CUT Bs'!A:S,13,FALSE)</f>
        <v>0</v>
      </c>
      <c r="S87" s="217">
        <f>VLOOKUP(A87,'[1]CUT Bs'!A:S,14,FALSE)</f>
        <v>0</v>
      </c>
      <c r="T87" s="217">
        <f>VLOOKUP(A87,'[1]CUT Bs'!A:S,15,FALSE)</f>
        <v>0</v>
      </c>
      <c r="U87" s="217">
        <f>VLOOKUP(A87,'[1]CUT Bs'!A:S,16,FALSE)</f>
        <v>0</v>
      </c>
      <c r="V87" s="217">
        <f>VLOOKUP(A87,'[1]CUT Bs'!A:S,17,FALSE)</f>
        <v>0</v>
      </c>
      <c r="W87" s="217">
        <f>VLOOKUP(A87,'[1]RES. TRL'!F:H,2,FALSE)</f>
        <v>0</v>
      </c>
      <c r="X87" s="217">
        <f>VLOOKUP(A87,'[1]RES. TRL'!F:H,3,FALSE)</f>
        <v>0</v>
      </c>
      <c r="Y87" s="217">
        <f>VLOOKUP(A87,'[1]CUT USD'!A:N,2,FALSE)</f>
        <v>0</v>
      </c>
      <c r="Z87" s="217">
        <f>VLOOKUP(A87,'[1]CUT USD'!A:N,3,FALSE)</f>
        <v>0</v>
      </c>
      <c r="AA87" s="217">
        <f>VLOOKUP(A87,'[1]CUT USD'!A:N,4,FALSE)</f>
        <v>0</v>
      </c>
      <c r="AB87" s="217">
        <f>VLOOKUP(A87,'[1]CUT USD'!A:N,5,FALSE)</f>
        <v>0</v>
      </c>
      <c r="AC87" s="217">
        <f>VLOOKUP(A87,'[1]CUT USD'!A:N,6,FALSE)</f>
        <v>0</v>
      </c>
      <c r="AD87" s="217">
        <f>VLOOKUP(A87,'[1]CUT USD'!A:N,7,FALSE)</f>
        <v>0</v>
      </c>
      <c r="AE87" s="217">
        <f>VLOOKUP(A87,'[1]CUT USD'!A:N,8,FALSE)</f>
        <v>0</v>
      </c>
      <c r="AF87" s="217">
        <f>VLOOKUP(A87,'[1]CUT USD'!A:N,9,FALSE)</f>
        <v>0</v>
      </c>
      <c r="AG87" s="217">
        <f>VLOOKUP(A87,'[1]CUT USD'!A:N,10,FALSE)</f>
        <v>0</v>
      </c>
      <c r="AH87" s="217">
        <f>VLOOKUP(A87,'[1]CUT USD'!A:N,11,FALSE)</f>
        <v>0</v>
      </c>
      <c r="AI87" s="217">
        <f>VLOOKUP(A87,'[1]CUT USD'!A:N,12,FALSE)</f>
        <v>0</v>
      </c>
      <c r="AJ87" s="217">
        <f>VLOOKUP(A87,'[1]CUT USD'!A:N,13,FALSE)</f>
        <v>0</v>
      </c>
      <c r="AK87" s="217">
        <f>VLOOKUP(A87,'[1]CUT USD'!A:N,14,FALSE)</f>
        <v>0</v>
      </c>
      <c r="AL87" s="160">
        <f t="shared" si="2"/>
        <v>1584412.3799999985</v>
      </c>
      <c r="AO87" s="84"/>
    </row>
    <row r="88" spans="1:41" ht="33" customHeight="1">
      <c r="A88" s="134">
        <v>206</v>
      </c>
      <c r="B88" s="135" t="str">
        <f>PROPER(VLOOKUP(A88,[1]bd_lista!$A:$D,2,FALSE))</f>
        <v>Instituto Nacional De Estadística</v>
      </c>
      <c r="C88" s="136" t="s">
        <v>11984</v>
      </c>
      <c r="D88" s="217">
        <f>VLOOKUP(A88,'[1]RES. TRL'!A:C,2,FALSE)</f>
        <v>0</v>
      </c>
      <c r="E88" s="217">
        <f>VLOOKUP(A88,'[1]RES. TRL'!A:C,3,FALSE)</f>
        <v>0</v>
      </c>
      <c r="F88" s="217">
        <f>VLOOKUP(A88,[1]RES.CDI!A:B,2,FALSE)</f>
        <v>0</v>
      </c>
      <c r="G88" s="217">
        <f>VLOOKUP(A88,'[1]CUT Bs'!A:S,2,FALSE)</f>
        <v>5541.6500000000005</v>
      </c>
      <c r="H88" s="217">
        <f>VLOOKUP(A88,'[1]CUT Bs'!A:S,3,FALSE)</f>
        <v>0</v>
      </c>
      <c r="I88" s="217">
        <f>VLOOKUP(A88,'[1]CUT Bs'!A:S,4,FALSE)</f>
        <v>0</v>
      </c>
      <c r="J88" s="217">
        <f>VLOOKUP(A88,'[1]CUT Bs'!A:S,5,FALSE)</f>
        <v>0</v>
      </c>
      <c r="K88" s="217">
        <f>VLOOKUP(A88,'[1]CUT Bs'!A:S,6,FALSE)</f>
        <v>0</v>
      </c>
      <c r="L88" s="217">
        <f>VLOOKUP(A88,'[1]CUT Bs'!A:S,7,FALSE)</f>
        <v>0</v>
      </c>
      <c r="M88" s="217">
        <f>VLOOKUP(A88,'[1]CUT Bs'!A:S,8,FALSE)</f>
        <v>0</v>
      </c>
      <c r="N88" s="217">
        <f>VLOOKUP(A88,'[1]CUT Bs'!A:S,9,FALSE)</f>
        <v>0</v>
      </c>
      <c r="O88" s="217">
        <f>VLOOKUP(A88,'[1]CUT Bs'!A:S,10,FALSE)</f>
        <v>0</v>
      </c>
      <c r="P88" s="217">
        <f>VLOOKUP(A88,'[1]CUT Bs'!A:S,11,FALSE)</f>
        <v>0</v>
      </c>
      <c r="Q88" s="217">
        <f>VLOOKUP(A88,'[1]CUT Bs'!A:S,12,FALSE)</f>
        <v>0</v>
      </c>
      <c r="R88" s="217">
        <f>VLOOKUP(A88,'[1]CUT Bs'!A:S,13,FALSE)</f>
        <v>0</v>
      </c>
      <c r="S88" s="217">
        <f>VLOOKUP(A88,'[1]CUT Bs'!A:S,14,FALSE)</f>
        <v>0</v>
      </c>
      <c r="T88" s="217">
        <f>VLOOKUP(A88,'[1]CUT Bs'!A:S,15,FALSE)</f>
        <v>0</v>
      </c>
      <c r="U88" s="217">
        <f>VLOOKUP(A88,'[1]CUT Bs'!A:S,16,FALSE)</f>
        <v>0</v>
      </c>
      <c r="V88" s="217">
        <f>VLOOKUP(A88,'[1]CUT Bs'!A:S,17,FALSE)</f>
        <v>0</v>
      </c>
      <c r="W88" s="217">
        <f>VLOOKUP(A88,'[1]RES. TRL'!F:H,2,FALSE)</f>
        <v>0</v>
      </c>
      <c r="X88" s="217">
        <f>VLOOKUP(A88,'[1]RES. TRL'!F:H,3,FALSE)</f>
        <v>0</v>
      </c>
      <c r="Y88" s="217">
        <f>VLOOKUP(A88,'[1]CUT USD'!A:N,2,FALSE)</f>
        <v>0</v>
      </c>
      <c r="Z88" s="217">
        <f>VLOOKUP(A88,'[1]CUT USD'!A:N,3,FALSE)</f>
        <v>0</v>
      </c>
      <c r="AA88" s="217">
        <f>VLOOKUP(A88,'[1]CUT USD'!A:N,4,FALSE)</f>
        <v>0</v>
      </c>
      <c r="AB88" s="217">
        <f>VLOOKUP(A88,'[1]CUT USD'!A:N,5,FALSE)</f>
        <v>0</v>
      </c>
      <c r="AC88" s="217">
        <f>VLOOKUP(A88,'[1]CUT USD'!A:N,6,FALSE)</f>
        <v>0</v>
      </c>
      <c r="AD88" s="217">
        <f>VLOOKUP(A88,'[1]CUT USD'!A:N,7,FALSE)</f>
        <v>0</v>
      </c>
      <c r="AE88" s="217">
        <f>VLOOKUP(A88,'[1]CUT USD'!A:N,8,FALSE)</f>
        <v>0</v>
      </c>
      <c r="AF88" s="217">
        <f>VLOOKUP(A88,'[1]CUT USD'!A:N,9,FALSE)</f>
        <v>0</v>
      </c>
      <c r="AG88" s="217">
        <f>VLOOKUP(A88,'[1]CUT USD'!A:N,10,FALSE)</f>
        <v>0</v>
      </c>
      <c r="AH88" s="217">
        <f>VLOOKUP(A88,'[1]CUT USD'!A:N,11,FALSE)</f>
        <v>0</v>
      </c>
      <c r="AI88" s="217">
        <f>VLOOKUP(A88,'[1]CUT USD'!A:N,12,FALSE)</f>
        <v>0</v>
      </c>
      <c r="AJ88" s="217">
        <f>VLOOKUP(A88,'[1]CUT USD'!A:N,13,FALSE)</f>
        <v>0</v>
      </c>
      <c r="AK88" s="217">
        <f>VLOOKUP(A88,'[1]CUT USD'!A:N,14,FALSE)</f>
        <v>0</v>
      </c>
      <c r="AL88" s="160">
        <f t="shared" si="2"/>
        <v>5541.6500000000005</v>
      </c>
      <c r="AO88" s="84"/>
    </row>
    <row r="89" spans="1:41" ht="33" customHeight="1">
      <c r="A89" s="134">
        <v>209</v>
      </c>
      <c r="B89" s="135" t="str">
        <f>PROPER(VLOOKUP(A89,[1]bd_lista!$A:$D,2,FALSE))</f>
        <v>Administración De Servicios Portuarios - Bolivia</v>
      </c>
      <c r="C89" s="229" t="s">
        <v>1344</v>
      </c>
      <c r="D89" s="217">
        <f>VLOOKUP(A89,'[1]RES. TRL'!A:C,2,FALSE)</f>
        <v>0</v>
      </c>
      <c r="E89" s="217">
        <f>VLOOKUP(A89,'[1]RES. TRL'!A:C,3,FALSE)</f>
        <v>0</v>
      </c>
      <c r="F89" s="217">
        <f>VLOOKUP(A89,[1]RES.CDI!A:B,2,FALSE)</f>
        <v>0</v>
      </c>
      <c r="G89" s="217">
        <f>VLOOKUP(A89,'[1]CUT Bs'!A:S,2,FALSE)</f>
        <v>0</v>
      </c>
      <c r="H89" s="217">
        <f>VLOOKUP(A89,'[1]CUT Bs'!A:S,3,FALSE)</f>
        <v>0</v>
      </c>
      <c r="I89" s="217">
        <f>VLOOKUP(A89,'[1]CUT Bs'!A:S,4,FALSE)</f>
        <v>0</v>
      </c>
      <c r="J89" s="217">
        <f>VLOOKUP(A89,'[1]CUT Bs'!A:S,5,FALSE)</f>
        <v>0</v>
      </c>
      <c r="K89" s="217">
        <f>VLOOKUP(A89,'[1]CUT Bs'!A:S,6,FALSE)</f>
        <v>0</v>
      </c>
      <c r="L89" s="217">
        <f>VLOOKUP(A89,'[1]CUT Bs'!A:S,7,FALSE)</f>
        <v>0</v>
      </c>
      <c r="M89" s="217">
        <f>VLOOKUP(A89,'[1]CUT Bs'!A:S,8,FALSE)</f>
        <v>0</v>
      </c>
      <c r="N89" s="217">
        <f>VLOOKUP(A89,'[1]CUT Bs'!A:S,9,FALSE)</f>
        <v>0</v>
      </c>
      <c r="O89" s="217">
        <f>VLOOKUP(A89,'[1]CUT Bs'!A:S,10,FALSE)</f>
        <v>0</v>
      </c>
      <c r="P89" s="217">
        <f>VLOOKUP(A89,'[1]CUT Bs'!A:S,11,FALSE)</f>
        <v>0</v>
      </c>
      <c r="Q89" s="217">
        <f>VLOOKUP(A89,'[1]CUT Bs'!A:S,12,FALSE)</f>
        <v>0</v>
      </c>
      <c r="R89" s="217">
        <f>VLOOKUP(A89,'[1]CUT Bs'!A:S,13,FALSE)</f>
        <v>0</v>
      </c>
      <c r="S89" s="217">
        <f>VLOOKUP(A89,'[1]CUT Bs'!A:S,14,FALSE)</f>
        <v>0</v>
      </c>
      <c r="T89" s="217">
        <f>VLOOKUP(A89,'[1]CUT Bs'!A:S,15,FALSE)</f>
        <v>0</v>
      </c>
      <c r="U89" s="217">
        <f>VLOOKUP(A89,'[1]CUT Bs'!A:S,16,FALSE)</f>
        <v>0</v>
      </c>
      <c r="V89" s="217">
        <f>VLOOKUP(A89,'[1]CUT Bs'!A:S,17,FALSE)</f>
        <v>0</v>
      </c>
      <c r="W89" s="217">
        <f>VLOOKUP(A89,'[1]RES. TRL'!F:H,2,FALSE)</f>
        <v>0</v>
      </c>
      <c r="X89" s="217">
        <f>VLOOKUP(A89,'[1]RES. TRL'!F:H,3,FALSE)</f>
        <v>0</v>
      </c>
      <c r="Y89" s="217">
        <f>VLOOKUP(A89,'[1]CUT USD'!A:N,2,FALSE)</f>
        <v>0</v>
      </c>
      <c r="Z89" s="217">
        <f>VLOOKUP(A89,'[1]CUT USD'!A:N,3,FALSE)</f>
        <v>0</v>
      </c>
      <c r="AA89" s="217">
        <f>VLOOKUP(A89,'[1]CUT USD'!A:N,4,FALSE)</f>
        <v>0</v>
      </c>
      <c r="AB89" s="217">
        <f>VLOOKUP(A89,'[1]CUT USD'!A:N,5,FALSE)</f>
        <v>0</v>
      </c>
      <c r="AC89" s="217">
        <f>VLOOKUP(A89,'[1]CUT USD'!A:N,6,FALSE)</f>
        <v>0</v>
      </c>
      <c r="AD89" s="217">
        <f>VLOOKUP(A89,'[1]CUT USD'!A:N,7,FALSE)</f>
        <v>0</v>
      </c>
      <c r="AE89" s="217">
        <f>VLOOKUP(A89,'[1]CUT USD'!A:N,8,FALSE)</f>
        <v>0</v>
      </c>
      <c r="AF89" s="217">
        <f>VLOOKUP(A89,'[1]CUT USD'!A:N,9,FALSE)</f>
        <v>0</v>
      </c>
      <c r="AG89" s="217">
        <f>VLOOKUP(A89,'[1]CUT USD'!A:N,10,FALSE)</f>
        <v>0</v>
      </c>
      <c r="AH89" s="217">
        <f>VLOOKUP(A89,'[1]CUT USD'!A:N,11,FALSE)</f>
        <v>0</v>
      </c>
      <c r="AI89" s="217">
        <f>VLOOKUP(A89,'[1]CUT USD'!A:N,12,FALSE)</f>
        <v>0</v>
      </c>
      <c r="AJ89" s="217">
        <f>VLOOKUP(A89,'[1]CUT USD'!A:N,13,FALSE)</f>
        <v>0</v>
      </c>
      <c r="AK89" s="217">
        <f>VLOOKUP(A89,'[1]CUT USD'!A:N,14,FALSE)</f>
        <v>0</v>
      </c>
      <c r="AL89" s="160">
        <f t="shared" si="2"/>
        <v>0</v>
      </c>
      <c r="AO89" s="84"/>
    </row>
    <row r="90" spans="1:41" ht="33" customHeight="1">
      <c r="A90" s="134">
        <v>210</v>
      </c>
      <c r="B90" s="135" t="str">
        <f>PROPER(VLOOKUP(A90,[1]bd_lista!$A:$D,2,FALSE))</f>
        <v>Unidad De Análisis De Políticas Sociales Y Económicas</v>
      </c>
      <c r="C90" s="136" t="s">
        <v>11989</v>
      </c>
      <c r="D90" s="217">
        <f>VLOOKUP(A90,'[1]RES. TRL'!A:C,2,FALSE)</f>
        <v>0</v>
      </c>
      <c r="E90" s="217">
        <f>VLOOKUP(A90,'[1]RES. TRL'!A:C,3,FALSE)</f>
        <v>0</v>
      </c>
      <c r="F90" s="217">
        <f>VLOOKUP(A90,[1]RES.CDI!A:B,2,FALSE)</f>
        <v>0</v>
      </c>
      <c r="G90" s="217">
        <f>VLOOKUP(A90,'[1]CUT Bs'!A:S,2,FALSE)</f>
        <v>0</v>
      </c>
      <c r="H90" s="217">
        <f>VLOOKUP(A90,'[1]CUT Bs'!A:S,3,FALSE)</f>
        <v>0</v>
      </c>
      <c r="I90" s="217">
        <f>VLOOKUP(A90,'[1]CUT Bs'!A:S,4,FALSE)</f>
        <v>0</v>
      </c>
      <c r="J90" s="217">
        <f>VLOOKUP(A90,'[1]CUT Bs'!A:S,5,FALSE)</f>
        <v>0</v>
      </c>
      <c r="K90" s="217">
        <f>VLOOKUP(A90,'[1]CUT Bs'!A:S,6,FALSE)</f>
        <v>0</v>
      </c>
      <c r="L90" s="217">
        <f>VLOOKUP(A90,'[1]CUT Bs'!A:S,7,FALSE)</f>
        <v>0</v>
      </c>
      <c r="M90" s="217">
        <f>VLOOKUP(A90,'[1]CUT Bs'!A:S,8,FALSE)</f>
        <v>0</v>
      </c>
      <c r="N90" s="217">
        <f>VLOOKUP(A90,'[1]CUT Bs'!A:S,9,FALSE)</f>
        <v>0</v>
      </c>
      <c r="O90" s="217">
        <f>VLOOKUP(A90,'[1]CUT Bs'!A:S,10,FALSE)</f>
        <v>0</v>
      </c>
      <c r="P90" s="217">
        <f>VLOOKUP(A90,'[1]CUT Bs'!A:S,11,FALSE)</f>
        <v>0</v>
      </c>
      <c r="Q90" s="217">
        <f>VLOOKUP(A90,'[1]CUT Bs'!A:S,12,FALSE)</f>
        <v>0</v>
      </c>
      <c r="R90" s="217">
        <f>VLOOKUP(A90,'[1]CUT Bs'!A:S,13,FALSE)</f>
        <v>0</v>
      </c>
      <c r="S90" s="217">
        <f>VLOOKUP(A90,'[1]CUT Bs'!A:S,14,FALSE)</f>
        <v>0</v>
      </c>
      <c r="T90" s="217">
        <f>VLOOKUP(A90,'[1]CUT Bs'!A:S,15,FALSE)</f>
        <v>0</v>
      </c>
      <c r="U90" s="217">
        <f>VLOOKUP(A90,'[1]CUT Bs'!A:S,16,FALSE)</f>
        <v>0</v>
      </c>
      <c r="V90" s="217">
        <f>VLOOKUP(A90,'[1]CUT Bs'!A:S,17,FALSE)</f>
        <v>0</v>
      </c>
      <c r="W90" s="217">
        <f>VLOOKUP(A90,'[1]RES. TRL'!F:H,2,FALSE)</f>
        <v>0</v>
      </c>
      <c r="X90" s="217">
        <f>VLOOKUP(A90,'[1]RES. TRL'!F:H,3,FALSE)</f>
        <v>0</v>
      </c>
      <c r="Y90" s="217">
        <f>VLOOKUP(A90,'[1]CUT USD'!A:N,2,FALSE)</f>
        <v>0</v>
      </c>
      <c r="Z90" s="217">
        <f>VLOOKUP(A90,'[1]CUT USD'!A:N,3,FALSE)</f>
        <v>0</v>
      </c>
      <c r="AA90" s="217">
        <f>VLOOKUP(A90,'[1]CUT USD'!A:N,4,FALSE)</f>
        <v>0</v>
      </c>
      <c r="AB90" s="217">
        <f>VLOOKUP(A90,'[1]CUT USD'!A:N,5,FALSE)</f>
        <v>0</v>
      </c>
      <c r="AC90" s="217">
        <f>VLOOKUP(A90,'[1]CUT USD'!A:N,6,FALSE)</f>
        <v>0</v>
      </c>
      <c r="AD90" s="217">
        <f>VLOOKUP(A90,'[1]CUT USD'!A:N,7,FALSE)</f>
        <v>0</v>
      </c>
      <c r="AE90" s="217">
        <f>VLOOKUP(A90,'[1]CUT USD'!A:N,8,FALSE)</f>
        <v>0</v>
      </c>
      <c r="AF90" s="217">
        <f>VLOOKUP(A90,'[1]CUT USD'!A:N,9,FALSE)</f>
        <v>0</v>
      </c>
      <c r="AG90" s="217">
        <f>VLOOKUP(A90,'[1]CUT USD'!A:N,10,FALSE)</f>
        <v>0</v>
      </c>
      <c r="AH90" s="217">
        <f>VLOOKUP(A90,'[1]CUT USD'!A:N,11,FALSE)</f>
        <v>0</v>
      </c>
      <c r="AI90" s="217">
        <f>VLOOKUP(A90,'[1]CUT USD'!A:N,12,FALSE)</f>
        <v>0</v>
      </c>
      <c r="AJ90" s="217">
        <f>VLOOKUP(A90,'[1]CUT USD'!A:N,13,FALSE)</f>
        <v>0</v>
      </c>
      <c r="AK90" s="217">
        <f>VLOOKUP(A90,'[1]CUT USD'!A:N,14,FALSE)</f>
        <v>0</v>
      </c>
      <c r="AL90" s="160">
        <f t="shared" si="2"/>
        <v>0</v>
      </c>
      <c r="AO90" s="84"/>
    </row>
    <row r="91" spans="1:41" ht="33" customHeight="1">
      <c r="A91" s="134">
        <v>212</v>
      </c>
      <c r="B91" s="135" t="str">
        <f>PROPER(VLOOKUP(A91,[1]bd_lista!$A:$D,2,FALSE))</f>
        <v>Instituto Nacional De Reforma Agraria</v>
      </c>
      <c r="C91" s="136" t="s">
        <v>11987</v>
      </c>
      <c r="D91" s="217">
        <f>VLOOKUP(A91,'[1]RES. TRL'!A:C,2,FALSE)</f>
        <v>0</v>
      </c>
      <c r="E91" s="217">
        <f>VLOOKUP(A91,'[1]RES. TRL'!A:C,3,FALSE)</f>
        <v>0</v>
      </c>
      <c r="F91" s="217">
        <f>VLOOKUP(A91,[1]RES.CDI!A:B,2,FALSE)</f>
        <v>119603.87</v>
      </c>
      <c r="G91" s="217">
        <f>VLOOKUP(A91,'[1]CUT Bs'!A:S,2,FALSE)</f>
        <v>1252593.7600000002</v>
      </c>
      <c r="H91" s="217">
        <f>VLOOKUP(A91,'[1]CUT Bs'!A:S,3,FALSE)</f>
        <v>0</v>
      </c>
      <c r="I91" s="217">
        <f>VLOOKUP(A91,'[1]CUT Bs'!A:S,4,FALSE)</f>
        <v>50</v>
      </c>
      <c r="J91" s="217">
        <f>VLOOKUP(A91,'[1]CUT Bs'!A:S,5,FALSE)</f>
        <v>600</v>
      </c>
      <c r="K91" s="217">
        <f>VLOOKUP(A91,'[1]CUT Bs'!A:S,6,FALSE)</f>
        <v>0</v>
      </c>
      <c r="L91" s="217">
        <f>VLOOKUP(A91,'[1]CUT Bs'!A:S,7,FALSE)</f>
        <v>0</v>
      </c>
      <c r="M91" s="217">
        <f>VLOOKUP(A91,'[1]CUT Bs'!A:S,8,FALSE)</f>
        <v>0</v>
      </c>
      <c r="N91" s="217">
        <f>VLOOKUP(A91,'[1]CUT Bs'!A:S,9,FALSE)</f>
        <v>0</v>
      </c>
      <c r="O91" s="217">
        <f>VLOOKUP(A91,'[1]CUT Bs'!A:S,10,FALSE)</f>
        <v>0</v>
      </c>
      <c r="P91" s="217">
        <f>VLOOKUP(A91,'[1]CUT Bs'!A:S,11,FALSE)</f>
        <v>0</v>
      </c>
      <c r="Q91" s="217">
        <f>VLOOKUP(A91,'[1]CUT Bs'!A:S,12,FALSE)</f>
        <v>5985</v>
      </c>
      <c r="R91" s="217">
        <f>VLOOKUP(A91,'[1]CUT Bs'!A:S,13,FALSE)</f>
        <v>0</v>
      </c>
      <c r="S91" s="217">
        <f>VLOOKUP(A91,'[1]CUT Bs'!A:S,14,FALSE)</f>
        <v>0</v>
      </c>
      <c r="T91" s="217">
        <f>VLOOKUP(A91,'[1]CUT Bs'!A:S,15,FALSE)</f>
        <v>0</v>
      </c>
      <c r="U91" s="217">
        <f>VLOOKUP(A91,'[1]CUT Bs'!A:S,16,FALSE)</f>
        <v>0</v>
      </c>
      <c r="V91" s="217">
        <f>VLOOKUP(A91,'[1]CUT Bs'!A:S,17,FALSE)</f>
        <v>0</v>
      </c>
      <c r="W91" s="217">
        <f>VLOOKUP(A91,'[1]RES. TRL'!F:H,2,FALSE)</f>
        <v>0</v>
      </c>
      <c r="X91" s="217">
        <f>VLOOKUP(A91,'[1]RES. TRL'!F:H,3,FALSE)</f>
        <v>0</v>
      </c>
      <c r="Y91" s="217">
        <f>VLOOKUP(A91,'[1]CUT USD'!A:N,2,FALSE)</f>
        <v>0</v>
      </c>
      <c r="Z91" s="217">
        <f>VLOOKUP(A91,'[1]CUT USD'!A:N,3,FALSE)</f>
        <v>0</v>
      </c>
      <c r="AA91" s="217">
        <f>VLOOKUP(A91,'[1]CUT USD'!A:N,4,FALSE)</f>
        <v>100.02</v>
      </c>
      <c r="AB91" s="217">
        <f>VLOOKUP(A91,'[1]CUT USD'!A:N,5,FALSE)</f>
        <v>0</v>
      </c>
      <c r="AC91" s="217">
        <f>VLOOKUP(A91,'[1]CUT USD'!A:N,6,FALSE)</f>
        <v>0</v>
      </c>
      <c r="AD91" s="217">
        <f>VLOOKUP(A91,'[1]CUT USD'!A:N,7,FALSE)</f>
        <v>0</v>
      </c>
      <c r="AE91" s="217">
        <f>VLOOKUP(A91,'[1]CUT USD'!A:N,8,FALSE)</f>
        <v>0</v>
      </c>
      <c r="AF91" s="217">
        <f>VLOOKUP(A91,'[1]CUT USD'!A:N,9,FALSE)</f>
        <v>0</v>
      </c>
      <c r="AG91" s="217">
        <f>VLOOKUP(A91,'[1]CUT USD'!A:N,10,FALSE)</f>
        <v>0</v>
      </c>
      <c r="AH91" s="217">
        <f>VLOOKUP(A91,'[1]CUT USD'!A:N,11,FALSE)</f>
        <v>0</v>
      </c>
      <c r="AI91" s="217">
        <f>VLOOKUP(A91,'[1]CUT USD'!A:N,12,FALSE)</f>
        <v>0</v>
      </c>
      <c r="AJ91" s="217">
        <f>VLOOKUP(A91,'[1]CUT USD'!A:N,13,FALSE)</f>
        <v>0</v>
      </c>
      <c r="AK91" s="217">
        <f>VLOOKUP(A91,'[1]CUT USD'!A:N,14,FALSE)</f>
        <v>0</v>
      </c>
      <c r="AL91" s="160">
        <f t="shared" si="2"/>
        <v>1378932.6500000004</v>
      </c>
      <c r="AO91" s="84"/>
    </row>
    <row r="92" spans="1:41" ht="33" customHeight="1">
      <c r="A92" s="134">
        <v>213</v>
      </c>
      <c r="B92" s="135" t="str">
        <f>PROPER(VLOOKUP(A92,[1]bd_lista!$A:$D,2,FALSE))</f>
        <v>Servicio Nacional De Meteorología E Hidrología</v>
      </c>
      <c r="C92" s="136" t="s">
        <v>11985</v>
      </c>
      <c r="D92" s="217">
        <f>VLOOKUP(A92,'[1]RES. TRL'!A:C,2,FALSE)</f>
        <v>114</v>
      </c>
      <c r="E92" s="217">
        <f>VLOOKUP(A92,'[1]RES. TRL'!A:C,3,FALSE)</f>
        <v>0</v>
      </c>
      <c r="F92" s="217">
        <f>VLOOKUP(A92,[1]RES.CDI!A:B,2,FALSE)</f>
        <v>0</v>
      </c>
      <c r="G92" s="217">
        <f>VLOOKUP(A92,'[1]CUT Bs'!A:S,2,FALSE)</f>
        <v>0</v>
      </c>
      <c r="H92" s="217">
        <f>VLOOKUP(A92,'[1]CUT Bs'!A:S,3,FALSE)</f>
        <v>0</v>
      </c>
      <c r="I92" s="217">
        <f>VLOOKUP(A92,'[1]CUT Bs'!A:S,4,FALSE)</f>
        <v>0</v>
      </c>
      <c r="J92" s="217">
        <f>VLOOKUP(A92,'[1]CUT Bs'!A:S,5,FALSE)</f>
        <v>0</v>
      </c>
      <c r="K92" s="217">
        <f>VLOOKUP(A92,'[1]CUT Bs'!A:S,6,FALSE)</f>
        <v>0</v>
      </c>
      <c r="L92" s="217">
        <f>VLOOKUP(A92,'[1]CUT Bs'!A:S,7,FALSE)</f>
        <v>0</v>
      </c>
      <c r="M92" s="217">
        <f>VLOOKUP(A92,'[1]CUT Bs'!A:S,8,FALSE)</f>
        <v>0</v>
      </c>
      <c r="N92" s="217">
        <f>VLOOKUP(A92,'[1]CUT Bs'!A:S,9,FALSE)</f>
        <v>0</v>
      </c>
      <c r="O92" s="217">
        <f>VLOOKUP(A92,'[1]CUT Bs'!A:S,10,FALSE)</f>
        <v>0</v>
      </c>
      <c r="P92" s="217">
        <f>VLOOKUP(A92,'[1]CUT Bs'!A:S,11,FALSE)</f>
        <v>0</v>
      </c>
      <c r="Q92" s="217">
        <f>VLOOKUP(A92,'[1]CUT Bs'!A:S,12,FALSE)</f>
        <v>0</v>
      </c>
      <c r="R92" s="217">
        <f>VLOOKUP(A92,'[1]CUT Bs'!A:S,13,FALSE)</f>
        <v>0</v>
      </c>
      <c r="S92" s="217">
        <f>VLOOKUP(A92,'[1]CUT Bs'!A:S,14,FALSE)</f>
        <v>0</v>
      </c>
      <c r="T92" s="217">
        <f>VLOOKUP(A92,'[1]CUT Bs'!A:S,15,FALSE)</f>
        <v>0</v>
      </c>
      <c r="U92" s="217">
        <f>VLOOKUP(A92,'[1]CUT Bs'!A:S,16,FALSE)</f>
        <v>0</v>
      </c>
      <c r="V92" s="217">
        <f>VLOOKUP(A92,'[1]CUT Bs'!A:S,17,FALSE)</f>
        <v>0</v>
      </c>
      <c r="W92" s="217">
        <f>VLOOKUP(A92,'[1]RES. TRL'!F:H,2,FALSE)</f>
        <v>0</v>
      </c>
      <c r="X92" s="217">
        <f>VLOOKUP(A92,'[1]RES. TRL'!F:H,3,FALSE)</f>
        <v>0</v>
      </c>
      <c r="Y92" s="217">
        <f>VLOOKUP(A92,'[1]CUT USD'!A:N,2,FALSE)</f>
        <v>0</v>
      </c>
      <c r="Z92" s="217">
        <f>VLOOKUP(A92,'[1]CUT USD'!A:N,3,FALSE)</f>
        <v>0</v>
      </c>
      <c r="AA92" s="217">
        <f>VLOOKUP(A92,'[1]CUT USD'!A:N,4,FALSE)</f>
        <v>0</v>
      </c>
      <c r="AB92" s="217">
        <f>VLOOKUP(A92,'[1]CUT USD'!A:N,5,FALSE)</f>
        <v>0</v>
      </c>
      <c r="AC92" s="217">
        <f>VLOOKUP(A92,'[1]CUT USD'!A:N,6,FALSE)</f>
        <v>0</v>
      </c>
      <c r="AD92" s="217">
        <f>VLOOKUP(A92,'[1]CUT USD'!A:N,7,FALSE)</f>
        <v>0</v>
      </c>
      <c r="AE92" s="217">
        <f>VLOOKUP(A92,'[1]CUT USD'!A:N,8,FALSE)</f>
        <v>0</v>
      </c>
      <c r="AF92" s="217">
        <f>VLOOKUP(A92,'[1]CUT USD'!A:N,9,FALSE)</f>
        <v>0</v>
      </c>
      <c r="AG92" s="217">
        <f>VLOOKUP(A92,'[1]CUT USD'!A:N,10,FALSE)</f>
        <v>0</v>
      </c>
      <c r="AH92" s="217">
        <f>VLOOKUP(A92,'[1]CUT USD'!A:N,11,FALSE)</f>
        <v>0</v>
      </c>
      <c r="AI92" s="217">
        <f>VLOOKUP(A92,'[1]CUT USD'!A:N,12,FALSE)</f>
        <v>0</v>
      </c>
      <c r="AJ92" s="217">
        <f>VLOOKUP(A92,'[1]CUT USD'!A:N,13,FALSE)</f>
        <v>0</v>
      </c>
      <c r="AK92" s="217">
        <f>VLOOKUP(A92,'[1]CUT USD'!A:N,14,FALSE)</f>
        <v>0</v>
      </c>
      <c r="AL92" s="160">
        <f t="shared" si="2"/>
        <v>114</v>
      </c>
      <c r="AO92" s="84"/>
    </row>
    <row r="93" spans="1:41" ht="33" customHeight="1">
      <c r="A93" s="134">
        <v>221</v>
      </c>
      <c r="B93" s="135" t="str">
        <f>PROPER(VLOOKUP(A93,[1]bd_lista!$A:$D,2,FALSE))</f>
        <v>Serv. Nal. De Reg. Y Control De La Comer. De Minerales Y Metales</v>
      </c>
      <c r="C93" s="136" t="s">
        <v>11991</v>
      </c>
      <c r="D93" s="217">
        <f>VLOOKUP(A93,'[1]RES. TRL'!A:C,2,FALSE)</f>
        <v>0</v>
      </c>
      <c r="E93" s="217">
        <f>VLOOKUP(A93,'[1]RES. TRL'!A:C,3,FALSE)</f>
        <v>0</v>
      </c>
      <c r="F93" s="217">
        <f>VLOOKUP(A93,[1]RES.CDI!A:B,2,FALSE)</f>
        <v>0</v>
      </c>
      <c r="G93" s="217">
        <f>VLOOKUP(A93,'[1]CUT Bs'!A:S,2,FALSE)</f>
        <v>1142</v>
      </c>
      <c r="H93" s="217">
        <f>VLOOKUP(A93,'[1]CUT Bs'!A:S,3,FALSE)</f>
        <v>0</v>
      </c>
      <c r="I93" s="217">
        <f>VLOOKUP(A93,'[1]CUT Bs'!A:S,4,FALSE)</f>
        <v>0</v>
      </c>
      <c r="J93" s="217">
        <f>VLOOKUP(A93,'[1]CUT Bs'!A:S,5,FALSE)</f>
        <v>0</v>
      </c>
      <c r="K93" s="217">
        <f>VLOOKUP(A93,'[1]CUT Bs'!A:S,6,FALSE)</f>
        <v>0</v>
      </c>
      <c r="L93" s="217">
        <f>VLOOKUP(A93,'[1]CUT Bs'!A:S,7,FALSE)</f>
        <v>0</v>
      </c>
      <c r="M93" s="217">
        <f>VLOOKUP(A93,'[1]CUT Bs'!A:S,8,FALSE)</f>
        <v>0</v>
      </c>
      <c r="N93" s="217">
        <f>VLOOKUP(A93,'[1]CUT Bs'!A:S,9,FALSE)</f>
        <v>0</v>
      </c>
      <c r="O93" s="217">
        <f>VLOOKUP(A93,'[1]CUT Bs'!A:S,10,FALSE)</f>
        <v>0</v>
      </c>
      <c r="P93" s="217">
        <f>VLOOKUP(A93,'[1]CUT Bs'!A:S,11,FALSE)</f>
        <v>0</v>
      </c>
      <c r="Q93" s="217">
        <f>VLOOKUP(A93,'[1]CUT Bs'!A:S,12,FALSE)</f>
        <v>0</v>
      </c>
      <c r="R93" s="217">
        <f>VLOOKUP(A93,'[1]CUT Bs'!A:S,13,FALSE)</f>
        <v>0</v>
      </c>
      <c r="S93" s="217">
        <f>VLOOKUP(A93,'[1]CUT Bs'!A:S,14,FALSE)</f>
        <v>0</v>
      </c>
      <c r="T93" s="217">
        <f>VLOOKUP(A93,'[1]CUT Bs'!A:S,15,FALSE)</f>
        <v>0</v>
      </c>
      <c r="U93" s="217">
        <f>VLOOKUP(A93,'[1]CUT Bs'!A:S,16,FALSE)</f>
        <v>0</v>
      </c>
      <c r="V93" s="217">
        <f>VLOOKUP(A93,'[1]CUT Bs'!A:S,17,FALSE)</f>
        <v>0</v>
      </c>
      <c r="W93" s="217">
        <f>VLOOKUP(A93,'[1]RES. TRL'!F:H,2,FALSE)</f>
        <v>0</v>
      </c>
      <c r="X93" s="217">
        <f>VLOOKUP(A93,'[1]RES. TRL'!F:H,3,FALSE)</f>
        <v>0</v>
      </c>
      <c r="Y93" s="217">
        <f>VLOOKUP(A93,'[1]CUT USD'!A:N,2,FALSE)</f>
        <v>0</v>
      </c>
      <c r="Z93" s="217">
        <f>VLOOKUP(A93,'[1]CUT USD'!A:N,3,FALSE)</f>
        <v>0</v>
      </c>
      <c r="AA93" s="217">
        <f>VLOOKUP(A93,'[1]CUT USD'!A:N,4,FALSE)</f>
        <v>0</v>
      </c>
      <c r="AB93" s="217">
        <f>VLOOKUP(A93,'[1]CUT USD'!A:N,5,FALSE)</f>
        <v>0</v>
      </c>
      <c r="AC93" s="217">
        <f>VLOOKUP(A93,'[1]CUT USD'!A:N,6,FALSE)</f>
        <v>0</v>
      </c>
      <c r="AD93" s="217">
        <f>VLOOKUP(A93,'[1]CUT USD'!A:N,7,FALSE)</f>
        <v>0</v>
      </c>
      <c r="AE93" s="217">
        <f>VLOOKUP(A93,'[1]CUT USD'!A:N,8,FALSE)</f>
        <v>0</v>
      </c>
      <c r="AF93" s="217">
        <f>VLOOKUP(A93,'[1]CUT USD'!A:N,9,FALSE)</f>
        <v>0</v>
      </c>
      <c r="AG93" s="217">
        <f>VLOOKUP(A93,'[1]CUT USD'!A:N,10,FALSE)</f>
        <v>0</v>
      </c>
      <c r="AH93" s="217">
        <f>VLOOKUP(A93,'[1]CUT USD'!A:N,11,FALSE)</f>
        <v>0</v>
      </c>
      <c r="AI93" s="217">
        <f>VLOOKUP(A93,'[1]CUT USD'!A:N,12,FALSE)</f>
        <v>0</v>
      </c>
      <c r="AJ93" s="217">
        <f>VLOOKUP(A93,'[1]CUT USD'!A:N,13,FALSE)</f>
        <v>0</v>
      </c>
      <c r="AK93" s="217">
        <f>VLOOKUP(A93,'[1]CUT USD'!A:N,14,FALSE)</f>
        <v>0</v>
      </c>
      <c r="AL93" s="160">
        <f t="shared" si="2"/>
        <v>1142</v>
      </c>
      <c r="AO93" s="84"/>
    </row>
    <row r="94" spans="1:41" ht="33" customHeight="1">
      <c r="A94" s="134">
        <v>222</v>
      </c>
      <c r="B94" s="135" t="str">
        <f>PROPER(VLOOKUP(A94,[1]bd_lista!$A:$D,2,FALSE))</f>
        <v>Instituto Nacional De Innovación Agropecuaria Y Forestal</v>
      </c>
      <c r="C94" s="136" t="s">
        <v>11987</v>
      </c>
      <c r="D94" s="217">
        <f>VLOOKUP(A94,'[1]RES. TRL'!A:C,2,FALSE)</f>
        <v>0</v>
      </c>
      <c r="E94" s="217">
        <f>VLOOKUP(A94,'[1]RES. TRL'!A:C,3,FALSE)</f>
        <v>1329.56</v>
      </c>
      <c r="F94" s="217">
        <f>VLOOKUP(A94,[1]RES.CDI!A:B,2,FALSE)</f>
        <v>4872707.79</v>
      </c>
      <c r="G94" s="217">
        <f>VLOOKUP(A94,'[1]CUT Bs'!A:S,2,FALSE)</f>
        <v>241731.49000000002</v>
      </c>
      <c r="H94" s="217">
        <f>VLOOKUP(A94,'[1]CUT Bs'!A:S,3,FALSE)</f>
        <v>0</v>
      </c>
      <c r="I94" s="217">
        <f>VLOOKUP(A94,'[1]CUT Bs'!A:S,4,FALSE)</f>
        <v>0</v>
      </c>
      <c r="J94" s="217">
        <f>VLOOKUP(A94,'[1]CUT Bs'!A:S,5,FALSE)</f>
        <v>3003145</v>
      </c>
      <c r="K94" s="217">
        <f>VLOOKUP(A94,'[1]CUT Bs'!A:S,6,FALSE)</f>
        <v>0</v>
      </c>
      <c r="L94" s="217">
        <f>VLOOKUP(A94,'[1]CUT Bs'!A:S,7,FALSE)</f>
        <v>868.67000000000007</v>
      </c>
      <c r="M94" s="217">
        <f>VLOOKUP(A94,'[1]CUT Bs'!A:S,8,FALSE)</f>
        <v>0</v>
      </c>
      <c r="N94" s="217">
        <f>VLOOKUP(A94,'[1]CUT Bs'!A:S,9,FALSE)</f>
        <v>0</v>
      </c>
      <c r="O94" s="217">
        <f>VLOOKUP(A94,'[1]CUT Bs'!A:S,10,FALSE)</f>
        <v>0</v>
      </c>
      <c r="P94" s="217">
        <f>VLOOKUP(A94,'[1]CUT Bs'!A:S,11,FALSE)</f>
        <v>350.12</v>
      </c>
      <c r="Q94" s="217">
        <f>VLOOKUP(A94,'[1]CUT Bs'!A:S,12,FALSE)</f>
        <v>0</v>
      </c>
      <c r="R94" s="217">
        <f>VLOOKUP(A94,'[1]CUT Bs'!A:S,13,FALSE)</f>
        <v>0</v>
      </c>
      <c r="S94" s="217">
        <f>VLOOKUP(A94,'[1]CUT Bs'!A:S,14,FALSE)</f>
        <v>0</v>
      </c>
      <c r="T94" s="217">
        <f>VLOOKUP(A94,'[1]CUT Bs'!A:S,15,FALSE)</f>
        <v>0</v>
      </c>
      <c r="U94" s="217">
        <f>VLOOKUP(A94,'[1]CUT Bs'!A:S,16,FALSE)</f>
        <v>0</v>
      </c>
      <c r="V94" s="217">
        <f>VLOOKUP(A94,'[1]CUT Bs'!A:S,17,FALSE)</f>
        <v>0</v>
      </c>
      <c r="W94" s="217">
        <f>VLOOKUP(A94,'[1]RES. TRL'!F:H,2,FALSE)</f>
        <v>0</v>
      </c>
      <c r="X94" s="217">
        <f>VLOOKUP(A94,'[1]RES. TRL'!F:H,3,FALSE)</f>
        <v>0</v>
      </c>
      <c r="Y94" s="217">
        <f>VLOOKUP(A94,'[1]CUT USD'!A:N,2,FALSE)</f>
        <v>0</v>
      </c>
      <c r="Z94" s="217">
        <f>VLOOKUP(A94,'[1]CUT USD'!A:N,3,FALSE)</f>
        <v>0</v>
      </c>
      <c r="AA94" s="217">
        <f>VLOOKUP(A94,'[1]CUT USD'!A:N,4,FALSE)</f>
        <v>0</v>
      </c>
      <c r="AB94" s="217">
        <f>VLOOKUP(A94,'[1]CUT USD'!A:N,5,FALSE)</f>
        <v>0</v>
      </c>
      <c r="AC94" s="217">
        <f>VLOOKUP(A94,'[1]CUT USD'!A:N,6,FALSE)</f>
        <v>0</v>
      </c>
      <c r="AD94" s="217">
        <f>VLOOKUP(A94,'[1]CUT USD'!A:N,7,FALSE)</f>
        <v>0</v>
      </c>
      <c r="AE94" s="217">
        <f>VLOOKUP(A94,'[1]CUT USD'!A:N,8,FALSE)</f>
        <v>0</v>
      </c>
      <c r="AF94" s="217">
        <f>VLOOKUP(A94,'[1]CUT USD'!A:N,9,FALSE)</f>
        <v>0</v>
      </c>
      <c r="AG94" s="217">
        <f>VLOOKUP(A94,'[1]CUT USD'!A:N,10,FALSE)</f>
        <v>0</v>
      </c>
      <c r="AH94" s="217">
        <f>VLOOKUP(A94,'[1]CUT USD'!A:N,11,FALSE)</f>
        <v>0</v>
      </c>
      <c r="AI94" s="217">
        <f>VLOOKUP(A94,'[1]CUT USD'!A:N,12,FALSE)</f>
        <v>0</v>
      </c>
      <c r="AJ94" s="217">
        <f>VLOOKUP(A94,'[1]CUT USD'!A:N,13,FALSE)</f>
        <v>0</v>
      </c>
      <c r="AK94" s="217">
        <f>VLOOKUP(A94,'[1]CUT USD'!A:N,14,FALSE)</f>
        <v>0</v>
      </c>
      <c r="AL94" s="160">
        <f t="shared" si="2"/>
        <v>8120132.6299999999</v>
      </c>
      <c r="AO94" s="84"/>
    </row>
    <row r="95" spans="1:41" ht="33" customHeight="1">
      <c r="A95" s="134">
        <v>223</v>
      </c>
      <c r="B95" s="135" t="str">
        <f>PROPER(VLOOKUP(A95,[1]bd_lista!$A:$D,2,FALSE))</f>
        <v>Fondo Nacional De Desarrollo Forestal</v>
      </c>
      <c r="C95" s="136" t="s">
        <v>11987</v>
      </c>
      <c r="D95" s="217">
        <f>VLOOKUP(A95,'[1]RES. TRL'!A:C,2,FALSE)</f>
        <v>0</v>
      </c>
      <c r="E95" s="217">
        <f>VLOOKUP(A95,'[1]RES. TRL'!A:C,3,FALSE)</f>
        <v>0</v>
      </c>
      <c r="F95" s="217">
        <f>VLOOKUP(A95,[1]RES.CDI!A:B,2,FALSE)</f>
        <v>0</v>
      </c>
      <c r="G95" s="217">
        <f>VLOOKUP(A95,'[1]CUT Bs'!A:S,2,FALSE)</f>
        <v>7919.28</v>
      </c>
      <c r="H95" s="217">
        <f>VLOOKUP(A95,'[1]CUT Bs'!A:S,3,FALSE)</f>
        <v>0</v>
      </c>
      <c r="I95" s="217">
        <f>VLOOKUP(A95,'[1]CUT Bs'!A:S,4,FALSE)</f>
        <v>0</v>
      </c>
      <c r="J95" s="217">
        <f>VLOOKUP(A95,'[1]CUT Bs'!A:S,5,FALSE)</f>
        <v>118814.27</v>
      </c>
      <c r="K95" s="217">
        <f>VLOOKUP(A95,'[1]CUT Bs'!A:S,6,FALSE)</f>
        <v>0</v>
      </c>
      <c r="L95" s="217">
        <f>VLOOKUP(A95,'[1]CUT Bs'!A:S,7,FALSE)</f>
        <v>0</v>
      </c>
      <c r="M95" s="217">
        <f>VLOOKUP(A95,'[1]CUT Bs'!A:S,8,FALSE)</f>
        <v>0</v>
      </c>
      <c r="N95" s="217">
        <f>VLOOKUP(A95,'[1]CUT Bs'!A:S,9,FALSE)</f>
        <v>0</v>
      </c>
      <c r="O95" s="217">
        <f>VLOOKUP(A95,'[1]CUT Bs'!A:S,10,FALSE)</f>
        <v>0</v>
      </c>
      <c r="P95" s="217">
        <f>VLOOKUP(A95,'[1]CUT Bs'!A:S,11,FALSE)</f>
        <v>0</v>
      </c>
      <c r="Q95" s="217">
        <f>VLOOKUP(A95,'[1]CUT Bs'!A:S,12,FALSE)</f>
        <v>0</v>
      </c>
      <c r="R95" s="217">
        <f>VLOOKUP(A95,'[1]CUT Bs'!A:S,13,FALSE)</f>
        <v>0</v>
      </c>
      <c r="S95" s="217">
        <f>VLOOKUP(A95,'[1]CUT Bs'!A:S,14,FALSE)</f>
        <v>0</v>
      </c>
      <c r="T95" s="217">
        <f>VLOOKUP(A95,'[1]CUT Bs'!A:S,15,FALSE)</f>
        <v>0</v>
      </c>
      <c r="U95" s="217">
        <f>VLOOKUP(A95,'[1]CUT Bs'!A:S,16,FALSE)</f>
        <v>0</v>
      </c>
      <c r="V95" s="217">
        <f>VLOOKUP(A95,'[1]CUT Bs'!A:S,17,FALSE)</f>
        <v>0</v>
      </c>
      <c r="W95" s="217">
        <f>VLOOKUP(A95,'[1]RES. TRL'!F:H,2,FALSE)</f>
        <v>0</v>
      </c>
      <c r="X95" s="217">
        <f>VLOOKUP(A95,'[1]RES. TRL'!F:H,3,FALSE)</f>
        <v>0</v>
      </c>
      <c r="Y95" s="217">
        <f>VLOOKUP(A95,'[1]CUT USD'!A:N,2,FALSE)</f>
        <v>0</v>
      </c>
      <c r="Z95" s="217">
        <f>VLOOKUP(A95,'[1]CUT USD'!A:N,3,FALSE)</f>
        <v>0</v>
      </c>
      <c r="AA95" s="217">
        <f>VLOOKUP(A95,'[1]CUT USD'!A:N,4,FALSE)</f>
        <v>0</v>
      </c>
      <c r="AB95" s="217">
        <f>VLOOKUP(A95,'[1]CUT USD'!A:N,5,FALSE)</f>
        <v>0</v>
      </c>
      <c r="AC95" s="217">
        <f>VLOOKUP(A95,'[1]CUT USD'!A:N,6,FALSE)</f>
        <v>0</v>
      </c>
      <c r="AD95" s="217">
        <f>VLOOKUP(A95,'[1]CUT USD'!A:N,7,FALSE)</f>
        <v>0</v>
      </c>
      <c r="AE95" s="217">
        <f>VLOOKUP(A95,'[1]CUT USD'!A:N,8,FALSE)</f>
        <v>0</v>
      </c>
      <c r="AF95" s="217">
        <f>VLOOKUP(A95,'[1]CUT USD'!A:N,9,FALSE)</f>
        <v>0</v>
      </c>
      <c r="AG95" s="217">
        <f>VLOOKUP(A95,'[1]CUT USD'!A:N,10,FALSE)</f>
        <v>0</v>
      </c>
      <c r="AH95" s="217">
        <f>VLOOKUP(A95,'[1]CUT USD'!A:N,11,FALSE)</f>
        <v>0</v>
      </c>
      <c r="AI95" s="217">
        <f>VLOOKUP(A95,'[1]CUT USD'!A:N,12,FALSE)</f>
        <v>0</v>
      </c>
      <c r="AJ95" s="217">
        <f>VLOOKUP(A95,'[1]CUT USD'!A:N,13,FALSE)</f>
        <v>0</v>
      </c>
      <c r="AK95" s="217">
        <f>VLOOKUP(A95,'[1]CUT USD'!A:N,14,FALSE)</f>
        <v>0</v>
      </c>
      <c r="AL95" s="160">
        <f t="shared" si="2"/>
        <v>126733.55</v>
      </c>
      <c r="AO95" s="84"/>
    </row>
    <row r="96" spans="1:41" ht="33" customHeight="1">
      <c r="A96" s="134">
        <v>224</v>
      </c>
      <c r="B96" s="135" t="str">
        <f>PROPER(VLOOKUP(A96,[1]bd_lista!$A:$D,2,FALSE))</f>
        <v>Insumos Bolivia</v>
      </c>
      <c r="C96" s="136" t="s">
        <v>11980</v>
      </c>
      <c r="D96" s="217">
        <f>VLOOKUP(A96,'[1]RES. TRL'!A:C,2,FALSE)</f>
        <v>0</v>
      </c>
      <c r="E96" s="217">
        <f>VLOOKUP(A96,'[1]RES. TRL'!A:C,3,FALSE)</f>
        <v>0</v>
      </c>
      <c r="F96" s="217">
        <f>VLOOKUP(A96,[1]RES.CDI!A:B,2,FALSE)</f>
        <v>0</v>
      </c>
      <c r="G96" s="217">
        <f>VLOOKUP(A96,'[1]CUT Bs'!A:S,2,FALSE)</f>
        <v>39274251.900000006</v>
      </c>
      <c r="H96" s="217">
        <f>VLOOKUP(A96,'[1]CUT Bs'!A:S,3,FALSE)</f>
        <v>0</v>
      </c>
      <c r="I96" s="217">
        <f>VLOOKUP(A96,'[1]CUT Bs'!A:S,4,FALSE)</f>
        <v>0</v>
      </c>
      <c r="J96" s="217">
        <f>VLOOKUP(A96,'[1]CUT Bs'!A:S,5,FALSE)</f>
        <v>0</v>
      </c>
      <c r="K96" s="217">
        <f>VLOOKUP(A96,'[1]CUT Bs'!A:S,6,FALSE)</f>
        <v>0</v>
      </c>
      <c r="L96" s="217">
        <f>VLOOKUP(A96,'[1]CUT Bs'!A:S,7,FALSE)</f>
        <v>3121.51</v>
      </c>
      <c r="M96" s="217">
        <f>VLOOKUP(A96,'[1]CUT Bs'!A:S,8,FALSE)</f>
        <v>0</v>
      </c>
      <c r="N96" s="217">
        <f>VLOOKUP(A96,'[1]CUT Bs'!A:S,9,FALSE)</f>
        <v>0</v>
      </c>
      <c r="O96" s="217">
        <f>VLOOKUP(A96,'[1]CUT Bs'!A:S,10,FALSE)</f>
        <v>0</v>
      </c>
      <c r="P96" s="217">
        <f>VLOOKUP(A96,'[1]CUT Bs'!A:S,11,FALSE)</f>
        <v>371.38</v>
      </c>
      <c r="Q96" s="217">
        <f>VLOOKUP(A96,'[1]CUT Bs'!A:S,12,FALSE)</f>
        <v>0</v>
      </c>
      <c r="R96" s="217">
        <f>VLOOKUP(A96,'[1]CUT Bs'!A:S,13,FALSE)</f>
        <v>0</v>
      </c>
      <c r="S96" s="217">
        <f>VLOOKUP(A96,'[1]CUT Bs'!A:S,14,FALSE)</f>
        <v>0</v>
      </c>
      <c r="T96" s="217">
        <f>VLOOKUP(A96,'[1]CUT Bs'!A:S,15,FALSE)</f>
        <v>0</v>
      </c>
      <c r="U96" s="217">
        <f>VLOOKUP(A96,'[1]CUT Bs'!A:S,16,FALSE)</f>
        <v>0</v>
      </c>
      <c r="V96" s="217">
        <f>VLOOKUP(A96,'[1]CUT Bs'!A:S,17,FALSE)</f>
        <v>0</v>
      </c>
      <c r="W96" s="217">
        <f>VLOOKUP(A96,'[1]RES. TRL'!F:H,2,FALSE)</f>
        <v>0</v>
      </c>
      <c r="X96" s="217">
        <f>VLOOKUP(A96,'[1]RES. TRL'!F:H,3,FALSE)</f>
        <v>0</v>
      </c>
      <c r="Y96" s="217">
        <f>VLOOKUP(A96,'[1]CUT USD'!A:N,2,FALSE)</f>
        <v>0</v>
      </c>
      <c r="Z96" s="217">
        <f>VLOOKUP(A96,'[1]CUT USD'!A:N,3,FALSE)</f>
        <v>0</v>
      </c>
      <c r="AA96" s="217">
        <f>VLOOKUP(A96,'[1]CUT USD'!A:N,4,FALSE)</f>
        <v>0</v>
      </c>
      <c r="AB96" s="217">
        <f>VLOOKUP(A96,'[1]CUT USD'!A:N,5,FALSE)</f>
        <v>0</v>
      </c>
      <c r="AC96" s="217">
        <f>VLOOKUP(A96,'[1]CUT USD'!A:N,6,FALSE)</f>
        <v>0</v>
      </c>
      <c r="AD96" s="217">
        <f>VLOOKUP(A96,'[1]CUT USD'!A:N,7,FALSE)</f>
        <v>0</v>
      </c>
      <c r="AE96" s="217">
        <f>VLOOKUP(A96,'[1]CUT USD'!A:N,8,FALSE)</f>
        <v>0</v>
      </c>
      <c r="AF96" s="217">
        <f>VLOOKUP(A96,'[1]CUT USD'!A:N,9,FALSE)</f>
        <v>0</v>
      </c>
      <c r="AG96" s="217">
        <f>VLOOKUP(A96,'[1]CUT USD'!A:N,10,FALSE)</f>
        <v>0</v>
      </c>
      <c r="AH96" s="217">
        <f>VLOOKUP(A96,'[1]CUT USD'!A:N,11,FALSE)</f>
        <v>0</v>
      </c>
      <c r="AI96" s="217">
        <f>VLOOKUP(A96,'[1]CUT USD'!A:N,12,FALSE)</f>
        <v>0</v>
      </c>
      <c r="AJ96" s="217">
        <f>VLOOKUP(A96,'[1]CUT USD'!A:N,13,FALSE)</f>
        <v>0</v>
      </c>
      <c r="AK96" s="217">
        <f>VLOOKUP(A96,'[1]CUT USD'!A:N,14,FALSE)</f>
        <v>0</v>
      </c>
      <c r="AL96" s="160">
        <f t="shared" si="2"/>
        <v>39277744.790000007</v>
      </c>
      <c r="AO96" s="84"/>
    </row>
    <row r="97" spans="1:41" ht="33" customHeight="1">
      <c r="A97" s="134">
        <v>225</v>
      </c>
      <c r="B97" s="135" t="str">
        <f>PROPER(VLOOKUP(A97,[1]bd_lista!$A:$D,2,FALSE))</f>
        <v>Serv. Nal. Para La Sostenibilidad En Saneamiento Básico</v>
      </c>
      <c r="C97" s="136" t="s">
        <v>11989</v>
      </c>
      <c r="D97" s="217">
        <f>VLOOKUP(A97,'[1]RES. TRL'!A:C,2,FALSE)</f>
        <v>0</v>
      </c>
      <c r="E97" s="217">
        <f>VLOOKUP(A97,'[1]RES. TRL'!A:C,3,FALSE)</f>
        <v>0</v>
      </c>
      <c r="F97" s="217">
        <f>VLOOKUP(A97,[1]RES.CDI!A:B,2,FALSE)</f>
        <v>1010673</v>
      </c>
      <c r="G97" s="217">
        <f>VLOOKUP(A97,'[1]CUT Bs'!A:S,2,FALSE)</f>
        <v>6003.42</v>
      </c>
      <c r="H97" s="217">
        <f>VLOOKUP(A97,'[1]CUT Bs'!A:S,3,FALSE)</f>
        <v>0</v>
      </c>
      <c r="I97" s="217">
        <f>VLOOKUP(A97,'[1]CUT Bs'!A:S,4,FALSE)</f>
        <v>150</v>
      </c>
      <c r="J97" s="217">
        <f>VLOOKUP(A97,'[1]CUT Bs'!A:S,5,FALSE)</f>
        <v>0</v>
      </c>
      <c r="K97" s="217">
        <f>VLOOKUP(A97,'[1]CUT Bs'!A:S,6,FALSE)</f>
        <v>0</v>
      </c>
      <c r="L97" s="217">
        <f>VLOOKUP(A97,'[1]CUT Bs'!A:S,7,FALSE)</f>
        <v>0</v>
      </c>
      <c r="M97" s="217">
        <f>VLOOKUP(A97,'[1]CUT Bs'!A:S,8,FALSE)</f>
        <v>0</v>
      </c>
      <c r="N97" s="217">
        <f>VLOOKUP(A97,'[1]CUT Bs'!A:S,9,FALSE)</f>
        <v>0</v>
      </c>
      <c r="O97" s="217">
        <f>VLOOKUP(A97,'[1]CUT Bs'!A:S,10,FALSE)</f>
        <v>0</v>
      </c>
      <c r="P97" s="217">
        <f>VLOOKUP(A97,'[1]CUT Bs'!A:S,11,FALSE)</f>
        <v>0</v>
      </c>
      <c r="Q97" s="217">
        <f>VLOOKUP(A97,'[1]CUT Bs'!A:S,12,FALSE)</f>
        <v>0</v>
      </c>
      <c r="R97" s="217">
        <f>VLOOKUP(A97,'[1]CUT Bs'!A:S,13,FALSE)</f>
        <v>0</v>
      </c>
      <c r="S97" s="217">
        <f>VLOOKUP(A97,'[1]CUT Bs'!A:S,14,FALSE)</f>
        <v>0</v>
      </c>
      <c r="T97" s="217">
        <f>VLOOKUP(A97,'[1]CUT Bs'!A:S,15,FALSE)</f>
        <v>0</v>
      </c>
      <c r="U97" s="217">
        <f>VLOOKUP(A97,'[1]CUT Bs'!A:S,16,FALSE)</f>
        <v>0</v>
      </c>
      <c r="V97" s="217">
        <f>VLOOKUP(A97,'[1]CUT Bs'!A:S,17,FALSE)</f>
        <v>0</v>
      </c>
      <c r="W97" s="217">
        <f>VLOOKUP(A97,'[1]RES. TRL'!F:H,2,FALSE)</f>
        <v>0</v>
      </c>
      <c r="X97" s="217">
        <f>VLOOKUP(A97,'[1]RES. TRL'!F:H,3,FALSE)</f>
        <v>0</v>
      </c>
      <c r="Y97" s="217">
        <f>VLOOKUP(A97,'[1]CUT USD'!A:N,2,FALSE)</f>
        <v>0</v>
      </c>
      <c r="Z97" s="217">
        <f>VLOOKUP(A97,'[1]CUT USD'!A:N,3,FALSE)</f>
        <v>0</v>
      </c>
      <c r="AA97" s="217">
        <f>VLOOKUP(A97,'[1]CUT USD'!A:N,4,FALSE)</f>
        <v>0</v>
      </c>
      <c r="AB97" s="217">
        <f>VLOOKUP(A97,'[1]CUT USD'!A:N,5,FALSE)</f>
        <v>3875900</v>
      </c>
      <c r="AC97" s="217">
        <f>VLOOKUP(A97,'[1]CUT USD'!A:N,6,FALSE)</f>
        <v>0</v>
      </c>
      <c r="AD97" s="217">
        <f>VLOOKUP(A97,'[1]CUT USD'!A:N,7,FALSE)</f>
        <v>0</v>
      </c>
      <c r="AE97" s="217">
        <f>VLOOKUP(A97,'[1]CUT USD'!A:N,8,FALSE)</f>
        <v>0</v>
      </c>
      <c r="AF97" s="217">
        <f>VLOOKUP(A97,'[1]CUT USD'!A:N,9,FALSE)</f>
        <v>0</v>
      </c>
      <c r="AG97" s="217">
        <f>VLOOKUP(A97,'[1]CUT USD'!A:N,10,FALSE)</f>
        <v>0</v>
      </c>
      <c r="AH97" s="217">
        <f>VLOOKUP(A97,'[1]CUT USD'!A:N,11,FALSE)</f>
        <v>0</v>
      </c>
      <c r="AI97" s="217">
        <f>VLOOKUP(A97,'[1]CUT USD'!A:N,12,FALSE)</f>
        <v>0</v>
      </c>
      <c r="AJ97" s="217">
        <f>VLOOKUP(A97,'[1]CUT USD'!A:N,13,FALSE)</f>
        <v>0</v>
      </c>
      <c r="AK97" s="217">
        <f>VLOOKUP(A97,'[1]CUT USD'!A:N,14,FALSE)</f>
        <v>0</v>
      </c>
      <c r="AL97" s="160">
        <f t="shared" si="2"/>
        <v>4892726.42</v>
      </c>
      <c r="AO97" s="84"/>
    </row>
    <row r="98" spans="1:41" ht="33" customHeight="1">
      <c r="A98" s="134">
        <v>226</v>
      </c>
      <c r="B98" s="135" t="str">
        <f>PROPER(VLOOKUP(A98,[1]bd_lista!$A:$D,2,FALSE))</f>
        <v>Servicio Estatal De Autonomías</v>
      </c>
      <c r="C98" s="136" t="s">
        <v>11980</v>
      </c>
      <c r="D98" s="217">
        <f>VLOOKUP(A98,'[1]RES. TRL'!A:C,2,FALSE)</f>
        <v>0</v>
      </c>
      <c r="E98" s="217">
        <f>VLOOKUP(A98,'[1]RES. TRL'!A:C,3,FALSE)</f>
        <v>0</v>
      </c>
      <c r="F98" s="217">
        <f>VLOOKUP(A98,[1]RES.CDI!A:B,2,FALSE)</f>
        <v>0</v>
      </c>
      <c r="G98" s="217">
        <f>VLOOKUP(A98,'[1]CUT Bs'!A:S,2,FALSE)</f>
        <v>0</v>
      </c>
      <c r="H98" s="217">
        <f>VLOOKUP(A98,'[1]CUT Bs'!A:S,3,FALSE)</f>
        <v>0</v>
      </c>
      <c r="I98" s="217">
        <f>VLOOKUP(A98,'[1]CUT Bs'!A:S,4,FALSE)</f>
        <v>0</v>
      </c>
      <c r="J98" s="217">
        <f>VLOOKUP(A98,'[1]CUT Bs'!A:S,5,FALSE)</f>
        <v>0</v>
      </c>
      <c r="K98" s="217">
        <f>VLOOKUP(A98,'[1]CUT Bs'!A:S,6,FALSE)</f>
        <v>0</v>
      </c>
      <c r="L98" s="217">
        <f>VLOOKUP(A98,'[1]CUT Bs'!A:S,7,FALSE)</f>
        <v>0</v>
      </c>
      <c r="M98" s="217">
        <f>VLOOKUP(A98,'[1]CUT Bs'!A:S,8,FALSE)</f>
        <v>0</v>
      </c>
      <c r="N98" s="217">
        <f>VLOOKUP(A98,'[1]CUT Bs'!A:S,9,FALSE)</f>
        <v>0</v>
      </c>
      <c r="O98" s="217">
        <f>VLOOKUP(A98,'[1]CUT Bs'!A:S,10,FALSE)</f>
        <v>0</v>
      </c>
      <c r="P98" s="217">
        <f>VLOOKUP(A98,'[1]CUT Bs'!A:S,11,FALSE)</f>
        <v>0</v>
      </c>
      <c r="Q98" s="217">
        <f>VLOOKUP(A98,'[1]CUT Bs'!A:S,12,FALSE)</f>
        <v>0</v>
      </c>
      <c r="R98" s="217">
        <f>VLOOKUP(A98,'[1]CUT Bs'!A:S,13,FALSE)</f>
        <v>0</v>
      </c>
      <c r="S98" s="217">
        <f>VLOOKUP(A98,'[1]CUT Bs'!A:S,14,FALSE)</f>
        <v>0</v>
      </c>
      <c r="T98" s="217">
        <f>VLOOKUP(A98,'[1]CUT Bs'!A:S,15,FALSE)</f>
        <v>0</v>
      </c>
      <c r="U98" s="217">
        <f>VLOOKUP(A98,'[1]CUT Bs'!A:S,16,FALSE)</f>
        <v>0</v>
      </c>
      <c r="V98" s="217">
        <f>VLOOKUP(A98,'[1]CUT Bs'!A:S,17,FALSE)</f>
        <v>0</v>
      </c>
      <c r="W98" s="217">
        <f>VLOOKUP(A98,'[1]RES. TRL'!F:H,2,FALSE)</f>
        <v>0</v>
      </c>
      <c r="X98" s="217">
        <f>VLOOKUP(A98,'[1]RES. TRL'!F:H,3,FALSE)</f>
        <v>0</v>
      </c>
      <c r="Y98" s="217">
        <f>VLOOKUP(A98,'[1]CUT USD'!A:N,2,FALSE)</f>
        <v>0</v>
      </c>
      <c r="Z98" s="217">
        <f>VLOOKUP(A98,'[1]CUT USD'!A:N,3,FALSE)</f>
        <v>0</v>
      </c>
      <c r="AA98" s="217">
        <f>VLOOKUP(A98,'[1]CUT USD'!A:N,4,FALSE)</f>
        <v>0</v>
      </c>
      <c r="AB98" s="217">
        <f>VLOOKUP(A98,'[1]CUT USD'!A:N,5,FALSE)</f>
        <v>0</v>
      </c>
      <c r="AC98" s="217">
        <f>VLOOKUP(A98,'[1]CUT USD'!A:N,6,FALSE)</f>
        <v>0</v>
      </c>
      <c r="AD98" s="217">
        <f>VLOOKUP(A98,'[1]CUT USD'!A:N,7,FALSE)</f>
        <v>0</v>
      </c>
      <c r="AE98" s="217">
        <f>VLOOKUP(A98,'[1]CUT USD'!A:N,8,FALSE)</f>
        <v>0</v>
      </c>
      <c r="AF98" s="217">
        <f>VLOOKUP(A98,'[1]CUT USD'!A:N,9,FALSE)</f>
        <v>0</v>
      </c>
      <c r="AG98" s="217">
        <f>VLOOKUP(A98,'[1]CUT USD'!A:N,10,FALSE)</f>
        <v>0</v>
      </c>
      <c r="AH98" s="217">
        <f>VLOOKUP(A98,'[1]CUT USD'!A:N,11,FALSE)</f>
        <v>0</v>
      </c>
      <c r="AI98" s="217">
        <f>VLOOKUP(A98,'[1]CUT USD'!A:N,12,FALSE)</f>
        <v>0</v>
      </c>
      <c r="AJ98" s="217">
        <f>VLOOKUP(A98,'[1]CUT USD'!A:N,13,FALSE)</f>
        <v>0</v>
      </c>
      <c r="AK98" s="217">
        <f>VLOOKUP(A98,'[1]CUT USD'!A:N,14,FALSE)</f>
        <v>0</v>
      </c>
      <c r="AL98" s="160">
        <f t="shared" si="2"/>
        <v>0</v>
      </c>
      <c r="AO98" s="84"/>
    </row>
    <row r="99" spans="1:41" ht="33" customHeight="1">
      <c r="A99" s="134">
        <v>227</v>
      </c>
      <c r="B99" s="135" t="str">
        <f>PROPER(VLOOKUP(A99,[1]bd_lista!$A:$D,2,FALSE))</f>
        <v>Zona Franca Comercial E Industrial De Cobija</v>
      </c>
      <c r="C99" s="136" t="s">
        <v>11985</v>
      </c>
      <c r="D99" s="217">
        <f>VLOOKUP(A99,'[1]RES. TRL'!A:C,2,FALSE)</f>
        <v>0</v>
      </c>
      <c r="E99" s="217">
        <f>VLOOKUP(A99,'[1]RES. TRL'!A:C,3,FALSE)</f>
        <v>0</v>
      </c>
      <c r="F99" s="217">
        <f>VLOOKUP(A99,[1]RES.CDI!A:B,2,FALSE)</f>
        <v>0</v>
      </c>
      <c r="G99" s="217">
        <f>VLOOKUP(A99,'[1]CUT Bs'!A:S,2,FALSE)</f>
        <v>0</v>
      </c>
      <c r="H99" s="217">
        <f>VLOOKUP(A99,'[1]CUT Bs'!A:S,3,FALSE)</f>
        <v>0</v>
      </c>
      <c r="I99" s="217">
        <f>VLOOKUP(A99,'[1]CUT Bs'!A:S,4,FALSE)</f>
        <v>0</v>
      </c>
      <c r="J99" s="217">
        <f>VLOOKUP(A99,'[1]CUT Bs'!A:S,5,FALSE)</f>
        <v>0</v>
      </c>
      <c r="K99" s="217">
        <f>VLOOKUP(A99,'[1]CUT Bs'!A:S,6,FALSE)</f>
        <v>0</v>
      </c>
      <c r="L99" s="217">
        <f>VLOOKUP(A99,'[1]CUT Bs'!A:S,7,FALSE)</f>
        <v>0</v>
      </c>
      <c r="M99" s="217">
        <f>VLOOKUP(A99,'[1]CUT Bs'!A:S,8,FALSE)</f>
        <v>0</v>
      </c>
      <c r="N99" s="217">
        <f>VLOOKUP(A99,'[1]CUT Bs'!A:S,9,FALSE)</f>
        <v>0</v>
      </c>
      <c r="O99" s="217">
        <f>VLOOKUP(A99,'[1]CUT Bs'!A:S,10,FALSE)</f>
        <v>0</v>
      </c>
      <c r="P99" s="217">
        <f>VLOOKUP(A99,'[1]CUT Bs'!A:S,11,FALSE)</f>
        <v>0</v>
      </c>
      <c r="Q99" s="217">
        <f>VLOOKUP(A99,'[1]CUT Bs'!A:S,12,FALSE)</f>
        <v>0</v>
      </c>
      <c r="R99" s="217">
        <f>VLOOKUP(A99,'[1]CUT Bs'!A:S,13,FALSE)</f>
        <v>0</v>
      </c>
      <c r="S99" s="217">
        <f>VLOOKUP(A99,'[1]CUT Bs'!A:S,14,FALSE)</f>
        <v>0</v>
      </c>
      <c r="T99" s="217">
        <f>VLOOKUP(A99,'[1]CUT Bs'!A:S,15,FALSE)</f>
        <v>0</v>
      </c>
      <c r="U99" s="217">
        <f>VLOOKUP(A99,'[1]CUT Bs'!A:S,16,FALSE)</f>
        <v>0</v>
      </c>
      <c r="V99" s="217">
        <f>VLOOKUP(A99,'[1]CUT Bs'!A:S,17,FALSE)</f>
        <v>0</v>
      </c>
      <c r="W99" s="217">
        <f>VLOOKUP(A99,'[1]RES. TRL'!F:H,2,FALSE)</f>
        <v>0</v>
      </c>
      <c r="X99" s="217">
        <f>VLOOKUP(A99,'[1]RES. TRL'!F:H,3,FALSE)</f>
        <v>0</v>
      </c>
      <c r="Y99" s="217">
        <f>VLOOKUP(A99,'[1]CUT USD'!A:N,2,FALSE)</f>
        <v>0</v>
      </c>
      <c r="Z99" s="217">
        <f>VLOOKUP(A99,'[1]CUT USD'!A:N,3,FALSE)</f>
        <v>0</v>
      </c>
      <c r="AA99" s="217">
        <f>VLOOKUP(A99,'[1]CUT USD'!A:N,4,FALSE)</f>
        <v>0</v>
      </c>
      <c r="AB99" s="217">
        <f>VLOOKUP(A99,'[1]CUT USD'!A:N,5,FALSE)</f>
        <v>0</v>
      </c>
      <c r="AC99" s="217">
        <f>VLOOKUP(A99,'[1]CUT USD'!A:N,6,FALSE)</f>
        <v>0</v>
      </c>
      <c r="AD99" s="217">
        <f>VLOOKUP(A99,'[1]CUT USD'!A:N,7,FALSE)</f>
        <v>0</v>
      </c>
      <c r="AE99" s="217">
        <f>VLOOKUP(A99,'[1]CUT USD'!A:N,8,FALSE)</f>
        <v>0</v>
      </c>
      <c r="AF99" s="217">
        <f>VLOOKUP(A99,'[1]CUT USD'!A:N,9,FALSE)</f>
        <v>0</v>
      </c>
      <c r="AG99" s="217">
        <f>VLOOKUP(A99,'[1]CUT USD'!A:N,10,FALSE)</f>
        <v>0</v>
      </c>
      <c r="AH99" s="217">
        <f>VLOOKUP(A99,'[1]CUT USD'!A:N,11,FALSE)</f>
        <v>0</v>
      </c>
      <c r="AI99" s="217">
        <f>VLOOKUP(A99,'[1]CUT USD'!A:N,12,FALSE)</f>
        <v>0</v>
      </c>
      <c r="AJ99" s="217">
        <f>VLOOKUP(A99,'[1]CUT USD'!A:N,13,FALSE)</f>
        <v>0</v>
      </c>
      <c r="AK99" s="217">
        <f>VLOOKUP(A99,'[1]CUT USD'!A:N,14,FALSE)</f>
        <v>0</v>
      </c>
      <c r="AL99" s="160">
        <f t="shared" si="2"/>
        <v>0</v>
      </c>
      <c r="AO99" s="84"/>
    </row>
    <row r="100" spans="1:41" ht="33" customHeight="1">
      <c r="A100" s="134">
        <v>234</v>
      </c>
      <c r="B100" s="135" t="str">
        <f>PROPER(VLOOKUP(A100,[1]bd_lista!$A:$D,2,FALSE))</f>
        <v>Servicio Geológico Minero</v>
      </c>
      <c r="C100" s="136" t="s">
        <v>11983</v>
      </c>
      <c r="D100" s="217">
        <f>VLOOKUP(A100,'[1]RES. TRL'!A:C,2,FALSE)</f>
        <v>0</v>
      </c>
      <c r="E100" s="217">
        <f>VLOOKUP(A100,'[1]RES. TRL'!A:C,3,FALSE)</f>
        <v>0</v>
      </c>
      <c r="F100" s="217">
        <f>VLOOKUP(A100,[1]RES.CDI!A:B,2,FALSE)</f>
        <v>3358940.99</v>
      </c>
      <c r="G100" s="217">
        <f>VLOOKUP(A100,'[1]CUT Bs'!A:S,2,FALSE)</f>
        <v>68598.200000000012</v>
      </c>
      <c r="H100" s="217">
        <f>VLOOKUP(A100,'[1]CUT Bs'!A:S,3,FALSE)</f>
        <v>0</v>
      </c>
      <c r="I100" s="217">
        <f>VLOOKUP(A100,'[1]CUT Bs'!A:S,4,FALSE)</f>
        <v>0</v>
      </c>
      <c r="J100" s="217">
        <f>VLOOKUP(A100,'[1]CUT Bs'!A:S,5,FALSE)</f>
        <v>0</v>
      </c>
      <c r="K100" s="217">
        <f>VLOOKUP(A100,'[1]CUT Bs'!A:S,6,FALSE)</f>
        <v>0</v>
      </c>
      <c r="L100" s="217">
        <f>VLOOKUP(A100,'[1]CUT Bs'!A:S,7,FALSE)</f>
        <v>0</v>
      </c>
      <c r="M100" s="217">
        <f>VLOOKUP(A100,'[1]CUT Bs'!A:S,8,FALSE)</f>
        <v>0</v>
      </c>
      <c r="N100" s="217">
        <f>VLOOKUP(A100,'[1]CUT Bs'!A:S,9,FALSE)</f>
        <v>0</v>
      </c>
      <c r="O100" s="217">
        <f>VLOOKUP(A100,'[1]CUT Bs'!A:S,10,FALSE)</f>
        <v>0</v>
      </c>
      <c r="P100" s="217">
        <f>VLOOKUP(A100,'[1]CUT Bs'!A:S,11,FALSE)</f>
        <v>0</v>
      </c>
      <c r="Q100" s="217">
        <f>VLOOKUP(A100,'[1]CUT Bs'!A:S,12,FALSE)</f>
        <v>0</v>
      </c>
      <c r="R100" s="217">
        <f>VLOOKUP(A100,'[1]CUT Bs'!A:S,13,FALSE)</f>
        <v>0</v>
      </c>
      <c r="S100" s="217">
        <f>VLOOKUP(A100,'[1]CUT Bs'!A:S,14,FALSE)</f>
        <v>0</v>
      </c>
      <c r="T100" s="217">
        <f>VLOOKUP(A100,'[1]CUT Bs'!A:S,15,FALSE)</f>
        <v>0</v>
      </c>
      <c r="U100" s="217">
        <f>VLOOKUP(A100,'[1]CUT Bs'!A:S,16,FALSE)</f>
        <v>0</v>
      </c>
      <c r="V100" s="217">
        <f>VLOOKUP(A100,'[1]CUT Bs'!A:S,17,FALSE)</f>
        <v>0</v>
      </c>
      <c r="W100" s="217">
        <f>VLOOKUP(A100,'[1]RES. TRL'!F:H,2,FALSE)</f>
        <v>0</v>
      </c>
      <c r="X100" s="217">
        <f>VLOOKUP(A100,'[1]RES. TRL'!F:H,3,FALSE)</f>
        <v>0</v>
      </c>
      <c r="Y100" s="217">
        <f>VLOOKUP(A100,'[1]CUT USD'!A:N,2,FALSE)</f>
        <v>0</v>
      </c>
      <c r="Z100" s="217">
        <f>VLOOKUP(A100,'[1]CUT USD'!A:N,3,FALSE)</f>
        <v>0</v>
      </c>
      <c r="AA100" s="217">
        <f>VLOOKUP(A100,'[1]CUT USD'!A:N,4,FALSE)</f>
        <v>0</v>
      </c>
      <c r="AB100" s="217">
        <f>VLOOKUP(A100,'[1]CUT USD'!A:N,5,FALSE)</f>
        <v>0</v>
      </c>
      <c r="AC100" s="217">
        <f>VLOOKUP(A100,'[1]CUT USD'!A:N,6,FALSE)</f>
        <v>0</v>
      </c>
      <c r="AD100" s="217">
        <f>VLOOKUP(A100,'[1]CUT USD'!A:N,7,FALSE)</f>
        <v>0</v>
      </c>
      <c r="AE100" s="217">
        <f>VLOOKUP(A100,'[1]CUT USD'!A:N,8,FALSE)</f>
        <v>0</v>
      </c>
      <c r="AF100" s="217">
        <f>VLOOKUP(A100,'[1]CUT USD'!A:N,9,FALSE)</f>
        <v>0</v>
      </c>
      <c r="AG100" s="217">
        <f>VLOOKUP(A100,'[1]CUT USD'!A:N,10,FALSE)</f>
        <v>0</v>
      </c>
      <c r="AH100" s="217">
        <f>VLOOKUP(A100,'[1]CUT USD'!A:N,11,FALSE)</f>
        <v>0</v>
      </c>
      <c r="AI100" s="217">
        <f>VLOOKUP(A100,'[1]CUT USD'!A:N,12,FALSE)</f>
        <v>0</v>
      </c>
      <c r="AJ100" s="217">
        <f>VLOOKUP(A100,'[1]CUT USD'!A:N,13,FALSE)</f>
        <v>0</v>
      </c>
      <c r="AK100" s="217">
        <f>VLOOKUP(A100,'[1]CUT USD'!A:N,14,FALSE)</f>
        <v>0</v>
      </c>
      <c r="AL100" s="160">
        <f>SUM(D100:AK100)</f>
        <v>3427539.1900000004</v>
      </c>
      <c r="AO100" s="84"/>
    </row>
    <row r="101" spans="1:41" ht="33" customHeight="1">
      <c r="A101" s="134">
        <v>242</v>
      </c>
      <c r="B101" s="135" t="str">
        <f>PROPER(VLOOKUP(A101,[1]bd_lista!$A:$D,2,FALSE))</f>
        <v>Comando De Ingeniería Del Ejército</v>
      </c>
      <c r="C101" s="136" t="s">
        <v>11991</v>
      </c>
      <c r="D101" s="217">
        <f>VLOOKUP(A101,'[1]RES. TRL'!A:C,2,FALSE)</f>
        <v>0</v>
      </c>
      <c r="E101" s="217">
        <f>VLOOKUP(A101,'[1]RES. TRL'!A:C,3,FALSE)</f>
        <v>0</v>
      </c>
      <c r="F101" s="217">
        <f>VLOOKUP(A101,[1]RES.CDI!A:B,2,FALSE)</f>
        <v>0</v>
      </c>
      <c r="G101" s="217">
        <f>VLOOKUP(A101,'[1]CUT Bs'!A:S,2,FALSE)</f>
        <v>0</v>
      </c>
      <c r="H101" s="217">
        <f>VLOOKUP(A101,'[1]CUT Bs'!A:S,3,FALSE)</f>
        <v>0</v>
      </c>
      <c r="I101" s="217">
        <f>VLOOKUP(A101,'[1]CUT Bs'!A:S,4,FALSE)</f>
        <v>0</v>
      </c>
      <c r="J101" s="217">
        <f>VLOOKUP(A101,'[1]CUT Bs'!A:S,5,FALSE)</f>
        <v>0</v>
      </c>
      <c r="K101" s="217">
        <f>VLOOKUP(A101,'[1]CUT Bs'!A:S,6,FALSE)</f>
        <v>0</v>
      </c>
      <c r="L101" s="217">
        <f>VLOOKUP(A101,'[1]CUT Bs'!A:S,7,FALSE)</f>
        <v>0</v>
      </c>
      <c r="M101" s="217">
        <f>VLOOKUP(A101,'[1]CUT Bs'!A:S,8,FALSE)</f>
        <v>0</v>
      </c>
      <c r="N101" s="217">
        <f>VLOOKUP(A101,'[1]CUT Bs'!A:S,9,FALSE)</f>
        <v>0</v>
      </c>
      <c r="O101" s="217">
        <f>VLOOKUP(A101,'[1]CUT Bs'!A:S,10,FALSE)</f>
        <v>0</v>
      </c>
      <c r="P101" s="217">
        <f>VLOOKUP(A101,'[1]CUT Bs'!A:S,11,FALSE)</f>
        <v>0</v>
      </c>
      <c r="Q101" s="217">
        <f>VLOOKUP(A101,'[1]CUT Bs'!A:S,12,FALSE)</f>
        <v>0</v>
      </c>
      <c r="R101" s="217">
        <f>VLOOKUP(A101,'[1]CUT Bs'!A:S,13,FALSE)</f>
        <v>0</v>
      </c>
      <c r="S101" s="217">
        <f>VLOOKUP(A101,'[1]CUT Bs'!A:S,14,FALSE)</f>
        <v>0</v>
      </c>
      <c r="T101" s="217">
        <f>VLOOKUP(A101,'[1]CUT Bs'!A:S,15,FALSE)</f>
        <v>0</v>
      </c>
      <c r="U101" s="217">
        <f>VLOOKUP(A101,'[1]CUT Bs'!A:S,16,FALSE)</f>
        <v>0</v>
      </c>
      <c r="V101" s="217">
        <f>VLOOKUP(A101,'[1]CUT Bs'!A:S,17,FALSE)</f>
        <v>0</v>
      </c>
      <c r="W101" s="217">
        <f>VLOOKUP(A101,'[1]RES. TRL'!F:H,2,FALSE)</f>
        <v>0</v>
      </c>
      <c r="X101" s="217">
        <f>VLOOKUP(A101,'[1]RES. TRL'!F:H,3,FALSE)</f>
        <v>0</v>
      </c>
      <c r="Y101" s="217">
        <f>VLOOKUP(A101,'[1]CUT USD'!A:N,2,FALSE)</f>
        <v>0</v>
      </c>
      <c r="Z101" s="217">
        <f>VLOOKUP(A101,'[1]CUT USD'!A:N,3,FALSE)</f>
        <v>0</v>
      </c>
      <c r="AA101" s="217">
        <f>VLOOKUP(A101,'[1]CUT USD'!A:N,4,FALSE)</f>
        <v>0</v>
      </c>
      <c r="AB101" s="217">
        <f>VLOOKUP(A101,'[1]CUT USD'!A:N,5,FALSE)</f>
        <v>0</v>
      </c>
      <c r="AC101" s="217">
        <f>VLOOKUP(A101,'[1]CUT USD'!A:N,6,FALSE)</f>
        <v>0</v>
      </c>
      <c r="AD101" s="217">
        <f>VLOOKUP(A101,'[1]CUT USD'!A:N,7,FALSE)</f>
        <v>0</v>
      </c>
      <c r="AE101" s="217">
        <f>VLOOKUP(A101,'[1]CUT USD'!A:N,8,FALSE)</f>
        <v>0</v>
      </c>
      <c r="AF101" s="217">
        <f>VLOOKUP(A101,'[1]CUT USD'!A:N,9,FALSE)</f>
        <v>0</v>
      </c>
      <c r="AG101" s="217">
        <f>VLOOKUP(A101,'[1]CUT USD'!A:N,10,FALSE)</f>
        <v>0</v>
      </c>
      <c r="AH101" s="217">
        <f>VLOOKUP(A101,'[1]CUT USD'!A:N,11,FALSE)</f>
        <v>0</v>
      </c>
      <c r="AI101" s="217">
        <f>VLOOKUP(A101,'[1]CUT USD'!A:N,12,FALSE)</f>
        <v>0</v>
      </c>
      <c r="AJ101" s="217">
        <f>VLOOKUP(A101,'[1]CUT USD'!A:N,13,FALSE)</f>
        <v>0</v>
      </c>
      <c r="AK101" s="217">
        <f>VLOOKUP(A101,'[1]CUT USD'!A:N,14,FALSE)</f>
        <v>0</v>
      </c>
      <c r="AL101" s="160">
        <f t="shared" si="2"/>
        <v>0</v>
      </c>
      <c r="AO101" s="84"/>
    </row>
    <row r="102" spans="1:41" ht="33" customHeight="1">
      <c r="A102" s="134">
        <v>243</v>
      </c>
      <c r="B102" s="135" t="str">
        <f>PROPER(VLOOKUP(A102,[1]bd_lista!$A:$D,2,FALSE))</f>
        <v>Servicio Nacional De Hidrografía Naval</v>
      </c>
      <c r="C102" s="136" t="s">
        <v>11983</v>
      </c>
      <c r="D102" s="217">
        <f>VLOOKUP(A102,'[1]RES. TRL'!A:C,2,FALSE)</f>
        <v>0</v>
      </c>
      <c r="E102" s="217">
        <f>VLOOKUP(A102,'[1]RES. TRL'!A:C,3,FALSE)</f>
        <v>0</v>
      </c>
      <c r="F102" s="217">
        <f>VLOOKUP(A102,[1]RES.CDI!A:B,2,FALSE)</f>
        <v>0</v>
      </c>
      <c r="G102" s="217">
        <f>VLOOKUP(A102,'[1]CUT Bs'!A:S,2,FALSE)</f>
        <v>0</v>
      </c>
      <c r="H102" s="217">
        <f>VLOOKUP(A102,'[1]CUT Bs'!A:S,3,FALSE)</f>
        <v>0</v>
      </c>
      <c r="I102" s="217">
        <f>VLOOKUP(A102,'[1]CUT Bs'!A:S,4,FALSE)</f>
        <v>0</v>
      </c>
      <c r="J102" s="217">
        <f>VLOOKUP(A102,'[1]CUT Bs'!A:S,5,FALSE)</f>
        <v>0</v>
      </c>
      <c r="K102" s="217">
        <f>VLOOKUP(A102,'[1]CUT Bs'!A:S,6,FALSE)</f>
        <v>0</v>
      </c>
      <c r="L102" s="217">
        <f>VLOOKUP(A102,'[1]CUT Bs'!A:S,7,FALSE)</f>
        <v>0</v>
      </c>
      <c r="M102" s="217">
        <f>VLOOKUP(A102,'[1]CUT Bs'!A:S,8,FALSE)</f>
        <v>0</v>
      </c>
      <c r="N102" s="217">
        <f>VLOOKUP(A102,'[1]CUT Bs'!A:S,9,FALSE)</f>
        <v>0</v>
      </c>
      <c r="O102" s="217">
        <f>VLOOKUP(A102,'[1]CUT Bs'!A:S,10,FALSE)</f>
        <v>0</v>
      </c>
      <c r="P102" s="217">
        <f>VLOOKUP(A102,'[1]CUT Bs'!A:S,11,FALSE)</f>
        <v>0</v>
      </c>
      <c r="Q102" s="217">
        <f>VLOOKUP(A102,'[1]CUT Bs'!A:S,12,FALSE)</f>
        <v>0</v>
      </c>
      <c r="R102" s="217">
        <f>VLOOKUP(A102,'[1]CUT Bs'!A:S,13,FALSE)</f>
        <v>0</v>
      </c>
      <c r="S102" s="217">
        <f>VLOOKUP(A102,'[1]CUT Bs'!A:S,14,FALSE)</f>
        <v>0</v>
      </c>
      <c r="T102" s="217">
        <f>VLOOKUP(A102,'[1]CUT Bs'!A:S,15,FALSE)</f>
        <v>0</v>
      </c>
      <c r="U102" s="217">
        <f>VLOOKUP(A102,'[1]CUT Bs'!A:S,16,FALSE)</f>
        <v>0</v>
      </c>
      <c r="V102" s="217">
        <f>VLOOKUP(A102,'[1]CUT Bs'!A:S,17,FALSE)</f>
        <v>0</v>
      </c>
      <c r="W102" s="217">
        <f>VLOOKUP(A102,'[1]RES. TRL'!F:H,2,FALSE)</f>
        <v>0</v>
      </c>
      <c r="X102" s="217">
        <f>VLOOKUP(A102,'[1]RES. TRL'!F:H,3,FALSE)</f>
        <v>0</v>
      </c>
      <c r="Y102" s="217">
        <f>VLOOKUP(A102,'[1]CUT USD'!A:N,2,FALSE)</f>
        <v>0</v>
      </c>
      <c r="Z102" s="217">
        <f>VLOOKUP(A102,'[1]CUT USD'!A:N,3,FALSE)</f>
        <v>0</v>
      </c>
      <c r="AA102" s="217">
        <f>VLOOKUP(A102,'[1]CUT USD'!A:N,4,FALSE)</f>
        <v>0</v>
      </c>
      <c r="AB102" s="217">
        <f>VLOOKUP(A102,'[1]CUT USD'!A:N,5,FALSE)</f>
        <v>0</v>
      </c>
      <c r="AC102" s="217">
        <f>VLOOKUP(A102,'[1]CUT USD'!A:N,6,FALSE)</f>
        <v>0</v>
      </c>
      <c r="AD102" s="217">
        <f>VLOOKUP(A102,'[1]CUT USD'!A:N,7,FALSE)</f>
        <v>0</v>
      </c>
      <c r="AE102" s="217">
        <f>VLOOKUP(A102,'[1]CUT USD'!A:N,8,FALSE)</f>
        <v>0</v>
      </c>
      <c r="AF102" s="217">
        <f>VLOOKUP(A102,'[1]CUT USD'!A:N,9,FALSE)</f>
        <v>0</v>
      </c>
      <c r="AG102" s="217">
        <f>VLOOKUP(A102,'[1]CUT USD'!A:N,10,FALSE)</f>
        <v>0</v>
      </c>
      <c r="AH102" s="217">
        <f>VLOOKUP(A102,'[1]CUT USD'!A:N,11,FALSE)</f>
        <v>0</v>
      </c>
      <c r="AI102" s="217">
        <f>VLOOKUP(A102,'[1]CUT USD'!A:N,12,FALSE)</f>
        <v>0</v>
      </c>
      <c r="AJ102" s="217">
        <f>VLOOKUP(A102,'[1]CUT USD'!A:N,13,FALSE)</f>
        <v>0</v>
      </c>
      <c r="AK102" s="217">
        <f>VLOOKUP(A102,'[1]CUT USD'!A:N,14,FALSE)</f>
        <v>0</v>
      </c>
      <c r="AL102" s="160">
        <f t="shared" si="2"/>
        <v>0</v>
      </c>
      <c r="AO102" s="84"/>
    </row>
    <row r="103" spans="1:41" ht="33" customHeight="1">
      <c r="A103" s="134">
        <v>244</v>
      </c>
      <c r="B103" s="135" t="str">
        <f>PROPER(VLOOKUP(A103,[1]bd_lista!$A:$D,2,FALSE))</f>
        <v>Servicio Nacional De Aerofotogrametría</v>
      </c>
      <c r="C103" s="136" t="s">
        <v>11990</v>
      </c>
      <c r="D103" s="217">
        <f>VLOOKUP(A103,'[1]RES. TRL'!A:C,2,FALSE)</f>
        <v>0</v>
      </c>
      <c r="E103" s="217">
        <f>VLOOKUP(A103,'[1]RES. TRL'!A:C,3,FALSE)</f>
        <v>0</v>
      </c>
      <c r="F103" s="217">
        <f>VLOOKUP(A103,[1]RES.CDI!A:B,2,FALSE)</f>
        <v>0</v>
      </c>
      <c r="G103" s="217">
        <f>VLOOKUP(A103,'[1]CUT Bs'!A:S,2,FALSE)</f>
        <v>0</v>
      </c>
      <c r="H103" s="217">
        <f>VLOOKUP(A103,'[1]CUT Bs'!A:S,3,FALSE)</f>
        <v>0</v>
      </c>
      <c r="I103" s="217">
        <f>VLOOKUP(A103,'[1]CUT Bs'!A:S,4,FALSE)</f>
        <v>0</v>
      </c>
      <c r="J103" s="217">
        <f>VLOOKUP(A103,'[1]CUT Bs'!A:S,5,FALSE)</f>
        <v>0</v>
      </c>
      <c r="K103" s="217">
        <f>VLOOKUP(A103,'[1]CUT Bs'!A:S,6,FALSE)</f>
        <v>0</v>
      </c>
      <c r="L103" s="217">
        <f>VLOOKUP(A103,'[1]CUT Bs'!A:S,7,FALSE)</f>
        <v>0</v>
      </c>
      <c r="M103" s="217">
        <f>VLOOKUP(A103,'[1]CUT Bs'!A:S,8,FALSE)</f>
        <v>0</v>
      </c>
      <c r="N103" s="217">
        <f>VLOOKUP(A103,'[1]CUT Bs'!A:S,9,FALSE)</f>
        <v>0</v>
      </c>
      <c r="O103" s="217">
        <f>VLOOKUP(A103,'[1]CUT Bs'!A:S,10,FALSE)</f>
        <v>0</v>
      </c>
      <c r="P103" s="217">
        <f>VLOOKUP(A103,'[1]CUT Bs'!A:S,11,FALSE)</f>
        <v>0</v>
      </c>
      <c r="Q103" s="217">
        <f>VLOOKUP(A103,'[1]CUT Bs'!A:S,12,FALSE)</f>
        <v>0</v>
      </c>
      <c r="R103" s="217">
        <f>VLOOKUP(A103,'[1]CUT Bs'!A:S,13,FALSE)</f>
        <v>0</v>
      </c>
      <c r="S103" s="217">
        <f>VLOOKUP(A103,'[1]CUT Bs'!A:S,14,FALSE)</f>
        <v>0</v>
      </c>
      <c r="T103" s="217">
        <f>VLOOKUP(A103,'[1]CUT Bs'!A:S,15,FALSE)</f>
        <v>0</v>
      </c>
      <c r="U103" s="217">
        <f>VLOOKUP(A103,'[1]CUT Bs'!A:S,16,FALSE)</f>
        <v>0</v>
      </c>
      <c r="V103" s="217">
        <f>VLOOKUP(A103,'[1]CUT Bs'!A:S,17,FALSE)</f>
        <v>0</v>
      </c>
      <c r="W103" s="217">
        <f>VLOOKUP(A103,'[1]RES. TRL'!F:H,2,FALSE)</f>
        <v>0</v>
      </c>
      <c r="X103" s="217">
        <f>VLOOKUP(A103,'[1]RES. TRL'!F:H,3,FALSE)</f>
        <v>0</v>
      </c>
      <c r="Y103" s="217">
        <f>VLOOKUP(A103,'[1]CUT USD'!A:N,2,FALSE)</f>
        <v>0</v>
      </c>
      <c r="Z103" s="217">
        <f>VLOOKUP(A103,'[1]CUT USD'!A:N,3,FALSE)</f>
        <v>0</v>
      </c>
      <c r="AA103" s="217">
        <f>VLOOKUP(A103,'[1]CUT USD'!A:N,4,FALSE)</f>
        <v>0</v>
      </c>
      <c r="AB103" s="217">
        <f>VLOOKUP(A103,'[1]CUT USD'!A:N,5,FALSE)</f>
        <v>0</v>
      </c>
      <c r="AC103" s="217">
        <f>VLOOKUP(A103,'[1]CUT USD'!A:N,6,FALSE)</f>
        <v>0</v>
      </c>
      <c r="AD103" s="217">
        <f>VLOOKUP(A103,'[1]CUT USD'!A:N,7,FALSE)</f>
        <v>0</v>
      </c>
      <c r="AE103" s="217">
        <f>VLOOKUP(A103,'[1]CUT USD'!A:N,8,FALSE)</f>
        <v>0</v>
      </c>
      <c r="AF103" s="217">
        <f>VLOOKUP(A103,'[1]CUT USD'!A:N,9,FALSE)</f>
        <v>0</v>
      </c>
      <c r="AG103" s="217">
        <f>VLOOKUP(A103,'[1]CUT USD'!A:N,10,FALSE)</f>
        <v>0</v>
      </c>
      <c r="AH103" s="217">
        <f>VLOOKUP(A103,'[1]CUT USD'!A:N,11,FALSE)</f>
        <v>0</v>
      </c>
      <c r="AI103" s="217">
        <f>VLOOKUP(A103,'[1]CUT USD'!A:N,12,FALSE)</f>
        <v>0</v>
      </c>
      <c r="AJ103" s="217">
        <f>VLOOKUP(A103,'[1]CUT USD'!A:N,13,FALSE)</f>
        <v>0</v>
      </c>
      <c r="AK103" s="217">
        <f>VLOOKUP(A103,'[1]CUT USD'!A:N,14,FALSE)</f>
        <v>0</v>
      </c>
      <c r="AL103" s="160">
        <f t="shared" si="2"/>
        <v>0</v>
      </c>
      <c r="AO103" s="84"/>
    </row>
    <row r="104" spans="1:41" ht="33" customHeight="1">
      <c r="A104" s="134">
        <v>245</v>
      </c>
      <c r="B104" s="135" t="str">
        <f>PROPER(VLOOKUP(A104,[1]bd_lista!$A:$D,2,FALSE))</f>
        <v>Servicio Geodésico De Mapas</v>
      </c>
      <c r="C104" s="136" t="s">
        <v>11990</v>
      </c>
      <c r="D104" s="217">
        <f>VLOOKUP(A104,'[1]RES. TRL'!A:C,2,FALSE)</f>
        <v>0</v>
      </c>
      <c r="E104" s="217">
        <f>VLOOKUP(A104,'[1]RES. TRL'!A:C,3,FALSE)</f>
        <v>0</v>
      </c>
      <c r="F104" s="217">
        <f>VLOOKUP(A104,[1]RES.CDI!A:B,2,FALSE)</f>
        <v>0</v>
      </c>
      <c r="G104" s="217">
        <f>VLOOKUP(A104,'[1]CUT Bs'!A:S,2,FALSE)</f>
        <v>0</v>
      </c>
      <c r="H104" s="217">
        <f>VLOOKUP(A104,'[1]CUT Bs'!A:S,3,FALSE)</f>
        <v>0</v>
      </c>
      <c r="I104" s="217">
        <f>VLOOKUP(A104,'[1]CUT Bs'!A:S,4,FALSE)</f>
        <v>0</v>
      </c>
      <c r="J104" s="217">
        <f>VLOOKUP(A104,'[1]CUT Bs'!A:S,5,FALSE)</f>
        <v>0</v>
      </c>
      <c r="K104" s="217">
        <f>VLOOKUP(A104,'[1]CUT Bs'!A:S,6,FALSE)</f>
        <v>0</v>
      </c>
      <c r="L104" s="217">
        <f>VLOOKUP(A104,'[1]CUT Bs'!A:S,7,FALSE)</f>
        <v>0</v>
      </c>
      <c r="M104" s="217">
        <f>VLOOKUP(A104,'[1]CUT Bs'!A:S,8,FALSE)</f>
        <v>0</v>
      </c>
      <c r="N104" s="217">
        <f>VLOOKUP(A104,'[1]CUT Bs'!A:S,9,FALSE)</f>
        <v>0</v>
      </c>
      <c r="O104" s="217">
        <f>VLOOKUP(A104,'[1]CUT Bs'!A:S,10,FALSE)</f>
        <v>0</v>
      </c>
      <c r="P104" s="217">
        <f>VLOOKUP(A104,'[1]CUT Bs'!A:S,11,FALSE)</f>
        <v>0</v>
      </c>
      <c r="Q104" s="217">
        <f>VLOOKUP(A104,'[1]CUT Bs'!A:S,12,FALSE)</f>
        <v>0</v>
      </c>
      <c r="R104" s="217">
        <f>VLOOKUP(A104,'[1]CUT Bs'!A:S,13,FALSE)</f>
        <v>0</v>
      </c>
      <c r="S104" s="217">
        <f>VLOOKUP(A104,'[1]CUT Bs'!A:S,14,FALSE)</f>
        <v>0</v>
      </c>
      <c r="T104" s="217">
        <f>VLOOKUP(A104,'[1]CUT Bs'!A:S,15,FALSE)</f>
        <v>0</v>
      </c>
      <c r="U104" s="217">
        <f>VLOOKUP(A104,'[1]CUT Bs'!A:S,16,FALSE)</f>
        <v>0</v>
      </c>
      <c r="V104" s="217">
        <f>VLOOKUP(A104,'[1]CUT Bs'!A:S,17,FALSE)</f>
        <v>0</v>
      </c>
      <c r="W104" s="217">
        <f>VLOOKUP(A104,'[1]RES. TRL'!F:H,2,FALSE)</f>
        <v>0</v>
      </c>
      <c r="X104" s="217">
        <f>VLOOKUP(A104,'[1]RES. TRL'!F:H,3,FALSE)</f>
        <v>0</v>
      </c>
      <c r="Y104" s="217">
        <f>VLOOKUP(A104,'[1]CUT USD'!A:N,2,FALSE)</f>
        <v>0</v>
      </c>
      <c r="Z104" s="217">
        <f>VLOOKUP(A104,'[1]CUT USD'!A:N,3,FALSE)</f>
        <v>0</v>
      </c>
      <c r="AA104" s="217">
        <f>VLOOKUP(A104,'[1]CUT USD'!A:N,4,FALSE)</f>
        <v>0</v>
      </c>
      <c r="AB104" s="217">
        <f>VLOOKUP(A104,'[1]CUT USD'!A:N,5,FALSE)</f>
        <v>0</v>
      </c>
      <c r="AC104" s="217">
        <f>VLOOKUP(A104,'[1]CUT USD'!A:N,6,FALSE)</f>
        <v>0</v>
      </c>
      <c r="AD104" s="217">
        <f>VLOOKUP(A104,'[1]CUT USD'!A:N,7,FALSE)</f>
        <v>0</v>
      </c>
      <c r="AE104" s="217">
        <f>VLOOKUP(A104,'[1]CUT USD'!A:N,8,FALSE)</f>
        <v>0</v>
      </c>
      <c r="AF104" s="217">
        <f>VLOOKUP(A104,'[1]CUT USD'!A:N,9,FALSE)</f>
        <v>0</v>
      </c>
      <c r="AG104" s="217">
        <f>VLOOKUP(A104,'[1]CUT USD'!A:N,10,FALSE)</f>
        <v>0</v>
      </c>
      <c r="AH104" s="217">
        <f>VLOOKUP(A104,'[1]CUT USD'!A:N,11,FALSE)</f>
        <v>0</v>
      </c>
      <c r="AI104" s="217">
        <f>VLOOKUP(A104,'[1]CUT USD'!A:N,12,FALSE)</f>
        <v>0</v>
      </c>
      <c r="AJ104" s="217">
        <f>VLOOKUP(A104,'[1]CUT USD'!A:N,13,FALSE)</f>
        <v>0</v>
      </c>
      <c r="AK104" s="217">
        <f>VLOOKUP(A104,'[1]CUT USD'!A:N,14,FALSE)</f>
        <v>0</v>
      </c>
      <c r="AL104" s="160">
        <f t="shared" si="2"/>
        <v>0</v>
      </c>
      <c r="AO104" s="84"/>
    </row>
    <row r="105" spans="1:41" ht="33" customHeight="1">
      <c r="A105" s="134">
        <v>247</v>
      </c>
      <c r="B105" s="135" t="str">
        <f>PROPER(VLOOKUP(A105,[1]bd_lista!$A:$D,2,FALSE))</f>
        <v>Corporación Gestora Del Proyecto Abapo - Izozog</v>
      </c>
      <c r="C105" s="136" t="s">
        <v>11983</v>
      </c>
      <c r="D105" s="217">
        <f>VLOOKUP(A105,'[1]RES. TRL'!A:C,2,FALSE)</f>
        <v>0</v>
      </c>
      <c r="E105" s="217">
        <f>VLOOKUP(A105,'[1]RES. TRL'!A:C,3,FALSE)</f>
        <v>0</v>
      </c>
      <c r="F105" s="217">
        <f>VLOOKUP(A105,[1]RES.CDI!A:B,2,FALSE)</f>
        <v>0</v>
      </c>
      <c r="G105" s="217">
        <f>VLOOKUP(A105,'[1]CUT Bs'!A:S,2,FALSE)</f>
        <v>0</v>
      </c>
      <c r="H105" s="217">
        <f>VLOOKUP(A105,'[1]CUT Bs'!A:S,3,FALSE)</f>
        <v>0</v>
      </c>
      <c r="I105" s="217">
        <f>VLOOKUP(A105,'[1]CUT Bs'!A:S,4,FALSE)</f>
        <v>0</v>
      </c>
      <c r="J105" s="217">
        <f>VLOOKUP(A105,'[1]CUT Bs'!A:S,5,FALSE)</f>
        <v>0</v>
      </c>
      <c r="K105" s="217">
        <f>VLOOKUP(A105,'[1]CUT Bs'!A:S,6,FALSE)</f>
        <v>0</v>
      </c>
      <c r="L105" s="217">
        <f>VLOOKUP(A105,'[1]CUT Bs'!A:S,7,FALSE)</f>
        <v>0</v>
      </c>
      <c r="M105" s="217">
        <f>VLOOKUP(A105,'[1]CUT Bs'!A:S,8,FALSE)</f>
        <v>0</v>
      </c>
      <c r="N105" s="217">
        <f>VLOOKUP(A105,'[1]CUT Bs'!A:S,9,FALSE)</f>
        <v>0</v>
      </c>
      <c r="O105" s="217">
        <f>VLOOKUP(A105,'[1]CUT Bs'!A:S,10,FALSE)</f>
        <v>0</v>
      </c>
      <c r="P105" s="217">
        <f>VLOOKUP(A105,'[1]CUT Bs'!A:S,11,FALSE)</f>
        <v>0</v>
      </c>
      <c r="Q105" s="217">
        <f>VLOOKUP(A105,'[1]CUT Bs'!A:S,12,FALSE)</f>
        <v>0</v>
      </c>
      <c r="R105" s="217">
        <f>VLOOKUP(A105,'[1]CUT Bs'!A:S,13,FALSE)</f>
        <v>0</v>
      </c>
      <c r="S105" s="217">
        <f>VLOOKUP(A105,'[1]CUT Bs'!A:S,14,FALSE)</f>
        <v>0</v>
      </c>
      <c r="T105" s="217">
        <f>VLOOKUP(A105,'[1]CUT Bs'!A:S,15,FALSE)</f>
        <v>0</v>
      </c>
      <c r="U105" s="217">
        <f>VLOOKUP(A105,'[1]CUT Bs'!A:S,16,FALSE)</f>
        <v>0</v>
      </c>
      <c r="V105" s="217">
        <f>VLOOKUP(A105,'[1]CUT Bs'!A:S,17,FALSE)</f>
        <v>0</v>
      </c>
      <c r="W105" s="217">
        <f>VLOOKUP(A105,'[1]RES. TRL'!F:H,2,FALSE)</f>
        <v>0</v>
      </c>
      <c r="X105" s="217">
        <f>VLOOKUP(A105,'[1]RES. TRL'!F:H,3,FALSE)</f>
        <v>0</v>
      </c>
      <c r="Y105" s="217">
        <f>VLOOKUP(A105,'[1]CUT USD'!A:N,2,FALSE)</f>
        <v>0</v>
      </c>
      <c r="Z105" s="217">
        <f>VLOOKUP(A105,'[1]CUT USD'!A:N,3,FALSE)</f>
        <v>0</v>
      </c>
      <c r="AA105" s="217">
        <f>VLOOKUP(A105,'[1]CUT USD'!A:N,4,FALSE)</f>
        <v>0</v>
      </c>
      <c r="AB105" s="217">
        <f>VLOOKUP(A105,'[1]CUT USD'!A:N,5,FALSE)</f>
        <v>0</v>
      </c>
      <c r="AC105" s="217">
        <f>VLOOKUP(A105,'[1]CUT USD'!A:N,6,FALSE)</f>
        <v>0</v>
      </c>
      <c r="AD105" s="217">
        <f>VLOOKUP(A105,'[1]CUT USD'!A:N,7,FALSE)</f>
        <v>0</v>
      </c>
      <c r="AE105" s="217">
        <f>VLOOKUP(A105,'[1]CUT USD'!A:N,8,FALSE)</f>
        <v>0</v>
      </c>
      <c r="AF105" s="217">
        <f>VLOOKUP(A105,'[1]CUT USD'!A:N,9,FALSE)</f>
        <v>0</v>
      </c>
      <c r="AG105" s="217">
        <f>VLOOKUP(A105,'[1]CUT USD'!A:N,10,FALSE)</f>
        <v>0</v>
      </c>
      <c r="AH105" s="217">
        <f>VLOOKUP(A105,'[1]CUT USD'!A:N,11,FALSE)</f>
        <v>0</v>
      </c>
      <c r="AI105" s="217">
        <f>VLOOKUP(A105,'[1]CUT USD'!A:N,12,FALSE)</f>
        <v>0</v>
      </c>
      <c r="AJ105" s="217">
        <f>VLOOKUP(A105,'[1]CUT USD'!A:N,13,FALSE)</f>
        <v>0</v>
      </c>
      <c r="AK105" s="217">
        <f>VLOOKUP(A105,'[1]CUT USD'!A:N,14,FALSE)</f>
        <v>0</v>
      </c>
      <c r="AL105" s="160">
        <f t="shared" si="2"/>
        <v>0</v>
      </c>
      <c r="AO105" s="84"/>
    </row>
    <row r="106" spans="1:41" ht="33" customHeight="1">
      <c r="A106" s="134">
        <v>248</v>
      </c>
      <c r="B106" s="135" t="str">
        <f>PROPER(VLOOKUP(A106,[1]bd_lista!$A:$D,2,FALSE))</f>
        <v>Centro De Investigación Y Desarrollo Acuícola Boliviano</v>
      </c>
      <c r="C106" s="229" t="s">
        <v>1344</v>
      </c>
      <c r="D106" s="217">
        <f>VLOOKUP(A106,'[1]RES. TRL'!A:C,2,FALSE)</f>
        <v>0</v>
      </c>
      <c r="E106" s="217">
        <f>VLOOKUP(A106,'[1]RES. TRL'!A:C,3,FALSE)</f>
        <v>0</v>
      </c>
      <c r="F106" s="217">
        <f>VLOOKUP(A106,[1]RES.CDI!A:B,2,FALSE)</f>
        <v>0</v>
      </c>
      <c r="G106" s="217">
        <f>VLOOKUP(A106,'[1]CUT Bs'!A:S,2,FALSE)</f>
        <v>0</v>
      </c>
      <c r="H106" s="217">
        <f>VLOOKUP(A106,'[1]CUT Bs'!A:S,3,FALSE)</f>
        <v>0</v>
      </c>
      <c r="I106" s="217">
        <f>VLOOKUP(A106,'[1]CUT Bs'!A:S,4,FALSE)</f>
        <v>0</v>
      </c>
      <c r="J106" s="217">
        <f>VLOOKUP(A106,'[1]CUT Bs'!A:S,5,FALSE)</f>
        <v>0</v>
      </c>
      <c r="K106" s="217">
        <f>VLOOKUP(A106,'[1]CUT Bs'!A:S,6,FALSE)</f>
        <v>0</v>
      </c>
      <c r="L106" s="217">
        <f>VLOOKUP(A106,'[1]CUT Bs'!A:S,7,FALSE)</f>
        <v>0</v>
      </c>
      <c r="M106" s="217">
        <f>VLOOKUP(A106,'[1]CUT Bs'!A:S,8,FALSE)</f>
        <v>0</v>
      </c>
      <c r="N106" s="217">
        <f>VLOOKUP(A106,'[1]CUT Bs'!A:S,9,FALSE)</f>
        <v>0</v>
      </c>
      <c r="O106" s="217">
        <f>VLOOKUP(A106,'[1]CUT Bs'!A:S,10,FALSE)</f>
        <v>0</v>
      </c>
      <c r="P106" s="217">
        <f>VLOOKUP(A106,'[1]CUT Bs'!A:S,11,FALSE)</f>
        <v>0</v>
      </c>
      <c r="Q106" s="217">
        <f>VLOOKUP(A106,'[1]CUT Bs'!A:S,12,FALSE)</f>
        <v>0</v>
      </c>
      <c r="R106" s="217">
        <f>VLOOKUP(A106,'[1]CUT Bs'!A:S,13,FALSE)</f>
        <v>0</v>
      </c>
      <c r="S106" s="217">
        <f>VLOOKUP(A106,'[1]CUT Bs'!A:S,14,FALSE)</f>
        <v>0</v>
      </c>
      <c r="T106" s="217">
        <f>VLOOKUP(A106,'[1]CUT Bs'!A:S,15,FALSE)</f>
        <v>0</v>
      </c>
      <c r="U106" s="217">
        <f>VLOOKUP(A106,'[1]CUT Bs'!A:S,16,FALSE)</f>
        <v>0</v>
      </c>
      <c r="V106" s="217">
        <f>VLOOKUP(A106,'[1]CUT Bs'!A:S,17,FALSE)</f>
        <v>0</v>
      </c>
      <c r="W106" s="217">
        <f>VLOOKUP(A106,'[1]RES. TRL'!F:H,2,FALSE)</f>
        <v>0</v>
      </c>
      <c r="X106" s="217">
        <f>VLOOKUP(A106,'[1]RES. TRL'!F:H,3,FALSE)</f>
        <v>0</v>
      </c>
      <c r="Y106" s="217">
        <f>VLOOKUP(A106,'[1]CUT USD'!A:N,2,FALSE)</f>
        <v>0</v>
      </c>
      <c r="Z106" s="217">
        <f>VLOOKUP(A106,'[1]CUT USD'!A:N,3,FALSE)</f>
        <v>0</v>
      </c>
      <c r="AA106" s="217">
        <f>VLOOKUP(A106,'[1]CUT USD'!A:N,4,FALSE)</f>
        <v>0</v>
      </c>
      <c r="AB106" s="217">
        <f>VLOOKUP(A106,'[1]CUT USD'!A:N,5,FALSE)</f>
        <v>0</v>
      </c>
      <c r="AC106" s="217">
        <f>VLOOKUP(A106,'[1]CUT USD'!A:N,6,FALSE)</f>
        <v>0</v>
      </c>
      <c r="AD106" s="217">
        <f>VLOOKUP(A106,'[1]CUT USD'!A:N,7,FALSE)</f>
        <v>0</v>
      </c>
      <c r="AE106" s="217">
        <f>VLOOKUP(A106,'[1]CUT USD'!A:N,8,FALSE)</f>
        <v>0</v>
      </c>
      <c r="AF106" s="217">
        <f>VLOOKUP(A106,'[1]CUT USD'!A:N,9,FALSE)</f>
        <v>0</v>
      </c>
      <c r="AG106" s="217">
        <f>VLOOKUP(A106,'[1]CUT USD'!A:N,10,FALSE)</f>
        <v>0</v>
      </c>
      <c r="AH106" s="217">
        <f>VLOOKUP(A106,'[1]CUT USD'!A:N,11,FALSE)</f>
        <v>0</v>
      </c>
      <c r="AI106" s="217">
        <f>VLOOKUP(A106,'[1]CUT USD'!A:N,12,FALSE)</f>
        <v>0</v>
      </c>
      <c r="AJ106" s="217">
        <f>VLOOKUP(A106,'[1]CUT USD'!A:N,13,FALSE)</f>
        <v>0</v>
      </c>
      <c r="AK106" s="217">
        <f>VLOOKUP(A106,'[1]CUT USD'!A:N,14,FALSE)</f>
        <v>0</v>
      </c>
      <c r="AL106" s="160">
        <f t="shared" si="2"/>
        <v>0</v>
      </c>
      <c r="AO106" s="84"/>
    </row>
    <row r="107" spans="1:41" ht="33" customHeight="1">
      <c r="A107" s="134">
        <v>249</v>
      </c>
      <c r="B107" s="135" t="str">
        <f>PROPER(VLOOKUP(A107,[1]bd_lista!$A:$D,2,FALSE))</f>
        <v>Central De Abastecimiento Y Suministros De Salud</v>
      </c>
      <c r="C107" s="136" t="s">
        <v>11986</v>
      </c>
      <c r="D107" s="217">
        <f>VLOOKUP(A107,'[1]RES. TRL'!A:C,2,FALSE)</f>
        <v>216500</v>
      </c>
      <c r="E107" s="217">
        <f>VLOOKUP(A107,'[1]RES. TRL'!A:C,3,FALSE)</f>
        <v>0</v>
      </c>
      <c r="F107" s="217">
        <f>VLOOKUP(A107,[1]RES.CDI!A:B,2,FALSE)</f>
        <v>4554974</v>
      </c>
      <c r="G107" s="217">
        <f>VLOOKUP(A107,'[1]CUT Bs'!A:S,2,FALSE)</f>
        <v>1422.13</v>
      </c>
      <c r="H107" s="217">
        <f>VLOOKUP(A107,'[1]CUT Bs'!A:S,3,FALSE)</f>
        <v>0</v>
      </c>
      <c r="I107" s="217">
        <f>VLOOKUP(A107,'[1]CUT Bs'!A:S,4,FALSE)</f>
        <v>4288.58</v>
      </c>
      <c r="J107" s="217">
        <f>VLOOKUP(A107,'[1]CUT Bs'!A:S,5,FALSE)</f>
        <v>0</v>
      </c>
      <c r="K107" s="217">
        <f>VLOOKUP(A107,'[1]CUT Bs'!A:S,6,FALSE)</f>
        <v>0</v>
      </c>
      <c r="L107" s="217">
        <f>VLOOKUP(A107,'[1]CUT Bs'!A:S,7,FALSE)</f>
        <v>0</v>
      </c>
      <c r="M107" s="217">
        <f>VLOOKUP(A107,'[1]CUT Bs'!A:S,8,FALSE)</f>
        <v>0</v>
      </c>
      <c r="N107" s="217">
        <f>VLOOKUP(A107,'[1]CUT Bs'!A:S,9,FALSE)</f>
        <v>0</v>
      </c>
      <c r="O107" s="217">
        <f>VLOOKUP(A107,'[1]CUT Bs'!A:S,10,FALSE)</f>
        <v>0</v>
      </c>
      <c r="P107" s="217">
        <f>VLOOKUP(A107,'[1]CUT Bs'!A:S,11,FALSE)</f>
        <v>0</v>
      </c>
      <c r="Q107" s="217">
        <f>VLOOKUP(A107,'[1]CUT Bs'!A:S,12,FALSE)</f>
        <v>2182</v>
      </c>
      <c r="R107" s="217">
        <f>VLOOKUP(A107,'[1]CUT Bs'!A:S,13,FALSE)</f>
        <v>0</v>
      </c>
      <c r="S107" s="217">
        <f>VLOOKUP(A107,'[1]CUT Bs'!A:S,14,FALSE)</f>
        <v>0</v>
      </c>
      <c r="T107" s="217">
        <f>VLOOKUP(A107,'[1]CUT Bs'!A:S,15,FALSE)</f>
        <v>0</v>
      </c>
      <c r="U107" s="217">
        <f>VLOOKUP(A107,'[1]CUT Bs'!A:S,16,FALSE)</f>
        <v>0</v>
      </c>
      <c r="V107" s="217">
        <f>VLOOKUP(A107,'[1]CUT Bs'!A:S,17,FALSE)</f>
        <v>0</v>
      </c>
      <c r="W107" s="217">
        <f>VLOOKUP(A107,'[1]RES. TRL'!F:H,2,FALSE)</f>
        <v>0</v>
      </c>
      <c r="X107" s="217">
        <f>VLOOKUP(A107,'[1]RES. TRL'!F:H,3,FALSE)</f>
        <v>0</v>
      </c>
      <c r="Y107" s="217">
        <f>VLOOKUP(A107,'[1]CUT USD'!A:N,2,FALSE)</f>
        <v>0</v>
      </c>
      <c r="Z107" s="217">
        <f>VLOOKUP(A107,'[1]CUT USD'!A:N,3,FALSE)</f>
        <v>0</v>
      </c>
      <c r="AA107" s="217">
        <f>VLOOKUP(A107,'[1]CUT USD'!A:N,4,FALSE)</f>
        <v>0</v>
      </c>
      <c r="AB107" s="217">
        <f>VLOOKUP(A107,'[1]CUT USD'!A:N,5,FALSE)</f>
        <v>0</v>
      </c>
      <c r="AC107" s="217">
        <f>VLOOKUP(A107,'[1]CUT USD'!A:N,6,FALSE)</f>
        <v>0</v>
      </c>
      <c r="AD107" s="217">
        <f>VLOOKUP(A107,'[1]CUT USD'!A:N,7,FALSE)</f>
        <v>0</v>
      </c>
      <c r="AE107" s="217">
        <f>VLOOKUP(A107,'[1]CUT USD'!A:N,8,FALSE)</f>
        <v>0</v>
      </c>
      <c r="AF107" s="217">
        <f>VLOOKUP(A107,'[1]CUT USD'!A:N,9,FALSE)</f>
        <v>0</v>
      </c>
      <c r="AG107" s="217">
        <f>VLOOKUP(A107,'[1]CUT USD'!A:N,10,FALSE)</f>
        <v>0</v>
      </c>
      <c r="AH107" s="217">
        <f>VLOOKUP(A107,'[1]CUT USD'!A:N,11,FALSE)</f>
        <v>0</v>
      </c>
      <c r="AI107" s="217">
        <f>VLOOKUP(A107,'[1]CUT USD'!A:N,12,FALSE)</f>
        <v>0</v>
      </c>
      <c r="AJ107" s="217">
        <f>VLOOKUP(A107,'[1]CUT USD'!A:N,13,FALSE)</f>
        <v>0</v>
      </c>
      <c r="AK107" s="217">
        <f>VLOOKUP(A107,'[1]CUT USD'!A:N,14,FALSE)</f>
        <v>0</v>
      </c>
      <c r="AL107" s="160">
        <f>SUM(D107:AK107)</f>
        <v>4779366.71</v>
      </c>
      <c r="AO107" s="84"/>
    </row>
    <row r="108" spans="1:41" ht="33" customHeight="1">
      <c r="A108" s="134">
        <v>250</v>
      </c>
      <c r="B108" s="135" t="str">
        <f>PROPER(VLOOKUP(A108,[1]bd_lista!$A:$D,2,FALSE))</f>
        <v>Fondo De Des. Para Los Pueblos Indígenas, Orig. Y Com. Camp.</v>
      </c>
      <c r="C108" s="229" t="s">
        <v>1344</v>
      </c>
      <c r="D108" s="217">
        <f>VLOOKUP(A108,'[1]RES. TRL'!A:C,2,FALSE)</f>
        <v>0</v>
      </c>
      <c r="E108" s="217">
        <f>VLOOKUP(A108,'[1]RES. TRL'!A:C,3,FALSE)</f>
        <v>0</v>
      </c>
      <c r="F108" s="217">
        <f>VLOOKUP(A108,[1]RES.CDI!A:B,2,FALSE)</f>
        <v>0</v>
      </c>
      <c r="G108" s="217">
        <f>VLOOKUP(A108,'[1]CUT Bs'!A:S,2,FALSE)</f>
        <v>0</v>
      </c>
      <c r="H108" s="217">
        <f>VLOOKUP(A108,'[1]CUT Bs'!A:S,3,FALSE)</f>
        <v>0</v>
      </c>
      <c r="I108" s="217">
        <f>VLOOKUP(A108,'[1]CUT Bs'!A:S,4,FALSE)</f>
        <v>0</v>
      </c>
      <c r="J108" s="217">
        <f>VLOOKUP(A108,'[1]CUT Bs'!A:S,5,FALSE)</f>
        <v>0</v>
      </c>
      <c r="K108" s="217">
        <f>VLOOKUP(A108,'[1]CUT Bs'!A:S,6,FALSE)</f>
        <v>0</v>
      </c>
      <c r="L108" s="217">
        <f>VLOOKUP(A108,'[1]CUT Bs'!A:S,7,FALSE)</f>
        <v>0</v>
      </c>
      <c r="M108" s="217">
        <f>VLOOKUP(A108,'[1]CUT Bs'!A:S,8,FALSE)</f>
        <v>0</v>
      </c>
      <c r="N108" s="217">
        <f>VLOOKUP(A108,'[1]CUT Bs'!A:S,9,FALSE)</f>
        <v>0</v>
      </c>
      <c r="O108" s="217">
        <f>VLOOKUP(A108,'[1]CUT Bs'!A:S,10,FALSE)</f>
        <v>0</v>
      </c>
      <c r="P108" s="217">
        <f>VLOOKUP(A108,'[1]CUT Bs'!A:S,11,FALSE)</f>
        <v>0</v>
      </c>
      <c r="Q108" s="217">
        <f>VLOOKUP(A108,'[1]CUT Bs'!A:S,12,FALSE)</f>
        <v>0</v>
      </c>
      <c r="R108" s="217">
        <f>VLOOKUP(A108,'[1]CUT Bs'!A:S,13,FALSE)</f>
        <v>0</v>
      </c>
      <c r="S108" s="217">
        <f>VLOOKUP(A108,'[1]CUT Bs'!A:S,14,FALSE)</f>
        <v>0</v>
      </c>
      <c r="T108" s="217">
        <f>VLOOKUP(A108,'[1]CUT Bs'!A:S,15,FALSE)</f>
        <v>0</v>
      </c>
      <c r="U108" s="217">
        <f>VLOOKUP(A108,'[1]CUT Bs'!A:S,16,FALSE)</f>
        <v>0</v>
      </c>
      <c r="V108" s="217">
        <f>VLOOKUP(A108,'[1]CUT Bs'!A:S,17,FALSE)</f>
        <v>0</v>
      </c>
      <c r="W108" s="217">
        <f>VLOOKUP(A108,'[1]RES. TRL'!F:H,2,FALSE)</f>
        <v>0</v>
      </c>
      <c r="X108" s="217">
        <f>VLOOKUP(A108,'[1]RES. TRL'!F:H,3,FALSE)</f>
        <v>0</v>
      </c>
      <c r="Y108" s="217">
        <f>VLOOKUP(A108,'[1]CUT USD'!A:N,2,FALSE)</f>
        <v>0</v>
      </c>
      <c r="Z108" s="217">
        <f>VLOOKUP(A108,'[1]CUT USD'!A:N,3,FALSE)</f>
        <v>0</v>
      </c>
      <c r="AA108" s="217">
        <f>VLOOKUP(A108,'[1]CUT USD'!A:N,4,FALSE)</f>
        <v>0</v>
      </c>
      <c r="AB108" s="217">
        <f>VLOOKUP(A108,'[1]CUT USD'!A:N,5,FALSE)</f>
        <v>0</v>
      </c>
      <c r="AC108" s="217">
        <f>VLOOKUP(A108,'[1]CUT USD'!A:N,6,FALSE)</f>
        <v>0</v>
      </c>
      <c r="AD108" s="217">
        <f>VLOOKUP(A108,'[1]CUT USD'!A:N,7,FALSE)</f>
        <v>0</v>
      </c>
      <c r="AE108" s="217">
        <f>VLOOKUP(A108,'[1]CUT USD'!A:N,8,FALSE)</f>
        <v>0</v>
      </c>
      <c r="AF108" s="217">
        <f>VLOOKUP(A108,'[1]CUT USD'!A:N,9,FALSE)</f>
        <v>0</v>
      </c>
      <c r="AG108" s="217">
        <f>VLOOKUP(A108,'[1]CUT USD'!A:N,10,FALSE)</f>
        <v>0</v>
      </c>
      <c r="AH108" s="217">
        <f>VLOOKUP(A108,'[1]CUT USD'!A:N,11,FALSE)</f>
        <v>0</v>
      </c>
      <c r="AI108" s="217">
        <f>VLOOKUP(A108,'[1]CUT USD'!A:N,12,FALSE)</f>
        <v>0</v>
      </c>
      <c r="AJ108" s="217">
        <f>VLOOKUP(A108,'[1]CUT USD'!A:N,13,FALSE)</f>
        <v>0</v>
      </c>
      <c r="AK108" s="217">
        <f>VLOOKUP(A108,'[1]CUT USD'!A:N,14,FALSE)</f>
        <v>0</v>
      </c>
      <c r="AL108" s="160">
        <f t="shared" si="2"/>
        <v>0</v>
      </c>
      <c r="AO108" s="84"/>
    </row>
    <row r="109" spans="1:41" ht="33" customHeight="1">
      <c r="A109" s="134">
        <v>251</v>
      </c>
      <c r="B109" s="135" t="str">
        <f>PROPER(VLOOKUP(A109,[1]bd_lista!$A:$D,2,FALSE))</f>
        <v>Instituto Nacional De Salud Ocupacional</v>
      </c>
      <c r="C109" s="136" t="s">
        <v>11986</v>
      </c>
      <c r="D109" s="217">
        <f>VLOOKUP(A109,'[1]RES. TRL'!A:C,2,FALSE)</f>
        <v>0</v>
      </c>
      <c r="E109" s="217">
        <f>VLOOKUP(A109,'[1]RES. TRL'!A:C,3,FALSE)</f>
        <v>0</v>
      </c>
      <c r="F109" s="217">
        <f>VLOOKUP(A109,[1]RES.CDI!A:B,2,FALSE)</f>
        <v>0</v>
      </c>
      <c r="G109" s="217">
        <f>VLOOKUP(A109,'[1]CUT Bs'!A:S,2,FALSE)</f>
        <v>0</v>
      </c>
      <c r="H109" s="217">
        <f>VLOOKUP(A109,'[1]CUT Bs'!A:S,3,FALSE)</f>
        <v>0</v>
      </c>
      <c r="I109" s="217">
        <f>VLOOKUP(A109,'[1]CUT Bs'!A:S,4,FALSE)</f>
        <v>0</v>
      </c>
      <c r="J109" s="217">
        <f>VLOOKUP(A109,'[1]CUT Bs'!A:S,5,FALSE)</f>
        <v>0</v>
      </c>
      <c r="K109" s="217">
        <f>VLOOKUP(A109,'[1]CUT Bs'!A:S,6,FALSE)</f>
        <v>0</v>
      </c>
      <c r="L109" s="217">
        <f>VLOOKUP(A109,'[1]CUT Bs'!A:S,7,FALSE)</f>
        <v>0</v>
      </c>
      <c r="M109" s="217">
        <f>VLOOKUP(A109,'[1]CUT Bs'!A:S,8,FALSE)</f>
        <v>0</v>
      </c>
      <c r="N109" s="217">
        <f>VLOOKUP(A109,'[1]CUT Bs'!A:S,9,FALSE)</f>
        <v>0</v>
      </c>
      <c r="O109" s="217">
        <f>VLOOKUP(A109,'[1]CUT Bs'!A:S,10,FALSE)</f>
        <v>0</v>
      </c>
      <c r="P109" s="217">
        <f>VLOOKUP(A109,'[1]CUT Bs'!A:S,11,FALSE)</f>
        <v>0</v>
      </c>
      <c r="Q109" s="217">
        <f>VLOOKUP(A109,'[1]CUT Bs'!A:S,12,FALSE)</f>
        <v>0</v>
      </c>
      <c r="R109" s="217">
        <f>VLOOKUP(A109,'[1]CUT Bs'!A:S,13,FALSE)</f>
        <v>0</v>
      </c>
      <c r="S109" s="217">
        <f>VLOOKUP(A109,'[1]CUT Bs'!A:S,14,FALSE)</f>
        <v>0</v>
      </c>
      <c r="T109" s="217">
        <f>VLOOKUP(A109,'[1]CUT Bs'!A:S,15,FALSE)</f>
        <v>0</v>
      </c>
      <c r="U109" s="217">
        <f>VLOOKUP(A109,'[1]CUT Bs'!A:S,16,FALSE)</f>
        <v>0</v>
      </c>
      <c r="V109" s="217">
        <f>VLOOKUP(A109,'[1]CUT Bs'!A:S,17,FALSE)</f>
        <v>0</v>
      </c>
      <c r="W109" s="217">
        <f>VLOOKUP(A109,'[1]RES. TRL'!F:H,2,FALSE)</f>
        <v>0</v>
      </c>
      <c r="X109" s="217">
        <f>VLOOKUP(A109,'[1]RES. TRL'!F:H,3,FALSE)</f>
        <v>0</v>
      </c>
      <c r="Y109" s="217">
        <f>VLOOKUP(A109,'[1]CUT USD'!A:N,2,FALSE)</f>
        <v>0</v>
      </c>
      <c r="Z109" s="217">
        <f>VLOOKUP(A109,'[1]CUT USD'!A:N,3,FALSE)</f>
        <v>0</v>
      </c>
      <c r="AA109" s="217">
        <f>VLOOKUP(A109,'[1]CUT USD'!A:N,4,FALSE)</f>
        <v>0</v>
      </c>
      <c r="AB109" s="217">
        <f>VLOOKUP(A109,'[1]CUT USD'!A:N,5,FALSE)</f>
        <v>0</v>
      </c>
      <c r="AC109" s="217">
        <f>VLOOKUP(A109,'[1]CUT USD'!A:N,6,FALSE)</f>
        <v>0</v>
      </c>
      <c r="AD109" s="217">
        <f>VLOOKUP(A109,'[1]CUT USD'!A:N,7,FALSE)</f>
        <v>0</v>
      </c>
      <c r="AE109" s="217">
        <f>VLOOKUP(A109,'[1]CUT USD'!A:N,8,FALSE)</f>
        <v>0</v>
      </c>
      <c r="AF109" s="217">
        <f>VLOOKUP(A109,'[1]CUT USD'!A:N,9,FALSE)</f>
        <v>0</v>
      </c>
      <c r="AG109" s="217">
        <f>VLOOKUP(A109,'[1]CUT USD'!A:N,10,FALSE)</f>
        <v>0</v>
      </c>
      <c r="AH109" s="217">
        <f>VLOOKUP(A109,'[1]CUT USD'!A:N,11,FALSE)</f>
        <v>0</v>
      </c>
      <c r="AI109" s="217">
        <f>VLOOKUP(A109,'[1]CUT USD'!A:N,12,FALSE)</f>
        <v>0</v>
      </c>
      <c r="AJ109" s="217">
        <f>VLOOKUP(A109,'[1]CUT USD'!A:N,13,FALSE)</f>
        <v>0</v>
      </c>
      <c r="AK109" s="217">
        <f>VLOOKUP(A109,'[1]CUT USD'!A:N,14,FALSE)</f>
        <v>0</v>
      </c>
      <c r="AL109" s="160">
        <f t="shared" si="2"/>
        <v>0</v>
      </c>
      <c r="AO109" s="84"/>
    </row>
    <row r="110" spans="1:41" ht="33" customHeight="1">
      <c r="A110" s="134">
        <v>253</v>
      </c>
      <c r="B110" s="135" t="str">
        <f>PROPER(VLOOKUP(A110,[1]bd_lista!$A:$D,2,FALSE))</f>
        <v>Entidad Ejecutora De Medio Ambiente Y Agua</v>
      </c>
      <c r="C110" s="136" t="s">
        <v>11989</v>
      </c>
      <c r="D110" s="217">
        <f>VLOOKUP(A110,'[1]RES. TRL'!A:C,2,FALSE)</f>
        <v>0</v>
      </c>
      <c r="E110" s="217">
        <f>VLOOKUP(A110,'[1]RES. TRL'!A:C,3,FALSE)</f>
        <v>0</v>
      </c>
      <c r="F110" s="217">
        <f>VLOOKUP(A110,[1]RES.CDI!A:B,2,FALSE)</f>
        <v>1047807.4</v>
      </c>
      <c r="G110" s="217">
        <f>VLOOKUP(A110,'[1]CUT Bs'!A:S,2,FALSE)</f>
        <v>9541363.6600000001</v>
      </c>
      <c r="H110" s="217">
        <f>VLOOKUP(A110,'[1]CUT Bs'!A:S,3,FALSE)</f>
        <v>0</v>
      </c>
      <c r="I110" s="217">
        <f>VLOOKUP(A110,'[1]CUT Bs'!A:S,4,FALSE)</f>
        <v>0</v>
      </c>
      <c r="J110" s="217">
        <f>VLOOKUP(A110,'[1]CUT Bs'!A:S,5,FALSE)</f>
        <v>0</v>
      </c>
      <c r="K110" s="217">
        <f>VLOOKUP(A110,'[1]CUT Bs'!A:S,6,FALSE)</f>
        <v>0</v>
      </c>
      <c r="L110" s="217">
        <f>VLOOKUP(A110,'[1]CUT Bs'!A:S,7,FALSE)</f>
        <v>0</v>
      </c>
      <c r="M110" s="217">
        <f>VLOOKUP(A110,'[1]CUT Bs'!A:S,8,FALSE)</f>
        <v>0</v>
      </c>
      <c r="N110" s="217">
        <f>VLOOKUP(A110,'[1]CUT Bs'!A:S,9,FALSE)</f>
        <v>0</v>
      </c>
      <c r="O110" s="217">
        <f>VLOOKUP(A110,'[1]CUT Bs'!A:S,10,FALSE)</f>
        <v>0</v>
      </c>
      <c r="P110" s="217">
        <f>VLOOKUP(A110,'[1]CUT Bs'!A:S,11,FALSE)</f>
        <v>0</v>
      </c>
      <c r="Q110" s="217">
        <f>VLOOKUP(A110,'[1]CUT Bs'!A:S,12,FALSE)</f>
        <v>0</v>
      </c>
      <c r="R110" s="217">
        <f>VLOOKUP(A110,'[1]CUT Bs'!A:S,13,FALSE)</f>
        <v>0</v>
      </c>
      <c r="S110" s="217">
        <f>VLOOKUP(A110,'[1]CUT Bs'!A:S,14,FALSE)</f>
        <v>0</v>
      </c>
      <c r="T110" s="217">
        <f>VLOOKUP(A110,'[1]CUT Bs'!A:S,15,FALSE)</f>
        <v>0</v>
      </c>
      <c r="U110" s="217">
        <f>VLOOKUP(A110,'[1]CUT Bs'!A:S,16,FALSE)</f>
        <v>0</v>
      </c>
      <c r="V110" s="217">
        <f>VLOOKUP(A110,'[1]CUT Bs'!A:S,17,FALSE)</f>
        <v>0</v>
      </c>
      <c r="W110" s="217">
        <f>VLOOKUP(A110,'[1]RES. TRL'!F:H,2,FALSE)</f>
        <v>0</v>
      </c>
      <c r="X110" s="217">
        <f>VLOOKUP(A110,'[1]RES. TRL'!F:H,3,FALSE)</f>
        <v>0</v>
      </c>
      <c r="Y110" s="217">
        <f>VLOOKUP(A110,'[1]CUT USD'!A:N,2,FALSE)</f>
        <v>0</v>
      </c>
      <c r="Z110" s="217">
        <f>VLOOKUP(A110,'[1]CUT USD'!A:N,3,FALSE)</f>
        <v>0</v>
      </c>
      <c r="AA110" s="217">
        <f>VLOOKUP(A110,'[1]CUT USD'!A:N,4,FALSE)</f>
        <v>0</v>
      </c>
      <c r="AB110" s="217">
        <f>VLOOKUP(A110,'[1]CUT USD'!A:N,5,FALSE)</f>
        <v>0</v>
      </c>
      <c r="AC110" s="217">
        <f>VLOOKUP(A110,'[1]CUT USD'!A:N,6,FALSE)</f>
        <v>0</v>
      </c>
      <c r="AD110" s="217">
        <f>VLOOKUP(A110,'[1]CUT USD'!A:N,7,FALSE)</f>
        <v>0</v>
      </c>
      <c r="AE110" s="217">
        <f>VLOOKUP(A110,'[1]CUT USD'!A:N,8,FALSE)</f>
        <v>0</v>
      </c>
      <c r="AF110" s="217">
        <f>VLOOKUP(A110,'[1]CUT USD'!A:N,9,FALSE)</f>
        <v>0</v>
      </c>
      <c r="AG110" s="217">
        <f>VLOOKUP(A110,'[1]CUT USD'!A:N,10,FALSE)</f>
        <v>0</v>
      </c>
      <c r="AH110" s="217">
        <f>VLOOKUP(A110,'[1]CUT USD'!A:N,11,FALSE)</f>
        <v>0</v>
      </c>
      <c r="AI110" s="217">
        <f>VLOOKUP(A110,'[1]CUT USD'!A:N,12,FALSE)</f>
        <v>0</v>
      </c>
      <c r="AJ110" s="217">
        <f>VLOOKUP(A110,'[1]CUT USD'!A:N,13,FALSE)</f>
        <v>0</v>
      </c>
      <c r="AK110" s="217">
        <f>VLOOKUP(A110,'[1]CUT USD'!A:N,14,FALSE)</f>
        <v>0</v>
      </c>
      <c r="AL110" s="160">
        <f t="shared" si="2"/>
        <v>10589171.060000001</v>
      </c>
      <c r="AO110" s="84"/>
    </row>
    <row r="111" spans="1:41" ht="33" customHeight="1">
      <c r="A111" s="134">
        <v>254</v>
      </c>
      <c r="B111" s="135" t="str">
        <f>PROPER(VLOOKUP(A111,[1]bd_lista!$A:$D,2,FALSE))</f>
        <v>Instituto Del Seguro Agrario</v>
      </c>
      <c r="C111" s="136" t="s">
        <v>11980</v>
      </c>
      <c r="D111" s="217">
        <f>VLOOKUP(A111,'[1]RES. TRL'!A:C,2,FALSE)</f>
        <v>0</v>
      </c>
      <c r="E111" s="217">
        <f>VLOOKUP(A111,'[1]RES. TRL'!A:C,3,FALSE)</f>
        <v>0</v>
      </c>
      <c r="F111" s="217">
        <f>VLOOKUP(A111,[1]RES.CDI!A:B,2,FALSE)</f>
        <v>0</v>
      </c>
      <c r="G111" s="217">
        <f>VLOOKUP(A111,'[1]CUT Bs'!A:S,2,FALSE)</f>
        <v>115738.79999999999</v>
      </c>
      <c r="H111" s="217">
        <f>VLOOKUP(A111,'[1]CUT Bs'!A:S,3,FALSE)</f>
        <v>0</v>
      </c>
      <c r="I111" s="217">
        <f>VLOOKUP(A111,'[1]CUT Bs'!A:S,4,FALSE)</f>
        <v>0</v>
      </c>
      <c r="J111" s="217">
        <f>VLOOKUP(A111,'[1]CUT Bs'!A:S,5,FALSE)</f>
        <v>0</v>
      </c>
      <c r="K111" s="217">
        <f>VLOOKUP(A111,'[1]CUT Bs'!A:S,6,FALSE)</f>
        <v>0</v>
      </c>
      <c r="L111" s="217">
        <f>VLOOKUP(A111,'[1]CUT Bs'!A:S,7,FALSE)</f>
        <v>0</v>
      </c>
      <c r="M111" s="217">
        <f>VLOOKUP(A111,'[1]CUT Bs'!A:S,8,FALSE)</f>
        <v>0</v>
      </c>
      <c r="N111" s="217">
        <f>VLOOKUP(A111,'[1]CUT Bs'!A:S,9,FALSE)</f>
        <v>0</v>
      </c>
      <c r="O111" s="217">
        <f>VLOOKUP(A111,'[1]CUT Bs'!A:S,10,FALSE)</f>
        <v>0</v>
      </c>
      <c r="P111" s="217">
        <f>VLOOKUP(A111,'[1]CUT Bs'!A:S,11,FALSE)</f>
        <v>0</v>
      </c>
      <c r="Q111" s="217">
        <f>VLOOKUP(A111,'[1]CUT Bs'!A:S,12,FALSE)</f>
        <v>0</v>
      </c>
      <c r="R111" s="217">
        <f>VLOOKUP(A111,'[1]CUT Bs'!A:S,13,FALSE)</f>
        <v>0</v>
      </c>
      <c r="S111" s="217">
        <f>VLOOKUP(A111,'[1]CUT Bs'!A:S,14,FALSE)</f>
        <v>0</v>
      </c>
      <c r="T111" s="217">
        <f>VLOOKUP(A111,'[1]CUT Bs'!A:S,15,FALSE)</f>
        <v>0</v>
      </c>
      <c r="U111" s="217">
        <f>VLOOKUP(A111,'[1]CUT Bs'!A:S,16,FALSE)</f>
        <v>0</v>
      </c>
      <c r="V111" s="217">
        <f>VLOOKUP(A111,'[1]CUT Bs'!A:S,17,FALSE)</f>
        <v>0</v>
      </c>
      <c r="W111" s="217">
        <f>VLOOKUP(A111,'[1]RES. TRL'!F:H,2,FALSE)</f>
        <v>0</v>
      </c>
      <c r="X111" s="217">
        <f>VLOOKUP(A111,'[1]RES. TRL'!F:H,3,FALSE)</f>
        <v>0</v>
      </c>
      <c r="Y111" s="217">
        <f>VLOOKUP(A111,'[1]CUT USD'!A:N,2,FALSE)</f>
        <v>0</v>
      </c>
      <c r="Z111" s="217">
        <f>VLOOKUP(A111,'[1]CUT USD'!A:N,3,FALSE)</f>
        <v>0</v>
      </c>
      <c r="AA111" s="217">
        <f>VLOOKUP(A111,'[1]CUT USD'!A:N,4,FALSE)</f>
        <v>0</v>
      </c>
      <c r="AB111" s="217">
        <f>VLOOKUP(A111,'[1]CUT USD'!A:N,5,FALSE)</f>
        <v>0</v>
      </c>
      <c r="AC111" s="217">
        <f>VLOOKUP(A111,'[1]CUT USD'!A:N,6,FALSE)</f>
        <v>0</v>
      </c>
      <c r="AD111" s="217">
        <f>VLOOKUP(A111,'[1]CUT USD'!A:N,7,FALSE)</f>
        <v>0</v>
      </c>
      <c r="AE111" s="217">
        <f>VLOOKUP(A111,'[1]CUT USD'!A:N,8,FALSE)</f>
        <v>0</v>
      </c>
      <c r="AF111" s="217">
        <f>VLOOKUP(A111,'[1]CUT USD'!A:N,9,FALSE)</f>
        <v>0</v>
      </c>
      <c r="AG111" s="217">
        <f>VLOOKUP(A111,'[1]CUT USD'!A:N,10,FALSE)</f>
        <v>0</v>
      </c>
      <c r="AH111" s="217">
        <f>VLOOKUP(A111,'[1]CUT USD'!A:N,11,FALSE)</f>
        <v>0</v>
      </c>
      <c r="AI111" s="217">
        <f>VLOOKUP(A111,'[1]CUT USD'!A:N,12,FALSE)</f>
        <v>0</v>
      </c>
      <c r="AJ111" s="217">
        <f>VLOOKUP(A111,'[1]CUT USD'!A:N,13,FALSE)</f>
        <v>0</v>
      </c>
      <c r="AK111" s="217">
        <f>VLOOKUP(A111,'[1]CUT USD'!A:N,14,FALSE)</f>
        <v>0</v>
      </c>
      <c r="AL111" s="160">
        <f t="shared" si="2"/>
        <v>115738.79999999999</v>
      </c>
      <c r="AO111" s="84"/>
    </row>
    <row r="112" spans="1:41" ht="33" customHeight="1">
      <c r="A112" s="134">
        <v>265</v>
      </c>
      <c r="B112" s="135" t="str">
        <f>PROPER(VLOOKUP(A112,[1]bd_lista!$A:$D,2,FALSE))</f>
        <v>Direc. Dptal. De Educación  Chuquisaca</v>
      </c>
      <c r="C112" s="229" t="s">
        <v>11985</v>
      </c>
      <c r="D112" s="217">
        <f>VLOOKUP(A112,'[1]RES. TRL'!A:C,2,FALSE)</f>
        <v>0</v>
      </c>
      <c r="E112" s="217">
        <f>VLOOKUP(A112,'[1]RES. TRL'!A:C,3,FALSE)</f>
        <v>0</v>
      </c>
      <c r="F112" s="217">
        <f>VLOOKUP(A112,[1]RES.CDI!A:B,2,FALSE)</f>
        <v>0</v>
      </c>
      <c r="G112" s="217">
        <f>VLOOKUP(A112,'[1]CUT Bs'!A:S,2,FALSE)</f>
        <v>1044</v>
      </c>
      <c r="H112" s="217">
        <f>VLOOKUP(A112,'[1]CUT Bs'!A:S,3,FALSE)</f>
        <v>0</v>
      </c>
      <c r="I112" s="217">
        <f>VLOOKUP(A112,'[1]CUT Bs'!A:S,4,FALSE)</f>
        <v>0</v>
      </c>
      <c r="J112" s="217">
        <f>VLOOKUP(A112,'[1]CUT Bs'!A:S,5,FALSE)</f>
        <v>0</v>
      </c>
      <c r="K112" s="217">
        <f>VLOOKUP(A112,'[1]CUT Bs'!A:S,6,FALSE)</f>
        <v>0</v>
      </c>
      <c r="L112" s="217">
        <f>VLOOKUP(A112,'[1]CUT Bs'!A:S,7,FALSE)</f>
        <v>0</v>
      </c>
      <c r="M112" s="217">
        <f>VLOOKUP(A112,'[1]CUT Bs'!A:S,8,FALSE)</f>
        <v>0</v>
      </c>
      <c r="N112" s="217">
        <f>VLOOKUP(A112,'[1]CUT Bs'!A:S,9,FALSE)</f>
        <v>0</v>
      </c>
      <c r="O112" s="217">
        <f>VLOOKUP(A112,'[1]CUT Bs'!A:S,10,FALSE)</f>
        <v>0</v>
      </c>
      <c r="P112" s="217">
        <f>VLOOKUP(A112,'[1]CUT Bs'!A:S,11,FALSE)</f>
        <v>0</v>
      </c>
      <c r="Q112" s="217">
        <f>VLOOKUP(A112,'[1]CUT Bs'!A:S,12,FALSE)</f>
        <v>0</v>
      </c>
      <c r="R112" s="217">
        <f>VLOOKUP(A112,'[1]CUT Bs'!A:S,13,FALSE)</f>
        <v>0</v>
      </c>
      <c r="S112" s="217">
        <f>VLOOKUP(A112,'[1]CUT Bs'!A:S,14,FALSE)</f>
        <v>0</v>
      </c>
      <c r="T112" s="217">
        <f>VLOOKUP(A112,'[1]CUT Bs'!A:S,15,FALSE)</f>
        <v>0</v>
      </c>
      <c r="U112" s="217">
        <f>VLOOKUP(A112,'[1]CUT Bs'!A:S,16,FALSE)</f>
        <v>0</v>
      </c>
      <c r="V112" s="217">
        <f>VLOOKUP(A112,'[1]CUT Bs'!A:S,17,FALSE)</f>
        <v>0</v>
      </c>
      <c r="W112" s="217">
        <f>VLOOKUP(A112,'[1]RES. TRL'!F:H,2,FALSE)</f>
        <v>0</v>
      </c>
      <c r="X112" s="217">
        <f>VLOOKUP(A112,'[1]RES. TRL'!F:H,3,FALSE)</f>
        <v>0</v>
      </c>
      <c r="Y112" s="217">
        <f>VLOOKUP(A112,'[1]CUT USD'!A:N,2,FALSE)</f>
        <v>0</v>
      </c>
      <c r="Z112" s="217">
        <f>VLOOKUP(A112,'[1]CUT USD'!A:N,3,FALSE)</f>
        <v>0</v>
      </c>
      <c r="AA112" s="217">
        <f>VLOOKUP(A112,'[1]CUT USD'!A:N,4,FALSE)</f>
        <v>0</v>
      </c>
      <c r="AB112" s="217">
        <f>VLOOKUP(A112,'[1]CUT USD'!A:N,5,FALSE)</f>
        <v>0</v>
      </c>
      <c r="AC112" s="217">
        <f>VLOOKUP(A112,'[1]CUT USD'!A:N,6,FALSE)</f>
        <v>0</v>
      </c>
      <c r="AD112" s="217">
        <f>VLOOKUP(A112,'[1]CUT USD'!A:N,7,FALSE)</f>
        <v>0</v>
      </c>
      <c r="AE112" s="217">
        <f>VLOOKUP(A112,'[1]CUT USD'!A:N,8,FALSE)</f>
        <v>0</v>
      </c>
      <c r="AF112" s="217">
        <f>VLOOKUP(A112,'[1]CUT USD'!A:N,9,FALSE)</f>
        <v>0</v>
      </c>
      <c r="AG112" s="217">
        <f>VLOOKUP(A112,'[1]CUT USD'!A:N,10,FALSE)</f>
        <v>0</v>
      </c>
      <c r="AH112" s="217">
        <f>VLOOKUP(A112,'[1]CUT USD'!A:N,11,FALSE)</f>
        <v>0</v>
      </c>
      <c r="AI112" s="217">
        <f>VLOOKUP(A112,'[1]CUT USD'!A:N,12,FALSE)</f>
        <v>0</v>
      </c>
      <c r="AJ112" s="217">
        <f>VLOOKUP(A112,'[1]CUT USD'!A:N,13,FALSE)</f>
        <v>0</v>
      </c>
      <c r="AK112" s="217">
        <f>VLOOKUP(A112,'[1]CUT USD'!A:N,14,FALSE)</f>
        <v>0</v>
      </c>
      <c r="AL112" s="160">
        <f t="shared" si="2"/>
        <v>1044</v>
      </c>
      <c r="AO112" s="84"/>
    </row>
    <row r="113" spans="1:41" ht="33" customHeight="1">
      <c r="A113" s="134">
        <v>266</v>
      </c>
      <c r="B113" s="135" t="str">
        <f>PROPER(VLOOKUP(A113,[1]bd_lista!$A:$D,2,FALSE))</f>
        <v>Direc. Dptal. De Educación La Paz</v>
      </c>
      <c r="C113" s="229" t="s">
        <v>11985</v>
      </c>
      <c r="D113" s="217">
        <f>VLOOKUP(A113,'[1]RES. TRL'!A:C,2,FALSE)</f>
        <v>0</v>
      </c>
      <c r="E113" s="217">
        <f>VLOOKUP(A113,'[1]RES. TRL'!A:C,3,FALSE)</f>
        <v>0</v>
      </c>
      <c r="F113" s="217">
        <f>VLOOKUP(A113,[1]RES.CDI!A:B,2,FALSE)</f>
        <v>0</v>
      </c>
      <c r="G113" s="217">
        <f>VLOOKUP(A113,'[1]CUT Bs'!A:S,2,FALSE)</f>
        <v>14151</v>
      </c>
      <c r="H113" s="217">
        <f>VLOOKUP(A113,'[1]CUT Bs'!A:S,3,FALSE)</f>
        <v>0</v>
      </c>
      <c r="I113" s="217">
        <f>VLOOKUP(A113,'[1]CUT Bs'!A:S,4,FALSE)</f>
        <v>0</v>
      </c>
      <c r="J113" s="217">
        <f>VLOOKUP(A113,'[1]CUT Bs'!A:S,5,FALSE)</f>
        <v>0</v>
      </c>
      <c r="K113" s="217">
        <f>VLOOKUP(A113,'[1]CUT Bs'!A:S,6,FALSE)</f>
        <v>0</v>
      </c>
      <c r="L113" s="217">
        <f>VLOOKUP(A113,'[1]CUT Bs'!A:S,7,FALSE)</f>
        <v>0</v>
      </c>
      <c r="M113" s="217">
        <f>VLOOKUP(A113,'[1]CUT Bs'!A:S,8,FALSE)</f>
        <v>0</v>
      </c>
      <c r="N113" s="217">
        <f>VLOOKUP(A113,'[1]CUT Bs'!A:S,9,FALSE)</f>
        <v>0</v>
      </c>
      <c r="O113" s="217">
        <f>VLOOKUP(A113,'[1]CUT Bs'!A:S,10,FALSE)</f>
        <v>0</v>
      </c>
      <c r="P113" s="217">
        <f>VLOOKUP(A113,'[1]CUT Bs'!A:S,11,FALSE)</f>
        <v>0</v>
      </c>
      <c r="Q113" s="217">
        <f>VLOOKUP(A113,'[1]CUT Bs'!A:S,12,FALSE)</f>
        <v>0</v>
      </c>
      <c r="R113" s="217">
        <f>VLOOKUP(A113,'[1]CUT Bs'!A:S,13,FALSE)</f>
        <v>0</v>
      </c>
      <c r="S113" s="217">
        <f>VLOOKUP(A113,'[1]CUT Bs'!A:S,14,FALSE)</f>
        <v>0</v>
      </c>
      <c r="T113" s="217">
        <f>VLOOKUP(A113,'[1]CUT Bs'!A:S,15,FALSE)</f>
        <v>0</v>
      </c>
      <c r="U113" s="217">
        <f>VLOOKUP(A113,'[1]CUT Bs'!A:S,16,FALSE)</f>
        <v>0</v>
      </c>
      <c r="V113" s="217">
        <f>VLOOKUP(A113,'[1]CUT Bs'!A:S,17,FALSE)</f>
        <v>0</v>
      </c>
      <c r="W113" s="217">
        <f>VLOOKUP(A113,'[1]RES. TRL'!F:H,2,FALSE)</f>
        <v>0</v>
      </c>
      <c r="X113" s="217">
        <f>VLOOKUP(A113,'[1]RES. TRL'!F:H,3,FALSE)</f>
        <v>0</v>
      </c>
      <c r="Y113" s="217">
        <f>VLOOKUP(A113,'[1]CUT USD'!A:N,2,FALSE)</f>
        <v>0</v>
      </c>
      <c r="Z113" s="217">
        <f>VLOOKUP(A113,'[1]CUT USD'!A:N,3,FALSE)</f>
        <v>0</v>
      </c>
      <c r="AA113" s="217">
        <f>VLOOKUP(A113,'[1]CUT USD'!A:N,4,FALSE)</f>
        <v>0</v>
      </c>
      <c r="AB113" s="217">
        <f>VLOOKUP(A113,'[1]CUT USD'!A:N,5,FALSE)</f>
        <v>0</v>
      </c>
      <c r="AC113" s="217">
        <f>VLOOKUP(A113,'[1]CUT USD'!A:N,6,FALSE)</f>
        <v>0</v>
      </c>
      <c r="AD113" s="217">
        <f>VLOOKUP(A113,'[1]CUT USD'!A:N,7,FALSE)</f>
        <v>0</v>
      </c>
      <c r="AE113" s="217">
        <f>VLOOKUP(A113,'[1]CUT USD'!A:N,8,FALSE)</f>
        <v>0</v>
      </c>
      <c r="AF113" s="217">
        <f>VLOOKUP(A113,'[1]CUT USD'!A:N,9,FALSE)</f>
        <v>0</v>
      </c>
      <c r="AG113" s="217">
        <f>VLOOKUP(A113,'[1]CUT USD'!A:N,10,FALSE)</f>
        <v>0</v>
      </c>
      <c r="AH113" s="217">
        <f>VLOOKUP(A113,'[1]CUT USD'!A:N,11,FALSE)</f>
        <v>0</v>
      </c>
      <c r="AI113" s="217">
        <f>VLOOKUP(A113,'[1]CUT USD'!A:N,12,FALSE)</f>
        <v>0</v>
      </c>
      <c r="AJ113" s="217">
        <f>VLOOKUP(A113,'[1]CUT USD'!A:N,13,FALSE)</f>
        <v>0</v>
      </c>
      <c r="AK113" s="217">
        <f>VLOOKUP(A113,'[1]CUT USD'!A:N,14,FALSE)</f>
        <v>0</v>
      </c>
      <c r="AL113" s="160">
        <f>SUM(D113:AK113)</f>
        <v>14151</v>
      </c>
      <c r="AO113" s="84"/>
    </row>
    <row r="114" spans="1:41" ht="33" customHeight="1">
      <c r="A114" s="134">
        <v>267</v>
      </c>
      <c r="B114" s="135" t="str">
        <f>PROPER(VLOOKUP(A114,[1]bd_lista!$A:$D,2,FALSE))</f>
        <v>Direc. Dptal. De Educación Cochabamba</v>
      </c>
      <c r="C114" s="229" t="s">
        <v>11985</v>
      </c>
      <c r="D114" s="217">
        <f>VLOOKUP(A114,'[1]RES. TRL'!A:C,2,FALSE)</f>
        <v>0</v>
      </c>
      <c r="E114" s="217">
        <f>VLOOKUP(A114,'[1]RES. TRL'!A:C,3,FALSE)</f>
        <v>0</v>
      </c>
      <c r="F114" s="217">
        <f>VLOOKUP(A114,[1]RES.CDI!A:B,2,FALSE)</f>
        <v>0</v>
      </c>
      <c r="G114" s="217">
        <f>VLOOKUP(A114,'[1]CUT Bs'!A:S,2,FALSE)</f>
        <v>0</v>
      </c>
      <c r="H114" s="217">
        <f>VLOOKUP(A114,'[1]CUT Bs'!A:S,3,FALSE)</f>
        <v>0</v>
      </c>
      <c r="I114" s="217">
        <f>VLOOKUP(A114,'[1]CUT Bs'!A:S,4,FALSE)</f>
        <v>0</v>
      </c>
      <c r="J114" s="217">
        <f>VLOOKUP(A114,'[1]CUT Bs'!A:S,5,FALSE)</f>
        <v>0</v>
      </c>
      <c r="K114" s="217">
        <f>VLOOKUP(A114,'[1]CUT Bs'!A:S,6,FALSE)</f>
        <v>0</v>
      </c>
      <c r="L114" s="217">
        <f>VLOOKUP(A114,'[1]CUT Bs'!A:S,7,FALSE)</f>
        <v>0</v>
      </c>
      <c r="M114" s="217">
        <f>VLOOKUP(A114,'[1]CUT Bs'!A:S,8,FALSE)</f>
        <v>0</v>
      </c>
      <c r="N114" s="217">
        <f>VLOOKUP(A114,'[1]CUT Bs'!A:S,9,FALSE)</f>
        <v>0</v>
      </c>
      <c r="O114" s="217">
        <f>VLOOKUP(A114,'[1]CUT Bs'!A:S,10,FALSE)</f>
        <v>0</v>
      </c>
      <c r="P114" s="217">
        <f>VLOOKUP(A114,'[1]CUT Bs'!A:S,11,FALSE)</f>
        <v>0</v>
      </c>
      <c r="Q114" s="217">
        <f>VLOOKUP(A114,'[1]CUT Bs'!A:S,12,FALSE)</f>
        <v>0</v>
      </c>
      <c r="R114" s="217">
        <f>VLOOKUP(A114,'[1]CUT Bs'!A:S,13,FALSE)</f>
        <v>0</v>
      </c>
      <c r="S114" s="217">
        <f>VLOOKUP(A114,'[1]CUT Bs'!A:S,14,FALSE)</f>
        <v>0</v>
      </c>
      <c r="T114" s="217">
        <f>VLOOKUP(A114,'[1]CUT Bs'!A:S,15,FALSE)</f>
        <v>0</v>
      </c>
      <c r="U114" s="217">
        <f>VLOOKUP(A114,'[1]CUT Bs'!A:S,16,FALSE)</f>
        <v>0</v>
      </c>
      <c r="V114" s="217">
        <f>VLOOKUP(A114,'[1]CUT Bs'!A:S,17,FALSE)</f>
        <v>0</v>
      </c>
      <c r="W114" s="217">
        <f>VLOOKUP(A114,'[1]RES. TRL'!F:H,2,FALSE)</f>
        <v>0</v>
      </c>
      <c r="X114" s="217">
        <f>VLOOKUP(A114,'[1]RES. TRL'!F:H,3,FALSE)</f>
        <v>0</v>
      </c>
      <c r="Y114" s="217">
        <f>VLOOKUP(A114,'[1]CUT USD'!A:N,2,FALSE)</f>
        <v>0</v>
      </c>
      <c r="Z114" s="217">
        <f>VLOOKUP(A114,'[1]CUT USD'!A:N,3,FALSE)</f>
        <v>0</v>
      </c>
      <c r="AA114" s="217">
        <f>VLOOKUP(A114,'[1]CUT USD'!A:N,4,FALSE)</f>
        <v>0</v>
      </c>
      <c r="AB114" s="217">
        <f>VLOOKUP(A114,'[1]CUT USD'!A:N,5,FALSE)</f>
        <v>0</v>
      </c>
      <c r="AC114" s="217">
        <f>VLOOKUP(A114,'[1]CUT USD'!A:N,6,FALSE)</f>
        <v>0</v>
      </c>
      <c r="AD114" s="217">
        <f>VLOOKUP(A114,'[1]CUT USD'!A:N,7,FALSE)</f>
        <v>0</v>
      </c>
      <c r="AE114" s="217">
        <f>VLOOKUP(A114,'[1]CUT USD'!A:N,8,FALSE)</f>
        <v>0</v>
      </c>
      <c r="AF114" s="217">
        <f>VLOOKUP(A114,'[1]CUT USD'!A:N,9,FALSE)</f>
        <v>0</v>
      </c>
      <c r="AG114" s="217">
        <f>VLOOKUP(A114,'[1]CUT USD'!A:N,10,FALSE)</f>
        <v>0</v>
      </c>
      <c r="AH114" s="217">
        <f>VLOOKUP(A114,'[1]CUT USD'!A:N,11,FALSE)</f>
        <v>0</v>
      </c>
      <c r="AI114" s="217">
        <f>VLOOKUP(A114,'[1]CUT USD'!A:N,12,FALSE)</f>
        <v>0</v>
      </c>
      <c r="AJ114" s="217">
        <f>VLOOKUP(A114,'[1]CUT USD'!A:N,13,FALSE)</f>
        <v>0</v>
      </c>
      <c r="AK114" s="217">
        <f>VLOOKUP(A114,'[1]CUT USD'!A:N,14,FALSE)</f>
        <v>0</v>
      </c>
      <c r="AL114" s="160">
        <f t="shared" si="2"/>
        <v>0</v>
      </c>
      <c r="AO114" s="84"/>
    </row>
    <row r="115" spans="1:41" ht="33" customHeight="1">
      <c r="A115" s="134">
        <v>268</v>
      </c>
      <c r="B115" s="135" t="str">
        <f>PROPER(VLOOKUP(A115,[1]bd_lista!$A:$D,2,FALSE))</f>
        <v>Direc. Dptal. De Educación Oruro</v>
      </c>
      <c r="C115" s="229" t="s">
        <v>11985</v>
      </c>
      <c r="D115" s="217">
        <f>VLOOKUP(A115,'[1]RES. TRL'!A:C,2,FALSE)</f>
        <v>0</v>
      </c>
      <c r="E115" s="217">
        <f>VLOOKUP(A115,'[1]RES. TRL'!A:C,3,FALSE)</f>
        <v>0</v>
      </c>
      <c r="F115" s="217">
        <f>VLOOKUP(A115,[1]RES.CDI!A:B,2,FALSE)</f>
        <v>0</v>
      </c>
      <c r="G115" s="217">
        <f>VLOOKUP(A115,'[1]CUT Bs'!A:S,2,FALSE)</f>
        <v>0</v>
      </c>
      <c r="H115" s="217">
        <f>VLOOKUP(A115,'[1]CUT Bs'!A:S,3,FALSE)</f>
        <v>0</v>
      </c>
      <c r="I115" s="217">
        <f>VLOOKUP(A115,'[1]CUT Bs'!A:S,4,FALSE)</f>
        <v>0</v>
      </c>
      <c r="J115" s="217">
        <f>VLOOKUP(A115,'[1]CUT Bs'!A:S,5,FALSE)</f>
        <v>0</v>
      </c>
      <c r="K115" s="217">
        <f>VLOOKUP(A115,'[1]CUT Bs'!A:S,6,FALSE)</f>
        <v>0</v>
      </c>
      <c r="L115" s="217">
        <f>VLOOKUP(A115,'[1]CUT Bs'!A:S,7,FALSE)</f>
        <v>0</v>
      </c>
      <c r="M115" s="217">
        <f>VLOOKUP(A115,'[1]CUT Bs'!A:S,8,FALSE)</f>
        <v>0</v>
      </c>
      <c r="N115" s="217">
        <f>VLOOKUP(A115,'[1]CUT Bs'!A:S,9,FALSE)</f>
        <v>0</v>
      </c>
      <c r="O115" s="217">
        <f>VLOOKUP(A115,'[1]CUT Bs'!A:S,10,FALSE)</f>
        <v>0</v>
      </c>
      <c r="P115" s="217">
        <f>VLOOKUP(A115,'[1]CUT Bs'!A:S,11,FALSE)</f>
        <v>0</v>
      </c>
      <c r="Q115" s="217">
        <f>VLOOKUP(A115,'[1]CUT Bs'!A:S,12,FALSE)</f>
        <v>0</v>
      </c>
      <c r="R115" s="217">
        <f>VLOOKUP(A115,'[1]CUT Bs'!A:S,13,FALSE)</f>
        <v>0</v>
      </c>
      <c r="S115" s="217">
        <f>VLOOKUP(A115,'[1]CUT Bs'!A:S,14,FALSE)</f>
        <v>0</v>
      </c>
      <c r="T115" s="217">
        <f>VLOOKUP(A115,'[1]CUT Bs'!A:S,15,FALSE)</f>
        <v>0</v>
      </c>
      <c r="U115" s="217">
        <f>VLOOKUP(A115,'[1]CUT Bs'!A:S,16,FALSE)</f>
        <v>0</v>
      </c>
      <c r="V115" s="217">
        <f>VLOOKUP(A115,'[1]CUT Bs'!A:S,17,FALSE)</f>
        <v>0</v>
      </c>
      <c r="W115" s="217">
        <f>VLOOKUP(A115,'[1]RES. TRL'!F:H,2,FALSE)</f>
        <v>0</v>
      </c>
      <c r="X115" s="217">
        <f>VLOOKUP(A115,'[1]RES. TRL'!F:H,3,FALSE)</f>
        <v>0</v>
      </c>
      <c r="Y115" s="217">
        <f>VLOOKUP(A115,'[1]CUT USD'!A:N,2,FALSE)</f>
        <v>0</v>
      </c>
      <c r="Z115" s="217">
        <f>VLOOKUP(A115,'[1]CUT USD'!A:N,3,FALSE)</f>
        <v>0</v>
      </c>
      <c r="AA115" s="217">
        <f>VLOOKUP(A115,'[1]CUT USD'!A:N,4,FALSE)</f>
        <v>0</v>
      </c>
      <c r="AB115" s="217">
        <f>VLOOKUP(A115,'[1]CUT USD'!A:N,5,FALSE)</f>
        <v>0</v>
      </c>
      <c r="AC115" s="217">
        <f>VLOOKUP(A115,'[1]CUT USD'!A:N,6,FALSE)</f>
        <v>0</v>
      </c>
      <c r="AD115" s="217">
        <f>VLOOKUP(A115,'[1]CUT USD'!A:N,7,FALSE)</f>
        <v>0</v>
      </c>
      <c r="AE115" s="217">
        <f>VLOOKUP(A115,'[1]CUT USD'!A:N,8,FALSE)</f>
        <v>0</v>
      </c>
      <c r="AF115" s="217">
        <f>VLOOKUP(A115,'[1]CUT USD'!A:N,9,FALSE)</f>
        <v>0</v>
      </c>
      <c r="AG115" s="217">
        <f>VLOOKUP(A115,'[1]CUT USD'!A:N,10,FALSE)</f>
        <v>0</v>
      </c>
      <c r="AH115" s="217">
        <f>VLOOKUP(A115,'[1]CUT USD'!A:N,11,FALSE)</f>
        <v>0</v>
      </c>
      <c r="AI115" s="217">
        <f>VLOOKUP(A115,'[1]CUT USD'!A:N,12,FALSE)</f>
        <v>0</v>
      </c>
      <c r="AJ115" s="217">
        <f>VLOOKUP(A115,'[1]CUT USD'!A:N,13,FALSE)</f>
        <v>0</v>
      </c>
      <c r="AK115" s="217">
        <f>VLOOKUP(A115,'[1]CUT USD'!A:N,14,FALSE)</f>
        <v>0</v>
      </c>
      <c r="AL115" s="160">
        <f t="shared" si="2"/>
        <v>0</v>
      </c>
      <c r="AO115" s="84"/>
    </row>
    <row r="116" spans="1:41" ht="33" customHeight="1">
      <c r="A116" s="134">
        <v>269</v>
      </c>
      <c r="B116" s="135" t="str">
        <f>PROPER(VLOOKUP(A116,[1]bd_lista!$A:$D,2,FALSE))</f>
        <v>Direc. Dptal. De Educación Potosí</v>
      </c>
      <c r="C116" s="229" t="s">
        <v>11985</v>
      </c>
      <c r="D116" s="217">
        <f>VLOOKUP(A116,'[1]RES. TRL'!A:C,2,FALSE)</f>
        <v>0</v>
      </c>
      <c r="E116" s="217">
        <f>VLOOKUP(A116,'[1]RES. TRL'!A:C,3,FALSE)</f>
        <v>0</v>
      </c>
      <c r="F116" s="217">
        <f>VLOOKUP(A116,[1]RES.CDI!A:B,2,FALSE)</f>
        <v>1254531</v>
      </c>
      <c r="G116" s="217">
        <f>VLOOKUP(A116,'[1]CUT Bs'!A:S,2,FALSE)</f>
        <v>0</v>
      </c>
      <c r="H116" s="217">
        <f>VLOOKUP(A116,'[1]CUT Bs'!A:S,3,FALSE)</f>
        <v>0</v>
      </c>
      <c r="I116" s="217">
        <f>VLOOKUP(A116,'[1]CUT Bs'!A:S,4,FALSE)</f>
        <v>0</v>
      </c>
      <c r="J116" s="217">
        <f>VLOOKUP(A116,'[1]CUT Bs'!A:S,5,FALSE)</f>
        <v>0</v>
      </c>
      <c r="K116" s="217">
        <f>VLOOKUP(A116,'[1]CUT Bs'!A:S,6,FALSE)</f>
        <v>0</v>
      </c>
      <c r="L116" s="217">
        <f>VLOOKUP(A116,'[1]CUT Bs'!A:S,7,FALSE)</f>
        <v>0</v>
      </c>
      <c r="M116" s="217">
        <f>VLOOKUP(A116,'[1]CUT Bs'!A:S,8,FALSE)</f>
        <v>0</v>
      </c>
      <c r="N116" s="217">
        <f>VLOOKUP(A116,'[1]CUT Bs'!A:S,9,FALSE)</f>
        <v>0</v>
      </c>
      <c r="O116" s="217">
        <f>VLOOKUP(A116,'[1]CUT Bs'!A:S,10,FALSE)</f>
        <v>0</v>
      </c>
      <c r="P116" s="217">
        <f>VLOOKUP(A116,'[1]CUT Bs'!A:S,11,FALSE)</f>
        <v>0</v>
      </c>
      <c r="Q116" s="217">
        <f>VLOOKUP(A116,'[1]CUT Bs'!A:S,12,FALSE)</f>
        <v>0</v>
      </c>
      <c r="R116" s="217">
        <f>VLOOKUP(A116,'[1]CUT Bs'!A:S,13,FALSE)</f>
        <v>0</v>
      </c>
      <c r="S116" s="217">
        <f>VLOOKUP(A116,'[1]CUT Bs'!A:S,14,FALSE)</f>
        <v>0</v>
      </c>
      <c r="T116" s="217">
        <f>VLOOKUP(A116,'[1]CUT Bs'!A:S,15,FALSE)</f>
        <v>0</v>
      </c>
      <c r="U116" s="217">
        <f>VLOOKUP(A116,'[1]CUT Bs'!A:S,16,FALSE)</f>
        <v>0</v>
      </c>
      <c r="V116" s="217">
        <f>VLOOKUP(A116,'[1]CUT Bs'!A:S,17,FALSE)</f>
        <v>0</v>
      </c>
      <c r="W116" s="217">
        <f>VLOOKUP(A116,'[1]RES. TRL'!F:H,2,FALSE)</f>
        <v>0</v>
      </c>
      <c r="X116" s="217">
        <f>VLOOKUP(A116,'[1]RES. TRL'!F:H,3,FALSE)</f>
        <v>0</v>
      </c>
      <c r="Y116" s="217">
        <f>VLOOKUP(A116,'[1]CUT USD'!A:N,2,FALSE)</f>
        <v>0</v>
      </c>
      <c r="Z116" s="217">
        <f>VLOOKUP(A116,'[1]CUT USD'!A:N,3,FALSE)</f>
        <v>0</v>
      </c>
      <c r="AA116" s="217">
        <f>VLOOKUP(A116,'[1]CUT USD'!A:N,4,FALSE)</f>
        <v>0</v>
      </c>
      <c r="AB116" s="217">
        <f>VLOOKUP(A116,'[1]CUT USD'!A:N,5,FALSE)</f>
        <v>0</v>
      </c>
      <c r="AC116" s="217">
        <f>VLOOKUP(A116,'[1]CUT USD'!A:N,6,FALSE)</f>
        <v>0</v>
      </c>
      <c r="AD116" s="217">
        <f>VLOOKUP(A116,'[1]CUT USD'!A:N,7,FALSE)</f>
        <v>0</v>
      </c>
      <c r="AE116" s="217">
        <f>VLOOKUP(A116,'[1]CUT USD'!A:N,8,FALSE)</f>
        <v>0</v>
      </c>
      <c r="AF116" s="217">
        <f>VLOOKUP(A116,'[1]CUT USD'!A:N,9,FALSE)</f>
        <v>0</v>
      </c>
      <c r="AG116" s="217">
        <f>VLOOKUP(A116,'[1]CUT USD'!A:N,10,FALSE)</f>
        <v>0</v>
      </c>
      <c r="AH116" s="217">
        <f>VLOOKUP(A116,'[1]CUT USD'!A:N,11,FALSE)</f>
        <v>0</v>
      </c>
      <c r="AI116" s="217">
        <f>VLOOKUP(A116,'[1]CUT USD'!A:N,12,FALSE)</f>
        <v>0</v>
      </c>
      <c r="AJ116" s="217">
        <f>VLOOKUP(A116,'[1]CUT USD'!A:N,13,FALSE)</f>
        <v>0</v>
      </c>
      <c r="AK116" s="217">
        <f>VLOOKUP(A116,'[1]CUT USD'!A:N,14,FALSE)</f>
        <v>0</v>
      </c>
      <c r="AL116" s="160">
        <f>SUM(D116:AK116)</f>
        <v>1254531</v>
      </c>
      <c r="AO116" s="84"/>
    </row>
    <row r="117" spans="1:41" ht="33" customHeight="1">
      <c r="A117" s="134">
        <v>270</v>
      </c>
      <c r="B117" s="135" t="str">
        <f>PROPER(VLOOKUP(A117,[1]bd_lista!$A:$D,2,FALSE))</f>
        <v>Direc. Dptal. De Educación Tarija</v>
      </c>
      <c r="C117" s="229" t="s">
        <v>11985</v>
      </c>
      <c r="D117" s="217">
        <f>VLOOKUP(A117,'[1]RES. TRL'!A:C,2,FALSE)</f>
        <v>0</v>
      </c>
      <c r="E117" s="217">
        <f>VLOOKUP(A117,'[1]RES. TRL'!A:C,3,FALSE)</f>
        <v>0</v>
      </c>
      <c r="F117" s="217">
        <f>VLOOKUP(A117,[1]RES.CDI!A:B,2,FALSE)</f>
        <v>0</v>
      </c>
      <c r="G117" s="217">
        <f>VLOOKUP(A117,'[1]CUT Bs'!A:S,2,FALSE)</f>
        <v>0</v>
      </c>
      <c r="H117" s="217">
        <f>VLOOKUP(A117,'[1]CUT Bs'!A:S,3,FALSE)</f>
        <v>0</v>
      </c>
      <c r="I117" s="217">
        <f>VLOOKUP(A117,'[1]CUT Bs'!A:S,4,FALSE)</f>
        <v>0</v>
      </c>
      <c r="J117" s="217">
        <f>VLOOKUP(A117,'[1]CUT Bs'!A:S,5,FALSE)</f>
        <v>0</v>
      </c>
      <c r="K117" s="217">
        <f>VLOOKUP(A117,'[1]CUT Bs'!A:S,6,FALSE)</f>
        <v>0</v>
      </c>
      <c r="L117" s="217">
        <f>VLOOKUP(A117,'[1]CUT Bs'!A:S,7,FALSE)</f>
        <v>0</v>
      </c>
      <c r="M117" s="217">
        <f>VLOOKUP(A117,'[1]CUT Bs'!A:S,8,FALSE)</f>
        <v>0</v>
      </c>
      <c r="N117" s="217">
        <f>VLOOKUP(A117,'[1]CUT Bs'!A:S,9,FALSE)</f>
        <v>0</v>
      </c>
      <c r="O117" s="217">
        <f>VLOOKUP(A117,'[1]CUT Bs'!A:S,10,FALSE)</f>
        <v>0</v>
      </c>
      <c r="P117" s="217">
        <f>VLOOKUP(A117,'[1]CUT Bs'!A:S,11,FALSE)</f>
        <v>0</v>
      </c>
      <c r="Q117" s="217">
        <f>VLOOKUP(A117,'[1]CUT Bs'!A:S,12,FALSE)</f>
        <v>0</v>
      </c>
      <c r="R117" s="217">
        <f>VLOOKUP(A117,'[1]CUT Bs'!A:S,13,FALSE)</f>
        <v>0</v>
      </c>
      <c r="S117" s="217">
        <f>VLOOKUP(A117,'[1]CUT Bs'!A:S,14,FALSE)</f>
        <v>0</v>
      </c>
      <c r="T117" s="217">
        <f>VLOOKUP(A117,'[1]CUT Bs'!A:S,15,FALSE)</f>
        <v>0</v>
      </c>
      <c r="U117" s="217">
        <f>VLOOKUP(A117,'[1]CUT Bs'!A:S,16,FALSE)</f>
        <v>0</v>
      </c>
      <c r="V117" s="217">
        <f>VLOOKUP(A117,'[1]CUT Bs'!A:S,17,FALSE)</f>
        <v>0</v>
      </c>
      <c r="W117" s="217">
        <f>VLOOKUP(A117,'[1]RES. TRL'!F:H,2,FALSE)</f>
        <v>0</v>
      </c>
      <c r="X117" s="217">
        <f>VLOOKUP(A117,'[1]RES. TRL'!F:H,3,FALSE)</f>
        <v>0</v>
      </c>
      <c r="Y117" s="217">
        <f>VLOOKUP(A117,'[1]CUT USD'!A:N,2,FALSE)</f>
        <v>0</v>
      </c>
      <c r="Z117" s="217">
        <f>VLOOKUP(A117,'[1]CUT USD'!A:N,3,FALSE)</f>
        <v>0</v>
      </c>
      <c r="AA117" s="217">
        <f>VLOOKUP(A117,'[1]CUT USD'!A:N,4,FALSE)</f>
        <v>0</v>
      </c>
      <c r="AB117" s="217">
        <f>VLOOKUP(A117,'[1]CUT USD'!A:N,5,FALSE)</f>
        <v>0</v>
      </c>
      <c r="AC117" s="217">
        <f>VLOOKUP(A117,'[1]CUT USD'!A:N,6,FALSE)</f>
        <v>0</v>
      </c>
      <c r="AD117" s="217">
        <f>VLOOKUP(A117,'[1]CUT USD'!A:N,7,FALSE)</f>
        <v>0</v>
      </c>
      <c r="AE117" s="217">
        <f>VLOOKUP(A117,'[1]CUT USD'!A:N,8,FALSE)</f>
        <v>0</v>
      </c>
      <c r="AF117" s="217">
        <f>VLOOKUP(A117,'[1]CUT USD'!A:N,9,FALSE)</f>
        <v>0</v>
      </c>
      <c r="AG117" s="217">
        <f>VLOOKUP(A117,'[1]CUT USD'!A:N,10,FALSE)</f>
        <v>0</v>
      </c>
      <c r="AH117" s="217">
        <f>VLOOKUP(A117,'[1]CUT USD'!A:N,11,FALSE)</f>
        <v>0</v>
      </c>
      <c r="AI117" s="217">
        <f>VLOOKUP(A117,'[1]CUT USD'!A:N,12,FALSE)</f>
        <v>0</v>
      </c>
      <c r="AJ117" s="217">
        <f>VLOOKUP(A117,'[1]CUT USD'!A:N,13,FALSE)</f>
        <v>0</v>
      </c>
      <c r="AK117" s="217">
        <f>VLOOKUP(A117,'[1]CUT USD'!A:N,14,FALSE)</f>
        <v>0</v>
      </c>
      <c r="AL117" s="160">
        <f t="shared" si="2"/>
        <v>0</v>
      </c>
      <c r="AO117" s="84"/>
    </row>
    <row r="118" spans="1:41" ht="33" customHeight="1">
      <c r="A118" s="134">
        <v>271</v>
      </c>
      <c r="B118" s="135" t="str">
        <f>PROPER(VLOOKUP(A118,[1]bd_lista!$A:$D,2,FALSE))</f>
        <v>Direc. Dptal. De Educación Santa Cruz</v>
      </c>
      <c r="C118" s="229" t="s">
        <v>11985</v>
      </c>
      <c r="D118" s="217">
        <f>VLOOKUP(A118,'[1]RES. TRL'!A:C,2,FALSE)</f>
        <v>0</v>
      </c>
      <c r="E118" s="217">
        <f>VLOOKUP(A118,'[1]RES. TRL'!A:C,3,FALSE)</f>
        <v>0</v>
      </c>
      <c r="F118" s="217">
        <f>VLOOKUP(A118,[1]RES.CDI!A:B,2,FALSE)</f>
        <v>0</v>
      </c>
      <c r="G118" s="217">
        <f>VLOOKUP(A118,'[1]CUT Bs'!A:S,2,FALSE)</f>
        <v>0</v>
      </c>
      <c r="H118" s="217">
        <f>VLOOKUP(A118,'[1]CUT Bs'!A:S,3,FALSE)</f>
        <v>0</v>
      </c>
      <c r="I118" s="217">
        <f>VLOOKUP(A118,'[1]CUT Bs'!A:S,4,FALSE)</f>
        <v>0</v>
      </c>
      <c r="J118" s="217">
        <f>VLOOKUP(A118,'[1]CUT Bs'!A:S,5,FALSE)</f>
        <v>0</v>
      </c>
      <c r="K118" s="217">
        <f>VLOOKUP(A118,'[1]CUT Bs'!A:S,6,FALSE)</f>
        <v>0</v>
      </c>
      <c r="L118" s="217">
        <f>VLOOKUP(A118,'[1]CUT Bs'!A:S,7,FALSE)</f>
        <v>0</v>
      </c>
      <c r="M118" s="217">
        <f>VLOOKUP(A118,'[1]CUT Bs'!A:S,8,FALSE)</f>
        <v>0</v>
      </c>
      <c r="N118" s="217">
        <f>VLOOKUP(A118,'[1]CUT Bs'!A:S,9,FALSE)</f>
        <v>0</v>
      </c>
      <c r="O118" s="217">
        <f>VLOOKUP(A118,'[1]CUT Bs'!A:S,10,FALSE)</f>
        <v>0</v>
      </c>
      <c r="P118" s="217">
        <f>VLOOKUP(A118,'[1]CUT Bs'!A:S,11,FALSE)</f>
        <v>0</v>
      </c>
      <c r="Q118" s="217">
        <f>VLOOKUP(A118,'[1]CUT Bs'!A:S,12,FALSE)</f>
        <v>0</v>
      </c>
      <c r="R118" s="217">
        <f>VLOOKUP(A118,'[1]CUT Bs'!A:S,13,FALSE)</f>
        <v>0</v>
      </c>
      <c r="S118" s="217">
        <f>VLOOKUP(A118,'[1]CUT Bs'!A:S,14,FALSE)</f>
        <v>0</v>
      </c>
      <c r="T118" s="217">
        <f>VLOOKUP(A118,'[1]CUT Bs'!A:S,15,FALSE)</f>
        <v>0</v>
      </c>
      <c r="U118" s="217">
        <f>VLOOKUP(A118,'[1]CUT Bs'!A:S,16,FALSE)</f>
        <v>0</v>
      </c>
      <c r="V118" s="217">
        <f>VLOOKUP(A118,'[1]CUT Bs'!A:S,17,FALSE)</f>
        <v>0</v>
      </c>
      <c r="W118" s="217">
        <f>VLOOKUP(A118,'[1]RES. TRL'!F:H,2,FALSE)</f>
        <v>0</v>
      </c>
      <c r="X118" s="217">
        <f>VLOOKUP(A118,'[1]RES. TRL'!F:H,3,FALSE)</f>
        <v>0</v>
      </c>
      <c r="Y118" s="217">
        <f>VLOOKUP(A118,'[1]CUT USD'!A:N,2,FALSE)</f>
        <v>0</v>
      </c>
      <c r="Z118" s="217">
        <f>VLOOKUP(A118,'[1]CUT USD'!A:N,3,FALSE)</f>
        <v>0</v>
      </c>
      <c r="AA118" s="217">
        <f>VLOOKUP(A118,'[1]CUT USD'!A:N,4,FALSE)</f>
        <v>0</v>
      </c>
      <c r="AB118" s="217">
        <f>VLOOKUP(A118,'[1]CUT USD'!A:N,5,FALSE)</f>
        <v>0</v>
      </c>
      <c r="AC118" s="217">
        <f>VLOOKUP(A118,'[1]CUT USD'!A:N,6,FALSE)</f>
        <v>0</v>
      </c>
      <c r="AD118" s="217">
        <f>VLOOKUP(A118,'[1]CUT USD'!A:N,7,FALSE)</f>
        <v>0</v>
      </c>
      <c r="AE118" s="217">
        <f>VLOOKUP(A118,'[1]CUT USD'!A:N,8,FALSE)</f>
        <v>0</v>
      </c>
      <c r="AF118" s="217">
        <f>VLOOKUP(A118,'[1]CUT USD'!A:N,9,FALSE)</f>
        <v>0</v>
      </c>
      <c r="AG118" s="217">
        <f>VLOOKUP(A118,'[1]CUT USD'!A:N,10,FALSE)</f>
        <v>0</v>
      </c>
      <c r="AH118" s="217">
        <f>VLOOKUP(A118,'[1]CUT USD'!A:N,11,FALSE)</f>
        <v>0</v>
      </c>
      <c r="AI118" s="217">
        <f>VLOOKUP(A118,'[1]CUT USD'!A:N,12,FALSE)</f>
        <v>0</v>
      </c>
      <c r="AJ118" s="217">
        <f>VLOOKUP(A118,'[1]CUT USD'!A:N,13,FALSE)</f>
        <v>0</v>
      </c>
      <c r="AK118" s="217">
        <f>VLOOKUP(A118,'[1]CUT USD'!A:N,14,FALSE)</f>
        <v>0</v>
      </c>
      <c r="AL118" s="160">
        <f>SUM(D118:AK118)</f>
        <v>0</v>
      </c>
      <c r="AO118" s="84"/>
    </row>
    <row r="119" spans="1:41" ht="33" customHeight="1">
      <c r="A119" s="134">
        <v>272</v>
      </c>
      <c r="B119" s="135" t="str">
        <f>PROPER(VLOOKUP(A119,[1]bd_lista!$A:$D,2,FALSE))</f>
        <v>Direc. Dptal. De Educación Beni</v>
      </c>
      <c r="C119" s="229" t="s">
        <v>11985</v>
      </c>
      <c r="D119" s="217">
        <f>VLOOKUP(A119,'[1]RES. TRL'!A:C,2,FALSE)</f>
        <v>0</v>
      </c>
      <c r="E119" s="217">
        <f>VLOOKUP(A119,'[1]RES. TRL'!A:C,3,FALSE)</f>
        <v>0</v>
      </c>
      <c r="F119" s="217">
        <f>VLOOKUP(A119,[1]RES.CDI!A:B,2,FALSE)</f>
        <v>0</v>
      </c>
      <c r="G119" s="217">
        <f>VLOOKUP(A119,'[1]CUT Bs'!A:S,2,FALSE)</f>
        <v>0</v>
      </c>
      <c r="H119" s="217">
        <f>VLOOKUP(A119,'[1]CUT Bs'!A:S,3,FALSE)</f>
        <v>0</v>
      </c>
      <c r="I119" s="217">
        <f>VLOOKUP(A119,'[1]CUT Bs'!A:S,4,FALSE)</f>
        <v>0</v>
      </c>
      <c r="J119" s="217">
        <f>VLOOKUP(A119,'[1]CUT Bs'!A:S,5,FALSE)</f>
        <v>139256</v>
      </c>
      <c r="K119" s="217">
        <f>VLOOKUP(A119,'[1]CUT Bs'!A:S,6,FALSE)</f>
        <v>0</v>
      </c>
      <c r="L119" s="217">
        <f>VLOOKUP(A119,'[1]CUT Bs'!A:S,7,FALSE)</f>
        <v>0</v>
      </c>
      <c r="M119" s="217">
        <f>VLOOKUP(A119,'[1]CUT Bs'!A:S,8,FALSE)</f>
        <v>0</v>
      </c>
      <c r="N119" s="217">
        <f>VLOOKUP(A119,'[1]CUT Bs'!A:S,9,FALSE)</f>
        <v>0</v>
      </c>
      <c r="O119" s="217">
        <f>VLOOKUP(A119,'[1]CUT Bs'!A:S,10,FALSE)</f>
        <v>0</v>
      </c>
      <c r="P119" s="217">
        <f>VLOOKUP(A119,'[1]CUT Bs'!A:S,11,FALSE)</f>
        <v>0</v>
      </c>
      <c r="Q119" s="217">
        <f>VLOOKUP(A119,'[1]CUT Bs'!A:S,12,FALSE)</f>
        <v>0</v>
      </c>
      <c r="R119" s="217">
        <f>VLOOKUP(A119,'[1]CUT Bs'!A:S,13,FALSE)</f>
        <v>0</v>
      </c>
      <c r="S119" s="217">
        <f>VLOOKUP(A119,'[1]CUT Bs'!A:S,14,FALSE)</f>
        <v>0</v>
      </c>
      <c r="T119" s="217">
        <f>VLOOKUP(A119,'[1]CUT Bs'!A:S,15,FALSE)</f>
        <v>0</v>
      </c>
      <c r="U119" s="217">
        <f>VLOOKUP(A119,'[1]CUT Bs'!A:S,16,FALSE)</f>
        <v>0</v>
      </c>
      <c r="V119" s="217">
        <f>VLOOKUP(A119,'[1]CUT Bs'!A:S,17,FALSE)</f>
        <v>0</v>
      </c>
      <c r="W119" s="217">
        <f>VLOOKUP(A119,'[1]RES. TRL'!F:H,2,FALSE)</f>
        <v>0</v>
      </c>
      <c r="X119" s="217">
        <f>VLOOKUP(A119,'[1]RES. TRL'!F:H,3,FALSE)</f>
        <v>0</v>
      </c>
      <c r="Y119" s="217">
        <f>VLOOKUP(A119,'[1]CUT USD'!A:N,2,FALSE)</f>
        <v>0</v>
      </c>
      <c r="Z119" s="217">
        <f>VLOOKUP(A119,'[1]CUT USD'!A:N,3,FALSE)</f>
        <v>0</v>
      </c>
      <c r="AA119" s="217">
        <f>VLOOKUP(A119,'[1]CUT USD'!A:N,4,FALSE)</f>
        <v>0</v>
      </c>
      <c r="AB119" s="217">
        <f>VLOOKUP(A119,'[1]CUT USD'!A:N,5,FALSE)</f>
        <v>0</v>
      </c>
      <c r="AC119" s="217">
        <f>VLOOKUP(A119,'[1]CUT USD'!A:N,6,FALSE)</f>
        <v>0</v>
      </c>
      <c r="AD119" s="217">
        <f>VLOOKUP(A119,'[1]CUT USD'!A:N,7,FALSE)</f>
        <v>0</v>
      </c>
      <c r="AE119" s="217">
        <f>VLOOKUP(A119,'[1]CUT USD'!A:N,8,FALSE)</f>
        <v>0</v>
      </c>
      <c r="AF119" s="217">
        <f>VLOOKUP(A119,'[1]CUT USD'!A:N,9,FALSE)</f>
        <v>0</v>
      </c>
      <c r="AG119" s="217">
        <f>VLOOKUP(A119,'[1]CUT USD'!A:N,10,FALSE)</f>
        <v>0</v>
      </c>
      <c r="AH119" s="217">
        <f>VLOOKUP(A119,'[1]CUT USD'!A:N,11,FALSE)</f>
        <v>0</v>
      </c>
      <c r="AI119" s="217">
        <f>VLOOKUP(A119,'[1]CUT USD'!A:N,12,FALSE)</f>
        <v>0</v>
      </c>
      <c r="AJ119" s="217">
        <f>VLOOKUP(A119,'[1]CUT USD'!A:N,13,FALSE)</f>
        <v>0</v>
      </c>
      <c r="AK119" s="217">
        <f>VLOOKUP(A119,'[1]CUT USD'!A:N,14,FALSE)</f>
        <v>0</v>
      </c>
      <c r="AL119" s="160">
        <f t="shared" si="2"/>
        <v>139256</v>
      </c>
      <c r="AO119" s="84"/>
    </row>
    <row r="120" spans="1:41" ht="33" customHeight="1">
      <c r="A120" s="134">
        <v>273</v>
      </c>
      <c r="B120" s="135" t="str">
        <f>PROPER(VLOOKUP(A120,[1]bd_lista!$A:$D,2,FALSE))</f>
        <v>Direc. Dptal. De Educación Pando</v>
      </c>
      <c r="C120" s="229" t="s">
        <v>11985</v>
      </c>
      <c r="D120" s="217">
        <f>VLOOKUP(A120,'[1]RES. TRL'!A:C,2,FALSE)</f>
        <v>0</v>
      </c>
      <c r="E120" s="217">
        <f>VLOOKUP(A120,'[1]RES. TRL'!A:C,3,FALSE)</f>
        <v>0</v>
      </c>
      <c r="F120" s="217">
        <f>VLOOKUP(A120,[1]RES.CDI!A:B,2,FALSE)</f>
        <v>0</v>
      </c>
      <c r="G120" s="217">
        <f>VLOOKUP(A120,'[1]CUT Bs'!A:S,2,FALSE)</f>
        <v>0</v>
      </c>
      <c r="H120" s="217">
        <f>VLOOKUP(A120,'[1]CUT Bs'!A:S,3,FALSE)</f>
        <v>0</v>
      </c>
      <c r="I120" s="217">
        <f>VLOOKUP(A120,'[1]CUT Bs'!A:S,4,FALSE)</f>
        <v>0</v>
      </c>
      <c r="J120" s="217">
        <f>VLOOKUP(A120,'[1]CUT Bs'!A:S,5,FALSE)</f>
        <v>147892</v>
      </c>
      <c r="K120" s="217">
        <f>VLOOKUP(A120,'[1]CUT Bs'!A:S,6,FALSE)</f>
        <v>0</v>
      </c>
      <c r="L120" s="217">
        <f>VLOOKUP(A120,'[1]CUT Bs'!A:S,7,FALSE)</f>
        <v>0</v>
      </c>
      <c r="M120" s="217">
        <f>VLOOKUP(A120,'[1]CUT Bs'!A:S,8,FALSE)</f>
        <v>0</v>
      </c>
      <c r="N120" s="217">
        <f>VLOOKUP(A120,'[1]CUT Bs'!A:S,9,FALSE)</f>
        <v>0</v>
      </c>
      <c r="O120" s="217">
        <f>VLOOKUP(A120,'[1]CUT Bs'!A:S,10,FALSE)</f>
        <v>0</v>
      </c>
      <c r="P120" s="217">
        <f>VLOOKUP(A120,'[1]CUT Bs'!A:S,11,FALSE)</f>
        <v>0</v>
      </c>
      <c r="Q120" s="217">
        <f>VLOOKUP(A120,'[1]CUT Bs'!A:S,12,FALSE)</f>
        <v>0</v>
      </c>
      <c r="R120" s="217">
        <f>VLOOKUP(A120,'[1]CUT Bs'!A:S,13,FALSE)</f>
        <v>0</v>
      </c>
      <c r="S120" s="217">
        <f>VLOOKUP(A120,'[1]CUT Bs'!A:S,14,FALSE)</f>
        <v>0</v>
      </c>
      <c r="T120" s="217">
        <f>VLOOKUP(A120,'[1]CUT Bs'!A:S,15,FALSE)</f>
        <v>0</v>
      </c>
      <c r="U120" s="217">
        <f>VLOOKUP(A120,'[1]CUT Bs'!A:S,16,FALSE)</f>
        <v>0</v>
      </c>
      <c r="V120" s="217">
        <f>VLOOKUP(A120,'[1]CUT Bs'!A:S,17,FALSE)</f>
        <v>0</v>
      </c>
      <c r="W120" s="217">
        <f>VLOOKUP(A120,'[1]RES. TRL'!F:H,2,FALSE)</f>
        <v>0</v>
      </c>
      <c r="X120" s="217">
        <f>VLOOKUP(A120,'[1]RES. TRL'!F:H,3,FALSE)</f>
        <v>0</v>
      </c>
      <c r="Y120" s="217">
        <f>VLOOKUP(A120,'[1]CUT USD'!A:N,2,FALSE)</f>
        <v>0</v>
      </c>
      <c r="Z120" s="217">
        <f>VLOOKUP(A120,'[1]CUT USD'!A:N,3,FALSE)</f>
        <v>0</v>
      </c>
      <c r="AA120" s="217">
        <f>VLOOKUP(A120,'[1]CUT USD'!A:N,4,FALSE)</f>
        <v>0</v>
      </c>
      <c r="AB120" s="217">
        <f>VLOOKUP(A120,'[1]CUT USD'!A:N,5,FALSE)</f>
        <v>0</v>
      </c>
      <c r="AC120" s="217">
        <f>VLOOKUP(A120,'[1]CUT USD'!A:N,6,FALSE)</f>
        <v>0</v>
      </c>
      <c r="AD120" s="217">
        <f>VLOOKUP(A120,'[1]CUT USD'!A:N,7,FALSE)</f>
        <v>0</v>
      </c>
      <c r="AE120" s="217">
        <f>VLOOKUP(A120,'[1]CUT USD'!A:N,8,FALSE)</f>
        <v>0</v>
      </c>
      <c r="AF120" s="217">
        <f>VLOOKUP(A120,'[1]CUT USD'!A:N,9,FALSE)</f>
        <v>0</v>
      </c>
      <c r="AG120" s="217">
        <f>VLOOKUP(A120,'[1]CUT USD'!A:N,10,FALSE)</f>
        <v>0</v>
      </c>
      <c r="AH120" s="217">
        <f>VLOOKUP(A120,'[1]CUT USD'!A:N,11,FALSE)</f>
        <v>0</v>
      </c>
      <c r="AI120" s="217">
        <f>VLOOKUP(A120,'[1]CUT USD'!A:N,12,FALSE)</f>
        <v>0</v>
      </c>
      <c r="AJ120" s="217">
        <f>VLOOKUP(A120,'[1]CUT USD'!A:N,13,FALSE)</f>
        <v>0</v>
      </c>
      <c r="AK120" s="217">
        <f>VLOOKUP(A120,'[1]CUT USD'!A:N,14,FALSE)</f>
        <v>0</v>
      </c>
      <c r="AL120" s="160">
        <f t="shared" si="2"/>
        <v>147892</v>
      </c>
      <c r="AO120" s="84"/>
    </row>
    <row r="121" spans="1:41" ht="33" customHeight="1">
      <c r="A121" s="134">
        <v>281</v>
      </c>
      <c r="B121" s="135" t="str">
        <f>PROPER(VLOOKUP(A121,[1]bd_lista!$A:$D,2,FALSE))</f>
        <v>Oficina Técnica Nacional De Los Ríos Pilcomayo Y Bermejo</v>
      </c>
      <c r="C121" s="136" t="s">
        <v>11987</v>
      </c>
      <c r="D121" s="217">
        <f>VLOOKUP(A121,'[1]RES. TRL'!A:C,2,FALSE)</f>
        <v>0</v>
      </c>
      <c r="E121" s="217">
        <f>VLOOKUP(A121,'[1]RES. TRL'!A:C,3,FALSE)</f>
        <v>0</v>
      </c>
      <c r="F121" s="217">
        <f>VLOOKUP(A121,[1]RES.CDI!A:B,2,FALSE)</f>
        <v>0</v>
      </c>
      <c r="G121" s="217">
        <f>VLOOKUP(A121,'[1]CUT Bs'!A:S,2,FALSE)</f>
        <v>0</v>
      </c>
      <c r="H121" s="217">
        <f>VLOOKUP(A121,'[1]CUT Bs'!A:S,3,FALSE)</f>
        <v>0</v>
      </c>
      <c r="I121" s="217">
        <f>VLOOKUP(A121,'[1]CUT Bs'!A:S,4,FALSE)</f>
        <v>0</v>
      </c>
      <c r="J121" s="217">
        <f>VLOOKUP(A121,'[1]CUT Bs'!A:S,5,FALSE)</f>
        <v>0</v>
      </c>
      <c r="K121" s="217">
        <f>VLOOKUP(A121,'[1]CUT Bs'!A:S,6,FALSE)</f>
        <v>0</v>
      </c>
      <c r="L121" s="217">
        <f>VLOOKUP(A121,'[1]CUT Bs'!A:S,7,FALSE)</f>
        <v>0</v>
      </c>
      <c r="M121" s="217">
        <f>VLOOKUP(A121,'[1]CUT Bs'!A:S,8,FALSE)</f>
        <v>0</v>
      </c>
      <c r="N121" s="217">
        <f>VLOOKUP(A121,'[1]CUT Bs'!A:S,9,FALSE)</f>
        <v>0</v>
      </c>
      <c r="O121" s="217">
        <f>VLOOKUP(A121,'[1]CUT Bs'!A:S,10,FALSE)</f>
        <v>0</v>
      </c>
      <c r="P121" s="217">
        <f>VLOOKUP(A121,'[1]CUT Bs'!A:S,11,FALSE)</f>
        <v>0</v>
      </c>
      <c r="Q121" s="217">
        <f>VLOOKUP(A121,'[1]CUT Bs'!A:S,12,FALSE)</f>
        <v>0</v>
      </c>
      <c r="R121" s="217">
        <f>VLOOKUP(A121,'[1]CUT Bs'!A:S,13,FALSE)</f>
        <v>0</v>
      </c>
      <c r="S121" s="217">
        <f>VLOOKUP(A121,'[1]CUT Bs'!A:S,14,FALSE)</f>
        <v>0</v>
      </c>
      <c r="T121" s="217">
        <f>VLOOKUP(A121,'[1]CUT Bs'!A:S,15,FALSE)</f>
        <v>0</v>
      </c>
      <c r="U121" s="217">
        <f>VLOOKUP(A121,'[1]CUT Bs'!A:S,16,FALSE)</f>
        <v>0</v>
      </c>
      <c r="V121" s="217">
        <f>VLOOKUP(A121,'[1]CUT Bs'!A:S,17,FALSE)</f>
        <v>0</v>
      </c>
      <c r="W121" s="217">
        <f>VLOOKUP(A121,'[1]RES. TRL'!F:H,2,FALSE)</f>
        <v>0</v>
      </c>
      <c r="X121" s="217">
        <f>VLOOKUP(A121,'[1]RES. TRL'!F:H,3,FALSE)</f>
        <v>0</v>
      </c>
      <c r="Y121" s="217">
        <f>VLOOKUP(A121,'[1]CUT USD'!A:N,2,FALSE)</f>
        <v>0</v>
      </c>
      <c r="Z121" s="217">
        <f>VLOOKUP(A121,'[1]CUT USD'!A:N,3,FALSE)</f>
        <v>0</v>
      </c>
      <c r="AA121" s="217">
        <f>VLOOKUP(A121,'[1]CUT USD'!A:N,4,FALSE)</f>
        <v>0</v>
      </c>
      <c r="AB121" s="217">
        <f>VLOOKUP(A121,'[1]CUT USD'!A:N,5,FALSE)</f>
        <v>0</v>
      </c>
      <c r="AC121" s="217">
        <f>VLOOKUP(A121,'[1]CUT USD'!A:N,6,FALSE)</f>
        <v>0</v>
      </c>
      <c r="AD121" s="217">
        <f>VLOOKUP(A121,'[1]CUT USD'!A:N,7,FALSE)</f>
        <v>0</v>
      </c>
      <c r="AE121" s="217">
        <f>VLOOKUP(A121,'[1]CUT USD'!A:N,8,FALSE)</f>
        <v>0</v>
      </c>
      <c r="AF121" s="217">
        <f>VLOOKUP(A121,'[1]CUT USD'!A:N,9,FALSE)</f>
        <v>0</v>
      </c>
      <c r="AG121" s="217">
        <f>VLOOKUP(A121,'[1]CUT USD'!A:N,10,FALSE)</f>
        <v>0</v>
      </c>
      <c r="AH121" s="217">
        <f>VLOOKUP(A121,'[1]CUT USD'!A:N,11,FALSE)</f>
        <v>0</v>
      </c>
      <c r="AI121" s="217">
        <f>VLOOKUP(A121,'[1]CUT USD'!A:N,12,FALSE)</f>
        <v>0</v>
      </c>
      <c r="AJ121" s="217">
        <f>VLOOKUP(A121,'[1]CUT USD'!A:N,13,FALSE)</f>
        <v>0</v>
      </c>
      <c r="AK121" s="217">
        <f>VLOOKUP(A121,'[1]CUT USD'!A:N,14,FALSE)</f>
        <v>0</v>
      </c>
      <c r="AL121" s="160">
        <f t="shared" si="2"/>
        <v>0</v>
      </c>
      <c r="AO121" s="84"/>
    </row>
    <row r="122" spans="1:41" ht="33" customHeight="1">
      <c r="A122" s="134">
        <v>283</v>
      </c>
      <c r="B122" s="135" t="str">
        <f>PROPER(VLOOKUP(A122,[1]bd_lista!$A:$D,2,FALSE))</f>
        <v>Aduana Nacional</v>
      </c>
      <c r="C122" s="136" t="s">
        <v>11985</v>
      </c>
      <c r="D122" s="217">
        <f>VLOOKUP(A122,'[1]RES. TRL'!A:C,2,FALSE)</f>
        <v>0</v>
      </c>
      <c r="E122" s="217">
        <f>VLOOKUP(A122,'[1]RES. TRL'!A:C,3,FALSE)</f>
        <v>2819.94</v>
      </c>
      <c r="F122" s="217">
        <f>VLOOKUP(A122,[1]RES.CDI!A:B,2,FALSE)</f>
        <v>872884.73</v>
      </c>
      <c r="G122" s="217">
        <f>VLOOKUP(A122,'[1]CUT Bs'!A:S,2,FALSE)</f>
        <v>387903.56000000011</v>
      </c>
      <c r="H122" s="217">
        <f>VLOOKUP(A122,'[1]CUT Bs'!A:S,3,FALSE)</f>
        <v>0</v>
      </c>
      <c r="I122" s="217">
        <f>VLOOKUP(A122,'[1]CUT Bs'!A:S,4,FALSE)</f>
        <v>0</v>
      </c>
      <c r="J122" s="217">
        <f>VLOOKUP(A122,'[1]CUT Bs'!A:S,5,FALSE)</f>
        <v>0</v>
      </c>
      <c r="K122" s="217">
        <f>VLOOKUP(A122,'[1]CUT Bs'!A:S,6,FALSE)</f>
        <v>0</v>
      </c>
      <c r="L122" s="217">
        <f>VLOOKUP(A122,'[1]CUT Bs'!A:S,7,FALSE)</f>
        <v>611.83000000000004</v>
      </c>
      <c r="M122" s="217">
        <f>VLOOKUP(A122,'[1]CUT Bs'!A:S,8,FALSE)</f>
        <v>0</v>
      </c>
      <c r="N122" s="217">
        <f>VLOOKUP(A122,'[1]CUT Bs'!A:S,9,FALSE)</f>
        <v>0</v>
      </c>
      <c r="O122" s="217">
        <f>VLOOKUP(A122,'[1]CUT Bs'!A:S,10,FALSE)</f>
        <v>0</v>
      </c>
      <c r="P122" s="217">
        <f>VLOOKUP(A122,'[1]CUT Bs'!A:S,11,FALSE)</f>
        <v>0</v>
      </c>
      <c r="Q122" s="217">
        <f>VLOOKUP(A122,'[1]CUT Bs'!A:S,12,FALSE)</f>
        <v>0</v>
      </c>
      <c r="R122" s="217">
        <f>VLOOKUP(A122,'[1]CUT Bs'!A:S,13,FALSE)</f>
        <v>0</v>
      </c>
      <c r="S122" s="217">
        <f>VLOOKUP(A122,'[1]CUT Bs'!A:S,14,FALSE)</f>
        <v>0</v>
      </c>
      <c r="T122" s="217">
        <f>VLOOKUP(A122,'[1]CUT Bs'!A:S,15,FALSE)</f>
        <v>0</v>
      </c>
      <c r="U122" s="217">
        <f>VLOOKUP(A122,'[1]CUT Bs'!A:S,16,FALSE)</f>
        <v>0</v>
      </c>
      <c r="V122" s="217">
        <f>VLOOKUP(A122,'[1]CUT Bs'!A:S,17,FALSE)</f>
        <v>0</v>
      </c>
      <c r="W122" s="217">
        <f>VLOOKUP(A122,'[1]RES. TRL'!F:H,2,FALSE)</f>
        <v>0</v>
      </c>
      <c r="X122" s="217">
        <f>VLOOKUP(A122,'[1]RES. TRL'!F:H,3,FALSE)</f>
        <v>0</v>
      </c>
      <c r="Y122" s="217">
        <f>VLOOKUP(A122,'[1]CUT USD'!A:N,2,FALSE)</f>
        <v>0</v>
      </c>
      <c r="Z122" s="217">
        <f>VLOOKUP(A122,'[1]CUT USD'!A:N,3,FALSE)</f>
        <v>0</v>
      </c>
      <c r="AA122" s="217">
        <f>VLOOKUP(A122,'[1]CUT USD'!A:N,4,FALSE)</f>
        <v>0</v>
      </c>
      <c r="AB122" s="217">
        <f>VLOOKUP(A122,'[1]CUT USD'!A:N,5,FALSE)</f>
        <v>0</v>
      </c>
      <c r="AC122" s="217">
        <f>VLOOKUP(A122,'[1]CUT USD'!A:N,6,FALSE)</f>
        <v>0</v>
      </c>
      <c r="AD122" s="217">
        <f>VLOOKUP(A122,'[1]CUT USD'!A:N,7,FALSE)</f>
        <v>0</v>
      </c>
      <c r="AE122" s="217">
        <f>VLOOKUP(A122,'[1]CUT USD'!A:N,8,FALSE)</f>
        <v>0</v>
      </c>
      <c r="AF122" s="217">
        <f>VLOOKUP(A122,'[1]CUT USD'!A:N,9,FALSE)</f>
        <v>0</v>
      </c>
      <c r="AG122" s="217">
        <f>VLOOKUP(A122,'[1]CUT USD'!A:N,10,FALSE)</f>
        <v>0</v>
      </c>
      <c r="AH122" s="217">
        <f>VLOOKUP(A122,'[1]CUT USD'!A:N,11,FALSE)</f>
        <v>0</v>
      </c>
      <c r="AI122" s="217">
        <f>VLOOKUP(A122,'[1]CUT USD'!A:N,12,FALSE)</f>
        <v>0</v>
      </c>
      <c r="AJ122" s="217">
        <f>VLOOKUP(A122,'[1]CUT USD'!A:N,13,FALSE)</f>
        <v>0</v>
      </c>
      <c r="AK122" s="217">
        <f>VLOOKUP(A122,'[1]CUT USD'!A:N,14,FALSE)</f>
        <v>0</v>
      </c>
      <c r="AL122" s="160">
        <f t="shared" si="2"/>
        <v>1264220.06</v>
      </c>
      <c r="AO122" s="84"/>
    </row>
    <row r="123" spans="1:41" ht="33" customHeight="1">
      <c r="A123" s="134">
        <v>287</v>
      </c>
      <c r="B123" s="135" t="str">
        <f>PROPER(VLOOKUP(A123,[1]bd_lista!$A:$D,2,FALSE))</f>
        <v>Fondo Nacional De Inversión Productiva Y Social</v>
      </c>
      <c r="C123" s="136" t="s">
        <v>11981</v>
      </c>
      <c r="D123" s="217">
        <f>VLOOKUP(A123,'[1]RES. TRL'!A:C,2,FALSE)</f>
        <v>0</v>
      </c>
      <c r="E123" s="217">
        <f>VLOOKUP(A123,'[1]RES. TRL'!A:C,3,FALSE)</f>
        <v>107702.59</v>
      </c>
      <c r="F123" s="217">
        <f>VLOOKUP(A123,[1]RES.CDI!A:B,2,FALSE)</f>
        <v>0</v>
      </c>
      <c r="G123" s="217">
        <f>VLOOKUP(A123,'[1]CUT Bs'!A:S,2,FALSE)</f>
        <v>376215.65</v>
      </c>
      <c r="H123" s="217">
        <f>VLOOKUP(A123,'[1]CUT Bs'!A:S,3,FALSE)</f>
        <v>0</v>
      </c>
      <c r="I123" s="217">
        <f>VLOOKUP(A123,'[1]CUT Bs'!A:S,4,FALSE)</f>
        <v>1050</v>
      </c>
      <c r="J123" s="217">
        <f>VLOOKUP(A123,'[1]CUT Bs'!A:S,5,FALSE)</f>
        <v>21304210.239999998</v>
      </c>
      <c r="K123" s="217">
        <f>VLOOKUP(A123,'[1]CUT Bs'!A:S,6,FALSE)</f>
        <v>0</v>
      </c>
      <c r="L123" s="217">
        <f>VLOOKUP(A123,'[1]CUT Bs'!A:S,7,FALSE)</f>
        <v>0</v>
      </c>
      <c r="M123" s="217">
        <f>VLOOKUP(A123,'[1]CUT Bs'!A:S,8,FALSE)</f>
        <v>0</v>
      </c>
      <c r="N123" s="217">
        <f>VLOOKUP(A123,'[1]CUT Bs'!A:S,9,FALSE)</f>
        <v>0</v>
      </c>
      <c r="O123" s="217">
        <f>VLOOKUP(A123,'[1]CUT Bs'!A:S,10,FALSE)</f>
        <v>0</v>
      </c>
      <c r="P123" s="217">
        <f>VLOOKUP(A123,'[1]CUT Bs'!A:S,11,FALSE)</f>
        <v>0</v>
      </c>
      <c r="Q123" s="217">
        <f>VLOOKUP(A123,'[1]CUT Bs'!A:S,12,FALSE)</f>
        <v>475665.95999999996</v>
      </c>
      <c r="R123" s="217">
        <f>VLOOKUP(A123,'[1]CUT Bs'!A:S,13,FALSE)</f>
        <v>0</v>
      </c>
      <c r="S123" s="217">
        <f>VLOOKUP(A123,'[1]CUT Bs'!A:S,14,FALSE)</f>
        <v>0</v>
      </c>
      <c r="T123" s="217">
        <f>VLOOKUP(A123,'[1]CUT Bs'!A:S,15,FALSE)</f>
        <v>0</v>
      </c>
      <c r="U123" s="217">
        <f>VLOOKUP(A123,'[1]CUT Bs'!A:S,16,FALSE)</f>
        <v>0</v>
      </c>
      <c r="V123" s="217">
        <f>VLOOKUP(A123,'[1]CUT Bs'!A:S,17,FALSE)</f>
        <v>0</v>
      </c>
      <c r="W123" s="217">
        <f>VLOOKUP(A123,'[1]RES. TRL'!F:H,2,FALSE)</f>
        <v>0</v>
      </c>
      <c r="X123" s="217">
        <f>VLOOKUP(A123,'[1]RES. TRL'!F:H,3,FALSE)</f>
        <v>0</v>
      </c>
      <c r="Y123" s="217">
        <f>VLOOKUP(A123,'[1]CUT USD'!A:N,2,FALSE)</f>
        <v>0</v>
      </c>
      <c r="Z123" s="217">
        <f>VLOOKUP(A123,'[1]CUT USD'!A:N,3,FALSE)</f>
        <v>0</v>
      </c>
      <c r="AA123" s="217">
        <f>VLOOKUP(A123,'[1]CUT USD'!A:N,4,FALSE)</f>
        <v>0</v>
      </c>
      <c r="AB123" s="217">
        <f>VLOOKUP(A123,'[1]CUT USD'!A:N,5,FALSE)</f>
        <v>47474163.519999996</v>
      </c>
      <c r="AC123" s="217">
        <f>VLOOKUP(A123,'[1]CUT USD'!A:N,6,FALSE)</f>
        <v>0</v>
      </c>
      <c r="AD123" s="217">
        <f>VLOOKUP(A123,'[1]CUT USD'!A:N,7,FALSE)</f>
        <v>0</v>
      </c>
      <c r="AE123" s="217">
        <f>VLOOKUP(A123,'[1]CUT USD'!A:N,8,FALSE)</f>
        <v>0</v>
      </c>
      <c r="AF123" s="217">
        <f>VLOOKUP(A123,'[1]CUT USD'!A:N,9,FALSE)</f>
        <v>0</v>
      </c>
      <c r="AG123" s="217">
        <f>VLOOKUP(A123,'[1]CUT USD'!A:N,10,FALSE)</f>
        <v>0</v>
      </c>
      <c r="AH123" s="217">
        <f>VLOOKUP(A123,'[1]CUT USD'!A:N,11,FALSE)</f>
        <v>0</v>
      </c>
      <c r="AI123" s="217">
        <f>VLOOKUP(A123,'[1]CUT USD'!A:N,12,FALSE)</f>
        <v>0</v>
      </c>
      <c r="AJ123" s="217">
        <f>VLOOKUP(A123,'[1]CUT USD'!A:N,13,FALSE)</f>
        <v>0</v>
      </c>
      <c r="AK123" s="217">
        <f>VLOOKUP(A123,'[1]CUT USD'!A:N,14,FALSE)</f>
        <v>0</v>
      </c>
      <c r="AL123" s="160">
        <f t="shared" si="2"/>
        <v>69739007.959999993</v>
      </c>
      <c r="AO123" s="84"/>
    </row>
    <row r="124" spans="1:41" ht="33" customHeight="1">
      <c r="A124" s="134">
        <v>288</v>
      </c>
      <c r="B124" s="135" t="str">
        <f>PROPER(VLOOKUP(A124,[1]bd_lista!$A:$D,2,FALSE))</f>
        <v>Servicio Nacional De Riego</v>
      </c>
      <c r="C124" s="136" t="s">
        <v>11991</v>
      </c>
      <c r="D124" s="217">
        <f>VLOOKUP(A124,'[1]RES. TRL'!A:C,2,FALSE)</f>
        <v>0</v>
      </c>
      <c r="E124" s="217">
        <f>VLOOKUP(A124,'[1]RES. TRL'!A:C,3,FALSE)</f>
        <v>0</v>
      </c>
      <c r="F124" s="217">
        <f>VLOOKUP(A124,[1]RES.CDI!A:B,2,FALSE)</f>
        <v>0</v>
      </c>
      <c r="G124" s="217">
        <f>VLOOKUP(A124,'[1]CUT Bs'!A:S,2,FALSE)</f>
        <v>0</v>
      </c>
      <c r="H124" s="217">
        <f>VLOOKUP(A124,'[1]CUT Bs'!A:S,3,FALSE)</f>
        <v>0</v>
      </c>
      <c r="I124" s="217">
        <f>VLOOKUP(A124,'[1]CUT Bs'!A:S,4,FALSE)</f>
        <v>0</v>
      </c>
      <c r="J124" s="217">
        <f>VLOOKUP(A124,'[1]CUT Bs'!A:S,5,FALSE)</f>
        <v>0</v>
      </c>
      <c r="K124" s="217">
        <f>VLOOKUP(A124,'[1]CUT Bs'!A:S,6,FALSE)</f>
        <v>0</v>
      </c>
      <c r="L124" s="217">
        <f>VLOOKUP(A124,'[1]CUT Bs'!A:S,7,FALSE)</f>
        <v>0</v>
      </c>
      <c r="M124" s="217">
        <f>VLOOKUP(A124,'[1]CUT Bs'!A:S,8,FALSE)</f>
        <v>0</v>
      </c>
      <c r="N124" s="217">
        <f>VLOOKUP(A124,'[1]CUT Bs'!A:S,9,FALSE)</f>
        <v>0</v>
      </c>
      <c r="O124" s="217">
        <f>VLOOKUP(A124,'[1]CUT Bs'!A:S,10,FALSE)</f>
        <v>0</v>
      </c>
      <c r="P124" s="217">
        <f>VLOOKUP(A124,'[1]CUT Bs'!A:S,11,FALSE)</f>
        <v>0</v>
      </c>
      <c r="Q124" s="217">
        <f>VLOOKUP(A124,'[1]CUT Bs'!A:S,12,FALSE)</f>
        <v>0</v>
      </c>
      <c r="R124" s="217">
        <f>VLOOKUP(A124,'[1]CUT Bs'!A:S,13,FALSE)</f>
        <v>0</v>
      </c>
      <c r="S124" s="217">
        <f>VLOOKUP(A124,'[1]CUT Bs'!A:S,14,FALSE)</f>
        <v>0</v>
      </c>
      <c r="T124" s="217">
        <f>VLOOKUP(A124,'[1]CUT Bs'!A:S,15,FALSE)</f>
        <v>0</v>
      </c>
      <c r="U124" s="217">
        <f>VLOOKUP(A124,'[1]CUT Bs'!A:S,16,FALSE)</f>
        <v>0</v>
      </c>
      <c r="V124" s="217">
        <f>VLOOKUP(A124,'[1]CUT Bs'!A:S,17,FALSE)</f>
        <v>0</v>
      </c>
      <c r="W124" s="217">
        <f>VLOOKUP(A124,'[1]RES. TRL'!F:H,2,FALSE)</f>
        <v>0</v>
      </c>
      <c r="X124" s="217">
        <f>VLOOKUP(A124,'[1]RES. TRL'!F:H,3,FALSE)</f>
        <v>0</v>
      </c>
      <c r="Y124" s="217">
        <f>VLOOKUP(A124,'[1]CUT USD'!A:N,2,FALSE)</f>
        <v>0</v>
      </c>
      <c r="Z124" s="217">
        <f>VLOOKUP(A124,'[1]CUT USD'!A:N,3,FALSE)</f>
        <v>0</v>
      </c>
      <c r="AA124" s="217">
        <f>VLOOKUP(A124,'[1]CUT USD'!A:N,4,FALSE)</f>
        <v>0</v>
      </c>
      <c r="AB124" s="217">
        <f>VLOOKUP(A124,'[1]CUT USD'!A:N,5,FALSE)</f>
        <v>0</v>
      </c>
      <c r="AC124" s="217">
        <f>VLOOKUP(A124,'[1]CUT USD'!A:N,6,FALSE)</f>
        <v>0</v>
      </c>
      <c r="AD124" s="217">
        <f>VLOOKUP(A124,'[1]CUT USD'!A:N,7,FALSE)</f>
        <v>0</v>
      </c>
      <c r="AE124" s="217">
        <f>VLOOKUP(A124,'[1]CUT USD'!A:N,8,FALSE)</f>
        <v>0</v>
      </c>
      <c r="AF124" s="217">
        <f>VLOOKUP(A124,'[1]CUT USD'!A:N,9,FALSE)</f>
        <v>0</v>
      </c>
      <c r="AG124" s="217">
        <f>VLOOKUP(A124,'[1]CUT USD'!A:N,10,FALSE)</f>
        <v>0</v>
      </c>
      <c r="AH124" s="217">
        <f>VLOOKUP(A124,'[1]CUT USD'!A:N,11,FALSE)</f>
        <v>0</v>
      </c>
      <c r="AI124" s="217">
        <f>VLOOKUP(A124,'[1]CUT USD'!A:N,12,FALSE)</f>
        <v>0</v>
      </c>
      <c r="AJ124" s="217">
        <f>VLOOKUP(A124,'[1]CUT USD'!A:N,13,FALSE)</f>
        <v>0</v>
      </c>
      <c r="AK124" s="217">
        <f>VLOOKUP(A124,'[1]CUT USD'!A:N,14,FALSE)</f>
        <v>0</v>
      </c>
      <c r="AL124" s="160">
        <f t="shared" si="2"/>
        <v>0</v>
      </c>
      <c r="AO124" s="84"/>
    </row>
    <row r="125" spans="1:41" ht="33" customHeight="1">
      <c r="A125" s="134">
        <v>289</v>
      </c>
      <c r="B125" s="135" t="str">
        <f>PROPER(VLOOKUP(A125,[1]bd_lista!$A:$D,2,FALSE))</f>
        <v>Mutual De Seguros Del Policía</v>
      </c>
      <c r="C125" s="136" t="s">
        <v>11982</v>
      </c>
      <c r="D125" s="217">
        <f>VLOOKUP(A125,'[1]RES. TRL'!A:C,2,FALSE)</f>
        <v>0</v>
      </c>
      <c r="E125" s="217">
        <f>VLOOKUP(A125,'[1]RES. TRL'!A:C,3,FALSE)</f>
        <v>0</v>
      </c>
      <c r="F125" s="217">
        <f>VLOOKUP(A125,[1]RES.CDI!A:B,2,FALSE)</f>
        <v>0</v>
      </c>
      <c r="G125" s="217">
        <f>VLOOKUP(A125,'[1]CUT Bs'!A:S,2,FALSE)</f>
        <v>0</v>
      </c>
      <c r="H125" s="217">
        <f>VLOOKUP(A125,'[1]CUT Bs'!A:S,3,FALSE)</f>
        <v>0</v>
      </c>
      <c r="I125" s="217">
        <f>VLOOKUP(A125,'[1]CUT Bs'!A:S,4,FALSE)</f>
        <v>0</v>
      </c>
      <c r="J125" s="217">
        <f>VLOOKUP(A125,'[1]CUT Bs'!A:S,5,FALSE)</f>
        <v>0</v>
      </c>
      <c r="K125" s="217">
        <f>VLOOKUP(A125,'[1]CUT Bs'!A:S,6,FALSE)</f>
        <v>0</v>
      </c>
      <c r="L125" s="217">
        <f>VLOOKUP(A125,'[1]CUT Bs'!A:S,7,FALSE)</f>
        <v>0</v>
      </c>
      <c r="M125" s="217">
        <f>VLOOKUP(A125,'[1]CUT Bs'!A:S,8,FALSE)</f>
        <v>0</v>
      </c>
      <c r="N125" s="217">
        <f>VLOOKUP(A125,'[1]CUT Bs'!A:S,9,FALSE)</f>
        <v>0</v>
      </c>
      <c r="O125" s="217">
        <f>VLOOKUP(A125,'[1]CUT Bs'!A:S,10,FALSE)</f>
        <v>0</v>
      </c>
      <c r="P125" s="217">
        <f>VLOOKUP(A125,'[1]CUT Bs'!A:S,11,FALSE)</f>
        <v>0</v>
      </c>
      <c r="Q125" s="217">
        <f>VLOOKUP(A125,'[1]CUT Bs'!A:S,12,FALSE)</f>
        <v>0</v>
      </c>
      <c r="R125" s="217">
        <f>VLOOKUP(A125,'[1]CUT Bs'!A:S,13,FALSE)</f>
        <v>0</v>
      </c>
      <c r="S125" s="217">
        <f>VLOOKUP(A125,'[1]CUT Bs'!A:S,14,FALSE)</f>
        <v>0</v>
      </c>
      <c r="T125" s="217">
        <f>VLOOKUP(A125,'[1]CUT Bs'!A:S,15,FALSE)</f>
        <v>0</v>
      </c>
      <c r="U125" s="217">
        <f>VLOOKUP(A125,'[1]CUT Bs'!A:S,16,FALSE)</f>
        <v>0</v>
      </c>
      <c r="V125" s="217">
        <f>VLOOKUP(A125,'[1]CUT Bs'!A:S,17,FALSE)</f>
        <v>0</v>
      </c>
      <c r="W125" s="217">
        <f>VLOOKUP(A125,'[1]RES. TRL'!F:H,2,FALSE)</f>
        <v>0</v>
      </c>
      <c r="X125" s="217">
        <f>VLOOKUP(A125,'[1]RES. TRL'!F:H,3,FALSE)</f>
        <v>0</v>
      </c>
      <c r="Y125" s="217">
        <f>VLOOKUP(A125,'[1]CUT USD'!A:N,2,FALSE)</f>
        <v>0</v>
      </c>
      <c r="Z125" s="217">
        <f>VLOOKUP(A125,'[1]CUT USD'!A:N,3,FALSE)</f>
        <v>0</v>
      </c>
      <c r="AA125" s="217">
        <f>VLOOKUP(A125,'[1]CUT USD'!A:N,4,FALSE)</f>
        <v>0</v>
      </c>
      <c r="AB125" s="217">
        <f>VLOOKUP(A125,'[1]CUT USD'!A:N,5,FALSE)</f>
        <v>0</v>
      </c>
      <c r="AC125" s="217">
        <f>VLOOKUP(A125,'[1]CUT USD'!A:N,6,FALSE)</f>
        <v>0</v>
      </c>
      <c r="AD125" s="217">
        <f>VLOOKUP(A125,'[1]CUT USD'!A:N,7,FALSE)</f>
        <v>0</v>
      </c>
      <c r="AE125" s="217">
        <f>VLOOKUP(A125,'[1]CUT USD'!A:N,8,FALSE)</f>
        <v>0</v>
      </c>
      <c r="AF125" s="217">
        <f>VLOOKUP(A125,'[1]CUT USD'!A:N,9,FALSE)</f>
        <v>0</v>
      </c>
      <c r="AG125" s="217">
        <f>VLOOKUP(A125,'[1]CUT USD'!A:N,10,FALSE)</f>
        <v>0</v>
      </c>
      <c r="AH125" s="217">
        <f>VLOOKUP(A125,'[1]CUT USD'!A:N,11,FALSE)</f>
        <v>0</v>
      </c>
      <c r="AI125" s="217">
        <f>VLOOKUP(A125,'[1]CUT USD'!A:N,12,FALSE)</f>
        <v>0</v>
      </c>
      <c r="AJ125" s="217">
        <f>VLOOKUP(A125,'[1]CUT USD'!A:N,13,FALSE)</f>
        <v>0</v>
      </c>
      <c r="AK125" s="217">
        <f>VLOOKUP(A125,'[1]CUT USD'!A:N,14,FALSE)</f>
        <v>0</v>
      </c>
      <c r="AL125" s="160">
        <f t="shared" si="2"/>
        <v>0</v>
      </c>
      <c r="AO125" s="84"/>
    </row>
    <row r="126" spans="1:41" ht="33" customHeight="1">
      <c r="A126" s="134">
        <v>290</v>
      </c>
      <c r="B126" s="135" t="str">
        <f>PROPER(VLOOKUP(A126,[1]bd_lista!$A:$D,2,FALSE))</f>
        <v>Servicio De Impuestos Nacionales</v>
      </c>
      <c r="C126" s="136" t="s">
        <v>11985</v>
      </c>
      <c r="D126" s="217">
        <f>VLOOKUP(A126,'[1]RES. TRL'!A:C,2,FALSE)</f>
        <v>4399.29</v>
      </c>
      <c r="E126" s="217">
        <f>VLOOKUP(A126,'[1]RES. TRL'!A:C,3,FALSE)</f>
        <v>288.95999999999998</v>
      </c>
      <c r="F126" s="217">
        <f>VLOOKUP(A126,[1]RES.CDI!A:B,2,FALSE)</f>
        <v>76278990.870000005</v>
      </c>
      <c r="G126" s="217">
        <f>VLOOKUP(A126,'[1]CUT Bs'!A:S,2,FALSE)</f>
        <v>551875.35</v>
      </c>
      <c r="H126" s="217">
        <f>VLOOKUP(A126,'[1]CUT Bs'!A:S,3,FALSE)</f>
        <v>0</v>
      </c>
      <c r="I126" s="217">
        <f>VLOOKUP(A126,'[1]CUT Bs'!A:S,4,FALSE)</f>
        <v>0</v>
      </c>
      <c r="J126" s="217">
        <f>VLOOKUP(A126,'[1]CUT Bs'!A:S,5,FALSE)</f>
        <v>40</v>
      </c>
      <c r="K126" s="217">
        <f>VLOOKUP(A126,'[1]CUT Bs'!A:S,6,FALSE)</f>
        <v>0</v>
      </c>
      <c r="L126" s="217">
        <f>VLOOKUP(A126,'[1]CUT Bs'!A:S,7,FALSE)</f>
        <v>524.99</v>
      </c>
      <c r="M126" s="217">
        <f>VLOOKUP(A126,'[1]CUT Bs'!A:S,8,FALSE)</f>
        <v>75229.440000000002</v>
      </c>
      <c r="N126" s="217">
        <f>VLOOKUP(A126,'[1]CUT Bs'!A:S,9,FALSE)</f>
        <v>0</v>
      </c>
      <c r="O126" s="217">
        <f>VLOOKUP(A126,'[1]CUT Bs'!A:S,10,FALSE)</f>
        <v>0</v>
      </c>
      <c r="P126" s="217">
        <f>VLOOKUP(A126,'[1]CUT Bs'!A:S,11,FALSE)</f>
        <v>0</v>
      </c>
      <c r="Q126" s="217">
        <f>VLOOKUP(A126,'[1]CUT Bs'!A:S,12,FALSE)</f>
        <v>0</v>
      </c>
      <c r="R126" s="217">
        <f>VLOOKUP(A126,'[1]CUT Bs'!A:S,13,FALSE)</f>
        <v>0</v>
      </c>
      <c r="S126" s="217">
        <f>VLOOKUP(A126,'[1]CUT Bs'!A:S,14,FALSE)</f>
        <v>0</v>
      </c>
      <c r="T126" s="217">
        <f>VLOOKUP(A126,'[1]CUT Bs'!A:S,15,FALSE)</f>
        <v>0</v>
      </c>
      <c r="U126" s="217">
        <f>VLOOKUP(A126,'[1]CUT Bs'!A:S,16,FALSE)</f>
        <v>0</v>
      </c>
      <c r="V126" s="217">
        <f>VLOOKUP(A126,'[1]CUT Bs'!A:S,17,FALSE)</f>
        <v>0</v>
      </c>
      <c r="W126" s="217">
        <f>VLOOKUP(A126,'[1]RES. TRL'!F:H,2,FALSE)</f>
        <v>0</v>
      </c>
      <c r="X126" s="217">
        <f>VLOOKUP(A126,'[1]RES. TRL'!F:H,3,FALSE)</f>
        <v>0</v>
      </c>
      <c r="Y126" s="217">
        <f>VLOOKUP(A126,'[1]CUT USD'!A:N,2,FALSE)</f>
        <v>0</v>
      </c>
      <c r="Z126" s="217">
        <f>VLOOKUP(A126,'[1]CUT USD'!A:N,3,FALSE)</f>
        <v>0</v>
      </c>
      <c r="AA126" s="217">
        <f>VLOOKUP(A126,'[1]CUT USD'!A:N,4,FALSE)</f>
        <v>0</v>
      </c>
      <c r="AB126" s="217">
        <f>VLOOKUP(A126,'[1]CUT USD'!A:N,5,FALSE)</f>
        <v>0</v>
      </c>
      <c r="AC126" s="217">
        <f>VLOOKUP(A126,'[1]CUT USD'!A:N,6,FALSE)</f>
        <v>0</v>
      </c>
      <c r="AD126" s="217">
        <f>VLOOKUP(A126,'[1]CUT USD'!A:N,7,FALSE)</f>
        <v>0</v>
      </c>
      <c r="AE126" s="217">
        <f>VLOOKUP(A126,'[1]CUT USD'!A:N,8,FALSE)</f>
        <v>0</v>
      </c>
      <c r="AF126" s="217">
        <f>VLOOKUP(A126,'[1]CUT USD'!A:N,9,FALSE)</f>
        <v>0</v>
      </c>
      <c r="AG126" s="217">
        <f>VLOOKUP(A126,'[1]CUT USD'!A:N,10,FALSE)</f>
        <v>0</v>
      </c>
      <c r="AH126" s="217">
        <f>VLOOKUP(A126,'[1]CUT USD'!A:N,11,FALSE)</f>
        <v>0</v>
      </c>
      <c r="AI126" s="217">
        <f>VLOOKUP(A126,'[1]CUT USD'!A:N,12,FALSE)</f>
        <v>0</v>
      </c>
      <c r="AJ126" s="217">
        <f>VLOOKUP(A126,'[1]CUT USD'!A:N,13,FALSE)</f>
        <v>0</v>
      </c>
      <c r="AK126" s="217">
        <f>VLOOKUP(A126,'[1]CUT USD'!A:N,14,FALSE)</f>
        <v>0</v>
      </c>
      <c r="AL126" s="160">
        <f t="shared" si="2"/>
        <v>76911348.899999991</v>
      </c>
      <c r="AO126" s="84"/>
    </row>
    <row r="127" spans="1:41" ht="33" customHeight="1">
      <c r="A127" s="134">
        <v>291</v>
      </c>
      <c r="B127" s="135" t="str">
        <f>PROPER(VLOOKUP(A127,[1]bd_lista!$A:$D,2,FALSE))</f>
        <v>Administradora Boliviana De Carreteras</v>
      </c>
      <c r="C127" s="136" t="s">
        <v>11987</v>
      </c>
      <c r="D127" s="217">
        <f>VLOOKUP(A127,'[1]RES. TRL'!A:C,2,FALSE)</f>
        <v>0</v>
      </c>
      <c r="E127" s="217">
        <f>VLOOKUP(A127,'[1]RES. TRL'!A:C,3,FALSE)</f>
        <v>0</v>
      </c>
      <c r="F127" s="217">
        <f>VLOOKUP(A127,[1]RES.CDI!A:B,2,FALSE)</f>
        <v>106782129.72</v>
      </c>
      <c r="G127" s="217">
        <f>VLOOKUP(A127,'[1]CUT Bs'!A:S,2,FALSE)</f>
        <v>5621968.6799999988</v>
      </c>
      <c r="H127" s="217">
        <f>VLOOKUP(A127,'[1]CUT Bs'!A:S,3,FALSE)</f>
        <v>0</v>
      </c>
      <c r="I127" s="217">
        <f>VLOOKUP(A127,'[1]CUT Bs'!A:S,4,FALSE)</f>
        <v>3950</v>
      </c>
      <c r="J127" s="217">
        <f>VLOOKUP(A127,'[1]CUT Bs'!A:S,5,FALSE)</f>
        <v>17658301.229999997</v>
      </c>
      <c r="K127" s="217">
        <f>VLOOKUP(A127,'[1]CUT Bs'!A:S,6,FALSE)</f>
        <v>0</v>
      </c>
      <c r="L127" s="217">
        <f>VLOOKUP(A127,'[1]CUT Bs'!A:S,7,FALSE)</f>
        <v>1200.19</v>
      </c>
      <c r="M127" s="217">
        <f>VLOOKUP(A127,'[1]CUT Bs'!A:S,8,FALSE)</f>
        <v>0</v>
      </c>
      <c r="N127" s="217">
        <f>VLOOKUP(A127,'[1]CUT Bs'!A:S,9,FALSE)</f>
        <v>0</v>
      </c>
      <c r="O127" s="217">
        <f>VLOOKUP(A127,'[1]CUT Bs'!A:S,10,FALSE)</f>
        <v>1753.92</v>
      </c>
      <c r="P127" s="217">
        <f>VLOOKUP(A127,'[1]CUT Bs'!A:S,11,FALSE)</f>
        <v>1013.1</v>
      </c>
      <c r="Q127" s="217">
        <f>VLOOKUP(A127,'[1]CUT Bs'!A:S,12,FALSE)</f>
        <v>0</v>
      </c>
      <c r="R127" s="217">
        <f>VLOOKUP(A127,'[1]CUT Bs'!A:S,13,FALSE)</f>
        <v>0</v>
      </c>
      <c r="S127" s="217">
        <f>VLOOKUP(A127,'[1]CUT Bs'!A:S,14,FALSE)</f>
        <v>0</v>
      </c>
      <c r="T127" s="217">
        <f>VLOOKUP(A127,'[1]CUT Bs'!A:S,15,FALSE)</f>
        <v>0</v>
      </c>
      <c r="U127" s="217">
        <f>VLOOKUP(A127,'[1]CUT Bs'!A:S,16,FALSE)</f>
        <v>0</v>
      </c>
      <c r="V127" s="217">
        <f>VLOOKUP(A127,'[1]CUT Bs'!A:S,17,FALSE)</f>
        <v>0</v>
      </c>
      <c r="W127" s="217">
        <f>VLOOKUP(A127,'[1]RES. TRL'!F:H,2,FALSE)</f>
        <v>0</v>
      </c>
      <c r="X127" s="217">
        <f>VLOOKUP(A127,'[1]RES. TRL'!F:H,3,FALSE)</f>
        <v>0</v>
      </c>
      <c r="Y127" s="217">
        <f>VLOOKUP(A127,'[1]CUT USD'!A:N,2,FALSE)</f>
        <v>161928.51999999999</v>
      </c>
      <c r="Z127" s="217">
        <f>VLOOKUP(A127,'[1]CUT USD'!A:N,3,FALSE)</f>
        <v>0</v>
      </c>
      <c r="AA127" s="217">
        <f>VLOOKUP(A127,'[1]CUT USD'!A:N,4,FALSE)</f>
        <v>0</v>
      </c>
      <c r="AB127" s="217">
        <f>VLOOKUP(A127,'[1]CUT USD'!A:N,5,FALSE)</f>
        <v>1175534553.5500002</v>
      </c>
      <c r="AC127" s="217">
        <f>VLOOKUP(A127,'[1]CUT USD'!A:N,6,FALSE)</f>
        <v>0</v>
      </c>
      <c r="AD127" s="217">
        <f>VLOOKUP(A127,'[1]CUT USD'!A:N,7,FALSE)</f>
        <v>0</v>
      </c>
      <c r="AE127" s="217">
        <f>VLOOKUP(A127,'[1]CUT USD'!A:N,8,FALSE)</f>
        <v>0</v>
      </c>
      <c r="AF127" s="217">
        <f>VLOOKUP(A127,'[1]CUT USD'!A:N,9,FALSE)</f>
        <v>14031635.190000001</v>
      </c>
      <c r="AG127" s="217">
        <f>VLOOKUP(A127,'[1]CUT USD'!A:N,10,FALSE)</f>
        <v>0</v>
      </c>
      <c r="AH127" s="217">
        <f>VLOOKUP(A127,'[1]CUT USD'!A:N,11,FALSE)</f>
        <v>0</v>
      </c>
      <c r="AI127" s="217">
        <f>VLOOKUP(A127,'[1]CUT USD'!A:N,12,FALSE)</f>
        <v>0</v>
      </c>
      <c r="AJ127" s="217">
        <f>VLOOKUP(A127,'[1]CUT USD'!A:N,13,FALSE)</f>
        <v>0</v>
      </c>
      <c r="AK127" s="217">
        <f>VLOOKUP(A127,'[1]CUT USD'!A:N,14,FALSE)</f>
        <v>0</v>
      </c>
      <c r="AL127" s="160">
        <f t="shared" si="2"/>
        <v>1319798434.1000001</v>
      </c>
      <c r="AO127" s="84"/>
    </row>
    <row r="128" spans="1:41" ht="33" customHeight="1">
      <c r="A128" s="134">
        <v>292</v>
      </c>
      <c r="B128" s="135" t="str">
        <f>PROPER(VLOOKUP(A128,[1]bd_lista!$A:$D,2,FALSE))</f>
        <v>Vías Bolivia</v>
      </c>
      <c r="C128" s="136" t="s">
        <v>11986</v>
      </c>
      <c r="D128" s="217">
        <f>VLOOKUP(A128,'[1]RES. TRL'!A:C,2,FALSE)</f>
        <v>0</v>
      </c>
      <c r="E128" s="217">
        <f>VLOOKUP(A128,'[1]RES. TRL'!A:C,3,FALSE)</f>
        <v>1556.29</v>
      </c>
      <c r="F128" s="217">
        <f>VLOOKUP(A128,[1]RES.CDI!A:B,2,FALSE)</f>
        <v>577797.62</v>
      </c>
      <c r="G128" s="217">
        <f>VLOOKUP(A128,'[1]CUT Bs'!A:S,2,FALSE)</f>
        <v>51476.09</v>
      </c>
      <c r="H128" s="217">
        <f>VLOOKUP(A128,'[1]CUT Bs'!A:S,3,FALSE)</f>
        <v>0</v>
      </c>
      <c r="I128" s="217">
        <f>VLOOKUP(A128,'[1]CUT Bs'!A:S,4,FALSE)</f>
        <v>0</v>
      </c>
      <c r="J128" s="217">
        <f>VLOOKUP(A128,'[1]CUT Bs'!A:S,5,FALSE)</f>
        <v>0</v>
      </c>
      <c r="K128" s="217">
        <f>VLOOKUP(A128,'[1]CUT Bs'!A:S,6,FALSE)</f>
        <v>0</v>
      </c>
      <c r="L128" s="217">
        <f>VLOOKUP(A128,'[1]CUT Bs'!A:S,7,FALSE)</f>
        <v>0</v>
      </c>
      <c r="M128" s="217">
        <f>VLOOKUP(A128,'[1]CUT Bs'!A:S,8,FALSE)</f>
        <v>0</v>
      </c>
      <c r="N128" s="217">
        <f>VLOOKUP(A128,'[1]CUT Bs'!A:S,9,FALSE)</f>
        <v>0</v>
      </c>
      <c r="O128" s="217">
        <f>VLOOKUP(A128,'[1]CUT Bs'!A:S,10,FALSE)</f>
        <v>0</v>
      </c>
      <c r="P128" s="217">
        <f>VLOOKUP(A128,'[1]CUT Bs'!A:S,11,FALSE)</f>
        <v>0</v>
      </c>
      <c r="Q128" s="217">
        <f>VLOOKUP(A128,'[1]CUT Bs'!A:S,12,FALSE)</f>
        <v>4032.06</v>
      </c>
      <c r="R128" s="217">
        <f>VLOOKUP(A128,'[1]CUT Bs'!A:S,13,FALSE)</f>
        <v>0</v>
      </c>
      <c r="S128" s="217">
        <f>VLOOKUP(A128,'[1]CUT Bs'!A:S,14,FALSE)</f>
        <v>0</v>
      </c>
      <c r="T128" s="217">
        <f>VLOOKUP(A128,'[1]CUT Bs'!A:S,15,FALSE)</f>
        <v>0</v>
      </c>
      <c r="U128" s="217">
        <f>VLOOKUP(A128,'[1]CUT Bs'!A:S,16,FALSE)</f>
        <v>0</v>
      </c>
      <c r="V128" s="217">
        <f>VLOOKUP(A128,'[1]CUT Bs'!A:S,17,FALSE)</f>
        <v>0</v>
      </c>
      <c r="W128" s="217">
        <f>VLOOKUP(A128,'[1]RES. TRL'!F:H,2,FALSE)</f>
        <v>0</v>
      </c>
      <c r="X128" s="217">
        <f>VLOOKUP(A128,'[1]RES. TRL'!F:H,3,FALSE)</f>
        <v>0</v>
      </c>
      <c r="Y128" s="217">
        <f>VLOOKUP(A128,'[1]CUT USD'!A:N,2,FALSE)</f>
        <v>0</v>
      </c>
      <c r="Z128" s="217">
        <f>VLOOKUP(A128,'[1]CUT USD'!A:N,3,FALSE)</f>
        <v>0</v>
      </c>
      <c r="AA128" s="217">
        <f>VLOOKUP(A128,'[1]CUT USD'!A:N,4,FALSE)</f>
        <v>0</v>
      </c>
      <c r="AB128" s="217">
        <f>VLOOKUP(A128,'[1]CUT USD'!A:N,5,FALSE)</f>
        <v>0</v>
      </c>
      <c r="AC128" s="217">
        <f>VLOOKUP(A128,'[1]CUT USD'!A:N,6,FALSE)</f>
        <v>0</v>
      </c>
      <c r="AD128" s="217">
        <f>VLOOKUP(A128,'[1]CUT USD'!A:N,7,FALSE)</f>
        <v>0</v>
      </c>
      <c r="AE128" s="217">
        <f>VLOOKUP(A128,'[1]CUT USD'!A:N,8,FALSE)</f>
        <v>0</v>
      </c>
      <c r="AF128" s="217">
        <f>VLOOKUP(A128,'[1]CUT USD'!A:N,9,FALSE)</f>
        <v>0</v>
      </c>
      <c r="AG128" s="217">
        <f>VLOOKUP(A128,'[1]CUT USD'!A:N,10,FALSE)</f>
        <v>0</v>
      </c>
      <c r="AH128" s="217">
        <f>VLOOKUP(A128,'[1]CUT USD'!A:N,11,FALSE)</f>
        <v>0</v>
      </c>
      <c r="AI128" s="217">
        <f>VLOOKUP(A128,'[1]CUT USD'!A:N,12,FALSE)</f>
        <v>0</v>
      </c>
      <c r="AJ128" s="217">
        <f>VLOOKUP(A128,'[1]CUT USD'!A:N,13,FALSE)</f>
        <v>0</v>
      </c>
      <c r="AK128" s="217">
        <f>VLOOKUP(A128,'[1]CUT USD'!A:N,14,FALSE)</f>
        <v>0</v>
      </c>
      <c r="AL128" s="160">
        <f t="shared" si="2"/>
        <v>634862.06000000006</v>
      </c>
      <c r="AO128" s="84"/>
    </row>
    <row r="129" spans="1:41" ht="33" customHeight="1">
      <c r="A129" s="134">
        <v>293</v>
      </c>
      <c r="B129" s="135" t="str">
        <f>PROPER(VLOOKUP(A129,[1]bd_lista!$A:$D,2,FALSE))</f>
        <v>Fundación Cultural Del Banco Central De Bolivia</v>
      </c>
      <c r="C129" s="136" t="s">
        <v>11986</v>
      </c>
      <c r="D129" s="217">
        <f>VLOOKUP(A129,'[1]RES. TRL'!A:C,2,FALSE)</f>
        <v>0</v>
      </c>
      <c r="E129" s="217">
        <f>VLOOKUP(A129,'[1]RES. TRL'!A:C,3,FALSE)</f>
        <v>0</v>
      </c>
      <c r="F129" s="217">
        <f>VLOOKUP(A129,[1]RES.CDI!A:B,2,FALSE)</f>
        <v>49072</v>
      </c>
      <c r="G129" s="217">
        <f>VLOOKUP(A129,'[1]CUT Bs'!A:S,2,FALSE)</f>
        <v>2226</v>
      </c>
      <c r="H129" s="217">
        <f>VLOOKUP(A129,'[1]CUT Bs'!A:S,3,FALSE)</f>
        <v>0</v>
      </c>
      <c r="I129" s="217">
        <f>VLOOKUP(A129,'[1]CUT Bs'!A:S,4,FALSE)</f>
        <v>0</v>
      </c>
      <c r="J129" s="217">
        <f>VLOOKUP(A129,'[1]CUT Bs'!A:S,5,FALSE)</f>
        <v>0</v>
      </c>
      <c r="K129" s="217">
        <f>VLOOKUP(A129,'[1]CUT Bs'!A:S,6,FALSE)</f>
        <v>0</v>
      </c>
      <c r="L129" s="217">
        <f>VLOOKUP(A129,'[1]CUT Bs'!A:S,7,FALSE)</f>
        <v>0</v>
      </c>
      <c r="M129" s="217">
        <f>VLOOKUP(A129,'[1]CUT Bs'!A:S,8,FALSE)</f>
        <v>0</v>
      </c>
      <c r="N129" s="217">
        <f>VLOOKUP(A129,'[1]CUT Bs'!A:S,9,FALSE)</f>
        <v>0</v>
      </c>
      <c r="O129" s="217">
        <f>VLOOKUP(A129,'[1]CUT Bs'!A:S,10,FALSE)</f>
        <v>0</v>
      </c>
      <c r="P129" s="217">
        <f>VLOOKUP(A129,'[1]CUT Bs'!A:S,11,FALSE)</f>
        <v>0</v>
      </c>
      <c r="Q129" s="217">
        <f>VLOOKUP(A129,'[1]CUT Bs'!A:S,12,FALSE)</f>
        <v>0</v>
      </c>
      <c r="R129" s="217">
        <f>VLOOKUP(A129,'[1]CUT Bs'!A:S,13,FALSE)</f>
        <v>0</v>
      </c>
      <c r="S129" s="217">
        <f>VLOOKUP(A129,'[1]CUT Bs'!A:S,14,FALSE)</f>
        <v>0</v>
      </c>
      <c r="T129" s="217">
        <f>VLOOKUP(A129,'[1]CUT Bs'!A:S,15,FALSE)</f>
        <v>0</v>
      </c>
      <c r="U129" s="217">
        <f>VLOOKUP(A129,'[1]CUT Bs'!A:S,16,FALSE)</f>
        <v>0</v>
      </c>
      <c r="V129" s="217">
        <f>VLOOKUP(A129,'[1]CUT Bs'!A:S,17,FALSE)</f>
        <v>0</v>
      </c>
      <c r="W129" s="217">
        <f>VLOOKUP(A129,'[1]RES. TRL'!F:H,2,FALSE)</f>
        <v>0</v>
      </c>
      <c r="X129" s="217">
        <f>VLOOKUP(A129,'[1]RES. TRL'!F:H,3,FALSE)</f>
        <v>0</v>
      </c>
      <c r="Y129" s="217">
        <f>VLOOKUP(A129,'[1]CUT USD'!A:N,2,FALSE)</f>
        <v>0</v>
      </c>
      <c r="Z129" s="217">
        <f>VLOOKUP(A129,'[1]CUT USD'!A:N,3,FALSE)</f>
        <v>0</v>
      </c>
      <c r="AA129" s="217">
        <f>VLOOKUP(A129,'[1]CUT USD'!A:N,4,FALSE)</f>
        <v>0</v>
      </c>
      <c r="AB129" s="217">
        <f>VLOOKUP(A129,'[1]CUT USD'!A:N,5,FALSE)</f>
        <v>0</v>
      </c>
      <c r="AC129" s="217">
        <f>VLOOKUP(A129,'[1]CUT USD'!A:N,6,FALSE)</f>
        <v>0</v>
      </c>
      <c r="AD129" s="217">
        <f>VLOOKUP(A129,'[1]CUT USD'!A:N,7,FALSE)</f>
        <v>0</v>
      </c>
      <c r="AE129" s="217">
        <f>VLOOKUP(A129,'[1]CUT USD'!A:N,8,FALSE)</f>
        <v>0</v>
      </c>
      <c r="AF129" s="217">
        <f>VLOOKUP(A129,'[1]CUT USD'!A:N,9,FALSE)</f>
        <v>0</v>
      </c>
      <c r="AG129" s="217">
        <f>VLOOKUP(A129,'[1]CUT USD'!A:N,10,FALSE)</f>
        <v>0</v>
      </c>
      <c r="AH129" s="217">
        <f>VLOOKUP(A129,'[1]CUT USD'!A:N,11,FALSE)</f>
        <v>0</v>
      </c>
      <c r="AI129" s="217">
        <f>VLOOKUP(A129,'[1]CUT USD'!A:N,12,FALSE)</f>
        <v>0</v>
      </c>
      <c r="AJ129" s="217">
        <f>VLOOKUP(A129,'[1]CUT USD'!A:N,13,FALSE)</f>
        <v>0</v>
      </c>
      <c r="AK129" s="217">
        <f>VLOOKUP(A129,'[1]CUT USD'!A:N,14,FALSE)</f>
        <v>0</v>
      </c>
      <c r="AL129" s="160">
        <f t="shared" si="2"/>
        <v>51298</v>
      </c>
      <c r="AO129" s="84"/>
    </row>
    <row r="130" spans="1:41" ht="33" customHeight="1">
      <c r="A130" s="134">
        <v>294</v>
      </c>
      <c r="B130" s="135" t="str">
        <f>PROPER(VLOOKUP(A130,[1]bd_lista!$A:$D,2,FALSE))</f>
        <v>Univ. Indígena Bol. Comun. Intercultl Prod. Tupak Katari</v>
      </c>
      <c r="C130" s="229" t="s">
        <v>1344</v>
      </c>
      <c r="D130" s="217">
        <f>VLOOKUP(A130,'[1]RES. TRL'!A:C,2,FALSE)</f>
        <v>0</v>
      </c>
      <c r="E130" s="217">
        <f>VLOOKUP(A130,'[1]RES. TRL'!A:C,3,FALSE)</f>
        <v>0</v>
      </c>
      <c r="F130" s="217">
        <f>VLOOKUP(A130,[1]RES.CDI!A:B,2,FALSE)</f>
        <v>0</v>
      </c>
      <c r="G130" s="217">
        <f>VLOOKUP(A130,'[1]CUT Bs'!A:S,2,FALSE)</f>
        <v>0</v>
      </c>
      <c r="H130" s="217">
        <f>VLOOKUP(A130,'[1]CUT Bs'!A:S,3,FALSE)</f>
        <v>0</v>
      </c>
      <c r="I130" s="217">
        <f>VLOOKUP(A130,'[1]CUT Bs'!A:S,4,FALSE)</f>
        <v>0</v>
      </c>
      <c r="J130" s="217">
        <f>VLOOKUP(A130,'[1]CUT Bs'!A:S,5,FALSE)</f>
        <v>0</v>
      </c>
      <c r="K130" s="217">
        <f>VLOOKUP(A130,'[1]CUT Bs'!A:S,6,FALSE)</f>
        <v>0</v>
      </c>
      <c r="L130" s="217">
        <f>VLOOKUP(A130,'[1]CUT Bs'!A:S,7,FALSE)</f>
        <v>0</v>
      </c>
      <c r="M130" s="217">
        <f>VLOOKUP(A130,'[1]CUT Bs'!A:S,8,FALSE)</f>
        <v>0</v>
      </c>
      <c r="N130" s="217">
        <f>VLOOKUP(A130,'[1]CUT Bs'!A:S,9,FALSE)</f>
        <v>0</v>
      </c>
      <c r="O130" s="217">
        <f>VLOOKUP(A130,'[1]CUT Bs'!A:S,10,FALSE)</f>
        <v>0</v>
      </c>
      <c r="P130" s="217">
        <f>VLOOKUP(A130,'[1]CUT Bs'!A:S,11,FALSE)</f>
        <v>0</v>
      </c>
      <c r="Q130" s="217">
        <f>VLOOKUP(A130,'[1]CUT Bs'!A:S,12,FALSE)</f>
        <v>0</v>
      </c>
      <c r="R130" s="217">
        <f>VLOOKUP(A130,'[1]CUT Bs'!A:S,13,FALSE)</f>
        <v>0</v>
      </c>
      <c r="S130" s="217">
        <f>VLOOKUP(A130,'[1]CUT Bs'!A:S,14,FALSE)</f>
        <v>0</v>
      </c>
      <c r="T130" s="217">
        <f>VLOOKUP(A130,'[1]CUT Bs'!A:S,15,FALSE)</f>
        <v>0</v>
      </c>
      <c r="U130" s="217">
        <f>VLOOKUP(A130,'[1]CUT Bs'!A:S,16,FALSE)</f>
        <v>0</v>
      </c>
      <c r="V130" s="217">
        <f>VLOOKUP(A130,'[1]CUT Bs'!A:S,17,FALSE)</f>
        <v>0</v>
      </c>
      <c r="W130" s="217">
        <f>VLOOKUP(A130,'[1]RES. TRL'!F:H,2,FALSE)</f>
        <v>0</v>
      </c>
      <c r="X130" s="217">
        <f>VLOOKUP(A130,'[1]RES. TRL'!F:H,3,FALSE)</f>
        <v>0</v>
      </c>
      <c r="Y130" s="217">
        <f>VLOOKUP(A130,'[1]CUT USD'!A:N,2,FALSE)</f>
        <v>0</v>
      </c>
      <c r="Z130" s="217">
        <f>VLOOKUP(A130,'[1]CUT USD'!A:N,3,FALSE)</f>
        <v>0</v>
      </c>
      <c r="AA130" s="217">
        <f>VLOOKUP(A130,'[1]CUT USD'!A:N,4,FALSE)</f>
        <v>0</v>
      </c>
      <c r="AB130" s="217">
        <f>VLOOKUP(A130,'[1]CUT USD'!A:N,5,FALSE)</f>
        <v>0</v>
      </c>
      <c r="AC130" s="217">
        <f>VLOOKUP(A130,'[1]CUT USD'!A:N,6,FALSE)</f>
        <v>0</v>
      </c>
      <c r="AD130" s="217">
        <f>VLOOKUP(A130,'[1]CUT USD'!A:N,7,FALSE)</f>
        <v>0</v>
      </c>
      <c r="AE130" s="217">
        <f>VLOOKUP(A130,'[1]CUT USD'!A:N,8,FALSE)</f>
        <v>0</v>
      </c>
      <c r="AF130" s="217">
        <f>VLOOKUP(A130,'[1]CUT USD'!A:N,9,FALSE)</f>
        <v>0</v>
      </c>
      <c r="AG130" s="217">
        <f>VLOOKUP(A130,'[1]CUT USD'!A:N,10,FALSE)</f>
        <v>0</v>
      </c>
      <c r="AH130" s="217">
        <f>VLOOKUP(A130,'[1]CUT USD'!A:N,11,FALSE)</f>
        <v>0</v>
      </c>
      <c r="AI130" s="217">
        <f>VLOOKUP(A130,'[1]CUT USD'!A:N,12,FALSE)</f>
        <v>0</v>
      </c>
      <c r="AJ130" s="217">
        <f>VLOOKUP(A130,'[1]CUT USD'!A:N,13,FALSE)</f>
        <v>0</v>
      </c>
      <c r="AK130" s="217">
        <f>VLOOKUP(A130,'[1]CUT USD'!A:N,14,FALSE)</f>
        <v>0</v>
      </c>
      <c r="AL130" s="160">
        <f t="shared" si="2"/>
        <v>0</v>
      </c>
      <c r="AO130" s="84"/>
    </row>
    <row r="131" spans="1:41" ht="33" customHeight="1">
      <c r="A131" s="134">
        <v>295</v>
      </c>
      <c r="B131" s="135" t="str">
        <f>PROPER(VLOOKUP(A131,[1]bd_lista!$A:$D,2,FALSE))</f>
        <v>Univ. Indígena Bol. Comun. Intercult Prod. Casimiro Huanca</v>
      </c>
      <c r="C131" s="229" t="s">
        <v>1344</v>
      </c>
      <c r="D131" s="217">
        <f>VLOOKUP(A131,'[1]RES. TRL'!A:C,2,FALSE)</f>
        <v>0</v>
      </c>
      <c r="E131" s="217">
        <f>VLOOKUP(A131,'[1]RES. TRL'!A:C,3,FALSE)</f>
        <v>0</v>
      </c>
      <c r="F131" s="217">
        <f>VLOOKUP(A131,[1]RES.CDI!A:B,2,FALSE)</f>
        <v>0</v>
      </c>
      <c r="G131" s="217">
        <f>VLOOKUP(A131,'[1]CUT Bs'!A:S,2,FALSE)</f>
        <v>0</v>
      </c>
      <c r="H131" s="217">
        <f>VLOOKUP(A131,'[1]CUT Bs'!A:S,3,FALSE)</f>
        <v>0</v>
      </c>
      <c r="I131" s="217">
        <f>VLOOKUP(A131,'[1]CUT Bs'!A:S,4,FALSE)</f>
        <v>0</v>
      </c>
      <c r="J131" s="217">
        <f>VLOOKUP(A131,'[1]CUT Bs'!A:S,5,FALSE)</f>
        <v>0</v>
      </c>
      <c r="K131" s="217">
        <f>VLOOKUP(A131,'[1]CUT Bs'!A:S,6,FALSE)</f>
        <v>0</v>
      </c>
      <c r="L131" s="217">
        <f>VLOOKUP(A131,'[1]CUT Bs'!A:S,7,FALSE)</f>
        <v>0</v>
      </c>
      <c r="M131" s="217">
        <f>VLOOKUP(A131,'[1]CUT Bs'!A:S,8,FALSE)</f>
        <v>0</v>
      </c>
      <c r="N131" s="217">
        <f>VLOOKUP(A131,'[1]CUT Bs'!A:S,9,FALSE)</f>
        <v>0</v>
      </c>
      <c r="O131" s="217">
        <f>VLOOKUP(A131,'[1]CUT Bs'!A:S,10,FALSE)</f>
        <v>0</v>
      </c>
      <c r="P131" s="217">
        <f>VLOOKUP(A131,'[1]CUT Bs'!A:S,11,FALSE)</f>
        <v>0</v>
      </c>
      <c r="Q131" s="217">
        <f>VLOOKUP(A131,'[1]CUT Bs'!A:S,12,FALSE)</f>
        <v>0</v>
      </c>
      <c r="R131" s="217">
        <f>VLOOKUP(A131,'[1]CUT Bs'!A:S,13,FALSE)</f>
        <v>0</v>
      </c>
      <c r="S131" s="217">
        <f>VLOOKUP(A131,'[1]CUT Bs'!A:S,14,FALSE)</f>
        <v>0</v>
      </c>
      <c r="T131" s="217">
        <f>VLOOKUP(A131,'[1]CUT Bs'!A:S,15,FALSE)</f>
        <v>0</v>
      </c>
      <c r="U131" s="217">
        <f>VLOOKUP(A131,'[1]CUT Bs'!A:S,16,FALSE)</f>
        <v>0</v>
      </c>
      <c r="V131" s="217">
        <f>VLOOKUP(A131,'[1]CUT Bs'!A:S,17,FALSE)</f>
        <v>0</v>
      </c>
      <c r="W131" s="217">
        <f>VLOOKUP(A131,'[1]RES. TRL'!F:H,2,FALSE)</f>
        <v>0</v>
      </c>
      <c r="X131" s="217">
        <f>VLOOKUP(A131,'[1]RES. TRL'!F:H,3,FALSE)</f>
        <v>0</v>
      </c>
      <c r="Y131" s="217">
        <f>VLOOKUP(A131,'[1]CUT USD'!A:N,2,FALSE)</f>
        <v>0</v>
      </c>
      <c r="Z131" s="217">
        <f>VLOOKUP(A131,'[1]CUT USD'!A:N,3,FALSE)</f>
        <v>0</v>
      </c>
      <c r="AA131" s="217">
        <f>VLOOKUP(A131,'[1]CUT USD'!A:N,4,FALSE)</f>
        <v>0</v>
      </c>
      <c r="AB131" s="217">
        <f>VLOOKUP(A131,'[1]CUT USD'!A:N,5,FALSE)</f>
        <v>0</v>
      </c>
      <c r="AC131" s="217">
        <f>VLOOKUP(A131,'[1]CUT USD'!A:N,6,FALSE)</f>
        <v>0</v>
      </c>
      <c r="AD131" s="217">
        <f>VLOOKUP(A131,'[1]CUT USD'!A:N,7,FALSE)</f>
        <v>0</v>
      </c>
      <c r="AE131" s="217">
        <f>VLOOKUP(A131,'[1]CUT USD'!A:N,8,FALSE)</f>
        <v>0</v>
      </c>
      <c r="AF131" s="217">
        <f>VLOOKUP(A131,'[1]CUT USD'!A:N,9,FALSE)</f>
        <v>0</v>
      </c>
      <c r="AG131" s="217">
        <f>VLOOKUP(A131,'[1]CUT USD'!A:N,10,FALSE)</f>
        <v>0</v>
      </c>
      <c r="AH131" s="217">
        <f>VLOOKUP(A131,'[1]CUT USD'!A:N,11,FALSE)</f>
        <v>0</v>
      </c>
      <c r="AI131" s="217">
        <f>VLOOKUP(A131,'[1]CUT USD'!A:N,12,FALSE)</f>
        <v>0</v>
      </c>
      <c r="AJ131" s="217">
        <f>VLOOKUP(A131,'[1]CUT USD'!A:N,13,FALSE)</f>
        <v>0</v>
      </c>
      <c r="AK131" s="217">
        <f>VLOOKUP(A131,'[1]CUT USD'!A:N,14,FALSE)</f>
        <v>0</v>
      </c>
      <c r="AL131" s="160">
        <f t="shared" si="2"/>
        <v>0</v>
      </c>
      <c r="AO131" s="84"/>
    </row>
    <row r="132" spans="1:41" ht="33" customHeight="1">
      <c r="A132" s="134">
        <v>296</v>
      </c>
      <c r="B132" s="135" t="str">
        <f>PROPER(VLOOKUP(A132,[1]bd_lista!$A:$D,2,FALSE))</f>
        <v>Univ. Indígena Bol. Comun. Intercult Prod. Apiaguaiki Tupa</v>
      </c>
      <c r="C132" s="229" t="s">
        <v>1344</v>
      </c>
      <c r="D132" s="217">
        <f>VLOOKUP(A132,'[1]RES. TRL'!A:C,2,FALSE)</f>
        <v>0</v>
      </c>
      <c r="E132" s="217">
        <f>VLOOKUP(A132,'[1]RES. TRL'!A:C,3,FALSE)</f>
        <v>0</v>
      </c>
      <c r="F132" s="217">
        <f>VLOOKUP(A132,[1]RES.CDI!A:B,2,FALSE)</f>
        <v>0</v>
      </c>
      <c r="G132" s="217">
        <f>VLOOKUP(A132,'[1]CUT Bs'!A:S,2,FALSE)</f>
        <v>0</v>
      </c>
      <c r="H132" s="217">
        <f>VLOOKUP(A132,'[1]CUT Bs'!A:S,3,FALSE)</f>
        <v>0</v>
      </c>
      <c r="I132" s="217">
        <f>VLOOKUP(A132,'[1]CUT Bs'!A:S,4,FALSE)</f>
        <v>0</v>
      </c>
      <c r="J132" s="217">
        <f>VLOOKUP(A132,'[1]CUT Bs'!A:S,5,FALSE)</f>
        <v>0</v>
      </c>
      <c r="K132" s="217">
        <f>VLOOKUP(A132,'[1]CUT Bs'!A:S,6,FALSE)</f>
        <v>0</v>
      </c>
      <c r="L132" s="217">
        <f>VLOOKUP(A132,'[1]CUT Bs'!A:S,7,FALSE)</f>
        <v>0</v>
      </c>
      <c r="M132" s="217">
        <f>VLOOKUP(A132,'[1]CUT Bs'!A:S,8,FALSE)</f>
        <v>0</v>
      </c>
      <c r="N132" s="217">
        <f>VLOOKUP(A132,'[1]CUT Bs'!A:S,9,FALSE)</f>
        <v>0</v>
      </c>
      <c r="O132" s="217">
        <f>VLOOKUP(A132,'[1]CUT Bs'!A:S,10,FALSE)</f>
        <v>0</v>
      </c>
      <c r="P132" s="217">
        <f>VLOOKUP(A132,'[1]CUT Bs'!A:S,11,FALSE)</f>
        <v>0</v>
      </c>
      <c r="Q132" s="217">
        <f>VLOOKUP(A132,'[1]CUT Bs'!A:S,12,FALSE)</f>
        <v>0</v>
      </c>
      <c r="R132" s="217">
        <f>VLOOKUP(A132,'[1]CUT Bs'!A:S,13,FALSE)</f>
        <v>0</v>
      </c>
      <c r="S132" s="217">
        <f>VLOOKUP(A132,'[1]CUT Bs'!A:S,14,FALSE)</f>
        <v>0</v>
      </c>
      <c r="T132" s="217">
        <f>VLOOKUP(A132,'[1]CUT Bs'!A:S,15,FALSE)</f>
        <v>0</v>
      </c>
      <c r="U132" s="217">
        <f>VLOOKUP(A132,'[1]CUT Bs'!A:S,16,FALSE)</f>
        <v>0</v>
      </c>
      <c r="V132" s="217">
        <f>VLOOKUP(A132,'[1]CUT Bs'!A:S,17,FALSE)</f>
        <v>0</v>
      </c>
      <c r="W132" s="217">
        <f>VLOOKUP(A132,'[1]RES. TRL'!F:H,2,FALSE)</f>
        <v>0</v>
      </c>
      <c r="X132" s="217">
        <f>VLOOKUP(A132,'[1]RES. TRL'!F:H,3,FALSE)</f>
        <v>0</v>
      </c>
      <c r="Y132" s="217">
        <f>VLOOKUP(A132,'[1]CUT USD'!A:N,2,FALSE)</f>
        <v>0</v>
      </c>
      <c r="Z132" s="217">
        <f>VLOOKUP(A132,'[1]CUT USD'!A:N,3,FALSE)</f>
        <v>0</v>
      </c>
      <c r="AA132" s="217">
        <f>VLOOKUP(A132,'[1]CUT USD'!A:N,4,FALSE)</f>
        <v>0</v>
      </c>
      <c r="AB132" s="217">
        <f>VLOOKUP(A132,'[1]CUT USD'!A:N,5,FALSE)</f>
        <v>0</v>
      </c>
      <c r="AC132" s="217">
        <f>VLOOKUP(A132,'[1]CUT USD'!A:N,6,FALSE)</f>
        <v>0</v>
      </c>
      <c r="AD132" s="217">
        <f>VLOOKUP(A132,'[1]CUT USD'!A:N,7,FALSE)</f>
        <v>0</v>
      </c>
      <c r="AE132" s="217">
        <f>VLOOKUP(A132,'[1]CUT USD'!A:N,8,FALSE)</f>
        <v>0</v>
      </c>
      <c r="AF132" s="217">
        <f>VLOOKUP(A132,'[1]CUT USD'!A:N,9,FALSE)</f>
        <v>0</v>
      </c>
      <c r="AG132" s="217">
        <f>VLOOKUP(A132,'[1]CUT USD'!A:N,10,FALSE)</f>
        <v>0</v>
      </c>
      <c r="AH132" s="217">
        <f>VLOOKUP(A132,'[1]CUT USD'!A:N,11,FALSE)</f>
        <v>0</v>
      </c>
      <c r="AI132" s="217">
        <f>VLOOKUP(A132,'[1]CUT USD'!A:N,12,FALSE)</f>
        <v>0</v>
      </c>
      <c r="AJ132" s="217">
        <f>VLOOKUP(A132,'[1]CUT USD'!A:N,13,FALSE)</f>
        <v>0</v>
      </c>
      <c r="AK132" s="217">
        <f>VLOOKUP(A132,'[1]CUT USD'!A:N,14,FALSE)</f>
        <v>0</v>
      </c>
      <c r="AL132" s="160">
        <f t="shared" si="2"/>
        <v>0</v>
      </c>
      <c r="AO132" s="84"/>
    </row>
    <row r="133" spans="1:41" ht="33" customHeight="1">
      <c r="A133" s="134">
        <v>297</v>
      </c>
      <c r="B133" s="135" t="str">
        <f>PROPER(VLOOKUP(A133,[1]bd_lista!$A:$D,2,FALSE))</f>
        <v>Servicio Nacional De Caminos Residual</v>
      </c>
      <c r="C133" s="229" t="s">
        <v>1344</v>
      </c>
      <c r="D133" s="217">
        <f>VLOOKUP(A133,'[1]RES. TRL'!A:C,2,FALSE)</f>
        <v>0</v>
      </c>
      <c r="E133" s="217">
        <f>VLOOKUP(A133,'[1]RES. TRL'!A:C,3,FALSE)</f>
        <v>0</v>
      </c>
      <c r="F133" s="217">
        <f>VLOOKUP(A133,[1]RES.CDI!A:B,2,FALSE)</f>
        <v>0</v>
      </c>
      <c r="G133" s="217">
        <f>VLOOKUP(A133,'[1]CUT Bs'!A:S,2,FALSE)</f>
        <v>0</v>
      </c>
      <c r="H133" s="217">
        <f>VLOOKUP(A133,'[1]CUT Bs'!A:S,3,FALSE)</f>
        <v>0</v>
      </c>
      <c r="I133" s="217">
        <f>VLOOKUP(A133,'[1]CUT Bs'!A:S,4,FALSE)</f>
        <v>0</v>
      </c>
      <c r="J133" s="217">
        <f>VLOOKUP(A133,'[1]CUT Bs'!A:S,5,FALSE)</f>
        <v>0</v>
      </c>
      <c r="K133" s="217">
        <f>VLOOKUP(A133,'[1]CUT Bs'!A:S,6,FALSE)</f>
        <v>0</v>
      </c>
      <c r="L133" s="217">
        <f>VLOOKUP(A133,'[1]CUT Bs'!A:S,7,FALSE)</f>
        <v>0</v>
      </c>
      <c r="M133" s="217">
        <f>VLOOKUP(A133,'[1]CUT Bs'!A:S,8,FALSE)</f>
        <v>0</v>
      </c>
      <c r="N133" s="217">
        <f>VLOOKUP(A133,'[1]CUT Bs'!A:S,9,FALSE)</f>
        <v>0</v>
      </c>
      <c r="O133" s="217">
        <f>VLOOKUP(A133,'[1]CUT Bs'!A:S,10,FALSE)</f>
        <v>0</v>
      </c>
      <c r="P133" s="217">
        <f>VLOOKUP(A133,'[1]CUT Bs'!A:S,11,FALSE)</f>
        <v>0</v>
      </c>
      <c r="Q133" s="217">
        <f>VLOOKUP(A133,'[1]CUT Bs'!A:S,12,FALSE)</f>
        <v>0</v>
      </c>
      <c r="R133" s="217">
        <f>VLOOKUP(A133,'[1]CUT Bs'!A:S,13,FALSE)</f>
        <v>0</v>
      </c>
      <c r="S133" s="217">
        <f>VLOOKUP(A133,'[1]CUT Bs'!A:S,14,FALSE)</f>
        <v>0</v>
      </c>
      <c r="T133" s="217">
        <f>VLOOKUP(A133,'[1]CUT Bs'!A:S,15,FALSE)</f>
        <v>0</v>
      </c>
      <c r="U133" s="217">
        <f>VLOOKUP(A133,'[1]CUT Bs'!A:S,16,FALSE)</f>
        <v>0</v>
      </c>
      <c r="V133" s="217">
        <f>VLOOKUP(A133,'[1]CUT Bs'!A:S,17,FALSE)</f>
        <v>0</v>
      </c>
      <c r="W133" s="217">
        <f>VLOOKUP(A133,'[1]RES. TRL'!F:H,2,FALSE)</f>
        <v>0</v>
      </c>
      <c r="X133" s="217">
        <f>VLOOKUP(A133,'[1]RES. TRL'!F:H,3,FALSE)</f>
        <v>0</v>
      </c>
      <c r="Y133" s="217">
        <f>VLOOKUP(A133,'[1]CUT USD'!A:N,2,FALSE)</f>
        <v>0</v>
      </c>
      <c r="Z133" s="217">
        <f>VLOOKUP(A133,'[1]CUT USD'!A:N,3,FALSE)</f>
        <v>0</v>
      </c>
      <c r="AA133" s="217">
        <f>VLOOKUP(A133,'[1]CUT USD'!A:N,4,FALSE)</f>
        <v>0</v>
      </c>
      <c r="AB133" s="217">
        <f>VLOOKUP(A133,'[1]CUT USD'!A:N,5,FALSE)</f>
        <v>0</v>
      </c>
      <c r="AC133" s="217">
        <f>VLOOKUP(A133,'[1]CUT USD'!A:N,6,FALSE)</f>
        <v>0</v>
      </c>
      <c r="AD133" s="217">
        <f>VLOOKUP(A133,'[1]CUT USD'!A:N,7,FALSE)</f>
        <v>0</v>
      </c>
      <c r="AE133" s="217">
        <f>VLOOKUP(A133,'[1]CUT USD'!A:N,8,FALSE)</f>
        <v>0</v>
      </c>
      <c r="AF133" s="217">
        <f>VLOOKUP(A133,'[1]CUT USD'!A:N,9,FALSE)</f>
        <v>0</v>
      </c>
      <c r="AG133" s="217">
        <f>VLOOKUP(A133,'[1]CUT USD'!A:N,10,FALSE)</f>
        <v>0</v>
      </c>
      <c r="AH133" s="217">
        <f>VLOOKUP(A133,'[1]CUT USD'!A:N,11,FALSE)</f>
        <v>0</v>
      </c>
      <c r="AI133" s="217">
        <f>VLOOKUP(A133,'[1]CUT USD'!A:N,12,FALSE)</f>
        <v>0</v>
      </c>
      <c r="AJ133" s="217">
        <f>VLOOKUP(A133,'[1]CUT USD'!A:N,13,FALSE)</f>
        <v>0</v>
      </c>
      <c r="AK133" s="217">
        <f>VLOOKUP(A133,'[1]CUT USD'!A:N,14,FALSE)</f>
        <v>0</v>
      </c>
      <c r="AL133" s="160">
        <f t="shared" si="2"/>
        <v>0</v>
      </c>
      <c r="AO133" s="84"/>
    </row>
    <row r="134" spans="1:41" ht="33" customHeight="1">
      <c r="A134" s="134">
        <v>298</v>
      </c>
      <c r="B134" s="135" t="str">
        <f>PROPER(VLOOKUP(A134,[1]bd_lista!$A:$D,2,FALSE))</f>
        <v>Servicio Departamental De Riego - Chuquisaca</v>
      </c>
      <c r="C134" s="229" t="s">
        <v>11991</v>
      </c>
      <c r="D134" s="217">
        <f>VLOOKUP(A134,'[1]RES. TRL'!A:C,2,FALSE)</f>
        <v>0</v>
      </c>
      <c r="E134" s="217">
        <f>VLOOKUP(A134,'[1]RES. TRL'!A:C,3,FALSE)</f>
        <v>0</v>
      </c>
      <c r="F134" s="217">
        <f>VLOOKUP(A134,[1]RES.CDI!A:B,2,FALSE)</f>
        <v>0</v>
      </c>
      <c r="G134" s="217">
        <f>VLOOKUP(A134,'[1]CUT Bs'!A:S,2,FALSE)</f>
        <v>0</v>
      </c>
      <c r="H134" s="217">
        <f>VLOOKUP(A134,'[1]CUT Bs'!A:S,3,FALSE)</f>
        <v>0</v>
      </c>
      <c r="I134" s="217">
        <f>VLOOKUP(A134,'[1]CUT Bs'!A:S,4,FALSE)</f>
        <v>0</v>
      </c>
      <c r="J134" s="217">
        <f>VLOOKUP(A134,'[1]CUT Bs'!A:S,5,FALSE)</f>
        <v>0</v>
      </c>
      <c r="K134" s="217">
        <f>VLOOKUP(A134,'[1]CUT Bs'!A:S,6,FALSE)</f>
        <v>0</v>
      </c>
      <c r="L134" s="217">
        <f>VLOOKUP(A134,'[1]CUT Bs'!A:S,7,FALSE)</f>
        <v>0</v>
      </c>
      <c r="M134" s="217">
        <f>VLOOKUP(A134,'[1]CUT Bs'!A:S,8,FALSE)</f>
        <v>0</v>
      </c>
      <c r="N134" s="217">
        <f>VLOOKUP(A134,'[1]CUT Bs'!A:S,9,FALSE)</f>
        <v>0</v>
      </c>
      <c r="O134" s="217">
        <f>VLOOKUP(A134,'[1]CUT Bs'!A:S,10,FALSE)</f>
        <v>0</v>
      </c>
      <c r="P134" s="217">
        <f>VLOOKUP(A134,'[1]CUT Bs'!A:S,11,FALSE)</f>
        <v>0</v>
      </c>
      <c r="Q134" s="217">
        <f>VLOOKUP(A134,'[1]CUT Bs'!A:S,12,FALSE)</f>
        <v>0</v>
      </c>
      <c r="R134" s="217">
        <f>VLOOKUP(A134,'[1]CUT Bs'!A:S,13,FALSE)</f>
        <v>0</v>
      </c>
      <c r="S134" s="217">
        <f>VLOOKUP(A134,'[1]CUT Bs'!A:S,14,FALSE)</f>
        <v>0</v>
      </c>
      <c r="T134" s="217">
        <f>VLOOKUP(A134,'[1]CUT Bs'!A:S,15,FALSE)</f>
        <v>0</v>
      </c>
      <c r="U134" s="217">
        <f>VLOOKUP(A134,'[1]CUT Bs'!A:S,16,FALSE)</f>
        <v>0</v>
      </c>
      <c r="V134" s="217">
        <f>VLOOKUP(A134,'[1]CUT Bs'!A:S,17,FALSE)</f>
        <v>0</v>
      </c>
      <c r="W134" s="217">
        <f>VLOOKUP(A134,'[1]RES. TRL'!F:H,2,FALSE)</f>
        <v>0</v>
      </c>
      <c r="X134" s="217">
        <f>VLOOKUP(A134,'[1]RES. TRL'!F:H,3,FALSE)</f>
        <v>0</v>
      </c>
      <c r="Y134" s="217">
        <f>VLOOKUP(A134,'[1]CUT USD'!A:N,2,FALSE)</f>
        <v>0</v>
      </c>
      <c r="Z134" s="217">
        <f>VLOOKUP(A134,'[1]CUT USD'!A:N,3,FALSE)</f>
        <v>0</v>
      </c>
      <c r="AA134" s="217">
        <f>VLOOKUP(A134,'[1]CUT USD'!A:N,4,FALSE)</f>
        <v>0</v>
      </c>
      <c r="AB134" s="217">
        <f>VLOOKUP(A134,'[1]CUT USD'!A:N,5,FALSE)</f>
        <v>0</v>
      </c>
      <c r="AC134" s="217">
        <f>VLOOKUP(A134,'[1]CUT USD'!A:N,6,FALSE)</f>
        <v>0</v>
      </c>
      <c r="AD134" s="217">
        <f>VLOOKUP(A134,'[1]CUT USD'!A:N,7,FALSE)</f>
        <v>0</v>
      </c>
      <c r="AE134" s="217">
        <f>VLOOKUP(A134,'[1]CUT USD'!A:N,8,FALSE)</f>
        <v>0</v>
      </c>
      <c r="AF134" s="217">
        <f>VLOOKUP(A134,'[1]CUT USD'!A:N,9,FALSE)</f>
        <v>0</v>
      </c>
      <c r="AG134" s="217">
        <f>VLOOKUP(A134,'[1]CUT USD'!A:N,10,FALSE)</f>
        <v>0</v>
      </c>
      <c r="AH134" s="217">
        <f>VLOOKUP(A134,'[1]CUT USD'!A:N,11,FALSE)</f>
        <v>0</v>
      </c>
      <c r="AI134" s="217">
        <f>VLOOKUP(A134,'[1]CUT USD'!A:N,12,FALSE)</f>
        <v>0</v>
      </c>
      <c r="AJ134" s="217">
        <f>VLOOKUP(A134,'[1]CUT USD'!A:N,13,FALSE)</f>
        <v>0</v>
      </c>
      <c r="AK134" s="217">
        <f>VLOOKUP(A134,'[1]CUT USD'!A:N,14,FALSE)</f>
        <v>0</v>
      </c>
      <c r="AL134" s="160">
        <f t="shared" si="2"/>
        <v>0</v>
      </c>
      <c r="AO134" s="84"/>
    </row>
    <row r="135" spans="1:41" ht="33" customHeight="1">
      <c r="A135" s="134">
        <v>299</v>
      </c>
      <c r="B135" s="135" t="str">
        <f>PROPER(VLOOKUP(A135,[1]bd_lista!$A:$D,2,FALSE))</f>
        <v>Servicio Departamental De Riego - La Paz</v>
      </c>
      <c r="C135" s="229" t="s">
        <v>11991</v>
      </c>
      <c r="D135" s="217">
        <f>VLOOKUP(A135,'[1]RES. TRL'!A:C,2,FALSE)</f>
        <v>0</v>
      </c>
      <c r="E135" s="217">
        <f>VLOOKUP(A135,'[1]RES. TRL'!A:C,3,FALSE)</f>
        <v>0</v>
      </c>
      <c r="F135" s="217">
        <f>VLOOKUP(A135,[1]RES.CDI!A:B,2,FALSE)</f>
        <v>0</v>
      </c>
      <c r="G135" s="217">
        <f>VLOOKUP(A135,'[1]CUT Bs'!A:S,2,FALSE)</f>
        <v>1151500</v>
      </c>
      <c r="H135" s="217">
        <f>VLOOKUP(A135,'[1]CUT Bs'!A:S,3,FALSE)</f>
        <v>0</v>
      </c>
      <c r="I135" s="217">
        <f>VLOOKUP(A135,'[1]CUT Bs'!A:S,4,FALSE)</f>
        <v>0</v>
      </c>
      <c r="J135" s="217">
        <f>VLOOKUP(A135,'[1]CUT Bs'!A:S,5,FALSE)</f>
        <v>0</v>
      </c>
      <c r="K135" s="217">
        <f>VLOOKUP(A135,'[1]CUT Bs'!A:S,6,FALSE)</f>
        <v>0</v>
      </c>
      <c r="L135" s="217">
        <f>VLOOKUP(A135,'[1]CUT Bs'!A:S,7,FALSE)</f>
        <v>0</v>
      </c>
      <c r="M135" s="217">
        <f>VLOOKUP(A135,'[1]CUT Bs'!A:S,8,FALSE)</f>
        <v>12759</v>
      </c>
      <c r="N135" s="217">
        <f>VLOOKUP(A135,'[1]CUT Bs'!A:S,9,FALSE)</f>
        <v>0</v>
      </c>
      <c r="O135" s="217">
        <f>VLOOKUP(A135,'[1]CUT Bs'!A:S,10,FALSE)</f>
        <v>0</v>
      </c>
      <c r="P135" s="217">
        <f>VLOOKUP(A135,'[1]CUT Bs'!A:S,11,FALSE)</f>
        <v>0</v>
      </c>
      <c r="Q135" s="217">
        <f>VLOOKUP(A135,'[1]CUT Bs'!A:S,12,FALSE)</f>
        <v>0</v>
      </c>
      <c r="R135" s="217">
        <f>VLOOKUP(A135,'[1]CUT Bs'!A:S,13,FALSE)</f>
        <v>0</v>
      </c>
      <c r="S135" s="217">
        <f>VLOOKUP(A135,'[1]CUT Bs'!A:S,14,FALSE)</f>
        <v>0</v>
      </c>
      <c r="T135" s="217">
        <f>VLOOKUP(A135,'[1]CUT Bs'!A:S,15,FALSE)</f>
        <v>0</v>
      </c>
      <c r="U135" s="217">
        <f>VLOOKUP(A135,'[1]CUT Bs'!A:S,16,FALSE)</f>
        <v>0</v>
      </c>
      <c r="V135" s="217">
        <f>VLOOKUP(A135,'[1]CUT Bs'!A:S,17,FALSE)</f>
        <v>0</v>
      </c>
      <c r="W135" s="217">
        <f>VLOOKUP(A135,'[1]RES. TRL'!F:H,2,FALSE)</f>
        <v>0</v>
      </c>
      <c r="X135" s="217">
        <f>VLOOKUP(A135,'[1]RES. TRL'!F:H,3,FALSE)</f>
        <v>0</v>
      </c>
      <c r="Y135" s="217">
        <f>VLOOKUP(A135,'[1]CUT USD'!A:N,2,FALSE)</f>
        <v>0</v>
      </c>
      <c r="Z135" s="217">
        <f>VLOOKUP(A135,'[1]CUT USD'!A:N,3,FALSE)</f>
        <v>0</v>
      </c>
      <c r="AA135" s="217">
        <f>VLOOKUP(A135,'[1]CUT USD'!A:N,4,FALSE)</f>
        <v>0</v>
      </c>
      <c r="AB135" s="217">
        <f>VLOOKUP(A135,'[1]CUT USD'!A:N,5,FALSE)</f>
        <v>0</v>
      </c>
      <c r="AC135" s="217">
        <f>VLOOKUP(A135,'[1]CUT USD'!A:N,6,FALSE)</f>
        <v>0</v>
      </c>
      <c r="AD135" s="217">
        <f>VLOOKUP(A135,'[1]CUT USD'!A:N,7,FALSE)</f>
        <v>0</v>
      </c>
      <c r="AE135" s="217">
        <f>VLOOKUP(A135,'[1]CUT USD'!A:N,8,FALSE)</f>
        <v>0</v>
      </c>
      <c r="AF135" s="217">
        <f>VLOOKUP(A135,'[1]CUT USD'!A:N,9,FALSE)</f>
        <v>0</v>
      </c>
      <c r="AG135" s="217">
        <f>VLOOKUP(A135,'[1]CUT USD'!A:N,10,FALSE)</f>
        <v>0</v>
      </c>
      <c r="AH135" s="217">
        <f>VLOOKUP(A135,'[1]CUT USD'!A:N,11,FALSE)</f>
        <v>0</v>
      </c>
      <c r="AI135" s="217">
        <f>VLOOKUP(A135,'[1]CUT USD'!A:N,12,FALSE)</f>
        <v>0</v>
      </c>
      <c r="AJ135" s="217">
        <f>VLOOKUP(A135,'[1]CUT USD'!A:N,13,FALSE)</f>
        <v>0</v>
      </c>
      <c r="AK135" s="217">
        <f>VLOOKUP(A135,'[1]CUT USD'!A:N,14,FALSE)</f>
        <v>0</v>
      </c>
      <c r="AL135" s="160">
        <f t="shared" si="2"/>
        <v>1164259</v>
      </c>
      <c r="AO135" s="84"/>
    </row>
    <row r="136" spans="1:41" ht="33" customHeight="1">
      <c r="A136" s="134">
        <v>300</v>
      </c>
      <c r="B136" s="135" t="str">
        <f>PROPER(VLOOKUP(A136,[1]bd_lista!$A:$D,2,FALSE))</f>
        <v>Servicio Departamental De Riego - Cochabamba</v>
      </c>
      <c r="C136" s="229" t="s">
        <v>11991</v>
      </c>
      <c r="D136" s="217">
        <f>VLOOKUP(A136,'[1]RES. TRL'!A:C,2,FALSE)</f>
        <v>0</v>
      </c>
      <c r="E136" s="217">
        <f>VLOOKUP(A136,'[1]RES. TRL'!A:C,3,FALSE)</f>
        <v>0</v>
      </c>
      <c r="F136" s="217">
        <f>VLOOKUP(A136,[1]RES.CDI!A:B,2,FALSE)</f>
        <v>0</v>
      </c>
      <c r="G136" s="217">
        <f>VLOOKUP(A136,'[1]CUT Bs'!A:S,2,FALSE)</f>
        <v>500000</v>
      </c>
      <c r="H136" s="217">
        <f>VLOOKUP(A136,'[1]CUT Bs'!A:S,3,FALSE)</f>
        <v>0</v>
      </c>
      <c r="I136" s="217">
        <f>VLOOKUP(A136,'[1]CUT Bs'!A:S,4,FALSE)</f>
        <v>0</v>
      </c>
      <c r="J136" s="217">
        <f>VLOOKUP(A136,'[1]CUT Bs'!A:S,5,FALSE)</f>
        <v>0</v>
      </c>
      <c r="K136" s="217">
        <f>VLOOKUP(A136,'[1]CUT Bs'!A:S,6,FALSE)</f>
        <v>0</v>
      </c>
      <c r="L136" s="217">
        <f>VLOOKUP(A136,'[1]CUT Bs'!A:S,7,FALSE)</f>
        <v>0</v>
      </c>
      <c r="M136" s="217">
        <f>VLOOKUP(A136,'[1]CUT Bs'!A:S,8,FALSE)</f>
        <v>4916</v>
      </c>
      <c r="N136" s="217">
        <f>VLOOKUP(A136,'[1]CUT Bs'!A:S,9,FALSE)</f>
        <v>0</v>
      </c>
      <c r="O136" s="217">
        <f>VLOOKUP(A136,'[1]CUT Bs'!A:S,10,FALSE)</f>
        <v>0</v>
      </c>
      <c r="P136" s="217">
        <f>VLOOKUP(A136,'[1]CUT Bs'!A:S,11,FALSE)</f>
        <v>0</v>
      </c>
      <c r="Q136" s="217">
        <f>VLOOKUP(A136,'[1]CUT Bs'!A:S,12,FALSE)</f>
        <v>0</v>
      </c>
      <c r="R136" s="217">
        <f>VLOOKUP(A136,'[1]CUT Bs'!A:S,13,FALSE)</f>
        <v>0</v>
      </c>
      <c r="S136" s="217">
        <f>VLOOKUP(A136,'[1]CUT Bs'!A:S,14,FALSE)</f>
        <v>0</v>
      </c>
      <c r="T136" s="217">
        <f>VLOOKUP(A136,'[1]CUT Bs'!A:S,15,FALSE)</f>
        <v>0</v>
      </c>
      <c r="U136" s="217">
        <f>VLOOKUP(A136,'[1]CUT Bs'!A:S,16,FALSE)</f>
        <v>0</v>
      </c>
      <c r="V136" s="217">
        <f>VLOOKUP(A136,'[1]CUT Bs'!A:S,17,FALSE)</f>
        <v>0</v>
      </c>
      <c r="W136" s="217">
        <f>VLOOKUP(A136,'[1]RES. TRL'!F:H,2,FALSE)</f>
        <v>0</v>
      </c>
      <c r="X136" s="217">
        <f>VLOOKUP(A136,'[1]RES. TRL'!F:H,3,FALSE)</f>
        <v>0</v>
      </c>
      <c r="Y136" s="217">
        <f>VLOOKUP(A136,'[1]CUT USD'!A:N,2,FALSE)</f>
        <v>0</v>
      </c>
      <c r="Z136" s="217">
        <f>VLOOKUP(A136,'[1]CUT USD'!A:N,3,FALSE)</f>
        <v>0</v>
      </c>
      <c r="AA136" s="217">
        <f>VLOOKUP(A136,'[1]CUT USD'!A:N,4,FALSE)</f>
        <v>0</v>
      </c>
      <c r="AB136" s="217">
        <f>VLOOKUP(A136,'[1]CUT USD'!A:N,5,FALSE)</f>
        <v>0</v>
      </c>
      <c r="AC136" s="217">
        <f>VLOOKUP(A136,'[1]CUT USD'!A:N,6,FALSE)</f>
        <v>0</v>
      </c>
      <c r="AD136" s="217">
        <f>VLOOKUP(A136,'[1]CUT USD'!A:N,7,FALSE)</f>
        <v>0</v>
      </c>
      <c r="AE136" s="217">
        <f>VLOOKUP(A136,'[1]CUT USD'!A:N,8,FALSE)</f>
        <v>0</v>
      </c>
      <c r="AF136" s="217">
        <f>VLOOKUP(A136,'[1]CUT USD'!A:N,9,FALSE)</f>
        <v>0</v>
      </c>
      <c r="AG136" s="217">
        <f>VLOOKUP(A136,'[1]CUT USD'!A:N,10,FALSE)</f>
        <v>0</v>
      </c>
      <c r="AH136" s="217">
        <f>VLOOKUP(A136,'[1]CUT USD'!A:N,11,FALSE)</f>
        <v>0</v>
      </c>
      <c r="AI136" s="217">
        <f>VLOOKUP(A136,'[1]CUT USD'!A:N,12,FALSE)</f>
        <v>0</v>
      </c>
      <c r="AJ136" s="217">
        <f>VLOOKUP(A136,'[1]CUT USD'!A:N,13,FALSE)</f>
        <v>0</v>
      </c>
      <c r="AK136" s="217">
        <f>VLOOKUP(A136,'[1]CUT USD'!A:N,14,FALSE)</f>
        <v>0</v>
      </c>
      <c r="AL136" s="160">
        <f t="shared" si="2"/>
        <v>504916</v>
      </c>
      <c r="AO136" s="84"/>
    </row>
    <row r="137" spans="1:41" ht="33" customHeight="1">
      <c r="A137" s="134">
        <v>301</v>
      </c>
      <c r="B137" s="135" t="str">
        <f>PROPER(VLOOKUP(A137,[1]bd_lista!$A:$D,2,FALSE))</f>
        <v>Servicio Departamental De Riego - Oruro</v>
      </c>
      <c r="C137" s="229" t="s">
        <v>11991</v>
      </c>
      <c r="D137" s="217">
        <f>VLOOKUP(A137,'[1]RES. TRL'!A:C,2,FALSE)</f>
        <v>0</v>
      </c>
      <c r="E137" s="217">
        <f>VLOOKUP(A137,'[1]RES. TRL'!A:C,3,FALSE)</f>
        <v>0</v>
      </c>
      <c r="F137" s="217">
        <f>VLOOKUP(A137,[1]RES.CDI!A:B,2,FALSE)</f>
        <v>0</v>
      </c>
      <c r="G137" s="217">
        <f>VLOOKUP(A137,'[1]CUT Bs'!A:S,2,FALSE)</f>
        <v>0</v>
      </c>
      <c r="H137" s="217">
        <f>VLOOKUP(A137,'[1]CUT Bs'!A:S,3,FALSE)</f>
        <v>0</v>
      </c>
      <c r="I137" s="217">
        <f>VLOOKUP(A137,'[1]CUT Bs'!A:S,4,FALSE)</f>
        <v>0</v>
      </c>
      <c r="J137" s="217">
        <f>VLOOKUP(A137,'[1]CUT Bs'!A:S,5,FALSE)</f>
        <v>0</v>
      </c>
      <c r="K137" s="217">
        <f>VLOOKUP(A137,'[1]CUT Bs'!A:S,6,FALSE)</f>
        <v>0</v>
      </c>
      <c r="L137" s="217">
        <f>VLOOKUP(A137,'[1]CUT Bs'!A:S,7,FALSE)</f>
        <v>0</v>
      </c>
      <c r="M137" s="217">
        <f>VLOOKUP(A137,'[1]CUT Bs'!A:S,8,FALSE)</f>
        <v>9689</v>
      </c>
      <c r="N137" s="217">
        <f>VLOOKUP(A137,'[1]CUT Bs'!A:S,9,FALSE)</f>
        <v>0</v>
      </c>
      <c r="O137" s="217">
        <f>VLOOKUP(A137,'[1]CUT Bs'!A:S,10,FALSE)</f>
        <v>0</v>
      </c>
      <c r="P137" s="217">
        <f>VLOOKUP(A137,'[1]CUT Bs'!A:S,11,FALSE)</f>
        <v>0</v>
      </c>
      <c r="Q137" s="217">
        <f>VLOOKUP(A137,'[1]CUT Bs'!A:S,12,FALSE)</f>
        <v>0</v>
      </c>
      <c r="R137" s="217">
        <f>VLOOKUP(A137,'[1]CUT Bs'!A:S,13,FALSE)</f>
        <v>0</v>
      </c>
      <c r="S137" s="217">
        <f>VLOOKUP(A137,'[1]CUT Bs'!A:S,14,FALSE)</f>
        <v>0</v>
      </c>
      <c r="T137" s="217">
        <f>VLOOKUP(A137,'[1]CUT Bs'!A:S,15,FALSE)</f>
        <v>0</v>
      </c>
      <c r="U137" s="217">
        <f>VLOOKUP(A137,'[1]CUT Bs'!A:S,16,FALSE)</f>
        <v>0</v>
      </c>
      <c r="V137" s="217">
        <f>VLOOKUP(A137,'[1]CUT Bs'!A:S,17,FALSE)</f>
        <v>0</v>
      </c>
      <c r="W137" s="217">
        <f>VLOOKUP(A137,'[1]RES. TRL'!F:H,2,FALSE)</f>
        <v>0</v>
      </c>
      <c r="X137" s="217">
        <f>VLOOKUP(A137,'[1]RES. TRL'!F:H,3,FALSE)</f>
        <v>0</v>
      </c>
      <c r="Y137" s="217">
        <f>VLOOKUP(A137,'[1]CUT USD'!A:N,2,FALSE)</f>
        <v>0</v>
      </c>
      <c r="Z137" s="217">
        <f>VLOOKUP(A137,'[1]CUT USD'!A:N,3,FALSE)</f>
        <v>0</v>
      </c>
      <c r="AA137" s="217">
        <f>VLOOKUP(A137,'[1]CUT USD'!A:N,4,FALSE)</f>
        <v>0</v>
      </c>
      <c r="AB137" s="217">
        <f>VLOOKUP(A137,'[1]CUT USD'!A:N,5,FALSE)</f>
        <v>0</v>
      </c>
      <c r="AC137" s="217">
        <f>VLOOKUP(A137,'[1]CUT USD'!A:N,6,FALSE)</f>
        <v>0</v>
      </c>
      <c r="AD137" s="217">
        <f>VLOOKUP(A137,'[1]CUT USD'!A:N,7,FALSE)</f>
        <v>0</v>
      </c>
      <c r="AE137" s="217">
        <f>VLOOKUP(A137,'[1]CUT USD'!A:N,8,FALSE)</f>
        <v>0</v>
      </c>
      <c r="AF137" s="217">
        <f>VLOOKUP(A137,'[1]CUT USD'!A:N,9,FALSE)</f>
        <v>0</v>
      </c>
      <c r="AG137" s="217">
        <f>VLOOKUP(A137,'[1]CUT USD'!A:N,10,FALSE)</f>
        <v>0</v>
      </c>
      <c r="AH137" s="217">
        <f>VLOOKUP(A137,'[1]CUT USD'!A:N,11,FALSE)</f>
        <v>0</v>
      </c>
      <c r="AI137" s="217">
        <f>VLOOKUP(A137,'[1]CUT USD'!A:N,12,FALSE)</f>
        <v>0</v>
      </c>
      <c r="AJ137" s="217">
        <f>VLOOKUP(A137,'[1]CUT USD'!A:N,13,FALSE)</f>
        <v>0</v>
      </c>
      <c r="AK137" s="217">
        <f>VLOOKUP(A137,'[1]CUT USD'!A:N,14,FALSE)</f>
        <v>0</v>
      </c>
      <c r="AL137" s="160">
        <f t="shared" si="2"/>
        <v>9689</v>
      </c>
      <c r="AO137" s="84"/>
    </row>
    <row r="138" spans="1:41" ht="33" customHeight="1">
      <c r="A138" s="134">
        <v>302</v>
      </c>
      <c r="B138" s="135" t="str">
        <f>PROPER(VLOOKUP(A138,[1]bd_lista!$A:$D,2,FALSE))</f>
        <v>Servicio Departamental De Riego - Potosí</v>
      </c>
      <c r="C138" s="229" t="s">
        <v>11991</v>
      </c>
      <c r="D138" s="217">
        <f>VLOOKUP(A138,'[1]RES. TRL'!A:C,2,FALSE)</f>
        <v>0</v>
      </c>
      <c r="E138" s="217">
        <f>VLOOKUP(A138,'[1]RES. TRL'!A:C,3,FALSE)</f>
        <v>0</v>
      </c>
      <c r="F138" s="217">
        <f>VLOOKUP(A138,[1]RES.CDI!A:B,2,FALSE)</f>
        <v>0</v>
      </c>
      <c r="G138" s="217">
        <f>VLOOKUP(A138,'[1]CUT Bs'!A:S,2,FALSE)</f>
        <v>1127280</v>
      </c>
      <c r="H138" s="217">
        <f>VLOOKUP(A138,'[1]CUT Bs'!A:S,3,FALSE)</f>
        <v>0</v>
      </c>
      <c r="I138" s="217">
        <f>VLOOKUP(A138,'[1]CUT Bs'!A:S,4,FALSE)</f>
        <v>0</v>
      </c>
      <c r="J138" s="217">
        <f>VLOOKUP(A138,'[1]CUT Bs'!A:S,5,FALSE)</f>
        <v>0</v>
      </c>
      <c r="K138" s="217">
        <f>VLOOKUP(A138,'[1]CUT Bs'!A:S,6,FALSE)</f>
        <v>0</v>
      </c>
      <c r="L138" s="217">
        <f>VLOOKUP(A138,'[1]CUT Bs'!A:S,7,FALSE)</f>
        <v>0</v>
      </c>
      <c r="M138" s="217">
        <f>VLOOKUP(A138,'[1]CUT Bs'!A:S,8,FALSE)</f>
        <v>4320</v>
      </c>
      <c r="N138" s="217">
        <f>VLOOKUP(A138,'[1]CUT Bs'!A:S,9,FALSE)</f>
        <v>0</v>
      </c>
      <c r="O138" s="217">
        <f>VLOOKUP(A138,'[1]CUT Bs'!A:S,10,FALSE)</f>
        <v>0</v>
      </c>
      <c r="P138" s="217">
        <f>VLOOKUP(A138,'[1]CUT Bs'!A:S,11,FALSE)</f>
        <v>0</v>
      </c>
      <c r="Q138" s="217">
        <f>VLOOKUP(A138,'[1]CUT Bs'!A:S,12,FALSE)</f>
        <v>0</v>
      </c>
      <c r="R138" s="217">
        <f>VLOOKUP(A138,'[1]CUT Bs'!A:S,13,FALSE)</f>
        <v>0</v>
      </c>
      <c r="S138" s="217">
        <f>VLOOKUP(A138,'[1]CUT Bs'!A:S,14,FALSE)</f>
        <v>0</v>
      </c>
      <c r="T138" s="217">
        <f>VLOOKUP(A138,'[1]CUT Bs'!A:S,15,FALSE)</f>
        <v>0</v>
      </c>
      <c r="U138" s="217">
        <f>VLOOKUP(A138,'[1]CUT Bs'!A:S,16,FALSE)</f>
        <v>0</v>
      </c>
      <c r="V138" s="217">
        <f>VLOOKUP(A138,'[1]CUT Bs'!A:S,17,FALSE)</f>
        <v>0</v>
      </c>
      <c r="W138" s="217">
        <f>VLOOKUP(A138,'[1]RES. TRL'!F:H,2,FALSE)</f>
        <v>0</v>
      </c>
      <c r="X138" s="217">
        <f>VLOOKUP(A138,'[1]RES. TRL'!F:H,3,FALSE)</f>
        <v>0</v>
      </c>
      <c r="Y138" s="217">
        <f>VLOOKUP(A138,'[1]CUT USD'!A:N,2,FALSE)</f>
        <v>0</v>
      </c>
      <c r="Z138" s="217">
        <f>VLOOKUP(A138,'[1]CUT USD'!A:N,3,FALSE)</f>
        <v>0</v>
      </c>
      <c r="AA138" s="217">
        <f>VLOOKUP(A138,'[1]CUT USD'!A:N,4,FALSE)</f>
        <v>0</v>
      </c>
      <c r="AB138" s="217">
        <f>VLOOKUP(A138,'[1]CUT USD'!A:N,5,FALSE)</f>
        <v>0</v>
      </c>
      <c r="AC138" s="217">
        <f>VLOOKUP(A138,'[1]CUT USD'!A:N,6,FALSE)</f>
        <v>0</v>
      </c>
      <c r="AD138" s="217">
        <f>VLOOKUP(A138,'[1]CUT USD'!A:N,7,FALSE)</f>
        <v>0</v>
      </c>
      <c r="AE138" s="217">
        <f>VLOOKUP(A138,'[1]CUT USD'!A:N,8,FALSE)</f>
        <v>0</v>
      </c>
      <c r="AF138" s="217">
        <f>VLOOKUP(A138,'[1]CUT USD'!A:N,9,FALSE)</f>
        <v>0</v>
      </c>
      <c r="AG138" s="217">
        <f>VLOOKUP(A138,'[1]CUT USD'!A:N,10,FALSE)</f>
        <v>0</v>
      </c>
      <c r="AH138" s="217">
        <f>VLOOKUP(A138,'[1]CUT USD'!A:N,11,FALSE)</f>
        <v>0</v>
      </c>
      <c r="AI138" s="217">
        <f>VLOOKUP(A138,'[1]CUT USD'!A:N,12,FALSE)</f>
        <v>0</v>
      </c>
      <c r="AJ138" s="217">
        <f>VLOOKUP(A138,'[1]CUT USD'!A:N,13,FALSE)</f>
        <v>0</v>
      </c>
      <c r="AK138" s="217">
        <f>VLOOKUP(A138,'[1]CUT USD'!A:N,14,FALSE)</f>
        <v>0</v>
      </c>
      <c r="AL138" s="160">
        <f t="shared" si="2"/>
        <v>1131600</v>
      </c>
      <c r="AO138" s="84"/>
    </row>
    <row r="139" spans="1:41" ht="33" customHeight="1">
      <c r="A139" s="134">
        <v>303</v>
      </c>
      <c r="B139" s="135" t="str">
        <f>PROPER(VLOOKUP(A139,[1]bd_lista!$A:$D,2,FALSE))</f>
        <v>Servicio Departamental De Riego - Tarija</v>
      </c>
      <c r="C139" s="229" t="s">
        <v>11991</v>
      </c>
      <c r="D139" s="217">
        <f>VLOOKUP(A139,'[1]RES. TRL'!A:C,2,FALSE)</f>
        <v>0</v>
      </c>
      <c r="E139" s="217">
        <f>VLOOKUP(A139,'[1]RES. TRL'!A:C,3,FALSE)</f>
        <v>0</v>
      </c>
      <c r="F139" s="217">
        <f>VLOOKUP(A139,[1]RES.CDI!A:B,2,FALSE)</f>
        <v>0</v>
      </c>
      <c r="G139" s="217">
        <f>VLOOKUP(A139,'[1]CUT Bs'!A:S,2,FALSE)</f>
        <v>0</v>
      </c>
      <c r="H139" s="217">
        <f>VLOOKUP(A139,'[1]CUT Bs'!A:S,3,FALSE)</f>
        <v>0</v>
      </c>
      <c r="I139" s="217">
        <f>VLOOKUP(A139,'[1]CUT Bs'!A:S,4,FALSE)</f>
        <v>0</v>
      </c>
      <c r="J139" s="217">
        <f>VLOOKUP(A139,'[1]CUT Bs'!A:S,5,FALSE)</f>
        <v>0</v>
      </c>
      <c r="K139" s="217">
        <f>VLOOKUP(A139,'[1]CUT Bs'!A:S,6,FALSE)</f>
        <v>0</v>
      </c>
      <c r="L139" s="217">
        <f>VLOOKUP(A139,'[1]CUT Bs'!A:S,7,FALSE)</f>
        <v>0</v>
      </c>
      <c r="M139" s="217">
        <f>VLOOKUP(A139,'[1]CUT Bs'!A:S,8,FALSE)</f>
        <v>2546</v>
      </c>
      <c r="N139" s="217">
        <f>VLOOKUP(A139,'[1]CUT Bs'!A:S,9,FALSE)</f>
        <v>0</v>
      </c>
      <c r="O139" s="217">
        <f>VLOOKUP(A139,'[1]CUT Bs'!A:S,10,FALSE)</f>
        <v>0</v>
      </c>
      <c r="P139" s="217">
        <f>VLOOKUP(A139,'[1]CUT Bs'!A:S,11,FALSE)</f>
        <v>0</v>
      </c>
      <c r="Q139" s="217">
        <f>VLOOKUP(A139,'[1]CUT Bs'!A:S,12,FALSE)</f>
        <v>0</v>
      </c>
      <c r="R139" s="217">
        <f>VLOOKUP(A139,'[1]CUT Bs'!A:S,13,FALSE)</f>
        <v>0</v>
      </c>
      <c r="S139" s="217">
        <f>VLOOKUP(A139,'[1]CUT Bs'!A:S,14,FALSE)</f>
        <v>0</v>
      </c>
      <c r="T139" s="217">
        <f>VLOOKUP(A139,'[1]CUT Bs'!A:S,15,FALSE)</f>
        <v>0</v>
      </c>
      <c r="U139" s="217">
        <f>VLOOKUP(A139,'[1]CUT Bs'!A:S,16,FALSE)</f>
        <v>0</v>
      </c>
      <c r="V139" s="217">
        <f>VLOOKUP(A139,'[1]CUT Bs'!A:S,17,FALSE)</f>
        <v>0</v>
      </c>
      <c r="W139" s="217">
        <f>VLOOKUP(A139,'[1]RES. TRL'!F:H,2,FALSE)</f>
        <v>0</v>
      </c>
      <c r="X139" s="217">
        <f>VLOOKUP(A139,'[1]RES. TRL'!F:H,3,FALSE)</f>
        <v>0</v>
      </c>
      <c r="Y139" s="217">
        <f>VLOOKUP(A139,'[1]CUT USD'!A:N,2,FALSE)</f>
        <v>0</v>
      </c>
      <c r="Z139" s="217">
        <f>VLOOKUP(A139,'[1]CUT USD'!A:N,3,FALSE)</f>
        <v>0</v>
      </c>
      <c r="AA139" s="217">
        <f>VLOOKUP(A139,'[1]CUT USD'!A:N,4,FALSE)</f>
        <v>0</v>
      </c>
      <c r="AB139" s="217">
        <f>VLOOKUP(A139,'[1]CUT USD'!A:N,5,FALSE)</f>
        <v>0</v>
      </c>
      <c r="AC139" s="217">
        <f>VLOOKUP(A139,'[1]CUT USD'!A:N,6,FALSE)</f>
        <v>0</v>
      </c>
      <c r="AD139" s="217">
        <f>VLOOKUP(A139,'[1]CUT USD'!A:N,7,FALSE)</f>
        <v>0</v>
      </c>
      <c r="AE139" s="217">
        <f>VLOOKUP(A139,'[1]CUT USD'!A:N,8,FALSE)</f>
        <v>0</v>
      </c>
      <c r="AF139" s="217">
        <f>VLOOKUP(A139,'[1]CUT USD'!A:N,9,FALSE)</f>
        <v>0</v>
      </c>
      <c r="AG139" s="217">
        <f>VLOOKUP(A139,'[1]CUT USD'!A:N,10,FALSE)</f>
        <v>0</v>
      </c>
      <c r="AH139" s="217">
        <f>VLOOKUP(A139,'[1]CUT USD'!A:N,11,FALSE)</f>
        <v>0</v>
      </c>
      <c r="AI139" s="217">
        <f>VLOOKUP(A139,'[1]CUT USD'!A:N,12,FALSE)</f>
        <v>0</v>
      </c>
      <c r="AJ139" s="217">
        <f>VLOOKUP(A139,'[1]CUT USD'!A:N,13,FALSE)</f>
        <v>0</v>
      </c>
      <c r="AK139" s="217">
        <f>VLOOKUP(A139,'[1]CUT USD'!A:N,14,FALSE)</f>
        <v>0</v>
      </c>
      <c r="AL139" s="160">
        <f t="shared" si="2"/>
        <v>2546</v>
      </c>
      <c r="AO139" s="84"/>
    </row>
    <row r="140" spans="1:41" ht="33" customHeight="1">
      <c r="A140" s="134">
        <v>304</v>
      </c>
      <c r="B140" s="135" t="str">
        <f>PROPER(VLOOKUP(A140,[1]bd_lista!$A:$D,2,FALSE))</f>
        <v>Servicio Departamental De Riego - Santa Cruz</v>
      </c>
      <c r="C140" s="229" t="s">
        <v>11991</v>
      </c>
      <c r="D140" s="217">
        <f>VLOOKUP(A140,'[1]RES. TRL'!A:C,2,FALSE)</f>
        <v>0</v>
      </c>
      <c r="E140" s="217">
        <f>VLOOKUP(A140,'[1]RES. TRL'!A:C,3,FALSE)</f>
        <v>0</v>
      </c>
      <c r="F140" s="217">
        <f>VLOOKUP(A140,[1]RES.CDI!A:B,2,FALSE)</f>
        <v>0</v>
      </c>
      <c r="G140" s="217">
        <f>VLOOKUP(A140,'[1]CUT Bs'!A:S,2,FALSE)</f>
        <v>0</v>
      </c>
      <c r="H140" s="217">
        <f>VLOOKUP(A140,'[1]CUT Bs'!A:S,3,FALSE)</f>
        <v>0</v>
      </c>
      <c r="I140" s="217">
        <f>VLOOKUP(A140,'[1]CUT Bs'!A:S,4,FALSE)</f>
        <v>0</v>
      </c>
      <c r="J140" s="217">
        <f>VLOOKUP(A140,'[1]CUT Bs'!A:S,5,FALSE)</f>
        <v>0</v>
      </c>
      <c r="K140" s="217">
        <f>VLOOKUP(A140,'[1]CUT Bs'!A:S,6,FALSE)</f>
        <v>0</v>
      </c>
      <c r="L140" s="217">
        <f>VLOOKUP(A140,'[1]CUT Bs'!A:S,7,FALSE)</f>
        <v>0</v>
      </c>
      <c r="M140" s="217">
        <f>VLOOKUP(A140,'[1]CUT Bs'!A:S,8,FALSE)</f>
        <v>0</v>
      </c>
      <c r="N140" s="217">
        <f>VLOOKUP(A140,'[1]CUT Bs'!A:S,9,FALSE)</f>
        <v>0</v>
      </c>
      <c r="O140" s="217">
        <f>VLOOKUP(A140,'[1]CUT Bs'!A:S,10,FALSE)</f>
        <v>0</v>
      </c>
      <c r="P140" s="217">
        <f>VLOOKUP(A140,'[1]CUT Bs'!A:S,11,FALSE)</f>
        <v>0</v>
      </c>
      <c r="Q140" s="217">
        <f>VLOOKUP(A140,'[1]CUT Bs'!A:S,12,FALSE)</f>
        <v>0</v>
      </c>
      <c r="R140" s="217">
        <f>VLOOKUP(A140,'[1]CUT Bs'!A:S,13,FALSE)</f>
        <v>0</v>
      </c>
      <c r="S140" s="217">
        <f>VLOOKUP(A140,'[1]CUT Bs'!A:S,14,FALSE)</f>
        <v>0</v>
      </c>
      <c r="T140" s="217">
        <f>VLOOKUP(A140,'[1]CUT Bs'!A:S,15,FALSE)</f>
        <v>0</v>
      </c>
      <c r="U140" s="217">
        <f>VLOOKUP(A140,'[1]CUT Bs'!A:S,16,FALSE)</f>
        <v>0</v>
      </c>
      <c r="V140" s="217">
        <f>VLOOKUP(A140,'[1]CUT Bs'!A:S,17,FALSE)</f>
        <v>0</v>
      </c>
      <c r="W140" s="217">
        <f>VLOOKUP(A140,'[1]RES. TRL'!F:H,2,FALSE)</f>
        <v>0</v>
      </c>
      <c r="X140" s="217">
        <f>VLOOKUP(A140,'[1]RES. TRL'!F:H,3,FALSE)</f>
        <v>0</v>
      </c>
      <c r="Y140" s="217">
        <f>VLOOKUP(A140,'[1]CUT USD'!A:N,2,FALSE)</f>
        <v>0</v>
      </c>
      <c r="Z140" s="217">
        <f>VLOOKUP(A140,'[1]CUT USD'!A:N,3,FALSE)</f>
        <v>0</v>
      </c>
      <c r="AA140" s="217">
        <f>VLOOKUP(A140,'[1]CUT USD'!A:N,4,FALSE)</f>
        <v>0</v>
      </c>
      <c r="AB140" s="217">
        <f>VLOOKUP(A140,'[1]CUT USD'!A:N,5,FALSE)</f>
        <v>0</v>
      </c>
      <c r="AC140" s="217">
        <f>VLOOKUP(A140,'[1]CUT USD'!A:N,6,FALSE)</f>
        <v>0</v>
      </c>
      <c r="AD140" s="217">
        <f>VLOOKUP(A140,'[1]CUT USD'!A:N,7,FALSE)</f>
        <v>0</v>
      </c>
      <c r="AE140" s="217">
        <f>VLOOKUP(A140,'[1]CUT USD'!A:N,8,FALSE)</f>
        <v>0</v>
      </c>
      <c r="AF140" s="217">
        <f>VLOOKUP(A140,'[1]CUT USD'!A:N,9,FALSE)</f>
        <v>0</v>
      </c>
      <c r="AG140" s="217">
        <f>VLOOKUP(A140,'[1]CUT USD'!A:N,10,FALSE)</f>
        <v>0</v>
      </c>
      <c r="AH140" s="217">
        <f>VLOOKUP(A140,'[1]CUT USD'!A:N,11,FALSE)</f>
        <v>0</v>
      </c>
      <c r="AI140" s="217">
        <f>VLOOKUP(A140,'[1]CUT USD'!A:N,12,FALSE)</f>
        <v>0</v>
      </c>
      <c r="AJ140" s="217">
        <f>VLOOKUP(A140,'[1]CUT USD'!A:N,13,FALSE)</f>
        <v>0</v>
      </c>
      <c r="AK140" s="217">
        <f>VLOOKUP(A140,'[1]CUT USD'!A:N,14,FALSE)</f>
        <v>0</v>
      </c>
      <c r="AL140" s="160">
        <f t="shared" ref="AL140:AL204" si="3">SUM(D140:AK140)</f>
        <v>0</v>
      </c>
      <c r="AO140" s="84"/>
    </row>
    <row r="141" spans="1:41" ht="33" customHeight="1">
      <c r="A141" s="134">
        <v>305</v>
      </c>
      <c r="B141" s="135" t="str">
        <f>PROPER(VLOOKUP(A141,[1]bd_lista!$A:$D,2,FALSE))</f>
        <v>Servicio Departamental De Riego - Beni</v>
      </c>
      <c r="C141" s="229" t="s">
        <v>11991</v>
      </c>
      <c r="D141" s="217">
        <f>VLOOKUP(A141,'[1]RES. TRL'!A:C,2,FALSE)</f>
        <v>0</v>
      </c>
      <c r="E141" s="217">
        <f>VLOOKUP(A141,'[1]RES. TRL'!A:C,3,FALSE)</f>
        <v>0</v>
      </c>
      <c r="F141" s="217">
        <f>VLOOKUP(A141,[1]RES.CDI!A:B,2,FALSE)</f>
        <v>0</v>
      </c>
      <c r="G141" s="217">
        <f>VLOOKUP(A141,'[1]CUT Bs'!A:S,2,FALSE)</f>
        <v>0</v>
      </c>
      <c r="H141" s="217">
        <f>VLOOKUP(A141,'[1]CUT Bs'!A:S,3,FALSE)</f>
        <v>0</v>
      </c>
      <c r="I141" s="217">
        <f>VLOOKUP(A141,'[1]CUT Bs'!A:S,4,FALSE)</f>
        <v>0</v>
      </c>
      <c r="J141" s="217">
        <f>VLOOKUP(A141,'[1]CUT Bs'!A:S,5,FALSE)</f>
        <v>0</v>
      </c>
      <c r="K141" s="217">
        <f>VLOOKUP(A141,'[1]CUT Bs'!A:S,6,FALSE)</f>
        <v>0</v>
      </c>
      <c r="L141" s="217">
        <f>VLOOKUP(A141,'[1]CUT Bs'!A:S,7,FALSE)</f>
        <v>0</v>
      </c>
      <c r="M141" s="217">
        <f>VLOOKUP(A141,'[1]CUT Bs'!A:S,8,FALSE)</f>
        <v>0</v>
      </c>
      <c r="N141" s="217">
        <f>VLOOKUP(A141,'[1]CUT Bs'!A:S,9,FALSE)</f>
        <v>0</v>
      </c>
      <c r="O141" s="217">
        <f>VLOOKUP(A141,'[1]CUT Bs'!A:S,10,FALSE)</f>
        <v>0</v>
      </c>
      <c r="P141" s="217">
        <f>VLOOKUP(A141,'[1]CUT Bs'!A:S,11,FALSE)</f>
        <v>0</v>
      </c>
      <c r="Q141" s="217">
        <f>VLOOKUP(A141,'[1]CUT Bs'!A:S,12,FALSE)</f>
        <v>0</v>
      </c>
      <c r="R141" s="217">
        <f>VLOOKUP(A141,'[1]CUT Bs'!A:S,13,FALSE)</f>
        <v>0</v>
      </c>
      <c r="S141" s="217">
        <f>VLOOKUP(A141,'[1]CUT Bs'!A:S,14,FALSE)</f>
        <v>0</v>
      </c>
      <c r="T141" s="217">
        <f>VLOOKUP(A141,'[1]CUT Bs'!A:S,15,FALSE)</f>
        <v>0</v>
      </c>
      <c r="U141" s="217">
        <f>VLOOKUP(A141,'[1]CUT Bs'!A:S,16,FALSE)</f>
        <v>0</v>
      </c>
      <c r="V141" s="217">
        <f>VLOOKUP(A141,'[1]CUT Bs'!A:S,17,FALSE)</f>
        <v>0</v>
      </c>
      <c r="W141" s="217">
        <f>VLOOKUP(A141,'[1]RES. TRL'!F:H,2,FALSE)</f>
        <v>0</v>
      </c>
      <c r="X141" s="217">
        <f>VLOOKUP(A141,'[1]RES. TRL'!F:H,3,FALSE)</f>
        <v>0</v>
      </c>
      <c r="Y141" s="217">
        <f>VLOOKUP(A141,'[1]CUT USD'!A:N,2,FALSE)</f>
        <v>0</v>
      </c>
      <c r="Z141" s="217">
        <f>VLOOKUP(A141,'[1]CUT USD'!A:N,3,FALSE)</f>
        <v>0</v>
      </c>
      <c r="AA141" s="217">
        <f>VLOOKUP(A141,'[1]CUT USD'!A:N,4,FALSE)</f>
        <v>0</v>
      </c>
      <c r="AB141" s="217">
        <f>VLOOKUP(A141,'[1]CUT USD'!A:N,5,FALSE)</f>
        <v>0</v>
      </c>
      <c r="AC141" s="217">
        <f>VLOOKUP(A141,'[1]CUT USD'!A:N,6,FALSE)</f>
        <v>0</v>
      </c>
      <c r="AD141" s="217">
        <f>VLOOKUP(A141,'[1]CUT USD'!A:N,7,FALSE)</f>
        <v>0</v>
      </c>
      <c r="AE141" s="217">
        <f>VLOOKUP(A141,'[1]CUT USD'!A:N,8,FALSE)</f>
        <v>0</v>
      </c>
      <c r="AF141" s="217">
        <f>VLOOKUP(A141,'[1]CUT USD'!A:N,9,FALSE)</f>
        <v>0</v>
      </c>
      <c r="AG141" s="217">
        <f>VLOOKUP(A141,'[1]CUT USD'!A:N,10,FALSE)</f>
        <v>0</v>
      </c>
      <c r="AH141" s="217">
        <f>VLOOKUP(A141,'[1]CUT USD'!A:N,11,FALSE)</f>
        <v>0</v>
      </c>
      <c r="AI141" s="217">
        <f>VLOOKUP(A141,'[1]CUT USD'!A:N,12,FALSE)</f>
        <v>0</v>
      </c>
      <c r="AJ141" s="217">
        <f>VLOOKUP(A141,'[1]CUT USD'!A:N,13,FALSE)</f>
        <v>0</v>
      </c>
      <c r="AK141" s="217">
        <f>VLOOKUP(A141,'[1]CUT USD'!A:N,14,FALSE)</f>
        <v>0</v>
      </c>
      <c r="AL141" s="160">
        <f t="shared" si="3"/>
        <v>0</v>
      </c>
      <c r="AO141" s="84"/>
    </row>
    <row r="142" spans="1:41" ht="33" customHeight="1">
      <c r="A142" s="134">
        <v>306</v>
      </c>
      <c r="B142" s="135" t="str">
        <f>PROPER(VLOOKUP(A142,[1]bd_lista!$A:$D,2,FALSE))</f>
        <v>Servicio Departamental De Riego - Pando</v>
      </c>
      <c r="C142" s="229" t="s">
        <v>11991</v>
      </c>
      <c r="D142" s="217">
        <f>VLOOKUP(A142,'[1]RES. TRL'!A:C,2,FALSE)</f>
        <v>0</v>
      </c>
      <c r="E142" s="217">
        <f>VLOOKUP(A142,'[1]RES. TRL'!A:C,3,FALSE)</f>
        <v>0</v>
      </c>
      <c r="F142" s="217">
        <f>VLOOKUP(A142,[1]RES.CDI!A:B,2,FALSE)</f>
        <v>0</v>
      </c>
      <c r="G142" s="217">
        <f>VLOOKUP(A142,'[1]CUT Bs'!A:S,2,FALSE)</f>
        <v>0</v>
      </c>
      <c r="H142" s="217">
        <f>VLOOKUP(A142,'[1]CUT Bs'!A:S,3,FALSE)</f>
        <v>0</v>
      </c>
      <c r="I142" s="217">
        <f>VLOOKUP(A142,'[1]CUT Bs'!A:S,4,FALSE)</f>
        <v>0</v>
      </c>
      <c r="J142" s="217">
        <f>VLOOKUP(A142,'[1]CUT Bs'!A:S,5,FALSE)</f>
        <v>0</v>
      </c>
      <c r="K142" s="217">
        <f>VLOOKUP(A142,'[1]CUT Bs'!A:S,6,FALSE)</f>
        <v>0</v>
      </c>
      <c r="L142" s="217">
        <f>VLOOKUP(A142,'[1]CUT Bs'!A:S,7,FALSE)</f>
        <v>0</v>
      </c>
      <c r="M142" s="217">
        <f>VLOOKUP(A142,'[1]CUT Bs'!A:S,8,FALSE)</f>
        <v>0</v>
      </c>
      <c r="N142" s="217">
        <f>VLOOKUP(A142,'[1]CUT Bs'!A:S,9,FALSE)</f>
        <v>0</v>
      </c>
      <c r="O142" s="217">
        <f>VLOOKUP(A142,'[1]CUT Bs'!A:S,10,FALSE)</f>
        <v>0</v>
      </c>
      <c r="P142" s="217">
        <f>VLOOKUP(A142,'[1]CUT Bs'!A:S,11,FALSE)</f>
        <v>0</v>
      </c>
      <c r="Q142" s="217">
        <f>VLOOKUP(A142,'[1]CUT Bs'!A:S,12,FALSE)</f>
        <v>0</v>
      </c>
      <c r="R142" s="217">
        <f>VLOOKUP(A142,'[1]CUT Bs'!A:S,13,FALSE)</f>
        <v>0</v>
      </c>
      <c r="S142" s="217">
        <f>VLOOKUP(A142,'[1]CUT Bs'!A:S,14,FALSE)</f>
        <v>0</v>
      </c>
      <c r="T142" s="217">
        <f>VLOOKUP(A142,'[1]CUT Bs'!A:S,15,FALSE)</f>
        <v>0</v>
      </c>
      <c r="U142" s="217">
        <f>VLOOKUP(A142,'[1]CUT Bs'!A:S,16,FALSE)</f>
        <v>0</v>
      </c>
      <c r="V142" s="217">
        <f>VLOOKUP(A142,'[1]CUT Bs'!A:S,17,FALSE)</f>
        <v>0</v>
      </c>
      <c r="W142" s="217">
        <f>VLOOKUP(A142,'[1]RES. TRL'!F:H,2,FALSE)</f>
        <v>0</v>
      </c>
      <c r="X142" s="217">
        <f>VLOOKUP(A142,'[1]RES. TRL'!F:H,3,FALSE)</f>
        <v>0</v>
      </c>
      <c r="Y142" s="217">
        <f>VLOOKUP(A142,'[1]CUT USD'!A:N,2,FALSE)</f>
        <v>0</v>
      </c>
      <c r="Z142" s="217">
        <f>VLOOKUP(A142,'[1]CUT USD'!A:N,3,FALSE)</f>
        <v>0</v>
      </c>
      <c r="AA142" s="217">
        <f>VLOOKUP(A142,'[1]CUT USD'!A:N,4,FALSE)</f>
        <v>0</v>
      </c>
      <c r="AB142" s="217">
        <f>VLOOKUP(A142,'[1]CUT USD'!A:N,5,FALSE)</f>
        <v>0</v>
      </c>
      <c r="AC142" s="217">
        <f>VLOOKUP(A142,'[1]CUT USD'!A:N,6,FALSE)</f>
        <v>0</v>
      </c>
      <c r="AD142" s="217">
        <f>VLOOKUP(A142,'[1]CUT USD'!A:N,7,FALSE)</f>
        <v>0</v>
      </c>
      <c r="AE142" s="217">
        <f>VLOOKUP(A142,'[1]CUT USD'!A:N,8,FALSE)</f>
        <v>0</v>
      </c>
      <c r="AF142" s="217">
        <f>VLOOKUP(A142,'[1]CUT USD'!A:N,9,FALSE)</f>
        <v>0</v>
      </c>
      <c r="AG142" s="217">
        <f>VLOOKUP(A142,'[1]CUT USD'!A:N,10,FALSE)</f>
        <v>0</v>
      </c>
      <c r="AH142" s="217">
        <f>VLOOKUP(A142,'[1]CUT USD'!A:N,11,FALSE)</f>
        <v>0</v>
      </c>
      <c r="AI142" s="217">
        <f>VLOOKUP(A142,'[1]CUT USD'!A:N,12,FALSE)</f>
        <v>0</v>
      </c>
      <c r="AJ142" s="217">
        <f>VLOOKUP(A142,'[1]CUT USD'!A:N,13,FALSE)</f>
        <v>0</v>
      </c>
      <c r="AK142" s="217">
        <f>VLOOKUP(A142,'[1]CUT USD'!A:N,14,FALSE)</f>
        <v>0</v>
      </c>
      <c r="AL142" s="160">
        <f t="shared" si="3"/>
        <v>0</v>
      </c>
      <c r="AO142" s="84"/>
    </row>
    <row r="143" spans="1:41" ht="33" customHeight="1">
      <c r="A143" s="134">
        <v>309</v>
      </c>
      <c r="B143" s="135" t="str">
        <f>PROPER(VLOOKUP(A143,[1]bd_lista!$A:$D,2,FALSE))</f>
        <v>Autoridad De Fiscalización Y Control Social Del Juego</v>
      </c>
      <c r="C143" s="136" t="s">
        <v>11983</v>
      </c>
      <c r="D143" s="217">
        <f>VLOOKUP(A143,'[1]RES. TRL'!A:C,2,FALSE)</f>
        <v>0</v>
      </c>
      <c r="E143" s="217">
        <f>VLOOKUP(A143,'[1]RES. TRL'!A:C,3,FALSE)</f>
        <v>0</v>
      </c>
      <c r="F143" s="217">
        <f>VLOOKUP(A143,[1]RES.CDI!A:B,2,FALSE)</f>
        <v>0</v>
      </c>
      <c r="G143" s="217">
        <f>VLOOKUP(A143,'[1]CUT Bs'!A:S,2,FALSE)</f>
        <v>30103.599999999999</v>
      </c>
      <c r="H143" s="217">
        <f>VLOOKUP(A143,'[1]CUT Bs'!A:S,3,FALSE)</f>
        <v>0</v>
      </c>
      <c r="I143" s="217">
        <f>VLOOKUP(A143,'[1]CUT Bs'!A:S,4,FALSE)</f>
        <v>0</v>
      </c>
      <c r="J143" s="217">
        <f>VLOOKUP(A143,'[1]CUT Bs'!A:S,5,FALSE)</f>
        <v>0</v>
      </c>
      <c r="K143" s="217">
        <f>VLOOKUP(A143,'[1]CUT Bs'!A:S,6,FALSE)</f>
        <v>0</v>
      </c>
      <c r="L143" s="217">
        <f>VLOOKUP(A143,'[1]CUT Bs'!A:S,7,FALSE)</f>
        <v>0</v>
      </c>
      <c r="M143" s="217">
        <f>VLOOKUP(A143,'[1]CUT Bs'!A:S,8,FALSE)</f>
        <v>0</v>
      </c>
      <c r="N143" s="217">
        <f>VLOOKUP(A143,'[1]CUT Bs'!A:S,9,FALSE)</f>
        <v>0</v>
      </c>
      <c r="O143" s="217">
        <f>VLOOKUP(A143,'[1]CUT Bs'!A:S,10,FALSE)</f>
        <v>0</v>
      </c>
      <c r="P143" s="217">
        <f>VLOOKUP(A143,'[1]CUT Bs'!A:S,11,FALSE)</f>
        <v>0</v>
      </c>
      <c r="Q143" s="217">
        <f>VLOOKUP(A143,'[1]CUT Bs'!A:S,12,FALSE)</f>
        <v>0</v>
      </c>
      <c r="R143" s="217">
        <f>VLOOKUP(A143,'[1]CUT Bs'!A:S,13,FALSE)</f>
        <v>0</v>
      </c>
      <c r="S143" s="217">
        <f>VLOOKUP(A143,'[1]CUT Bs'!A:S,14,FALSE)</f>
        <v>0</v>
      </c>
      <c r="T143" s="217">
        <f>VLOOKUP(A143,'[1]CUT Bs'!A:S,15,FALSE)</f>
        <v>0</v>
      </c>
      <c r="U143" s="217">
        <f>VLOOKUP(A143,'[1]CUT Bs'!A:S,16,FALSE)</f>
        <v>0</v>
      </c>
      <c r="V143" s="217">
        <f>VLOOKUP(A143,'[1]CUT Bs'!A:S,17,FALSE)</f>
        <v>0</v>
      </c>
      <c r="W143" s="217">
        <f>VLOOKUP(A143,'[1]RES. TRL'!F:H,2,FALSE)</f>
        <v>0</v>
      </c>
      <c r="X143" s="217">
        <f>VLOOKUP(A143,'[1]RES. TRL'!F:H,3,FALSE)</f>
        <v>0</v>
      </c>
      <c r="Y143" s="217">
        <f>VLOOKUP(A143,'[1]CUT USD'!A:N,2,FALSE)</f>
        <v>0</v>
      </c>
      <c r="Z143" s="217">
        <f>VLOOKUP(A143,'[1]CUT USD'!A:N,3,FALSE)</f>
        <v>0</v>
      </c>
      <c r="AA143" s="217">
        <f>VLOOKUP(A143,'[1]CUT USD'!A:N,4,FALSE)</f>
        <v>0</v>
      </c>
      <c r="AB143" s="217">
        <f>VLOOKUP(A143,'[1]CUT USD'!A:N,5,FALSE)</f>
        <v>0</v>
      </c>
      <c r="AC143" s="217">
        <f>VLOOKUP(A143,'[1]CUT USD'!A:N,6,FALSE)</f>
        <v>0</v>
      </c>
      <c r="AD143" s="217">
        <f>VLOOKUP(A143,'[1]CUT USD'!A:N,7,FALSE)</f>
        <v>0</v>
      </c>
      <c r="AE143" s="217">
        <f>VLOOKUP(A143,'[1]CUT USD'!A:N,8,FALSE)</f>
        <v>0</v>
      </c>
      <c r="AF143" s="217">
        <f>VLOOKUP(A143,'[1]CUT USD'!A:N,9,FALSE)</f>
        <v>0</v>
      </c>
      <c r="AG143" s="217">
        <f>VLOOKUP(A143,'[1]CUT USD'!A:N,10,FALSE)</f>
        <v>0</v>
      </c>
      <c r="AH143" s="217">
        <f>VLOOKUP(A143,'[1]CUT USD'!A:N,11,FALSE)</f>
        <v>0</v>
      </c>
      <c r="AI143" s="217">
        <f>VLOOKUP(A143,'[1]CUT USD'!A:N,12,FALSE)</f>
        <v>0</v>
      </c>
      <c r="AJ143" s="217">
        <f>VLOOKUP(A143,'[1]CUT USD'!A:N,13,FALSE)</f>
        <v>0</v>
      </c>
      <c r="AK143" s="217">
        <f>VLOOKUP(A143,'[1]CUT USD'!A:N,14,FALSE)</f>
        <v>0</v>
      </c>
      <c r="AL143" s="160">
        <f t="shared" si="3"/>
        <v>30103.599999999999</v>
      </c>
      <c r="AO143" s="84"/>
    </row>
    <row r="144" spans="1:41" ht="33" customHeight="1">
      <c r="A144" s="134">
        <v>310</v>
      </c>
      <c r="B144" s="135" t="str">
        <f>PROPER(VLOOKUP(A144,[1]bd_lista!$A:$D,2,FALSE))</f>
        <v>Autoridad De Regulación Y Fiscalización De Telecomunicaciones Y Transportes</v>
      </c>
      <c r="C144" s="136" t="s">
        <v>11990</v>
      </c>
      <c r="D144" s="217">
        <f>VLOOKUP(A144,'[1]RES. TRL'!A:C,2,FALSE)</f>
        <v>0</v>
      </c>
      <c r="E144" s="217">
        <f>VLOOKUP(A144,'[1]RES. TRL'!A:C,3,FALSE)</f>
        <v>0</v>
      </c>
      <c r="F144" s="217">
        <f>VLOOKUP(A144,[1]RES.CDI!A:B,2,FALSE)</f>
        <v>945594029.61000001</v>
      </c>
      <c r="G144" s="217">
        <f>VLOOKUP(A144,'[1]CUT Bs'!A:S,2,FALSE)</f>
        <v>10532.64</v>
      </c>
      <c r="H144" s="217">
        <f>VLOOKUP(A144,'[1]CUT Bs'!A:S,3,FALSE)</f>
        <v>0</v>
      </c>
      <c r="I144" s="217">
        <f>VLOOKUP(A144,'[1]CUT Bs'!A:S,4,FALSE)</f>
        <v>50</v>
      </c>
      <c r="J144" s="217">
        <f>VLOOKUP(A144,'[1]CUT Bs'!A:S,5,FALSE)</f>
        <v>0</v>
      </c>
      <c r="K144" s="217">
        <f>VLOOKUP(A144,'[1]CUT Bs'!A:S,6,FALSE)</f>
        <v>0</v>
      </c>
      <c r="L144" s="217">
        <f>VLOOKUP(A144,'[1]CUT Bs'!A:S,7,FALSE)</f>
        <v>3978.02</v>
      </c>
      <c r="M144" s="217">
        <f>VLOOKUP(A144,'[1]CUT Bs'!A:S,8,FALSE)</f>
        <v>0</v>
      </c>
      <c r="N144" s="217">
        <f>VLOOKUP(A144,'[1]CUT Bs'!A:S,9,FALSE)</f>
        <v>0</v>
      </c>
      <c r="O144" s="217">
        <f>VLOOKUP(A144,'[1]CUT Bs'!A:S,10,FALSE)</f>
        <v>348</v>
      </c>
      <c r="P144" s="217">
        <f>VLOOKUP(A144,'[1]CUT Bs'!A:S,11,FALSE)</f>
        <v>72273.84</v>
      </c>
      <c r="Q144" s="217">
        <f>VLOOKUP(A144,'[1]CUT Bs'!A:S,12,FALSE)</f>
        <v>0</v>
      </c>
      <c r="R144" s="217">
        <f>VLOOKUP(A144,'[1]CUT Bs'!A:S,13,FALSE)</f>
        <v>0</v>
      </c>
      <c r="S144" s="217">
        <f>VLOOKUP(A144,'[1]CUT Bs'!A:S,14,FALSE)</f>
        <v>0</v>
      </c>
      <c r="T144" s="217">
        <f>VLOOKUP(A144,'[1]CUT Bs'!A:S,15,FALSE)</f>
        <v>0</v>
      </c>
      <c r="U144" s="217">
        <f>VLOOKUP(A144,'[1]CUT Bs'!A:S,16,FALSE)</f>
        <v>0</v>
      </c>
      <c r="V144" s="217">
        <f>VLOOKUP(A144,'[1]CUT Bs'!A:S,17,FALSE)</f>
        <v>0</v>
      </c>
      <c r="W144" s="217">
        <f>VLOOKUP(A144,'[1]RES. TRL'!F:H,2,FALSE)</f>
        <v>0</v>
      </c>
      <c r="X144" s="217">
        <f>VLOOKUP(A144,'[1]RES. TRL'!F:H,3,FALSE)</f>
        <v>0</v>
      </c>
      <c r="Y144" s="217">
        <f>VLOOKUP(A144,'[1]CUT USD'!A:N,2,FALSE)</f>
        <v>0</v>
      </c>
      <c r="Z144" s="217">
        <f>VLOOKUP(A144,'[1]CUT USD'!A:N,3,FALSE)</f>
        <v>0</v>
      </c>
      <c r="AA144" s="217">
        <f>VLOOKUP(A144,'[1]CUT USD'!A:N,4,FALSE)</f>
        <v>0</v>
      </c>
      <c r="AB144" s="217">
        <f>VLOOKUP(A144,'[1]CUT USD'!A:N,5,FALSE)</f>
        <v>0</v>
      </c>
      <c r="AC144" s="217">
        <f>VLOOKUP(A144,'[1]CUT USD'!A:N,6,FALSE)</f>
        <v>0</v>
      </c>
      <c r="AD144" s="217">
        <f>VLOOKUP(A144,'[1]CUT USD'!A:N,7,FALSE)</f>
        <v>0</v>
      </c>
      <c r="AE144" s="217">
        <f>VLOOKUP(A144,'[1]CUT USD'!A:N,8,FALSE)</f>
        <v>0</v>
      </c>
      <c r="AF144" s="217">
        <f>VLOOKUP(A144,'[1]CUT USD'!A:N,9,FALSE)</f>
        <v>0</v>
      </c>
      <c r="AG144" s="217">
        <f>VLOOKUP(A144,'[1]CUT USD'!A:N,10,FALSE)</f>
        <v>0</v>
      </c>
      <c r="AH144" s="217">
        <f>VLOOKUP(A144,'[1]CUT USD'!A:N,11,FALSE)</f>
        <v>0</v>
      </c>
      <c r="AI144" s="217">
        <f>VLOOKUP(A144,'[1]CUT USD'!A:N,12,FALSE)</f>
        <v>0</v>
      </c>
      <c r="AJ144" s="217">
        <f>VLOOKUP(A144,'[1]CUT USD'!A:N,13,FALSE)</f>
        <v>0</v>
      </c>
      <c r="AK144" s="217">
        <f>VLOOKUP(A144,'[1]CUT USD'!A:N,14,FALSE)</f>
        <v>0</v>
      </c>
      <c r="AL144" s="160">
        <f>SUM(D144:AK144)</f>
        <v>945681212.11000001</v>
      </c>
      <c r="AO144" s="84"/>
    </row>
    <row r="145" spans="1:41" ht="33" customHeight="1">
      <c r="A145" s="134">
        <v>311</v>
      </c>
      <c r="B145" s="135" t="str">
        <f>PROPER(VLOOKUP(A145,[1]bd_lista!$A:$D,2,FALSE))</f>
        <v>Autoridad De Fisc Y Ctrol Soc De Agua Potable Saneam.Básico</v>
      </c>
      <c r="C145" s="136" t="s">
        <v>11990</v>
      </c>
      <c r="D145" s="217">
        <f>VLOOKUP(A145,'[1]RES. TRL'!A:C,2,FALSE)</f>
        <v>0</v>
      </c>
      <c r="E145" s="217">
        <f>VLOOKUP(A145,'[1]RES. TRL'!A:C,3,FALSE)</f>
        <v>0</v>
      </c>
      <c r="F145" s="217">
        <f>VLOOKUP(A145,[1]RES.CDI!A:B,2,FALSE)</f>
        <v>0</v>
      </c>
      <c r="G145" s="217">
        <f>VLOOKUP(A145,'[1]CUT Bs'!A:S,2,FALSE)</f>
        <v>0</v>
      </c>
      <c r="H145" s="217">
        <f>VLOOKUP(A145,'[1]CUT Bs'!A:S,3,FALSE)</f>
        <v>0</v>
      </c>
      <c r="I145" s="217">
        <f>VLOOKUP(A145,'[1]CUT Bs'!A:S,4,FALSE)</f>
        <v>0</v>
      </c>
      <c r="J145" s="217">
        <f>VLOOKUP(A145,'[1]CUT Bs'!A:S,5,FALSE)</f>
        <v>0</v>
      </c>
      <c r="K145" s="217">
        <f>VLOOKUP(A145,'[1]CUT Bs'!A:S,6,FALSE)</f>
        <v>0</v>
      </c>
      <c r="L145" s="217">
        <f>VLOOKUP(A145,'[1]CUT Bs'!A:S,7,FALSE)</f>
        <v>0</v>
      </c>
      <c r="M145" s="217">
        <f>VLOOKUP(A145,'[1]CUT Bs'!A:S,8,FALSE)</f>
        <v>0</v>
      </c>
      <c r="N145" s="217">
        <f>VLOOKUP(A145,'[1]CUT Bs'!A:S,9,FALSE)</f>
        <v>0</v>
      </c>
      <c r="O145" s="217">
        <f>VLOOKUP(A145,'[1]CUT Bs'!A:S,10,FALSE)</f>
        <v>0</v>
      </c>
      <c r="P145" s="217">
        <f>VLOOKUP(A145,'[1]CUT Bs'!A:S,11,FALSE)</f>
        <v>0</v>
      </c>
      <c r="Q145" s="217">
        <f>VLOOKUP(A145,'[1]CUT Bs'!A:S,12,FALSE)</f>
        <v>0</v>
      </c>
      <c r="R145" s="217">
        <f>VLOOKUP(A145,'[1]CUT Bs'!A:S,13,FALSE)</f>
        <v>0</v>
      </c>
      <c r="S145" s="217">
        <f>VLOOKUP(A145,'[1]CUT Bs'!A:S,14,FALSE)</f>
        <v>0</v>
      </c>
      <c r="T145" s="217">
        <f>VLOOKUP(A145,'[1]CUT Bs'!A:S,15,FALSE)</f>
        <v>0</v>
      </c>
      <c r="U145" s="217">
        <f>VLOOKUP(A145,'[1]CUT Bs'!A:S,16,FALSE)</f>
        <v>0</v>
      </c>
      <c r="V145" s="217">
        <f>VLOOKUP(A145,'[1]CUT Bs'!A:S,17,FALSE)</f>
        <v>0</v>
      </c>
      <c r="W145" s="217">
        <f>VLOOKUP(A145,'[1]RES. TRL'!F:H,2,FALSE)</f>
        <v>0</v>
      </c>
      <c r="X145" s="217">
        <f>VLOOKUP(A145,'[1]RES. TRL'!F:H,3,FALSE)</f>
        <v>0</v>
      </c>
      <c r="Y145" s="217">
        <f>VLOOKUP(A145,'[1]CUT USD'!A:N,2,FALSE)</f>
        <v>0</v>
      </c>
      <c r="Z145" s="217">
        <f>VLOOKUP(A145,'[1]CUT USD'!A:N,3,FALSE)</f>
        <v>0</v>
      </c>
      <c r="AA145" s="217">
        <f>VLOOKUP(A145,'[1]CUT USD'!A:N,4,FALSE)</f>
        <v>0</v>
      </c>
      <c r="AB145" s="217">
        <f>VLOOKUP(A145,'[1]CUT USD'!A:N,5,FALSE)</f>
        <v>0</v>
      </c>
      <c r="AC145" s="217">
        <f>VLOOKUP(A145,'[1]CUT USD'!A:N,6,FALSE)</f>
        <v>0</v>
      </c>
      <c r="AD145" s="217">
        <f>VLOOKUP(A145,'[1]CUT USD'!A:N,7,FALSE)</f>
        <v>0</v>
      </c>
      <c r="AE145" s="217">
        <f>VLOOKUP(A145,'[1]CUT USD'!A:N,8,FALSE)</f>
        <v>0</v>
      </c>
      <c r="AF145" s="217">
        <f>VLOOKUP(A145,'[1]CUT USD'!A:N,9,FALSE)</f>
        <v>0</v>
      </c>
      <c r="AG145" s="217">
        <f>VLOOKUP(A145,'[1]CUT USD'!A:N,10,FALSE)</f>
        <v>0</v>
      </c>
      <c r="AH145" s="217">
        <f>VLOOKUP(A145,'[1]CUT USD'!A:N,11,FALSE)</f>
        <v>0</v>
      </c>
      <c r="AI145" s="217">
        <f>VLOOKUP(A145,'[1]CUT USD'!A:N,12,FALSE)</f>
        <v>0</v>
      </c>
      <c r="AJ145" s="217">
        <f>VLOOKUP(A145,'[1]CUT USD'!A:N,13,FALSE)</f>
        <v>0</v>
      </c>
      <c r="AK145" s="217">
        <f>VLOOKUP(A145,'[1]CUT USD'!A:N,14,FALSE)</f>
        <v>0</v>
      </c>
      <c r="AL145" s="160">
        <f t="shared" si="3"/>
        <v>0</v>
      </c>
      <c r="AO145" s="84"/>
    </row>
    <row r="146" spans="1:41" ht="33" customHeight="1">
      <c r="A146" s="134">
        <v>312</v>
      </c>
      <c r="B146" s="135" t="str">
        <f>PROPER(VLOOKUP(A146,[1]bd_lista!$A:$D,2,FALSE))</f>
        <v>Autoridad De Fiscalizac. Y Control Soc De Bosques Y Tierras</v>
      </c>
      <c r="C146" s="136" t="s">
        <v>11986</v>
      </c>
      <c r="D146" s="217">
        <f>VLOOKUP(A146,'[1]RES. TRL'!A:C,2,FALSE)</f>
        <v>0</v>
      </c>
      <c r="E146" s="217">
        <f>VLOOKUP(A146,'[1]RES. TRL'!A:C,3,FALSE)</f>
        <v>0</v>
      </c>
      <c r="F146" s="217">
        <f>VLOOKUP(A146,[1]RES.CDI!A:B,2,FALSE)</f>
        <v>52623210.379999995</v>
      </c>
      <c r="G146" s="217">
        <f>VLOOKUP(A146,'[1]CUT Bs'!A:S,2,FALSE)</f>
        <v>22365.239999999998</v>
      </c>
      <c r="H146" s="217">
        <f>VLOOKUP(A146,'[1]CUT Bs'!A:S,3,FALSE)</f>
        <v>0</v>
      </c>
      <c r="I146" s="217">
        <f>VLOOKUP(A146,'[1]CUT Bs'!A:S,4,FALSE)</f>
        <v>0</v>
      </c>
      <c r="J146" s="217">
        <f>VLOOKUP(A146,'[1]CUT Bs'!A:S,5,FALSE)</f>
        <v>0</v>
      </c>
      <c r="K146" s="217">
        <f>VLOOKUP(A146,'[1]CUT Bs'!A:S,6,FALSE)</f>
        <v>0</v>
      </c>
      <c r="L146" s="217">
        <f>VLOOKUP(A146,'[1]CUT Bs'!A:S,7,FALSE)</f>
        <v>0</v>
      </c>
      <c r="M146" s="217">
        <f>VLOOKUP(A146,'[1]CUT Bs'!A:S,8,FALSE)</f>
        <v>0</v>
      </c>
      <c r="N146" s="217">
        <f>VLOOKUP(A146,'[1]CUT Bs'!A:S,9,FALSE)</f>
        <v>0</v>
      </c>
      <c r="O146" s="217">
        <f>VLOOKUP(A146,'[1]CUT Bs'!A:S,10,FALSE)</f>
        <v>0</v>
      </c>
      <c r="P146" s="217">
        <f>VLOOKUP(A146,'[1]CUT Bs'!A:S,11,FALSE)</f>
        <v>0</v>
      </c>
      <c r="Q146" s="217">
        <f>VLOOKUP(A146,'[1]CUT Bs'!A:S,12,FALSE)</f>
        <v>0</v>
      </c>
      <c r="R146" s="217">
        <f>VLOOKUP(A146,'[1]CUT Bs'!A:S,13,FALSE)</f>
        <v>0</v>
      </c>
      <c r="S146" s="217">
        <f>VLOOKUP(A146,'[1]CUT Bs'!A:S,14,FALSE)</f>
        <v>0</v>
      </c>
      <c r="T146" s="217">
        <f>VLOOKUP(A146,'[1]CUT Bs'!A:S,15,FALSE)</f>
        <v>0</v>
      </c>
      <c r="U146" s="217">
        <f>VLOOKUP(A146,'[1]CUT Bs'!A:S,16,FALSE)</f>
        <v>0</v>
      </c>
      <c r="V146" s="217">
        <f>VLOOKUP(A146,'[1]CUT Bs'!A:S,17,FALSE)</f>
        <v>0</v>
      </c>
      <c r="W146" s="217">
        <f>VLOOKUP(A146,'[1]RES. TRL'!F:H,2,FALSE)</f>
        <v>0</v>
      </c>
      <c r="X146" s="217">
        <f>VLOOKUP(A146,'[1]RES. TRL'!F:H,3,FALSE)</f>
        <v>0</v>
      </c>
      <c r="Y146" s="217">
        <f>VLOOKUP(A146,'[1]CUT USD'!A:N,2,FALSE)</f>
        <v>0</v>
      </c>
      <c r="Z146" s="217">
        <f>VLOOKUP(A146,'[1]CUT USD'!A:N,3,FALSE)</f>
        <v>0</v>
      </c>
      <c r="AA146" s="217">
        <f>VLOOKUP(A146,'[1]CUT USD'!A:N,4,FALSE)</f>
        <v>0</v>
      </c>
      <c r="AB146" s="217">
        <f>VLOOKUP(A146,'[1]CUT USD'!A:N,5,FALSE)</f>
        <v>0</v>
      </c>
      <c r="AC146" s="217">
        <f>VLOOKUP(A146,'[1]CUT USD'!A:N,6,FALSE)</f>
        <v>0</v>
      </c>
      <c r="AD146" s="217">
        <f>VLOOKUP(A146,'[1]CUT USD'!A:N,7,FALSE)</f>
        <v>0</v>
      </c>
      <c r="AE146" s="217">
        <f>VLOOKUP(A146,'[1]CUT USD'!A:N,8,FALSE)</f>
        <v>0</v>
      </c>
      <c r="AF146" s="217">
        <f>VLOOKUP(A146,'[1]CUT USD'!A:N,9,FALSE)</f>
        <v>0</v>
      </c>
      <c r="AG146" s="217">
        <f>VLOOKUP(A146,'[1]CUT USD'!A:N,10,FALSE)</f>
        <v>0</v>
      </c>
      <c r="AH146" s="217">
        <f>VLOOKUP(A146,'[1]CUT USD'!A:N,11,FALSE)</f>
        <v>0</v>
      </c>
      <c r="AI146" s="217">
        <f>VLOOKUP(A146,'[1]CUT USD'!A:N,12,FALSE)</f>
        <v>0</v>
      </c>
      <c r="AJ146" s="217">
        <f>VLOOKUP(A146,'[1]CUT USD'!A:N,13,FALSE)</f>
        <v>0</v>
      </c>
      <c r="AK146" s="217">
        <f>VLOOKUP(A146,'[1]CUT USD'!A:N,14,FALSE)</f>
        <v>0</v>
      </c>
      <c r="AL146" s="160">
        <f t="shared" si="3"/>
        <v>52645575.619999997</v>
      </c>
      <c r="AO146" s="84"/>
    </row>
    <row r="147" spans="1:41" ht="33" customHeight="1">
      <c r="A147" s="134">
        <v>313</v>
      </c>
      <c r="B147" s="135" t="str">
        <f>PROPER(VLOOKUP(A147,[1]bd_lista!$A:$D,2,FALSE))</f>
        <v>Autoridad De Fiscalización Y Control De Pensiones Y Seguros - Aps</v>
      </c>
      <c r="C147" s="136" t="s">
        <v>11989</v>
      </c>
      <c r="D147" s="217">
        <f>VLOOKUP(A147,'[1]RES. TRL'!A:C,2,FALSE)</f>
        <v>0</v>
      </c>
      <c r="E147" s="217">
        <f>VLOOKUP(A147,'[1]RES. TRL'!A:C,3,FALSE)</f>
        <v>0</v>
      </c>
      <c r="F147" s="217">
        <f>VLOOKUP(A147,[1]RES.CDI!A:B,2,FALSE)</f>
        <v>0</v>
      </c>
      <c r="G147" s="217">
        <f>VLOOKUP(A147,'[1]CUT Bs'!A:S,2,FALSE)</f>
        <v>4893.25</v>
      </c>
      <c r="H147" s="217">
        <f>VLOOKUP(A147,'[1]CUT Bs'!A:S,3,FALSE)</f>
        <v>0</v>
      </c>
      <c r="I147" s="217">
        <f>VLOOKUP(A147,'[1]CUT Bs'!A:S,4,FALSE)</f>
        <v>0</v>
      </c>
      <c r="J147" s="217">
        <f>VLOOKUP(A147,'[1]CUT Bs'!A:S,5,FALSE)</f>
        <v>0</v>
      </c>
      <c r="K147" s="217">
        <f>VLOOKUP(A147,'[1]CUT Bs'!A:S,6,FALSE)</f>
        <v>0</v>
      </c>
      <c r="L147" s="217">
        <f>VLOOKUP(A147,'[1]CUT Bs'!A:S,7,FALSE)</f>
        <v>1943.27</v>
      </c>
      <c r="M147" s="217">
        <f>VLOOKUP(A147,'[1]CUT Bs'!A:S,8,FALSE)</f>
        <v>0</v>
      </c>
      <c r="N147" s="217">
        <f>VLOOKUP(A147,'[1]CUT Bs'!A:S,9,FALSE)</f>
        <v>0</v>
      </c>
      <c r="O147" s="217">
        <f>VLOOKUP(A147,'[1]CUT Bs'!A:S,10,FALSE)</f>
        <v>0</v>
      </c>
      <c r="P147" s="217">
        <f>VLOOKUP(A147,'[1]CUT Bs'!A:S,11,FALSE)</f>
        <v>0</v>
      </c>
      <c r="Q147" s="217">
        <f>VLOOKUP(A147,'[1]CUT Bs'!A:S,12,FALSE)</f>
        <v>0</v>
      </c>
      <c r="R147" s="217">
        <f>VLOOKUP(A147,'[1]CUT Bs'!A:S,13,FALSE)</f>
        <v>0</v>
      </c>
      <c r="S147" s="217">
        <f>VLOOKUP(A147,'[1]CUT Bs'!A:S,14,FALSE)</f>
        <v>0</v>
      </c>
      <c r="T147" s="217">
        <f>VLOOKUP(A147,'[1]CUT Bs'!A:S,15,FALSE)</f>
        <v>0</v>
      </c>
      <c r="U147" s="217">
        <f>VLOOKUP(A147,'[1]CUT Bs'!A:S,16,FALSE)</f>
        <v>0</v>
      </c>
      <c r="V147" s="217">
        <f>VLOOKUP(A147,'[1]CUT Bs'!A:S,17,FALSE)</f>
        <v>0</v>
      </c>
      <c r="W147" s="217">
        <f>VLOOKUP(A147,'[1]RES. TRL'!F:H,2,FALSE)</f>
        <v>0</v>
      </c>
      <c r="X147" s="217">
        <f>VLOOKUP(A147,'[1]RES. TRL'!F:H,3,FALSE)</f>
        <v>0</v>
      </c>
      <c r="Y147" s="217">
        <f>VLOOKUP(A147,'[1]CUT USD'!A:N,2,FALSE)</f>
        <v>0</v>
      </c>
      <c r="Z147" s="217">
        <f>VLOOKUP(A147,'[1]CUT USD'!A:N,3,FALSE)</f>
        <v>0</v>
      </c>
      <c r="AA147" s="217">
        <f>VLOOKUP(A147,'[1]CUT USD'!A:N,4,FALSE)</f>
        <v>0</v>
      </c>
      <c r="AB147" s="217">
        <f>VLOOKUP(A147,'[1]CUT USD'!A:N,5,FALSE)</f>
        <v>0</v>
      </c>
      <c r="AC147" s="217">
        <f>VLOOKUP(A147,'[1]CUT USD'!A:N,6,FALSE)</f>
        <v>0</v>
      </c>
      <c r="AD147" s="217">
        <f>VLOOKUP(A147,'[1]CUT USD'!A:N,7,FALSE)</f>
        <v>0</v>
      </c>
      <c r="AE147" s="217">
        <f>VLOOKUP(A147,'[1]CUT USD'!A:N,8,FALSE)</f>
        <v>0</v>
      </c>
      <c r="AF147" s="217">
        <f>VLOOKUP(A147,'[1]CUT USD'!A:N,9,FALSE)</f>
        <v>0</v>
      </c>
      <c r="AG147" s="217">
        <f>VLOOKUP(A147,'[1]CUT USD'!A:N,10,FALSE)</f>
        <v>0</v>
      </c>
      <c r="AH147" s="217">
        <f>VLOOKUP(A147,'[1]CUT USD'!A:N,11,FALSE)</f>
        <v>0</v>
      </c>
      <c r="AI147" s="217">
        <f>VLOOKUP(A147,'[1]CUT USD'!A:N,12,FALSE)</f>
        <v>0</v>
      </c>
      <c r="AJ147" s="217">
        <f>VLOOKUP(A147,'[1]CUT USD'!A:N,13,FALSE)</f>
        <v>0</v>
      </c>
      <c r="AK147" s="217">
        <f>VLOOKUP(A147,'[1]CUT USD'!A:N,14,FALSE)</f>
        <v>0</v>
      </c>
      <c r="AL147" s="160">
        <f t="shared" si="3"/>
        <v>6836.52</v>
      </c>
      <c r="AO147" s="84"/>
    </row>
    <row r="148" spans="1:41" ht="33" customHeight="1">
      <c r="A148" s="134">
        <v>314</v>
      </c>
      <c r="B148" s="135" t="str">
        <f>PROPER(VLOOKUP(A148,[1]bd_lista!$A:$D,2,FALSE))</f>
        <v>Autoridad De Fiscalización Y Control Social De Electricidad</v>
      </c>
      <c r="C148" s="136" t="s">
        <v>11981</v>
      </c>
      <c r="D148" s="217">
        <f>VLOOKUP(A148,'[1]RES. TRL'!A:C,2,FALSE)</f>
        <v>0</v>
      </c>
      <c r="E148" s="217">
        <f>VLOOKUP(A148,'[1]RES. TRL'!A:C,3,FALSE)</f>
        <v>0</v>
      </c>
      <c r="F148" s="217">
        <f>VLOOKUP(A148,[1]RES.CDI!A:B,2,FALSE)</f>
        <v>0</v>
      </c>
      <c r="G148" s="217">
        <f>VLOOKUP(A148,'[1]CUT Bs'!A:S,2,FALSE)</f>
        <v>0</v>
      </c>
      <c r="H148" s="217">
        <f>VLOOKUP(A148,'[1]CUT Bs'!A:S,3,FALSE)</f>
        <v>0</v>
      </c>
      <c r="I148" s="217">
        <f>VLOOKUP(A148,'[1]CUT Bs'!A:S,4,FALSE)</f>
        <v>0</v>
      </c>
      <c r="J148" s="217">
        <f>VLOOKUP(A148,'[1]CUT Bs'!A:S,5,FALSE)</f>
        <v>0</v>
      </c>
      <c r="K148" s="217">
        <f>VLOOKUP(A148,'[1]CUT Bs'!A:S,6,FALSE)</f>
        <v>0</v>
      </c>
      <c r="L148" s="217">
        <f>VLOOKUP(A148,'[1]CUT Bs'!A:S,7,FALSE)</f>
        <v>0</v>
      </c>
      <c r="M148" s="217">
        <f>VLOOKUP(A148,'[1]CUT Bs'!A:S,8,FALSE)</f>
        <v>0</v>
      </c>
      <c r="N148" s="217">
        <f>VLOOKUP(A148,'[1]CUT Bs'!A:S,9,FALSE)</f>
        <v>0</v>
      </c>
      <c r="O148" s="217">
        <f>VLOOKUP(A148,'[1]CUT Bs'!A:S,10,FALSE)</f>
        <v>0</v>
      </c>
      <c r="P148" s="217">
        <f>VLOOKUP(A148,'[1]CUT Bs'!A:S,11,FALSE)</f>
        <v>0</v>
      </c>
      <c r="Q148" s="217">
        <f>VLOOKUP(A148,'[1]CUT Bs'!A:S,12,FALSE)</f>
        <v>0</v>
      </c>
      <c r="R148" s="217">
        <f>VLOOKUP(A148,'[1]CUT Bs'!A:S,13,FALSE)</f>
        <v>0</v>
      </c>
      <c r="S148" s="217">
        <f>VLOOKUP(A148,'[1]CUT Bs'!A:S,14,FALSE)</f>
        <v>0</v>
      </c>
      <c r="T148" s="217">
        <f>VLOOKUP(A148,'[1]CUT Bs'!A:S,15,FALSE)</f>
        <v>0</v>
      </c>
      <c r="U148" s="217">
        <f>VLOOKUP(A148,'[1]CUT Bs'!A:S,16,FALSE)</f>
        <v>0</v>
      </c>
      <c r="V148" s="217">
        <f>VLOOKUP(A148,'[1]CUT Bs'!A:S,17,FALSE)</f>
        <v>0</v>
      </c>
      <c r="W148" s="217">
        <f>VLOOKUP(A148,'[1]RES. TRL'!F:H,2,FALSE)</f>
        <v>0</v>
      </c>
      <c r="X148" s="217">
        <f>VLOOKUP(A148,'[1]RES. TRL'!F:H,3,FALSE)</f>
        <v>0</v>
      </c>
      <c r="Y148" s="217">
        <f>VLOOKUP(A148,'[1]CUT USD'!A:N,2,FALSE)</f>
        <v>0</v>
      </c>
      <c r="Z148" s="217">
        <f>VLOOKUP(A148,'[1]CUT USD'!A:N,3,FALSE)</f>
        <v>0</v>
      </c>
      <c r="AA148" s="217">
        <f>VLOOKUP(A148,'[1]CUT USD'!A:N,4,FALSE)</f>
        <v>0</v>
      </c>
      <c r="AB148" s="217">
        <f>VLOOKUP(A148,'[1]CUT USD'!A:N,5,FALSE)</f>
        <v>0</v>
      </c>
      <c r="AC148" s="217">
        <f>VLOOKUP(A148,'[1]CUT USD'!A:N,6,FALSE)</f>
        <v>0</v>
      </c>
      <c r="AD148" s="217">
        <f>VLOOKUP(A148,'[1]CUT USD'!A:N,7,FALSE)</f>
        <v>0</v>
      </c>
      <c r="AE148" s="217">
        <f>VLOOKUP(A148,'[1]CUT USD'!A:N,8,FALSE)</f>
        <v>0</v>
      </c>
      <c r="AF148" s="217">
        <f>VLOOKUP(A148,'[1]CUT USD'!A:N,9,FALSE)</f>
        <v>0</v>
      </c>
      <c r="AG148" s="217">
        <f>VLOOKUP(A148,'[1]CUT USD'!A:N,10,FALSE)</f>
        <v>0</v>
      </c>
      <c r="AH148" s="217">
        <f>VLOOKUP(A148,'[1]CUT USD'!A:N,11,FALSE)</f>
        <v>0</v>
      </c>
      <c r="AI148" s="217">
        <f>VLOOKUP(A148,'[1]CUT USD'!A:N,12,FALSE)</f>
        <v>0</v>
      </c>
      <c r="AJ148" s="217">
        <f>VLOOKUP(A148,'[1]CUT USD'!A:N,13,FALSE)</f>
        <v>0</v>
      </c>
      <c r="AK148" s="217">
        <f>VLOOKUP(A148,'[1]CUT USD'!A:N,14,FALSE)</f>
        <v>0</v>
      </c>
      <c r="AL148" s="160">
        <f t="shared" si="3"/>
        <v>0</v>
      </c>
      <c r="AO148" s="84"/>
    </row>
    <row r="149" spans="1:41" ht="33" customHeight="1">
      <c r="A149" s="134">
        <v>315</v>
      </c>
      <c r="B149" s="135" t="str">
        <f>PROPER(VLOOKUP(A149,[1]bd_lista!$A:$D,2,FALSE))</f>
        <v>Autoridad De Fiscalización Y Control Social De Empresas</v>
      </c>
      <c r="C149" s="136" t="s">
        <v>11980</v>
      </c>
      <c r="D149" s="217">
        <f>VLOOKUP(A149,'[1]RES. TRL'!A:C,2,FALSE)</f>
        <v>0</v>
      </c>
      <c r="E149" s="217">
        <f>VLOOKUP(A149,'[1]RES. TRL'!A:C,3,FALSE)</f>
        <v>0</v>
      </c>
      <c r="F149" s="217">
        <f>VLOOKUP(A149,[1]RES.CDI!A:B,2,FALSE)</f>
        <v>0</v>
      </c>
      <c r="G149" s="217">
        <f>VLOOKUP(A149,'[1]CUT Bs'!A:S,2,FALSE)</f>
        <v>1093.0999999999999</v>
      </c>
      <c r="H149" s="217">
        <f>VLOOKUP(A149,'[1]CUT Bs'!A:S,3,FALSE)</f>
        <v>0</v>
      </c>
      <c r="I149" s="217">
        <f>VLOOKUP(A149,'[1]CUT Bs'!A:S,4,FALSE)</f>
        <v>0</v>
      </c>
      <c r="J149" s="217">
        <f>VLOOKUP(A149,'[1]CUT Bs'!A:S,5,FALSE)</f>
        <v>0</v>
      </c>
      <c r="K149" s="217">
        <f>VLOOKUP(A149,'[1]CUT Bs'!A:S,6,FALSE)</f>
        <v>0</v>
      </c>
      <c r="L149" s="217">
        <f>VLOOKUP(A149,'[1]CUT Bs'!A:S,7,FALSE)</f>
        <v>0</v>
      </c>
      <c r="M149" s="217">
        <f>VLOOKUP(A149,'[1]CUT Bs'!A:S,8,FALSE)</f>
        <v>1732</v>
      </c>
      <c r="N149" s="217">
        <f>VLOOKUP(A149,'[1]CUT Bs'!A:S,9,FALSE)</f>
        <v>0</v>
      </c>
      <c r="O149" s="217">
        <f>VLOOKUP(A149,'[1]CUT Bs'!A:S,10,FALSE)</f>
        <v>0</v>
      </c>
      <c r="P149" s="217">
        <f>VLOOKUP(A149,'[1]CUT Bs'!A:S,11,FALSE)</f>
        <v>0</v>
      </c>
      <c r="Q149" s="217">
        <f>VLOOKUP(A149,'[1]CUT Bs'!A:S,12,FALSE)</f>
        <v>0</v>
      </c>
      <c r="R149" s="217">
        <f>VLOOKUP(A149,'[1]CUT Bs'!A:S,13,FALSE)</f>
        <v>0</v>
      </c>
      <c r="S149" s="217">
        <f>VLOOKUP(A149,'[1]CUT Bs'!A:S,14,FALSE)</f>
        <v>0</v>
      </c>
      <c r="T149" s="217">
        <f>VLOOKUP(A149,'[1]CUT Bs'!A:S,15,FALSE)</f>
        <v>0</v>
      </c>
      <c r="U149" s="217">
        <f>VLOOKUP(A149,'[1]CUT Bs'!A:S,16,FALSE)</f>
        <v>0</v>
      </c>
      <c r="V149" s="217">
        <f>VLOOKUP(A149,'[1]CUT Bs'!A:S,17,FALSE)</f>
        <v>0</v>
      </c>
      <c r="W149" s="217">
        <f>VLOOKUP(A149,'[1]RES. TRL'!F:H,2,FALSE)</f>
        <v>0</v>
      </c>
      <c r="X149" s="217">
        <f>VLOOKUP(A149,'[1]RES. TRL'!F:H,3,FALSE)</f>
        <v>0</v>
      </c>
      <c r="Y149" s="217">
        <f>VLOOKUP(A149,'[1]CUT USD'!A:N,2,FALSE)</f>
        <v>0</v>
      </c>
      <c r="Z149" s="217">
        <f>VLOOKUP(A149,'[1]CUT USD'!A:N,3,FALSE)</f>
        <v>0</v>
      </c>
      <c r="AA149" s="217">
        <f>VLOOKUP(A149,'[1]CUT USD'!A:N,4,FALSE)</f>
        <v>0</v>
      </c>
      <c r="AB149" s="217">
        <f>VLOOKUP(A149,'[1]CUT USD'!A:N,5,FALSE)</f>
        <v>0</v>
      </c>
      <c r="AC149" s="217">
        <f>VLOOKUP(A149,'[1]CUT USD'!A:N,6,FALSE)</f>
        <v>0</v>
      </c>
      <c r="AD149" s="217">
        <f>VLOOKUP(A149,'[1]CUT USD'!A:N,7,FALSE)</f>
        <v>0</v>
      </c>
      <c r="AE149" s="217">
        <f>VLOOKUP(A149,'[1]CUT USD'!A:N,8,FALSE)</f>
        <v>0</v>
      </c>
      <c r="AF149" s="217">
        <f>VLOOKUP(A149,'[1]CUT USD'!A:N,9,FALSE)</f>
        <v>0</v>
      </c>
      <c r="AG149" s="217">
        <f>VLOOKUP(A149,'[1]CUT USD'!A:N,10,FALSE)</f>
        <v>0</v>
      </c>
      <c r="AH149" s="217">
        <f>VLOOKUP(A149,'[1]CUT USD'!A:N,11,FALSE)</f>
        <v>0</v>
      </c>
      <c r="AI149" s="217">
        <f>VLOOKUP(A149,'[1]CUT USD'!A:N,12,FALSE)</f>
        <v>0</v>
      </c>
      <c r="AJ149" s="217">
        <f>VLOOKUP(A149,'[1]CUT USD'!A:N,13,FALSE)</f>
        <v>0</v>
      </c>
      <c r="AK149" s="217">
        <f>VLOOKUP(A149,'[1]CUT USD'!A:N,14,FALSE)</f>
        <v>0</v>
      </c>
      <c r="AL149" s="160">
        <f t="shared" si="3"/>
        <v>2825.1</v>
      </c>
      <c r="AO149" s="84"/>
    </row>
    <row r="150" spans="1:41" ht="33" customHeight="1">
      <c r="A150" s="134">
        <v>324</v>
      </c>
      <c r="B150" s="135" t="str">
        <f>PROPER(VLOOKUP(A150,[1]bd_lista!$A:$D,2,FALSE))</f>
        <v>Escuela Boliviana Intercultural De Música</v>
      </c>
      <c r="C150" s="136" t="s">
        <v>11980</v>
      </c>
      <c r="D150" s="217">
        <f>VLOOKUP(A150,'[1]RES. TRL'!A:C,2,FALSE)</f>
        <v>0</v>
      </c>
      <c r="E150" s="217">
        <f>VLOOKUP(A150,'[1]RES. TRL'!A:C,3,FALSE)</f>
        <v>0</v>
      </c>
      <c r="F150" s="217">
        <f>VLOOKUP(A150,[1]RES.CDI!A:B,2,FALSE)</f>
        <v>24900</v>
      </c>
      <c r="G150" s="217">
        <f>VLOOKUP(A150,'[1]CUT Bs'!A:S,2,FALSE)</f>
        <v>0</v>
      </c>
      <c r="H150" s="217">
        <f>VLOOKUP(A150,'[1]CUT Bs'!A:S,3,FALSE)</f>
        <v>0</v>
      </c>
      <c r="I150" s="217">
        <f>VLOOKUP(A150,'[1]CUT Bs'!A:S,4,FALSE)</f>
        <v>0</v>
      </c>
      <c r="J150" s="217">
        <f>VLOOKUP(A150,'[1]CUT Bs'!A:S,5,FALSE)</f>
        <v>0</v>
      </c>
      <c r="K150" s="217">
        <f>VLOOKUP(A150,'[1]CUT Bs'!A:S,6,FALSE)</f>
        <v>0</v>
      </c>
      <c r="L150" s="217">
        <f>VLOOKUP(A150,'[1]CUT Bs'!A:S,7,FALSE)</f>
        <v>0</v>
      </c>
      <c r="M150" s="217">
        <f>VLOOKUP(A150,'[1]CUT Bs'!A:S,8,FALSE)</f>
        <v>0</v>
      </c>
      <c r="N150" s="217">
        <f>VLOOKUP(A150,'[1]CUT Bs'!A:S,9,FALSE)</f>
        <v>0</v>
      </c>
      <c r="O150" s="217">
        <f>VLOOKUP(A150,'[1]CUT Bs'!A:S,10,FALSE)</f>
        <v>0</v>
      </c>
      <c r="P150" s="217">
        <f>VLOOKUP(A150,'[1]CUT Bs'!A:S,11,FALSE)</f>
        <v>0</v>
      </c>
      <c r="Q150" s="217">
        <f>VLOOKUP(A150,'[1]CUT Bs'!A:S,12,FALSE)</f>
        <v>0</v>
      </c>
      <c r="R150" s="217">
        <f>VLOOKUP(A150,'[1]CUT Bs'!A:S,13,FALSE)</f>
        <v>0</v>
      </c>
      <c r="S150" s="217">
        <f>VLOOKUP(A150,'[1]CUT Bs'!A:S,14,FALSE)</f>
        <v>0</v>
      </c>
      <c r="T150" s="217">
        <f>VLOOKUP(A150,'[1]CUT Bs'!A:S,15,FALSE)</f>
        <v>0</v>
      </c>
      <c r="U150" s="217">
        <f>VLOOKUP(A150,'[1]CUT Bs'!A:S,16,FALSE)</f>
        <v>0</v>
      </c>
      <c r="V150" s="217">
        <f>VLOOKUP(A150,'[1]CUT Bs'!A:S,17,FALSE)</f>
        <v>0</v>
      </c>
      <c r="W150" s="217">
        <f>VLOOKUP(A150,'[1]RES. TRL'!F:H,2,FALSE)</f>
        <v>0</v>
      </c>
      <c r="X150" s="217">
        <f>VLOOKUP(A150,'[1]RES. TRL'!F:H,3,FALSE)</f>
        <v>0</v>
      </c>
      <c r="Y150" s="217">
        <f>VLOOKUP(A150,'[1]CUT USD'!A:N,2,FALSE)</f>
        <v>0</v>
      </c>
      <c r="Z150" s="217">
        <f>VLOOKUP(A150,'[1]CUT USD'!A:N,3,FALSE)</f>
        <v>0</v>
      </c>
      <c r="AA150" s="217">
        <f>VLOOKUP(A150,'[1]CUT USD'!A:N,4,FALSE)</f>
        <v>0</v>
      </c>
      <c r="AB150" s="217">
        <f>VLOOKUP(A150,'[1]CUT USD'!A:N,5,FALSE)</f>
        <v>0</v>
      </c>
      <c r="AC150" s="217">
        <f>VLOOKUP(A150,'[1]CUT USD'!A:N,6,FALSE)</f>
        <v>0</v>
      </c>
      <c r="AD150" s="217">
        <f>VLOOKUP(A150,'[1]CUT USD'!A:N,7,FALSE)</f>
        <v>0</v>
      </c>
      <c r="AE150" s="217">
        <f>VLOOKUP(A150,'[1]CUT USD'!A:N,8,FALSE)</f>
        <v>0</v>
      </c>
      <c r="AF150" s="217">
        <f>VLOOKUP(A150,'[1]CUT USD'!A:N,9,FALSE)</f>
        <v>0</v>
      </c>
      <c r="AG150" s="217">
        <f>VLOOKUP(A150,'[1]CUT USD'!A:N,10,FALSE)</f>
        <v>0</v>
      </c>
      <c r="AH150" s="217">
        <f>VLOOKUP(A150,'[1]CUT USD'!A:N,11,FALSE)</f>
        <v>0</v>
      </c>
      <c r="AI150" s="217">
        <f>VLOOKUP(A150,'[1]CUT USD'!A:N,12,FALSE)</f>
        <v>0</v>
      </c>
      <c r="AJ150" s="217">
        <f>VLOOKUP(A150,'[1]CUT USD'!A:N,13,FALSE)</f>
        <v>0</v>
      </c>
      <c r="AK150" s="217">
        <f>VLOOKUP(A150,'[1]CUT USD'!A:N,14,FALSE)</f>
        <v>0</v>
      </c>
      <c r="AL150" s="160">
        <f t="shared" si="3"/>
        <v>24900</v>
      </c>
      <c r="AO150" s="84"/>
    </row>
    <row r="151" spans="1:41" ht="33" customHeight="1">
      <c r="A151" s="134">
        <v>340</v>
      </c>
      <c r="B151" s="135" t="str">
        <f>PROPER(VLOOKUP(A151,[1]bd_lista!$A:$D,2,FALSE))</f>
        <v>Servicio General De Identificación Personal</v>
      </c>
      <c r="C151" s="136" t="s">
        <v>11989</v>
      </c>
      <c r="D151" s="217">
        <f>VLOOKUP(A151,'[1]RES. TRL'!A:C,2,FALSE)</f>
        <v>0</v>
      </c>
      <c r="E151" s="217">
        <f>VLOOKUP(A151,'[1]RES. TRL'!A:C,3,FALSE)</f>
        <v>0</v>
      </c>
      <c r="F151" s="217">
        <f>VLOOKUP(A151,[1]RES.CDI!A:B,2,FALSE)</f>
        <v>0</v>
      </c>
      <c r="G151" s="217">
        <f>VLOOKUP(A151,'[1]CUT Bs'!A:S,2,FALSE)</f>
        <v>69165.11</v>
      </c>
      <c r="H151" s="217">
        <f>VLOOKUP(A151,'[1]CUT Bs'!A:S,3,FALSE)</f>
        <v>0</v>
      </c>
      <c r="I151" s="217">
        <f>VLOOKUP(A151,'[1]CUT Bs'!A:S,4,FALSE)</f>
        <v>0</v>
      </c>
      <c r="J151" s="217">
        <f>VLOOKUP(A151,'[1]CUT Bs'!A:S,5,FALSE)</f>
        <v>475982.5</v>
      </c>
      <c r="K151" s="217">
        <f>VLOOKUP(A151,'[1]CUT Bs'!A:S,6,FALSE)</f>
        <v>0</v>
      </c>
      <c r="L151" s="217">
        <f>VLOOKUP(A151,'[1]CUT Bs'!A:S,7,FALSE)</f>
        <v>6566.0899999999992</v>
      </c>
      <c r="M151" s="217">
        <f>VLOOKUP(A151,'[1]CUT Bs'!A:S,8,FALSE)</f>
        <v>0</v>
      </c>
      <c r="N151" s="217">
        <f>VLOOKUP(A151,'[1]CUT Bs'!A:S,9,FALSE)</f>
        <v>0</v>
      </c>
      <c r="O151" s="217">
        <f>VLOOKUP(A151,'[1]CUT Bs'!A:S,10,FALSE)</f>
        <v>21855.96</v>
      </c>
      <c r="P151" s="217">
        <f>VLOOKUP(A151,'[1]CUT Bs'!A:S,11,FALSE)</f>
        <v>0</v>
      </c>
      <c r="Q151" s="217">
        <f>VLOOKUP(A151,'[1]CUT Bs'!A:S,12,FALSE)</f>
        <v>17816</v>
      </c>
      <c r="R151" s="217">
        <f>VLOOKUP(A151,'[1]CUT Bs'!A:S,13,FALSE)</f>
        <v>0</v>
      </c>
      <c r="S151" s="217">
        <f>VLOOKUP(A151,'[1]CUT Bs'!A:S,14,FALSE)</f>
        <v>0</v>
      </c>
      <c r="T151" s="217">
        <f>VLOOKUP(A151,'[1]CUT Bs'!A:S,15,FALSE)</f>
        <v>0</v>
      </c>
      <c r="U151" s="217">
        <f>VLOOKUP(A151,'[1]CUT Bs'!A:S,16,FALSE)</f>
        <v>0</v>
      </c>
      <c r="V151" s="217">
        <f>VLOOKUP(A151,'[1]CUT Bs'!A:S,17,FALSE)</f>
        <v>0</v>
      </c>
      <c r="W151" s="217">
        <f>VLOOKUP(A151,'[1]RES. TRL'!F:H,2,FALSE)</f>
        <v>0</v>
      </c>
      <c r="X151" s="217">
        <f>VLOOKUP(A151,'[1]RES. TRL'!F:H,3,FALSE)</f>
        <v>0</v>
      </c>
      <c r="Y151" s="217">
        <f>VLOOKUP(A151,'[1]CUT USD'!A:N,2,FALSE)</f>
        <v>0</v>
      </c>
      <c r="Z151" s="217">
        <f>VLOOKUP(A151,'[1]CUT USD'!A:N,3,FALSE)</f>
        <v>0</v>
      </c>
      <c r="AA151" s="217">
        <f>VLOOKUP(A151,'[1]CUT USD'!A:N,4,FALSE)</f>
        <v>0</v>
      </c>
      <c r="AB151" s="217">
        <f>VLOOKUP(A151,'[1]CUT USD'!A:N,5,FALSE)</f>
        <v>0</v>
      </c>
      <c r="AC151" s="217">
        <f>VLOOKUP(A151,'[1]CUT USD'!A:N,6,FALSE)</f>
        <v>0</v>
      </c>
      <c r="AD151" s="217">
        <f>VLOOKUP(A151,'[1]CUT USD'!A:N,7,FALSE)</f>
        <v>0</v>
      </c>
      <c r="AE151" s="217">
        <f>VLOOKUP(A151,'[1]CUT USD'!A:N,8,FALSE)</f>
        <v>0</v>
      </c>
      <c r="AF151" s="217">
        <f>VLOOKUP(A151,'[1]CUT USD'!A:N,9,FALSE)</f>
        <v>0</v>
      </c>
      <c r="AG151" s="217">
        <f>VLOOKUP(A151,'[1]CUT USD'!A:N,10,FALSE)</f>
        <v>0</v>
      </c>
      <c r="AH151" s="217">
        <f>VLOOKUP(A151,'[1]CUT USD'!A:N,11,FALSE)</f>
        <v>0</v>
      </c>
      <c r="AI151" s="217">
        <f>VLOOKUP(A151,'[1]CUT USD'!A:N,12,FALSE)</f>
        <v>0</v>
      </c>
      <c r="AJ151" s="217">
        <f>VLOOKUP(A151,'[1]CUT USD'!A:N,13,FALSE)</f>
        <v>0</v>
      </c>
      <c r="AK151" s="217">
        <f>VLOOKUP(A151,'[1]CUT USD'!A:N,14,FALSE)</f>
        <v>0</v>
      </c>
      <c r="AL151" s="160">
        <f t="shared" si="3"/>
        <v>591385.65999999992</v>
      </c>
      <c r="AO151" s="84"/>
    </row>
    <row r="152" spans="1:41" ht="33" customHeight="1">
      <c r="A152" s="134">
        <v>341</v>
      </c>
      <c r="B152" s="135" t="str">
        <f>PROPER(VLOOKUP(A152,[1]bd_lista!$A:$D,2,FALSE))</f>
        <v>Servicio General De Licencias De Conducir</v>
      </c>
      <c r="C152" s="136" t="s">
        <v>11989</v>
      </c>
      <c r="D152" s="217">
        <f>VLOOKUP(A152,'[1]RES. TRL'!A:C,2,FALSE)</f>
        <v>0</v>
      </c>
      <c r="E152" s="217">
        <f>VLOOKUP(A152,'[1]RES. TRL'!A:C,3,FALSE)</f>
        <v>0</v>
      </c>
      <c r="F152" s="217">
        <f>VLOOKUP(A152,[1]RES.CDI!A:B,2,FALSE)</f>
        <v>0</v>
      </c>
      <c r="G152" s="217">
        <f>VLOOKUP(A152,'[1]CUT Bs'!A:S,2,FALSE)</f>
        <v>0</v>
      </c>
      <c r="H152" s="217">
        <f>VLOOKUP(A152,'[1]CUT Bs'!A:S,3,FALSE)</f>
        <v>0</v>
      </c>
      <c r="I152" s="217">
        <f>VLOOKUP(A152,'[1]CUT Bs'!A:S,4,FALSE)</f>
        <v>0</v>
      </c>
      <c r="J152" s="217">
        <f>VLOOKUP(A152,'[1]CUT Bs'!A:S,5,FALSE)</f>
        <v>0</v>
      </c>
      <c r="K152" s="217">
        <f>VLOOKUP(A152,'[1]CUT Bs'!A:S,6,FALSE)</f>
        <v>0</v>
      </c>
      <c r="L152" s="217">
        <f>VLOOKUP(A152,'[1]CUT Bs'!A:S,7,FALSE)</f>
        <v>0</v>
      </c>
      <c r="M152" s="217">
        <f>VLOOKUP(A152,'[1]CUT Bs'!A:S,8,FALSE)</f>
        <v>0</v>
      </c>
      <c r="N152" s="217">
        <f>VLOOKUP(A152,'[1]CUT Bs'!A:S,9,FALSE)</f>
        <v>0</v>
      </c>
      <c r="O152" s="217">
        <f>VLOOKUP(A152,'[1]CUT Bs'!A:S,10,FALSE)</f>
        <v>0</v>
      </c>
      <c r="P152" s="217">
        <f>VLOOKUP(A152,'[1]CUT Bs'!A:S,11,FALSE)</f>
        <v>0</v>
      </c>
      <c r="Q152" s="217">
        <f>VLOOKUP(A152,'[1]CUT Bs'!A:S,12,FALSE)</f>
        <v>0</v>
      </c>
      <c r="R152" s="217">
        <f>VLOOKUP(A152,'[1]CUT Bs'!A:S,13,FALSE)</f>
        <v>0</v>
      </c>
      <c r="S152" s="217">
        <f>VLOOKUP(A152,'[1]CUT Bs'!A:S,14,FALSE)</f>
        <v>0</v>
      </c>
      <c r="T152" s="217">
        <f>VLOOKUP(A152,'[1]CUT Bs'!A:S,15,FALSE)</f>
        <v>0</v>
      </c>
      <c r="U152" s="217">
        <f>VLOOKUP(A152,'[1]CUT Bs'!A:S,16,FALSE)</f>
        <v>0</v>
      </c>
      <c r="V152" s="217">
        <f>VLOOKUP(A152,'[1]CUT Bs'!A:S,17,FALSE)</f>
        <v>0</v>
      </c>
      <c r="W152" s="217">
        <f>VLOOKUP(A152,'[1]RES. TRL'!F:H,2,FALSE)</f>
        <v>0</v>
      </c>
      <c r="X152" s="217">
        <f>VLOOKUP(A152,'[1]RES. TRL'!F:H,3,FALSE)</f>
        <v>0</v>
      </c>
      <c r="Y152" s="217">
        <f>VLOOKUP(A152,'[1]CUT USD'!A:N,2,FALSE)</f>
        <v>0</v>
      </c>
      <c r="Z152" s="217">
        <f>VLOOKUP(A152,'[1]CUT USD'!A:N,3,FALSE)</f>
        <v>0</v>
      </c>
      <c r="AA152" s="217">
        <f>VLOOKUP(A152,'[1]CUT USD'!A:N,4,FALSE)</f>
        <v>0</v>
      </c>
      <c r="AB152" s="217">
        <f>VLOOKUP(A152,'[1]CUT USD'!A:N,5,FALSE)</f>
        <v>0</v>
      </c>
      <c r="AC152" s="217">
        <f>VLOOKUP(A152,'[1]CUT USD'!A:N,6,FALSE)</f>
        <v>0</v>
      </c>
      <c r="AD152" s="217">
        <f>VLOOKUP(A152,'[1]CUT USD'!A:N,7,FALSE)</f>
        <v>0</v>
      </c>
      <c r="AE152" s="217">
        <f>VLOOKUP(A152,'[1]CUT USD'!A:N,8,FALSE)</f>
        <v>0</v>
      </c>
      <c r="AF152" s="217">
        <f>VLOOKUP(A152,'[1]CUT USD'!A:N,9,FALSE)</f>
        <v>0</v>
      </c>
      <c r="AG152" s="217">
        <f>VLOOKUP(A152,'[1]CUT USD'!A:N,10,FALSE)</f>
        <v>0</v>
      </c>
      <c r="AH152" s="217">
        <f>VLOOKUP(A152,'[1]CUT USD'!A:N,11,FALSE)</f>
        <v>0</v>
      </c>
      <c r="AI152" s="217">
        <f>VLOOKUP(A152,'[1]CUT USD'!A:N,12,FALSE)</f>
        <v>0</v>
      </c>
      <c r="AJ152" s="217">
        <f>VLOOKUP(A152,'[1]CUT USD'!A:N,13,FALSE)</f>
        <v>0</v>
      </c>
      <c r="AK152" s="217">
        <f>VLOOKUP(A152,'[1]CUT USD'!A:N,14,FALSE)</f>
        <v>0</v>
      </c>
      <c r="AL152" s="160">
        <f t="shared" si="3"/>
        <v>0</v>
      </c>
      <c r="AO152" s="84"/>
    </row>
    <row r="153" spans="1:41" ht="33" customHeight="1">
      <c r="A153" s="134">
        <v>342</v>
      </c>
      <c r="B153" s="135" t="str">
        <f>PROPER(VLOOKUP(A153,[1]bd_lista!$A:$D,2,FALSE))</f>
        <v>Agencia Estatal De Vivienda</v>
      </c>
      <c r="C153" s="136" t="s">
        <v>11983</v>
      </c>
      <c r="D153" s="217">
        <f>VLOOKUP(A153,'[1]RES. TRL'!A:C,2,FALSE)</f>
        <v>0</v>
      </c>
      <c r="E153" s="217">
        <f>VLOOKUP(A153,'[1]RES. TRL'!A:C,3,FALSE)</f>
        <v>91.35</v>
      </c>
      <c r="F153" s="217">
        <f>VLOOKUP(A153,[1]RES.CDI!A:B,2,FALSE)</f>
        <v>0</v>
      </c>
      <c r="G153" s="217">
        <f>VLOOKUP(A153,'[1]CUT Bs'!A:S,2,FALSE)</f>
        <v>76671.06</v>
      </c>
      <c r="H153" s="217">
        <f>VLOOKUP(A153,'[1]CUT Bs'!A:S,3,FALSE)</f>
        <v>0</v>
      </c>
      <c r="I153" s="217">
        <f>VLOOKUP(A153,'[1]CUT Bs'!A:S,4,FALSE)</f>
        <v>0</v>
      </c>
      <c r="J153" s="217">
        <f>VLOOKUP(A153,'[1]CUT Bs'!A:S,5,FALSE)</f>
        <v>11067458.649999999</v>
      </c>
      <c r="K153" s="217">
        <f>VLOOKUP(A153,'[1]CUT Bs'!A:S,6,FALSE)</f>
        <v>0</v>
      </c>
      <c r="L153" s="217">
        <f>VLOOKUP(A153,'[1]CUT Bs'!A:S,7,FALSE)</f>
        <v>0</v>
      </c>
      <c r="M153" s="217">
        <f>VLOOKUP(A153,'[1]CUT Bs'!A:S,8,FALSE)</f>
        <v>0</v>
      </c>
      <c r="N153" s="217">
        <f>VLOOKUP(A153,'[1]CUT Bs'!A:S,9,FALSE)</f>
        <v>0</v>
      </c>
      <c r="O153" s="217">
        <f>VLOOKUP(A153,'[1]CUT Bs'!A:S,10,FALSE)</f>
        <v>0</v>
      </c>
      <c r="P153" s="217">
        <f>VLOOKUP(A153,'[1]CUT Bs'!A:S,11,FALSE)</f>
        <v>0</v>
      </c>
      <c r="Q153" s="217">
        <f>VLOOKUP(A153,'[1]CUT Bs'!A:S,12,FALSE)</f>
        <v>0</v>
      </c>
      <c r="R153" s="217">
        <f>VLOOKUP(A153,'[1]CUT Bs'!A:S,13,FALSE)</f>
        <v>0</v>
      </c>
      <c r="S153" s="217">
        <f>VLOOKUP(A153,'[1]CUT Bs'!A:S,14,FALSE)</f>
        <v>0</v>
      </c>
      <c r="T153" s="217">
        <f>VLOOKUP(A153,'[1]CUT Bs'!A:S,15,FALSE)</f>
        <v>0</v>
      </c>
      <c r="U153" s="217">
        <f>VLOOKUP(A153,'[1]CUT Bs'!A:S,16,FALSE)</f>
        <v>0</v>
      </c>
      <c r="V153" s="217">
        <f>VLOOKUP(A153,'[1]CUT Bs'!A:S,17,FALSE)</f>
        <v>0</v>
      </c>
      <c r="W153" s="217">
        <f>VLOOKUP(A153,'[1]RES. TRL'!F:H,2,FALSE)</f>
        <v>0</v>
      </c>
      <c r="X153" s="217">
        <f>VLOOKUP(A153,'[1]RES. TRL'!F:H,3,FALSE)</f>
        <v>0</v>
      </c>
      <c r="Y153" s="217">
        <f>VLOOKUP(A153,'[1]CUT USD'!A:N,2,FALSE)</f>
        <v>0</v>
      </c>
      <c r="Z153" s="217">
        <f>VLOOKUP(A153,'[1]CUT USD'!A:N,3,FALSE)</f>
        <v>0</v>
      </c>
      <c r="AA153" s="217">
        <f>VLOOKUP(A153,'[1]CUT USD'!A:N,4,FALSE)</f>
        <v>0</v>
      </c>
      <c r="AB153" s="217">
        <f>VLOOKUP(A153,'[1]CUT USD'!A:N,5,FALSE)</f>
        <v>0</v>
      </c>
      <c r="AC153" s="217">
        <f>VLOOKUP(A153,'[1]CUT USD'!A:N,6,FALSE)</f>
        <v>0</v>
      </c>
      <c r="AD153" s="217">
        <f>VLOOKUP(A153,'[1]CUT USD'!A:N,7,FALSE)</f>
        <v>0</v>
      </c>
      <c r="AE153" s="217">
        <f>VLOOKUP(A153,'[1]CUT USD'!A:N,8,FALSE)</f>
        <v>0</v>
      </c>
      <c r="AF153" s="217">
        <f>VLOOKUP(A153,'[1]CUT USD'!A:N,9,FALSE)</f>
        <v>0</v>
      </c>
      <c r="AG153" s="217">
        <f>VLOOKUP(A153,'[1]CUT USD'!A:N,10,FALSE)</f>
        <v>0</v>
      </c>
      <c r="AH153" s="217">
        <f>VLOOKUP(A153,'[1]CUT USD'!A:N,11,FALSE)</f>
        <v>0</v>
      </c>
      <c r="AI153" s="217">
        <f>VLOOKUP(A153,'[1]CUT USD'!A:N,12,FALSE)</f>
        <v>0</v>
      </c>
      <c r="AJ153" s="217">
        <f>VLOOKUP(A153,'[1]CUT USD'!A:N,13,FALSE)</f>
        <v>0</v>
      </c>
      <c r="AK153" s="217">
        <f>VLOOKUP(A153,'[1]CUT USD'!A:N,14,FALSE)</f>
        <v>0</v>
      </c>
      <c r="AL153" s="160">
        <f t="shared" si="3"/>
        <v>11144221.059999999</v>
      </c>
      <c r="AO153" s="84"/>
    </row>
    <row r="154" spans="1:41" ht="33" customHeight="1">
      <c r="A154" s="134">
        <v>343</v>
      </c>
      <c r="B154" s="135" t="str">
        <f>PROPER(VLOOKUP(A154,[1]bd_lista!$A:$D,2,FALSE))</f>
        <v>Escuela De Jueces Del Estado</v>
      </c>
      <c r="C154" s="136" t="s">
        <v>11983</v>
      </c>
      <c r="D154" s="217">
        <f>VLOOKUP(A154,'[1]RES. TRL'!A:C,2,FALSE)</f>
        <v>0</v>
      </c>
      <c r="E154" s="217">
        <f>VLOOKUP(A154,'[1]RES. TRL'!A:C,3,FALSE)</f>
        <v>0</v>
      </c>
      <c r="F154" s="217">
        <f>VLOOKUP(A154,[1]RES.CDI!A:B,2,FALSE)</f>
        <v>419</v>
      </c>
      <c r="G154" s="217">
        <f>VLOOKUP(A154,'[1]CUT Bs'!A:S,2,FALSE)</f>
        <v>0</v>
      </c>
      <c r="H154" s="217">
        <f>VLOOKUP(A154,'[1]CUT Bs'!A:S,3,FALSE)</f>
        <v>0</v>
      </c>
      <c r="I154" s="217">
        <f>VLOOKUP(A154,'[1]CUT Bs'!A:S,4,FALSE)</f>
        <v>0</v>
      </c>
      <c r="J154" s="217">
        <f>VLOOKUP(A154,'[1]CUT Bs'!A:S,5,FALSE)</f>
        <v>0</v>
      </c>
      <c r="K154" s="217">
        <f>VLOOKUP(A154,'[1]CUT Bs'!A:S,6,FALSE)</f>
        <v>0</v>
      </c>
      <c r="L154" s="217">
        <f>VLOOKUP(A154,'[1]CUT Bs'!A:S,7,FALSE)</f>
        <v>0</v>
      </c>
      <c r="M154" s="217">
        <f>VLOOKUP(A154,'[1]CUT Bs'!A:S,8,FALSE)</f>
        <v>0</v>
      </c>
      <c r="N154" s="217">
        <f>VLOOKUP(A154,'[1]CUT Bs'!A:S,9,FALSE)</f>
        <v>0</v>
      </c>
      <c r="O154" s="217">
        <f>VLOOKUP(A154,'[1]CUT Bs'!A:S,10,FALSE)</f>
        <v>0</v>
      </c>
      <c r="P154" s="217">
        <f>VLOOKUP(A154,'[1]CUT Bs'!A:S,11,FALSE)</f>
        <v>0</v>
      </c>
      <c r="Q154" s="217">
        <f>VLOOKUP(A154,'[1]CUT Bs'!A:S,12,FALSE)</f>
        <v>0</v>
      </c>
      <c r="R154" s="217">
        <f>VLOOKUP(A154,'[1]CUT Bs'!A:S,13,FALSE)</f>
        <v>0</v>
      </c>
      <c r="S154" s="217">
        <f>VLOOKUP(A154,'[1]CUT Bs'!A:S,14,FALSE)</f>
        <v>0</v>
      </c>
      <c r="T154" s="217">
        <f>VLOOKUP(A154,'[1]CUT Bs'!A:S,15,FALSE)</f>
        <v>0</v>
      </c>
      <c r="U154" s="217">
        <f>VLOOKUP(A154,'[1]CUT Bs'!A:S,16,FALSE)</f>
        <v>0</v>
      </c>
      <c r="V154" s="217">
        <f>VLOOKUP(A154,'[1]CUT Bs'!A:S,17,FALSE)</f>
        <v>0</v>
      </c>
      <c r="W154" s="217">
        <f>VLOOKUP(A154,'[1]RES. TRL'!F:H,2,FALSE)</f>
        <v>0</v>
      </c>
      <c r="X154" s="217">
        <f>VLOOKUP(A154,'[1]RES. TRL'!F:H,3,FALSE)</f>
        <v>0</v>
      </c>
      <c r="Y154" s="217">
        <f>VLOOKUP(A154,'[1]CUT USD'!A:N,2,FALSE)</f>
        <v>0</v>
      </c>
      <c r="Z154" s="217">
        <f>VLOOKUP(A154,'[1]CUT USD'!A:N,3,FALSE)</f>
        <v>0</v>
      </c>
      <c r="AA154" s="217">
        <f>VLOOKUP(A154,'[1]CUT USD'!A:N,4,FALSE)</f>
        <v>0</v>
      </c>
      <c r="AB154" s="217">
        <f>VLOOKUP(A154,'[1]CUT USD'!A:N,5,FALSE)</f>
        <v>0</v>
      </c>
      <c r="AC154" s="217">
        <f>VLOOKUP(A154,'[1]CUT USD'!A:N,6,FALSE)</f>
        <v>0</v>
      </c>
      <c r="AD154" s="217">
        <f>VLOOKUP(A154,'[1]CUT USD'!A:N,7,FALSE)</f>
        <v>0</v>
      </c>
      <c r="AE154" s="217">
        <f>VLOOKUP(A154,'[1]CUT USD'!A:N,8,FALSE)</f>
        <v>0</v>
      </c>
      <c r="AF154" s="217">
        <f>VLOOKUP(A154,'[1]CUT USD'!A:N,9,FALSE)</f>
        <v>0</v>
      </c>
      <c r="AG154" s="217">
        <f>VLOOKUP(A154,'[1]CUT USD'!A:N,10,FALSE)</f>
        <v>0</v>
      </c>
      <c r="AH154" s="217">
        <f>VLOOKUP(A154,'[1]CUT USD'!A:N,11,FALSE)</f>
        <v>0</v>
      </c>
      <c r="AI154" s="217">
        <f>VLOOKUP(A154,'[1]CUT USD'!A:N,12,FALSE)</f>
        <v>0</v>
      </c>
      <c r="AJ154" s="217">
        <f>VLOOKUP(A154,'[1]CUT USD'!A:N,13,FALSE)</f>
        <v>0</v>
      </c>
      <c r="AK154" s="217">
        <f>VLOOKUP(A154,'[1]CUT USD'!A:N,14,FALSE)</f>
        <v>0</v>
      </c>
      <c r="AL154" s="160">
        <f t="shared" si="3"/>
        <v>419</v>
      </c>
      <c r="AO154" s="84"/>
    </row>
    <row r="155" spans="1:41" ht="33" customHeight="1">
      <c r="A155" s="134">
        <v>344</v>
      </c>
      <c r="B155" s="135" t="str">
        <f>PROPER(VLOOKUP(A155,[1]bd_lista!$A:$D,2,FALSE))</f>
        <v>Instituto Plurinacional De Estudio De Lenguas Y Culturas</v>
      </c>
      <c r="C155" s="136" t="s">
        <v>11981</v>
      </c>
      <c r="D155" s="217">
        <f>VLOOKUP(A155,'[1]RES. TRL'!A:C,2,FALSE)</f>
        <v>0</v>
      </c>
      <c r="E155" s="217">
        <f>VLOOKUP(A155,'[1]RES. TRL'!A:C,3,FALSE)</f>
        <v>0</v>
      </c>
      <c r="F155" s="217">
        <f>VLOOKUP(A155,[1]RES.CDI!A:B,2,FALSE)</f>
        <v>0</v>
      </c>
      <c r="G155" s="217">
        <f>VLOOKUP(A155,'[1]CUT Bs'!A:S,2,FALSE)</f>
        <v>107226.25</v>
      </c>
      <c r="H155" s="217">
        <f>VLOOKUP(A155,'[1]CUT Bs'!A:S,3,FALSE)</f>
        <v>0</v>
      </c>
      <c r="I155" s="217">
        <f>VLOOKUP(A155,'[1]CUT Bs'!A:S,4,FALSE)</f>
        <v>0</v>
      </c>
      <c r="J155" s="217">
        <f>VLOOKUP(A155,'[1]CUT Bs'!A:S,5,FALSE)</f>
        <v>174000</v>
      </c>
      <c r="K155" s="217">
        <f>VLOOKUP(A155,'[1]CUT Bs'!A:S,6,FALSE)</f>
        <v>0</v>
      </c>
      <c r="L155" s="217">
        <f>VLOOKUP(A155,'[1]CUT Bs'!A:S,7,FALSE)</f>
        <v>0</v>
      </c>
      <c r="M155" s="217">
        <f>VLOOKUP(A155,'[1]CUT Bs'!A:S,8,FALSE)</f>
        <v>0</v>
      </c>
      <c r="N155" s="217">
        <f>VLOOKUP(A155,'[1]CUT Bs'!A:S,9,FALSE)</f>
        <v>0</v>
      </c>
      <c r="O155" s="217">
        <f>VLOOKUP(A155,'[1]CUT Bs'!A:S,10,FALSE)</f>
        <v>0</v>
      </c>
      <c r="P155" s="217">
        <f>VLOOKUP(A155,'[1]CUT Bs'!A:S,11,FALSE)</f>
        <v>0</v>
      </c>
      <c r="Q155" s="217">
        <f>VLOOKUP(A155,'[1]CUT Bs'!A:S,12,FALSE)</f>
        <v>0</v>
      </c>
      <c r="R155" s="217">
        <f>VLOOKUP(A155,'[1]CUT Bs'!A:S,13,FALSE)</f>
        <v>0</v>
      </c>
      <c r="S155" s="217">
        <f>VLOOKUP(A155,'[1]CUT Bs'!A:S,14,FALSE)</f>
        <v>0</v>
      </c>
      <c r="T155" s="217">
        <f>VLOOKUP(A155,'[1]CUT Bs'!A:S,15,FALSE)</f>
        <v>0</v>
      </c>
      <c r="U155" s="217">
        <f>VLOOKUP(A155,'[1]CUT Bs'!A:S,16,FALSE)</f>
        <v>0</v>
      </c>
      <c r="V155" s="217">
        <f>VLOOKUP(A155,'[1]CUT Bs'!A:S,17,FALSE)</f>
        <v>0</v>
      </c>
      <c r="W155" s="217">
        <f>VLOOKUP(A155,'[1]RES. TRL'!F:H,2,FALSE)</f>
        <v>0</v>
      </c>
      <c r="X155" s="217">
        <f>VLOOKUP(A155,'[1]RES. TRL'!F:H,3,FALSE)</f>
        <v>0</v>
      </c>
      <c r="Y155" s="217">
        <f>VLOOKUP(A155,'[1]CUT USD'!A:N,2,FALSE)</f>
        <v>0</v>
      </c>
      <c r="Z155" s="217">
        <f>VLOOKUP(A155,'[1]CUT USD'!A:N,3,FALSE)</f>
        <v>0</v>
      </c>
      <c r="AA155" s="217">
        <f>VLOOKUP(A155,'[1]CUT USD'!A:N,4,FALSE)</f>
        <v>0</v>
      </c>
      <c r="AB155" s="217">
        <f>VLOOKUP(A155,'[1]CUT USD'!A:N,5,FALSE)</f>
        <v>0</v>
      </c>
      <c r="AC155" s="217">
        <f>VLOOKUP(A155,'[1]CUT USD'!A:N,6,FALSE)</f>
        <v>0</v>
      </c>
      <c r="AD155" s="217">
        <f>VLOOKUP(A155,'[1]CUT USD'!A:N,7,FALSE)</f>
        <v>0</v>
      </c>
      <c r="AE155" s="217">
        <f>VLOOKUP(A155,'[1]CUT USD'!A:N,8,FALSE)</f>
        <v>0</v>
      </c>
      <c r="AF155" s="217">
        <f>VLOOKUP(A155,'[1]CUT USD'!A:N,9,FALSE)</f>
        <v>0</v>
      </c>
      <c r="AG155" s="217">
        <f>VLOOKUP(A155,'[1]CUT USD'!A:N,10,FALSE)</f>
        <v>0</v>
      </c>
      <c r="AH155" s="217">
        <f>VLOOKUP(A155,'[1]CUT USD'!A:N,11,FALSE)</f>
        <v>0</v>
      </c>
      <c r="AI155" s="217">
        <f>VLOOKUP(A155,'[1]CUT USD'!A:N,12,FALSE)</f>
        <v>0</v>
      </c>
      <c r="AJ155" s="217">
        <f>VLOOKUP(A155,'[1]CUT USD'!A:N,13,FALSE)</f>
        <v>0</v>
      </c>
      <c r="AK155" s="217">
        <f>VLOOKUP(A155,'[1]CUT USD'!A:N,14,FALSE)</f>
        <v>0</v>
      </c>
      <c r="AL155" s="160">
        <f t="shared" si="3"/>
        <v>281226.25</v>
      </c>
      <c r="AO155" s="84"/>
    </row>
    <row r="156" spans="1:41" ht="33" customHeight="1">
      <c r="A156" s="134">
        <v>345</v>
      </c>
      <c r="B156" s="135" t="str">
        <f>PROPER(VLOOKUP(A156,[1]bd_lista!$A:$D,2,FALSE))</f>
        <v>Mutual De Servicios Al Policía</v>
      </c>
      <c r="C156" s="136" t="s">
        <v>11982</v>
      </c>
      <c r="D156" s="217">
        <f>VLOOKUP(A156,'[1]RES. TRL'!A:C,2,FALSE)</f>
        <v>0</v>
      </c>
      <c r="E156" s="217">
        <f>VLOOKUP(A156,'[1]RES. TRL'!A:C,3,FALSE)</f>
        <v>0</v>
      </c>
      <c r="F156" s="217">
        <f>VLOOKUP(A156,[1]RES.CDI!A:B,2,FALSE)</f>
        <v>0</v>
      </c>
      <c r="G156" s="217">
        <f>VLOOKUP(A156,'[1]CUT Bs'!A:S,2,FALSE)</f>
        <v>0</v>
      </c>
      <c r="H156" s="217">
        <f>VLOOKUP(A156,'[1]CUT Bs'!A:S,3,FALSE)</f>
        <v>0</v>
      </c>
      <c r="I156" s="217">
        <f>VLOOKUP(A156,'[1]CUT Bs'!A:S,4,FALSE)</f>
        <v>0</v>
      </c>
      <c r="J156" s="217">
        <f>VLOOKUP(A156,'[1]CUT Bs'!A:S,5,FALSE)</f>
        <v>0</v>
      </c>
      <c r="K156" s="217">
        <f>VLOOKUP(A156,'[1]CUT Bs'!A:S,6,FALSE)</f>
        <v>0</v>
      </c>
      <c r="L156" s="217">
        <f>VLOOKUP(A156,'[1]CUT Bs'!A:S,7,FALSE)</f>
        <v>0</v>
      </c>
      <c r="M156" s="217">
        <f>VLOOKUP(A156,'[1]CUT Bs'!A:S,8,FALSE)</f>
        <v>0</v>
      </c>
      <c r="N156" s="217">
        <f>VLOOKUP(A156,'[1]CUT Bs'!A:S,9,FALSE)</f>
        <v>0</v>
      </c>
      <c r="O156" s="217">
        <f>VLOOKUP(A156,'[1]CUT Bs'!A:S,10,FALSE)</f>
        <v>0</v>
      </c>
      <c r="P156" s="217">
        <f>VLOOKUP(A156,'[1]CUT Bs'!A:S,11,FALSE)</f>
        <v>0</v>
      </c>
      <c r="Q156" s="217">
        <f>VLOOKUP(A156,'[1]CUT Bs'!A:S,12,FALSE)</f>
        <v>0</v>
      </c>
      <c r="R156" s="217">
        <f>VLOOKUP(A156,'[1]CUT Bs'!A:S,13,FALSE)</f>
        <v>0</v>
      </c>
      <c r="S156" s="217">
        <f>VLOOKUP(A156,'[1]CUT Bs'!A:S,14,FALSE)</f>
        <v>0</v>
      </c>
      <c r="T156" s="217">
        <f>VLOOKUP(A156,'[1]CUT Bs'!A:S,15,FALSE)</f>
        <v>0</v>
      </c>
      <c r="U156" s="217">
        <f>VLOOKUP(A156,'[1]CUT Bs'!A:S,16,FALSE)</f>
        <v>0</v>
      </c>
      <c r="V156" s="217">
        <f>VLOOKUP(A156,'[1]CUT Bs'!A:S,17,FALSE)</f>
        <v>0</v>
      </c>
      <c r="W156" s="217">
        <f>VLOOKUP(A156,'[1]RES. TRL'!F:H,2,FALSE)</f>
        <v>0</v>
      </c>
      <c r="X156" s="217">
        <f>VLOOKUP(A156,'[1]RES. TRL'!F:H,3,FALSE)</f>
        <v>0</v>
      </c>
      <c r="Y156" s="217">
        <f>VLOOKUP(A156,'[1]CUT USD'!A:N,2,FALSE)</f>
        <v>0</v>
      </c>
      <c r="Z156" s="217">
        <f>VLOOKUP(A156,'[1]CUT USD'!A:N,3,FALSE)</f>
        <v>0</v>
      </c>
      <c r="AA156" s="217">
        <f>VLOOKUP(A156,'[1]CUT USD'!A:N,4,FALSE)</f>
        <v>0</v>
      </c>
      <c r="AB156" s="217">
        <f>VLOOKUP(A156,'[1]CUT USD'!A:N,5,FALSE)</f>
        <v>0</v>
      </c>
      <c r="AC156" s="217">
        <f>VLOOKUP(A156,'[1]CUT USD'!A:N,6,FALSE)</f>
        <v>0</v>
      </c>
      <c r="AD156" s="217">
        <f>VLOOKUP(A156,'[1]CUT USD'!A:N,7,FALSE)</f>
        <v>0</v>
      </c>
      <c r="AE156" s="217">
        <f>VLOOKUP(A156,'[1]CUT USD'!A:N,8,FALSE)</f>
        <v>0</v>
      </c>
      <c r="AF156" s="217">
        <f>VLOOKUP(A156,'[1]CUT USD'!A:N,9,FALSE)</f>
        <v>0</v>
      </c>
      <c r="AG156" s="217">
        <f>VLOOKUP(A156,'[1]CUT USD'!A:N,10,FALSE)</f>
        <v>0</v>
      </c>
      <c r="AH156" s="217">
        <f>VLOOKUP(A156,'[1]CUT USD'!A:N,11,FALSE)</f>
        <v>0</v>
      </c>
      <c r="AI156" s="217">
        <f>VLOOKUP(A156,'[1]CUT USD'!A:N,12,FALSE)</f>
        <v>0</v>
      </c>
      <c r="AJ156" s="217">
        <f>VLOOKUP(A156,'[1]CUT USD'!A:N,13,FALSE)</f>
        <v>0</v>
      </c>
      <c r="AK156" s="217">
        <f>VLOOKUP(A156,'[1]CUT USD'!A:N,14,FALSE)</f>
        <v>0</v>
      </c>
      <c r="AL156" s="160">
        <f t="shared" si="3"/>
        <v>0</v>
      </c>
      <c r="AO156" s="84"/>
    </row>
    <row r="157" spans="1:41" ht="33" customHeight="1">
      <c r="A157" s="134">
        <v>346</v>
      </c>
      <c r="B157" s="135" t="str">
        <f>PROPER(VLOOKUP(A157,[1]bd_lista!$A:$D,2,FALSE))</f>
        <v>Unidad De Investigaciones Financieras</v>
      </c>
      <c r="C157" s="136" t="s">
        <v>11982</v>
      </c>
      <c r="D157" s="217">
        <f>VLOOKUP(A157,'[1]RES. TRL'!A:C,2,FALSE)</f>
        <v>0</v>
      </c>
      <c r="E157" s="217">
        <f>VLOOKUP(A157,'[1]RES. TRL'!A:C,3,FALSE)</f>
        <v>0</v>
      </c>
      <c r="F157" s="217">
        <f>VLOOKUP(A157,[1]RES.CDI!A:B,2,FALSE)</f>
        <v>0</v>
      </c>
      <c r="G157" s="217">
        <f>VLOOKUP(A157,'[1]CUT Bs'!A:S,2,FALSE)</f>
        <v>0</v>
      </c>
      <c r="H157" s="217">
        <f>VLOOKUP(A157,'[1]CUT Bs'!A:S,3,FALSE)</f>
        <v>0</v>
      </c>
      <c r="I157" s="217">
        <f>VLOOKUP(A157,'[1]CUT Bs'!A:S,4,FALSE)</f>
        <v>0</v>
      </c>
      <c r="J157" s="217">
        <f>VLOOKUP(A157,'[1]CUT Bs'!A:S,5,FALSE)</f>
        <v>0</v>
      </c>
      <c r="K157" s="217">
        <f>VLOOKUP(A157,'[1]CUT Bs'!A:S,6,FALSE)</f>
        <v>0</v>
      </c>
      <c r="L157" s="217">
        <f>VLOOKUP(A157,'[1]CUT Bs'!A:S,7,FALSE)</f>
        <v>300.94</v>
      </c>
      <c r="M157" s="217">
        <f>VLOOKUP(A157,'[1]CUT Bs'!A:S,8,FALSE)</f>
        <v>0</v>
      </c>
      <c r="N157" s="217">
        <f>VLOOKUP(A157,'[1]CUT Bs'!A:S,9,FALSE)</f>
        <v>0</v>
      </c>
      <c r="O157" s="217">
        <f>VLOOKUP(A157,'[1]CUT Bs'!A:S,10,FALSE)</f>
        <v>0</v>
      </c>
      <c r="P157" s="217">
        <f>VLOOKUP(A157,'[1]CUT Bs'!A:S,11,FALSE)</f>
        <v>0</v>
      </c>
      <c r="Q157" s="217">
        <f>VLOOKUP(A157,'[1]CUT Bs'!A:S,12,FALSE)</f>
        <v>0</v>
      </c>
      <c r="R157" s="217">
        <f>VLOOKUP(A157,'[1]CUT Bs'!A:S,13,FALSE)</f>
        <v>0</v>
      </c>
      <c r="S157" s="217">
        <f>VLOOKUP(A157,'[1]CUT Bs'!A:S,14,FALSE)</f>
        <v>0</v>
      </c>
      <c r="T157" s="217">
        <f>VLOOKUP(A157,'[1]CUT Bs'!A:S,15,FALSE)</f>
        <v>0</v>
      </c>
      <c r="U157" s="217">
        <f>VLOOKUP(A157,'[1]CUT Bs'!A:S,16,FALSE)</f>
        <v>0</v>
      </c>
      <c r="V157" s="217">
        <f>VLOOKUP(A157,'[1]CUT Bs'!A:S,17,FALSE)</f>
        <v>0</v>
      </c>
      <c r="W157" s="217">
        <f>VLOOKUP(A157,'[1]RES. TRL'!F:H,2,FALSE)</f>
        <v>0</v>
      </c>
      <c r="X157" s="217">
        <f>VLOOKUP(A157,'[1]RES. TRL'!F:H,3,FALSE)</f>
        <v>0</v>
      </c>
      <c r="Y157" s="217">
        <f>VLOOKUP(A157,'[1]CUT USD'!A:N,2,FALSE)</f>
        <v>0</v>
      </c>
      <c r="Z157" s="217">
        <f>VLOOKUP(A157,'[1]CUT USD'!A:N,3,FALSE)</f>
        <v>0</v>
      </c>
      <c r="AA157" s="217">
        <f>VLOOKUP(A157,'[1]CUT USD'!A:N,4,FALSE)</f>
        <v>0</v>
      </c>
      <c r="AB157" s="217">
        <f>VLOOKUP(A157,'[1]CUT USD'!A:N,5,FALSE)</f>
        <v>0</v>
      </c>
      <c r="AC157" s="217">
        <f>VLOOKUP(A157,'[1]CUT USD'!A:N,6,FALSE)</f>
        <v>0</v>
      </c>
      <c r="AD157" s="217">
        <f>VLOOKUP(A157,'[1]CUT USD'!A:N,7,FALSE)</f>
        <v>0</v>
      </c>
      <c r="AE157" s="217">
        <f>VLOOKUP(A157,'[1]CUT USD'!A:N,8,FALSE)</f>
        <v>0</v>
      </c>
      <c r="AF157" s="217">
        <f>VLOOKUP(A157,'[1]CUT USD'!A:N,9,FALSE)</f>
        <v>0</v>
      </c>
      <c r="AG157" s="217">
        <f>VLOOKUP(A157,'[1]CUT USD'!A:N,10,FALSE)</f>
        <v>0</v>
      </c>
      <c r="AH157" s="217">
        <f>VLOOKUP(A157,'[1]CUT USD'!A:N,11,FALSE)</f>
        <v>0</v>
      </c>
      <c r="AI157" s="217">
        <f>VLOOKUP(A157,'[1]CUT USD'!A:N,12,FALSE)</f>
        <v>0</v>
      </c>
      <c r="AJ157" s="217">
        <f>VLOOKUP(A157,'[1]CUT USD'!A:N,13,FALSE)</f>
        <v>0</v>
      </c>
      <c r="AK157" s="217">
        <f>VLOOKUP(A157,'[1]CUT USD'!A:N,14,FALSE)</f>
        <v>0</v>
      </c>
      <c r="AL157" s="160">
        <f>SUM(D157:AK157)</f>
        <v>300.94</v>
      </c>
      <c r="AO157" s="84"/>
    </row>
    <row r="158" spans="1:41" ht="33" customHeight="1">
      <c r="A158" s="134">
        <v>347</v>
      </c>
      <c r="B158" s="135" t="str">
        <f>PROPER(VLOOKUP(A158,[1]bd_lista!$A:$D,2,FALSE))</f>
        <v>Autoridad De Fiscalización Y Control De Cooperativas</v>
      </c>
      <c r="C158" s="136" t="s">
        <v>11982</v>
      </c>
      <c r="D158" s="217">
        <f>VLOOKUP(A158,'[1]RES. TRL'!A:C,2,FALSE)</f>
        <v>0</v>
      </c>
      <c r="E158" s="217">
        <f>VLOOKUP(A158,'[1]RES. TRL'!A:C,3,FALSE)</f>
        <v>0</v>
      </c>
      <c r="F158" s="217">
        <f>VLOOKUP(A158,[1]RES.CDI!A:B,2,FALSE)</f>
        <v>356461</v>
      </c>
      <c r="G158" s="217">
        <f>VLOOKUP(A158,'[1]CUT Bs'!A:S,2,FALSE)</f>
        <v>0</v>
      </c>
      <c r="H158" s="217">
        <f>VLOOKUP(A158,'[1]CUT Bs'!A:S,3,FALSE)</f>
        <v>0</v>
      </c>
      <c r="I158" s="217">
        <f>VLOOKUP(A158,'[1]CUT Bs'!A:S,4,FALSE)</f>
        <v>0</v>
      </c>
      <c r="J158" s="217">
        <f>VLOOKUP(A158,'[1]CUT Bs'!A:S,5,FALSE)</f>
        <v>0</v>
      </c>
      <c r="K158" s="217">
        <f>VLOOKUP(A158,'[1]CUT Bs'!A:S,6,FALSE)</f>
        <v>0</v>
      </c>
      <c r="L158" s="217">
        <f>VLOOKUP(A158,'[1]CUT Bs'!A:S,7,FALSE)</f>
        <v>0</v>
      </c>
      <c r="M158" s="217">
        <f>VLOOKUP(A158,'[1]CUT Bs'!A:S,8,FALSE)</f>
        <v>0</v>
      </c>
      <c r="N158" s="217">
        <f>VLOOKUP(A158,'[1]CUT Bs'!A:S,9,FALSE)</f>
        <v>0</v>
      </c>
      <c r="O158" s="217">
        <f>VLOOKUP(A158,'[1]CUT Bs'!A:S,10,FALSE)</f>
        <v>0</v>
      </c>
      <c r="P158" s="217">
        <f>VLOOKUP(A158,'[1]CUT Bs'!A:S,11,FALSE)</f>
        <v>0</v>
      </c>
      <c r="Q158" s="217">
        <f>VLOOKUP(A158,'[1]CUT Bs'!A:S,12,FALSE)</f>
        <v>0</v>
      </c>
      <c r="R158" s="217">
        <f>VLOOKUP(A158,'[1]CUT Bs'!A:S,13,FALSE)</f>
        <v>0</v>
      </c>
      <c r="S158" s="217">
        <f>VLOOKUP(A158,'[1]CUT Bs'!A:S,14,FALSE)</f>
        <v>0</v>
      </c>
      <c r="T158" s="217">
        <f>VLOOKUP(A158,'[1]CUT Bs'!A:S,15,FALSE)</f>
        <v>0</v>
      </c>
      <c r="U158" s="217">
        <f>VLOOKUP(A158,'[1]CUT Bs'!A:S,16,FALSE)</f>
        <v>0</v>
      </c>
      <c r="V158" s="217">
        <f>VLOOKUP(A158,'[1]CUT Bs'!A:S,17,FALSE)</f>
        <v>0</v>
      </c>
      <c r="W158" s="217">
        <f>VLOOKUP(A158,'[1]RES. TRL'!F:H,2,FALSE)</f>
        <v>0</v>
      </c>
      <c r="X158" s="217">
        <f>VLOOKUP(A158,'[1]RES. TRL'!F:H,3,FALSE)</f>
        <v>0</v>
      </c>
      <c r="Y158" s="217">
        <f>VLOOKUP(A158,'[1]CUT USD'!A:N,2,FALSE)</f>
        <v>0</v>
      </c>
      <c r="Z158" s="217">
        <f>VLOOKUP(A158,'[1]CUT USD'!A:N,3,FALSE)</f>
        <v>0</v>
      </c>
      <c r="AA158" s="217">
        <f>VLOOKUP(A158,'[1]CUT USD'!A:N,4,FALSE)</f>
        <v>0</v>
      </c>
      <c r="AB158" s="217">
        <f>VLOOKUP(A158,'[1]CUT USD'!A:N,5,FALSE)</f>
        <v>0</v>
      </c>
      <c r="AC158" s="217">
        <f>VLOOKUP(A158,'[1]CUT USD'!A:N,6,FALSE)</f>
        <v>0</v>
      </c>
      <c r="AD158" s="217">
        <f>VLOOKUP(A158,'[1]CUT USD'!A:N,7,FALSE)</f>
        <v>0</v>
      </c>
      <c r="AE158" s="217">
        <f>VLOOKUP(A158,'[1]CUT USD'!A:N,8,FALSE)</f>
        <v>0</v>
      </c>
      <c r="AF158" s="217">
        <f>VLOOKUP(A158,'[1]CUT USD'!A:N,9,FALSE)</f>
        <v>0</v>
      </c>
      <c r="AG158" s="217">
        <f>VLOOKUP(A158,'[1]CUT USD'!A:N,10,FALSE)</f>
        <v>0</v>
      </c>
      <c r="AH158" s="217">
        <f>VLOOKUP(A158,'[1]CUT USD'!A:N,11,FALSE)</f>
        <v>0</v>
      </c>
      <c r="AI158" s="217">
        <f>VLOOKUP(A158,'[1]CUT USD'!A:N,12,FALSE)</f>
        <v>0</v>
      </c>
      <c r="AJ158" s="217">
        <f>VLOOKUP(A158,'[1]CUT USD'!A:N,13,FALSE)</f>
        <v>0</v>
      </c>
      <c r="AK158" s="217">
        <f>VLOOKUP(A158,'[1]CUT USD'!A:N,14,FALSE)</f>
        <v>0</v>
      </c>
      <c r="AL158" s="160">
        <f t="shared" si="3"/>
        <v>356461</v>
      </c>
      <c r="AO158" s="84"/>
    </row>
    <row r="159" spans="1:41" ht="33" customHeight="1">
      <c r="A159" s="134">
        <v>348</v>
      </c>
      <c r="B159" s="135" t="str">
        <f>PROPER(VLOOKUP(A159,[1]bd_lista!$A:$D,2,FALSE))</f>
        <v>Autoridad Plurinacional De La Madre Tierra</v>
      </c>
      <c r="C159" s="136" t="s">
        <v>11986</v>
      </c>
      <c r="D159" s="217">
        <f>VLOOKUP(A159,'[1]RES. TRL'!A:C,2,FALSE)</f>
        <v>0</v>
      </c>
      <c r="E159" s="217">
        <f>VLOOKUP(A159,'[1]RES. TRL'!A:C,3,FALSE)</f>
        <v>0</v>
      </c>
      <c r="F159" s="217">
        <f>VLOOKUP(A159,[1]RES.CDI!A:B,2,FALSE)</f>
        <v>0</v>
      </c>
      <c r="G159" s="217">
        <f>VLOOKUP(A159,'[1]CUT Bs'!A:S,2,FALSE)</f>
        <v>653.1</v>
      </c>
      <c r="H159" s="217">
        <f>VLOOKUP(A159,'[1]CUT Bs'!A:S,3,FALSE)</f>
        <v>0</v>
      </c>
      <c r="I159" s="217">
        <f>VLOOKUP(A159,'[1]CUT Bs'!A:S,4,FALSE)</f>
        <v>0</v>
      </c>
      <c r="J159" s="217">
        <f>VLOOKUP(A159,'[1]CUT Bs'!A:S,5,FALSE)</f>
        <v>0</v>
      </c>
      <c r="K159" s="217">
        <f>VLOOKUP(A159,'[1]CUT Bs'!A:S,6,FALSE)</f>
        <v>0</v>
      </c>
      <c r="L159" s="217">
        <f>VLOOKUP(A159,'[1]CUT Bs'!A:S,7,FALSE)</f>
        <v>0</v>
      </c>
      <c r="M159" s="217">
        <f>VLOOKUP(A159,'[1]CUT Bs'!A:S,8,FALSE)</f>
        <v>0</v>
      </c>
      <c r="N159" s="217">
        <f>VLOOKUP(A159,'[1]CUT Bs'!A:S,9,FALSE)</f>
        <v>0</v>
      </c>
      <c r="O159" s="217">
        <f>VLOOKUP(A159,'[1]CUT Bs'!A:S,10,FALSE)</f>
        <v>0</v>
      </c>
      <c r="P159" s="217">
        <f>VLOOKUP(A159,'[1]CUT Bs'!A:S,11,FALSE)</f>
        <v>0</v>
      </c>
      <c r="Q159" s="217">
        <f>VLOOKUP(A159,'[1]CUT Bs'!A:S,12,FALSE)</f>
        <v>0</v>
      </c>
      <c r="R159" s="217">
        <f>VLOOKUP(A159,'[1]CUT Bs'!A:S,13,FALSE)</f>
        <v>0</v>
      </c>
      <c r="S159" s="217">
        <f>VLOOKUP(A159,'[1]CUT Bs'!A:S,14,FALSE)</f>
        <v>0</v>
      </c>
      <c r="T159" s="217">
        <f>VLOOKUP(A159,'[1]CUT Bs'!A:S,15,FALSE)</f>
        <v>0</v>
      </c>
      <c r="U159" s="217">
        <f>VLOOKUP(A159,'[1]CUT Bs'!A:S,16,FALSE)</f>
        <v>0</v>
      </c>
      <c r="V159" s="217">
        <f>VLOOKUP(A159,'[1]CUT Bs'!A:S,17,FALSE)</f>
        <v>0</v>
      </c>
      <c r="W159" s="217">
        <f>VLOOKUP(A159,'[1]RES. TRL'!F:H,2,FALSE)</f>
        <v>0</v>
      </c>
      <c r="X159" s="217">
        <f>VLOOKUP(A159,'[1]RES. TRL'!F:H,3,FALSE)</f>
        <v>0</v>
      </c>
      <c r="Y159" s="217">
        <f>VLOOKUP(A159,'[1]CUT USD'!A:N,2,FALSE)</f>
        <v>0</v>
      </c>
      <c r="Z159" s="217">
        <f>VLOOKUP(A159,'[1]CUT USD'!A:N,3,FALSE)</f>
        <v>0</v>
      </c>
      <c r="AA159" s="217">
        <f>VLOOKUP(A159,'[1]CUT USD'!A:N,4,FALSE)</f>
        <v>0</v>
      </c>
      <c r="AB159" s="217">
        <f>VLOOKUP(A159,'[1]CUT USD'!A:N,5,FALSE)</f>
        <v>0</v>
      </c>
      <c r="AC159" s="217">
        <f>VLOOKUP(A159,'[1]CUT USD'!A:N,6,FALSE)</f>
        <v>0</v>
      </c>
      <c r="AD159" s="217">
        <f>VLOOKUP(A159,'[1]CUT USD'!A:N,7,FALSE)</f>
        <v>0</v>
      </c>
      <c r="AE159" s="217">
        <f>VLOOKUP(A159,'[1]CUT USD'!A:N,8,FALSE)</f>
        <v>0</v>
      </c>
      <c r="AF159" s="217">
        <f>VLOOKUP(A159,'[1]CUT USD'!A:N,9,FALSE)</f>
        <v>0</v>
      </c>
      <c r="AG159" s="217">
        <f>VLOOKUP(A159,'[1]CUT USD'!A:N,10,FALSE)</f>
        <v>0</v>
      </c>
      <c r="AH159" s="217">
        <f>VLOOKUP(A159,'[1]CUT USD'!A:N,11,FALSE)</f>
        <v>0</v>
      </c>
      <c r="AI159" s="217">
        <f>VLOOKUP(A159,'[1]CUT USD'!A:N,12,FALSE)</f>
        <v>0</v>
      </c>
      <c r="AJ159" s="217">
        <f>VLOOKUP(A159,'[1]CUT USD'!A:N,13,FALSE)</f>
        <v>0</v>
      </c>
      <c r="AK159" s="217">
        <f>VLOOKUP(A159,'[1]CUT USD'!A:N,14,FALSE)</f>
        <v>0</v>
      </c>
      <c r="AL159" s="160">
        <f>SUM(D159:AK159)</f>
        <v>653.1</v>
      </c>
      <c r="AO159" s="84"/>
    </row>
    <row r="160" spans="1:41" ht="33" customHeight="1">
      <c r="A160" s="134">
        <v>349</v>
      </c>
      <c r="B160" s="135" t="str">
        <f>PROPER(VLOOKUP(A160,[1]bd_lista!$A:$D,2,FALSE))</f>
        <v>Centro De Inv.Arqueológicas,Antropológicas Y Adm.De Tiwanaku</v>
      </c>
      <c r="C160" s="136" t="s">
        <v>11984</v>
      </c>
      <c r="D160" s="217">
        <f>VLOOKUP(A160,'[1]RES. TRL'!A:C,2,FALSE)</f>
        <v>0</v>
      </c>
      <c r="E160" s="217">
        <f>VLOOKUP(A160,'[1]RES. TRL'!A:C,3,FALSE)</f>
        <v>0</v>
      </c>
      <c r="F160" s="217">
        <f>VLOOKUP(A160,[1]RES.CDI!A:B,2,FALSE)</f>
        <v>0</v>
      </c>
      <c r="G160" s="217">
        <f>VLOOKUP(A160,'[1]CUT Bs'!A:S,2,FALSE)</f>
        <v>0</v>
      </c>
      <c r="H160" s="217">
        <f>VLOOKUP(A160,'[1]CUT Bs'!A:S,3,FALSE)</f>
        <v>0</v>
      </c>
      <c r="I160" s="217">
        <f>VLOOKUP(A160,'[1]CUT Bs'!A:S,4,FALSE)</f>
        <v>0</v>
      </c>
      <c r="J160" s="217">
        <f>VLOOKUP(A160,'[1]CUT Bs'!A:S,5,FALSE)</f>
        <v>0</v>
      </c>
      <c r="K160" s="217">
        <f>VLOOKUP(A160,'[1]CUT Bs'!A:S,6,FALSE)</f>
        <v>0</v>
      </c>
      <c r="L160" s="217">
        <f>VLOOKUP(A160,'[1]CUT Bs'!A:S,7,FALSE)</f>
        <v>0</v>
      </c>
      <c r="M160" s="217">
        <f>VLOOKUP(A160,'[1]CUT Bs'!A:S,8,FALSE)</f>
        <v>0</v>
      </c>
      <c r="N160" s="217">
        <f>VLOOKUP(A160,'[1]CUT Bs'!A:S,9,FALSE)</f>
        <v>0</v>
      </c>
      <c r="O160" s="217">
        <f>VLOOKUP(A160,'[1]CUT Bs'!A:S,10,FALSE)</f>
        <v>0</v>
      </c>
      <c r="P160" s="217">
        <f>VLOOKUP(A160,'[1]CUT Bs'!A:S,11,FALSE)</f>
        <v>0</v>
      </c>
      <c r="Q160" s="217">
        <f>VLOOKUP(A160,'[1]CUT Bs'!A:S,12,FALSE)</f>
        <v>0</v>
      </c>
      <c r="R160" s="217">
        <f>VLOOKUP(A160,'[1]CUT Bs'!A:S,13,FALSE)</f>
        <v>0</v>
      </c>
      <c r="S160" s="217">
        <f>VLOOKUP(A160,'[1]CUT Bs'!A:S,14,FALSE)</f>
        <v>0</v>
      </c>
      <c r="T160" s="217">
        <f>VLOOKUP(A160,'[1]CUT Bs'!A:S,15,FALSE)</f>
        <v>0</v>
      </c>
      <c r="U160" s="217">
        <f>VLOOKUP(A160,'[1]CUT Bs'!A:S,16,FALSE)</f>
        <v>0</v>
      </c>
      <c r="V160" s="217">
        <f>VLOOKUP(A160,'[1]CUT Bs'!A:S,17,FALSE)</f>
        <v>0</v>
      </c>
      <c r="W160" s="217">
        <f>VLOOKUP(A160,'[1]RES. TRL'!F:H,2,FALSE)</f>
        <v>0</v>
      </c>
      <c r="X160" s="217">
        <f>VLOOKUP(A160,'[1]RES. TRL'!F:H,3,FALSE)</f>
        <v>0</v>
      </c>
      <c r="Y160" s="217">
        <f>VLOOKUP(A160,'[1]CUT USD'!A:N,2,FALSE)</f>
        <v>0</v>
      </c>
      <c r="Z160" s="217">
        <f>VLOOKUP(A160,'[1]CUT USD'!A:N,3,FALSE)</f>
        <v>0</v>
      </c>
      <c r="AA160" s="217">
        <f>VLOOKUP(A160,'[1]CUT USD'!A:N,4,FALSE)</f>
        <v>0</v>
      </c>
      <c r="AB160" s="217">
        <f>VLOOKUP(A160,'[1]CUT USD'!A:N,5,FALSE)</f>
        <v>0</v>
      </c>
      <c r="AC160" s="217">
        <f>VLOOKUP(A160,'[1]CUT USD'!A:N,6,FALSE)</f>
        <v>0</v>
      </c>
      <c r="AD160" s="217">
        <f>VLOOKUP(A160,'[1]CUT USD'!A:N,7,FALSE)</f>
        <v>0</v>
      </c>
      <c r="AE160" s="217">
        <f>VLOOKUP(A160,'[1]CUT USD'!A:N,8,FALSE)</f>
        <v>0</v>
      </c>
      <c r="AF160" s="217">
        <f>VLOOKUP(A160,'[1]CUT USD'!A:N,9,FALSE)</f>
        <v>0</v>
      </c>
      <c r="AG160" s="217">
        <f>VLOOKUP(A160,'[1]CUT USD'!A:N,10,FALSE)</f>
        <v>0</v>
      </c>
      <c r="AH160" s="217">
        <f>VLOOKUP(A160,'[1]CUT USD'!A:N,11,FALSE)</f>
        <v>0</v>
      </c>
      <c r="AI160" s="217">
        <f>VLOOKUP(A160,'[1]CUT USD'!A:N,12,FALSE)</f>
        <v>0</v>
      </c>
      <c r="AJ160" s="217">
        <f>VLOOKUP(A160,'[1]CUT USD'!A:N,13,FALSE)</f>
        <v>0</v>
      </c>
      <c r="AK160" s="217">
        <f>VLOOKUP(A160,'[1]CUT USD'!A:N,14,FALSE)</f>
        <v>0</v>
      </c>
      <c r="AL160" s="160">
        <f t="shared" si="3"/>
        <v>0</v>
      </c>
      <c r="AO160" s="84"/>
    </row>
    <row r="161" spans="1:41" ht="33" customHeight="1">
      <c r="A161" s="134">
        <v>371</v>
      </c>
      <c r="B161" s="135" t="str">
        <f>PROPER(VLOOKUP(A161,[1]bd_lista!$A:$D,2,FALSE))</f>
        <v>Centro Internacional De La Quinua</v>
      </c>
      <c r="C161" s="136" t="s">
        <v>11983</v>
      </c>
      <c r="D161" s="217">
        <f>VLOOKUP(A161,'[1]RES. TRL'!A:C,2,FALSE)</f>
        <v>0</v>
      </c>
      <c r="E161" s="217">
        <f>VLOOKUP(A161,'[1]RES. TRL'!A:C,3,FALSE)</f>
        <v>0</v>
      </c>
      <c r="F161" s="217">
        <f>VLOOKUP(A161,[1]RES.CDI!A:B,2,FALSE)</f>
        <v>0</v>
      </c>
      <c r="G161" s="217">
        <f>VLOOKUP(A161,'[1]CUT Bs'!A:S,2,FALSE)</f>
        <v>0</v>
      </c>
      <c r="H161" s="217">
        <f>VLOOKUP(A161,'[1]CUT Bs'!A:S,3,FALSE)</f>
        <v>0</v>
      </c>
      <c r="I161" s="217">
        <f>VLOOKUP(A161,'[1]CUT Bs'!A:S,4,FALSE)</f>
        <v>0</v>
      </c>
      <c r="J161" s="217">
        <f>VLOOKUP(A161,'[1]CUT Bs'!A:S,5,FALSE)</f>
        <v>0</v>
      </c>
      <c r="K161" s="217">
        <f>VLOOKUP(A161,'[1]CUT Bs'!A:S,6,FALSE)</f>
        <v>0</v>
      </c>
      <c r="L161" s="217">
        <f>VLOOKUP(A161,'[1]CUT Bs'!A:S,7,FALSE)</f>
        <v>0</v>
      </c>
      <c r="M161" s="217">
        <f>VLOOKUP(A161,'[1]CUT Bs'!A:S,8,FALSE)</f>
        <v>0</v>
      </c>
      <c r="N161" s="217">
        <f>VLOOKUP(A161,'[1]CUT Bs'!A:S,9,FALSE)</f>
        <v>0</v>
      </c>
      <c r="O161" s="217">
        <f>VLOOKUP(A161,'[1]CUT Bs'!A:S,10,FALSE)</f>
        <v>0</v>
      </c>
      <c r="P161" s="217">
        <f>VLOOKUP(A161,'[1]CUT Bs'!A:S,11,FALSE)</f>
        <v>0</v>
      </c>
      <c r="Q161" s="217">
        <f>VLOOKUP(A161,'[1]CUT Bs'!A:S,12,FALSE)</f>
        <v>0</v>
      </c>
      <c r="R161" s="217">
        <f>VLOOKUP(A161,'[1]CUT Bs'!A:S,13,FALSE)</f>
        <v>0</v>
      </c>
      <c r="S161" s="217">
        <f>VLOOKUP(A161,'[1]CUT Bs'!A:S,14,FALSE)</f>
        <v>0</v>
      </c>
      <c r="T161" s="217">
        <f>VLOOKUP(A161,'[1]CUT Bs'!A:S,15,FALSE)</f>
        <v>0</v>
      </c>
      <c r="U161" s="217">
        <f>VLOOKUP(A161,'[1]CUT Bs'!A:S,16,FALSE)</f>
        <v>0</v>
      </c>
      <c r="V161" s="217">
        <f>VLOOKUP(A161,'[1]CUT Bs'!A:S,17,FALSE)</f>
        <v>0</v>
      </c>
      <c r="W161" s="217">
        <f>VLOOKUP(A161,'[1]RES. TRL'!F:H,2,FALSE)</f>
        <v>0</v>
      </c>
      <c r="X161" s="217">
        <f>VLOOKUP(A161,'[1]RES. TRL'!F:H,3,FALSE)</f>
        <v>0</v>
      </c>
      <c r="Y161" s="217">
        <f>VLOOKUP(A161,'[1]CUT USD'!A:N,2,FALSE)</f>
        <v>0</v>
      </c>
      <c r="Z161" s="217">
        <f>VLOOKUP(A161,'[1]CUT USD'!A:N,3,FALSE)</f>
        <v>0</v>
      </c>
      <c r="AA161" s="217">
        <f>VLOOKUP(A161,'[1]CUT USD'!A:N,4,FALSE)</f>
        <v>0</v>
      </c>
      <c r="AB161" s="217">
        <f>VLOOKUP(A161,'[1]CUT USD'!A:N,5,FALSE)</f>
        <v>0</v>
      </c>
      <c r="AC161" s="217">
        <f>VLOOKUP(A161,'[1]CUT USD'!A:N,6,FALSE)</f>
        <v>0</v>
      </c>
      <c r="AD161" s="217">
        <f>VLOOKUP(A161,'[1]CUT USD'!A:N,7,FALSE)</f>
        <v>0</v>
      </c>
      <c r="AE161" s="217">
        <f>VLOOKUP(A161,'[1]CUT USD'!A:N,8,FALSE)</f>
        <v>0</v>
      </c>
      <c r="AF161" s="217">
        <f>VLOOKUP(A161,'[1]CUT USD'!A:N,9,FALSE)</f>
        <v>0</v>
      </c>
      <c r="AG161" s="217">
        <f>VLOOKUP(A161,'[1]CUT USD'!A:N,10,FALSE)</f>
        <v>0</v>
      </c>
      <c r="AH161" s="217">
        <f>VLOOKUP(A161,'[1]CUT USD'!A:N,11,FALSE)</f>
        <v>0</v>
      </c>
      <c r="AI161" s="217">
        <f>VLOOKUP(A161,'[1]CUT USD'!A:N,12,FALSE)</f>
        <v>0</v>
      </c>
      <c r="AJ161" s="217">
        <f>VLOOKUP(A161,'[1]CUT USD'!A:N,13,FALSE)</f>
        <v>0</v>
      </c>
      <c r="AK161" s="217">
        <f>VLOOKUP(A161,'[1]CUT USD'!A:N,14,FALSE)</f>
        <v>0</v>
      </c>
      <c r="AL161" s="160">
        <f t="shared" si="3"/>
        <v>0</v>
      </c>
      <c r="AO161" s="84"/>
    </row>
    <row r="162" spans="1:41" ht="33" customHeight="1">
      <c r="A162" s="134">
        <v>372</v>
      </c>
      <c r="B162" s="135" t="str">
        <f>VLOOKUP(A162,[1]List_16!$B$2:$C$576,2,FALSE)</f>
        <v>Unidad de Liquidación del Fondo de Desarrollo para los Pueblos Indígenas, Originarios y Comunidades Campesinas</v>
      </c>
      <c r="C162" s="136" t="s">
        <v>11985</v>
      </c>
      <c r="D162" s="217">
        <f>VLOOKUP(A162,'[1]RES. TRL'!A:C,2,FALSE)</f>
        <v>0</v>
      </c>
      <c r="E162" s="217">
        <f>VLOOKUP(A162,'[1]RES. TRL'!A:C,3,FALSE)</f>
        <v>0</v>
      </c>
      <c r="F162" s="217">
        <f>VLOOKUP(A162,[1]RES.CDI!A:B,2,FALSE)</f>
        <v>0</v>
      </c>
      <c r="G162" s="217">
        <f>VLOOKUP(A162,'[1]CUT Bs'!A:S,2,FALSE)</f>
        <v>21021.230000000003</v>
      </c>
      <c r="H162" s="217">
        <f>VLOOKUP(A162,'[1]CUT Bs'!A:S,3,FALSE)</f>
        <v>0</v>
      </c>
      <c r="I162" s="217">
        <f>VLOOKUP(A162,'[1]CUT Bs'!A:S,4,FALSE)</f>
        <v>0</v>
      </c>
      <c r="J162" s="217">
        <f>VLOOKUP(A162,'[1]CUT Bs'!A:S,5,FALSE)</f>
        <v>0</v>
      </c>
      <c r="K162" s="217">
        <f>VLOOKUP(A162,'[1]CUT Bs'!A:S,6,FALSE)</f>
        <v>0</v>
      </c>
      <c r="L162" s="217">
        <f>VLOOKUP(A162,'[1]CUT Bs'!A:S,7,FALSE)</f>
        <v>0</v>
      </c>
      <c r="M162" s="217">
        <f>VLOOKUP(A162,'[1]CUT Bs'!A:S,8,FALSE)</f>
        <v>0</v>
      </c>
      <c r="N162" s="217">
        <f>VLOOKUP(A162,'[1]CUT Bs'!A:S,9,FALSE)</f>
        <v>0</v>
      </c>
      <c r="O162" s="217">
        <f>VLOOKUP(A162,'[1]CUT Bs'!A:S,10,FALSE)</f>
        <v>0</v>
      </c>
      <c r="P162" s="217">
        <f>VLOOKUP(A162,'[1]CUT Bs'!A:S,11,FALSE)</f>
        <v>0</v>
      </c>
      <c r="Q162" s="217">
        <f>VLOOKUP(A162,'[1]CUT Bs'!A:S,12,FALSE)</f>
        <v>0</v>
      </c>
      <c r="R162" s="217">
        <f>VLOOKUP(A162,'[1]CUT Bs'!A:S,13,FALSE)</f>
        <v>0</v>
      </c>
      <c r="S162" s="217">
        <f>VLOOKUP(A162,'[1]CUT Bs'!A:S,14,FALSE)</f>
        <v>0</v>
      </c>
      <c r="T162" s="217">
        <f>VLOOKUP(A162,'[1]CUT Bs'!A:S,15,FALSE)</f>
        <v>0</v>
      </c>
      <c r="U162" s="217">
        <f>VLOOKUP(A162,'[1]CUT Bs'!A:S,16,FALSE)</f>
        <v>0</v>
      </c>
      <c r="V162" s="217">
        <f>VLOOKUP(A162,'[1]CUT Bs'!A:S,17,FALSE)</f>
        <v>0</v>
      </c>
      <c r="W162" s="217">
        <f>VLOOKUP(A162,'[1]RES. TRL'!F:H,2,FALSE)</f>
        <v>0</v>
      </c>
      <c r="X162" s="217">
        <f>VLOOKUP(A162,'[1]RES. TRL'!F:H,3,FALSE)</f>
        <v>0</v>
      </c>
      <c r="Y162" s="217">
        <f>VLOOKUP(A162,'[1]CUT USD'!A:N,2,FALSE)</f>
        <v>0</v>
      </c>
      <c r="Z162" s="217">
        <f>VLOOKUP(A162,'[1]CUT USD'!A:N,3,FALSE)</f>
        <v>0</v>
      </c>
      <c r="AA162" s="217">
        <f>VLOOKUP(A162,'[1]CUT USD'!A:N,4,FALSE)</f>
        <v>0</v>
      </c>
      <c r="AB162" s="217">
        <f>VLOOKUP(A162,'[1]CUT USD'!A:N,5,FALSE)</f>
        <v>0</v>
      </c>
      <c r="AC162" s="217">
        <f>VLOOKUP(A162,'[1]CUT USD'!A:N,6,FALSE)</f>
        <v>0</v>
      </c>
      <c r="AD162" s="217">
        <f>VLOOKUP(A162,'[1]CUT USD'!A:N,7,FALSE)</f>
        <v>0</v>
      </c>
      <c r="AE162" s="217">
        <f>VLOOKUP(A162,'[1]CUT USD'!A:N,8,FALSE)</f>
        <v>0</v>
      </c>
      <c r="AF162" s="217">
        <f>VLOOKUP(A162,'[1]CUT USD'!A:N,9,FALSE)</f>
        <v>0</v>
      </c>
      <c r="AG162" s="217">
        <f>VLOOKUP(A162,'[1]CUT USD'!A:N,10,FALSE)</f>
        <v>0</v>
      </c>
      <c r="AH162" s="217">
        <f>VLOOKUP(A162,'[1]CUT USD'!A:N,11,FALSE)</f>
        <v>0</v>
      </c>
      <c r="AI162" s="217">
        <f>VLOOKUP(A162,'[1]CUT USD'!A:N,12,FALSE)</f>
        <v>0</v>
      </c>
      <c r="AJ162" s="217">
        <f>VLOOKUP(A162,'[1]CUT USD'!A:N,13,FALSE)</f>
        <v>0</v>
      </c>
      <c r="AK162" s="217">
        <f>VLOOKUP(A162,'[1]CUT USD'!A:N,14,FALSE)</f>
        <v>0</v>
      </c>
      <c r="AL162" s="160">
        <f t="shared" si="3"/>
        <v>21021.230000000003</v>
      </c>
      <c r="AO162" s="84"/>
    </row>
    <row r="163" spans="1:41" ht="33" customHeight="1">
      <c r="A163" s="134">
        <v>373</v>
      </c>
      <c r="B163" s="135" t="str">
        <f>VLOOKUP(A163,[1]List_16!$B$2:$C$576,2,FALSE)</f>
        <v>Fondo de Desarrollo Indigena</v>
      </c>
      <c r="C163" s="136" t="s">
        <v>11985</v>
      </c>
      <c r="D163" s="217">
        <f>VLOOKUP(A163,'[1]RES. TRL'!A:C,2,FALSE)</f>
        <v>0</v>
      </c>
      <c r="E163" s="217">
        <f>VLOOKUP(A163,'[1]RES. TRL'!A:C,3,FALSE)</f>
        <v>2506.14</v>
      </c>
      <c r="F163" s="217">
        <f>VLOOKUP(A163,[1]RES.CDI!A:B,2,FALSE)</f>
        <v>0</v>
      </c>
      <c r="G163" s="217">
        <f>VLOOKUP(A163,'[1]CUT Bs'!A:S,2,FALSE)</f>
        <v>24286.559999999998</v>
      </c>
      <c r="H163" s="217">
        <f>VLOOKUP(A163,'[1]CUT Bs'!A:S,3,FALSE)</f>
        <v>0</v>
      </c>
      <c r="I163" s="217">
        <f>VLOOKUP(A163,'[1]CUT Bs'!A:S,4,FALSE)</f>
        <v>0</v>
      </c>
      <c r="J163" s="217">
        <f>VLOOKUP(A163,'[1]CUT Bs'!A:S,5,FALSE)</f>
        <v>5598</v>
      </c>
      <c r="K163" s="217">
        <f>VLOOKUP(A163,'[1]CUT Bs'!A:S,6,FALSE)</f>
        <v>0</v>
      </c>
      <c r="L163" s="217">
        <f>VLOOKUP(A163,'[1]CUT Bs'!A:S,7,FALSE)</f>
        <v>0</v>
      </c>
      <c r="M163" s="217">
        <f>VLOOKUP(A163,'[1]CUT Bs'!A:S,8,FALSE)</f>
        <v>0</v>
      </c>
      <c r="N163" s="217">
        <f>VLOOKUP(A163,'[1]CUT Bs'!A:S,9,FALSE)</f>
        <v>0</v>
      </c>
      <c r="O163" s="217">
        <f>VLOOKUP(A163,'[1]CUT Bs'!A:S,10,FALSE)</f>
        <v>0</v>
      </c>
      <c r="P163" s="217">
        <f>VLOOKUP(A163,'[1]CUT Bs'!A:S,11,FALSE)</f>
        <v>0</v>
      </c>
      <c r="Q163" s="217">
        <f>VLOOKUP(A163,'[1]CUT Bs'!A:S,12,FALSE)</f>
        <v>6916224.9299999997</v>
      </c>
      <c r="R163" s="217">
        <f>VLOOKUP(A163,'[1]CUT Bs'!A:S,13,FALSE)</f>
        <v>0</v>
      </c>
      <c r="S163" s="217">
        <f>VLOOKUP(A163,'[1]CUT Bs'!A:S,14,FALSE)</f>
        <v>0</v>
      </c>
      <c r="T163" s="217">
        <f>VLOOKUP(A163,'[1]CUT Bs'!A:S,15,FALSE)</f>
        <v>0</v>
      </c>
      <c r="U163" s="217">
        <f>VLOOKUP(A163,'[1]CUT Bs'!A:S,16,FALSE)</f>
        <v>0</v>
      </c>
      <c r="V163" s="217">
        <f>VLOOKUP(A163,'[1]CUT Bs'!A:S,17,FALSE)</f>
        <v>0</v>
      </c>
      <c r="W163" s="217">
        <f>VLOOKUP(A163,'[1]RES. TRL'!F:H,2,FALSE)</f>
        <v>0</v>
      </c>
      <c r="X163" s="217">
        <f>VLOOKUP(A163,'[1]RES. TRL'!F:H,3,FALSE)</f>
        <v>0</v>
      </c>
      <c r="Y163" s="217">
        <f>VLOOKUP(A163,'[1]CUT USD'!A:N,2,FALSE)</f>
        <v>0</v>
      </c>
      <c r="Z163" s="217">
        <f>VLOOKUP(A163,'[1]CUT USD'!A:N,3,FALSE)</f>
        <v>0</v>
      </c>
      <c r="AA163" s="217">
        <f>VLOOKUP(A163,'[1]CUT USD'!A:N,4,FALSE)</f>
        <v>0</v>
      </c>
      <c r="AB163" s="217">
        <f>VLOOKUP(A163,'[1]CUT USD'!A:N,5,FALSE)</f>
        <v>0</v>
      </c>
      <c r="AC163" s="217">
        <f>VLOOKUP(A163,'[1]CUT USD'!A:N,6,FALSE)</f>
        <v>0</v>
      </c>
      <c r="AD163" s="217">
        <f>VLOOKUP(A163,'[1]CUT USD'!A:N,7,FALSE)</f>
        <v>0</v>
      </c>
      <c r="AE163" s="217">
        <f>VLOOKUP(A163,'[1]CUT USD'!A:N,8,FALSE)</f>
        <v>0</v>
      </c>
      <c r="AF163" s="217">
        <f>VLOOKUP(A163,'[1]CUT USD'!A:N,9,FALSE)</f>
        <v>0</v>
      </c>
      <c r="AG163" s="217">
        <f>VLOOKUP(A163,'[1]CUT USD'!A:N,10,FALSE)</f>
        <v>0</v>
      </c>
      <c r="AH163" s="217">
        <f>VLOOKUP(A163,'[1]CUT USD'!A:N,11,FALSE)</f>
        <v>0</v>
      </c>
      <c r="AI163" s="217">
        <f>VLOOKUP(A163,'[1]CUT USD'!A:N,12,FALSE)</f>
        <v>0</v>
      </c>
      <c r="AJ163" s="217">
        <f>VLOOKUP(A163,'[1]CUT USD'!A:N,13,FALSE)</f>
        <v>0</v>
      </c>
      <c r="AK163" s="217">
        <f>VLOOKUP(A163,'[1]CUT USD'!A:N,14,FALSE)</f>
        <v>0</v>
      </c>
      <c r="AL163" s="160">
        <f t="shared" si="3"/>
        <v>6948615.6299999999</v>
      </c>
      <c r="AO163" s="84"/>
    </row>
    <row r="164" spans="1:41" ht="33" customHeight="1">
      <c r="A164" s="134">
        <v>374</v>
      </c>
      <c r="B164" s="135" t="str">
        <f>VLOOKUP(A164,[1]List_16!$B$2:$C$576,2,FALSE)</f>
        <v>Agencia de Gobierno Electrónico y Tecnologías de Información y Comunicación</v>
      </c>
      <c r="C164" s="136" t="s">
        <v>11990</v>
      </c>
      <c r="D164" s="217">
        <f>VLOOKUP(A164,'[1]RES. TRL'!A:C,2,FALSE)</f>
        <v>0</v>
      </c>
      <c r="E164" s="217">
        <f>VLOOKUP(A164,'[1]RES. TRL'!A:C,3,FALSE)</f>
        <v>0</v>
      </c>
      <c r="F164" s="217">
        <f>VLOOKUP(A164,[1]RES.CDI!A:B,2,FALSE)</f>
        <v>0</v>
      </c>
      <c r="G164" s="217">
        <f>VLOOKUP(A164,'[1]CUT Bs'!A:S,2,FALSE)</f>
        <v>6281.21</v>
      </c>
      <c r="H164" s="217">
        <f>VLOOKUP(A164,'[1]CUT Bs'!A:S,3,FALSE)</f>
        <v>0</v>
      </c>
      <c r="I164" s="217">
        <f>VLOOKUP(A164,'[1]CUT Bs'!A:S,4,FALSE)</f>
        <v>0</v>
      </c>
      <c r="J164" s="217">
        <f>VLOOKUP(A164,'[1]CUT Bs'!A:S,5,FALSE)</f>
        <v>0</v>
      </c>
      <c r="K164" s="217">
        <f>VLOOKUP(A164,'[1]CUT Bs'!A:S,6,FALSE)</f>
        <v>0</v>
      </c>
      <c r="L164" s="217">
        <f>VLOOKUP(A164,'[1]CUT Bs'!A:S,7,FALSE)</f>
        <v>0</v>
      </c>
      <c r="M164" s="217">
        <f>VLOOKUP(A164,'[1]CUT Bs'!A:S,8,FALSE)</f>
        <v>0</v>
      </c>
      <c r="N164" s="217">
        <f>VLOOKUP(A164,'[1]CUT Bs'!A:S,9,FALSE)</f>
        <v>0</v>
      </c>
      <c r="O164" s="217">
        <f>VLOOKUP(A164,'[1]CUT Bs'!A:S,10,FALSE)</f>
        <v>0</v>
      </c>
      <c r="P164" s="217">
        <f>VLOOKUP(A164,'[1]CUT Bs'!A:S,11,FALSE)</f>
        <v>0</v>
      </c>
      <c r="Q164" s="217">
        <f>VLOOKUP(A164,'[1]CUT Bs'!A:S,12,FALSE)</f>
        <v>0</v>
      </c>
      <c r="R164" s="217">
        <f>VLOOKUP(A164,'[1]CUT Bs'!A:S,13,FALSE)</f>
        <v>0</v>
      </c>
      <c r="S164" s="217">
        <f>VLOOKUP(A164,'[1]CUT Bs'!A:S,14,FALSE)</f>
        <v>0</v>
      </c>
      <c r="T164" s="217">
        <f>VLOOKUP(A164,'[1]CUT Bs'!A:S,15,FALSE)</f>
        <v>0</v>
      </c>
      <c r="U164" s="217">
        <f>VLOOKUP(A164,'[1]CUT Bs'!A:S,16,FALSE)</f>
        <v>0</v>
      </c>
      <c r="V164" s="217">
        <f>VLOOKUP(A164,'[1]CUT Bs'!A:S,17,FALSE)</f>
        <v>0</v>
      </c>
      <c r="W164" s="217">
        <f>VLOOKUP(A164,'[1]RES. TRL'!F:H,2,FALSE)</f>
        <v>0</v>
      </c>
      <c r="X164" s="217">
        <f>VLOOKUP(A164,'[1]RES. TRL'!F:H,3,FALSE)</f>
        <v>0</v>
      </c>
      <c r="Y164" s="217">
        <f>VLOOKUP(A164,'[1]CUT USD'!A:N,2,FALSE)</f>
        <v>0</v>
      </c>
      <c r="Z164" s="217">
        <f>VLOOKUP(A164,'[1]CUT USD'!A:N,3,FALSE)</f>
        <v>0</v>
      </c>
      <c r="AA164" s="217">
        <f>VLOOKUP(A164,'[1]CUT USD'!A:N,4,FALSE)</f>
        <v>0</v>
      </c>
      <c r="AB164" s="217">
        <f>VLOOKUP(A164,'[1]CUT USD'!A:N,5,FALSE)</f>
        <v>0</v>
      </c>
      <c r="AC164" s="217">
        <f>VLOOKUP(A164,'[1]CUT USD'!A:N,6,FALSE)</f>
        <v>0</v>
      </c>
      <c r="AD164" s="217">
        <f>VLOOKUP(A164,'[1]CUT USD'!A:N,7,FALSE)</f>
        <v>0</v>
      </c>
      <c r="AE164" s="217">
        <f>VLOOKUP(A164,'[1]CUT USD'!A:N,8,FALSE)</f>
        <v>0</v>
      </c>
      <c r="AF164" s="217">
        <f>VLOOKUP(A164,'[1]CUT USD'!A:N,9,FALSE)</f>
        <v>0</v>
      </c>
      <c r="AG164" s="217">
        <f>VLOOKUP(A164,'[1]CUT USD'!A:N,10,FALSE)</f>
        <v>0</v>
      </c>
      <c r="AH164" s="217">
        <f>VLOOKUP(A164,'[1]CUT USD'!A:N,11,FALSE)</f>
        <v>0</v>
      </c>
      <c r="AI164" s="217">
        <f>VLOOKUP(A164,'[1]CUT USD'!A:N,12,FALSE)</f>
        <v>0</v>
      </c>
      <c r="AJ164" s="217">
        <f>VLOOKUP(A164,'[1]CUT USD'!A:N,13,FALSE)</f>
        <v>0</v>
      </c>
      <c r="AK164" s="217">
        <f>VLOOKUP(A164,'[1]CUT USD'!A:N,14,FALSE)</f>
        <v>0</v>
      </c>
      <c r="AL164" s="160">
        <f t="shared" si="3"/>
        <v>6281.21</v>
      </c>
      <c r="AO164" s="84"/>
    </row>
    <row r="165" spans="1:41" ht="33" customHeight="1">
      <c r="A165" s="134">
        <v>375</v>
      </c>
      <c r="B165" s="135" t="str">
        <f>VLOOKUP(A165,[1]List_16!$B$2:$C$576,2,FALSE)</f>
        <v>Comité Organizador de los XI Juegos Suramericanos Cochabamba 2018</v>
      </c>
      <c r="C165" s="229" t="s">
        <v>1344</v>
      </c>
      <c r="D165" s="217">
        <f>VLOOKUP(A165,'[1]RES. TRL'!A:C,2,FALSE)</f>
        <v>0</v>
      </c>
      <c r="E165" s="217">
        <f>VLOOKUP(A165,'[1]RES. TRL'!A:C,3,FALSE)</f>
        <v>0</v>
      </c>
      <c r="F165" s="217">
        <f>VLOOKUP(A165,[1]RES.CDI!A:B,2,FALSE)</f>
        <v>0</v>
      </c>
      <c r="G165" s="217">
        <f>VLOOKUP(A165,'[1]CUT Bs'!A:S,2,FALSE)</f>
        <v>0</v>
      </c>
      <c r="H165" s="217">
        <f>VLOOKUP(A165,'[1]CUT Bs'!A:S,3,FALSE)</f>
        <v>0</v>
      </c>
      <c r="I165" s="217">
        <f>VLOOKUP(A165,'[1]CUT Bs'!A:S,4,FALSE)</f>
        <v>0</v>
      </c>
      <c r="J165" s="217">
        <f>VLOOKUP(A165,'[1]CUT Bs'!A:S,5,FALSE)</f>
        <v>0</v>
      </c>
      <c r="K165" s="217">
        <f>VLOOKUP(A165,'[1]CUT Bs'!A:S,6,FALSE)</f>
        <v>0</v>
      </c>
      <c r="L165" s="217">
        <f>VLOOKUP(A165,'[1]CUT Bs'!A:S,7,FALSE)</f>
        <v>0</v>
      </c>
      <c r="M165" s="217">
        <f>VLOOKUP(A165,'[1]CUT Bs'!A:S,8,FALSE)</f>
        <v>0</v>
      </c>
      <c r="N165" s="217">
        <f>VLOOKUP(A165,'[1]CUT Bs'!A:S,9,FALSE)</f>
        <v>0</v>
      </c>
      <c r="O165" s="217">
        <f>VLOOKUP(A165,'[1]CUT Bs'!A:S,10,FALSE)</f>
        <v>0</v>
      </c>
      <c r="P165" s="217">
        <f>VLOOKUP(A165,'[1]CUT Bs'!A:S,11,FALSE)</f>
        <v>0</v>
      </c>
      <c r="Q165" s="217">
        <f>VLOOKUP(A165,'[1]CUT Bs'!A:S,12,FALSE)</f>
        <v>0</v>
      </c>
      <c r="R165" s="217">
        <f>VLOOKUP(A165,'[1]CUT Bs'!A:S,13,FALSE)</f>
        <v>0</v>
      </c>
      <c r="S165" s="217">
        <f>VLOOKUP(A165,'[1]CUT Bs'!A:S,14,FALSE)</f>
        <v>0</v>
      </c>
      <c r="T165" s="217">
        <f>VLOOKUP(A165,'[1]CUT Bs'!A:S,15,FALSE)</f>
        <v>0</v>
      </c>
      <c r="U165" s="217">
        <f>VLOOKUP(A165,'[1]CUT Bs'!A:S,16,FALSE)</f>
        <v>0</v>
      </c>
      <c r="V165" s="217">
        <f>VLOOKUP(A165,'[1]CUT Bs'!A:S,17,FALSE)</f>
        <v>0</v>
      </c>
      <c r="W165" s="217">
        <f>VLOOKUP(A165,'[1]RES. TRL'!F:H,2,FALSE)</f>
        <v>0</v>
      </c>
      <c r="X165" s="217">
        <f>VLOOKUP(A165,'[1]RES. TRL'!F:H,3,FALSE)</f>
        <v>0</v>
      </c>
      <c r="Y165" s="217">
        <f>VLOOKUP(A165,'[1]CUT USD'!A:N,2,FALSE)</f>
        <v>0</v>
      </c>
      <c r="Z165" s="217">
        <f>VLOOKUP(A165,'[1]CUT USD'!A:N,3,FALSE)</f>
        <v>0</v>
      </c>
      <c r="AA165" s="217">
        <f>VLOOKUP(A165,'[1]CUT USD'!A:N,4,FALSE)</f>
        <v>0</v>
      </c>
      <c r="AB165" s="217">
        <f>VLOOKUP(A165,'[1]CUT USD'!A:N,5,FALSE)</f>
        <v>0</v>
      </c>
      <c r="AC165" s="217">
        <f>VLOOKUP(A165,'[1]CUT USD'!A:N,6,FALSE)</f>
        <v>0</v>
      </c>
      <c r="AD165" s="217">
        <f>VLOOKUP(A165,'[1]CUT USD'!A:N,7,FALSE)</f>
        <v>0</v>
      </c>
      <c r="AE165" s="217">
        <f>VLOOKUP(A165,'[1]CUT USD'!A:N,8,FALSE)</f>
        <v>0</v>
      </c>
      <c r="AF165" s="217">
        <f>VLOOKUP(A165,'[1]CUT USD'!A:N,9,FALSE)</f>
        <v>0</v>
      </c>
      <c r="AG165" s="217">
        <f>VLOOKUP(A165,'[1]CUT USD'!A:N,10,FALSE)</f>
        <v>0</v>
      </c>
      <c r="AH165" s="217">
        <f>VLOOKUP(A165,'[1]CUT USD'!A:N,11,FALSE)</f>
        <v>0</v>
      </c>
      <c r="AI165" s="217">
        <f>VLOOKUP(A165,'[1]CUT USD'!A:N,12,FALSE)</f>
        <v>0</v>
      </c>
      <c r="AJ165" s="217">
        <f>VLOOKUP(A165,'[1]CUT USD'!A:N,13,FALSE)</f>
        <v>0</v>
      </c>
      <c r="AK165" s="217">
        <f>VLOOKUP(A165,'[1]CUT USD'!A:N,14,FALSE)</f>
        <v>0</v>
      </c>
      <c r="AL165" s="160">
        <f t="shared" si="3"/>
        <v>0</v>
      </c>
      <c r="AO165" s="84"/>
    </row>
    <row r="166" spans="1:41" ht="33" customHeight="1">
      <c r="A166" s="134">
        <v>376</v>
      </c>
      <c r="B166" s="135" t="str">
        <f>VLOOKUP(A166,[1]List_16!$B$2:$C$576,2,FALSE)</f>
        <v>Agencia Boliviana de Energía Nuclear</v>
      </c>
      <c r="C166" s="136" t="s">
        <v>11982</v>
      </c>
      <c r="D166" s="217">
        <f>VLOOKUP(A166,'[1]RES. TRL'!A:C,2,FALSE)</f>
        <v>0</v>
      </c>
      <c r="E166" s="217">
        <f>VLOOKUP(A166,'[1]RES. TRL'!A:C,3,FALSE)</f>
        <v>0</v>
      </c>
      <c r="F166" s="217">
        <f>VLOOKUP(A166,[1]RES.CDI!A:B,2,FALSE)</f>
        <v>0</v>
      </c>
      <c r="G166" s="217">
        <f>VLOOKUP(A166,'[1]CUT Bs'!A:S,2,FALSE)</f>
        <v>1336.82</v>
      </c>
      <c r="H166" s="217">
        <f>VLOOKUP(A166,'[1]CUT Bs'!A:S,3,FALSE)</f>
        <v>0</v>
      </c>
      <c r="I166" s="217">
        <f>VLOOKUP(A166,'[1]CUT Bs'!A:S,4,FALSE)</f>
        <v>0</v>
      </c>
      <c r="J166" s="217">
        <f>VLOOKUP(A166,'[1]CUT Bs'!A:S,5,FALSE)</f>
        <v>0</v>
      </c>
      <c r="K166" s="217">
        <f>VLOOKUP(A166,'[1]CUT Bs'!A:S,6,FALSE)</f>
        <v>0</v>
      </c>
      <c r="L166" s="217">
        <f>VLOOKUP(A166,'[1]CUT Bs'!A:S,7,FALSE)</f>
        <v>0</v>
      </c>
      <c r="M166" s="217">
        <f>VLOOKUP(A166,'[1]CUT Bs'!A:S,8,FALSE)</f>
        <v>0</v>
      </c>
      <c r="N166" s="217">
        <f>VLOOKUP(A166,'[1]CUT Bs'!A:S,9,FALSE)</f>
        <v>0</v>
      </c>
      <c r="O166" s="217">
        <f>VLOOKUP(A166,'[1]CUT Bs'!A:S,10,FALSE)</f>
        <v>0</v>
      </c>
      <c r="P166" s="217">
        <f>VLOOKUP(A166,'[1]CUT Bs'!A:S,11,FALSE)</f>
        <v>0</v>
      </c>
      <c r="Q166" s="217">
        <f>VLOOKUP(A166,'[1]CUT Bs'!A:S,12,FALSE)</f>
        <v>0</v>
      </c>
      <c r="R166" s="217">
        <f>VLOOKUP(A166,'[1]CUT Bs'!A:S,13,FALSE)</f>
        <v>0</v>
      </c>
      <c r="S166" s="217">
        <f>VLOOKUP(A166,'[1]CUT Bs'!A:S,14,FALSE)</f>
        <v>0</v>
      </c>
      <c r="T166" s="217">
        <f>VLOOKUP(A166,'[1]CUT Bs'!A:S,15,FALSE)</f>
        <v>0</v>
      </c>
      <c r="U166" s="217">
        <f>VLOOKUP(A166,'[1]CUT Bs'!A:S,16,FALSE)</f>
        <v>0</v>
      </c>
      <c r="V166" s="217">
        <f>VLOOKUP(A166,'[1]CUT Bs'!A:S,17,FALSE)</f>
        <v>0</v>
      </c>
      <c r="W166" s="217">
        <f>VLOOKUP(A166,'[1]RES. TRL'!F:H,2,FALSE)</f>
        <v>0</v>
      </c>
      <c r="X166" s="217">
        <f>VLOOKUP(A166,'[1]RES. TRL'!F:H,3,FALSE)</f>
        <v>0</v>
      </c>
      <c r="Y166" s="217">
        <f>VLOOKUP(A166,'[1]CUT USD'!A:N,2,FALSE)</f>
        <v>0</v>
      </c>
      <c r="Z166" s="217">
        <f>VLOOKUP(A166,'[1]CUT USD'!A:N,3,FALSE)</f>
        <v>0</v>
      </c>
      <c r="AA166" s="217">
        <f>VLOOKUP(A166,'[1]CUT USD'!A:N,4,FALSE)</f>
        <v>0</v>
      </c>
      <c r="AB166" s="217">
        <f>VLOOKUP(A166,'[1]CUT USD'!A:N,5,FALSE)</f>
        <v>0</v>
      </c>
      <c r="AC166" s="217">
        <f>VLOOKUP(A166,'[1]CUT USD'!A:N,6,FALSE)</f>
        <v>0</v>
      </c>
      <c r="AD166" s="217">
        <f>VLOOKUP(A166,'[1]CUT USD'!A:N,7,FALSE)</f>
        <v>0</v>
      </c>
      <c r="AE166" s="217">
        <f>VLOOKUP(A166,'[1]CUT USD'!A:N,8,FALSE)</f>
        <v>0</v>
      </c>
      <c r="AF166" s="217">
        <f>VLOOKUP(A166,'[1]CUT USD'!A:N,9,FALSE)</f>
        <v>0</v>
      </c>
      <c r="AG166" s="217">
        <f>VLOOKUP(A166,'[1]CUT USD'!A:N,10,FALSE)</f>
        <v>0</v>
      </c>
      <c r="AH166" s="217">
        <f>VLOOKUP(A166,'[1]CUT USD'!A:N,11,FALSE)</f>
        <v>0</v>
      </c>
      <c r="AI166" s="217">
        <f>VLOOKUP(A166,'[1]CUT USD'!A:N,12,FALSE)</f>
        <v>0</v>
      </c>
      <c r="AJ166" s="217">
        <f>VLOOKUP(A166,'[1]CUT USD'!A:N,13,FALSE)</f>
        <v>0</v>
      </c>
      <c r="AK166" s="217">
        <f>VLOOKUP(A166,'[1]CUT USD'!A:N,14,FALSE)</f>
        <v>0</v>
      </c>
      <c r="AL166" s="160">
        <f t="shared" si="3"/>
        <v>1336.82</v>
      </c>
      <c r="AO166" s="84"/>
    </row>
    <row r="167" spans="1:41" ht="33" customHeight="1">
      <c r="A167" s="134">
        <v>377</v>
      </c>
      <c r="B167" s="135" t="str">
        <f>VLOOKUP(A167,[1]List_16!$B$2:$C$576,2,FALSE)</f>
        <v>Dir. Estrg. de Defensa de los Manantiales del Silala y todos los Rec. Hídricos en frontera con la Rep.de Chile</v>
      </c>
      <c r="C167" s="229" t="s">
        <v>1344</v>
      </c>
      <c r="D167" s="217">
        <f>VLOOKUP(A167,'[1]RES. TRL'!A:C,2,FALSE)</f>
        <v>0</v>
      </c>
      <c r="E167" s="217">
        <f>VLOOKUP(A167,'[1]RES. TRL'!A:C,3,FALSE)</f>
        <v>0</v>
      </c>
      <c r="F167" s="217">
        <f>VLOOKUP(A167,[1]RES.CDI!A:B,2,FALSE)</f>
        <v>0</v>
      </c>
      <c r="G167" s="217">
        <f>VLOOKUP(A167,'[1]CUT Bs'!A:S,2,FALSE)</f>
        <v>0</v>
      </c>
      <c r="H167" s="217">
        <f>VLOOKUP(A167,'[1]CUT Bs'!A:S,3,FALSE)</f>
        <v>0</v>
      </c>
      <c r="I167" s="217">
        <f>VLOOKUP(A167,'[1]CUT Bs'!A:S,4,FALSE)</f>
        <v>0</v>
      </c>
      <c r="J167" s="217">
        <f>VLOOKUP(A167,'[1]CUT Bs'!A:S,5,FALSE)</f>
        <v>0</v>
      </c>
      <c r="K167" s="217">
        <f>VLOOKUP(A167,'[1]CUT Bs'!A:S,6,FALSE)</f>
        <v>0</v>
      </c>
      <c r="L167" s="217">
        <f>VLOOKUP(A167,'[1]CUT Bs'!A:S,7,FALSE)</f>
        <v>0</v>
      </c>
      <c r="M167" s="217">
        <f>VLOOKUP(A167,'[1]CUT Bs'!A:S,8,FALSE)</f>
        <v>0</v>
      </c>
      <c r="N167" s="217">
        <f>VLOOKUP(A167,'[1]CUT Bs'!A:S,9,FALSE)</f>
        <v>0</v>
      </c>
      <c r="O167" s="217">
        <f>VLOOKUP(A167,'[1]CUT Bs'!A:S,10,FALSE)</f>
        <v>0</v>
      </c>
      <c r="P167" s="217">
        <f>VLOOKUP(A167,'[1]CUT Bs'!A:S,11,FALSE)</f>
        <v>0</v>
      </c>
      <c r="Q167" s="217">
        <f>VLOOKUP(A167,'[1]CUT Bs'!A:S,12,FALSE)</f>
        <v>0</v>
      </c>
      <c r="R167" s="217">
        <f>VLOOKUP(A167,'[1]CUT Bs'!A:S,13,FALSE)</f>
        <v>0</v>
      </c>
      <c r="S167" s="217">
        <f>VLOOKUP(A167,'[1]CUT Bs'!A:S,14,FALSE)</f>
        <v>0</v>
      </c>
      <c r="T167" s="217">
        <f>VLOOKUP(A167,'[1]CUT Bs'!A:S,15,FALSE)</f>
        <v>0</v>
      </c>
      <c r="U167" s="217">
        <f>VLOOKUP(A167,'[1]CUT Bs'!A:S,16,FALSE)</f>
        <v>0</v>
      </c>
      <c r="V167" s="217">
        <f>VLOOKUP(A167,'[1]CUT Bs'!A:S,17,FALSE)</f>
        <v>0</v>
      </c>
      <c r="W167" s="217">
        <f>VLOOKUP(A167,'[1]RES. TRL'!F:H,2,FALSE)</f>
        <v>0</v>
      </c>
      <c r="X167" s="217">
        <f>VLOOKUP(A167,'[1]RES. TRL'!F:H,3,FALSE)</f>
        <v>0</v>
      </c>
      <c r="Y167" s="217">
        <f>VLOOKUP(A167,'[1]CUT USD'!A:N,2,FALSE)</f>
        <v>0</v>
      </c>
      <c r="Z167" s="217">
        <f>VLOOKUP(A167,'[1]CUT USD'!A:N,3,FALSE)</f>
        <v>0</v>
      </c>
      <c r="AA167" s="217">
        <f>VLOOKUP(A167,'[1]CUT USD'!A:N,4,FALSE)</f>
        <v>0</v>
      </c>
      <c r="AB167" s="217">
        <f>VLOOKUP(A167,'[1]CUT USD'!A:N,5,FALSE)</f>
        <v>0</v>
      </c>
      <c r="AC167" s="217">
        <f>VLOOKUP(A167,'[1]CUT USD'!A:N,6,FALSE)</f>
        <v>0</v>
      </c>
      <c r="AD167" s="217">
        <f>VLOOKUP(A167,'[1]CUT USD'!A:N,7,FALSE)</f>
        <v>0</v>
      </c>
      <c r="AE167" s="217">
        <f>VLOOKUP(A167,'[1]CUT USD'!A:N,8,FALSE)</f>
        <v>0</v>
      </c>
      <c r="AF167" s="217">
        <f>VLOOKUP(A167,'[1]CUT USD'!A:N,9,FALSE)</f>
        <v>0</v>
      </c>
      <c r="AG167" s="217">
        <f>VLOOKUP(A167,'[1]CUT USD'!A:N,10,FALSE)</f>
        <v>0</v>
      </c>
      <c r="AH167" s="217">
        <f>VLOOKUP(A167,'[1]CUT USD'!A:N,11,FALSE)</f>
        <v>0</v>
      </c>
      <c r="AI167" s="217">
        <f>VLOOKUP(A167,'[1]CUT USD'!A:N,12,FALSE)</f>
        <v>0</v>
      </c>
      <c r="AJ167" s="217">
        <f>VLOOKUP(A167,'[1]CUT USD'!A:N,13,FALSE)</f>
        <v>0</v>
      </c>
      <c r="AK167" s="217">
        <f>VLOOKUP(A167,'[1]CUT USD'!A:N,14,FALSE)</f>
        <v>0</v>
      </c>
      <c r="AL167" s="160">
        <f t="shared" si="3"/>
        <v>0</v>
      </c>
      <c r="AO167" s="84"/>
    </row>
    <row r="168" spans="1:41" ht="33" customHeight="1">
      <c r="A168" s="134">
        <v>378</v>
      </c>
      <c r="B168" s="135" t="str">
        <f>VLOOKUP(A168,[1]List_16!$B$2:$C$576,2,FALSE)</f>
        <v>Servicio Nacional Textil</v>
      </c>
      <c r="C168" s="229" t="s">
        <v>11989</v>
      </c>
      <c r="D168" s="217">
        <f>VLOOKUP(A168,'[1]RES. TRL'!A:C,2,FALSE)</f>
        <v>0</v>
      </c>
      <c r="E168" s="217">
        <f>VLOOKUP(A168,'[1]RES. TRL'!A:C,3,FALSE)</f>
        <v>72408</v>
      </c>
      <c r="F168" s="217">
        <f>VLOOKUP(A168,[1]RES.CDI!A:B,2,FALSE)</f>
        <v>0</v>
      </c>
      <c r="G168" s="217">
        <f>VLOOKUP(A168,'[1]CUT Bs'!A:S,2,FALSE)</f>
        <v>1928.79</v>
      </c>
      <c r="H168" s="217">
        <f>VLOOKUP(A168,'[1]CUT Bs'!A:S,3,FALSE)</f>
        <v>0</v>
      </c>
      <c r="I168" s="217">
        <f>VLOOKUP(A168,'[1]CUT Bs'!A:S,4,FALSE)</f>
        <v>0</v>
      </c>
      <c r="J168" s="217">
        <f>VLOOKUP(A168,'[1]CUT Bs'!A:S,5,FALSE)</f>
        <v>61234.080000000002</v>
      </c>
      <c r="K168" s="217">
        <f>VLOOKUP(A168,'[1]CUT Bs'!A:S,6,FALSE)</f>
        <v>0</v>
      </c>
      <c r="L168" s="217">
        <f>VLOOKUP(A168,'[1]CUT Bs'!A:S,7,FALSE)</f>
        <v>270</v>
      </c>
      <c r="M168" s="217">
        <f>VLOOKUP(A168,'[1]CUT Bs'!A:S,8,FALSE)</f>
        <v>0</v>
      </c>
      <c r="N168" s="217">
        <f>VLOOKUP(A168,'[1]CUT Bs'!A:S,9,FALSE)</f>
        <v>0</v>
      </c>
      <c r="O168" s="217">
        <f>VLOOKUP(A168,'[1]CUT Bs'!A:S,10,FALSE)</f>
        <v>0</v>
      </c>
      <c r="P168" s="217">
        <f>VLOOKUP(A168,'[1]CUT Bs'!A:S,11,FALSE)</f>
        <v>0</v>
      </c>
      <c r="Q168" s="217">
        <f>VLOOKUP(A168,'[1]CUT Bs'!A:S,12,FALSE)</f>
        <v>0</v>
      </c>
      <c r="R168" s="217">
        <f>VLOOKUP(A168,'[1]CUT Bs'!A:S,13,FALSE)</f>
        <v>0</v>
      </c>
      <c r="S168" s="217">
        <f>VLOOKUP(A168,'[1]CUT Bs'!A:S,14,FALSE)</f>
        <v>0</v>
      </c>
      <c r="T168" s="217">
        <f>VLOOKUP(A168,'[1]CUT Bs'!A:S,15,FALSE)</f>
        <v>0</v>
      </c>
      <c r="U168" s="217">
        <f>VLOOKUP(A168,'[1]CUT Bs'!A:S,16,FALSE)</f>
        <v>0</v>
      </c>
      <c r="V168" s="217">
        <f>VLOOKUP(A168,'[1]CUT Bs'!A:S,17,FALSE)</f>
        <v>0</v>
      </c>
      <c r="W168" s="217">
        <f>VLOOKUP(A168,'[1]RES. TRL'!F:H,2,FALSE)</f>
        <v>0</v>
      </c>
      <c r="X168" s="217">
        <f>VLOOKUP(A168,'[1]RES. TRL'!F:H,3,FALSE)</f>
        <v>0</v>
      </c>
      <c r="Y168" s="217">
        <f>VLOOKUP(A168,'[1]CUT USD'!A:N,2,FALSE)</f>
        <v>0</v>
      </c>
      <c r="Z168" s="217">
        <f>VLOOKUP(A168,'[1]CUT USD'!A:N,3,FALSE)</f>
        <v>0</v>
      </c>
      <c r="AA168" s="217">
        <f>VLOOKUP(A168,'[1]CUT USD'!A:N,4,FALSE)</f>
        <v>0</v>
      </c>
      <c r="AB168" s="217">
        <f>VLOOKUP(A168,'[1]CUT USD'!A:N,5,FALSE)</f>
        <v>0</v>
      </c>
      <c r="AC168" s="217">
        <f>VLOOKUP(A168,'[1]CUT USD'!A:N,6,FALSE)</f>
        <v>0</v>
      </c>
      <c r="AD168" s="217">
        <f>VLOOKUP(A168,'[1]CUT USD'!A:N,7,FALSE)</f>
        <v>0</v>
      </c>
      <c r="AE168" s="217">
        <f>VLOOKUP(A168,'[1]CUT USD'!A:N,8,FALSE)</f>
        <v>0</v>
      </c>
      <c r="AF168" s="217">
        <f>VLOOKUP(A168,'[1]CUT USD'!A:N,9,FALSE)</f>
        <v>0</v>
      </c>
      <c r="AG168" s="217">
        <f>VLOOKUP(A168,'[1]CUT USD'!A:N,10,FALSE)</f>
        <v>0</v>
      </c>
      <c r="AH168" s="217">
        <f>VLOOKUP(A168,'[1]CUT USD'!A:N,11,FALSE)</f>
        <v>0</v>
      </c>
      <c r="AI168" s="217">
        <f>VLOOKUP(A168,'[1]CUT USD'!A:N,12,FALSE)</f>
        <v>0</v>
      </c>
      <c r="AJ168" s="217">
        <f>VLOOKUP(A168,'[1]CUT USD'!A:N,13,FALSE)</f>
        <v>0</v>
      </c>
      <c r="AK168" s="217">
        <f>VLOOKUP(A168,'[1]CUT USD'!A:N,14,FALSE)</f>
        <v>0</v>
      </c>
      <c r="AL168" s="160">
        <f t="shared" si="3"/>
        <v>135840.87</v>
      </c>
      <c r="AO168" s="84"/>
    </row>
    <row r="169" spans="1:41" ht="33" customHeight="1">
      <c r="A169" s="134">
        <v>380</v>
      </c>
      <c r="B169" s="135" t="str">
        <f>PROPER(VLOOKUP(A169,[1]bd_lista!$A:$D,2,FALSE))</f>
        <v>Autoridad De Fiscalización Y Control Del Sistema Nacional De Salud</v>
      </c>
      <c r="C169" s="229" t="s">
        <v>11986</v>
      </c>
      <c r="D169" s="217">
        <f>VLOOKUP(A169,'[1]RES. TRL'!A:C,2,FALSE)</f>
        <v>0</v>
      </c>
      <c r="E169" s="217">
        <f>VLOOKUP(A169,'[1]RES. TRL'!A:C,3,FALSE)</f>
        <v>0</v>
      </c>
      <c r="F169" s="217">
        <f>VLOOKUP(A169,[1]RES.CDI!A:B,2,FALSE)</f>
        <v>3276915.36</v>
      </c>
      <c r="G169" s="217">
        <f>VLOOKUP(A169,'[1]CUT Bs'!A:S,2,FALSE)</f>
        <v>0</v>
      </c>
      <c r="H169" s="217">
        <f>VLOOKUP(A169,'[1]CUT Bs'!A:S,3,FALSE)</f>
        <v>0</v>
      </c>
      <c r="I169" s="217">
        <f>VLOOKUP(A169,'[1]CUT Bs'!A:S,4,FALSE)</f>
        <v>0</v>
      </c>
      <c r="J169" s="217">
        <f>VLOOKUP(A169,'[1]CUT Bs'!A:S,5,FALSE)</f>
        <v>0</v>
      </c>
      <c r="K169" s="217">
        <f>VLOOKUP(A169,'[1]CUT Bs'!A:S,6,FALSE)</f>
        <v>0</v>
      </c>
      <c r="L169" s="217">
        <f>VLOOKUP(A169,'[1]CUT Bs'!A:S,7,FALSE)</f>
        <v>0</v>
      </c>
      <c r="M169" s="217">
        <f>VLOOKUP(A169,'[1]CUT Bs'!A:S,8,FALSE)</f>
        <v>0</v>
      </c>
      <c r="N169" s="217">
        <f>VLOOKUP(A169,'[1]CUT Bs'!A:S,9,FALSE)</f>
        <v>0</v>
      </c>
      <c r="O169" s="217">
        <f>VLOOKUP(A169,'[1]CUT Bs'!A:S,10,FALSE)</f>
        <v>0</v>
      </c>
      <c r="P169" s="217">
        <f>VLOOKUP(A169,'[1]CUT Bs'!A:S,11,FALSE)</f>
        <v>0</v>
      </c>
      <c r="Q169" s="217">
        <f>VLOOKUP(A169,'[1]CUT Bs'!A:S,12,FALSE)</f>
        <v>0</v>
      </c>
      <c r="R169" s="217">
        <f>VLOOKUP(A169,'[1]CUT Bs'!A:S,13,FALSE)</f>
        <v>0</v>
      </c>
      <c r="S169" s="217">
        <f>VLOOKUP(A169,'[1]CUT Bs'!A:S,14,FALSE)</f>
        <v>0</v>
      </c>
      <c r="T169" s="217">
        <f>VLOOKUP(A169,'[1]CUT Bs'!A:S,15,FALSE)</f>
        <v>0</v>
      </c>
      <c r="U169" s="217">
        <f>VLOOKUP(A169,'[1]CUT Bs'!A:S,16,FALSE)</f>
        <v>0</v>
      </c>
      <c r="V169" s="217">
        <f>VLOOKUP(A169,'[1]CUT Bs'!A:S,17,FALSE)</f>
        <v>0</v>
      </c>
      <c r="W169" s="217">
        <f>VLOOKUP(A169,'[1]RES. TRL'!F:H,2,FALSE)</f>
        <v>0</v>
      </c>
      <c r="X169" s="217">
        <f>VLOOKUP(A169,'[1]RES. TRL'!F:H,3,FALSE)</f>
        <v>0</v>
      </c>
      <c r="Y169" s="217">
        <f>VLOOKUP(A169,'[1]CUT USD'!A:N,2,FALSE)</f>
        <v>0</v>
      </c>
      <c r="Z169" s="217">
        <f>VLOOKUP(A169,'[1]CUT USD'!A:N,3,FALSE)</f>
        <v>0</v>
      </c>
      <c r="AA169" s="217">
        <f>VLOOKUP(A169,'[1]CUT USD'!A:N,4,FALSE)</f>
        <v>0</v>
      </c>
      <c r="AB169" s="217">
        <f>VLOOKUP(A169,'[1]CUT USD'!A:N,5,FALSE)</f>
        <v>0</v>
      </c>
      <c r="AC169" s="217">
        <f>VLOOKUP(A169,'[1]CUT USD'!A:N,6,FALSE)</f>
        <v>0</v>
      </c>
      <c r="AD169" s="217">
        <f>VLOOKUP(A169,'[1]CUT USD'!A:N,7,FALSE)</f>
        <v>0</v>
      </c>
      <c r="AE169" s="217">
        <f>VLOOKUP(A169,'[1]CUT USD'!A:N,8,FALSE)</f>
        <v>0</v>
      </c>
      <c r="AF169" s="217">
        <f>VLOOKUP(A169,'[1]CUT USD'!A:N,9,FALSE)</f>
        <v>0</v>
      </c>
      <c r="AG169" s="217">
        <f>VLOOKUP(A169,'[1]CUT USD'!A:N,10,FALSE)</f>
        <v>0</v>
      </c>
      <c r="AH169" s="217">
        <f>VLOOKUP(A169,'[1]CUT USD'!A:N,11,FALSE)</f>
        <v>0</v>
      </c>
      <c r="AI169" s="217">
        <f>VLOOKUP(A169,'[1]CUT USD'!A:N,12,FALSE)</f>
        <v>0</v>
      </c>
      <c r="AJ169" s="217">
        <f>VLOOKUP(A169,'[1]CUT USD'!A:N,13,FALSE)</f>
        <v>0</v>
      </c>
      <c r="AK169" s="217">
        <f>VLOOKUP(A169,'[1]CUT USD'!A:N,14,FALSE)</f>
        <v>0</v>
      </c>
      <c r="AL169" s="160">
        <f t="shared" si="3"/>
        <v>3276915.36</v>
      </c>
      <c r="AO169" s="84"/>
    </row>
    <row r="170" spans="1:41" ht="33" customHeight="1">
      <c r="A170" s="134">
        <v>411</v>
      </c>
      <c r="B170" s="135" t="str">
        <f>PROPER(VLOOKUP(A170,[1]bd_lista!$A:$D,2,FALSE))</f>
        <v>Corporación Del Seguro Social Militar</v>
      </c>
      <c r="C170" s="229" t="s">
        <v>1344</v>
      </c>
      <c r="D170" s="217">
        <f>VLOOKUP(A170,'[1]RES. TRL'!A:C,2,FALSE)</f>
        <v>0</v>
      </c>
      <c r="E170" s="217">
        <f>VLOOKUP(A170,'[1]RES. TRL'!A:C,3,FALSE)</f>
        <v>0</v>
      </c>
      <c r="F170" s="217">
        <f>VLOOKUP(A170,[1]RES.CDI!A:B,2,FALSE)</f>
        <v>0</v>
      </c>
      <c r="G170" s="217">
        <f>VLOOKUP(A170,'[1]CUT Bs'!A:S,2,FALSE)</f>
        <v>0</v>
      </c>
      <c r="H170" s="217">
        <f>VLOOKUP(A170,'[1]CUT Bs'!A:S,3,FALSE)</f>
        <v>0</v>
      </c>
      <c r="I170" s="217">
        <f>VLOOKUP(A170,'[1]CUT Bs'!A:S,4,FALSE)</f>
        <v>0</v>
      </c>
      <c r="J170" s="217">
        <f>VLOOKUP(A170,'[1]CUT Bs'!A:S,5,FALSE)</f>
        <v>0</v>
      </c>
      <c r="K170" s="217">
        <f>VLOOKUP(A170,'[1]CUT Bs'!A:S,6,FALSE)</f>
        <v>0</v>
      </c>
      <c r="L170" s="217">
        <f>VLOOKUP(A170,'[1]CUT Bs'!A:S,7,FALSE)</f>
        <v>0</v>
      </c>
      <c r="M170" s="217">
        <f>VLOOKUP(A170,'[1]CUT Bs'!A:S,8,FALSE)</f>
        <v>0</v>
      </c>
      <c r="N170" s="217">
        <f>VLOOKUP(A170,'[1]CUT Bs'!A:S,9,FALSE)</f>
        <v>0</v>
      </c>
      <c r="O170" s="217">
        <f>VLOOKUP(A170,'[1]CUT Bs'!A:S,10,FALSE)</f>
        <v>0</v>
      </c>
      <c r="P170" s="217">
        <f>VLOOKUP(A170,'[1]CUT Bs'!A:S,11,FALSE)</f>
        <v>0</v>
      </c>
      <c r="Q170" s="217">
        <f>VLOOKUP(A170,'[1]CUT Bs'!A:S,12,FALSE)</f>
        <v>0</v>
      </c>
      <c r="R170" s="217">
        <f>VLOOKUP(A170,'[1]CUT Bs'!A:S,13,FALSE)</f>
        <v>0</v>
      </c>
      <c r="S170" s="217">
        <f>VLOOKUP(A170,'[1]CUT Bs'!A:S,14,FALSE)</f>
        <v>0</v>
      </c>
      <c r="T170" s="217">
        <f>VLOOKUP(A170,'[1]CUT Bs'!A:S,15,FALSE)</f>
        <v>0</v>
      </c>
      <c r="U170" s="217">
        <f>VLOOKUP(A170,'[1]CUT Bs'!A:S,16,FALSE)</f>
        <v>0</v>
      </c>
      <c r="V170" s="217">
        <f>VLOOKUP(A170,'[1]CUT Bs'!A:S,17,FALSE)</f>
        <v>0</v>
      </c>
      <c r="W170" s="217">
        <f>VLOOKUP(A170,'[1]RES. TRL'!F:H,2,FALSE)</f>
        <v>0</v>
      </c>
      <c r="X170" s="217">
        <f>VLOOKUP(A170,'[1]RES. TRL'!F:H,3,FALSE)</f>
        <v>0</v>
      </c>
      <c r="Y170" s="217">
        <f>VLOOKUP(A170,'[1]CUT USD'!A:N,2,FALSE)</f>
        <v>0</v>
      </c>
      <c r="Z170" s="217">
        <f>VLOOKUP(A170,'[1]CUT USD'!A:N,3,FALSE)</f>
        <v>0</v>
      </c>
      <c r="AA170" s="217">
        <f>VLOOKUP(A170,'[1]CUT USD'!A:N,4,FALSE)</f>
        <v>0</v>
      </c>
      <c r="AB170" s="217">
        <f>VLOOKUP(A170,'[1]CUT USD'!A:N,5,FALSE)</f>
        <v>0</v>
      </c>
      <c r="AC170" s="217">
        <f>VLOOKUP(A170,'[1]CUT USD'!A:N,6,FALSE)</f>
        <v>0</v>
      </c>
      <c r="AD170" s="217">
        <f>VLOOKUP(A170,'[1]CUT USD'!A:N,7,FALSE)</f>
        <v>0</v>
      </c>
      <c r="AE170" s="217">
        <f>VLOOKUP(A170,'[1]CUT USD'!A:N,8,FALSE)</f>
        <v>0</v>
      </c>
      <c r="AF170" s="217">
        <f>VLOOKUP(A170,'[1]CUT USD'!A:N,9,FALSE)</f>
        <v>0</v>
      </c>
      <c r="AG170" s="217">
        <f>VLOOKUP(A170,'[1]CUT USD'!A:N,10,FALSE)</f>
        <v>0</v>
      </c>
      <c r="AH170" s="217">
        <f>VLOOKUP(A170,'[1]CUT USD'!A:N,11,FALSE)</f>
        <v>0</v>
      </c>
      <c r="AI170" s="217">
        <f>VLOOKUP(A170,'[1]CUT USD'!A:N,12,FALSE)</f>
        <v>0</v>
      </c>
      <c r="AJ170" s="217">
        <f>VLOOKUP(A170,'[1]CUT USD'!A:N,13,FALSE)</f>
        <v>0</v>
      </c>
      <c r="AK170" s="217">
        <f>VLOOKUP(A170,'[1]CUT USD'!A:N,14,FALSE)</f>
        <v>0</v>
      </c>
      <c r="AL170" s="160">
        <f t="shared" si="3"/>
        <v>0</v>
      </c>
      <c r="AO170" s="84"/>
    </row>
    <row r="171" spans="1:41" ht="33" customHeight="1">
      <c r="A171" s="134">
        <v>417</v>
      </c>
      <c r="B171" s="135" t="str">
        <f>PROPER(VLOOKUP(A171,[1]bd_lista!$A:$D,2,FALSE))</f>
        <v>Caja Nacional De Salud</v>
      </c>
      <c r="C171" s="229" t="s">
        <v>1344</v>
      </c>
      <c r="D171" s="217">
        <f>VLOOKUP(A171,'[1]RES. TRL'!A:C,2,FALSE)</f>
        <v>0</v>
      </c>
      <c r="E171" s="217">
        <f>VLOOKUP(A171,'[1]RES. TRL'!A:C,3,FALSE)</f>
        <v>0</v>
      </c>
      <c r="F171" s="217">
        <f>VLOOKUP(A171,[1]RES.CDI!A:B,2,FALSE)</f>
        <v>0</v>
      </c>
      <c r="G171" s="217">
        <f>VLOOKUP(A171,'[1]CUT Bs'!A:S,2,FALSE)</f>
        <v>0</v>
      </c>
      <c r="H171" s="217">
        <f>VLOOKUP(A171,'[1]CUT Bs'!A:S,3,FALSE)</f>
        <v>0</v>
      </c>
      <c r="I171" s="217">
        <f>VLOOKUP(A171,'[1]CUT Bs'!A:S,4,FALSE)</f>
        <v>0</v>
      </c>
      <c r="J171" s="217">
        <f>VLOOKUP(A171,'[1]CUT Bs'!A:S,5,FALSE)</f>
        <v>0</v>
      </c>
      <c r="K171" s="217">
        <f>VLOOKUP(A171,'[1]CUT Bs'!A:S,6,FALSE)</f>
        <v>0</v>
      </c>
      <c r="L171" s="217">
        <f>VLOOKUP(A171,'[1]CUT Bs'!A:S,7,FALSE)</f>
        <v>0</v>
      </c>
      <c r="M171" s="217">
        <f>VLOOKUP(A171,'[1]CUT Bs'!A:S,8,FALSE)</f>
        <v>0</v>
      </c>
      <c r="N171" s="217">
        <f>VLOOKUP(A171,'[1]CUT Bs'!A:S,9,FALSE)</f>
        <v>0</v>
      </c>
      <c r="O171" s="217">
        <f>VLOOKUP(A171,'[1]CUT Bs'!A:S,10,FALSE)</f>
        <v>0</v>
      </c>
      <c r="P171" s="217">
        <f>VLOOKUP(A171,'[1]CUT Bs'!A:S,11,FALSE)</f>
        <v>0</v>
      </c>
      <c r="Q171" s="217">
        <f>VLOOKUP(A171,'[1]CUT Bs'!A:S,12,FALSE)</f>
        <v>0</v>
      </c>
      <c r="R171" s="217">
        <f>VLOOKUP(A171,'[1]CUT Bs'!A:S,13,FALSE)</f>
        <v>0</v>
      </c>
      <c r="S171" s="217">
        <f>VLOOKUP(A171,'[1]CUT Bs'!A:S,14,FALSE)</f>
        <v>0</v>
      </c>
      <c r="T171" s="217">
        <f>VLOOKUP(A171,'[1]CUT Bs'!A:S,15,FALSE)</f>
        <v>0</v>
      </c>
      <c r="U171" s="217">
        <f>VLOOKUP(A171,'[1]CUT Bs'!A:S,16,FALSE)</f>
        <v>0</v>
      </c>
      <c r="V171" s="217">
        <f>VLOOKUP(A171,'[1]CUT Bs'!A:S,17,FALSE)</f>
        <v>0</v>
      </c>
      <c r="W171" s="217">
        <f>VLOOKUP(A171,'[1]RES. TRL'!F:H,2,FALSE)</f>
        <v>0</v>
      </c>
      <c r="X171" s="217">
        <f>VLOOKUP(A171,'[1]RES. TRL'!F:H,3,FALSE)</f>
        <v>0</v>
      </c>
      <c r="Y171" s="217">
        <f>VLOOKUP(A171,'[1]CUT USD'!A:N,2,FALSE)</f>
        <v>0</v>
      </c>
      <c r="Z171" s="217">
        <f>VLOOKUP(A171,'[1]CUT USD'!A:N,3,FALSE)</f>
        <v>0</v>
      </c>
      <c r="AA171" s="217">
        <f>VLOOKUP(A171,'[1]CUT USD'!A:N,4,FALSE)</f>
        <v>0</v>
      </c>
      <c r="AB171" s="217">
        <f>VLOOKUP(A171,'[1]CUT USD'!A:N,5,FALSE)</f>
        <v>0</v>
      </c>
      <c r="AC171" s="217">
        <f>VLOOKUP(A171,'[1]CUT USD'!A:N,6,FALSE)</f>
        <v>0</v>
      </c>
      <c r="AD171" s="217">
        <f>VLOOKUP(A171,'[1]CUT USD'!A:N,7,FALSE)</f>
        <v>0</v>
      </c>
      <c r="AE171" s="217">
        <f>VLOOKUP(A171,'[1]CUT USD'!A:N,8,FALSE)</f>
        <v>0</v>
      </c>
      <c r="AF171" s="217">
        <f>VLOOKUP(A171,'[1]CUT USD'!A:N,9,FALSE)</f>
        <v>0</v>
      </c>
      <c r="AG171" s="217">
        <f>VLOOKUP(A171,'[1]CUT USD'!A:N,10,FALSE)</f>
        <v>0</v>
      </c>
      <c r="AH171" s="217">
        <f>VLOOKUP(A171,'[1]CUT USD'!A:N,11,FALSE)</f>
        <v>0</v>
      </c>
      <c r="AI171" s="217">
        <f>VLOOKUP(A171,'[1]CUT USD'!A:N,12,FALSE)</f>
        <v>0</v>
      </c>
      <c r="AJ171" s="217">
        <f>VLOOKUP(A171,'[1]CUT USD'!A:N,13,FALSE)</f>
        <v>0</v>
      </c>
      <c r="AK171" s="217">
        <f>VLOOKUP(A171,'[1]CUT USD'!A:N,14,FALSE)</f>
        <v>0</v>
      </c>
      <c r="AL171" s="160">
        <f t="shared" si="3"/>
        <v>0</v>
      </c>
      <c r="AO171" s="84"/>
    </row>
    <row r="172" spans="1:41" ht="33" customHeight="1">
      <c r="A172" s="134">
        <v>418</v>
      </c>
      <c r="B172" s="135" t="str">
        <f>PROPER(VLOOKUP(A172,[1]bd_lista!$A:$D,2,FALSE))</f>
        <v>Caja Petrolera De Salud</v>
      </c>
      <c r="C172" s="229" t="s">
        <v>1344</v>
      </c>
      <c r="D172" s="217">
        <f>VLOOKUP(A172,'[1]RES. TRL'!A:C,2,FALSE)</f>
        <v>0</v>
      </c>
      <c r="E172" s="217">
        <f>VLOOKUP(A172,'[1]RES. TRL'!A:C,3,FALSE)</f>
        <v>0</v>
      </c>
      <c r="F172" s="217">
        <f>VLOOKUP(A172,[1]RES.CDI!A:B,2,FALSE)</f>
        <v>0</v>
      </c>
      <c r="G172" s="217">
        <f>VLOOKUP(A172,'[1]CUT Bs'!A:S,2,FALSE)</f>
        <v>0</v>
      </c>
      <c r="H172" s="217">
        <f>VLOOKUP(A172,'[1]CUT Bs'!A:S,3,FALSE)</f>
        <v>0</v>
      </c>
      <c r="I172" s="217">
        <f>VLOOKUP(A172,'[1]CUT Bs'!A:S,4,FALSE)</f>
        <v>0</v>
      </c>
      <c r="J172" s="217">
        <f>VLOOKUP(A172,'[1]CUT Bs'!A:S,5,FALSE)</f>
        <v>0</v>
      </c>
      <c r="K172" s="217">
        <f>VLOOKUP(A172,'[1]CUT Bs'!A:S,6,FALSE)</f>
        <v>0</v>
      </c>
      <c r="L172" s="217">
        <f>VLOOKUP(A172,'[1]CUT Bs'!A:S,7,FALSE)</f>
        <v>0</v>
      </c>
      <c r="M172" s="217">
        <f>VLOOKUP(A172,'[1]CUT Bs'!A:S,8,FALSE)</f>
        <v>0</v>
      </c>
      <c r="N172" s="217">
        <f>VLOOKUP(A172,'[1]CUT Bs'!A:S,9,FALSE)</f>
        <v>0</v>
      </c>
      <c r="O172" s="217">
        <f>VLOOKUP(A172,'[1]CUT Bs'!A:S,10,FALSE)</f>
        <v>0</v>
      </c>
      <c r="P172" s="217">
        <f>VLOOKUP(A172,'[1]CUT Bs'!A:S,11,FALSE)</f>
        <v>0</v>
      </c>
      <c r="Q172" s="217">
        <f>VLOOKUP(A172,'[1]CUT Bs'!A:S,12,FALSE)</f>
        <v>0</v>
      </c>
      <c r="R172" s="217">
        <f>VLOOKUP(A172,'[1]CUT Bs'!A:S,13,FALSE)</f>
        <v>0</v>
      </c>
      <c r="S172" s="217">
        <f>VLOOKUP(A172,'[1]CUT Bs'!A:S,14,FALSE)</f>
        <v>0</v>
      </c>
      <c r="T172" s="217">
        <f>VLOOKUP(A172,'[1]CUT Bs'!A:S,15,FALSE)</f>
        <v>0</v>
      </c>
      <c r="U172" s="217">
        <f>VLOOKUP(A172,'[1]CUT Bs'!A:S,16,FALSE)</f>
        <v>0</v>
      </c>
      <c r="V172" s="217">
        <f>VLOOKUP(A172,'[1]CUT Bs'!A:S,17,FALSE)</f>
        <v>0</v>
      </c>
      <c r="W172" s="217">
        <f>VLOOKUP(A172,'[1]RES. TRL'!F:H,2,FALSE)</f>
        <v>0</v>
      </c>
      <c r="X172" s="217">
        <f>VLOOKUP(A172,'[1]RES. TRL'!F:H,3,FALSE)</f>
        <v>0</v>
      </c>
      <c r="Y172" s="217">
        <f>VLOOKUP(A172,'[1]CUT USD'!A:N,2,FALSE)</f>
        <v>0</v>
      </c>
      <c r="Z172" s="217">
        <f>VLOOKUP(A172,'[1]CUT USD'!A:N,3,FALSE)</f>
        <v>0</v>
      </c>
      <c r="AA172" s="217">
        <f>VLOOKUP(A172,'[1]CUT USD'!A:N,4,FALSE)</f>
        <v>0</v>
      </c>
      <c r="AB172" s="217">
        <f>VLOOKUP(A172,'[1]CUT USD'!A:N,5,FALSE)</f>
        <v>0</v>
      </c>
      <c r="AC172" s="217">
        <f>VLOOKUP(A172,'[1]CUT USD'!A:N,6,FALSE)</f>
        <v>0</v>
      </c>
      <c r="AD172" s="217">
        <f>VLOOKUP(A172,'[1]CUT USD'!A:N,7,FALSE)</f>
        <v>0</v>
      </c>
      <c r="AE172" s="217">
        <f>VLOOKUP(A172,'[1]CUT USD'!A:N,8,FALSE)</f>
        <v>0</v>
      </c>
      <c r="AF172" s="217">
        <f>VLOOKUP(A172,'[1]CUT USD'!A:N,9,FALSE)</f>
        <v>0</v>
      </c>
      <c r="AG172" s="217">
        <f>VLOOKUP(A172,'[1]CUT USD'!A:N,10,FALSE)</f>
        <v>0</v>
      </c>
      <c r="AH172" s="217">
        <f>VLOOKUP(A172,'[1]CUT USD'!A:N,11,FALSE)</f>
        <v>0</v>
      </c>
      <c r="AI172" s="217">
        <f>VLOOKUP(A172,'[1]CUT USD'!A:N,12,FALSE)</f>
        <v>0</v>
      </c>
      <c r="AJ172" s="217">
        <f>VLOOKUP(A172,'[1]CUT USD'!A:N,13,FALSE)</f>
        <v>0</v>
      </c>
      <c r="AK172" s="217">
        <f>VLOOKUP(A172,'[1]CUT USD'!A:N,14,FALSE)</f>
        <v>0</v>
      </c>
      <c r="AL172" s="160">
        <f t="shared" si="3"/>
        <v>0</v>
      </c>
      <c r="AO172" s="84"/>
    </row>
    <row r="173" spans="1:41" ht="33" customHeight="1">
      <c r="A173" s="134">
        <v>422</v>
      </c>
      <c r="B173" s="135" t="str">
        <f>PROPER(VLOOKUP(A173,[1]bd_lista!$A:$D,2,FALSE))</f>
        <v>Caja Bancaria Estatal De Salud</v>
      </c>
      <c r="C173" s="229" t="s">
        <v>1344</v>
      </c>
      <c r="D173" s="217">
        <f>VLOOKUP(A173,'[1]RES. TRL'!A:C,2,FALSE)</f>
        <v>0</v>
      </c>
      <c r="E173" s="217">
        <f>VLOOKUP(A173,'[1]RES. TRL'!A:C,3,FALSE)</f>
        <v>0</v>
      </c>
      <c r="F173" s="217">
        <f>VLOOKUP(A173,[1]RES.CDI!A:B,2,FALSE)</f>
        <v>0</v>
      </c>
      <c r="G173" s="217">
        <f>VLOOKUP(A173,'[1]CUT Bs'!A:S,2,FALSE)</f>
        <v>0</v>
      </c>
      <c r="H173" s="217">
        <f>VLOOKUP(A173,'[1]CUT Bs'!A:S,3,FALSE)</f>
        <v>0</v>
      </c>
      <c r="I173" s="217">
        <f>VLOOKUP(A173,'[1]CUT Bs'!A:S,4,FALSE)</f>
        <v>0</v>
      </c>
      <c r="J173" s="217">
        <f>VLOOKUP(A173,'[1]CUT Bs'!A:S,5,FALSE)</f>
        <v>0</v>
      </c>
      <c r="K173" s="217">
        <f>VLOOKUP(A173,'[1]CUT Bs'!A:S,6,FALSE)</f>
        <v>0</v>
      </c>
      <c r="L173" s="217">
        <f>VLOOKUP(A173,'[1]CUT Bs'!A:S,7,FALSE)</f>
        <v>0</v>
      </c>
      <c r="M173" s="217">
        <f>VLOOKUP(A173,'[1]CUT Bs'!A:S,8,FALSE)</f>
        <v>0</v>
      </c>
      <c r="N173" s="217">
        <f>VLOOKUP(A173,'[1]CUT Bs'!A:S,9,FALSE)</f>
        <v>0</v>
      </c>
      <c r="O173" s="217">
        <f>VLOOKUP(A173,'[1]CUT Bs'!A:S,10,FALSE)</f>
        <v>0</v>
      </c>
      <c r="P173" s="217">
        <f>VLOOKUP(A173,'[1]CUT Bs'!A:S,11,FALSE)</f>
        <v>0</v>
      </c>
      <c r="Q173" s="217">
        <f>VLOOKUP(A173,'[1]CUT Bs'!A:S,12,FALSE)</f>
        <v>0</v>
      </c>
      <c r="R173" s="217">
        <f>VLOOKUP(A173,'[1]CUT Bs'!A:S,13,FALSE)</f>
        <v>0</v>
      </c>
      <c r="S173" s="217">
        <f>VLOOKUP(A173,'[1]CUT Bs'!A:S,14,FALSE)</f>
        <v>0</v>
      </c>
      <c r="T173" s="217">
        <f>VLOOKUP(A173,'[1]CUT Bs'!A:S,15,FALSE)</f>
        <v>0</v>
      </c>
      <c r="U173" s="217">
        <f>VLOOKUP(A173,'[1]CUT Bs'!A:S,16,FALSE)</f>
        <v>0</v>
      </c>
      <c r="V173" s="217">
        <f>VLOOKUP(A173,'[1]CUT Bs'!A:S,17,FALSE)</f>
        <v>0</v>
      </c>
      <c r="W173" s="217">
        <f>VLOOKUP(A173,'[1]RES. TRL'!F:H,2,FALSE)</f>
        <v>0</v>
      </c>
      <c r="X173" s="217">
        <f>VLOOKUP(A173,'[1]RES. TRL'!F:H,3,FALSE)</f>
        <v>0</v>
      </c>
      <c r="Y173" s="217">
        <f>VLOOKUP(A173,'[1]CUT USD'!A:N,2,FALSE)</f>
        <v>0</v>
      </c>
      <c r="Z173" s="217">
        <f>VLOOKUP(A173,'[1]CUT USD'!A:N,3,FALSE)</f>
        <v>0</v>
      </c>
      <c r="AA173" s="217">
        <f>VLOOKUP(A173,'[1]CUT USD'!A:N,4,FALSE)</f>
        <v>0</v>
      </c>
      <c r="AB173" s="217">
        <f>VLOOKUP(A173,'[1]CUT USD'!A:N,5,FALSE)</f>
        <v>0</v>
      </c>
      <c r="AC173" s="217">
        <f>VLOOKUP(A173,'[1]CUT USD'!A:N,6,FALSE)</f>
        <v>0</v>
      </c>
      <c r="AD173" s="217">
        <f>VLOOKUP(A173,'[1]CUT USD'!A:N,7,FALSE)</f>
        <v>0</v>
      </c>
      <c r="AE173" s="217">
        <f>VLOOKUP(A173,'[1]CUT USD'!A:N,8,FALSE)</f>
        <v>0</v>
      </c>
      <c r="AF173" s="217">
        <f>VLOOKUP(A173,'[1]CUT USD'!A:N,9,FALSE)</f>
        <v>0</v>
      </c>
      <c r="AG173" s="217">
        <f>VLOOKUP(A173,'[1]CUT USD'!A:N,10,FALSE)</f>
        <v>0</v>
      </c>
      <c r="AH173" s="217">
        <f>VLOOKUP(A173,'[1]CUT USD'!A:N,11,FALSE)</f>
        <v>0</v>
      </c>
      <c r="AI173" s="217">
        <f>VLOOKUP(A173,'[1]CUT USD'!A:N,12,FALSE)</f>
        <v>0</v>
      </c>
      <c r="AJ173" s="217">
        <f>VLOOKUP(A173,'[1]CUT USD'!A:N,13,FALSE)</f>
        <v>0</v>
      </c>
      <c r="AK173" s="217">
        <f>VLOOKUP(A173,'[1]CUT USD'!A:N,14,FALSE)</f>
        <v>0</v>
      </c>
      <c r="AL173" s="160">
        <f t="shared" si="3"/>
        <v>0</v>
      </c>
      <c r="AO173" s="84"/>
    </row>
    <row r="174" spans="1:41" ht="33" customHeight="1">
      <c r="A174" s="134">
        <v>423</v>
      </c>
      <c r="B174" s="135" t="str">
        <f>PROPER(VLOOKUP(A174,[1]bd_lista!$A:$D,2,FALSE))</f>
        <v>Caja De Salud Del Servicio Nal. De Caminos Y Ramas Anexas</v>
      </c>
      <c r="C174" s="229" t="s">
        <v>1344</v>
      </c>
      <c r="D174" s="217">
        <f>VLOOKUP(A174,'[1]RES. TRL'!A:C,2,FALSE)</f>
        <v>0</v>
      </c>
      <c r="E174" s="217">
        <f>VLOOKUP(A174,'[1]RES. TRL'!A:C,3,FALSE)</f>
        <v>0</v>
      </c>
      <c r="F174" s="217">
        <f>VLOOKUP(A174,[1]RES.CDI!A:B,2,FALSE)</f>
        <v>0</v>
      </c>
      <c r="G174" s="217">
        <f>VLOOKUP(A174,'[1]CUT Bs'!A:S,2,FALSE)</f>
        <v>0</v>
      </c>
      <c r="H174" s="217">
        <f>VLOOKUP(A174,'[1]CUT Bs'!A:S,3,FALSE)</f>
        <v>0</v>
      </c>
      <c r="I174" s="217">
        <f>VLOOKUP(A174,'[1]CUT Bs'!A:S,4,FALSE)</f>
        <v>0</v>
      </c>
      <c r="J174" s="217">
        <f>VLOOKUP(A174,'[1]CUT Bs'!A:S,5,FALSE)</f>
        <v>0</v>
      </c>
      <c r="K174" s="217">
        <f>VLOOKUP(A174,'[1]CUT Bs'!A:S,6,FALSE)</f>
        <v>0</v>
      </c>
      <c r="L174" s="217">
        <f>VLOOKUP(A174,'[1]CUT Bs'!A:S,7,FALSE)</f>
        <v>0</v>
      </c>
      <c r="M174" s="217">
        <f>VLOOKUP(A174,'[1]CUT Bs'!A:S,8,FALSE)</f>
        <v>0</v>
      </c>
      <c r="N174" s="217">
        <f>VLOOKUP(A174,'[1]CUT Bs'!A:S,9,FALSE)</f>
        <v>0</v>
      </c>
      <c r="O174" s="217">
        <f>VLOOKUP(A174,'[1]CUT Bs'!A:S,10,FALSE)</f>
        <v>0</v>
      </c>
      <c r="P174" s="217">
        <f>VLOOKUP(A174,'[1]CUT Bs'!A:S,11,FALSE)</f>
        <v>0</v>
      </c>
      <c r="Q174" s="217">
        <f>VLOOKUP(A174,'[1]CUT Bs'!A:S,12,FALSE)</f>
        <v>0</v>
      </c>
      <c r="R174" s="217">
        <f>VLOOKUP(A174,'[1]CUT Bs'!A:S,13,FALSE)</f>
        <v>0</v>
      </c>
      <c r="S174" s="217">
        <f>VLOOKUP(A174,'[1]CUT Bs'!A:S,14,FALSE)</f>
        <v>0</v>
      </c>
      <c r="T174" s="217">
        <f>VLOOKUP(A174,'[1]CUT Bs'!A:S,15,FALSE)</f>
        <v>0</v>
      </c>
      <c r="U174" s="217">
        <f>VLOOKUP(A174,'[1]CUT Bs'!A:S,16,FALSE)</f>
        <v>0</v>
      </c>
      <c r="V174" s="217">
        <f>VLOOKUP(A174,'[1]CUT Bs'!A:S,17,FALSE)</f>
        <v>0</v>
      </c>
      <c r="W174" s="217">
        <f>VLOOKUP(A174,'[1]RES. TRL'!F:H,2,FALSE)</f>
        <v>0</v>
      </c>
      <c r="X174" s="217">
        <f>VLOOKUP(A174,'[1]RES. TRL'!F:H,3,FALSE)</f>
        <v>0</v>
      </c>
      <c r="Y174" s="217">
        <f>VLOOKUP(A174,'[1]CUT USD'!A:N,2,FALSE)</f>
        <v>0</v>
      </c>
      <c r="Z174" s="217">
        <f>VLOOKUP(A174,'[1]CUT USD'!A:N,3,FALSE)</f>
        <v>0</v>
      </c>
      <c r="AA174" s="217">
        <f>VLOOKUP(A174,'[1]CUT USD'!A:N,4,FALSE)</f>
        <v>0</v>
      </c>
      <c r="AB174" s="217">
        <f>VLOOKUP(A174,'[1]CUT USD'!A:N,5,FALSE)</f>
        <v>0</v>
      </c>
      <c r="AC174" s="217">
        <f>VLOOKUP(A174,'[1]CUT USD'!A:N,6,FALSE)</f>
        <v>0</v>
      </c>
      <c r="AD174" s="217">
        <f>VLOOKUP(A174,'[1]CUT USD'!A:N,7,FALSE)</f>
        <v>0</v>
      </c>
      <c r="AE174" s="217">
        <f>VLOOKUP(A174,'[1]CUT USD'!A:N,8,FALSE)</f>
        <v>0</v>
      </c>
      <c r="AF174" s="217">
        <f>VLOOKUP(A174,'[1]CUT USD'!A:N,9,FALSE)</f>
        <v>0</v>
      </c>
      <c r="AG174" s="217">
        <f>VLOOKUP(A174,'[1]CUT USD'!A:N,10,FALSE)</f>
        <v>0</v>
      </c>
      <c r="AH174" s="217">
        <f>VLOOKUP(A174,'[1]CUT USD'!A:N,11,FALSE)</f>
        <v>0</v>
      </c>
      <c r="AI174" s="217">
        <f>VLOOKUP(A174,'[1]CUT USD'!A:N,12,FALSE)</f>
        <v>0</v>
      </c>
      <c r="AJ174" s="217">
        <f>VLOOKUP(A174,'[1]CUT USD'!A:N,13,FALSE)</f>
        <v>0</v>
      </c>
      <c r="AK174" s="217">
        <f>VLOOKUP(A174,'[1]CUT USD'!A:N,14,FALSE)</f>
        <v>0</v>
      </c>
      <c r="AL174" s="160">
        <f t="shared" si="3"/>
        <v>0</v>
      </c>
      <c r="AO174" s="84"/>
    </row>
    <row r="175" spans="1:41" ht="33" customHeight="1">
      <c r="A175" s="134">
        <v>424</v>
      </c>
      <c r="B175" s="135" t="str">
        <f>PROPER(VLOOKUP(A175,[1]bd_lista!$A:$D,2,FALSE))</f>
        <v>Caja De Salud Cordes</v>
      </c>
      <c r="C175" s="229" t="s">
        <v>1344</v>
      </c>
      <c r="D175" s="217">
        <f>VLOOKUP(A175,'[1]RES. TRL'!A:C,2,FALSE)</f>
        <v>0</v>
      </c>
      <c r="E175" s="217">
        <f>VLOOKUP(A175,'[1]RES. TRL'!A:C,3,FALSE)</f>
        <v>0</v>
      </c>
      <c r="F175" s="217">
        <f>VLOOKUP(A175,[1]RES.CDI!A:B,2,FALSE)</f>
        <v>0</v>
      </c>
      <c r="G175" s="217">
        <f>VLOOKUP(A175,'[1]CUT Bs'!A:S,2,FALSE)</f>
        <v>0</v>
      </c>
      <c r="H175" s="217">
        <f>VLOOKUP(A175,'[1]CUT Bs'!A:S,3,FALSE)</f>
        <v>0</v>
      </c>
      <c r="I175" s="217">
        <f>VLOOKUP(A175,'[1]CUT Bs'!A:S,4,FALSE)</f>
        <v>0</v>
      </c>
      <c r="J175" s="217">
        <f>VLOOKUP(A175,'[1]CUT Bs'!A:S,5,FALSE)</f>
        <v>0</v>
      </c>
      <c r="K175" s="217">
        <f>VLOOKUP(A175,'[1]CUT Bs'!A:S,6,FALSE)</f>
        <v>0</v>
      </c>
      <c r="L175" s="217">
        <f>VLOOKUP(A175,'[1]CUT Bs'!A:S,7,FALSE)</f>
        <v>0</v>
      </c>
      <c r="M175" s="217">
        <f>VLOOKUP(A175,'[1]CUT Bs'!A:S,8,FALSE)</f>
        <v>0</v>
      </c>
      <c r="N175" s="217">
        <f>VLOOKUP(A175,'[1]CUT Bs'!A:S,9,FALSE)</f>
        <v>0</v>
      </c>
      <c r="O175" s="217">
        <f>VLOOKUP(A175,'[1]CUT Bs'!A:S,10,FALSE)</f>
        <v>0</v>
      </c>
      <c r="P175" s="217">
        <f>VLOOKUP(A175,'[1]CUT Bs'!A:S,11,FALSE)</f>
        <v>0</v>
      </c>
      <c r="Q175" s="217">
        <f>VLOOKUP(A175,'[1]CUT Bs'!A:S,12,FALSE)</f>
        <v>0</v>
      </c>
      <c r="R175" s="217">
        <f>VLOOKUP(A175,'[1]CUT Bs'!A:S,13,FALSE)</f>
        <v>0</v>
      </c>
      <c r="S175" s="217">
        <f>VLOOKUP(A175,'[1]CUT Bs'!A:S,14,FALSE)</f>
        <v>0</v>
      </c>
      <c r="T175" s="217">
        <f>VLOOKUP(A175,'[1]CUT Bs'!A:S,15,FALSE)</f>
        <v>0</v>
      </c>
      <c r="U175" s="217">
        <f>VLOOKUP(A175,'[1]CUT Bs'!A:S,16,FALSE)</f>
        <v>0</v>
      </c>
      <c r="V175" s="217">
        <f>VLOOKUP(A175,'[1]CUT Bs'!A:S,17,FALSE)</f>
        <v>0</v>
      </c>
      <c r="W175" s="217">
        <f>VLOOKUP(A175,'[1]RES. TRL'!F:H,2,FALSE)</f>
        <v>0</v>
      </c>
      <c r="X175" s="217">
        <f>VLOOKUP(A175,'[1]RES. TRL'!F:H,3,FALSE)</f>
        <v>0</v>
      </c>
      <c r="Y175" s="217">
        <f>VLOOKUP(A175,'[1]CUT USD'!A:N,2,FALSE)</f>
        <v>0</v>
      </c>
      <c r="Z175" s="217">
        <f>VLOOKUP(A175,'[1]CUT USD'!A:N,3,FALSE)</f>
        <v>0</v>
      </c>
      <c r="AA175" s="217">
        <f>VLOOKUP(A175,'[1]CUT USD'!A:N,4,FALSE)</f>
        <v>0</v>
      </c>
      <c r="AB175" s="217">
        <f>VLOOKUP(A175,'[1]CUT USD'!A:N,5,FALSE)</f>
        <v>0</v>
      </c>
      <c r="AC175" s="217">
        <f>VLOOKUP(A175,'[1]CUT USD'!A:N,6,FALSE)</f>
        <v>0</v>
      </c>
      <c r="AD175" s="217">
        <f>VLOOKUP(A175,'[1]CUT USD'!A:N,7,FALSE)</f>
        <v>0</v>
      </c>
      <c r="AE175" s="217">
        <f>VLOOKUP(A175,'[1]CUT USD'!A:N,8,FALSE)</f>
        <v>0</v>
      </c>
      <c r="AF175" s="217">
        <f>VLOOKUP(A175,'[1]CUT USD'!A:N,9,FALSE)</f>
        <v>0</v>
      </c>
      <c r="AG175" s="217">
        <f>VLOOKUP(A175,'[1]CUT USD'!A:N,10,FALSE)</f>
        <v>0</v>
      </c>
      <c r="AH175" s="217">
        <f>VLOOKUP(A175,'[1]CUT USD'!A:N,11,FALSE)</f>
        <v>0</v>
      </c>
      <c r="AI175" s="217">
        <f>VLOOKUP(A175,'[1]CUT USD'!A:N,12,FALSE)</f>
        <v>0</v>
      </c>
      <c r="AJ175" s="217">
        <f>VLOOKUP(A175,'[1]CUT USD'!A:N,13,FALSE)</f>
        <v>0</v>
      </c>
      <c r="AK175" s="217">
        <f>VLOOKUP(A175,'[1]CUT USD'!A:N,14,FALSE)</f>
        <v>0</v>
      </c>
      <c r="AL175" s="160">
        <f>SUM(D175:AK175)</f>
        <v>0</v>
      </c>
      <c r="AO175" s="84"/>
    </row>
    <row r="176" spans="1:41" ht="33" customHeight="1">
      <c r="A176" s="134">
        <v>425</v>
      </c>
      <c r="B176" s="135" t="str">
        <f>PROPER(VLOOKUP(A176,[1]bd_lista!$A:$D,2,FALSE))</f>
        <v>Seguro Social Universitario De Cochabamba</v>
      </c>
      <c r="C176" s="229" t="s">
        <v>1344</v>
      </c>
      <c r="D176" s="217">
        <f>VLOOKUP(A176,'[1]RES. TRL'!A:C,2,FALSE)</f>
        <v>0</v>
      </c>
      <c r="E176" s="217">
        <f>VLOOKUP(A176,'[1]RES. TRL'!A:C,3,FALSE)</f>
        <v>0</v>
      </c>
      <c r="F176" s="217">
        <f>VLOOKUP(A176,[1]RES.CDI!A:B,2,FALSE)</f>
        <v>0</v>
      </c>
      <c r="G176" s="217">
        <f>VLOOKUP(A176,'[1]CUT Bs'!A:S,2,FALSE)</f>
        <v>0</v>
      </c>
      <c r="H176" s="217">
        <f>VLOOKUP(A176,'[1]CUT Bs'!A:S,3,FALSE)</f>
        <v>0</v>
      </c>
      <c r="I176" s="217">
        <f>VLOOKUP(A176,'[1]CUT Bs'!A:S,4,FALSE)</f>
        <v>0</v>
      </c>
      <c r="J176" s="217">
        <f>VLOOKUP(A176,'[1]CUT Bs'!A:S,5,FALSE)</f>
        <v>0</v>
      </c>
      <c r="K176" s="217">
        <f>VLOOKUP(A176,'[1]CUT Bs'!A:S,6,FALSE)</f>
        <v>0</v>
      </c>
      <c r="L176" s="217">
        <f>VLOOKUP(A176,'[1]CUT Bs'!A:S,7,FALSE)</f>
        <v>0</v>
      </c>
      <c r="M176" s="217">
        <f>VLOOKUP(A176,'[1]CUT Bs'!A:S,8,FALSE)</f>
        <v>0</v>
      </c>
      <c r="N176" s="217">
        <f>VLOOKUP(A176,'[1]CUT Bs'!A:S,9,FALSE)</f>
        <v>0</v>
      </c>
      <c r="O176" s="217">
        <f>VLOOKUP(A176,'[1]CUT Bs'!A:S,10,FALSE)</f>
        <v>0</v>
      </c>
      <c r="P176" s="217">
        <f>VLOOKUP(A176,'[1]CUT Bs'!A:S,11,FALSE)</f>
        <v>0</v>
      </c>
      <c r="Q176" s="217">
        <f>VLOOKUP(A176,'[1]CUT Bs'!A:S,12,FALSE)</f>
        <v>0</v>
      </c>
      <c r="R176" s="217">
        <f>VLOOKUP(A176,'[1]CUT Bs'!A:S,13,FALSE)</f>
        <v>0</v>
      </c>
      <c r="S176" s="217">
        <f>VLOOKUP(A176,'[1]CUT Bs'!A:S,14,FALSE)</f>
        <v>0</v>
      </c>
      <c r="T176" s="217">
        <f>VLOOKUP(A176,'[1]CUT Bs'!A:S,15,FALSE)</f>
        <v>0</v>
      </c>
      <c r="U176" s="217">
        <f>VLOOKUP(A176,'[1]CUT Bs'!A:S,16,FALSE)</f>
        <v>0</v>
      </c>
      <c r="V176" s="217">
        <f>VLOOKUP(A176,'[1]CUT Bs'!A:S,17,FALSE)</f>
        <v>0</v>
      </c>
      <c r="W176" s="217">
        <f>VLOOKUP(A176,'[1]RES. TRL'!F:H,2,FALSE)</f>
        <v>0</v>
      </c>
      <c r="X176" s="217">
        <f>VLOOKUP(A176,'[1]RES. TRL'!F:H,3,FALSE)</f>
        <v>0</v>
      </c>
      <c r="Y176" s="217">
        <f>VLOOKUP(A176,'[1]CUT USD'!A:N,2,FALSE)</f>
        <v>0</v>
      </c>
      <c r="Z176" s="217">
        <f>VLOOKUP(A176,'[1]CUT USD'!A:N,3,FALSE)</f>
        <v>0</v>
      </c>
      <c r="AA176" s="217">
        <f>VLOOKUP(A176,'[1]CUT USD'!A:N,4,FALSE)</f>
        <v>0</v>
      </c>
      <c r="AB176" s="217">
        <f>VLOOKUP(A176,'[1]CUT USD'!A:N,5,FALSE)</f>
        <v>0</v>
      </c>
      <c r="AC176" s="217">
        <f>VLOOKUP(A176,'[1]CUT USD'!A:N,6,FALSE)</f>
        <v>0</v>
      </c>
      <c r="AD176" s="217">
        <f>VLOOKUP(A176,'[1]CUT USD'!A:N,7,FALSE)</f>
        <v>0</v>
      </c>
      <c r="AE176" s="217">
        <f>VLOOKUP(A176,'[1]CUT USD'!A:N,8,FALSE)</f>
        <v>0</v>
      </c>
      <c r="AF176" s="217">
        <f>VLOOKUP(A176,'[1]CUT USD'!A:N,9,FALSE)</f>
        <v>0</v>
      </c>
      <c r="AG176" s="217">
        <f>VLOOKUP(A176,'[1]CUT USD'!A:N,10,FALSE)</f>
        <v>0</v>
      </c>
      <c r="AH176" s="217">
        <f>VLOOKUP(A176,'[1]CUT USD'!A:N,11,FALSE)</f>
        <v>0</v>
      </c>
      <c r="AI176" s="217">
        <f>VLOOKUP(A176,'[1]CUT USD'!A:N,12,FALSE)</f>
        <v>0</v>
      </c>
      <c r="AJ176" s="217">
        <f>VLOOKUP(A176,'[1]CUT USD'!A:N,13,FALSE)</f>
        <v>0</v>
      </c>
      <c r="AK176" s="217">
        <f>VLOOKUP(A176,'[1]CUT USD'!A:N,14,FALSE)</f>
        <v>0</v>
      </c>
      <c r="AL176" s="160">
        <f t="shared" si="3"/>
        <v>0</v>
      </c>
      <c r="AO176" s="84"/>
    </row>
    <row r="177" spans="1:41" ht="33" customHeight="1">
      <c r="A177" s="134">
        <v>426</v>
      </c>
      <c r="B177" s="135" t="str">
        <f>PROPER(VLOOKUP(A177,[1]bd_lista!$A:$D,2,FALSE))</f>
        <v>Seguro Social Universitario De Oruro</v>
      </c>
      <c r="C177" s="229" t="s">
        <v>1344</v>
      </c>
      <c r="D177" s="217">
        <f>VLOOKUP(A177,'[1]RES. TRL'!A:C,2,FALSE)</f>
        <v>0</v>
      </c>
      <c r="E177" s="217">
        <f>VLOOKUP(A177,'[1]RES. TRL'!A:C,3,FALSE)</f>
        <v>0</v>
      </c>
      <c r="F177" s="217">
        <f>VLOOKUP(A177,[1]RES.CDI!A:B,2,FALSE)</f>
        <v>0</v>
      </c>
      <c r="G177" s="217">
        <f>VLOOKUP(A177,'[1]CUT Bs'!A:S,2,FALSE)</f>
        <v>0</v>
      </c>
      <c r="H177" s="217">
        <f>VLOOKUP(A177,'[1]CUT Bs'!A:S,3,FALSE)</f>
        <v>0</v>
      </c>
      <c r="I177" s="217">
        <f>VLOOKUP(A177,'[1]CUT Bs'!A:S,4,FALSE)</f>
        <v>0</v>
      </c>
      <c r="J177" s="217">
        <f>VLOOKUP(A177,'[1]CUT Bs'!A:S,5,FALSE)</f>
        <v>0</v>
      </c>
      <c r="K177" s="217">
        <f>VLOOKUP(A177,'[1]CUT Bs'!A:S,6,FALSE)</f>
        <v>0</v>
      </c>
      <c r="L177" s="217">
        <f>VLOOKUP(A177,'[1]CUT Bs'!A:S,7,FALSE)</f>
        <v>0</v>
      </c>
      <c r="M177" s="217">
        <f>VLOOKUP(A177,'[1]CUT Bs'!A:S,8,FALSE)</f>
        <v>0</v>
      </c>
      <c r="N177" s="217">
        <f>VLOOKUP(A177,'[1]CUT Bs'!A:S,9,FALSE)</f>
        <v>0</v>
      </c>
      <c r="O177" s="217">
        <f>VLOOKUP(A177,'[1]CUT Bs'!A:S,10,FALSE)</f>
        <v>0</v>
      </c>
      <c r="P177" s="217">
        <f>VLOOKUP(A177,'[1]CUT Bs'!A:S,11,FALSE)</f>
        <v>0</v>
      </c>
      <c r="Q177" s="217">
        <f>VLOOKUP(A177,'[1]CUT Bs'!A:S,12,FALSE)</f>
        <v>0</v>
      </c>
      <c r="R177" s="217">
        <f>VLOOKUP(A177,'[1]CUT Bs'!A:S,13,FALSE)</f>
        <v>0</v>
      </c>
      <c r="S177" s="217">
        <f>VLOOKUP(A177,'[1]CUT Bs'!A:S,14,FALSE)</f>
        <v>0</v>
      </c>
      <c r="T177" s="217">
        <f>VLOOKUP(A177,'[1]CUT Bs'!A:S,15,FALSE)</f>
        <v>0</v>
      </c>
      <c r="U177" s="217">
        <f>VLOOKUP(A177,'[1]CUT Bs'!A:S,16,FALSE)</f>
        <v>0</v>
      </c>
      <c r="V177" s="217">
        <f>VLOOKUP(A177,'[1]CUT Bs'!A:S,17,FALSE)</f>
        <v>0</v>
      </c>
      <c r="W177" s="217">
        <f>VLOOKUP(A177,'[1]RES. TRL'!F:H,2,FALSE)</f>
        <v>0</v>
      </c>
      <c r="X177" s="217">
        <f>VLOOKUP(A177,'[1]RES. TRL'!F:H,3,FALSE)</f>
        <v>0</v>
      </c>
      <c r="Y177" s="217">
        <f>VLOOKUP(A177,'[1]CUT USD'!A:N,2,FALSE)</f>
        <v>0</v>
      </c>
      <c r="Z177" s="217">
        <f>VLOOKUP(A177,'[1]CUT USD'!A:N,3,FALSE)</f>
        <v>0</v>
      </c>
      <c r="AA177" s="217">
        <f>VLOOKUP(A177,'[1]CUT USD'!A:N,4,FALSE)</f>
        <v>0</v>
      </c>
      <c r="AB177" s="217">
        <f>VLOOKUP(A177,'[1]CUT USD'!A:N,5,FALSE)</f>
        <v>0</v>
      </c>
      <c r="AC177" s="217">
        <f>VLOOKUP(A177,'[1]CUT USD'!A:N,6,FALSE)</f>
        <v>0</v>
      </c>
      <c r="AD177" s="217">
        <f>VLOOKUP(A177,'[1]CUT USD'!A:N,7,FALSE)</f>
        <v>0</v>
      </c>
      <c r="AE177" s="217">
        <f>VLOOKUP(A177,'[1]CUT USD'!A:N,8,FALSE)</f>
        <v>0</v>
      </c>
      <c r="AF177" s="217">
        <f>VLOOKUP(A177,'[1]CUT USD'!A:N,9,FALSE)</f>
        <v>0</v>
      </c>
      <c r="AG177" s="217">
        <f>VLOOKUP(A177,'[1]CUT USD'!A:N,10,FALSE)</f>
        <v>0</v>
      </c>
      <c r="AH177" s="217">
        <f>VLOOKUP(A177,'[1]CUT USD'!A:N,11,FALSE)</f>
        <v>0</v>
      </c>
      <c r="AI177" s="217">
        <f>VLOOKUP(A177,'[1]CUT USD'!A:N,12,FALSE)</f>
        <v>0</v>
      </c>
      <c r="AJ177" s="217">
        <f>VLOOKUP(A177,'[1]CUT USD'!A:N,13,FALSE)</f>
        <v>0</v>
      </c>
      <c r="AK177" s="217">
        <f>VLOOKUP(A177,'[1]CUT USD'!A:N,14,FALSE)</f>
        <v>0</v>
      </c>
      <c r="AL177" s="160">
        <f t="shared" si="3"/>
        <v>0</v>
      </c>
      <c r="AO177" s="84"/>
    </row>
    <row r="178" spans="1:41" ht="33" customHeight="1">
      <c r="A178" s="134">
        <v>427</v>
      </c>
      <c r="B178" s="135" t="str">
        <f>PROPER(VLOOKUP(A178,[1]bd_lista!$A:$D,2,FALSE))</f>
        <v>Seguro Social Universitario De Santa Cruz</v>
      </c>
      <c r="C178" s="229" t="s">
        <v>1344</v>
      </c>
      <c r="D178" s="217">
        <f>VLOOKUP(A178,'[1]RES. TRL'!A:C,2,FALSE)</f>
        <v>0</v>
      </c>
      <c r="E178" s="217">
        <f>VLOOKUP(A178,'[1]RES. TRL'!A:C,3,FALSE)</f>
        <v>0</v>
      </c>
      <c r="F178" s="217">
        <f>VLOOKUP(A178,[1]RES.CDI!A:B,2,FALSE)</f>
        <v>0</v>
      </c>
      <c r="G178" s="217">
        <f>VLOOKUP(A178,'[1]CUT Bs'!A:S,2,FALSE)</f>
        <v>0</v>
      </c>
      <c r="H178" s="217">
        <f>VLOOKUP(A178,'[1]CUT Bs'!A:S,3,FALSE)</f>
        <v>0</v>
      </c>
      <c r="I178" s="217">
        <f>VLOOKUP(A178,'[1]CUT Bs'!A:S,4,FALSE)</f>
        <v>0</v>
      </c>
      <c r="J178" s="217">
        <f>VLOOKUP(A178,'[1]CUT Bs'!A:S,5,FALSE)</f>
        <v>0</v>
      </c>
      <c r="K178" s="217">
        <f>VLOOKUP(A178,'[1]CUT Bs'!A:S,6,FALSE)</f>
        <v>0</v>
      </c>
      <c r="L178" s="217">
        <f>VLOOKUP(A178,'[1]CUT Bs'!A:S,7,FALSE)</f>
        <v>0</v>
      </c>
      <c r="M178" s="217">
        <f>VLOOKUP(A178,'[1]CUT Bs'!A:S,8,FALSE)</f>
        <v>0</v>
      </c>
      <c r="N178" s="217">
        <f>VLOOKUP(A178,'[1]CUT Bs'!A:S,9,FALSE)</f>
        <v>0</v>
      </c>
      <c r="O178" s="217">
        <f>VLOOKUP(A178,'[1]CUT Bs'!A:S,10,FALSE)</f>
        <v>0</v>
      </c>
      <c r="P178" s="217">
        <f>VLOOKUP(A178,'[1]CUT Bs'!A:S,11,FALSE)</f>
        <v>0</v>
      </c>
      <c r="Q178" s="217">
        <f>VLOOKUP(A178,'[1]CUT Bs'!A:S,12,FALSE)</f>
        <v>0</v>
      </c>
      <c r="R178" s="217">
        <f>VLOOKUP(A178,'[1]CUT Bs'!A:S,13,FALSE)</f>
        <v>0</v>
      </c>
      <c r="S178" s="217">
        <f>VLOOKUP(A178,'[1]CUT Bs'!A:S,14,FALSE)</f>
        <v>0</v>
      </c>
      <c r="T178" s="217">
        <f>VLOOKUP(A178,'[1]CUT Bs'!A:S,15,FALSE)</f>
        <v>0</v>
      </c>
      <c r="U178" s="217">
        <f>VLOOKUP(A178,'[1]CUT Bs'!A:S,16,FALSE)</f>
        <v>0</v>
      </c>
      <c r="V178" s="217">
        <f>VLOOKUP(A178,'[1]CUT Bs'!A:S,17,FALSE)</f>
        <v>0</v>
      </c>
      <c r="W178" s="217">
        <f>VLOOKUP(A178,'[1]RES. TRL'!F:H,2,FALSE)</f>
        <v>0</v>
      </c>
      <c r="X178" s="217">
        <f>VLOOKUP(A178,'[1]RES. TRL'!F:H,3,FALSE)</f>
        <v>0</v>
      </c>
      <c r="Y178" s="217">
        <f>VLOOKUP(A178,'[1]CUT USD'!A:N,2,FALSE)</f>
        <v>0</v>
      </c>
      <c r="Z178" s="217">
        <f>VLOOKUP(A178,'[1]CUT USD'!A:N,3,FALSE)</f>
        <v>0</v>
      </c>
      <c r="AA178" s="217">
        <f>VLOOKUP(A178,'[1]CUT USD'!A:N,4,FALSE)</f>
        <v>0</v>
      </c>
      <c r="AB178" s="217">
        <f>VLOOKUP(A178,'[1]CUT USD'!A:N,5,FALSE)</f>
        <v>0</v>
      </c>
      <c r="AC178" s="217">
        <f>VLOOKUP(A178,'[1]CUT USD'!A:N,6,FALSE)</f>
        <v>0</v>
      </c>
      <c r="AD178" s="217">
        <f>VLOOKUP(A178,'[1]CUT USD'!A:N,7,FALSE)</f>
        <v>0</v>
      </c>
      <c r="AE178" s="217">
        <f>VLOOKUP(A178,'[1]CUT USD'!A:N,8,FALSE)</f>
        <v>0</v>
      </c>
      <c r="AF178" s="217">
        <f>VLOOKUP(A178,'[1]CUT USD'!A:N,9,FALSE)</f>
        <v>0</v>
      </c>
      <c r="AG178" s="217">
        <f>VLOOKUP(A178,'[1]CUT USD'!A:N,10,FALSE)</f>
        <v>0</v>
      </c>
      <c r="AH178" s="217">
        <f>VLOOKUP(A178,'[1]CUT USD'!A:N,11,FALSE)</f>
        <v>0</v>
      </c>
      <c r="AI178" s="217">
        <f>VLOOKUP(A178,'[1]CUT USD'!A:N,12,FALSE)</f>
        <v>0</v>
      </c>
      <c r="AJ178" s="217">
        <f>VLOOKUP(A178,'[1]CUT USD'!A:N,13,FALSE)</f>
        <v>0</v>
      </c>
      <c r="AK178" s="217">
        <f>VLOOKUP(A178,'[1]CUT USD'!A:N,14,FALSE)</f>
        <v>0</v>
      </c>
      <c r="AL178" s="160">
        <f t="shared" si="3"/>
        <v>0</v>
      </c>
      <c r="AO178" s="84"/>
    </row>
    <row r="179" spans="1:41" ht="33" customHeight="1">
      <c r="A179" s="134">
        <v>428</v>
      </c>
      <c r="B179" s="135" t="str">
        <f>PROPER(VLOOKUP(A179,[1]bd_lista!$A:$D,2,FALSE))</f>
        <v>Seguro Social Universitario De Sucre</v>
      </c>
      <c r="C179" s="229" t="s">
        <v>1344</v>
      </c>
      <c r="D179" s="217">
        <f>VLOOKUP(A179,'[1]RES. TRL'!A:C,2,FALSE)</f>
        <v>0</v>
      </c>
      <c r="E179" s="217">
        <f>VLOOKUP(A179,'[1]RES. TRL'!A:C,3,FALSE)</f>
        <v>0</v>
      </c>
      <c r="F179" s="217">
        <f>VLOOKUP(A179,[1]RES.CDI!A:B,2,FALSE)</f>
        <v>0</v>
      </c>
      <c r="G179" s="217">
        <f>VLOOKUP(A179,'[1]CUT Bs'!A:S,2,FALSE)</f>
        <v>0</v>
      </c>
      <c r="H179" s="217">
        <f>VLOOKUP(A179,'[1]CUT Bs'!A:S,3,FALSE)</f>
        <v>0</v>
      </c>
      <c r="I179" s="217">
        <f>VLOOKUP(A179,'[1]CUT Bs'!A:S,4,FALSE)</f>
        <v>0</v>
      </c>
      <c r="J179" s="217">
        <f>VLOOKUP(A179,'[1]CUT Bs'!A:S,5,FALSE)</f>
        <v>0</v>
      </c>
      <c r="K179" s="217">
        <f>VLOOKUP(A179,'[1]CUT Bs'!A:S,6,FALSE)</f>
        <v>0</v>
      </c>
      <c r="L179" s="217">
        <f>VLOOKUP(A179,'[1]CUT Bs'!A:S,7,FALSE)</f>
        <v>0</v>
      </c>
      <c r="M179" s="217">
        <f>VLOOKUP(A179,'[1]CUT Bs'!A:S,8,FALSE)</f>
        <v>0</v>
      </c>
      <c r="N179" s="217">
        <f>VLOOKUP(A179,'[1]CUT Bs'!A:S,9,FALSE)</f>
        <v>0</v>
      </c>
      <c r="O179" s="217">
        <f>VLOOKUP(A179,'[1]CUT Bs'!A:S,10,FALSE)</f>
        <v>0</v>
      </c>
      <c r="P179" s="217">
        <f>VLOOKUP(A179,'[1]CUT Bs'!A:S,11,FALSE)</f>
        <v>0</v>
      </c>
      <c r="Q179" s="217">
        <f>VLOOKUP(A179,'[1]CUT Bs'!A:S,12,FALSE)</f>
        <v>0</v>
      </c>
      <c r="R179" s="217">
        <f>VLOOKUP(A179,'[1]CUT Bs'!A:S,13,FALSE)</f>
        <v>0</v>
      </c>
      <c r="S179" s="217">
        <f>VLOOKUP(A179,'[1]CUT Bs'!A:S,14,FALSE)</f>
        <v>0</v>
      </c>
      <c r="T179" s="217">
        <f>VLOOKUP(A179,'[1]CUT Bs'!A:S,15,FALSE)</f>
        <v>0</v>
      </c>
      <c r="U179" s="217">
        <f>VLOOKUP(A179,'[1]CUT Bs'!A:S,16,FALSE)</f>
        <v>0</v>
      </c>
      <c r="V179" s="217">
        <f>VLOOKUP(A179,'[1]CUT Bs'!A:S,17,FALSE)</f>
        <v>0</v>
      </c>
      <c r="W179" s="217">
        <f>VLOOKUP(A179,'[1]RES. TRL'!F:H,2,FALSE)</f>
        <v>0</v>
      </c>
      <c r="X179" s="217">
        <f>VLOOKUP(A179,'[1]RES. TRL'!F:H,3,FALSE)</f>
        <v>0</v>
      </c>
      <c r="Y179" s="217">
        <f>VLOOKUP(A179,'[1]CUT USD'!A:N,2,FALSE)</f>
        <v>0</v>
      </c>
      <c r="Z179" s="217">
        <f>VLOOKUP(A179,'[1]CUT USD'!A:N,3,FALSE)</f>
        <v>0</v>
      </c>
      <c r="AA179" s="217">
        <f>VLOOKUP(A179,'[1]CUT USD'!A:N,4,FALSE)</f>
        <v>0</v>
      </c>
      <c r="AB179" s="217">
        <f>VLOOKUP(A179,'[1]CUT USD'!A:N,5,FALSE)</f>
        <v>0</v>
      </c>
      <c r="AC179" s="217">
        <f>VLOOKUP(A179,'[1]CUT USD'!A:N,6,FALSE)</f>
        <v>0</v>
      </c>
      <c r="AD179" s="217">
        <f>VLOOKUP(A179,'[1]CUT USD'!A:N,7,FALSE)</f>
        <v>0</v>
      </c>
      <c r="AE179" s="217">
        <f>VLOOKUP(A179,'[1]CUT USD'!A:N,8,FALSE)</f>
        <v>0</v>
      </c>
      <c r="AF179" s="217">
        <f>VLOOKUP(A179,'[1]CUT USD'!A:N,9,FALSE)</f>
        <v>0</v>
      </c>
      <c r="AG179" s="217">
        <f>VLOOKUP(A179,'[1]CUT USD'!A:N,10,FALSE)</f>
        <v>0</v>
      </c>
      <c r="AH179" s="217">
        <f>VLOOKUP(A179,'[1]CUT USD'!A:N,11,FALSE)</f>
        <v>0</v>
      </c>
      <c r="AI179" s="217">
        <f>VLOOKUP(A179,'[1]CUT USD'!A:N,12,FALSE)</f>
        <v>0</v>
      </c>
      <c r="AJ179" s="217">
        <f>VLOOKUP(A179,'[1]CUT USD'!A:N,13,FALSE)</f>
        <v>0</v>
      </c>
      <c r="AK179" s="217">
        <f>VLOOKUP(A179,'[1]CUT USD'!A:N,14,FALSE)</f>
        <v>0</v>
      </c>
      <c r="AL179" s="160">
        <f t="shared" si="3"/>
        <v>0</v>
      </c>
      <c r="AO179" s="84"/>
    </row>
    <row r="180" spans="1:41" ht="33" customHeight="1">
      <c r="A180" s="134">
        <v>429</v>
      </c>
      <c r="B180" s="135" t="str">
        <f>PROPER(VLOOKUP(A180,[1]bd_lista!$A:$D,2,FALSE))</f>
        <v>Seguro Social Universitario De La Paz</v>
      </c>
      <c r="C180" s="229" t="s">
        <v>1344</v>
      </c>
      <c r="D180" s="217">
        <f>VLOOKUP(A180,'[1]RES. TRL'!A:C,2,FALSE)</f>
        <v>0</v>
      </c>
      <c r="E180" s="217">
        <f>VLOOKUP(A180,'[1]RES. TRL'!A:C,3,FALSE)</f>
        <v>0</v>
      </c>
      <c r="F180" s="217">
        <f>VLOOKUP(A180,[1]RES.CDI!A:B,2,FALSE)</f>
        <v>0</v>
      </c>
      <c r="G180" s="217">
        <f>VLOOKUP(A180,'[1]CUT Bs'!A:S,2,FALSE)</f>
        <v>0</v>
      </c>
      <c r="H180" s="217">
        <f>VLOOKUP(A180,'[1]CUT Bs'!A:S,3,FALSE)</f>
        <v>0</v>
      </c>
      <c r="I180" s="217">
        <f>VLOOKUP(A180,'[1]CUT Bs'!A:S,4,FALSE)</f>
        <v>0</v>
      </c>
      <c r="J180" s="217">
        <f>VLOOKUP(A180,'[1]CUT Bs'!A:S,5,FALSE)</f>
        <v>0</v>
      </c>
      <c r="K180" s="217">
        <f>VLOOKUP(A180,'[1]CUT Bs'!A:S,6,FALSE)</f>
        <v>0</v>
      </c>
      <c r="L180" s="217">
        <f>VLOOKUP(A180,'[1]CUT Bs'!A:S,7,FALSE)</f>
        <v>0</v>
      </c>
      <c r="M180" s="217">
        <f>VLOOKUP(A180,'[1]CUT Bs'!A:S,8,FALSE)</f>
        <v>0</v>
      </c>
      <c r="N180" s="217">
        <f>VLOOKUP(A180,'[1]CUT Bs'!A:S,9,FALSE)</f>
        <v>0</v>
      </c>
      <c r="O180" s="217">
        <f>VLOOKUP(A180,'[1]CUT Bs'!A:S,10,FALSE)</f>
        <v>0</v>
      </c>
      <c r="P180" s="217">
        <f>VLOOKUP(A180,'[1]CUT Bs'!A:S,11,FALSE)</f>
        <v>0</v>
      </c>
      <c r="Q180" s="217">
        <f>VLOOKUP(A180,'[1]CUT Bs'!A:S,12,FALSE)</f>
        <v>0</v>
      </c>
      <c r="R180" s="217">
        <f>VLOOKUP(A180,'[1]CUT Bs'!A:S,13,FALSE)</f>
        <v>0</v>
      </c>
      <c r="S180" s="217">
        <f>VLOOKUP(A180,'[1]CUT Bs'!A:S,14,FALSE)</f>
        <v>0</v>
      </c>
      <c r="T180" s="217">
        <f>VLOOKUP(A180,'[1]CUT Bs'!A:S,15,FALSE)</f>
        <v>0</v>
      </c>
      <c r="U180" s="217">
        <f>VLOOKUP(A180,'[1]CUT Bs'!A:S,16,FALSE)</f>
        <v>0</v>
      </c>
      <c r="V180" s="217">
        <f>VLOOKUP(A180,'[1]CUT Bs'!A:S,17,FALSE)</f>
        <v>0</v>
      </c>
      <c r="W180" s="217">
        <f>VLOOKUP(A180,'[1]RES. TRL'!F:H,2,FALSE)</f>
        <v>0</v>
      </c>
      <c r="X180" s="217">
        <f>VLOOKUP(A180,'[1]RES. TRL'!F:H,3,FALSE)</f>
        <v>0</v>
      </c>
      <c r="Y180" s="217">
        <f>VLOOKUP(A180,'[1]CUT USD'!A:N,2,FALSE)</f>
        <v>0</v>
      </c>
      <c r="Z180" s="217">
        <f>VLOOKUP(A180,'[1]CUT USD'!A:N,3,FALSE)</f>
        <v>0</v>
      </c>
      <c r="AA180" s="217">
        <f>VLOOKUP(A180,'[1]CUT USD'!A:N,4,FALSE)</f>
        <v>0</v>
      </c>
      <c r="AB180" s="217">
        <f>VLOOKUP(A180,'[1]CUT USD'!A:N,5,FALSE)</f>
        <v>0</v>
      </c>
      <c r="AC180" s="217">
        <f>VLOOKUP(A180,'[1]CUT USD'!A:N,6,FALSE)</f>
        <v>0</v>
      </c>
      <c r="AD180" s="217">
        <f>VLOOKUP(A180,'[1]CUT USD'!A:N,7,FALSE)</f>
        <v>0</v>
      </c>
      <c r="AE180" s="217">
        <f>VLOOKUP(A180,'[1]CUT USD'!A:N,8,FALSE)</f>
        <v>0</v>
      </c>
      <c r="AF180" s="217">
        <f>VLOOKUP(A180,'[1]CUT USD'!A:N,9,FALSE)</f>
        <v>0</v>
      </c>
      <c r="AG180" s="217">
        <f>VLOOKUP(A180,'[1]CUT USD'!A:N,10,FALSE)</f>
        <v>0</v>
      </c>
      <c r="AH180" s="217">
        <f>VLOOKUP(A180,'[1]CUT USD'!A:N,11,FALSE)</f>
        <v>0</v>
      </c>
      <c r="AI180" s="217">
        <f>VLOOKUP(A180,'[1]CUT USD'!A:N,12,FALSE)</f>
        <v>0</v>
      </c>
      <c r="AJ180" s="217">
        <f>VLOOKUP(A180,'[1]CUT USD'!A:N,13,FALSE)</f>
        <v>0</v>
      </c>
      <c r="AK180" s="217">
        <f>VLOOKUP(A180,'[1]CUT USD'!A:N,14,FALSE)</f>
        <v>0</v>
      </c>
      <c r="AL180" s="160">
        <f t="shared" si="3"/>
        <v>0</v>
      </c>
      <c r="AO180" s="84"/>
    </row>
    <row r="181" spans="1:41" ht="33" customHeight="1">
      <c r="A181" s="134">
        <v>432</v>
      </c>
      <c r="B181" s="135" t="str">
        <f>PROPER(VLOOKUP(A181,[1]bd_lista!$A:$D,2,FALSE))</f>
        <v>Seguro Social Universitario De Tarija</v>
      </c>
      <c r="C181" s="229" t="s">
        <v>1344</v>
      </c>
      <c r="D181" s="217">
        <f>VLOOKUP(A181,'[1]RES. TRL'!A:C,2,FALSE)</f>
        <v>0</v>
      </c>
      <c r="E181" s="217">
        <f>VLOOKUP(A181,'[1]RES. TRL'!A:C,3,FALSE)</f>
        <v>0</v>
      </c>
      <c r="F181" s="217">
        <f>VLOOKUP(A181,[1]RES.CDI!A:B,2,FALSE)</f>
        <v>0</v>
      </c>
      <c r="G181" s="217">
        <f>VLOOKUP(A181,'[1]CUT Bs'!A:S,2,FALSE)</f>
        <v>0</v>
      </c>
      <c r="H181" s="217">
        <f>VLOOKUP(A181,'[1]CUT Bs'!A:S,3,FALSE)</f>
        <v>0</v>
      </c>
      <c r="I181" s="217">
        <f>VLOOKUP(A181,'[1]CUT Bs'!A:S,4,FALSE)</f>
        <v>0</v>
      </c>
      <c r="J181" s="217">
        <f>VLOOKUP(A181,'[1]CUT Bs'!A:S,5,FALSE)</f>
        <v>0</v>
      </c>
      <c r="K181" s="217">
        <f>VLOOKUP(A181,'[1]CUT Bs'!A:S,6,FALSE)</f>
        <v>0</v>
      </c>
      <c r="L181" s="217">
        <f>VLOOKUP(A181,'[1]CUT Bs'!A:S,7,FALSE)</f>
        <v>0</v>
      </c>
      <c r="M181" s="217">
        <f>VLOOKUP(A181,'[1]CUT Bs'!A:S,8,FALSE)</f>
        <v>0</v>
      </c>
      <c r="N181" s="217">
        <f>VLOOKUP(A181,'[1]CUT Bs'!A:S,9,FALSE)</f>
        <v>0</v>
      </c>
      <c r="O181" s="217">
        <f>VLOOKUP(A181,'[1]CUT Bs'!A:S,10,FALSE)</f>
        <v>0</v>
      </c>
      <c r="P181" s="217">
        <f>VLOOKUP(A181,'[1]CUT Bs'!A:S,11,FALSE)</f>
        <v>0</v>
      </c>
      <c r="Q181" s="217">
        <f>VLOOKUP(A181,'[1]CUT Bs'!A:S,12,FALSE)</f>
        <v>0</v>
      </c>
      <c r="R181" s="217">
        <f>VLOOKUP(A181,'[1]CUT Bs'!A:S,13,FALSE)</f>
        <v>0</v>
      </c>
      <c r="S181" s="217">
        <f>VLOOKUP(A181,'[1]CUT Bs'!A:S,14,FALSE)</f>
        <v>0</v>
      </c>
      <c r="T181" s="217">
        <f>VLOOKUP(A181,'[1]CUT Bs'!A:S,15,FALSE)</f>
        <v>0</v>
      </c>
      <c r="U181" s="217">
        <f>VLOOKUP(A181,'[1]CUT Bs'!A:S,16,FALSE)</f>
        <v>0</v>
      </c>
      <c r="V181" s="217">
        <f>VLOOKUP(A181,'[1]CUT Bs'!A:S,17,FALSE)</f>
        <v>0</v>
      </c>
      <c r="W181" s="217">
        <f>VLOOKUP(A181,'[1]RES. TRL'!F:H,2,FALSE)</f>
        <v>0</v>
      </c>
      <c r="X181" s="217">
        <f>VLOOKUP(A181,'[1]RES. TRL'!F:H,3,FALSE)</f>
        <v>0</v>
      </c>
      <c r="Y181" s="217">
        <f>VLOOKUP(A181,'[1]CUT USD'!A:N,2,FALSE)</f>
        <v>0</v>
      </c>
      <c r="Z181" s="217">
        <f>VLOOKUP(A181,'[1]CUT USD'!A:N,3,FALSE)</f>
        <v>0</v>
      </c>
      <c r="AA181" s="217">
        <f>VLOOKUP(A181,'[1]CUT USD'!A:N,4,FALSE)</f>
        <v>0</v>
      </c>
      <c r="AB181" s="217">
        <f>VLOOKUP(A181,'[1]CUT USD'!A:N,5,FALSE)</f>
        <v>0</v>
      </c>
      <c r="AC181" s="217">
        <f>VLOOKUP(A181,'[1]CUT USD'!A:N,6,FALSE)</f>
        <v>0</v>
      </c>
      <c r="AD181" s="217">
        <f>VLOOKUP(A181,'[1]CUT USD'!A:N,7,FALSE)</f>
        <v>0</v>
      </c>
      <c r="AE181" s="217">
        <f>VLOOKUP(A181,'[1]CUT USD'!A:N,8,FALSE)</f>
        <v>0</v>
      </c>
      <c r="AF181" s="217">
        <f>VLOOKUP(A181,'[1]CUT USD'!A:N,9,FALSE)</f>
        <v>0</v>
      </c>
      <c r="AG181" s="217">
        <f>VLOOKUP(A181,'[1]CUT USD'!A:N,10,FALSE)</f>
        <v>0</v>
      </c>
      <c r="AH181" s="217">
        <f>VLOOKUP(A181,'[1]CUT USD'!A:N,11,FALSE)</f>
        <v>0</v>
      </c>
      <c r="AI181" s="217">
        <f>VLOOKUP(A181,'[1]CUT USD'!A:N,12,FALSE)</f>
        <v>0</v>
      </c>
      <c r="AJ181" s="217">
        <f>VLOOKUP(A181,'[1]CUT USD'!A:N,13,FALSE)</f>
        <v>0</v>
      </c>
      <c r="AK181" s="217">
        <f>VLOOKUP(A181,'[1]CUT USD'!A:N,14,FALSE)</f>
        <v>0</v>
      </c>
      <c r="AL181" s="160">
        <f t="shared" si="3"/>
        <v>0</v>
      </c>
      <c r="AO181" s="84"/>
    </row>
    <row r="182" spans="1:41" ht="33" customHeight="1">
      <c r="A182" s="134">
        <v>433</v>
      </c>
      <c r="B182" s="135" t="str">
        <f>PROPER(VLOOKUP(A182,[1]bd_lista!$A:$D,2,FALSE))</f>
        <v>Seguro Social Universitario De Potosí</v>
      </c>
      <c r="C182" s="229" t="s">
        <v>1344</v>
      </c>
      <c r="D182" s="217">
        <f>VLOOKUP(A182,'[1]RES. TRL'!A:C,2,FALSE)</f>
        <v>0</v>
      </c>
      <c r="E182" s="217">
        <f>VLOOKUP(A182,'[1]RES. TRL'!A:C,3,FALSE)</f>
        <v>0</v>
      </c>
      <c r="F182" s="217">
        <f>VLOOKUP(A182,[1]RES.CDI!A:B,2,FALSE)</f>
        <v>0</v>
      </c>
      <c r="G182" s="217">
        <f>VLOOKUP(A182,'[1]CUT Bs'!A:S,2,FALSE)</f>
        <v>0</v>
      </c>
      <c r="H182" s="217">
        <f>VLOOKUP(A182,'[1]CUT Bs'!A:S,3,FALSE)</f>
        <v>0</v>
      </c>
      <c r="I182" s="217">
        <f>VLOOKUP(A182,'[1]CUT Bs'!A:S,4,FALSE)</f>
        <v>0</v>
      </c>
      <c r="J182" s="217">
        <f>VLOOKUP(A182,'[1]CUT Bs'!A:S,5,FALSE)</f>
        <v>0</v>
      </c>
      <c r="K182" s="217">
        <f>VLOOKUP(A182,'[1]CUT Bs'!A:S,6,FALSE)</f>
        <v>0</v>
      </c>
      <c r="L182" s="217">
        <f>VLOOKUP(A182,'[1]CUT Bs'!A:S,7,FALSE)</f>
        <v>0</v>
      </c>
      <c r="M182" s="217">
        <f>VLOOKUP(A182,'[1]CUT Bs'!A:S,8,FALSE)</f>
        <v>0</v>
      </c>
      <c r="N182" s="217">
        <f>VLOOKUP(A182,'[1]CUT Bs'!A:S,9,FALSE)</f>
        <v>0</v>
      </c>
      <c r="O182" s="217">
        <f>VLOOKUP(A182,'[1]CUT Bs'!A:S,10,FALSE)</f>
        <v>0</v>
      </c>
      <c r="P182" s="217">
        <f>VLOOKUP(A182,'[1]CUT Bs'!A:S,11,FALSE)</f>
        <v>0</v>
      </c>
      <c r="Q182" s="217">
        <f>VLOOKUP(A182,'[1]CUT Bs'!A:S,12,FALSE)</f>
        <v>0</v>
      </c>
      <c r="R182" s="217">
        <f>VLOOKUP(A182,'[1]CUT Bs'!A:S,13,FALSE)</f>
        <v>0</v>
      </c>
      <c r="S182" s="217">
        <f>VLOOKUP(A182,'[1]CUT Bs'!A:S,14,FALSE)</f>
        <v>0</v>
      </c>
      <c r="T182" s="217">
        <f>VLOOKUP(A182,'[1]CUT Bs'!A:S,15,FALSE)</f>
        <v>0</v>
      </c>
      <c r="U182" s="217">
        <f>VLOOKUP(A182,'[1]CUT Bs'!A:S,16,FALSE)</f>
        <v>0</v>
      </c>
      <c r="V182" s="217">
        <f>VLOOKUP(A182,'[1]CUT Bs'!A:S,17,FALSE)</f>
        <v>0</v>
      </c>
      <c r="W182" s="217">
        <f>VLOOKUP(A182,'[1]RES. TRL'!F:H,2,FALSE)</f>
        <v>0</v>
      </c>
      <c r="X182" s="217">
        <f>VLOOKUP(A182,'[1]RES. TRL'!F:H,3,FALSE)</f>
        <v>0</v>
      </c>
      <c r="Y182" s="217">
        <f>VLOOKUP(A182,'[1]CUT USD'!A:N,2,FALSE)</f>
        <v>0</v>
      </c>
      <c r="Z182" s="217">
        <f>VLOOKUP(A182,'[1]CUT USD'!A:N,3,FALSE)</f>
        <v>0</v>
      </c>
      <c r="AA182" s="217">
        <f>VLOOKUP(A182,'[1]CUT USD'!A:N,4,FALSE)</f>
        <v>0</v>
      </c>
      <c r="AB182" s="217">
        <f>VLOOKUP(A182,'[1]CUT USD'!A:N,5,FALSE)</f>
        <v>0</v>
      </c>
      <c r="AC182" s="217">
        <f>VLOOKUP(A182,'[1]CUT USD'!A:N,6,FALSE)</f>
        <v>0</v>
      </c>
      <c r="AD182" s="217">
        <f>VLOOKUP(A182,'[1]CUT USD'!A:N,7,FALSE)</f>
        <v>0</v>
      </c>
      <c r="AE182" s="217">
        <f>VLOOKUP(A182,'[1]CUT USD'!A:N,8,FALSE)</f>
        <v>0</v>
      </c>
      <c r="AF182" s="217">
        <f>VLOOKUP(A182,'[1]CUT USD'!A:N,9,FALSE)</f>
        <v>0</v>
      </c>
      <c r="AG182" s="217">
        <f>VLOOKUP(A182,'[1]CUT USD'!A:N,10,FALSE)</f>
        <v>0</v>
      </c>
      <c r="AH182" s="217">
        <f>VLOOKUP(A182,'[1]CUT USD'!A:N,11,FALSE)</f>
        <v>0</v>
      </c>
      <c r="AI182" s="217">
        <f>VLOOKUP(A182,'[1]CUT USD'!A:N,12,FALSE)</f>
        <v>0</v>
      </c>
      <c r="AJ182" s="217">
        <f>VLOOKUP(A182,'[1]CUT USD'!A:N,13,FALSE)</f>
        <v>0</v>
      </c>
      <c r="AK182" s="217">
        <f>VLOOKUP(A182,'[1]CUT USD'!A:N,14,FALSE)</f>
        <v>0</v>
      </c>
      <c r="AL182" s="160">
        <f t="shared" si="3"/>
        <v>0</v>
      </c>
      <c r="AO182" s="84"/>
    </row>
    <row r="183" spans="1:41" ht="33" customHeight="1">
      <c r="A183" s="134">
        <v>434</v>
      </c>
      <c r="B183" s="135" t="str">
        <f>PROPER(VLOOKUP(A183,[1]bd_lista!$A:$D,2,FALSE))</f>
        <v>Seguro Social Universitario De Beni</v>
      </c>
      <c r="C183" s="229" t="s">
        <v>1344</v>
      </c>
      <c r="D183" s="217">
        <f>VLOOKUP(A183,'[1]RES. TRL'!A:C,2,FALSE)</f>
        <v>0</v>
      </c>
      <c r="E183" s="217">
        <f>VLOOKUP(A183,'[1]RES. TRL'!A:C,3,FALSE)</f>
        <v>0</v>
      </c>
      <c r="F183" s="217">
        <f>VLOOKUP(A183,[1]RES.CDI!A:B,2,FALSE)</f>
        <v>0</v>
      </c>
      <c r="G183" s="217">
        <f>VLOOKUP(A183,'[1]CUT Bs'!A:S,2,FALSE)</f>
        <v>0</v>
      </c>
      <c r="H183" s="217">
        <f>VLOOKUP(A183,'[1]CUT Bs'!A:S,3,FALSE)</f>
        <v>0</v>
      </c>
      <c r="I183" s="217">
        <f>VLOOKUP(A183,'[1]CUT Bs'!A:S,4,FALSE)</f>
        <v>0</v>
      </c>
      <c r="J183" s="217">
        <f>VLOOKUP(A183,'[1]CUT Bs'!A:S,5,FALSE)</f>
        <v>0</v>
      </c>
      <c r="K183" s="217">
        <f>VLOOKUP(A183,'[1]CUT Bs'!A:S,6,FALSE)</f>
        <v>0</v>
      </c>
      <c r="L183" s="217">
        <f>VLOOKUP(A183,'[1]CUT Bs'!A:S,7,FALSE)</f>
        <v>0</v>
      </c>
      <c r="M183" s="217">
        <f>VLOOKUP(A183,'[1]CUT Bs'!A:S,8,FALSE)</f>
        <v>0</v>
      </c>
      <c r="N183" s="217">
        <f>VLOOKUP(A183,'[1]CUT Bs'!A:S,9,FALSE)</f>
        <v>0</v>
      </c>
      <c r="O183" s="217">
        <f>VLOOKUP(A183,'[1]CUT Bs'!A:S,10,FALSE)</f>
        <v>0</v>
      </c>
      <c r="P183" s="217">
        <f>VLOOKUP(A183,'[1]CUT Bs'!A:S,11,FALSE)</f>
        <v>0</v>
      </c>
      <c r="Q183" s="217">
        <f>VLOOKUP(A183,'[1]CUT Bs'!A:S,12,FALSE)</f>
        <v>0</v>
      </c>
      <c r="R183" s="217">
        <f>VLOOKUP(A183,'[1]CUT Bs'!A:S,13,FALSE)</f>
        <v>0</v>
      </c>
      <c r="S183" s="217">
        <f>VLOOKUP(A183,'[1]CUT Bs'!A:S,14,FALSE)</f>
        <v>0</v>
      </c>
      <c r="T183" s="217">
        <f>VLOOKUP(A183,'[1]CUT Bs'!A:S,15,FALSE)</f>
        <v>0</v>
      </c>
      <c r="U183" s="217">
        <f>VLOOKUP(A183,'[1]CUT Bs'!A:S,16,FALSE)</f>
        <v>0</v>
      </c>
      <c r="V183" s="217">
        <f>VLOOKUP(A183,'[1]CUT Bs'!A:S,17,FALSE)</f>
        <v>0</v>
      </c>
      <c r="W183" s="217">
        <f>VLOOKUP(A183,'[1]RES. TRL'!F:H,2,FALSE)</f>
        <v>0</v>
      </c>
      <c r="X183" s="217">
        <f>VLOOKUP(A183,'[1]RES. TRL'!F:H,3,FALSE)</f>
        <v>0</v>
      </c>
      <c r="Y183" s="217">
        <f>VLOOKUP(A183,'[1]CUT USD'!A:N,2,FALSE)</f>
        <v>0</v>
      </c>
      <c r="Z183" s="217">
        <f>VLOOKUP(A183,'[1]CUT USD'!A:N,3,FALSE)</f>
        <v>0</v>
      </c>
      <c r="AA183" s="217">
        <f>VLOOKUP(A183,'[1]CUT USD'!A:N,4,FALSE)</f>
        <v>0</v>
      </c>
      <c r="AB183" s="217">
        <f>VLOOKUP(A183,'[1]CUT USD'!A:N,5,FALSE)</f>
        <v>0</v>
      </c>
      <c r="AC183" s="217">
        <f>VLOOKUP(A183,'[1]CUT USD'!A:N,6,FALSE)</f>
        <v>0</v>
      </c>
      <c r="AD183" s="217">
        <f>VLOOKUP(A183,'[1]CUT USD'!A:N,7,FALSE)</f>
        <v>0</v>
      </c>
      <c r="AE183" s="217">
        <f>VLOOKUP(A183,'[1]CUT USD'!A:N,8,FALSE)</f>
        <v>0</v>
      </c>
      <c r="AF183" s="217">
        <f>VLOOKUP(A183,'[1]CUT USD'!A:N,9,FALSE)</f>
        <v>0</v>
      </c>
      <c r="AG183" s="217">
        <f>VLOOKUP(A183,'[1]CUT USD'!A:N,10,FALSE)</f>
        <v>0</v>
      </c>
      <c r="AH183" s="217">
        <f>VLOOKUP(A183,'[1]CUT USD'!A:N,11,FALSE)</f>
        <v>0</v>
      </c>
      <c r="AI183" s="217">
        <f>VLOOKUP(A183,'[1]CUT USD'!A:N,12,FALSE)</f>
        <v>0</v>
      </c>
      <c r="AJ183" s="217">
        <f>VLOOKUP(A183,'[1]CUT USD'!A:N,13,FALSE)</f>
        <v>0</v>
      </c>
      <c r="AK183" s="217">
        <f>VLOOKUP(A183,'[1]CUT USD'!A:N,14,FALSE)</f>
        <v>0</v>
      </c>
      <c r="AL183" s="160">
        <f t="shared" si="3"/>
        <v>0</v>
      </c>
      <c r="AO183" s="84"/>
    </row>
    <row r="184" spans="1:41" ht="33" customHeight="1">
      <c r="A184" s="134">
        <v>435</v>
      </c>
      <c r="B184" s="135" t="str">
        <f>PROPER(VLOOKUP(A184,[1]bd_lista!$A:$D,2,FALSE))</f>
        <v>Seguro Integral De Salud</v>
      </c>
      <c r="C184" s="229" t="s">
        <v>1344</v>
      </c>
      <c r="D184" s="217">
        <f>VLOOKUP(A184,'[1]RES. TRL'!A:C,2,FALSE)</f>
        <v>0</v>
      </c>
      <c r="E184" s="217">
        <f>VLOOKUP(A184,'[1]RES. TRL'!A:C,3,FALSE)</f>
        <v>0</v>
      </c>
      <c r="F184" s="217">
        <f>VLOOKUP(A184,[1]RES.CDI!A:B,2,FALSE)</f>
        <v>0</v>
      </c>
      <c r="G184" s="217">
        <f>VLOOKUP(A184,'[1]CUT Bs'!A:S,2,FALSE)</f>
        <v>0</v>
      </c>
      <c r="H184" s="217">
        <f>VLOOKUP(A184,'[1]CUT Bs'!A:S,3,FALSE)</f>
        <v>0</v>
      </c>
      <c r="I184" s="217">
        <f>VLOOKUP(A184,'[1]CUT Bs'!A:S,4,FALSE)</f>
        <v>0</v>
      </c>
      <c r="J184" s="217">
        <f>VLOOKUP(A184,'[1]CUT Bs'!A:S,5,FALSE)</f>
        <v>0</v>
      </c>
      <c r="K184" s="217">
        <f>VLOOKUP(A184,'[1]CUT Bs'!A:S,6,FALSE)</f>
        <v>0</v>
      </c>
      <c r="L184" s="217">
        <f>VLOOKUP(A184,'[1]CUT Bs'!A:S,7,FALSE)</f>
        <v>0</v>
      </c>
      <c r="M184" s="217">
        <f>VLOOKUP(A184,'[1]CUT Bs'!A:S,8,FALSE)</f>
        <v>0</v>
      </c>
      <c r="N184" s="217">
        <f>VLOOKUP(A184,'[1]CUT Bs'!A:S,9,FALSE)</f>
        <v>0</v>
      </c>
      <c r="O184" s="217">
        <f>VLOOKUP(A184,'[1]CUT Bs'!A:S,10,FALSE)</f>
        <v>0</v>
      </c>
      <c r="P184" s="217">
        <f>VLOOKUP(A184,'[1]CUT Bs'!A:S,11,FALSE)</f>
        <v>0</v>
      </c>
      <c r="Q184" s="217">
        <f>VLOOKUP(A184,'[1]CUT Bs'!A:S,12,FALSE)</f>
        <v>0</v>
      </c>
      <c r="R184" s="217">
        <f>VLOOKUP(A184,'[1]CUT Bs'!A:S,13,FALSE)</f>
        <v>0</v>
      </c>
      <c r="S184" s="217">
        <f>VLOOKUP(A184,'[1]CUT Bs'!A:S,14,FALSE)</f>
        <v>0</v>
      </c>
      <c r="T184" s="217">
        <f>VLOOKUP(A184,'[1]CUT Bs'!A:S,15,FALSE)</f>
        <v>0</v>
      </c>
      <c r="U184" s="217">
        <f>VLOOKUP(A184,'[1]CUT Bs'!A:S,16,FALSE)</f>
        <v>0</v>
      </c>
      <c r="V184" s="217">
        <f>VLOOKUP(A184,'[1]CUT Bs'!A:S,17,FALSE)</f>
        <v>0</v>
      </c>
      <c r="W184" s="217">
        <f>VLOOKUP(A184,'[1]RES. TRL'!F:H,2,FALSE)</f>
        <v>0</v>
      </c>
      <c r="X184" s="217">
        <f>VLOOKUP(A184,'[1]RES. TRL'!F:H,3,FALSE)</f>
        <v>0</v>
      </c>
      <c r="Y184" s="217">
        <f>VLOOKUP(A184,'[1]CUT USD'!A:N,2,FALSE)</f>
        <v>0</v>
      </c>
      <c r="Z184" s="217">
        <f>VLOOKUP(A184,'[1]CUT USD'!A:N,3,FALSE)</f>
        <v>0</v>
      </c>
      <c r="AA184" s="217">
        <f>VLOOKUP(A184,'[1]CUT USD'!A:N,4,FALSE)</f>
        <v>0</v>
      </c>
      <c r="AB184" s="217">
        <f>VLOOKUP(A184,'[1]CUT USD'!A:N,5,FALSE)</f>
        <v>0</v>
      </c>
      <c r="AC184" s="217">
        <f>VLOOKUP(A184,'[1]CUT USD'!A:N,6,FALSE)</f>
        <v>0</v>
      </c>
      <c r="AD184" s="217">
        <f>VLOOKUP(A184,'[1]CUT USD'!A:N,7,FALSE)</f>
        <v>0</v>
      </c>
      <c r="AE184" s="217">
        <f>VLOOKUP(A184,'[1]CUT USD'!A:N,8,FALSE)</f>
        <v>0</v>
      </c>
      <c r="AF184" s="217">
        <f>VLOOKUP(A184,'[1]CUT USD'!A:N,9,FALSE)</f>
        <v>0</v>
      </c>
      <c r="AG184" s="217">
        <f>VLOOKUP(A184,'[1]CUT USD'!A:N,10,FALSE)</f>
        <v>0</v>
      </c>
      <c r="AH184" s="217">
        <f>VLOOKUP(A184,'[1]CUT USD'!A:N,11,FALSE)</f>
        <v>0</v>
      </c>
      <c r="AI184" s="217">
        <f>VLOOKUP(A184,'[1]CUT USD'!A:N,12,FALSE)</f>
        <v>0</v>
      </c>
      <c r="AJ184" s="217">
        <f>VLOOKUP(A184,'[1]CUT USD'!A:N,13,FALSE)</f>
        <v>0</v>
      </c>
      <c r="AK184" s="217">
        <f>VLOOKUP(A184,'[1]CUT USD'!A:N,14,FALSE)</f>
        <v>0</v>
      </c>
      <c r="AL184" s="160">
        <f t="shared" si="3"/>
        <v>0</v>
      </c>
      <c r="AO184" s="84"/>
    </row>
    <row r="185" spans="1:41" ht="33" customHeight="1">
      <c r="A185" s="134">
        <v>512</v>
      </c>
      <c r="B185" s="135" t="str">
        <f>PROPER(VLOOKUP(A185,[1]bd_lista!$A:$D,2,FALSE))</f>
        <v>Adm.De Aeropuertos Y Servicios Auxiliares A La Naveg. Aérea</v>
      </c>
      <c r="C185" s="136" t="s">
        <v>11984</v>
      </c>
      <c r="D185" s="217">
        <f>VLOOKUP(A185,'[1]RES. TRL'!A:C,2,FALSE)</f>
        <v>0</v>
      </c>
      <c r="E185" s="217">
        <f>VLOOKUP(A185,'[1]RES. TRL'!A:C,3,FALSE)</f>
        <v>0</v>
      </c>
      <c r="F185" s="217">
        <f>VLOOKUP(A185,[1]RES.CDI!A:B,2,FALSE)</f>
        <v>186.5</v>
      </c>
      <c r="G185" s="217">
        <f>VLOOKUP(A185,'[1]CUT Bs'!A:S,2,FALSE)</f>
        <v>6725.1900000000005</v>
      </c>
      <c r="H185" s="217">
        <f>VLOOKUP(A185,'[1]CUT Bs'!A:S,3,FALSE)</f>
        <v>0</v>
      </c>
      <c r="I185" s="217">
        <f>VLOOKUP(A185,'[1]CUT Bs'!A:S,4,FALSE)</f>
        <v>0</v>
      </c>
      <c r="J185" s="217">
        <f>VLOOKUP(A185,'[1]CUT Bs'!A:S,5,FALSE)</f>
        <v>343440.45999999996</v>
      </c>
      <c r="K185" s="217">
        <f>VLOOKUP(A185,'[1]CUT Bs'!A:S,6,FALSE)</f>
        <v>0</v>
      </c>
      <c r="L185" s="217">
        <f>VLOOKUP(A185,'[1]CUT Bs'!A:S,7,FALSE)</f>
        <v>0</v>
      </c>
      <c r="M185" s="217">
        <f>VLOOKUP(A185,'[1]CUT Bs'!A:S,8,FALSE)</f>
        <v>0</v>
      </c>
      <c r="N185" s="217">
        <f>VLOOKUP(A185,'[1]CUT Bs'!A:S,9,FALSE)</f>
        <v>0</v>
      </c>
      <c r="O185" s="217">
        <f>VLOOKUP(A185,'[1]CUT Bs'!A:S,10,FALSE)</f>
        <v>0</v>
      </c>
      <c r="P185" s="217">
        <f>VLOOKUP(A185,'[1]CUT Bs'!A:S,11,FALSE)</f>
        <v>0</v>
      </c>
      <c r="Q185" s="217">
        <f>VLOOKUP(A185,'[1]CUT Bs'!A:S,12,FALSE)</f>
        <v>0</v>
      </c>
      <c r="R185" s="217">
        <f>VLOOKUP(A185,'[1]CUT Bs'!A:S,13,FALSE)</f>
        <v>0</v>
      </c>
      <c r="S185" s="217">
        <f>VLOOKUP(A185,'[1]CUT Bs'!A:S,14,FALSE)</f>
        <v>0</v>
      </c>
      <c r="T185" s="217">
        <f>VLOOKUP(A185,'[1]CUT Bs'!A:S,15,FALSE)</f>
        <v>0</v>
      </c>
      <c r="U185" s="217">
        <f>VLOOKUP(A185,'[1]CUT Bs'!A:S,16,FALSE)</f>
        <v>0</v>
      </c>
      <c r="V185" s="217">
        <f>VLOOKUP(A185,'[1]CUT Bs'!A:S,17,FALSE)</f>
        <v>0</v>
      </c>
      <c r="W185" s="217">
        <f>VLOOKUP(A185,'[1]RES. TRL'!F:H,2,FALSE)</f>
        <v>0</v>
      </c>
      <c r="X185" s="217">
        <f>VLOOKUP(A185,'[1]RES. TRL'!F:H,3,FALSE)</f>
        <v>0</v>
      </c>
      <c r="Y185" s="217">
        <f>VLOOKUP(A185,'[1]CUT USD'!A:N,2,FALSE)</f>
        <v>0</v>
      </c>
      <c r="Z185" s="217">
        <f>VLOOKUP(A185,'[1]CUT USD'!A:N,3,FALSE)</f>
        <v>0</v>
      </c>
      <c r="AA185" s="217">
        <f>VLOOKUP(A185,'[1]CUT USD'!A:N,4,FALSE)</f>
        <v>0</v>
      </c>
      <c r="AB185" s="217">
        <f>VLOOKUP(A185,'[1]CUT USD'!A:N,5,FALSE)</f>
        <v>0</v>
      </c>
      <c r="AC185" s="217">
        <f>VLOOKUP(A185,'[1]CUT USD'!A:N,6,FALSE)</f>
        <v>0</v>
      </c>
      <c r="AD185" s="217">
        <f>VLOOKUP(A185,'[1]CUT USD'!A:N,7,FALSE)</f>
        <v>0</v>
      </c>
      <c r="AE185" s="217">
        <f>VLOOKUP(A185,'[1]CUT USD'!A:N,8,FALSE)</f>
        <v>0</v>
      </c>
      <c r="AF185" s="217">
        <f>VLOOKUP(A185,'[1]CUT USD'!A:N,9,FALSE)</f>
        <v>0</v>
      </c>
      <c r="AG185" s="217">
        <f>VLOOKUP(A185,'[1]CUT USD'!A:N,10,FALSE)</f>
        <v>0</v>
      </c>
      <c r="AH185" s="217">
        <f>VLOOKUP(A185,'[1]CUT USD'!A:N,11,FALSE)</f>
        <v>0</v>
      </c>
      <c r="AI185" s="217">
        <f>VLOOKUP(A185,'[1]CUT USD'!A:N,12,FALSE)</f>
        <v>0</v>
      </c>
      <c r="AJ185" s="217">
        <f>VLOOKUP(A185,'[1]CUT USD'!A:N,13,FALSE)</f>
        <v>0</v>
      </c>
      <c r="AK185" s="217">
        <f>VLOOKUP(A185,'[1]CUT USD'!A:N,14,FALSE)</f>
        <v>0</v>
      </c>
      <c r="AL185" s="160">
        <f t="shared" si="3"/>
        <v>350352.14999999997</v>
      </c>
      <c r="AO185" s="84"/>
    </row>
    <row r="186" spans="1:41" ht="33" customHeight="1">
      <c r="A186" s="134">
        <v>513</v>
      </c>
      <c r="B186" s="135" t="str">
        <f>PROPER(VLOOKUP(A186,[1]bd_lista!$A:$D,2,FALSE))</f>
        <v>Yacimientos Petrolíferos Fiscales Bolivianos</v>
      </c>
      <c r="C186" s="136" t="s">
        <v>11985</v>
      </c>
      <c r="D186" s="217">
        <f>VLOOKUP(A186,'[1]RES. TRL'!A:C,2,FALSE)</f>
        <v>0</v>
      </c>
      <c r="E186" s="217">
        <f>VLOOKUP(A186,'[1]RES. TRL'!A:C,3,FALSE)</f>
        <v>0</v>
      </c>
      <c r="F186" s="217">
        <f>VLOOKUP(A186,[1]RES.CDI!A:B,2,FALSE)</f>
        <v>0</v>
      </c>
      <c r="G186" s="217">
        <f>VLOOKUP(A186,'[1]CUT Bs'!A:S,2,FALSE)</f>
        <v>1126804.9099999999</v>
      </c>
      <c r="H186" s="217">
        <f>VLOOKUP(A186,'[1]CUT Bs'!A:S,3,FALSE)</f>
        <v>0</v>
      </c>
      <c r="I186" s="217">
        <f>VLOOKUP(A186,'[1]CUT Bs'!A:S,4,FALSE)</f>
        <v>338390.14</v>
      </c>
      <c r="J186" s="217">
        <f>VLOOKUP(A186,'[1]CUT Bs'!A:S,5,FALSE)</f>
        <v>69970030.530000001</v>
      </c>
      <c r="K186" s="217">
        <f>VLOOKUP(A186,'[1]CUT Bs'!A:S,6,FALSE)</f>
        <v>0</v>
      </c>
      <c r="L186" s="217">
        <f>VLOOKUP(A186,'[1]CUT Bs'!A:S,7,FALSE)</f>
        <v>3132277.3500000006</v>
      </c>
      <c r="M186" s="217">
        <f>VLOOKUP(A186,'[1]CUT Bs'!A:S,8,FALSE)</f>
        <v>0</v>
      </c>
      <c r="N186" s="217">
        <f>VLOOKUP(A186,'[1]CUT Bs'!A:S,9,FALSE)</f>
        <v>0</v>
      </c>
      <c r="O186" s="217">
        <f>VLOOKUP(A186,'[1]CUT Bs'!A:S,10,FALSE)</f>
        <v>25199077.130000003</v>
      </c>
      <c r="P186" s="217">
        <f>VLOOKUP(A186,'[1]CUT Bs'!A:S,11,FALSE)</f>
        <v>0</v>
      </c>
      <c r="Q186" s="217">
        <f>VLOOKUP(A186,'[1]CUT Bs'!A:S,12,FALSE)</f>
        <v>3233457</v>
      </c>
      <c r="R186" s="217">
        <f>VLOOKUP(A186,'[1]CUT Bs'!A:S,13,FALSE)</f>
        <v>0</v>
      </c>
      <c r="S186" s="217">
        <f>VLOOKUP(A186,'[1]CUT Bs'!A:S,14,FALSE)</f>
        <v>0</v>
      </c>
      <c r="T186" s="217">
        <f>VLOOKUP(A186,'[1]CUT Bs'!A:S,15,FALSE)</f>
        <v>0</v>
      </c>
      <c r="U186" s="217">
        <f>VLOOKUP(A186,'[1]CUT Bs'!A:S,16,FALSE)</f>
        <v>0</v>
      </c>
      <c r="V186" s="217">
        <f>VLOOKUP(A186,'[1]CUT Bs'!A:S,17,FALSE)</f>
        <v>0</v>
      </c>
      <c r="W186" s="217">
        <f>VLOOKUP(A186,'[1]RES. TRL'!F:H,2,FALSE)</f>
        <v>0</v>
      </c>
      <c r="X186" s="217">
        <f>VLOOKUP(A186,'[1]RES. TRL'!F:H,3,FALSE)</f>
        <v>0</v>
      </c>
      <c r="Y186" s="217">
        <f>VLOOKUP(A186,'[1]CUT USD'!A:N,2,FALSE)</f>
        <v>0</v>
      </c>
      <c r="Z186" s="217">
        <f>VLOOKUP(A186,'[1]CUT USD'!A:N,3,FALSE)</f>
        <v>0</v>
      </c>
      <c r="AA186" s="217">
        <f>VLOOKUP(A186,'[1]CUT USD'!A:N,4,FALSE)</f>
        <v>0</v>
      </c>
      <c r="AB186" s="217">
        <f>VLOOKUP(A186,'[1]CUT USD'!A:N,5,FALSE)</f>
        <v>0</v>
      </c>
      <c r="AC186" s="217">
        <f>VLOOKUP(A186,'[1]CUT USD'!A:N,6,FALSE)</f>
        <v>0</v>
      </c>
      <c r="AD186" s="217">
        <f>VLOOKUP(A186,'[1]CUT USD'!A:N,7,FALSE)</f>
        <v>0</v>
      </c>
      <c r="AE186" s="217">
        <f>VLOOKUP(A186,'[1]CUT USD'!A:N,8,FALSE)</f>
        <v>0</v>
      </c>
      <c r="AF186" s="217">
        <f>VLOOKUP(A186,'[1]CUT USD'!A:N,9,FALSE)</f>
        <v>356905.36</v>
      </c>
      <c r="AG186" s="217">
        <f>VLOOKUP(A186,'[1]CUT USD'!A:N,10,FALSE)</f>
        <v>0</v>
      </c>
      <c r="AH186" s="217">
        <f>VLOOKUP(A186,'[1]CUT USD'!A:N,11,FALSE)</f>
        <v>0</v>
      </c>
      <c r="AI186" s="217">
        <f>VLOOKUP(A186,'[1]CUT USD'!A:N,12,FALSE)</f>
        <v>0</v>
      </c>
      <c r="AJ186" s="217">
        <f>VLOOKUP(A186,'[1]CUT USD'!A:N,13,FALSE)</f>
        <v>0</v>
      </c>
      <c r="AK186" s="217">
        <f>VLOOKUP(A186,'[1]CUT USD'!A:N,14,FALSE)</f>
        <v>0</v>
      </c>
      <c r="AL186" s="160">
        <f t="shared" si="3"/>
        <v>103356942.42</v>
      </c>
      <c r="AO186" s="84"/>
    </row>
    <row r="187" spans="1:41" ht="33" customHeight="1">
      <c r="A187" s="134">
        <v>514</v>
      </c>
      <c r="B187" s="135" t="str">
        <f>PROPER(VLOOKUP(A187,[1]bd_lista!$A:$D,2,FALSE))</f>
        <v>Empresa Nacional De Electricidad</v>
      </c>
      <c r="C187" s="136" t="s">
        <v>11989</v>
      </c>
      <c r="D187" s="217">
        <f>VLOOKUP(A187,'[1]RES. TRL'!A:C,2,FALSE)</f>
        <v>0</v>
      </c>
      <c r="E187" s="217">
        <f>VLOOKUP(A187,'[1]RES. TRL'!A:C,3,FALSE)</f>
        <v>0</v>
      </c>
      <c r="F187" s="217">
        <f>VLOOKUP(A187,[1]RES.CDI!A:B,2,FALSE)</f>
        <v>6012266.7599999998</v>
      </c>
      <c r="G187" s="217">
        <f>VLOOKUP(A187,'[1]CUT Bs'!A:S,2,FALSE)</f>
        <v>0</v>
      </c>
      <c r="H187" s="217">
        <f>VLOOKUP(A187,'[1]CUT Bs'!A:S,3,FALSE)</f>
        <v>0</v>
      </c>
      <c r="I187" s="217">
        <f>VLOOKUP(A187,'[1]CUT Bs'!A:S,4,FALSE)</f>
        <v>0</v>
      </c>
      <c r="J187" s="217">
        <f>VLOOKUP(A187,'[1]CUT Bs'!A:S,5,FALSE)</f>
        <v>0</v>
      </c>
      <c r="K187" s="217">
        <f>VLOOKUP(A187,'[1]CUT Bs'!A:S,6,FALSE)</f>
        <v>0</v>
      </c>
      <c r="L187" s="217">
        <f>VLOOKUP(A187,'[1]CUT Bs'!A:S,7,FALSE)</f>
        <v>0</v>
      </c>
      <c r="M187" s="217">
        <f>VLOOKUP(A187,'[1]CUT Bs'!A:S,8,FALSE)</f>
        <v>0</v>
      </c>
      <c r="N187" s="217">
        <f>VLOOKUP(A187,'[1]CUT Bs'!A:S,9,FALSE)</f>
        <v>0</v>
      </c>
      <c r="O187" s="217">
        <f>VLOOKUP(A187,'[1]CUT Bs'!A:S,10,FALSE)</f>
        <v>0</v>
      </c>
      <c r="P187" s="217">
        <f>VLOOKUP(A187,'[1]CUT Bs'!A:S,11,FALSE)</f>
        <v>0</v>
      </c>
      <c r="Q187" s="217">
        <f>VLOOKUP(A187,'[1]CUT Bs'!A:S,12,FALSE)</f>
        <v>0</v>
      </c>
      <c r="R187" s="217">
        <f>VLOOKUP(A187,'[1]CUT Bs'!A:S,13,FALSE)</f>
        <v>0</v>
      </c>
      <c r="S187" s="217">
        <f>VLOOKUP(A187,'[1]CUT Bs'!A:S,14,FALSE)</f>
        <v>0</v>
      </c>
      <c r="T187" s="217">
        <f>VLOOKUP(A187,'[1]CUT Bs'!A:S,15,FALSE)</f>
        <v>0</v>
      </c>
      <c r="U187" s="217">
        <f>VLOOKUP(A187,'[1]CUT Bs'!A:S,16,FALSE)</f>
        <v>0</v>
      </c>
      <c r="V187" s="217">
        <f>VLOOKUP(A187,'[1]CUT Bs'!A:S,17,FALSE)</f>
        <v>0</v>
      </c>
      <c r="W187" s="217">
        <f>VLOOKUP(A187,'[1]RES. TRL'!F:H,2,FALSE)</f>
        <v>0</v>
      </c>
      <c r="X187" s="217">
        <f>VLOOKUP(A187,'[1]RES. TRL'!F:H,3,FALSE)</f>
        <v>0</v>
      </c>
      <c r="Y187" s="217">
        <f>VLOOKUP(A187,'[1]CUT USD'!A:N,2,FALSE)</f>
        <v>100.02</v>
      </c>
      <c r="Z187" s="217">
        <f>VLOOKUP(A187,'[1]CUT USD'!A:N,3,FALSE)</f>
        <v>0</v>
      </c>
      <c r="AA187" s="217">
        <f>VLOOKUP(A187,'[1]CUT USD'!A:N,4,FALSE)</f>
        <v>150.03</v>
      </c>
      <c r="AB187" s="217">
        <f>VLOOKUP(A187,'[1]CUT USD'!A:N,5,FALSE)</f>
        <v>35438938.630000003</v>
      </c>
      <c r="AC187" s="217">
        <f>VLOOKUP(A187,'[1]CUT USD'!A:N,6,FALSE)</f>
        <v>0</v>
      </c>
      <c r="AD187" s="217">
        <f>VLOOKUP(A187,'[1]CUT USD'!A:N,7,FALSE)</f>
        <v>0</v>
      </c>
      <c r="AE187" s="217">
        <f>VLOOKUP(A187,'[1]CUT USD'!A:N,8,FALSE)</f>
        <v>0</v>
      </c>
      <c r="AF187" s="217">
        <f>VLOOKUP(A187,'[1]CUT USD'!A:N,9,FALSE)</f>
        <v>0</v>
      </c>
      <c r="AG187" s="217">
        <f>VLOOKUP(A187,'[1]CUT USD'!A:N,10,FALSE)</f>
        <v>0</v>
      </c>
      <c r="AH187" s="217">
        <f>VLOOKUP(A187,'[1]CUT USD'!A:N,11,FALSE)</f>
        <v>0</v>
      </c>
      <c r="AI187" s="217">
        <f>VLOOKUP(A187,'[1]CUT USD'!A:N,12,FALSE)</f>
        <v>0</v>
      </c>
      <c r="AJ187" s="217">
        <f>VLOOKUP(A187,'[1]CUT USD'!A:N,13,FALSE)</f>
        <v>0</v>
      </c>
      <c r="AK187" s="217">
        <f>VLOOKUP(A187,'[1]CUT USD'!A:N,14,FALSE)</f>
        <v>0</v>
      </c>
      <c r="AL187" s="160">
        <f t="shared" si="3"/>
        <v>41451455.440000005</v>
      </c>
      <c r="AO187" s="84"/>
    </row>
    <row r="188" spans="1:41" ht="33" customHeight="1">
      <c r="A188" s="134">
        <v>517</v>
      </c>
      <c r="B188" s="135" t="str">
        <f>PROPER(VLOOKUP(A188,[1]bd_lista!$A:$D,2,FALSE))</f>
        <v>Corporación Minera De Bolivia</v>
      </c>
      <c r="C188" s="136" t="s">
        <v>11989</v>
      </c>
      <c r="D188" s="217">
        <f>VLOOKUP(A188,'[1]RES. TRL'!A:C,2,FALSE)</f>
        <v>0</v>
      </c>
      <c r="E188" s="217">
        <f>VLOOKUP(A188,'[1]RES. TRL'!A:C,3,FALSE)</f>
        <v>0</v>
      </c>
      <c r="F188" s="217">
        <f>VLOOKUP(A188,[1]RES.CDI!A:B,2,FALSE)</f>
        <v>0</v>
      </c>
      <c r="G188" s="217">
        <f>VLOOKUP(A188,'[1]CUT Bs'!A:S,2,FALSE)</f>
        <v>0</v>
      </c>
      <c r="H188" s="217">
        <f>VLOOKUP(A188,'[1]CUT Bs'!A:S,3,FALSE)</f>
        <v>0</v>
      </c>
      <c r="I188" s="217">
        <f>VLOOKUP(A188,'[1]CUT Bs'!A:S,4,FALSE)</f>
        <v>0</v>
      </c>
      <c r="J188" s="217">
        <f>VLOOKUP(A188,'[1]CUT Bs'!A:S,5,FALSE)</f>
        <v>0</v>
      </c>
      <c r="K188" s="217">
        <f>VLOOKUP(A188,'[1]CUT Bs'!A:S,6,FALSE)</f>
        <v>0</v>
      </c>
      <c r="L188" s="217">
        <f>VLOOKUP(A188,'[1]CUT Bs'!A:S,7,FALSE)</f>
        <v>0</v>
      </c>
      <c r="M188" s="217">
        <f>VLOOKUP(A188,'[1]CUT Bs'!A:S,8,FALSE)</f>
        <v>0</v>
      </c>
      <c r="N188" s="217">
        <f>VLOOKUP(A188,'[1]CUT Bs'!A:S,9,FALSE)</f>
        <v>0</v>
      </c>
      <c r="O188" s="217">
        <f>VLOOKUP(A188,'[1]CUT Bs'!A:S,10,FALSE)</f>
        <v>0</v>
      </c>
      <c r="P188" s="217">
        <f>VLOOKUP(A188,'[1]CUT Bs'!A:S,11,FALSE)</f>
        <v>0</v>
      </c>
      <c r="Q188" s="217">
        <f>VLOOKUP(A188,'[1]CUT Bs'!A:S,12,FALSE)</f>
        <v>0</v>
      </c>
      <c r="R188" s="217">
        <f>VLOOKUP(A188,'[1]CUT Bs'!A:S,13,FALSE)</f>
        <v>0</v>
      </c>
      <c r="S188" s="217">
        <f>VLOOKUP(A188,'[1]CUT Bs'!A:S,14,FALSE)</f>
        <v>0</v>
      </c>
      <c r="T188" s="217">
        <f>VLOOKUP(A188,'[1]CUT Bs'!A:S,15,FALSE)</f>
        <v>0</v>
      </c>
      <c r="U188" s="217">
        <f>VLOOKUP(A188,'[1]CUT Bs'!A:S,16,FALSE)</f>
        <v>0</v>
      </c>
      <c r="V188" s="217">
        <f>VLOOKUP(A188,'[1]CUT Bs'!A:S,17,FALSE)</f>
        <v>0</v>
      </c>
      <c r="W188" s="217">
        <f>VLOOKUP(A188,'[1]RES. TRL'!F:H,2,FALSE)</f>
        <v>0</v>
      </c>
      <c r="X188" s="217">
        <f>VLOOKUP(A188,'[1]RES. TRL'!F:H,3,FALSE)</f>
        <v>0</v>
      </c>
      <c r="Y188" s="217">
        <f>VLOOKUP(A188,'[1]CUT USD'!A:N,2,FALSE)</f>
        <v>0</v>
      </c>
      <c r="Z188" s="217">
        <f>VLOOKUP(A188,'[1]CUT USD'!A:N,3,FALSE)</f>
        <v>0</v>
      </c>
      <c r="AA188" s="217">
        <f>VLOOKUP(A188,'[1]CUT USD'!A:N,4,FALSE)</f>
        <v>0</v>
      </c>
      <c r="AB188" s="217">
        <f>VLOOKUP(A188,'[1]CUT USD'!A:N,5,FALSE)</f>
        <v>0</v>
      </c>
      <c r="AC188" s="217">
        <f>VLOOKUP(A188,'[1]CUT USD'!A:N,6,FALSE)</f>
        <v>0</v>
      </c>
      <c r="AD188" s="217">
        <f>VLOOKUP(A188,'[1]CUT USD'!A:N,7,FALSE)</f>
        <v>0</v>
      </c>
      <c r="AE188" s="217">
        <f>VLOOKUP(A188,'[1]CUT USD'!A:N,8,FALSE)</f>
        <v>0</v>
      </c>
      <c r="AF188" s="217">
        <f>VLOOKUP(A188,'[1]CUT USD'!A:N,9,FALSE)</f>
        <v>0</v>
      </c>
      <c r="AG188" s="217">
        <f>VLOOKUP(A188,'[1]CUT USD'!A:N,10,FALSE)</f>
        <v>0</v>
      </c>
      <c r="AH188" s="217">
        <f>VLOOKUP(A188,'[1]CUT USD'!A:N,11,FALSE)</f>
        <v>0</v>
      </c>
      <c r="AI188" s="217">
        <f>VLOOKUP(A188,'[1]CUT USD'!A:N,12,FALSE)</f>
        <v>0</v>
      </c>
      <c r="AJ188" s="217">
        <f>VLOOKUP(A188,'[1]CUT USD'!A:N,13,FALSE)</f>
        <v>0</v>
      </c>
      <c r="AK188" s="217">
        <f>VLOOKUP(A188,'[1]CUT USD'!A:N,14,FALSE)</f>
        <v>0</v>
      </c>
      <c r="AL188" s="160">
        <f t="shared" si="3"/>
        <v>0</v>
      </c>
      <c r="AO188" s="84"/>
    </row>
    <row r="189" spans="1:41" ht="33" customHeight="1">
      <c r="A189" s="134">
        <v>520</v>
      </c>
      <c r="B189" s="135" t="str">
        <f>PROPER(VLOOKUP(A189,[1]bd_lista!$A:$D,2,FALSE))</f>
        <v>Empresa Metalúrgica Vinto - Nacionalizada</v>
      </c>
      <c r="C189" s="136" t="s">
        <v>11980</v>
      </c>
      <c r="D189" s="217">
        <f>VLOOKUP(A189,'[1]RES. TRL'!A:C,2,FALSE)</f>
        <v>0</v>
      </c>
      <c r="E189" s="217">
        <f>VLOOKUP(A189,'[1]RES. TRL'!A:C,3,FALSE)</f>
        <v>0</v>
      </c>
      <c r="F189" s="217">
        <f>VLOOKUP(A189,[1]RES.CDI!A:B,2,FALSE)</f>
        <v>0</v>
      </c>
      <c r="G189" s="217">
        <f>VLOOKUP(A189,'[1]CUT Bs'!A:S,2,FALSE)</f>
        <v>0</v>
      </c>
      <c r="H189" s="217">
        <f>VLOOKUP(A189,'[1]CUT Bs'!A:S,3,FALSE)</f>
        <v>0</v>
      </c>
      <c r="I189" s="217">
        <f>VLOOKUP(A189,'[1]CUT Bs'!A:S,4,FALSE)</f>
        <v>0</v>
      </c>
      <c r="J189" s="217">
        <f>VLOOKUP(A189,'[1]CUT Bs'!A:S,5,FALSE)</f>
        <v>0</v>
      </c>
      <c r="K189" s="217">
        <f>VLOOKUP(A189,'[1]CUT Bs'!A:S,6,FALSE)</f>
        <v>0</v>
      </c>
      <c r="L189" s="217">
        <f>VLOOKUP(A189,'[1]CUT Bs'!A:S,7,FALSE)</f>
        <v>0</v>
      </c>
      <c r="M189" s="217">
        <f>VLOOKUP(A189,'[1]CUT Bs'!A:S,8,FALSE)</f>
        <v>0</v>
      </c>
      <c r="N189" s="217">
        <f>VLOOKUP(A189,'[1]CUT Bs'!A:S,9,FALSE)</f>
        <v>0</v>
      </c>
      <c r="O189" s="217">
        <f>VLOOKUP(A189,'[1]CUT Bs'!A:S,10,FALSE)</f>
        <v>0</v>
      </c>
      <c r="P189" s="217">
        <f>VLOOKUP(A189,'[1]CUT Bs'!A:S,11,FALSE)</f>
        <v>0</v>
      </c>
      <c r="Q189" s="217">
        <f>VLOOKUP(A189,'[1]CUT Bs'!A:S,12,FALSE)</f>
        <v>0</v>
      </c>
      <c r="R189" s="217">
        <f>VLOOKUP(A189,'[1]CUT Bs'!A:S,13,FALSE)</f>
        <v>0</v>
      </c>
      <c r="S189" s="217">
        <f>VLOOKUP(A189,'[1]CUT Bs'!A:S,14,FALSE)</f>
        <v>0</v>
      </c>
      <c r="T189" s="217">
        <f>VLOOKUP(A189,'[1]CUT Bs'!A:S,15,FALSE)</f>
        <v>0</v>
      </c>
      <c r="U189" s="217">
        <f>VLOOKUP(A189,'[1]CUT Bs'!A:S,16,FALSE)</f>
        <v>0</v>
      </c>
      <c r="V189" s="217">
        <f>VLOOKUP(A189,'[1]CUT Bs'!A:S,17,FALSE)</f>
        <v>0</v>
      </c>
      <c r="W189" s="217">
        <f>VLOOKUP(A189,'[1]RES. TRL'!F:H,2,FALSE)</f>
        <v>0</v>
      </c>
      <c r="X189" s="217">
        <f>VLOOKUP(A189,'[1]RES. TRL'!F:H,3,FALSE)</f>
        <v>0</v>
      </c>
      <c r="Y189" s="217">
        <f>VLOOKUP(A189,'[1]CUT USD'!A:N,2,FALSE)</f>
        <v>0</v>
      </c>
      <c r="Z189" s="217">
        <f>VLOOKUP(A189,'[1]CUT USD'!A:N,3,FALSE)</f>
        <v>0</v>
      </c>
      <c r="AA189" s="217">
        <f>VLOOKUP(A189,'[1]CUT USD'!A:N,4,FALSE)</f>
        <v>0</v>
      </c>
      <c r="AB189" s="217">
        <f>VLOOKUP(A189,'[1]CUT USD'!A:N,5,FALSE)</f>
        <v>0</v>
      </c>
      <c r="AC189" s="217">
        <f>VLOOKUP(A189,'[1]CUT USD'!A:N,6,FALSE)</f>
        <v>0</v>
      </c>
      <c r="AD189" s="217">
        <f>VLOOKUP(A189,'[1]CUT USD'!A:N,7,FALSE)</f>
        <v>0</v>
      </c>
      <c r="AE189" s="217">
        <f>VLOOKUP(A189,'[1]CUT USD'!A:N,8,FALSE)</f>
        <v>0</v>
      </c>
      <c r="AF189" s="217">
        <f>VLOOKUP(A189,'[1]CUT USD'!A:N,9,FALSE)</f>
        <v>0</v>
      </c>
      <c r="AG189" s="217">
        <f>VLOOKUP(A189,'[1]CUT USD'!A:N,10,FALSE)</f>
        <v>0</v>
      </c>
      <c r="AH189" s="217">
        <f>VLOOKUP(A189,'[1]CUT USD'!A:N,11,FALSE)</f>
        <v>0</v>
      </c>
      <c r="AI189" s="217">
        <f>VLOOKUP(A189,'[1]CUT USD'!A:N,12,FALSE)</f>
        <v>0</v>
      </c>
      <c r="AJ189" s="217">
        <f>VLOOKUP(A189,'[1]CUT USD'!A:N,13,FALSE)</f>
        <v>0</v>
      </c>
      <c r="AK189" s="217">
        <f>VLOOKUP(A189,'[1]CUT USD'!A:N,14,FALSE)</f>
        <v>0</v>
      </c>
      <c r="AL189" s="160">
        <f t="shared" si="3"/>
        <v>0</v>
      </c>
      <c r="AO189" s="84"/>
    </row>
    <row r="190" spans="1:41" ht="33" customHeight="1">
      <c r="A190" s="134">
        <v>522</v>
      </c>
      <c r="B190" s="135" t="str">
        <f>PROPER(VLOOKUP(A190,[1]bd_lista!$A:$D,2,FALSE))</f>
        <v>Empresa Nacional De Ferrocarriles - Residual</v>
      </c>
      <c r="C190" s="229" t="s">
        <v>11980</v>
      </c>
      <c r="D190" s="217">
        <f>VLOOKUP(A190,'[1]RES. TRL'!A:C,2,FALSE)</f>
        <v>0</v>
      </c>
      <c r="E190" s="217">
        <f>VLOOKUP(A190,'[1]RES. TRL'!A:C,3,FALSE)</f>
        <v>0</v>
      </c>
      <c r="F190" s="217">
        <f>VLOOKUP(A190,[1]RES.CDI!A:B,2,FALSE)</f>
        <v>2259088.9299999997</v>
      </c>
      <c r="G190" s="217">
        <f>VLOOKUP(A190,'[1]CUT Bs'!A:S,2,FALSE)</f>
        <v>0</v>
      </c>
      <c r="H190" s="217">
        <f>VLOOKUP(A190,'[1]CUT Bs'!A:S,3,FALSE)</f>
        <v>0</v>
      </c>
      <c r="I190" s="217">
        <f>VLOOKUP(A190,'[1]CUT Bs'!A:S,4,FALSE)</f>
        <v>0</v>
      </c>
      <c r="J190" s="217">
        <f>VLOOKUP(A190,'[1]CUT Bs'!A:S,5,FALSE)</f>
        <v>0</v>
      </c>
      <c r="K190" s="217">
        <f>VLOOKUP(A190,'[1]CUT Bs'!A:S,6,FALSE)</f>
        <v>0</v>
      </c>
      <c r="L190" s="217">
        <f>VLOOKUP(A190,'[1]CUT Bs'!A:S,7,FALSE)</f>
        <v>0</v>
      </c>
      <c r="M190" s="217">
        <f>VLOOKUP(A190,'[1]CUT Bs'!A:S,8,FALSE)</f>
        <v>0</v>
      </c>
      <c r="N190" s="217">
        <f>VLOOKUP(A190,'[1]CUT Bs'!A:S,9,FALSE)</f>
        <v>0</v>
      </c>
      <c r="O190" s="217">
        <f>VLOOKUP(A190,'[1]CUT Bs'!A:S,10,FALSE)</f>
        <v>0</v>
      </c>
      <c r="P190" s="217">
        <f>VLOOKUP(A190,'[1]CUT Bs'!A:S,11,FALSE)</f>
        <v>0</v>
      </c>
      <c r="Q190" s="217">
        <f>VLOOKUP(A190,'[1]CUT Bs'!A:S,12,FALSE)</f>
        <v>0</v>
      </c>
      <c r="R190" s="217">
        <f>VLOOKUP(A190,'[1]CUT Bs'!A:S,13,FALSE)</f>
        <v>0</v>
      </c>
      <c r="S190" s="217">
        <f>VLOOKUP(A190,'[1]CUT Bs'!A:S,14,FALSE)</f>
        <v>0</v>
      </c>
      <c r="T190" s="217">
        <f>VLOOKUP(A190,'[1]CUT Bs'!A:S,15,FALSE)</f>
        <v>0</v>
      </c>
      <c r="U190" s="217">
        <f>VLOOKUP(A190,'[1]CUT Bs'!A:S,16,FALSE)</f>
        <v>0</v>
      </c>
      <c r="V190" s="217">
        <f>VLOOKUP(A190,'[1]CUT Bs'!A:S,17,FALSE)</f>
        <v>0</v>
      </c>
      <c r="W190" s="217">
        <f>VLOOKUP(A190,'[1]RES. TRL'!F:H,2,FALSE)</f>
        <v>0</v>
      </c>
      <c r="X190" s="217">
        <f>VLOOKUP(A190,'[1]RES. TRL'!F:H,3,FALSE)</f>
        <v>0</v>
      </c>
      <c r="Y190" s="217">
        <f>VLOOKUP(A190,'[1]CUT USD'!A:N,2,FALSE)</f>
        <v>0</v>
      </c>
      <c r="Z190" s="217">
        <f>VLOOKUP(A190,'[1]CUT USD'!A:N,3,FALSE)</f>
        <v>0</v>
      </c>
      <c r="AA190" s="217">
        <f>VLOOKUP(A190,'[1]CUT USD'!A:N,4,FALSE)</f>
        <v>0</v>
      </c>
      <c r="AB190" s="217">
        <f>VLOOKUP(A190,'[1]CUT USD'!A:N,5,FALSE)</f>
        <v>0</v>
      </c>
      <c r="AC190" s="217">
        <f>VLOOKUP(A190,'[1]CUT USD'!A:N,6,FALSE)</f>
        <v>0</v>
      </c>
      <c r="AD190" s="217">
        <f>VLOOKUP(A190,'[1]CUT USD'!A:N,7,FALSE)</f>
        <v>0</v>
      </c>
      <c r="AE190" s="217">
        <f>VLOOKUP(A190,'[1]CUT USD'!A:N,8,FALSE)</f>
        <v>0</v>
      </c>
      <c r="AF190" s="217">
        <f>VLOOKUP(A190,'[1]CUT USD'!A:N,9,FALSE)</f>
        <v>0</v>
      </c>
      <c r="AG190" s="217">
        <f>VLOOKUP(A190,'[1]CUT USD'!A:N,10,FALSE)</f>
        <v>0</v>
      </c>
      <c r="AH190" s="217">
        <f>VLOOKUP(A190,'[1]CUT USD'!A:N,11,FALSE)</f>
        <v>0</v>
      </c>
      <c r="AI190" s="217">
        <f>VLOOKUP(A190,'[1]CUT USD'!A:N,12,FALSE)</f>
        <v>0</v>
      </c>
      <c r="AJ190" s="217">
        <f>VLOOKUP(A190,'[1]CUT USD'!A:N,13,FALSE)</f>
        <v>0</v>
      </c>
      <c r="AK190" s="217">
        <f>VLOOKUP(A190,'[1]CUT USD'!A:N,14,FALSE)</f>
        <v>0</v>
      </c>
      <c r="AL190" s="160">
        <f t="shared" si="3"/>
        <v>2259088.9299999997</v>
      </c>
      <c r="AO190" s="84"/>
    </row>
    <row r="191" spans="1:41" ht="33" customHeight="1">
      <c r="A191" s="134">
        <v>523</v>
      </c>
      <c r="B191" s="135" t="str">
        <f>PROPER(VLOOKUP(A191,[1]bd_lista!$A:$D,2,FALSE))</f>
        <v>Empresa De Correos De Bolivia</v>
      </c>
      <c r="C191" s="136" t="s">
        <v>11981</v>
      </c>
      <c r="D191" s="217">
        <f>VLOOKUP(A191,'[1]RES. TRL'!A:C,2,FALSE)</f>
        <v>0</v>
      </c>
      <c r="E191" s="217">
        <f>VLOOKUP(A191,'[1]RES. TRL'!A:C,3,FALSE)</f>
        <v>0</v>
      </c>
      <c r="F191" s="217">
        <f>VLOOKUP(A191,[1]RES.CDI!A:B,2,FALSE)</f>
        <v>2557</v>
      </c>
      <c r="G191" s="217">
        <f>VLOOKUP(A191,'[1]CUT Bs'!A:S,2,FALSE)</f>
        <v>276067.34000000003</v>
      </c>
      <c r="H191" s="217">
        <f>VLOOKUP(A191,'[1]CUT Bs'!A:S,3,FALSE)</f>
        <v>0</v>
      </c>
      <c r="I191" s="217">
        <f>VLOOKUP(A191,'[1]CUT Bs'!A:S,4,FALSE)</f>
        <v>0</v>
      </c>
      <c r="J191" s="217">
        <f>VLOOKUP(A191,'[1]CUT Bs'!A:S,5,FALSE)</f>
        <v>26922</v>
      </c>
      <c r="K191" s="217">
        <f>VLOOKUP(A191,'[1]CUT Bs'!A:S,6,FALSE)</f>
        <v>0</v>
      </c>
      <c r="L191" s="217">
        <f>VLOOKUP(A191,'[1]CUT Bs'!A:S,7,FALSE)</f>
        <v>0</v>
      </c>
      <c r="M191" s="217">
        <f>VLOOKUP(A191,'[1]CUT Bs'!A:S,8,FALSE)</f>
        <v>0</v>
      </c>
      <c r="N191" s="217">
        <f>VLOOKUP(A191,'[1]CUT Bs'!A:S,9,FALSE)</f>
        <v>0</v>
      </c>
      <c r="O191" s="217">
        <f>VLOOKUP(A191,'[1]CUT Bs'!A:S,10,FALSE)</f>
        <v>0</v>
      </c>
      <c r="P191" s="217">
        <f>VLOOKUP(A191,'[1]CUT Bs'!A:S,11,FALSE)</f>
        <v>0</v>
      </c>
      <c r="Q191" s="217">
        <f>VLOOKUP(A191,'[1]CUT Bs'!A:S,12,FALSE)</f>
        <v>0</v>
      </c>
      <c r="R191" s="217">
        <f>VLOOKUP(A191,'[1]CUT Bs'!A:S,13,FALSE)</f>
        <v>0</v>
      </c>
      <c r="S191" s="217">
        <f>VLOOKUP(A191,'[1]CUT Bs'!A:S,14,FALSE)</f>
        <v>0</v>
      </c>
      <c r="T191" s="217">
        <f>VLOOKUP(A191,'[1]CUT Bs'!A:S,15,FALSE)</f>
        <v>0</v>
      </c>
      <c r="U191" s="217">
        <f>VLOOKUP(A191,'[1]CUT Bs'!A:S,16,FALSE)</f>
        <v>0</v>
      </c>
      <c r="V191" s="217">
        <f>VLOOKUP(A191,'[1]CUT Bs'!A:S,17,FALSE)</f>
        <v>0</v>
      </c>
      <c r="W191" s="217">
        <f>VLOOKUP(A191,'[1]RES. TRL'!F:H,2,FALSE)</f>
        <v>0</v>
      </c>
      <c r="X191" s="217">
        <f>VLOOKUP(A191,'[1]RES. TRL'!F:H,3,FALSE)</f>
        <v>0</v>
      </c>
      <c r="Y191" s="217">
        <f>VLOOKUP(A191,'[1]CUT USD'!A:N,2,FALSE)</f>
        <v>0</v>
      </c>
      <c r="Z191" s="217">
        <f>VLOOKUP(A191,'[1]CUT USD'!A:N,3,FALSE)</f>
        <v>0</v>
      </c>
      <c r="AA191" s="217">
        <f>VLOOKUP(A191,'[1]CUT USD'!A:N,4,FALSE)</f>
        <v>0</v>
      </c>
      <c r="AB191" s="217">
        <f>VLOOKUP(A191,'[1]CUT USD'!A:N,5,FALSE)</f>
        <v>0</v>
      </c>
      <c r="AC191" s="217">
        <f>VLOOKUP(A191,'[1]CUT USD'!A:N,6,FALSE)</f>
        <v>0</v>
      </c>
      <c r="AD191" s="217">
        <f>VLOOKUP(A191,'[1]CUT USD'!A:N,7,FALSE)</f>
        <v>0</v>
      </c>
      <c r="AE191" s="217">
        <f>VLOOKUP(A191,'[1]CUT USD'!A:N,8,FALSE)</f>
        <v>0</v>
      </c>
      <c r="AF191" s="217">
        <f>VLOOKUP(A191,'[1]CUT USD'!A:N,9,FALSE)</f>
        <v>0</v>
      </c>
      <c r="AG191" s="217">
        <f>VLOOKUP(A191,'[1]CUT USD'!A:N,10,FALSE)</f>
        <v>0</v>
      </c>
      <c r="AH191" s="217">
        <f>VLOOKUP(A191,'[1]CUT USD'!A:N,11,FALSE)</f>
        <v>0</v>
      </c>
      <c r="AI191" s="217">
        <f>VLOOKUP(A191,'[1]CUT USD'!A:N,12,FALSE)</f>
        <v>0</v>
      </c>
      <c r="AJ191" s="217">
        <f>VLOOKUP(A191,'[1]CUT USD'!A:N,13,FALSE)</f>
        <v>0</v>
      </c>
      <c r="AK191" s="217">
        <f>VLOOKUP(A191,'[1]CUT USD'!A:N,14,FALSE)</f>
        <v>0</v>
      </c>
      <c r="AL191" s="160">
        <f t="shared" si="3"/>
        <v>305546.34000000003</v>
      </c>
      <c r="AO191" s="84"/>
    </row>
    <row r="192" spans="1:41" ht="33" customHeight="1">
      <c r="A192" s="134">
        <v>525</v>
      </c>
      <c r="B192" s="135" t="str">
        <f>PROPER(VLOOKUP(A192,[1]bd_lista!$A:$D,2,FALSE))</f>
        <v>Transportes Aéreos Bolivianos</v>
      </c>
      <c r="C192" s="136" t="s">
        <v>11990</v>
      </c>
      <c r="D192" s="217">
        <f>VLOOKUP(A192,'[1]RES. TRL'!A:C,2,FALSE)</f>
        <v>0</v>
      </c>
      <c r="E192" s="217">
        <f>VLOOKUP(A192,'[1]RES. TRL'!A:C,3,FALSE)</f>
        <v>0</v>
      </c>
      <c r="F192" s="217">
        <f>VLOOKUP(A192,[1]RES.CDI!A:B,2,FALSE)</f>
        <v>8170.12</v>
      </c>
      <c r="G192" s="217">
        <f>VLOOKUP(A192,'[1]CUT Bs'!A:S,2,FALSE)</f>
        <v>1738432.08</v>
      </c>
      <c r="H192" s="217">
        <f>VLOOKUP(A192,'[1]CUT Bs'!A:S,3,FALSE)</f>
        <v>0</v>
      </c>
      <c r="I192" s="217">
        <f>VLOOKUP(A192,'[1]CUT Bs'!A:S,4,FALSE)</f>
        <v>0</v>
      </c>
      <c r="J192" s="217">
        <f>VLOOKUP(A192,'[1]CUT Bs'!A:S,5,FALSE)</f>
        <v>0</v>
      </c>
      <c r="K192" s="217">
        <f>VLOOKUP(A192,'[1]CUT Bs'!A:S,6,FALSE)</f>
        <v>0</v>
      </c>
      <c r="L192" s="217">
        <f>VLOOKUP(A192,'[1]CUT Bs'!A:S,7,FALSE)</f>
        <v>0</v>
      </c>
      <c r="M192" s="217">
        <f>VLOOKUP(A192,'[1]CUT Bs'!A:S,8,FALSE)</f>
        <v>0</v>
      </c>
      <c r="N192" s="217">
        <f>VLOOKUP(A192,'[1]CUT Bs'!A:S,9,FALSE)</f>
        <v>0</v>
      </c>
      <c r="O192" s="217">
        <f>VLOOKUP(A192,'[1]CUT Bs'!A:S,10,FALSE)</f>
        <v>0</v>
      </c>
      <c r="P192" s="217">
        <f>VLOOKUP(A192,'[1]CUT Bs'!A:S,11,FALSE)</f>
        <v>0</v>
      </c>
      <c r="Q192" s="217">
        <f>VLOOKUP(A192,'[1]CUT Bs'!A:S,12,FALSE)</f>
        <v>0</v>
      </c>
      <c r="R192" s="217">
        <f>VLOOKUP(A192,'[1]CUT Bs'!A:S,13,FALSE)</f>
        <v>0</v>
      </c>
      <c r="S192" s="217">
        <f>VLOOKUP(A192,'[1]CUT Bs'!A:S,14,FALSE)</f>
        <v>0</v>
      </c>
      <c r="T192" s="217">
        <f>VLOOKUP(A192,'[1]CUT Bs'!A:S,15,FALSE)</f>
        <v>0</v>
      </c>
      <c r="U192" s="217">
        <f>VLOOKUP(A192,'[1]CUT Bs'!A:S,16,FALSE)</f>
        <v>0</v>
      </c>
      <c r="V192" s="217">
        <f>VLOOKUP(A192,'[1]CUT Bs'!A:S,17,FALSE)</f>
        <v>0</v>
      </c>
      <c r="W192" s="217">
        <f>VLOOKUP(A192,'[1]RES. TRL'!F:H,2,FALSE)</f>
        <v>0</v>
      </c>
      <c r="X192" s="217">
        <f>VLOOKUP(A192,'[1]RES. TRL'!F:H,3,FALSE)</f>
        <v>0</v>
      </c>
      <c r="Y192" s="217">
        <f>VLOOKUP(A192,'[1]CUT USD'!A:N,2,FALSE)</f>
        <v>0</v>
      </c>
      <c r="Z192" s="217">
        <f>VLOOKUP(A192,'[1]CUT USD'!A:N,3,FALSE)</f>
        <v>0</v>
      </c>
      <c r="AA192" s="217">
        <f>VLOOKUP(A192,'[1]CUT USD'!A:N,4,FALSE)</f>
        <v>0</v>
      </c>
      <c r="AB192" s="217">
        <f>VLOOKUP(A192,'[1]CUT USD'!A:N,5,FALSE)</f>
        <v>0</v>
      </c>
      <c r="AC192" s="217">
        <f>VLOOKUP(A192,'[1]CUT USD'!A:N,6,FALSE)</f>
        <v>0</v>
      </c>
      <c r="AD192" s="217">
        <f>VLOOKUP(A192,'[1]CUT USD'!A:N,7,FALSE)</f>
        <v>0</v>
      </c>
      <c r="AE192" s="217">
        <f>VLOOKUP(A192,'[1]CUT USD'!A:N,8,FALSE)</f>
        <v>0</v>
      </c>
      <c r="AF192" s="217">
        <f>VLOOKUP(A192,'[1]CUT USD'!A:N,9,FALSE)</f>
        <v>0</v>
      </c>
      <c r="AG192" s="217">
        <f>VLOOKUP(A192,'[1]CUT USD'!A:N,10,FALSE)</f>
        <v>0</v>
      </c>
      <c r="AH192" s="217">
        <f>VLOOKUP(A192,'[1]CUT USD'!A:N,11,FALSE)</f>
        <v>0</v>
      </c>
      <c r="AI192" s="217">
        <f>VLOOKUP(A192,'[1]CUT USD'!A:N,12,FALSE)</f>
        <v>0</v>
      </c>
      <c r="AJ192" s="217">
        <f>VLOOKUP(A192,'[1]CUT USD'!A:N,13,FALSE)</f>
        <v>0</v>
      </c>
      <c r="AK192" s="217">
        <f>VLOOKUP(A192,'[1]CUT USD'!A:N,14,FALSE)</f>
        <v>0</v>
      </c>
      <c r="AL192" s="160">
        <f t="shared" si="3"/>
        <v>1746602.2000000002</v>
      </c>
      <c r="AO192" s="84"/>
    </row>
    <row r="193" spans="1:41" ht="33" customHeight="1">
      <c r="A193" s="134">
        <v>526</v>
      </c>
      <c r="B193" s="135" t="str">
        <f>PROPER(VLOOKUP(A193,[1]bd_lista!$A:$D,2,FALSE))</f>
        <v>Bolivia Tv</v>
      </c>
      <c r="C193" s="136" t="s">
        <v>11980</v>
      </c>
      <c r="D193" s="217">
        <f>VLOOKUP(A193,'[1]RES. TRL'!A:C,2,FALSE)</f>
        <v>0</v>
      </c>
      <c r="E193" s="217">
        <f>VLOOKUP(A193,'[1]RES. TRL'!A:C,3,FALSE)</f>
        <v>0</v>
      </c>
      <c r="F193" s="217">
        <f>VLOOKUP(A193,[1]RES.CDI!A:B,2,FALSE)</f>
        <v>21060</v>
      </c>
      <c r="G193" s="217">
        <f>VLOOKUP(A193,'[1]CUT Bs'!A:S,2,FALSE)</f>
        <v>252837.16000000003</v>
      </c>
      <c r="H193" s="217">
        <f>VLOOKUP(A193,'[1]CUT Bs'!A:S,3,FALSE)</f>
        <v>0</v>
      </c>
      <c r="I193" s="217">
        <f>VLOOKUP(A193,'[1]CUT Bs'!A:S,4,FALSE)</f>
        <v>50</v>
      </c>
      <c r="J193" s="217">
        <f>VLOOKUP(A193,'[1]CUT Bs'!A:S,5,FALSE)</f>
        <v>0</v>
      </c>
      <c r="K193" s="217">
        <f>VLOOKUP(A193,'[1]CUT Bs'!A:S,6,FALSE)</f>
        <v>0</v>
      </c>
      <c r="L193" s="217">
        <f>VLOOKUP(A193,'[1]CUT Bs'!A:S,7,FALSE)</f>
        <v>5643.98</v>
      </c>
      <c r="M193" s="217">
        <f>VLOOKUP(A193,'[1]CUT Bs'!A:S,8,FALSE)</f>
        <v>0</v>
      </c>
      <c r="N193" s="217">
        <f>VLOOKUP(A193,'[1]CUT Bs'!A:S,9,FALSE)</f>
        <v>0</v>
      </c>
      <c r="O193" s="217">
        <f>VLOOKUP(A193,'[1]CUT Bs'!A:S,10,FALSE)</f>
        <v>119.02</v>
      </c>
      <c r="P193" s="217">
        <f>VLOOKUP(A193,'[1]CUT Bs'!A:S,11,FALSE)</f>
        <v>7092.45</v>
      </c>
      <c r="Q193" s="217">
        <f>VLOOKUP(A193,'[1]CUT Bs'!A:S,12,FALSE)</f>
        <v>3933</v>
      </c>
      <c r="R193" s="217">
        <f>VLOOKUP(A193,'[1]CUT Bs'!A:S,13,FALSE)</f>
        <v>0</v>
      </c>
      <c r="S193" s="217">
        <f>VLOOKUP(A193,'[1]CUT Bs'!A:S,14,FALSE)</f>
        <v>0</v>
      </c>
      <c r="T193" s="217">
        <f>VLOOKUP(A193,'[1]CUT Bs'!A:S,15,FALSE)</f>
        <v>0</v>
      </c>
      <c r="U193" s="217">
        <f>VLOOKUP(A193,'[1]CUT Bs'!A:S,16,FALSE)</f>
        <v>0</v>
      </c>
      <c r="V193" s="217">
        <f>VLOOKUP(A193,'[1]CUT Bs'!A:S,17,FALSE)</f>
        <v>0</v>
      </c>
      <c r="W193" s="217">
        <f>VLOOKUP(A193,'[1]RES. TRL'!F:H,2,FALSE)</f>
        <v>0</v>
      </c>
      <c r="X193" s="217">
        <f>VLOOKUP(A193,'[1]RES. TRL'!F:H,3,FALSE)</f>
        <v>0</v>
      </c>
      <c r="Y193" s="217">
        <f>VLOOKUP(A193,'[1]CUT USD'!A:N,2,FALSE)</f>
        <v>0</v>
      </c>
      <c r="Z193" s="217">
        <f>VLOOKUP(A193,'[1]CUT USD'!A:N,3,FALSE)</f>
        <v>0</v>
      </c>
      <c r="AA193" s="217">
        <f>VLOOKUP(A193,'[1]CUT USD'!A:N,4,FALSE)</f>
        <v>0</v>
      </c>
      <c r="AB193" s="217">
        <f>VLOOKUP(A193,'[1]CUT USD'!A:N,5,FALSE)</f>
        <v>0</v>
      </c>
      <c r="AC193" s="217">
        <f>VLOOKUP(A193,'[1]CUT USD'!A:N,6,FALSE)</f>
        <v>0</v>
      </c>
      <c r="AD193" s="217">
        <f>VLOOKUP(A193,'[1]CUT USD'!A:N,7,FALSE)</f>
        <v>0</v>
      </c>
      <c r="AE193" s="217">
        <f>VLOOKUP(A193,'[1]CUT USD'!A:N,8,FALSE)</f>
        <v>0</v>
      </c>
      <c r="AF193" s="217">
        <f>VLOOKUP(A193,'[1]CUT USD'!A:N,9,FALSE)</f>
        <v>0</v>
      </c>
      <c r="AG193" s="217">
        <f>VLOOKUP(A193,'[1]CUT USD'!A:N,10,FALSE)</f>
        <v>0</v>
      </c>
      <c r="AH193" s="217">
        <f>VLOOKUP(A193,'[1]CUT USD'!A:N,11,FALSE)</f>
        <v>0</v>
      </c>
      <c r="AI193" s="217">
        <f>VLOOKUP(A193,'[1]CUT USD'!A:N,12,FALSE)</f>
        <v>0</v>
      </c>
      <c r="AJ193" s="217">
        <f>VLOOKUP(A193,'[1]CUT USD'!A:N,13,FALSE)</f>
        <v>0</v>
      </c>
      <c r="AK193" s="217">
        <f>VLOOKUP(A193,'[1]CUT USD'!A:N,14,FALSE)</f>
        <v>0</v>
      </c>
      <c r="AL193" s="160">
        <f t="shared" si="3"/>
        <v>290735.61000000004</v>
      </c>
      <c r="AO193" s="84"/>
    </row>
    <row r="194" spans="1:41" ht="33" customHeight="1">
      <c r="A194" s="134">
        <v>548</v>
      </c>
      <c r="B194" s="135" t="str">
        <f>PROPER(VLOOKUP(A194,[1]bd_lista!$A:$D,2,FALSE))</f>
        <v>Corporación De Las Fuerzas Armadas P/ El Des. Nacional</v>
      </c>
      <c r="C194" s="136" t="s">
        <v>11987</v>
      </c>
      <c r="D194" s="217">
        <f>VLOOKUP(A194,'[1]RES. TRL'!A:C,2,FALSE)</f>
        <v>0</v>
      </c>
      <c r="E194" s="217">
        <f>VLOOKUP(A194,'[1]RES. TRL'!A:C,3,FALSE)</f>
        <v>0</v>
      </c>
      <c r="F194" s="217">
        <f>VLOOKUP(A194,[1]RES.CDI!A:B,2,FALSE)</f>
        <v>0</v>
      </c>
      <c r="G194" s="217">
        <f>VLOOKUP(A194,'[1]CUT Bs'!A:S,2,FALSE)</f>
        <v>0</v>
      </c>
      <c r="H194" s="217">
        <f>VLOOKUP(A194,'[1]CUT Bs'!A:S,3,FALSE)</f>
        <v>0</v>
      </c>
      <c r="I194" s="217">
        <f>VLOOKUP(A194,'[1]CUT Bs'!A:S,4,FALSE)</f>
        <v>0</v>
      </c>
      <c r="J194" s="217">
        <f>VLOOKUP(A194,'[1]CUT Bs'!A:S,5,FALSE)</f>
        <v>0</v>
      </c>
      <c r="K194" s="217">
        <f>VLOOKUP(A194,'[1]CUT Bs'!A:S,6,FALSE)</f>
        <v>0</v>
      </c>
      <c r="L194" s="217">
        <f>VLOOKUP(A194,'[1]CUT Bs'!A:S,7,FALSE)</f>
        <v>0</v>
      </c>
      <c r="M194" s="217">
        <f>VLOOKUP(A194,'[1]CUT Bs'!A:S,8,FALSE)</f>
        <v>0</v>
      </c>
      <c r="N194" s="217">
        <f>VLOOKUP(A194,'[1]CUT Bs'!A:S,9,FALSE)</f>
        <v>0</v>
      </c>
      <c r="O194" s="217">
        <f>VLOOKUP(A194,'[1]CUT Bs'!A:S,10,FALSE)</f>
        <v>0</v>
      </c>
      <c r="P194" s="217">
        <f>VLOOKUP(A194,'[1]CUT Bs'!A:S,11,FALSE)</f>
        <v>0</v>
      </c>
      <c r="Q194" s="217">
        <f>VLOOKUP(A194,'[1]CUT Bs'!A:S,12,FALSE)</f>
        <v>0</v>
      </c>
      <c r="R194" s="217">
        <f>VLOOKUP(A194,'[1]CUT Bs'!A:S,13,FALSE)</f>
        <v>0</v>
      </c>
      <c r="S194" s="217">
        <f>VLOOKUP(A194,'[1]CUT Bs'!A:S,14,FALSE)</f>
        <v>0</v>
      </c>
      <c r="T194" s="217">
        <f>VLOOKUP(A194,'[1]CUT Bs'!A:S,15,FALSE)</f>
        <v>0</v>
      </c>
      <c r="U194" s="217">
        <f>VLOOKUP(A194,'[1]CUT Bs'!A:S,16,FALSE)</f>
        <v>0</v>
      </c>
      <c r="V194" s="217">
        <f>VLOOKUP(A194,'[1]CUT Bs'!A:S,17,FALSE)</f>
        <v>0</v>
      </c>
      <c r="W194" s="217">
        <f>VLOOKUP(A194,'[1]RES. TRL'!F:H,2,FALSE)</f>
        <v>0</v>
      </c>
      <c r="X194" s="217">
        <f>VLOOKUP(A194,'[1]RES. TRL'!F:H,3,FALSE)</f>
        <v>0</v>
      </c>
      <c r="Y194" s="217">
        <f>VLOOKUP(A194,'[1]CUT USD'!A:N,2,FALSE)</f>
        <v>0</v>
      </c>
      <c r="Z194" s="217">
        <f>VLOOKUP(A194,'[1]CUT USD'!A:N,3,FALSE)</f>
        <v>0</v>
      </c>
      <c r="AA194" s="217">
        <f>VLOOKUP(A194,'[1]CUT USD'!A:N,4,FALSE)</f>
        <v>0</v>
      </c>
      <c r="AB194" s="217">
        <f>VLOOKUP(A194,'[1]CUT USD'!A:N,5,FALSE)</f>
        <v>0</v>
      </c>
      <c r="AC194" s="217">
        <f>VLOOKUP(A194,'[1]CUT USD'!A:N,6,FALSE)</f>
        <v>0</v>
      </c>
      <c r="AD194" s="217">
        <f>VLOOKUP(A194,'[1]CUT USD'!A:N,7,FALSE)</f>
        <v>0</v>
      </c>
      <c r="AE194" s="217">
        <f>VLOOKUP(A194,'[1]CUT USD'!A:N,8,FALSE)</f>
        <v>0</v>
      </c>
      <c r="AF194" s="217">
        <f>VLOOKUP(A194,'[1]CUT USD'!A:N,9,FALSE)</f>
        <v>0</v>
      </c>
      <c r="AG194" s="217">
        <f>VLOOKUP(A194,'[1]CUT USD'!A:N,10,FALSE)</f>
        <v>0</v>
      </c>
      <c r="AH194" s="217">
        <f>VLOOKUP(A194,'[1]CUT USD'!A:N,11,FALSE)</f>
        <v>0</v>
      </c>
      <c r="AI194" s="217">
        <f>VLOOKUP(A194,'[1]CUT USD'!A:N,12,FALSE)</f>
        <v>0</v>
      </c>
      <c r="AJ194" s="217">
        <f>VLOOKUP(A194,'[1]CUT USD'!A:N,13,FALSE)</f>
        <v>0</v>
      </c>
      <c r="AK194" s="217">
        <f>VLOOKUP(A194,'[1]CUT USD'!A:N,14,FALSE)</f>
        <v>0</v>
      </c>
      <c r="AL194" s="160">
        <f t="shared" si="3"/>
        <v>0</v>
      </c>
      <c r="AO194" s="84"/>
    </row>
    <row r="195" spans="1:41" ht="33" customHeight="1">
      <c r="A195" s="134">
        <v>551</v>
      </c>
      <c r="B195" s="135" t="str">
        <f>PROPER(VLOOKUP(A195,[1]bd_lista!$A:$D,2,FALSE))</f>
        <v>Empresa Naviera Boliviana</v>
      </c>
      <c r="C195" s="136" t="s">
        <v>11990</v>
      </c>
      <c r="D195" s="217">
        <f>VLOOKUP(A195,'[1]RES. TRL'!A:C,2,FALSE)</f>
        <v>0</v>
      </c>
      <c r="E195" s="217">
        <f>VLOOKUP(A195,'[1]RES. TRL'!A:C,3,FALSE)</f>
        <v>0</v>
      </c>
      <c r="F195" s="217">
        <f>VLOOKUP(A195,[1]RES.CDI!A:B,2,FALSE)</f>
        <v>0</v>
      </c>
      <c r="G195" s="217">
        <f>VLOOKUP(A195,'[1]CUT Bs'!A:S,2,FALSE)</f>
        <v>0</v>
      </c>
      <c r="H195" s="217">
        <f>VLOOKUP(A195,'[1]CUT Bs'!A:S,3,FALSE)</f>
        <v>0</v>
      </c>
      <c r="I195" s="217">
        <f>VLOOKUP(A195,'[1]CUT Bs'!A:S,4,FALSE)</f>
        <v>0</v>
      </c>
      <c r="J195" s="217">
        <f>VLOOKUP(A195,'[1]CUT Bs'!A:S,5,FALSE)</f>
        <v>0</v>
      </c>
      <c r="K195" s="217">
        <f>VLOOKUP(A195,'[1]CUT Bs'!A:S,6,FALSE)</f>
        <v>0</v>
      </c>
      <c r="L195" s="217">
        <f>VLOOKUP(A195,'[1]CUT Bs'!A:S,7,FALSE)</f>
        <v>0</v>
      </c>
      <c r="M195" s="217">
        <f>VLOOKUP(A195,'[1]CUT Bs'!A:S,8,FALSE)</f>
        <v>0</v>
      </c>
      <c r="N195" s="217">
        <f>VLOOKUP(A195,'[1]CUT Bs'!A:S,9,FALSE)</f>
        <v>0</v>
      </c>
      <c r="O195" s="217">
        <f>VLOOKUP(A195,'[1]CUT Bs'!A:S,10,FALSE)</f>
        <v>0</v>
      </c>
      <c r="P195" s="217">
        <f>VLOOKUP(A195,'[1]CUT Bs'!A:S,11,FALSE)</f>
        <v>0</v>
      </c>
      <c r="Q195" s="217">
        <f>VLOOKUP(A195,'[1]CUT Bs'!A:S,12,FALSE)</f>
        <v>0</v>
      </c>
      <c r="R195" s="217">
        <f>VLOOKUP(A195,'[1]CUT Bs'!A:S,13,FALSE)</f>
        <v>0</v>
      </c>
      <c r="S195" s="217">
        <f>VLOOKUP(A195,'[1]CUT Bs'!A:S,14,FALSE)</f>
        <v>0</v>
      </c>
      <c r="T195" s="217">
        <f>VLOOKUP(A195,'[1]CUT Bs'!A:S,15,FALSE)</f>
        <v>0</v>
      </c>
      <c r="U195" s="217">
        <f>VLOOKUP(A195,'[1]CUT Bs'!A:S,16,FALSE)</f>
        <v>0</v>
      </c>
      <c r="V195" s="217">
        <f>VLOOKUP(A195,'[1]CUT Bs'!A:S,17,FALSE)</f>
        <v>0</v>
      </c>
      <c r="W195" s="217">
        <f>VLOOKUP(A195,'[1]RES. TRL'!F:H,2,FALSE)</f>
        <v>0</v>
      </c>
      <c r="X195" s="217">
        <f>VLOOKUP(A195,'[1]RES. TRL'!F:H,3,FALSE)</f>
        <v>0</v>
      </c>
      <c r="Y195" s="217">
        <f>VLOOKUP(A195,'[1]CUT USD'!A:N,2,FALSE)</f>
        <v>0</v>
      </c>
      <c r="Z195" s="217">
        <f>VLOOKUP(A195,'[1]CUT USD'!A:N,3,FALSE)</f>
        <v>0</v>
      </c>
      <c r="AA195" s="217">
        <f>VLOOKUP(A195,'[1]CUT USD'!A:N,4,FALSE)</f>
        <v>0</v>
      </c>
      <c r="AB195" s="217">
        <f>VLOOKUP(A195,'[1]CUT USD'!A:N,5,FALSE)</f>
        <v>0</v>
      </c>
      <c r="AC195" s="217">
        <f>VLOOKUP(A195,'[1]CUT USD'!A:N,6,FALSE)</f>
        <v>0</v>
      </c>
      <c r="AD195" s="217">
        <f>VLOOKUP(A195,'[1]CUT USD'!A:N,7,FALSE)</f>
        <v>0</v>
      </c>
      <c r="AE195" s="217">
        <f>VLOOKUP(A195,'[1]CUT USD'!A:N,8,FALSE)</f>
        <v>0</v>
      </c>
      <c r="AF195" s="217">
        <f>VLOOKUP(A195,'[1]CUT USD'!A:N,9,FALSE)</f>
        <v>0</v>
      </c>
      <c r="AG195" s="217">
        <f>VLOOKUP(A195,'[1]CUT USD'!A:N,10,FALSE)</f>
        <v>0</v>
      </c>
      <c r="AH195" s="217">
        <f>VLOOKUP(A195,'[1]CUT USD'!A:N,11,FALSE)</f>
        <v>0</v>
      </c>
      <c r="AI195" s="217">
        <f>VLOOKUP(A195,'[1]CUT USD'!A:N,12,FALSE)</f>
        <v>0</v>
      </c>
      <c r="AJ195" s="217">
        <f>VLOOKUP(A195,'[1]CUT USD'!A:N,13,FALSE)</f>
        <v>0</v>
      </c>
      <c r="AK195" s="217">
        <f>VLOOKUP(A195,'[1]CUT USD'!A:N,14,FALSE)</f>
        <v>0</v>
      </c>
      <c r="AL195" s="160">
        <f t="shared" si="3"/>
        <v>0</v>
      </c>
      <c r="AO195" s="84"/>
    </row>
    <row r="196" spans="1:41" ht="33" customHeight="1">
      <c r="A196" s="134">
        <v>572</v>
      </c>
      <c r="B196" s="135" t="str">
        <f>PROPER(VLOOKUP(A196,[1]bd_lista!$A:$D,2,FALSE))</f>
        <v>Empresa De Apoyo A La Producción De Alimentos</v>
      </c>
      <c r="C196" s="136" t="s">
        <v>11987</v>
      </c>
      <c r="D196" s="217">
        <f>VLOOKUP(A196,'[1]RES. TRL'!A:C,2,FALSE)</f>
        <v>0</v>
      </c>
      <c r="E196" s="217">
        <f>VLOOKUP(A196,'[1]RES. TRL'!A:C,3,FALSE)</f>
        <v>5876.42</v>
      </c>
      <c r="F196" s="217">
        <f>VLOOKUP(A196,[1]RES.CDI!A:B,2,FALSE)</f>
        <v>1141721.68</v>
      </c>
      <c r="G196" s="217">
        <f>VLOOKUP(A196,'[1]CUT Bs'!A:S,2,FALSE)</f>
        <v>2605.62</v>
      </c>
      <c r="H196" s="217">
        <f>VLOOKUP(A196,'[1]CUT Bs'!A:S,3,FALSE)</f>
        <v>0</v>
      </c>
      <c r="I196" s="217">
        <f>VLOOKUP(A196,'[1]CUT Bs'!A:S,4,FALSE)</f>
        <v>0</v>
      </c>
      <c r="J196" s="217">
        <f>VLOOKUP(A196,'[1]CUT Bs'!A:S,5,FALSE)</f>
        <v>0</v>
      </c>
      <c r="K196" s="217">
        <f>VLOOKUP(A196,'[1]CUT Bs'!A:S,6,FALSE)</f>
        <v>0</v>
      </c>
      <c r="L196" s="217">
        <f>VLOOKUP(A196,'[1]CUT Bs'!A:S,7,FALSE)</f>
        <v>0</v>
      </c>
      <c r="M196" s="217">
        <f>VLOOKUP(A196,'[1]CUT Bs'!A:S,8,FALSE)</f>
        <v>0</v>
      </c>
      <c r="N196" s="217">
        <f>VLOOKUP(A196,'[1]CUT Bs'!A:S,9,FALSE)</f>
        <v>0</v>
      </c>
      <c r="O196" s="217">
        <f>VLOOKUP(A196,'[1]CUT Bs'!A:S,10,FALSE)</f>
        <v>0</v>
      </c>
      <c r="P196" s="217">
        <f>VLOOKUP(A196,'[1]CUT Bs'!A:S,11,FALSE)</f>
        <v>0</v>
      </c>
      <c r="Q196" s="217">
        <f>VLOOKUP(A196,'[1]CUT Bs'!A:S,12,FALSE)</f>
        <v>0</v>
      </c>
      <c r="R196" s="217">
        <f>VLOOKUP(A196,'[1]CUT Bs'!A:S,13,FALSE)</f>
        <v>0</v>
      </c>
      <c r="S196" s="217">
        <f>VLOOKUP(A196,'[1]CUT Bs'!A:S,14,FALSE)</f>
        <v>0</v>
      </c>
      <c r="T196" s="217">
        <f>VLOOKUP(A196,'[1]CUT Bs'!A:S,15,FALSE)</f>
        <v>0</v>
      </c>
      <c r="U196" s="217">
        <f>VLOOKUP(A196,'[1]CUT Bs'!A:S,16,FALSE)</f>
        <v>0</v>
      </c>
      <c r="V196" s="217">
        <f>VLOOKUP(A196,'[1]CUT Bs'!A:S,17,FALSE)</f>
        <v>0</v>
      </c>
      <c r="W196" s="217">
        <f>VLOOKUP(A196,'[1]RES. TRL'!F:H,2,FALSE)</f>
        <v>0</v>
      </c>
      <c r="X196" s="217">
        <f>VLOOKUP(A196,'[1]RES. TRL'!F:H,3,FALSE)</f>
        <v>0</v>
      </c>
      <c r="Y196" s="217">
        <f>VLOOKUP(A196,'[1]CUT USD'!A:N,2,FALSE)</f>
        <v>0</v>
      </c>
      <c r="Z196" s="217">
        <f>VLOOKUP(A196,'[1]CUT USD'!A:N,3,FALSE)</f>
        <v>0</v>
      </c>
      <c r="AA196" s="217">
        <f>VLOOKUP(A196,'[1]CUT USD'!A:N,4,FALSE)</f>
        <v>0</v>
      </c>
      <c r="AB196" s="217">
        <f>VLOOKUP(A196,'[1]CUT USD'!A:N,5,FALSE)</f>
        <v>0</v>
      </c>
      <c r="AC196" s="217">
        <f>VLOOKUP(A196,'[1]CUT USD'!A:N,6,FALSE)</f>
        <v>0</v>
      </c>
      <c r="AD196" s="217">
        <f>VLOOKUP(A196,'[1]CUT USD'!A:N,7,FALSE)</f>
        <v>0</v>
      </c>
      <c r="AE196" s="217">
        <f>VLOOKUP(A196,'[1]CUT USD'!A:N,8,FALSE)</f>
        <v>0</v>
      </c>
      <c r="AF196" s="217">
        <f>VLOOKUP(A196,'[1]CUT USD'!A:N,9,FALSE)</f>
        <v>0</v>
      </c>
      <c r="AG196" s="217">
        <f>VLOOKUP(A196,'[1]CUT USD'!A:N,10,FALSE)</f>
        <v>0</v>
      </c>
      <c r="AH196" s="217">
        <f>VLOOKUP(A196,'[1]CUT USD'!A:N,11,FALSE)</f>
        <v>0</v>
      </c>
      <c r="AI196" s="217">
        <f>VLOOKUP(A196,'[1]CUT USD'!A:N,12,FALSE)</f>
        <v>0</v>
      </c>
      <c r="AJ196" s="217">
        <f>VLOOKUP(A196,'[1]CUT USD'!A:N,13,FALSE)</f>
        <v>0</v>
      </c>
      <c r="AK196" s="217">
        <f>VLOOKUP(A196,'[1]CUT USD'!A:N,14,FALSE)</f>
        <v>0</v>
      </c>
      <c r="AL196" s="160">
        <f t="shared" si="3"/>
        <v>1150203.72</v>
      </c>
      <c r="AO196" s="84"/>
    </row>
    <row r="197" spans="1:41" ht="33" customHeight="1">
      <c r="A197" s="134">
        <v>573</v>
      </c>
      <c r="B197" s="135" t="str">
        <f>PROPER(VLOOKUP(A197,[1]bd_lista!$A:$D,2,FALSE))</f>
        <v>Empresa Siderúrgica Del Mutún</v>
      </c>
      <c r="C197" s="136" t="s">
        <v>11980</v>
      </c>
      <c r="D197" s="217">
        <f>VLOOKUP(A197,'[1]RES. TRL'!A:C,2,FALSE)</f>
        <v>0</v>
      </c>
      <c r="E197" s="217">
        <f>VLOOKUP(A197,'[1]RES. TRL'!A:C,3,FALSE)</f>
        <v>0</v>
      </c>
      <c r="F197" s="217">
        <f>VLOOKUP(A197,[1]RES.CDI!A:B,2,FALSE)</f>
        <v>0</v>
      </c>
      <c r="G197" s="217">
        <f>VLOOKUP(A197,'[1]CUT Bs'!A:S,2,FALSE)</f>
        <v>0</v>
      </c>
      <c r="H197" s="217">
        <f>VLOOKUP(A197,'[1]CUT Bs'!A:S,3,FALSE)</f>
        <v>0</v>
      </c>
      <c r="I197" s="217">
        <f>VLOOKUP(A197,'[1]CUT Bs'!A:S,4,FALSE)</f>
        <v>0</v>
      </c>
      <c r="J197" s="217">
        <f>VLOOKUP(A197,'[1]CUT Bs'!A:S,5,FALSE)</f>
        <v>0</v>
      </c>
      <c r="K197" s="217">
        <f>VLOOKUP(A197,'[1]CUT Bs'!A:S,6,FALSE)</f>
        <v>0</v>
      </c>
      <c r="L197" s="217">
        <f>VLOOKUP(A197,'[1]CUT Bs'!A:S,7,FALSE)</f>
        <v>0</v>
      </c>
      <c r="M197" s="217">
        <f>VLOOKUP(A197,'[1]CUT Bs'!A:S,8,FALSE)</f>
        <v>0</v>
      </c>
      <c r="N197" s="217">
        <f>VLOOKUP(A197,'[1]CUT Bs'!A:S,9,FALSE)</f>
        <v>0</v>
      </c>
      <c r="O197" s="217">
        <f>VLOOKUP(A197,'[1]CUT Bs'!A:S,10,FALSE)</f>
        <v>0</v>
      </c>
      <c r="P197" s="217">
        <f>VLOOKUP(A197,'[1]CUT Bs'!A:S,11,FALSE)</f>
        <v>0</v>
      </c>
      <c r="Q197" s="217">
        <f>VLOOKUP(A197,'[1]CUT Bs'!A:S,12,FALSE)</f>
        <v>0</v>
      </c>
      <c r="R197" s="217">
        <f>VLOOKUP(A197,'[1]CUT Bs'!A:S,13,FALSE)</f>
        <v>0</v>
      </c>
      <c r="S197" s="217">
        <f>VLOOKUP(A197,'[1]CUT Bs'!A:S,14,FALSE)</f>
        <v>0</v>
      </c>
      <c r="T197" s="217">
        <f>VLOOKUP(A197,'[1]CUT Bs'!A:S,15,FALSE)</f>
        <v>0</v>
      </c>
      <c r="U197" s="217">
        <f>VLOOKUP(A197,'[1]CUT Bs'!A:S,16,FALSE)</f>
        <v>0</v>
      </c>
      <c r="V197" s="217">
        <f>VLOOKUP(A197,'[1]CUT Bs'!A:S,17,FALSE)</f>
        <v>0</v>
      </c>
      <c r="W197" s="217">
        <f>VLOOKUP(A197,'[1]RES. TRL'!F:H,2,FALSE)</f>
        <v>0</v>
      </c>
      <c r="X197" s="217">
        <f>VLOOKUP(A197,'[1]RES. TRL'!F:H,3,FALSE)</f>
        <v>0</v>
      </c>
      <c r="Y197" s="217">
        <f>VLOOKUP(A197,'[1]CUT USD'!A:N,2,FALSE)</f>
        <v>0</v>
      </c>
      <c r="Z197" s="217">
        <f>VLOOKUP(A197,'[1]CUT USD'!A:N,3,FALSE)</f>
        <v>0</v>
      </c>
      <c r="AA197" s="217">
        <f>VLOOKUP(A197,'[1]CUT USD'!A:N,4,FALSE)</f>
        <v>0</v>
      </c>
      <c r="AB197" s="217">
        <f>VLOOKUP(A197,'[1]CUT USD'!A:N,5,FALSE)</f>
        <v>0</v>
      </c>
      <c r="AC197" s="217">
        <f>VLOOKUP(A197,'[1]CUT USD'!A:N,6,FALSE)</f>
        <v>0</v>
      </c>
      <c r="AD197" s="217">
        <f>VLOOKUP(A197,'[1]CUT USD'!A:N,7,FALSE)</f>
        <v>0</v>
      </c>
      <c r="AE197" s="217">
        <f>VLOOKUP(A197,'[1]CUT USD'!A:N,8,FALSE)</f>
        <v>0</v>
      </c>
      <c r="AF197" s="217">
        <f>VLOOKUP(A197,'[1]CUT USD'!A:N,9,FALSE)</f>
        <v>0</v>
      </c>
      <c r="AG197" s="217">
        <f>VLOOKUP(A197,'[1]CUT USD'!A:N,10,FALSE)</f>
        <v>0</v>
      </c>
      <c r="AH197" s="217">
        <f>VLOOKUP(A197,'[1]CUT USD'!A:N,11,FALSE)</f>
        <v>0</v>
      </c>
      <c r="AI197" s="217">
        <f>VLOOKUP(A197,'[1]CUT USD'!A:N,12,FALSE)</f>
        <v>0</v>
      </c>
      <c r="AJ197" s="217">
        <f>VLOOKUP(A197,'[1]CUT USD'!A:N,13,FALSE)</f>
        <v>0</v>
      </c>
      <c r="AK197" s="217">
        <f>VLOOKUP(A197,'[1]CUT USD'!A:N,14,FALSE)</f>
        <v>0</v>
      </c>
      <c r="AL197" s="160">
        <f t="shared" si="3"/>
        <v>0</v>
      </c>
      <c r="AO197" s="84"/>
    </row>
    <row r="198" spans="1:41" ht="33" customHeight="1">
      <c r="A198" s="134">
        <v>574</v>
      </c>
      <c r="B198" s="135" t="str">
        <f>PROPER(VLOOKUP(A198,[1]bd_lista!$A:$D,2,FALSE))</f>
        <v>Lácteos De Bolivia</v>
      </c>
      <c r="C198" s="136" t="s">
        <v>11986</v>
      </c>
      <c r="D198" s="217">
        <f>VLOOKUP(A198,'[1]RES. TRL'!A:C,2,FALSE)</f>
        <v>1000000</v>
      </c>
      <c r="E198" s="217">
        <f>VLOOKUP(A198,'[1]RES. TRL'!A:C,3,FALSE)</f>
        <v>736.78</v>
      </c>
      <c r="F198" s="217">
        <f>VLOOKUP(A198,[1]RES.CDI!A:B,2,FALSE)</f>
        <v>0</v>
      </c>
      <c r="G198" s="217">
        <f>VLOOKUP(A198,'[1]CUT Bs'!A:S,2,FALSE)</f>
        <v>1081489.7399999998</v>
      </c>
      <c r="H198" s="217">
        <f>VLOOKUP(A198,'[1]CUT Bs'!A:S,3,FALSE)</f>
        <v>0</v>
      </c>
      <c r="I198" s="217">
        <f>VLOOKUP(A198,'[1]CUT Bs'!A:S,4,FALSE)</f>
        <v>50</v>
      </c>
      <c r="J198" s="217">
        <f>VLOOKUP(A198,'[1]CUT Bs'!A:S,5,FALSE)</f>
        <v>0</v>
      </c>
      <c r="K198" s="217">
        <f>VLOOKUP(A198,'[1]CUT Bs'!A:S,6,FALSE)</f>
        <v>0</v>
      </c>
      <c r="L198" s="217">
        <f>VLOOKUP(A198,'[1]CUT Bs'!A:S,7,FALSE)</f>
        <v>0</v>
      </c>
      <c r="M198" s="217">
        <f>VLOOKUP(A198,'[1]CUT Bs'!A:S,8,FALSE)</f>
        <v>0</v>
      </c>
      <c r="N198" s="217">
        <f>VLOOKUP(A198,'[1]CUT Bs'!A:S,9,FALSE)</f>
        <v>0</v>
      </c>
      <c r="O198" s="217">
        <f>VLOOKUP(A198,'[1]CUT Bs'!A:S,10,FALSE)</f>
        <v>0</v>
      </c>
      <c r="P198" s="217">
        <f>VLOOKUP(A198,'[1]CUT Bs'!A:S,11,FALSE)</f>
        <v>0</v>
      </c>
      <c r="Q198" s="217">
        <f>VLOOKUP(A198,'[1]CUT Bs'!A:S,12,FALSE)</f>
        <v>0</v>
      </c>
      <c r="R198" s="217">
        <f>VLOOKUP(A198,'[1]CUT Bs'!A:S,13,FALSE)</f>
        <v>0</v>
      </c>
      <c r="S198" s="217">
        <f>VLOOKUP(A198,'[1]CUT Bs'!A:S,14,FALSE)</f>
        <v>0</v>
      </c>
      <c r="T198" s="217">
        <f>VLOOKUP(A198,'[1]CUT Bs'!A:S,15,FALSE)</f>
        <v>0</v>
      </c>
      <c r="U198" s="217">
        <f>VLOOKUP(A198,'[1]CUT Bs'!A:S,16,FALSE)</f>
        <v>0</v>
      </c>
      <c r="V198" s="217">
        <f>VLOOKUP(A198,'[1]CUT Bs'!A:S,17,FALSE)</f>
        <v>0</v>
      </c>
      <c r="W198" s="217">
        <f>VLOOKUP(A198,'[1]RES. TRL'!F:H,2,FALSE)</f>
        <v>0</v>
      </c>
      <c r="X198" s="217">
        <f>VLOOKUP(A198,'[1]RES. TRL'!F:H,3,FALSE)</f>
        <v>0</v>
      </c>
      <c r="Y198" s="217">
        <f>VLOOKUP(A198,'[1]CUT USD'!A:N,2,FALSE)</f>
        <v>0</v>
      </c>
      <c r="Z198" s="217">
        <f>VLOOKUP(A198,'[1]CUT USD'!A:N,3,FALSE)</f>
        <v>0</v>
      </c>
      <c r="AA198" s="217">
        <f>VLOOKUP(A198,'[1]CUT USD'!A:N,4,FALSE)</f>
        <v>0</v>
      </c>
      <c r="AB198" s="217">
        <f>VLOOKUP(A198,'[1]CUT USD'!A:N,5,FALSE)</f>
        <v>0</v>
      </c>
      <c r="AC198" s="217">
        <f>VLOOKUP(A198,'[1]CUT USD'!A:N,6,FALSE)</f>
        <v>0</v>
      </c>
      <c r="AD198" s="217">
        <f>VLOOKUP(A198,'[1]CUT USD'!A:N,7,FALSE)</f>
        <v>0</v>
      </c>
      <c r="AE198" s="217">
        <f>VLOOKUP(A198,'[1]CUT USD'!A:N,8,FALSE)</f>
        <v>0</v>
      </c>
      <c r="AF198" s="217">
        <f>VLOOKUP(A198,'[1]CUT USD'!A:N,9,FALSE)</f>
        <v>0</v>
      </c>
      <c r="AG198" s="217">
        <f>VLOOKUP(A198,'[1]CUT USD'!A:N,10,FALSE)</f>
        <v>0</v>
      </c>
      <c r="AH198" s="217">
        <f>VLOOKUP(A198,'[1]CUT USD'!A:N,11,FALSE)</f>
        <v>0</v>
      </c>
      <c r="AI198" s="217">
        <f>VLOOKUP(A198,'[1]CUT USD'!A:N,12,FALSE)</f>
        <v>0</v>
      </c>
      <c r="AJ198" s="217">
        <f>VLOOKUP(A198,'[1]CUT USD'!A:N,13,FALSE)</f>
        <v>0</v>
      </c>
      <c r="AK198" s="217">
        <f>VLOOKUP(A198,'[1]CUT USD'!A:N,14,FALSE)</f>
        <v>0</v>
      </c>
      <c r="AL198" s="160">
        <f t="shared" si="3"/>
        <v>2082276.5199999998</v>
      </c>
      <c r="AO198" s="84"/>
    </row>
    <row r="199" spans="1:41" ht="33" customHeight="1">
      <c r="A199" s="134">
        <v>575</v>
      </c>
      <c r="B199" s="135" t="str">
        <f>PROPER(VLOOKUP(A199,[1]bd_lista!$A:$D,2,FALSE))</f>
        <v>Papeles De Bolivia</v>
      </c>
      <c r="C199" s="136" t="s">
        <v>11981</v>
      </c>
      <c r="D199" s="217">
        <f>VLOOKUP(A199,'[1]RES. TRL'!A:C,2,FALSE)</f>
        <v>0</v>
      </c>
      <c r="E199" s="217">
        <f>VLOOKUP(A199,'[1]RES. TRL'!A:C,3,FALSE)</f>
        <v>0</v>
      </c>
      <c r="F199" s="217">
        <f>VLOOKUP(A199,[1]RES.CDI!A:B,2,FALSE)</f>
        <v>0</v>
      </c>
      <c r="G199" s="217">
        <f>VLOOKUP(A199,'[1]CUT Bs'!A:S,2,FALSE)</f>
        <v>0</v>
      </c>
      <c r="H199" s="217">
        <f>VLOOKUP(A199,'[1]CUT Bs'!A:S,3,FALSE)</f>
        <v>0</v>
      </c>
      <c r="I199" s="217">
        <f>VLOOKUP(A199,'[1]CUT Bs'!A:S,4,FALSE)</f>
        <v>0</v>
      </c>
      <c r="J199" s="217">
        <f>VLOOKUP(A199,'[1]CUT Bs'!A:S,5,FALSE)</f>
        <v>0</v>
      </c>
      <c r="K199" s="217">
        <f>VLOOKUP(A199,'[1]CUT Bs'!A:S,6,FALSE)</f>
        <v>0</v>
      </c>
      <c r="L199" s="217">
        <f>VLOOKUP(A199,'[1]CUT Bs'!A:S,7,FALSE)</f>
        <v>0</v>
      </c>
      <c r="M199" s="217">
        <f>VLOOKUP(A199,'[1]CUT Bs'!A:S,8,FALSE)</f>
        <v>0</v>
      </c>
      <c r="N199" s="217">
        <f>VLOOKUP(A199,'[1]CUT Bs'!A:S,9,FALSE)</f>
        <v>0</v>
      </c>
      <c r="O199" s="217">
        <f>VLOOKUP(A199,'[1]CUT Bs'!A:S,10,FALSE)</f>
        <v>0</v>
      </c>
      <c r="P199" s="217">
        <f>VLOOKUP(A199,'[1]CUT Bs'!A:S,11,FALSE)</f>
        <v>0</v>
      </c>
      <c r="Q199" s="217">
        <f>VLOOKUP(A199,'[1]CUT Bs'!A:S,12,FALSE)</f>
        <v>0</v>
      </c>
      <c r="R199" s="217">
        <f>VLOOKUP(A199,'[1]CUT Bs'!A:S,13,FALSE)</f>
        <v>0</v>
      </c>
      <c r="S199" s="217">
        <f>VLOOKUP(A199,'[1]CUT Bs'!A:S,14,FALSE)</f>
        <v>0</v>
      </c>
      <c r="T199" s="217">
        <f>VLOOKUP(A199,'[1]CUT Bs'!A:S,15,FALSE)</f>
        <v>0</v>
      </c>
      <c r="U199" s="217">
        <f>VLOOKUP(A199,'[1]CUT Bs'!A:S,16,FALSE)</f>
        <v>0</v>
      </c>
      <c r="V199" s="217">
        <f>VLOOKUP(A199,'[1]CUT Bs'!A:S,17,FALSE)</f>
        <v>0</v>
      </c>
      <c r="W199" s="217">
        <f>VLOOKUP(A199,'[1]RES. TRL'!F:H,2,FALSE)</f>
        <v>0</v>
      </c>
      <c r="X199" s="217">
        <f>VLOOKUP(A199,'[1]RES. TRL'!F:H,3,FALSE)</f>
        <v>0</v>
      </c>
      <c r="Y199" s="217">
        <f>VLOOKUP(A199,'[1]CUT USD'!A:N,2,FALSE)</f>
        <v>0</v>
      </c>
      <c r="Z199" s="217">
        <f>VLOOKUP(A199,'[1]CUT USD'!A:N,3,FALSE)</f>
        <v>0</v>
      </c>
      <c r="AA199" s="217">
        <f>VLOOKUP(A199,'[1]CUT USD'!A:N,4,FALSE)</f>
        <v>0</v>
      </c>
      <c r="AB199" s="217">
        <f>VLOOKUP(A199,'[1]CUT USD'!A:N,5,FALSE)</f>
        <v>0</v>
      </c>
      <c r="AC199" s="217">
        <f>VLOOKUP(A199,'[1]CUT USD'!A:N,6,FALSE)</f>
        <v>0</v>
      </c>
      <c r="AD199" s="217">
        <f>VLOOKUP(A199,'[1]CUT USD'!A:N,7,FALSE)</f>
        <v>0</v>
      </c>
      <c r="AE199" s="217">
        <f>VLOOKUP(A199,'[1]CUT USD'!A:N,8,FALSE)</f>
        <v>0</v>
      </c>
      <c r="AF199" s="217">
        <f>VLOOKUP(A199,'[1]CUT USD'!A:N,9,FALSE)</f>
        <v>0</v>
      </c>
      <c r="AG199" s="217">
        <f>VLOOKUP(A199,'[1]CUT USD'!A:N,10,FALSE)</f>
        <v>0</v>
      </c>
      <c r="AH199" s="217">
        <f>VLOOKUP(A199,'[1]CUT USD'!A:N,11,FALSE)</f>
        <v>0</v>
      </c>
      <c r="AI199" s="217">
        <f>VLOOKUP(A199,'[1]CUT USD'!A:N,12,FALSE)</f>
        <v>0</v>
      </c>
      <c r="AJ199" s="217">
        <f>VLOOKUP(A199,'[1]CUT USD'!A:N,13,FALSE)</f>
        <v>0</v>
      </c>
      <c r="AK199" s="217">
        <f>VLOOKUP(A199,'[1]CUT USD'!A:N,14,FALSE)</f>
        <v>0</v>
      </c>
      <c r="AL199" s="160">
        <f t="shared" si="3"/>
        <v>0</v>
      </c>
      <c r="AO199" s="84"/>
    </row>
    <row r="200" spans="1:41" ht="33" customHeight="1">
      <c r="A200" s="134">
        <v>576</v>
      </c>
      <c r="B200" s="135" t="str">
        <f>PROPER(VLOOKUP(A200,[1]bd_lista!$A:$D,2,FALSE))</f>
        <v>Cartones De Bolivia</v>
      </c>
      <c r="C200" s="136" t="s">
        <v>11986</v>
      </c>
      <c r="D200" s="217">
        <f>VLOOKUP(A200,'[1]RES. TRL'!A:C,2,FALSE)</f>
        <v>0</v>
      </c>
      <c r="E200" s="217">
        <f>VLOOKUP(A200,'[1]RES. TRL'!A:C,3,FALSE)</f>
        <v>0</v>
      </c>
      <c r="F200" s="217">
        <f>VLOOKUP(A200,[1]RES.CDI!A:B,2,FALSE)</f>
        <v>33038.5</v>
      </c>
      <c r="G200" s="217">
        <f>VLOOKUP(A200,'[1]CUT Bs'!A:S,2,FALSE)</f>
        <v>196</v>
      </c>
      <c r="H200" s="217">
        <f>VLOOKUP(A200,'[1]CUT Bs'!A:S,3,FALSE)</f>
        <v>0</v>
      </c>
      <c r="I200" s="217">
        <f>VLOOKUP(A200,'[1]CUT Bs'!A:S,4,FALSE)</f>
        <v>2389.56</v>
      </c>
      <c r="J200" s="217">
        <f>VLOOKUP(A200,'[1]CUT Bs'!A:S,5,FALSE)</f>
        <v>535.08000000000004</v>
      </c>
      <c r="K200" s="217">
        <f>VLOOKUP(A200,'[1]CUT Bs'!A:S,6,FALSE)</f>
        <v>0</v>
      </c>
      <c r="L200" s="217">
        <f>VLOOKUP(A200,'[1]CUT Bs'!A:S,7,FALSE)</f>
        <v>1817.42</v>
      </c>
      <c r="M200" s="217">
        <f>VLOOKUP(A200,'[1]CUT Bs'!A:S,8,FALSE)</f>
        <v>0</v>
      </c>
      <c r="N200" s="217">
        <f>VLOOKUP(A200,'[1]CUT Bs'!A:S,9,FALSE)</f>
        <v>0</v>
      </c>
      <c r="O200" s="217">
        <f>VLOOKUP(A200,'[1]CUT Bs'!A:S,10,FALSE)</f>
        <v>0</v>
      </c>
      <c r="P200" s="217">
        <f>VLOOKUP(A200,'[1]CUT Bs'!A:S,11,FALSE)</f>
        <v>0</v>
      </c>
      <c r="Q200" s="217">
        <f>VLOOKUP(A200,'[1]CUT Bs'!A:S,12,FALSE)</f>
        <v>0</v>
      </c>
      <c r="R200" s="217">
        <f>VLOOKUP(A200,'[1]CUT Bs'!A:S,13,FALSE)</f>
        <v>0</v>
      </c>
      <c r="S200" s="217">
        <f>VLOOKUP(A200,'[1]CUT Bs'!A:S,14,FALSE)</f>
        <v>0</v>
      </c>
      <c r="T200" s="217">
        <f>VLOOKUP(A200,'[1]CUT Bs'!A:S,15,FALSE)</f>
        <v>0</v>
      </c>
      <c r="U200" s="217">
        <f>VLOOKUP(A200,'[1]CUT Bs'!A:S,16,FALSE)</f>
        <v>0</v>
      </c>
      <c r="V200" s="217">
        <f>VLOOKUP(A200,'[1]CUT Bs'!A:S,17,FALSE)</f>
        <v>0</v>
      </c>
      <c r="W200" s="217">
        <f>VLOOKUP(A200,'[1]RES. TRL'!F:H,2,FALSE)</f>
        <v>0</v>
      </c>
      <c r="X200" s="217">
        <f>VLOOKUP(A200,'[1]RES. TRL'!F:H,3,FALSE)</f>
        <v>0</v>
      </c>
      <c r="Y200" s="217">
        <f>VLOOKUP(A200,'[1]CUT USD'!A:N,2,FALSE)</f>
        <v>0</v>
      </c>
      <c r="Z200" s="217">
        <f>VLOOKUP(A200,'[1]CUT USD'!A:N,3,FALSE)</f>
        <v>0</v>
      </c>
      <c r="AA200" s="217">
        <f>VLOOKUP(A200,'[1]CUT USD'!A:N,4,FALSE)</f>
        <v>0</v>
      </c>
      <c r="AB200" s="217">
        <f>VLOOKUP(A200,'[1]CUT USD'!A:N,5,FALSE)</f>
        <v>0</v>
      </c>
      <c r="AC200" s="217">
        <f>VLOOKUP(A200,'[1]CUT USD'!A:N,6,FALSE)</f>
        <v>0</v>
      </c>
      <c r="AD200" s="217">
        <f>VLOOKUP(A200,'[1]CUT USD'!A:N,7,FALSE)</f>
        <v>0</v>
      </c>
      <c r="AE200" s="217">
        <f>VLOOKUP(A200,'[1]CUT USD'!A:N,8,FALSE)</f>
        <v>0</v>
      </c>
      <c r="AF200" s="217">
        <f>VLOOKUP(A200,'[1]CUT USD'!A:N,9,FALSE)</f>
        <v>0</v>
      </c>
      <c r="AG200" s="217">
        <f>VLOOKUP(A200,'[1]CUT USD'!A:N,10,FALSE)</f>
        <v>0</v>
      </c>
      <c r="AH200" s="217">
        <f>VLOOKUP(A200,'[1]CUT USD'!A:N,11,FALSE)</f>
        <v>0</v>
      </c>
      <c r="AI200" s="217">
        <f>VLOOKUP(A200,'[1]CUT USD'!A:N,12,FALSE)</f>
        <v>0</v>
      </c>
      <c r="AJ200" s="217">
        <f>VLOOKUP(A200,'[1]CUT USD'!A:N,13,FALSE)</f>
        <v>0</v>
      </c>
      <c r="AK200" s="217">
        <f>VLOOKUP(A200,'[1]CUT USD'!A:N,14,FALSE)</f>
        <v>0</v>
      </c>
      <c r="AL200" s="160">
        <f t="shared" si="3"/>
        <v>37976.559999999998</v>
      </c>
      <c r="AO200" s="84"/>
    </row>
    <row r="201" spans="1:41" ht="33" customHeight="1">
      <c r="A201" s="134">
        <v>578</v>
      </c>
      <c r="B201" s="135" t="str">
        <f>PROPER(VLOOKUP(A201,[1]bd_lista!$A:$D,2,FALSE))</f>
        <v>Boliviana De Aviación</v>
      </c>
      <c r="C201" s="136" t="s">
        <v>11980</v>
      </c>
      <c r="D201" s="217">
        <f>VLOOKUP(A201,'[1]RES. TRL'!A:C,2,FALSE)</f>
        <v>0</v>
      </c>
      <c r="E201" s="217">
        <f>VLOOKUP(A201,'[1]RES. TRL'!A:C,3,FALSE)</f>
        <v>0</v>
      </c>
      <c r="F201" s="217">
        <f>VLOOKUP(A201,[1]RES.CDI!A:B,2,FALSE)</f>
        <v>0</v>
      </c>
      <c r="G201" s="217">
        <f>VLOOKUP(A201,'[1]CUT Bs'!A:S,2,FALSE)</f>
        <v>147933.85</v>
      </c>
      <c r="H201" s="217">
        <f>VLOOKUP(A201,'[1]CUT Bs'!A:S,3,FALSE)</f>
        <v>0</v>
      </c>
      <c r="I201" s="217">
        <f>VLOOKUP(A201,'[1]CUT Bs'!A:S,4,FALSE)</f>
        <v>0</v>
      </c>
      <c r="J201" s="217">
        <f>VLOOKUP(A201,'[1]CUT Bs'!A:S,5,FALSE)</f>
        <v>0</v>
      </c>
      <c r="K201" s="217">
        <f>VLOOKUP(A201,'[1]CUT Bs'!A:S,6,FALSE)</f>
        <v>0</v>
      </c>
      <c r="L201" s="217">
        <f>VLOOKUP(A201,'[1]CUT Bs'!A:S,7,FALSE)</f>
        <v>5917.82</v>
      </c>
      <c r="M201" s="217">
        <f>VLOOKUP(A201,'[1]CUT Bs'!A:S,8,FALSE)</f>
        <v>0</v>
      </c>
      <c r="N201" s="217">
        <f>VLOOKUP(A201,'[1]CUT Bs'!A:S,9,FALSE)</f>
        <v>0</v>
      </c>
      <c r="O201" s="217">
        <f>VLOOKUP(A201,'[1]CUT Bs'!A:S,10,FALSE)</f>
        <v>0</v>
      </c>
      <c r="P201" s="217">
        <f>VLOOKUP(A201,'[1]CUT Bs'!A:S,11,FALSE)</f>
        <v>0</v>
      </c>
      <c r="Q201" s="217">
        <f>VLOOKUP(A201,'[1]CUT Bs'!A:S,12,FALSE)</f>
        <v>0</v>
      </c>
      <c r="R201" s="217">
        <f>VLOOKUP(A201,'[1]CUT Bs'!A:S,13,FALSE)</f>
        <v>0</v>
      </c>
      <c r="S201" s="217">
        <f>VLOOKUP(A201,'[1]CUT Bs'!A:S,14,FALSE)</f>
        <v>0</v>
      </c>
      <c r="T201" s="217">
        <f>VLOOKUP(A201,'[1]CUT Bs'!A:S,15,FALSE)</f>
        <v>0</v>
      </c>
      <c r="U201" s="217">
        <f>VLOOKUP(A201,'[1]CUT Bs'!A:S,16,FALSE)</f>
        <v>0</v>
      </c>
      <c r="V201" s="217">
        <f>VLOOKUP(A201,'[1]CUT Bs'!A:S,17,FALSE)</f>
        <v>0</v>
      </c>
      <c r="W201" s="217">
        <f>VLOOKUP(A201,'[1]RES. TRL'!F:H,2,FALSE)</f>
        <v>0</v>
      </c>
      <c r="X201" s="217">
        <f>VLOOKUP(A201,'[1]RES. TRL'!F:H,3,FALSE)</f>
        <v>0</v>
      </c>
      <c r="Y201" s="217">
        <f>VLOOKUP(A201,'[1]CUT USD'!A:N,2,FALSE)</f>
        <v>0</v>
      </c>
      <c r="Z201" s="217">
        <f>VLOOKUP(A201,'[1]CUT USD'!A:N,3,FALSE)</f>
        <v>0</v>
      </c>
      <c r="AA201" s="217">
        <f>VLOOKUP(A201,'[1]CUT USD'!A:N,4,FALSE)</f>
        <v>0</v>
      </c>
      <c r="AB201" s="217">
        <f>VLOOKUP(A201,'[1]CUT USD'!A:N,5,FALSE)</f>
        <v>0</v>
      </c>
      <c r="AC201" s="217">
        <f>VLOOKUP(A201,'[1]CUT USD'!A:N,6,FALSE)</f>
        <v>0</v>
      </c>
      <c r="AD201" s="217">
        <f>VLOOKUP(A201,'[1]CUT USD'!A:N,7,FALSE)</f>
        <v>0</v>
      </c>
      <c r="AE201" s="217">
        <f>VLOOKUP(A201,'[1]CUT USD'!A:N,8,FALSE)</f>
        <v>0</v>
      </c>
      <c r="AF201" s="217">
        <f>VLOOKUP(A201,'[1]CUT USD'!A:N,9,FALSE)</f>
        <v>0</v>
      </c>
      <c r="AG201" s="217">
        <f>VLOOKUP(A201,'[1]CUT USD'!A:N,10,FALSE)</f>
        <v>0</v>
      </c>
      <c r="AH201" s="217">
        <f>VLOOKUP(A201,'[1]CUT USD'!A:N,11,FALSE)</f>
        <v>0</v>
      </c>
      <c r="AI201" s="217">
        <f>VLOOKUP(A201,'[1]CUT USD'!A:N,12,FALSE)</f>
        <v>0</v>
      </c>
      <c r="AJ201" s="217">
        <f>VLOOKUP(A201,'[1]CUT USD'!A:N,13,FALSE)</f>
        <v>0</v>
      </c>
      <c r="AK201" s="217">
        <f>VLOOKUP(A201,'[1]CUT USD'!A:N,14,FALSE)</f>
        <v>0</v>
      </c>
      <c r="AL201" s="160">
        <f t="shared" si="3"/>
        <v>153851.67000000001</v>
      </c>
      <c r="AO201" s="84"/>
    </row>
    <row r="202" spans="1:41" ht="33" customHeight="1">
      <c r="A202" s="134">
        <v>579</v>
      </c>
      <c r="B202" s="135" t="str">
        <f>PROPER(VLOOKUP(A202,[1]bd_lista!$A:$D,2,FALSE))</f>
        <v>Empresa Púb. Nal. Estratégica Cementos De Bolivia</v>
      </c>
      <c r="C202" s="136" t="s">
        <v>11986</v>
      </c>
      <c r="D202" s="217">
        <f>VLOOKUP(A202,'[1]RES. TRL'!A:C,2,FALSE)</f>
        <v>0</v>
      </c>
      <c r="E202" s="217">
        <f>VLOOKUP(A202,'[1]RES. TRL'!A:C,3,FALSE)</f>
        <v>0</v>
      </c>
      <c r="F202" s="217">
        <f>VLOOKUP(A202,[1]RES.CDI!A:B,2,FALSE)</f>
        <v>0</v>
      </c>
      <c r="G202" s="217">
        <f>VLOOKUP(A202,'[1]CUT Bs'!A:S,2,FALSE)</f>
        <v>0</v>
      </c>
      <c r="H202" s="217">
        <f>VLOOKUP(A202,'[1]CUT Bs'!A:S,3,FALSE)</f>
        <v>0</v>
      </c>
      <c r="I202" s="217">
        <f>VLOOKUP(A202,'[1]CUT Bs'!A:S,4,FALSE)</f>
        <v>0</v>
      </c>
      <c r="J202" s="217">
        <f>VLOOKUP(A202,'[1]CUT Bs'!A:S,5,FALSE)</f>
        <v>0</v>
      </c>
      <c r="K202" s="217">
        <f>VLOOKUP(A202,'[1]CUT Bs'!A:S,6,FALSE)</f>
        <v>0</v>
      </c>
      <c r="L202" s="217">
        <f>VLOOKUP(A202,'[1]CUT Bs'!A:S,7,FALSE)</f>
        <v>0</v>
      </c>
      <c r="M202" s="217">
        <f>VLOOKUP(A202,'[1]CUT Bs'!A:S,8,FALSE)</f>
        <v>0</v>
      </c>
      <c r="N202" s="217">
        <f>VLOOKUP(A202,'[1]CUT Bs'!A:S,9,FALSE)</f>
        <v>0</v>
      </c>
      <c r="O202" s="217">
        <f>VLOOKUP(A202,'[1]CUT Bs'!A:S,10,FALSE)</f>
        <v>0</v>
      </c>
      <c r="P202" s="217">
        <f>VLOOKUP(A202,'[1]CUT Bs'!A:S,11,FALSE)</f>
        <v>0</v>
      </c>
      <c r="Q202" s="217">
        <f>VLOOKUP(A202,'[1]CUT Bs'!A:S,12,FALSE)</f>
        <v>0</v>
      </c>
      <c r="R202" s="217">
        <f>VLOOKUP(A202,'[1]CUT Bs'!A:S,13,FALSE)</f>
        <v>0</v>
      </c>
      <c r="S202" s="217">
        <f>VLOOKUP(A202,'[1]CUT Bs'!A:S,14,FALSE)</f>
        <v>0</v>
      </c>
      <c r="T202" s="217">
        <f>VLOOKUP(A202,'[1]CUT Bs'!A:S,15,FALSE)</f>
        <v>0</v>
      </c>
      <c r="U202" s="217">
        <f>VLOOKUP(A202,'[1]CUT Bs'!A:S,16,FALSE)</f>
        <v>0</v>
      </c>
      <c r="V202" s="217">
        <f>VLOOKUP(A202,'[1]CUT Bs'!A:S,17,FALSE)</f>
        <v>0</v>
      </c>
      <c r="W202" s="217">
        <f>VLOOKUP(A202,'[1]RES. TRL'!F:H,2,FALSE)</f>
        <v>0</v>
      </c>
      <c r="X202" s="217">
        <f>VLOOKUP(A202,'[1]RES. TRL'!F:H,3,FALSE)</f>
        <v>0</v>
      </c>
      <c r="Y202" s="217">
        <f>VLOOKUP(A202,'[1]CUT USD'!A:N,2,FALSE)</f>
        <v>0</v>
      </c>
      <c r="Z202" s="217">
        <f>VLOOKUP(A202,'[1]CUT USD'!A:N,3,FALSE)</f>
        <v>0</v>
      </c>
      <c r="AA202" s="217">
        <f>VLOOKUP(A202,'[1]CUT USD'!A:N,4,FALSE)</f>
        <v>0</v>
      </c>
      <c r="AB202" s="217">
        <f>VLOOKUP(A202,'[1]CUT USD'!A:N,5,FALSE)</f>
        <v>0</v>
      </c>
      <c r="AC202" s="217">
        <f>VLOOKUP(A202,'[1]CUT USD'!A:N,6,FALSE)</f>
        <v>0</v>
      </c>
      <c r="AD202" s="217">
        <f>VLOOKUP(A202,'[1]CUT USD'!A:N,7,FALSE)</f>
        <v>0</v>
      </c>
      <c r="AE202" s="217">
        <f>VLOOKUP(A202,'[1]CUT USD'!A:N,8,FALSE)</f>
        <v>0</v>
      </c>
      <c r="AF202" s="217">
        <f>VLOOKUP(A202,'[1]CUT USD'!A:N,9,FALSE)</f>
        <v>0</v>
      </c>
      <c r="AG202" s="217">
        <f>VLOOKUP(A202,'[1]CUT USD'!A:N,10,FALSE)</f>
        <v>0</v>
      </c>
      <c r="AH202" s="217">
        <f>VLOOKUP(A202,'[1]CUT USD'!A:N,11,FALSE)</f>
        <v>0</v>
      </c>
      <c r="AI202" s="217">
        <f>VLOOKUP(A202,'[1]CUT USD'!A:N,12,FALSE)</f>
        <v>0</v>
      </c>
      <c r="AJ202" s="217">
        <f>VLOOKUP(A202,'[1]CUT USD'!A:N,13,FALSE)</f>
        <v>0</v>
      </c>
      <c r="AK202" s="217">
        <f>VLOOKUP(A202,'[1]CUT USD'!A:N,14,FALSE)</f>
        <v>0</v>
      </c>
      <c r="AL202" s="160">
        <f t="shared" si="3"/>
        <v>0</v>
      </c>
      <c r="AO202" s="84"/>
    </row>
    <row r="203" spans="1:41" ht="33" customHeight="1">
      <c r="A203" s="134">
        <v>580</v>
      </c>
      <c r="B203" s="135" t="str">
        <f>PROPER(VLOOKUP(A203,[1]bd_lista!$A:$D,2,FALSE))</f>
        <v>Depósitos Aduaneros Bolivianos</v>
      </c>
      <c r="C203" s="136" t="s">
        <v>11989</v>
      </c>
      <c r="D203" s="217">
        <f>VLOOKUP(A203,'[1]RES. TRL'!A:C,2,FALSE)</f>
        <v>0</v>
      </c>
      <c r="E203" s="217">
        <f>VLOOKUP(A203,'[1]RES. TRL'!A:C,3,FALSE)</f>
        <v>0</v>
      </c>
      <c r="F203" s="217">
        <f>VLOOKUP(A203,[1]RES.CDI!A:B,2,FALSE)</f>
        <v>0</v>
      </c>
      <c r="G203" s="217">
        <f>VLOOKUP(A203,'[1]CUT Bs'!A:S,2,FALSE)</f>
        <v>136503.31999999995</v>
      </c>
      <c r="H203" s="217">
        <f>VLOOKUP(A203,'[1]CUT Bs'!A:S,3,FALSE)</f>
        <v>0</v>
      </c>
      <c r="I203" s="217">
        <f>VLOOKUP(A203,'[1]CUT Bs'!A:S,4,FALSE)</f>
        <v>0</v>
      </c>
      <c r="J203" s="217">
        <f>VLOOKUP(A203,'[1]CUT Bs'!A:S,5,FALSE)</f>
        <v>0</v>
      </c>
      <c r="K203" s="217">
        <f>VLOOKUP(A203,'[1]CUT Bs'!A:S,6,FALSE)</f>
        <v>0</v>
      </c>
      <c r="L203" s="217">
        <f>VLOOKUP(A203,'[1]CUT Bs'!A:S,7,FALSE)</f>
        <v>0</v>
      </c>
      <c r="M203" s="217">
        <f>VLOOKUP(A203,'[1]CUT Bs'!A:S,8,FALSE)</f>
        <v>0</v>
      </c>
      <c r="N203" s="217">
        <f>VLOOKUP(A203,'[1]CUT Bs'!A:S,9,FALSE)</f>
        <v>0</v>
      </c>
      <c r="O203" s="217">
        <f>VLOOKUP(A203,'[1]CUT Bs'!A:S,10,FALSE)</f>
        <v>0</v>
      </c>
      <c r="P203" s="217">
        <f>VLOOKUP(A203,'[1]CUT Bs'!A:S,11,FALSE)</f>
        <v>0</v>
      </c>
      <c r="Q203" s="217">
        <f>VLOOKUP(A203,'[1]CUT Bs'!A:S,12,FALSE)</f>
        <v>0</v>
      </c>
      <c r="R203" s="217">
        <f>VLOOKUP(A203,'[1]CUT Bs'!A:S,13,FALSE)</f>
        <v>0</v>
      </c>
      <c r="S203" s="217">
        <f>VLOOKUP(A203,'[1]CUT Bs'!A:S,14,FALSE)</f>
        <v>0</v>
      </c>
      <c r="T203" s="217">
        <f>VLOOKUP(A203,'[1]CUT Bs'!A:S,15,FALSE)</f>
        <v>0</v>
      </c>
      <c r="U203" s="217">
        <f>VLOOKUP(A203,'[1]CUT Bs'!A:S,16,FALSE)</f>
        <v>0</v>
      </c>
      <c r="V203" s="217">
        <f>VLOOKUP(A203,'[1]CUT Bs'!A:S,17,FALSE)</f>
        <v>0</v>
      </c>
      <c r="W203" s="217">
        <f>VLOOKUP(A203,'[1]RES. TRL'!F:H,2,FALSE)</f>
        <v>0</v>
      </c>
      <c r="X203" s="217">
        <f>VLOOKUP(A203,'[1]RES. TRL'!F:H,3,FALSE)</f>
        <v>0</v>
      </c>
      <c r="Y203" s="217">
        <f>VLOOKUP(A203,'[1]CUT USD'!A:N,2,FALSE)</f>
        <v>0</v>
      </c>
      <c r="Z203" s="217">
        <f>VLOOKUP(A203,'[1]CUT USD'!A:N,3,FALSE)</f>
        <v>0</v>
      </c>
      <c r="AA203" s="217">
        <f>VLOOKUP(A203,'[1]CUT USD'!A:N,4,FALSE)</f>
        <v>0</v>
      </c>
      <c r="AB203" s="217">
        <f>VLOOKUP(A203,'[1]CUT USD'!A:N,5,FALSE)</f>
        <v>0</v>
      </c>
      <c r="AC203" s="217">
        <f>VLOOKUP(A203,'[1]CUT USD'!A:N,6,FALSE)</f>
        <v>0</v>
      </c>
      <c r="AD203" s="217">
        <f>VLOOKUP(A203,'[1]CUT USD'!A:N,7,FALSE)</f>
        <v>0</v>
      </c>
      <c r="AE203" s="217">
        <f>VLOOKUP(A203,'[1]CUT USD'!A:N,8,FALSE)</f>
        <v>0</v>
      </c>
      <c r="AF203" s="217">
        <f>VLOOKUP(A203,'[1]CUT USD'!A:N,9,FALSE)</f>
        <v>0</v>
      </c>
      <c r="AG203" s="217">
        <f>VLOOKUP(A203,'[1]CUT USD'!A:N,10,FALSE)</f>
        <v>0</v>
      </c>
      <c r="AH203" s="217">
        <f>VLOOKUP(A203,'[1]CUT USD'!A:N,11,FALSE)</f>
        <v>0</v>
      </c>
      <c r="AI203" s="217">
        <f>VLOOKUP(A203,'[1]CUT USD'!A:N,12,FALSE)</f>
        <v>0</v>
      </c>
      <c r="AJ203" s="217">
        <f>VLOOKUP(A203,'[1]CUT USD'!A:N,13,FALSE)</f>
        <v>0</v>
      </c>
      <c r="AK203" s="217">
        <f>VLOOKUP(A203,'[1]CUT USD'!A:N,14,FALSE)</f>
        <v>0</v>
      </c>
      <c r="AL203" s="160">
        <f>SUM(D203:AK203)</f>
        <v>136503.31999999995</v>
      </c>
      <c r="AO203" s="84"/>
    </row>
    <row r="204" spans="1:41" ht="33" customHeight="1">
      <c r="A204" s="134">
        <v>581</v>
      </c>
      <c r="B204" s="135" t="str">
        <f>PROPER(VLOOKUP(A204,[1]bd_lista!$A:$D,2,FALSE))</f>
        <v>Empresa Púb. Nal. Estratégica Azúcar De Bolivia - Bermejo</v>
      </c>
      <c r="C204" s="136" t="s">
        <v>11990</v>
      </c>
      <c r="D204" s="217">
        <f>VLOOKUP(A204,'[1]RES. TRL'!A:C,2,FALSE)</f>
        <v>0</v>
      </c>
      <c r="E204" s="217">
        <f>VLOOKUP(A204,'[1]RES. TRL'!A:C,3,FALSE)</f>
        <v>0</v>
      </c>
      <c r="F204" s="217">
        <f>VLOOKUP(A204,[1]RES.CDI!A:B,2,FALSE)</f>
        <v>0</v>
      </c>
      <c r="G204" s="217">
        <f>VLOOKUP(A204,'[1]CUT Bs'!A:S,2,FALSE)</f>
        <v>0</v>
      </c>
      <c r="H204" s="217">
        <f>VLOOKUP(A204,'[1]CUT Bs'!A:S,3,FALSE)</f>
        <v>0</v>
      </c>
      <c r="I204" s="217">
        <f>VLOOKUP(A204,'[1]CUT Bs'!A:S,4,FALSE)</f>
        <v>0</v>
      </c>
      <c r="J204" s="217">
        <f>VLOOKUP(A204,'[1]CUT Bs'!A:S,5,FALSE)</f>
        <v>0</v>
      </c>
      <c r="K204" s="217">
        <f>VLOOKUP(A204,'[1]CUT Bs'!A:S,6,FALSE)</f>
        <v>0</v>
      </c>
      <c r="L204" s="217">
        <f>VLOOKUP(A204,'[1]CUT Bs'!A:S,7,FALSE)</f>
        <v>0</v>
      </c>
      <c r="M204" s="217">
        <f>VLOOKUP(A204,'[1]CUT Bs'!A:S,8,FALSE)</f>
        <v>0</v>
      </c>
      <c r="N204" s="217">
        <f>VLOOKUP(A204,'[1]CUT Bs'!A:S,9,FALSE)</f>
        <v>0</v>
      </c>
      <c r="O204" s="217">
        <f>VLOOKUP(A204,'[1]CUT Bs'!A:S,10,FALSE)</f>
        <v>0</v>
      </c>
      <c r="P204" s="217">
        <f>VLOOKUP(A204,'[1]CUT Bs'!A:S,11,FALSE)</f>
        <v>0</v>
      </c>
      <c r="Q204" s="217">
        <f>VLOOKUP(A204,'[1]CUT Bs'!A:S,12,FALSE)</f>
        <v>0</v>
      </c>
      <c r="R204" s="217">
        <f>VLOOKUP(A204,'[1]CUT Bs'!A:S,13,FALSE)</f>
        <v>0</v>
      </c>
      <c r="S204" s="217">
        <f>VLOOKUP(A204,'[1]CUT Bs'!A:S,14,FALSE)</f>
        <v>0</v>
      </c>
      <c r="T204" s="217">
        <f>VLOOKUP(A204,'[1]CUT Bs'!A:S,15,FALSE)</f>
        <v>0</v>
      </c>
      <c r="U204" s="217">
        <f>VLOOKUP(A204,'[1]CUT Bs'!A:S,16,FALSE)</f>
        <v>0</v>
      </c>
      <c r="V204" s="217">
        <f>VLOOKUP(A204,'[1]CUT Bs'!A:S,17,FALSE)</f>
        <v>0</v>
      </c>
      <c r="W204" s="217">
        <f>VLOOKUP(A204,'[1]RES. TRL'!F:H,2,FALSE)</f>
        <v>0</v>
      </c>
      <c r="X204" s="217">
        <f>VLOOKUP(A204,'[1]RES. TRL'!F:H,3,FALSE)</f>
        <v>0</v>
      </c>
      <c r="Y204" s="217">
        <f>VLOOKUP(A204,'[1]CUT USD'!A:N,2,FALSE)</f>
        <v>0</v>
      </c>
      <c r="Z204" s="217">
        <f>VLOOKUP(A204,'[1]CUT USD'!A:N,3,FALSE)</f>
        <v>0</v>
      </c>
      <c r="AA204" s="217">
        <f>VLOOKUP(A204,'[1]CUT USD'!A:N,4,FALSE)</f>
        <v>0</v>
      </c>
      <c r="AB204" s="217">
        <f>VLOOKUP(A204,'[1]CUT USD'!A:N,5,FALSE)</f>
        <v>0</v>
      </c>
      <c r="AC204" s="217">
        <f>VLOOKUP(A204,'[1]CUT USD'!A:N,6,FALSE)</f>
        <v>0</v>
      </c>
      <c r="AD204" s="217">
        <f>VLOOKUP(A204,'[1]CUT USD'!A:N,7,FALSE)</f>
        <v>0</v>
      </c>
      <c r="AE204" s="217">
        <f>VLOOKUP(A204,'[1]CUT USD'!A:N,8,FALSE)</f>
        <v>0</v>
      </c>
      <c r="AF204" s="217">
        <f>VLOOKUP(A204,'[1]CUT USD'!A:N,9,FALSE)</f>
        <v>0</v>
      </c>
      <c r="AG204" s="217">
        <f>VLOOKUP(A204,'[1]CUT USD'!A:N,10,FALSE)</f>
        <v>0</v>
      </c>
      <c r="AH204" s="217">
        <f>VLOOKUP(A204,'[1]CUT USD'!A:N,11,FALSE)</f>
        <v>0</v>
      </c>
      <c r="AI204" s="217">
        <f>VLOOKUP(A204,'[1]CUT USD'!A:N,12,FALSE)</f>
        <v>0</v>
      </c>
      <c r="AJ204" s="217">
        <f>VLOOKUP(A204,'[1]CUT USD'!A:N,13,FALSE)</f>
        <v>0</v>
      </c>
      <c r="AK204" s="217">
        <f>VLOOKUP(A204,'[1]CUT USD'!A:N,14,FALSE)</f>
        <v>0</v>
      </c>
      <c r="AL204" s="160">
        <f t="shared" si="3"/>
        <v>0</v>
      </c>
      <c r="AO204" s="84"/>
    </row>
    <row r="205" spans="1:41" ht="33" customHeight="1">
      <c r="A205" s="134">
        <v>582</v>
      </c>
      <c r="B205" s="135" t="str">
        <f>PROPER(VLOOKUP(A205,[1]bd_lista!$A:$D,2,FALSE))</f>
        <v>Empresa Boliviana De Almendras Y Derivados</v>
      </c>
      <c r="C205" s="136" t="s">
        <v>11985</v>
      </c>
      <c r="D205" s="217">
        <f>VLOOKUP(A205,'[1]RES. TRL'!A:C,2,FALSE)</f>
        <v>1500000</v>
      </c>
      <c r="E205" s="217">
        <f>VLOOKUP(A205,'[1]RES. TRL'!A:C,3,FALSE)</f>
        <v>0</v>
      </c>
      <c r="F205" s="217">
        <f>VLOOKUP(A205,[1]RES.CDI!A:B,2,FALSE)</f>
        <v>3570116.129999999</v>
      </c>
      <c r="G205" s="217">
        <f>VLOOKUP(A205,'[1]CUT Bs'!A:S,2,FALSE)</f>
        <v>7003421.1199999992</v>
      </c>
      <c r="H205" s="217">
        <f>VLOOKUP(A205,'[1]CUT Bs'!A:S,3,FALSE)</f>
        <v>0</v>
      </c>
      <c r="I205" s="217">
        <f>VLOOKUP(A205,'[1]CUT Bs'!A:S,4,FALSE)</f>
        <v>0</v>
      </c>
      <c r="J205" s="217">
        <f>VLOOKUP(A205,'[1]CUT Bs'!A:S,5,FALSE)</f>
        <v>3587</v>
      </c>
      <c r="K205" s="217">
        <f>VLOOKUP(A205,'[1]CUT Bs'!A:S,6,FALSE)</f>
        <v>0</v>
      </c>
      <c r="L205" s="217">
        <f>VLOOKUP(A205,'[1]CUT Bs'!A:S,7,FALSE)</f>
        <v>589.4</v>
      </c>
      <c r="M205" s="217">
        <f>VLOOKUP(A205,'[1]CUT Bs'!A:S,8,FALSE)</f>
        <v>0</v>
      </c>
      <c r="N205" s="217">
        <f>VLOOKUP(A205,'[1]CUT Bs'!A:S,9,FALSE)</f>
        <v>0</v>
      </c>
      <c r="O205" s="217">
        <f>VLOOKUP(A205,'[1]CUT Bs'!A:S,10,FALSE)</f>
        <v>0</v>
      </c>
      <c r="P205" s="217">
        <f>VLOOKUP(A205,'[1]CUT Bs'!A:S,11,FALSE)</f>
        <v>119.27</v>
      </c>
      <c r="Q205" s="217">
        <f>VLOOKUP(A205,'[1]CUT Bs'!A:S,12,FALSE)</f>
        <v>945</v>
      </c>
      <c r="R205" s="217">
        <f>VLOOKUP(A205,'[1]CUT Bs'!A:S,13,FALSE)</f>
        <v>0</v>
      </c>
      <c r="S205" s="217">
        <f>VLOOKUP(A205,'[1]CUT Bs'!A:S,14,FALSE)</f>
        <v>0</v>
      </c>
      <c r="T205" s="217">
        <f>VLOOKUP(A205,'[1]CUT Bs'!A:S,15,FALSE)</f>
        <v>0</v>
      </c>
      <c r="U205" s="217">
        <f>VLOOKUP(A205,'[1]CUT Bs'!A:S,16,FALSE)</f>
        <v>0</v>
      </c>
      <c r="V205" s="217">
        <f>VLOOKUP(A205,'[1]CUT Bs'!A:S,17,FALSE)</f>
        <v>0</v>
      </c>
      <c r="W205" s="217">
        <f>VLOOKUP(A205,'[1]RES. TRL'!F:H,2,FALSE)</f>
        <v>0</v>
      </c>
      <c r="X205" s="217">
        <f>VLOOKUP(A205,'[1]RES. TRL'!F:H,3,FALSE)</f>
        <v>0</v>
      </c>
      <c r="Y205" s="217">
        <f>VLOOKUP(A205,'[1]CUT USD'!A:N,2,FALSE)</f>
        <v>0</v>
      </c>
      <c r="Z205" s="217">
        <f>VLOOKUP(A205,'[1]CUT USD'!A:N,3,FALSE)</f>
        <v>0</v>
      </c>
      <c r="AA205" s="217">
        <f>VLOOKUP(A205,'[1]CUT USD'!A:N,4,FALSE)</f>
        <v>0</v>
      </c>
      <c r="AB205" s="217">
        <f>VLOOKUP(A205,'[1]CUT USD'!A:N,5,FALSE)</f>
        <v>0</v>
      </c>
      <c r="AC205" s="217">
        <f>VLOOKUP(A205,'[1]CUT USD'!A:N,6,FALSE)</f>
        <v>0</v>
      </c>
      <c r="AD205" s="217">
        <f>VLOOKUP(A205,'[1]CUT USD'!A:N,7,FALSE)</f>
        <v>0</v>
      </c>
      <c r="AE205" s="217">
        <f>VLOOKUP(A205,'[1]CUT USD'!A:N,8,FALSE)</f>
        <v>0</v>
      </c>
      <c r="AF205" s="217">
        <f>VLOOKUP(A205,'[1]CUT USD'!A:N,9,FALSE)</f>
        <v>0</v>
      </c>
      <c r="AG205" s="217">
        <f>VLOOKUP(A205,'[1]CUT USD'!A:N,10,FALSE)</f>
        <v>0</v>
      </c>
      <c r="AH205" s="217">
        <f>VLOOKUP(A205,'[1]CUT USD'!A:N,11,FALSE)</f>
        <v>0</v>
      </c>
      <c r="AI205" s="217">
        <f>VLOOKUP(A205,'[1]CUT USD'!A:N,12,FALSE)</f>
        <v>0</v>
      </c>
      <c r="AJ205" s="217">
        <f>VLOOKUP(A205,'[1]CUT USD'!A:N,13,FALSE)</f>
        <v>0</v>
      </c>
      <c r="AK205" s="217">
        <f>VLOOKUP(A205,'[1]CUT USD'!A:N,14,FALSE)</f>
        <v>0</v>
      </c>
      <c r="AL205" s="160">
        <f t="shared" ref="AL205:AL209" si="4">SUM(D205:AK205)</f>
        <v>12078777.919999998</v>
      </c>
      <c r="AO205" s="84"/>
    </row>
    <row r="206" spans="1:41" ht="33" customHeight="1">
      <c r="A206" s="134">
        <v>584</v>
      </c>
      <c r="B206" s="135" t="str">
        <f>PROPER(VLOOKUP(A206,[1]bd_lista!$A:$D,2,FALSE))</f>
        <v>Empresa Boliviana De Industrializacion De Hidrocarburos</v>
      </c>
      <c r="C206" s="136" t="s">
        <v>11984</v>
      </c>
      <c r="D206" s="217">
        <f>VLOOKUP(A206,'[1]RES. TRL'!A:C,2,FALSE)</f>
        <v>0</v>
      </c>
      <c r="E206" s="217">
        <f>VLOOKUP(A206,'[1]RES. TRL'!A:C,3,FALSE)</f>
        <v>0</v>
      </c>
      <c r="F206" s="217">
        <f>VLOOKUP(A206,[1]RES.CDI!A:B,2,FALSE)</f>
        <v>0</v>
      </c>
      <c r="G206" s="217">
        <f>VLOOKUP(A206,'[1]CUT Bs'!A:S,2,FALSE)</f>
        <v>0</v>
      </c>
      <c r="H206" s="217">
        <f>VLOOKUP(A206,'[1]CUT Bs'!A:S,3,FALSE)</f>
        <v>0</v>
      </c>
      <c r="I206" s="217">
        <f>VLOOKUP(A206,'[1]CUT Bs'!A:S,4,FALSE)</f>
        <v>0</v>
      </c>
      <c r="J206" s="217">
        <f>VLOOKUP(A206,'[1]CUT Bs'!A:S,5,FALSE)</f>
        <v>0</v>
      </c>
      <c r="K206" s="217">
        <f>VLOOKUP(A206,'[1]CUT Bs'!A:S,6,FALSE)</f>
        <v>0</v>
      </c>
      <c r="L206" s="217">
        <f>VLOOKUP(A206,'[1]CUT Bs'!A:S,7,FALSE)</f>
        <v>0</v>
      </c>
      <c r="M206" s="217">
        <f>VLOOKUP(A206,'[1]CUT Bs'!A:S,8,FALSE)</f>
        <v>0</v>
      </c>
      <c r="N206" s="217">
        <f>VLOOKUP(A206,'[1]CUT Bs'!A:S,9,FALSE)</f>
        <v>0</v>
      </c>
      <c r="O206" s="217">
        <f>VLOOKUP(A206,'[1]CUT Bs'!A:S,10,FALSE)</f>
        <v>0</v>
      </c>
      <c r="P206" s="217">
        <f>VLOOKUP(A206,'[1]CUT Bs'!A:S,11,FALSE)</f>
        <v>0</v>
      </c>
      <c r="Q206" s="217">
        <f>VLOOKUP(A206,'[1]CUT Bs'!A:S,12,FALSE)</f>
        <v>0</v>
      </c>
      <c r="R206" s="217">
        <f>VLOOKUP(A206,'[1]CUT Bs'!A:S,13,FALSE)</f>
        <v>0</v>
      </c>
      <c r="S206" s="217">
        <f>VLOOKUP(A206,'[1]CUT Bs'!A:S,14,FALSE)</f>
        <v>0</v>
      </c>
      <c r="T206" s="217">
        <f>VLOOKUP(A206,'[1]CUT Bs'!A:S,15,FALSE)</f>
        <v>0</v>
      </c>
      <c r="U206" s="217">
        <f>VLOOKUP(A206,'[1]CUT Bs'!A:S,16,FALSE)</f>
        <v>0</v>
      </c>
      <c r="V206" s="217">
        <f>VLOOKUP(A206,'[1]CUT Bs'!A:S,17,FALSE)</f>
        <v>0</v>
      </c>
      <c r="W206" s="217">
        <f>VLOOKUP(A206,'[1]RES. TRL'!F:H,2,FALSE)</f>
        <v>0</v>
      </c>
      <c r="X206" s="217">
        <f>VLOOKUP(A206,'[1]RES. TRL'!F:H,3,FALSE)</f>
        <v>0</v>
      </c>
      <c r="Y206" s="217">
        <f>VLOOKUP(A206,'[1]CUT USD'!A:N,2,FALSE)</f>
        <v>0</v>
      </c>
      <c r="Z206" s="217">
        <f>VLOOKUP(A206,'[1]CUT USD'!A:N,3,FALSE)</f>
        <v>0</v>
      </c>
      <c r="AA206" s="217">
        <f>VLOOKUP(A206,'[1]CUT USD'!A:N,4,FALSE)</f>
        <v>0</v>
      </c>
      <c r="AB206" s="217">
        <f>VLOOKUP(A206,'[1]CUT USD'!A:N,5,FALSE)</f>
        <v>0</v>
      </c>
      <c r="AC206" s="217">
        <f>VLOOKUP(A206,'[1]CUT USD'!A:N,6,FALSE)</f>
        <v>0</v>
      </c>
      <c r="AD206" s="217">
        <f>VLOOKUP(A206,'[1]CUT USD'!A:N,7,FALSE)</f>
        <v>0</v>
      </c>
      <c r="AE206" s="217">
        <f>VLOOKUP(A206,'[1]CUT USD'!A:N,8,FALSE)</f>
        <v>0</v>
      </c>
      <c r="AF206" s="217">
        <f>VLOOKUP(A206,'[1]CUT USD'!A:N,9,FALSE)</f>
        <v>0</v>
      </c>
      <c r="AG206" s="217">
        <f>VLOOKUP(A206,'[1]CUT USD'!A:N,10,FALSE)</f>
        <v>0</v>
      </c>
      <c r="AH206" s="217">
        <f>VLOOKUP(A206,'[1]CUT USD'!A:N,11,FALSE)</f>
        <v>0</v>
      </c>
      <c r="AI206" s="217">
        <f>VLOOKUP(A206,'[1]CUT USD'!A:N,12,FALSE)</f>
        <v>0</v>
      </c>
      <c r="AJ206" s="217">
        <f>VLOOKUP(A206,'[1]CUT USD'!A:N,13,FALSE)</f>
        <v>0</v>
      </c>
      <c r="AK206" s="217">
        <f>VLOOKUP(A206,'[1]CUT USD'!A:N,14,FALSE)</f>
        <v>0</v>
      </c>
      <c r="AL206" s="160">
        <f t="shared" si="4"/>
        <v>0</v>
      </c>
      <c r="AO206" s="84"/>
    </row>
    <row r="207" spans="1:41" ht="33" customHeight="1">
      <c r="A207" s="134">
        <v>585</v>
      </c>
      <c r="B207" s="135" t="str">
        <f>PROPER(VLOOKUP(A207,[1]bd_lista!$A:$D,2,FALSE))</f>
        <v>Agencia Boliviana Espacial</v>
      </c>
      <c r="C207" s="136" t="s">
        <v>11985</v>
      </c>
      <c r="D207" s="217">
        <f>VLOOKUP(A207,'[1]RES. TRL'!A:C,2,FALSE)</f>
        <v>0</v>
      </c>
      <c r="E207" s="217">
        <f>VLOOKUP(A207,'[1]RES. TRL'!A:C,3,FALSE)</f>
        <v>0</v>
      </c>
      <c r="F207" s="217">
        <f>VLOOKUP(A207,[1]RES.CDI!A:B,2,FALSE)</f>
        <v>0</v>
      </c>
      <c r="G207" s="217">
        <f>VLOOKUP(A207,'[1]CUT Bs'!A:S,2,FALSE)</f>
        <v>187.22</v>
      </c>
      <c r="H207" s="217">
        <f>VLOOKUP(A207,'[1]CUT Bs'!A:S,3,FALSE)</f>
        <v>0</v>
      </c>
      <c r="I207" s="217">
        <f>VLOOKUP(A207,'[1]CUT Bs'!A:S,4,FALSE)</f>
        <v>0</v>
      </c>
      <c r="J207" s="217">
        <f>VLOOKUP(A207,'[1]CUT Bs'!A:S,5,FALSE)</f>
        <v>0</v>
      </c>
      <c r="K207" s="217">
        <f>VLOOKUP(A207,'[1]CUT Bs'!A:S,6,FALSE)</f>
        <v>0</v>
      </c>
      <c r="L207" s="217">
        <f>VLOOKUP(A207,'[1]CUT Bs'!A:S,7,FALSE)</f>
        <v>0</v>
      </c>
      <c r="M207" s="217">
        <f>VLOOKUP(A207,'[1]CUT Bs'!A:S,8,FALSE)</f>
        <v>0</v>
      </c>
      <c r="N207" s="217">
        <f>VLOOKUP(A207,'[1]CUT Bs'!A:S,9,FALSE)</f>
        <v>0</v>
      </c>
      <c r="O207" s="217">
        <f>VLOOKUP(A207,'[1]CUT Bs'!A:S,10,FALSE)</f>
        <v>0</v>
      </c>
      <c r="P207" s="217">
        <f>VLOOKUP(A207,'[1]CUT Bs'!A:S,11,FALSE)</f>
        <v>0</v>
      </c>
      <c r="Q207" s="217">
        <f>VLOOKUP(A207,'[1]CUT Bs'!A:S,12,FALSE)</f>
        <v>0</v>
      </c>
      <c r="R207" s="217">
        <f>VLOOKUP(A207,'[1]CUT Bs'!A:S,13,FALSE)</f>
        <v>0</v>
      </c>
      <c r="S207" s="217">
        <f>VLOOKUP(A207,'[1]CUT Bs'!A:S,14,FALSE)</f>
        <v>0</v>
      </c>
      <c r="T207" s="217">
        <f>VLOOKUP(A207,'[1]CUT Bs'!A:S,15,FALSE)</f>
        <v>0</v>
      </c>
      <c r="U207" s="217">
        <f>VLOOKUP(A207,'[1]CUT Bs'!A:S,16,FALSE)</f>
        <v>0</v>
      </c>
      <c r="V207" s="217">
        <f>VLOOKUP(A207,'[1]CUT Bs'!A:S,17,FALSE)</f>
        <v>0</v>
      </c>
      <c r="W207" s="217">
        <f>VLOOKUP(A207,'[1]RES. TRL'!F:H,2,FALSE)</f>
        <v>0</v>
      </c>
      <c r="X207" s="217">
        <f>VLOOKUP(A207,'[1]RES. TRL'!F:H,3,FALSE)</f>
        <v>0</v>
      </c>
      <c r="Y207" s="217">
        <f>VLOOKUP(A207,'[1]CUT USD'!A:N,2,FALSE)</f>
        <v>0</v>
      </c>
      <c r="Z207" s="217">
        <f>VLOOKUP(A207,'[1]CUT USD'!A:N,3,FALSE)</f>
        <v>0</v>
      </c>
      <c r="AA207" s="217">
        <f>VLOOKUP(A207,'[1]CUT USD'!A:N,4,FALSE)</f>
        <v>0</v>
      </c>
      <c r="AB207" s="217">
        <f>VLOOKUP(A207,'[1]CUT USD'!A:N,5,FALSE)</f>
        <v>510383.37</v>
      </c>
      <c r="AC207" s="217">
        <f>VLOOKUP(A207,'[1]CUT USD'!A:N,6,FALSE)</f>
        <v>0</v>
      </c>
      <c r="AD207" s="217">
        <f>VLOOKUP(A207,'[1]CUT USD'!A:N,7,FALSE)</f>
        <v>0</v>
      </c>
      <c r="AE207" s="217">
        <f>VLOOKUP(A207,'[1]CUT USD'!A:N,8,FALSE)</f>
        <v>0</v>
      </c>
      <c r="AF207" s="217">
        <f>VLOOKUP(A207,'[1]CUT USD'!A:N,9,FALSE)</f>
        <v>0</v>
      </c>
      <c r="AG207" s="217">
        <f>VLOOKUP(A207,'[1]CUT USD'!A:N,10,FALSE)</f>
        <v>0</v>
      </c>
      <c r="AH207" s="217">
        <f>VLOOKUP(A207,'[1]CUT USD'!A:N,11,FALSE)</f>
        <v>0</v>
      </c>
      <c r="AI207" s="217">
        <f>VLOOKUP(A207,'[1]CUT USD'!A:N,12,FALSE)</f>
        <v>0</v>
      </c>
      <c r="AJ207" s="217">
        <f>VLOOKUP(A207,'[1]CUT USD'!A:N,13,FALSE)</f>
        <v>0</v>
      </c>
      <c r="AK207" s="217">
        <f>VLOOKUP(A207,'[1]CUT USD'!A:N,14,FALSE)</f>
        <v>0</v>
      </c>
      <c r="AL207" s="160">
        <f t="shared" si="4"/>
        <v>510570.58999999997</v>
      </c>
      <c r="AO207" s="84"/>
    </row>
    <row r="208" spans="1:41" ht="33" customHeight="1">
      <c r="A208" s="134">
        <v>586</v>
      </c>
      <c r="B208" s="135" t="str">
        <f>PROPER(VLOOKUP(A208,[1]bd_lista!$A:$D,2,FALSE))</f>
        <v>Empresa Azucarera San Buenaventura</v>
      </c>
      <c r="C208" s="136" t="s">
        <v>11985</v>
      </c>
      <c r="D208" s="217">
        <f>VLOOKUP(A208,'[1]RES. TRL'!A:C,2,FALSE)</f>
        <v>0</v>
      </c>
      <c r="E208" s="217">
        <f>VLOOKUP(A208,'[1]RES. TRL'!A:C,3,FALSE)</f>
        <v>0</v>
      </c>
      <c r="F208" s="217">
        <f>VLOOKUP(A208,[1]RES.CDI!A:B,2,FALSE)</f>
        <v>1146057.8500000001</v>
      </c>
      <c r="G208" s="217">
        <f>VLOOKUP(A208,'[1]CUT Bs'!A:S,2,FALSE)</f>
        <v>18987.520000000004</v>
      </c>
      <c r="H208" s="217">
        <f>VLOOKUP(A208,'[1]CUT Bs'!A:S,3,FALSE)</f>
        <v>0</v>
      </c>
      <c r="I208" s="217">
        <f>VLOOKUP(A208,'[1]CUT Bs'!A:S,4,FALSE)</f>
        <v>3042.35</v>
      </c>
      <c r="J208" s="217">
        <f>VLOOKUP(A208,'[1]CUT Bs'!A:S,5,FALSE)</f>
        <v>270826.18</v>
      </c>
      <c r="K208" s="217">
        <f>VLOOKUP(A208,'[1]CUT Bs'!A:S,6,FALSE)</f>
        <v>0</v>
      </c>
      <c r="L208" s="217">
        <f>VLOOKUP(A208,'[1]CUT Bs'!A:S,7,FALSE)</f>
        <v>0</v>
      </c>
      <c r="M208" s="217">
        <f>VLOOKUP(A208,'[1]CUT Bs'!A:S,8,FALSE)</f>
        <v>0</v>
      </c>
      <c r="N208" s="217">
        <f>VLOOKUP(A208,'[1]CUT Bs'!A:S,9,FALSE)</f>
        <v>0</v>
      </c>
      <c r="O208" s="217">
        <f>VLOOKUP(A208,'[1]CUT Bs'!A:S,10,FALSE)</f>
        <v>0</v>
      </c>
      <c r="P208" s="217">
        <f>VLOOKUP(A208,'[1]CUT Bs'!A:S,11,FALSE)</f>
        <v>0</v>
      </c>
      <c r="Q208" s="217">
        <f>VLOOKUP(A208,'[1]CUT Bs'!A:S,12,FALSE)</f>
        <v>0</v>
      </c>
      <c r="R208" s="217">
        <f>VLOOKUP(A208,'[1]CUT Bs'!A:S,13,FALSE)</f>
        <v>0</v>
      </c>
      <c r="S208" s="217">
        <f>VLOOKUP(A208,'[1]CUT Bs'!A:S,14,FALSE)</f>
        <v>0</v>
      </c>
      <c r="T208" s="217">
        <f>VLOOKUP(A208,'[1]CUT Bs'!A:S,15,FALSE)</f>
        <v>0</v>
      </c>
      <c r="U208" s="217">
        <f>VLOOKUP(A208,'[1]CUT Bs'!A:S,16,FALSE)</f>
        <v>0</v>
      </c>
      <c r="V208" s="217">
        <f>VLOOKUP(A208,'[1]CUT Bs'!A:S,17,FALSE)</f>
        <v>0</v>
      </c>
      <c r="W208" s="217">
        <f>VLOOKUP(A208,'[1]RES. TRL'!F:H,2,FALSE)</f>
        <v>0</v>
      </c>
      <c r="X208" s="217">
        <f>VLOOKUP(A208,'[1]RES. TRL'!F:H,3,FALSE)</f>
        <v>0</v>
      </c>
      <c r="Y208" s="217">
        <f>VLOOKUP(A208,'[1]CUT USD'!A:N,2,FALSE)</f>
        <v>0</v>
      </c>
      <c r="Z208" s="217">
        <f>VLOOKUP(A208,'[1]CUT USD'!A:N,3,FALSE)</f>
        <v>0</v>
      </c>
      <c r="AA208" s="217">
        <f>VLOOKUP(A208,'[1]CUT USD'!A:N,4,FALSE)</f>
        <v>0</v>
      </c>
      <c r="AB208" s="217">
        <f>VLOOKUP(A208,'[1]CUT USD'!A:N,5,FALSE)</f>
        <v>0</v>
      </c>
      <c r="AC208" s="217">
        <f>VLOOKUP(A208,'[1]CUT USD'!A:N,6,FALSE)</f>
        <v>0</v>
      </c>
      <c r="AD208" s="217">
        <f>VLOOKUP(A208,'[1]CUT USD'!A:N,7,FALSE)</f>
        <v>0</v>
      </c>
      <c r="AE208" s="217">
        <f>VLOOKUP(A208,'[1]CUT USD'!A:N,8,FALSE)</f>
        <v>0</v>
      </c>
      <c r="AF208" s="217">
        <f>VLOOKUP(A208,'[1]CUT USD'!A:N,9,FALSE)</f>
        <v>0</v>
      </c>
      <c r="AG208" s="217">
        <f>VLOOKUP(A208,'[1]CUT USD'!A:N,10,FALSE)</f>
        <v>0</v>
      </c>
      <c r="AH208" s="217">
        <f>VLOOKUP(A208,'[1]CUT USD'!A:N,11,FALSE)</f>
        <v>0</v>
      </c>
      <c r="AI208" s="217">
        <f>VLOOKUP(A208,'[1]CUT USD'!A:N,12,FALSE)</f>
        <v>0</v>
      </c>
      <c r="AJ208" s="217">
        <f>VLOOKUP(A208,'[1]CUT USD'!A:N,13,FALSE)</f>
        <v>0</v>
      </c>
      <c r="AK208" s="217">
        <f>VLOOKUP(A208,'[1]CUT USD'!A:N,14,FALSE)</f>
        <v>0</v>
      </c>
      <c r="AL208" s="160">
        <f t="shared" si="4"/>
        <v>1438913.9000000001</v>
      </c>
      <c r="AO208" s="84"/>
    </row>
    <row r="209" spans="1:41" ht="45">
      <c r="A209" s="134">
        <v>587</v>
      </c>
      <c r="B209" s="135" t="str">
        <f>PROPER(VLOOKUP(A209,[1]bd_lista!$A:$D,2,FALSE))</f>
        <v>Empresa Estratégica Boliviana De Construcción Y Conservación De Infraestructura Civil</v>
      </c>
      <c r="C209" s="136" t="s">
        <v>11989</v>
      </c>
      <c r="D209" s="217">
        <f>VLOOKUP(A209,'[1]RES. TRL'!A:C,2,FALSE)</f>
        <v>0</v>
      </c>
      <c r="E209" s="217">
        <f>VLOOKUP(A209,'[1]RES. TRL'!A:C,3,FALSE)</f>
        <v>0</v>
      </c>
      <c r="F209" s="217">
        <f>VLOOKUP(A209,[1]RES.CDI!A:B,2,FALSE)</f>
        <v>936057.9</v>
      </c>
      <c r="G209" s="217">
        <f>VLOOKUP(A209,'[1]CUT Bs'!A:S,2,FALSE)</f>
        <v>2202929.1599999997</v>
      </c>
      <c r="H209" s="217">
        <f>VLOOKUP(A209,'[1]CUT Bs'!A:S,3,FALSE)</f>
        <v>0</v>
      </c>
      <c r="I209" s="217">
        <f>VLOOKUP(A209,'[1]CUT Bs'!A:S,4,FALSE)</f>
        <v>0</v>
      </c>
      <c r="J209" s="217">
        <f>VLOOKUP(A209,'[1]CUT Bs'!A:S,5,FALSE)</f>
        <v>0</v>
      </c>
      <c r="K209" s="217">
        <f>VLOOKUP(A209,'[1]CUT Bs'!A:S,6,FALSE)</f>
        <v>0</v>
      </c>
      <c r="L209" s="217">
        <f>VLOOKUP(A209,'[1]CUT Bs'!A:S,7,FALSE)</f>
        <v>0</v>
      </c>
      <c r="M209" s="217">
        <f>VLOOKUP(A209,'[1]CUT Bs'!A:S,8,FALSE)</f>
        <v>0</v>
      </c>
      <c r="N209" s="217">
        <f>VLOOKUP(A209,'[1]CUT Bs'!A:S,9,FALSE)</f>
        <v>0</v>
      </c>
      <c r="O209" s="217">
        <f>VLOOKUP(A209,'[1]CUT Bs'!A:S,10,FALSE)</f>
        <v>0</v>
      </c>
      <c r="P209" s="217">
        <f>VLOOKUP(A209,'[1]CUT Bs'!A:S,11,FALSE)</f>
        <v>0</v>
      </c>
      <c r="Q209" s="217">
        <f>VLOOKUP(A209,'[1]CUT Bs'!A:S,12,FALSE)</f>
        <v>0</v>
      </c>
      <c r="R209" s="217">
        <f>VLOOKUP(A209,'[1]CUT Bs'!A:S,13,FALSE)</f>
        <v>0</v>
      </c>
      <c r="S209" s="217">
        <f>VLOOKUP(A209,'[1]CUT Bs'!A:S,14,FALSE)</f>
        <v>0</v>
      </c>
      <c r="T209" s="217">
        <f>VLOOKUP(A209,'[1]CUT Bs'!A:S,15,FALSE)</f>
        <v>0</v>
      </c>
      <c r="U209" s="217">
        <f>VLOOKUP(A209,'[1]CUT Bs'!A:S,16,FALSE)</f>
        <v>0</v>
      </c>
      <c r="V209" s="217">
        <f>VLOOKUP(A209,'[1]CUT Bs'!A:S,17,FALSE)</f>
        <v>0</v>
      </c>
      <c r="W209" s="217">
        <f>VLOOKUP(A209,'[1]RES. TRL'!F:H,2,FALSE)</f>
        <v>0</v>
      </c>
      <c r="X209" s="217">
        <f>VLOOKUP(A209,'[1]RES. TRL'!F:H,3,FALSE)</f>
        <v>0</v>
      </c>
      <c r="Y209" s="217">
        <f>VLOOKUP(A209,'[1]CUT USD'!A:N,2,FALSE)</f>
        <v>0</v>
      </c>
      <c r="Z209" s="217">
        <f>VLOOKUP(A209,'[1]CUT USD'!A:N,3,FALSE)</f>
        <v>0</v>
      </c>
      <c r="AA209" s="217">
        <f>VLOOKUP(A209,'[1]CUT USD'!A:N,4,FALSE)</f>
        <v>0</v>
      </c>
      <c r="AB209" s="217">
        <f>VLOOKUP(A209,'[1]CUT USD'!A:N,5,FALSE)</f>
        <v>0</v>
      </c>
      <c r="AC209" s="217">
        <f>VLOOKUP(A209,'[1]CUT USD'!A:N,6,FALSE)</f>
        <v>0</v>
      </c>
      <c r="AD209" s="217">
        <f>VLOOKUP(A209,'[1]CUT USD'!A:N,7,FALSE)</f>
        <v>0</v>
      </c>
      <c r="AE209" s="217">
        <f>VLOOKUP(A209,'[1]CUT USD'!A:N,8,FALSE)</f>
        <v>0</v>
      </c>
      <c r="AF209" s="217">
        <f>VLOOKUP(A209,'[1]CUT USD'!A:N,9,FALSE)</f>
        <v>0</v>
      </c>
      <c r="AG209" s="217">
        <f>VLOOKUP(A209,'[1]CUT USD'!A:N,10,FALSE)</f>
        <v>0</v>
      </c>
      <c r="AH209" s="217">
        <f>VLOOKUP(A209,'[1]CUT USD'!A:N,11,FALSE)</f>
        <v>0</v>
      </c>
      <c r="AI209" s="217">
        <f>VLOOKUP(A209,'[1]CUT USD'!A:N,12,FALSE)</f>
        <v>0</v>
      </c>
      <c r="AJ209" s="217">
        <f>VLOOKUP(A209,'[1]CUT USD'!A:N,13,FALSE)</f>
        <v>0</v>
      </c>
      <c r="AK209" s="217">
        <f>VLOOKUP(A209,'[1]CUT USD'!A:N,14,FALSE)</f>
        <v>0</v>
      </c>
      <c r="AL209" s="160">
        <f t="shared" si="4"/>
        <v>3138987.0599999996</v>
      </c>
      <c r="AO209" s="84"/>
    </row>
    <row r="210" spans="1:41" ht="33" customHeight="1">
      <c r="A210" s="134">
        <v>588</v>
      </c>
      <c r="B210" s="135" t="str">
        <f>PROPER(VLOOKUP(A210,[1]bd_lista!$A:$D,2,FALSE))</f>
        <v>Empresa Pública Nacional Textil</v>
      </c>
      <c r="C210" s="136" t="s">
        <v>11989</v>
      </c>
      <c r="D210" s="217">
        <f>VLOOKUP(A210,'[1]RES. TRL'!A:C,2,FALSE)</f>
        <v>0</v>
      </c>
      <c r="E210" s="217">
        <f>VLOOKUP(A210,'[1]RES. TRL'!A:C,3,FALSE)</f>
        <v>0</v>
      </c>
      <c r="F210" s="217">
        <f>VLOOKUP(A210,[1]RES.CDI!A:B,2,FALSE)</f>
        <v>0</v>
      </c>
      <c r="G210" s="217">
        <f>VLOOKUP(A210,'[1]CUT Bs'!A:S,2,FALSE)</f>
        <v>0</v>
      </c>
      <c r="H210" s="217">
        <f>VLOOKUP(A210,'[1]CUT Bs'!A:S,3,FALSE)</f>
        <v>0</v>
      </c>
      <c r="I210" s="217">
        <f>VLOOKUP(A210,'[1]CUT Bs'!A:S,4,FALSE)</f>
        <v>0</v>
      </c>
      <c r="J210" s="217">
        <f>VLOOKUP(A210,'[1]CUT Bs'!A:S,5,FALSE)</f>
        <v>0</v>
      </c>
      <c r="K210" s="217">
        <f>VLOOKUP(A210,'[1]CUT Bs'!A:S,6,FALSE)</f>
        <v>0</v>
      </c>
      <c r="L210" s="217">
        <f>VLOOKUP(A210,'[1]CUT Bs'!A:S,7,FALSE)</f>
        <v>0</v>
      </c>
      <c r="M210" s="217">
        <f>VLOOKUP(A210,'[1]CUT Bs'!A:S,8,FALSE)</f>
        <v>0</v>
      </c>
      <c r="N210" s="217">
        <f>VLOOKUP(A210,'[1]CUT Bs'!A:S,9,FALSE)</f>
        <v>0</v>
      </c>
      <c r="O210" s="217">
        <f>VLOOKUP(A210,'[1]CUT Bs'!A:S,10,FALSE)</f>
        <v>0</v>
      </c>
      <c r="P210" s="217">
        <f>VLOOKUP(A210,'[1]CUT Bs'!A:S,11,FALSE)</f>
        <v>0</v>
      </c>
      <c r="Q210" s="217">
        <f>VLOOKUP(A210,'[1]CUT Bs'!A:S,12,FALSE)</f>
        <v>0</v>
      </c>
      <c r="R210" s="217">
        <f>VLOOKUP(A210,'[1]CUT Bs'!A:S,13,FALSE)</f>
        <v>0</v>
      </c>
      <c r="S210" s="217">
        <f>VLOOKUP(A210,'[1]CUT Bs'!A:S,14,FALSE)</f>
        <v>0</v>
      </c>
      <c r="T210" s="217">
        <f>VLOOKUP(A210,'[1]CUT Bs'!A:S,15,FALSE)</f>
        <v>0</v>
      </c>
      <c r="U210" s="217">
        <f>VLOOKUP(A210,'[1]CUT Bs'!A:S,16,FALSE)</f>
        <v>0</v>
      </c>
      <c r="V210" s="217">
        <f>VLOOKUP(A210,'[1]CUT Bs'!A:S,17,FALSE)</f>
        <v>0</v>
      </c>
      <c r="W210" s="217">
        <f>VLOOKUP(A210,'[1]RES. TRL'!F:H,2,FALSE)</f>
        <v>0</v>
      </c>
      <c r="X210" s="217">
        <f>VLOOKUP(A210,'[1]RES. TRL'!F:H,3,FALSE)</f>
        <v>0</v>
      </c>
      <c r="Y210" s="217">
        <f>VLOOKUP(A210,'[1]CUT USD'!A:N,2,FALSE)</f>
        <v>0</v>
      </c>
      <c r="Z210" s="217">
        <f>VLOOKUP(A210,'[1]CUT USD'!A:N,3,FALSE)</f>
        <v>0</v>
      </c>
      <c r="AA210" s="217">
        <f>VLOOKUP(A210,'[1]CUT USD'!A:N,4,FALSE)</f>
        <v>0</v>
      </c>
      <c r="AB210" s="217">
        <f>VLOOKUP(A210,'[1]CUT USD'!A:N,5,FALSE)</f>
        <v>0</v>
      </c>
      <c r="AC210" s="217">
        <f>VLOOKUP(A210,'[1]CUT USD'!A:N,6,FALSE)</f>
        <v>0</v>
      </c>
      <c r="AD210" s="217">
        <f>VLOOKUP(A210,'[1]CUT USD'!A:N,7,FALSE)</f>
        <v>0</v>
      </c>
      <c r="AE210" s="217">
        <f>VLOOKUP(A210,'[1]CUT USD'!A:N,8,FALSE)</f>
        <v>0</v>
      </c>
      <c r="AF210" s="217">
        <f>VLOOKUP(A210,'[1]CUT USD'!A:N,9,FALSE)</f>
        <v>0</v>
      </c>
      <c r="AG210" s="217">
        <f>VLOOKUP(A210,'[1]CUT USD'!A:N,10,FALSE)</f>
        <v>0</v>
      </c>
      <c r="AH210" s="217">
        <f>VLOOKUP(A210,'[1]CUT USD'!A:N,11,FALSE)</f>
        <v>0</v>
      </c>
      <c r="AI210" s="217">
        <f>VLOOKUP(A210,'[1]CUT USD'!A:N,12,FALSE)</f>
        <v>0</v>
      </c>
      <c r="AJ210" s="217">
        <f>VLOOKUP(A210,'[1]CUT USD'!A:N,13,FALSE)</f>
        <v>0</v>
      </c>
      <c r="AK210" s="217">
        <f>VLOOKUP(A210,'[1]CUT USD'!A:N,14,FALSE)</f>
        <v>0</v>
      </c>
      <c r="AL210" s="160">
        <f t="shared" ref="AL210:AL268" si="5">SUM(D210:AK210)</f>
        <v>0</v>
      </c>
      <c r="AO210" s="84"/>
    </row>
    <row r="211" spans="1:41" ht="15" customHeight="1">
      <c r="A211" s="134">
        <v>589</v>
      </c>
      <c r="B211" s="135" t="str">
        <f>PROPER(VLOOKUP(A211,[1]bd_lista!$A:$D,2,FALSE))</f>
        <v>Empresa De Construcciones Del Ejército</v>
      </c>
      <c r="C211" s="136" t="s">
        <v>11983</v>
      </c>
      <c r="D211" s="217">
        <f>VLOOKUP(A211,'[1]RES. TRL'!A:C,2,FALSE)</f>
        <v>0</v>
      </c>
      <c r="E211" s="217">
        <f>VLOOKUP(A211,'[1]RES. TRL'!A:C,3,FALSE)</f>
        <v>0</v>
      </c>
      <c r="F211" s="217">
        <f>VLOOKUP(A211,[1]RES.CDI!A:B,2,FALSE)</f>
        <v>0</v>
      </c>
      <c r="G211" s="217">
        <f>VLOOKUP(A211,'[1]CUT Bs'!A:S,2,FALSE)</f>
        <v>0</v>
      </c>
      <c r="H211" s="217">
        <f>VLOOKUP(A211,'[1]CUT Bs'!A:S,3,FALSE)</f>
        <v>0</v>
      </c>
      <c r="I211" s="217">
        <f>VLOOKUP(A211,'[1]CUT Bs'!A:S,4,FALSE)</f>
        <v>0</v>
      </c>
      <c r="J211" s="217">
        <f>VLOOKUP(A211,'[1]CUT Bs'!A:S,5,FALSE)</f>
        <v>0</v>
      </c>
      <c r="K211" s="217">
        <f>VLOOKUP(A211,'[1]CUT Bs'!A:S,6,FALSE)</f>
        <v>0</v>
      </c>
      <c r="L211" s="217">
        <f>VLOOKUP(A211,'[1]CUT Bs'!A:S,7,FALSE)</f>
        <v>0</v>
      </c>
      <c r="M211" s="217">
        <f>VLOOKUP(A211,'[1]CUT Bs'!A:S,8,FALSE)</f>
        <v>0</v>
      </c>
      <c r="N211" s="217">
        <f>VLOOKUP(A211,'[1]CUT Bs'!A:S,9,FALSE)</f>
        <v>0</v>
      </c>
      <c r="O211" s="217">
        <f>VLOOKUP(A211,'[1]CUT Bs'!A:S,10,FALSE)</f>
        <v>0</v>
      </c>
      <c r="P211" s="217">
        <f>VLOOKUP(A211,'[1]CUT Bs'!A:S,11,FALSE)</f>
        <v>0</v>
      </c>
      <c r="Q211" s="217">
        <f>VLOOKUP(A211,'[1]CUT Bs'!A:S,12,FALSE)</f>
        <v>0</v>
      </c>
      <c r="R211" s="217">
        <f>VLOOKUP(A211,'[1]CUT Bs'!A:S,13,FALSE)</f>
        <v>0</v>
      </c>
      <c r="S211" s="217">
        <f>VLOOKUP(A211,'[1]CUT Bs'!A:S,14,FALSE)</f>
        <v>0</v>
      </c>
      <c r="T211" s="217">
        <f>VLOOKUP(A211,'[1]CUT Bs'!A:S,15,FALSE)</f>
        <v>0</v>
      </c>
      <c r="U211" s="217">
        <f>VLOOKUP(A211,'[1]CUT Bs'!A:S,16,FALSE)</f>
        <v>0</v>
      </c>
      <c r="V211" s="217">
        <f>VLOOKUP(A211,'[1]CUT Bs'!A:S,17,FALSE)</f>
        <v>0</v>
      </c>
      <c r="W211" s="217">
        <f>VLOOKUP(A211,'[1]RES. TRL'!F:H,2,FALSE)</f>
        <v>0</v>
      </c>
      <c r="X211" s="217">
        <f>VLOOKUP(A211,'[1]RES. TRL'!F:H,3,FALSE)</f>
        <v>0</v>
      </c>
      <c r="Y211" s="217">
        <f>VLOOKUP(A211,'[1]CUT USD'!A:N,2,FALSE)</f>
        <v>0</v>
      </c>
      <c r="Z211" s="217">
        <f>VLOOKUP(A211,'[1]CUT USD'!A:N,3,FALSE)</f>
        <v>0</v>
      </c>
      <c r="AA211" s="217">
        <f>VLOOKUP(A211,'[1]CUT USD'!A:N,4,FALSE)</f>
        <v>0</v>
      </c>
      <c r="AB211" s="217">
        <f>VLOOKUP(A211,'[1]CUT USD'!A:N,5,FALSE)</f>
        <v>0</v>
      </c>
      <c r="AC211" s="217">
        <f>VLOOKUP(A211,'[1]CUT USD'!A:N,6,FALSE)</f>
        <v>0</v>
      </c>
      <c r="AD211" s="217">
        <f>VLOOKUP(A211,'[1]CUT USD'!A:N,7,FALSE)</f>
        <v>0</v>
      </c>
      <c r="AE211" s="217">
        <f>VLOOKUP(A211,'[1]CUT USD'!A:N,8,FALSE)</f>
        <v>0</v>
      </c>
      <c r="AF211" s="217">
        <f>VLOOKUP(A211,'[1]CUT USD'!A:N,9,FALSE)</f>
        <v>0</v>
      </c>
      <c r="AG211" s="217">
        <f>VLOOKUP(A211,'[1]CUT USD'!A:N,10,FALSE)</f>
        <v>0</v>
      </c>
      <c r="AH211" s="217">
        <f>VLOOKUP(A211,'[1]CUT USD'!A:N,11,FALSE)</f>
        <v>0</v>
      </c>
      <c r="AI211" s="217">
        <f>VLOOKUP(A211,'[1]CUT USD'!A:N,12,FALSE)</f>
        <v>0</v>
      </c>
      <c r="AJ211" s="217">
        <f>VLOOKUP(A211,'[1]CUT USD'!A:N,13,FALSE)</f>
        <v>0</v>
      </c>
      <c r="AK211" s="217">
        <f>VLOOKUP(A211,'[1]CUT USD'!A:N,14,FALSE)</f>
        <v>0</v>
      </c>
      <c r="AL211" s="160">
        <f t="shared" si="5"/>
        <v>0</v>
      </c>
      <c r="AO211" s="84"/>
    </row>
    <row r="212" spans="1:41" ht="33" customHeight="1">
      <c r="A212" s="134">
        <v>590</v>
      </c>
      <c r="B212" s="135" t="str">
        <f>PROPER(VLOOKUP(A212,[1]bd_lista!$A:$D,2,FALSE))</f>
        <v>Empresa Pública "Quipus"</v>
      </c>
      <c r="C212" s="136" t="s">
        <v>11983</v>
      </c>
      <c r="D212" s="217">
        <f>VLOOKUP(A212,'[1]RES. TRL'!A:C,2,FALSE)</f>
        <v>0</v>
      </c>
      <c r="E212" s="217">
        <f>VLOOKUP(A212,'[1]RES. TRL'!A:C,3,FALSE)</f>
        <v>0</v>
      </c>
      <c r="F212" s="217">
        <f>VLOOKUP(A212,[1]RES.CDI!A:B,2,FALSE)</f>
        <v>0</v>
      </c>
      <c r="G212" s="217">
        <f>VLOOKUP(A212,'[1]CUT Bs'!A:S,2,FALSE)</f>
        <v>2451157.58</v>
      </c>
      <c r="H212" s="217">
        <f>VLOOKUP(A212,'[1]CUT Bs'!A:S,3,FALSE)</f>
        <v>0</v>
      </c>
      <c r="I212" s="217">
        <f>VLOOKUP(A212,'[1]CUT Bs'!A:S,4,FALSE)</f>
        <v>0</v>
      </c>
      <c r="J212" s="217">
        <f>VLOOKUP(A212,'[1]CUT Bs'!A:S,5,FALSE)</f>
        <v>0</v>
      </c>
      <c r="K212" s="217">
        <f>VLOOKUP(A212,'[1]CUT Bs'!A:S,6,FALSE)</f>
        <v>0</v>
      </c>
      <c r="L212" s="217">
        <f>VLOOKUP(A212,'[1]CUT Bs'!A:S,7,FALSE)</f>
        <v>5965.01</v>
      </c>
      <c r="M212" s="217">
        <f>VLOOKUP(A212,'[1]CUT Bs'!A:S,8,FALSE)</f>
        <v>0</v>
      </c>
      <c r="N212" s="217">
        <f>VLOOKUP(A212,'[1]CUT Bs'!A:S,9,FALSE)</f>
        <v>0</v>
      </c>
      <c r="O212" s="217">
        <f>VLOOKUP(A212,'[1]CUT Bs'!A:S,10,FALSE)</f>
        <v>0</v>
      </c>
      <c r="P212" s="217">
        <f>VLOOKUP(A212,'[1]CUT Bs'!A:S,11,FALSE)</f>
        <v>0</v>
      </c>
      <c r="Q212" s="217">
        <f>VLOOKUP(A212,'[1]CUT Bs'!A:S,12,FALSE)</f>
        <v>0</v>
      </c>
      <c r="R212" s="217">
        <f>VLOOKUP(A212,'[1]CUT Bs'!A:S,13,FALSE)</f>
        <v>0</v>
      </c>
      <c r="S212" s="217">
        <f>VLOOKUP(A212,'[1]CUT Bs'!A:S,14,FALSE)</f>
        <v>0</v>
      </c>
      <c r="T212" s="217">
        <f>VLOOKUP(A212,'[1]CUT Bs'!A:S,15,FALSE)</f>
        <v>0</v>
      </c>
      <c r="U212" s="217">
        <f>VLOOKUP(A212,'[1]CUT Bs'!A:S,16,FALSE)</f>
        <v>0</v>
      </c>
      <c r="V212" s="217">
        <f>VLOOKUP(A212,'[1]CUT Bs'!A:S,17,FALSE)</f>
        <v>0</v>
      </c>
      <c r="W212" s="217">
        <f>VLOOKUP(A212,'[1]RES. TRL'!F:H,2,FALSE)</f>
        <v>0</v>
      </c>
      <c r="X212" s="217">
        <f>VLOOKUP(A212,'[1]RES. TRL'!F:H,3,FALSE)</f>
        <v>0</v>
      </c>
      <c r="Y212" s="217">
        <f>VLOOKUP(A212,'[1]CUT USD'!A:N,2,FALSE)</f>
        <v>0</v>
      </c>
      <c r="Z212" s="217">
        <f>VLOOKUP(A212,'[1]CUT USD'!A:N,3,FALSE)</f>
        <v>0</v>
      </c>
      <c r="AA212" s="217">
        <f>VLOOKUP(A212,'[1]CUT USD'!A:N,4,FALSE)</f>
        <v>0</v>
      </c>
      <c r="AB212" s="217">
        <f>VLOOKUP(A212,'[1]CUT USD'!A:N,5,FALSE)</f>
        <v>0</v>
      </c>
      <c r="AC212" s="217">
        <f>VLOOKUP(A212,'[1]CUT USD'!A:N,6,FALSE)</f>
        <v>0</v>
      </c>
      <c r="AD212" s="217">
        <f>VLOOKUP(A212,'[1]CUT USD'!A:N,7,FALSE)</f>
        <v>0</v>
      </c>
      <c r="AE212" s="217">
        <f>VLOOKUP(A212,'[1]CUT USD'!A:N,8,FALSE)</f>
        <v>0</v>
      </c>
      <c r="AF212" s="217">
        <f>VLOOKUP(A212,'[1]CUT USD'!A:N,9,FALSE)</f>
        <v>0</v>
      </c>
      <c r="AG212" s="217">
        <f>VLOOKUP(A212,'[1]CUT USD'!A:N,10,FALSE)</f>
        <v>0</v>
      </c>
      <c r="AH212" s="217">
        <f>VLOOKUP(A212,'[1]CUT USD'!A:N,11,FALSE)</f>
        <v>0</v>
      </c>
      <c r="AI212" s="217">
        <f>VLOOKUP(A212,'[1]CUT USD'!A:N,12,FALSE)</f>
        <v>0</v>
      </c>
      <c r="AJ212" s="217">
        <f>VLOOKUP(A212,'[1]CUT USD'!A:N,13,FALSE)</f>
        <v>0</v>
      </c>
      <c r="AK212" s="217">
        <f>VLOOKUP(A212,'[1]CUT USD'!A:N,14,FALSE)</f>
        <v>0</v>
      </c>
      <c r="AL212" s="160">
        <f t="shared" si="5"/>
        <v>2457122.59</v>
      </c>
      <c r="AO212" s="84"/>
    </row>
    <row r="213" spans="1:41" ht="33" customHeight="1">
      <c r="A213" s="134">
        <v>591</v>
      </c>
      <c r="B213" s="135" t="str">
        <f>PROPER(VLOOKUP(A213,[1]bd_lista!$A:$D,2,FALSE))</f>
        <v>Empresa Estatal De Transporte Por Cable Mi Teleférico</v>
      </c>
      <c r="C213" s="136" t="s">
        <v>11982</v>
      </c>
      <c r="D213" s="217">
        <f>VLOOKUP(A213,'[1]RES. TRL'!A:C,2,FALSE)</f>
        <v>0</v>
      </c>
      <c r="E213" s="217">
        <f>VLOOKUP(A213,'[1]RES. TRL'!A:C,3,FALSE)</f>
        <v>0</v>
      </c>
      <c r="F213" s="217">
        <f>VLOOKUP(A213,[1]RES.CDI!A:B,2,FALSE)</f>
        <v>63577758.18</v>
      </c>
      <c r="G213" s="217">
        <f>VLOOKUP(A213,'[1]CUT Bs'!A:S,2,FALSE)</f>
        <v>7786575.7900000019</v>
      </c>
      <c r="H213" s="217">
        <f>VLOOKUP(A213,'[1]CUT Bs'!A:S,3,FALSE)</f>
        <v>0</v>
      </c>
      <c r="I213" s="217">
        <f>VLOOKUP(A213,'[1]CUT Bs'!A:S,4,FALSE)</f>
        <v>150</v>
      </c>
      <c r="J213" s="217">
        <f>VLOOKUP(A213,'[1]CUT Bs'!A:S,5,FALSE)</f>
        <v>0</v>
      </c>
      <c r="K213" s="217">
        <f>VLOOKUP(A213,'[1]CUT Bs'!A:S,6,FALSE)</f>
        <v>0</v>
      </c>
      <c r="L213" s="217">
        <f>VLOOKUP(A213,'[1]CUT Bs'!A:S,7,FALSE)</f>
        <v>0</v>
      </c>
      <c r="M213" s="217">
        <f>VLOOKUP(A213,'[1]CUT Bs'!A:S,8,FALSE)</f>
        <v>0</v>
      </c>
      <c r="N213" s="217">
        <f>VLOOKUP(A213,'[1]CUT Bs'!A:S,9,FALSE)</f>
        <v>0</v>
      </c>
      <c r="O213" s="217">
        <f>VLOOKUP(A213,'[1]CUT Bs'!A:S,10,FALSE)</f>
        <v>0</v>
      </c>
      <c r="P213" s="217">
        <f>VLOOKUP(A213,'[1]CUT Bs'!A:S,11,FALSE)</f>
        <v>0</v>
      </c>
      <c r="Q213" s="217">
        <f>VLOOKUP(A213,'[1]CUT Bs'!A:S,12,FALSE)</f>
        <v>0</v>
      </c>
      <c r="R213" s="217">
        <f>VLOOKUP(A213,'[1]CUT Bs'!A:S,13,FALSE)</f>
        <v>0</v>
      </c>
      <c r="S213" s="217">
        <f>VLOOKUP(A213,'[1]CUT Bs'!A:S,14,FALSE)</f>
        <v>0</v>
      </c>
      <c r="T213" s="217">
        <f>VLOOKUP(A213,'[1]CUT Bs'!A:S,15,FALSE)</f>
        <v>0</v>
      </c>
      <c r="U213" s="217">
        <f>VLOOKUP(A213,'[1]CUT Bs'!A:S,16,FALSE)</f>
        <v>0</v>
      </c>
      <c r="V213" s="217">
        <f>VLOOKUP(A213,'[1]CUT Bs'!A:S,17,FALSE)</f>
        <v>0</v>
      </c>
      <c r="W213" s="217">
        <f>VLOOKUP(A213,'[1]RES. TRL'!F:H,2,FALSE)</f>
        <v>0</v>
      </c>
      <c r="X213" s="217">
        <f>VLOOKUP(A213,'[1]RES. TRL'!F:H,3,FALSE)</f>
        <v>0</v>
      </c>
      <c r="Y213" s="217">
        <f>VLOOKUP(A213,'[1]CUT USD'!A:N,2,FALSE)</f>
        <v>0</v>
      </c>
      <c r="Z213" s="217">
        <f>VLOOKUP(A213,'[1]CUT USD'!A:N,3,FALSE)</f>
        <v>0</v>
      </c>
      <c r="AA213" s="217">
        <f>VLOOKUP(A213,'[1]CUT USD'!A:N,4,FALSE)</f>
        <v>0</v>
      </c>
      <c r="AB213" s="217">
        <f>VLOOKUP(A213,'[1]CUT USD'!A:N,5,FALSE)</f>
        <v>0</v>
      </c>
      <c r="AC213" s="217">
        <f>VLOOKUP(A213,'[1]CUT USD'!A:N,6,FALSE)</f>
        <v>0</v>
      </c>
      <c r="AD213" s="217">
        <f>VLOOKUP(A213,'[1]CUT USD'!A:N,7,FALSE)</f>
        <v>0</v>
      </c>
      <c r="AE213" s="217">
        <f>VLOOKUP(A213,'[1]CUT USD'!A:N,8,FALSE)</f>
        <v>0</v>
      </c>
      <c r="AF213" s="217">
        <f>VLOOKUP(A213,'[1]CUT USD'!A:N,9,FALSE)</f>
        <v>0</v>
      </c>
      <c r="AG213" s="217">
        <f>VLOOKUP(A213,'[1]CUT USD'!A:N,10,FALSE)</f>
        <v>0</v>
      </c>
      <c r="AH213" s="217">
        <f>VLOOKUP(A213,'[1]CUT USD'!A:N,11,FALSE)</f>
        <v>0</v>
      </c>
      <c r="AI213" s="217">
        <f>VLOOKUP(A213,'[1]CUT USD'!A:N,12,FALSE)</f>
        <v>0</v>
      </c>
      <c r="AJ213" s="217">
        <f>VLOOKUP(A213,'[1]CUT USD'!A:N,13,FALSE)</f>
        <v>0</v>
      </c>
      <c r="AK213" s="217">
        <f>VLOOKUP(A213,'[1]CUT USD'!A:N,14,FALSE)</f>
        <v>0</v>
      </c>
      <c r="AL213" s="160">
        <f t="shared" si="5"/>
        <v>71364483.969999999</v>
      </c>
      <c r="AO213" s="84"/>
    </row>
    <row r="214" spans="1:41" ht="33" customHeight="1">
      <c r="A214" s="134">
        <v>592</v>
      </c>
      <c r="B214" s="135" t="str">
        <f>PROPER(VLOOKUP(A214,[1]bd_lista!$A:$D,2,FALSE))</f>
        <v>Empresa Estatal Boliviana De Turismo</v>
      </c>
      <c r="C214" s="136" t="s">
        <v>11986</v>
      </c>
      <c r="D214" s="217">
        <f>VLOOKUP(A214,'[1]RES. TRL'!A:C,2,FALSE)</f>
        <v>0</v>
      </c>
      <c r="E214" s="217">
        <f>VLOOKUP(A214,'[1]RES. TRL'!A:C,3,FALSE)</f>
        <v>0</v>
      </c>
      <c r="F214" s="217">
        <f>VLOOKUP(A214,[1]RES.CDI!A:B,2,FALSE)</f>
        <v>29233996.509999998</v>
      </c>
      <c r="G214" s="217">
        <f>VLOOKUP(A214,'[1]CUT Bs'!A:S,2,FALSE)</f>
        <v>671119.54999999993</v>
      </c>
      <c r="H214" s="217">
        <f>VLOOKUP(A214,'[1]CUT Bs'!A:S,3,FALSE)</f>
        <v>0</v>
      </c>
      <c r="I214" s="217">
        <f>VLOOKUP(A214,'[1]CUT Bs'!A:S,4,FALSE)</f>
        <v>50</v>
      </c>
      <c r="J214" s="217">
        <f>VLOOKUP(A214,'[1]CUT Bs'!A:S,5,FALSE)</f>
        <v>1948240</v>
      </c>
      <c r="K214" s="217">
        <f>VLOOKUP(A214,'[1]CUT Bs'!A:S,6,FALSE)</f>
        <v>0</v>
      </c>
      <c r="L214" s="217">
        <f>VLOOKUP(A214,'[1]CUT Bs'!A:S,7,FALSE)</f>
        <v>0</v>
      </c>
      <c r="M214" s="217">
        <f>VLOOKUP(A214,'[1]CUT Bs'!A:S,8,FALSE)</f>
        <v>0</v>
      </c>
      <c r="N214" s="217">
        <f>VLOOKUP(A214,'[1]CUT Bs'!A:S,9,FALSE)</f>
        <v>0</v>
      </c>
      <c r="O214" s="217">
        <f>VLOOKUP(A214,'[1]CUT Bs'!A:S,10,FALSE)</f>
        <v>0</v>
      </c>
      <c r="P214" s="217">
        <f>VLOOKUP(A214,'[1]CUT Bs'!A:S,11,FALSE)</f>
        <v>0</v>
      </c>
      <c r="Q214" s="217">
        <f>VLOOKUP(A214,'[1]CUT Bs'!A:S,12,FALSE)</f>
        <v>0</v>
      </c>
      <c r="R214" s="217">
        <f>VLOOKUP(A214,'[1]CUT Bs'!A:S,13,FALSE)</f>
        <v>0</v>
      </c>
      <c r="S214" s="217">
        <f>VLOOKUP(A214,'[1]CUT Bs'!A:S,14,FALSE)</f>
        <v>0</v>
      </c>
      <c r="T214" s="217">
        <f>VLOOKUP(A214,'[1]CUT Bs'!A:S,15,FALSE)</f>
        <v>0</v>
      </c>
      <c r="U214" s="217">
        <f>VLOOKUP(A214,'[1]CUT Bs'!A:S,16,FALSE)</f>
        <v>0</v>
      </c>
      <c r="V214" s="217">
        <f>VLOOKUP(A214,'[1]CUT Bs'!A:S,17,FALSE)</f>
        <v>0</v>
      </c>
      <c r="W214" s="217">
        <f>VLOOKUP(A214,'[1]RES. TRL'!F:H,2,FALSE)</f>
        <v>0</v>
      </c>
      <c r="X214" s="217">
        <f>VLOOKUP(A214,'[1]RES. TRL'!F:H,3,FALSE)</f>
        <v>0</v>
      </c>
      <c r="Y214" s="217">
        <f>VLOOKUP(A214,'[1]CUT USD'!A:N,2,FALSE)</f>
        <v>0</v>
      </c>
      <c r="Z214" s="217">
        <f>VLOOKUP(A214,'[1]CUT USD'!A:N,3,FALSE)</f>
        <v>0</v>
      </c>
      <c r="AA214" s="217">
        <f>VLOOKUP(A214,'[1]CUT USD'!A:N,4,FALSE)</f>
        <v>0</v>
      </c>
      <c r="AB214" s="217">
        <f>VLOOKUP(A214,'[1]CUT USD'!A:N,5,FALSE)</f>
        <v>0</v>
      </c>
      <c r="AC214" s="217">
        <f>VLOOKUP(A214,'[1]CUT USD'!A:N,6,FALSE)</f>
        <v>0</v>
      </c>
      <c r="AD214" s="217">
        <f>VLOOKUP(A214,'[1]CUT USD'!A:N,7,FALSE)</f>
        <v>0</v>
      </c>
      <c r="AE214" s="217">
        <f>VLOOKUP(A214,'[1]CUT USD'!A:N,8,FALSE)</f>
        <v>0</v>
      </c>
      <c r="AF214" s="217">
        <f>VLOOKUP(A214,'[1]CUT USD'!A:N,9,FALSE)</f>
        <v>0</v>
      </c>
      <c r="AG214" s="217">
        <f>VLOOKUP(A214,'[1]CUT USD'!A:N,10,FALSE)</f>
        <v>0</v>
      </c>
      <c r="AH214" s="217">
        <f>VLOOKUP(A214,'[1]CUT USD'!A:N,11,FALSE)</f>
        <v>0</v>
      </c>
      <c r="AI214" s="217">
        <f>VLOOKUP(A214,'[1]CUT USD'!A:N,12,FALSE)</f>
        <v>0</v>
      </c>
      <c r="AJ214" s="217">
        <f>VLOOKUP(A214,'[1]CUT USD'!A:N,13,FALSE)</f>
        <v>0</v>
      </c>
      <c r="AK214" s="217">
        <f>VLOOKUP(A214,'[1]CUT USD'!A:N,14,FALSE)</f>
        <v>0</v>
      </c>
      <c r="AL214" s="160">
        <f t="shared" si="5"/>
        <v>31853406.059999999</v>
      </c>
      <c r="AO214" s="84"/>
    </row>
    <row r="215" spans="1:41" ht="33" customHeight="1">
      <c r="A215" s="134">
        <v>593</v>
      </c>
      <c r="B215" s="135" t="str">
        <f>PROPER(VLOOKUP(A215,[1]bd_lista!$A:$D,2,FALSE))</f>
        <v>Empresa Pública Yacana</v>
      </c>
      <c r="C215" s="136" t="s">
        <v>11986</v>
      </c>
      <c r="D215" s="217">
        <f>VLOOKUP(A215,'[1]RES. TRL'!A:C,2,FALSE)</f>
        <v>0</v>
      </c>
      <c r="E215" s="217">
        <f>VLOOKUP(A215,'[1]RES. TRL'!A:C,3,FALSE)</f>
        <v>0</v>
      </c>
      <c r="F215" s="217">
        <f>VLOOKUP(A215,[1]RES.CDI!A:B,2,FALSE)</f>
        <v>0</v>
      </c>
      <c r="G215" s="217">
        <f>VLOOKUP(A215,'[1]CUT Bs'!A:S,2,FALSE)</f>
        <v>9010.6200000000008</v>
      </c>
      <c r="H215" s="217">
        <f>VLOOKUP(A215,'[1]CUT Bs'!A:S,3,FALSE)</f>
        <v>0</v>
      </c>
      <c r="I215" s="217">
        <f>VLOOKUP(A215,'[1]CUT Bs'!A:S,4,FALSE)</f>
        <v>0</v>
      </c>
      <c r="J215" s="217">
        <f>VLOOKUP(A215,'[1]CUT Bs'!A:S,5,FALSE)</f>
        <v>0</v>
      </c>
      <c r="K215" s="217">
        <f>VLOOKUP(A215,'[1]CUT Bs'!A:S,6,FALSE)</f>
        <v>0</v>
      </c>
      <c r="L215" s="217">
        <f>VLOOKUP(A215,'[1]CUT Bs'!A:S,7,FALSE)</f>
        <v>0</v>
      </c>
      <c r="M215" s="217">
        <f>VLOOKUP(A215,'[1]CUT Bs'!A:S,8,FALSE)</f>
        <v>0</v>
      </c>
      <c r="N215" s="217">
        <f>VLOOKUP(A215,'[1]CUT Bs'!A:S,9,FALSE)</f>
        <v>0</v>
      </c>
      <c r="O215" s="217">
        <f>VLOOKUP(A215,'[1]CUT Bs'!A:S,10,FALSE)</f>
        <v>0</v>
      </c>
      <c r="P215" s="217">
        <f>VLOOKUP(A215,'[1]CUT Bs'!A:S,11,FALSE)</f>
        <v>0</v>
      </c>
      <c r="Q215" s="217">
        <f>VLOOKUP(A215,'[1]CUT Bs'!A:S,12,FALSE)</f>
        <v>0</v>
      </c>
      <c r="R215" s="217">
        <f>VLOOKUP(A215,'[1]CUT Bs'!A:S,13,FALSE)</f>
        <v>0</v>
      </c>
      <c r="S215" s="217">
        <f>VLOOKUP(A215,'[1]CUT Bs'!A:S,14,FALSE)</f>
        <v>0</v>
      </c>
      <c r="T215" s="217">
        <f>VLOOKUP(A215,'[1]CUT Bs'!A:S,15,FALSE)</f>
        <v>0</v>
      </c>
      <c r="U215" s="217">
        <f>VLOOKUP(A215,'[1]CUT Bs'!A:S,16,FALSE)</f>
        <v>0</v>
      </c>
      <c r="V215" s="217">
        <f>VLOOKUP(A215,'[1]CUT Bs'!A:S,17,FALSE)</f>
        <v>0</v>
      </c>
      <c r="W215" s="217">
        <f>VLOOKUP(A215,'[1]RES. TRL'!F:H,2,FALSE)</f>
        <v>0</v>
      </c>
      <c r="X215" s="217">
        <f>VLOOKUP(A215,'[1]RES. TRL'!F:H,3,FALSE)</f>
        <v>0</v>
      </c>
      <c r="Y215" s="217">
        <f>VLOOKUP(A215,'[1]CUT USD'!A:N,2,FALSE)</f>
        <v>0</v>
      </c>
      <c r="Z215" s="217">
        <f>VLOOKUP(A215,'[1]CUT USD'!A:N,3,FALSE)</f>
        <v>0</v>
      </c>
      <c r="AA215" s="217">
        <f>VLOOKUP(A215,'[1]CUT USD'!A:N,4,FALSE)</f>
        <v>0</v>
      </c>
      <c r="AB215" s="217">
        <f>VLOOKUP(A215,'[1]CUT USD'!A:N,5,FALSE)</f>
        <v>0</v>
      </c>
      <c r="AC215" s="217">
        <f>VLOOKUP(A215,'[1]CUT USD'!A:N,6,FALSE)</f>
        <v>0</v>
      </c>
      <c r="AD215" s="217">
        <f>VLOOKUP(A215,'[1]CUT USD'!A:N,7,FALSE)</f>
        <v>0</v>
      </c>
      <c r="AE215" s="217">
        <f>VLOOKUP(A215,'[1]CUT USD'!A:N,8,FALSE)</f>
        <v>0</v>
      </c>
      <c r="AF215" s="217">
        <f>VLOOKUP(A215,'[1]CUT USD'!A:N,9,FALSE)</f>
        <v>0</v>
      </c>
      <c r="AG215" s="217">
        <f>VLOOKUP(A215,'[1]CUT USD'!A:N,10,FALSE)</f>
        <v>0</v>
      </c>
      <c r="AH215" s="217">
        <f>VLOOKUP(A215,'[1]CUT USD'!A:N,11,FALSE)</f>
        <v>0</v>
      </c>
      <c r="AI215" s="217">
        <f>VLOOKUP(A215,'[1]CUT USD'!A:N,12,FALSE)</f>
        <v>0</v>
      </c>
      <c r="AJ215" s="217">
        <f>VLOOKUP(A215,'[1]CUT USD'!A:N,13,FALSE)</f>
        <v>0</v>
      </c>
      <c r="AK215" s="217">
        <f>VLOOKUP(A215,'[1]CUT USD'!A:N,14,FALSE)</f>
        <v>0</v>
      </c>
      <c r="AL215" s="160">
        <f t="shared" si="5"/>
        <v>9010.6200000000008</v>
      </c>
      <c r="AO215" s="84"/>
    </row>
    <row r="216" spans="1:41" ht="33" customHeight="1">
      <c r="A216" s="134">
        <v>594</v>
      </c>
      <c r="B216" s="135" t="str">
        <f>VLOOKUP(A216,[1]List_16!$B$2:$C$576,2,FALSE)</f>
        <v>Administración de Servicios Portuarios - Bolivia</v>
      </c>
      <c r="C216" s="229" t="s">
        <v>11980</v>
      </c>
      <c r="D216" s="217">
        <f>VLOOKUP(A216,'[1]RES. TRL'!A:C,2,FALSE)</f>
        <v>0</v>
      </c>
      <c r="E216" s="217">
        <f>VLOOKUP(A216,'[1]RES. TRL'!A:C,3,FALSE)</f>
        <v>0</v>
      </c>
      <c r="F216" s="217">
        <f>VLOOKUP(A216,[1]RES.CDI!A:B,2,FALSE)</f>
        <v>27690.150000002235</v>
      </c>
      <c r="G216" s="217">
        <f>VLOOKUP(A216,'[1]CUT Bs'!A:S,2,FALSE)</f>
        <v>26572.07</v>
      </c>
      <c r="H216" s="217">
        <f>VLOOKUP(A216,'[1]CUT Bs'!A:S,3,FALSE)</f>
        <v>0</v>
      </c>
      <c r="I216" s="217">
        <f>VLOOKUP(A216,'[1]CUT Bs'!A:S,4,FALSE)</f>
        <v>0</v>
      </c>
      <c r="J216" s="217">
        <f>VLOOKUP(A216,'[1]CUT Bs'!A:S,5,FALSE)</f>
        <v>0</v>
      </c>
      <c r="K216" s="217">
        <f>VLOOKUP(A216,'[1]CUT Bs'!A:S,6,FALSE)</f>
        <v>0</v>
      </c>
      <c r="L216" s="217">
        <f>VLOOKUP(A216,'[1]CUT Bs'!A:S,7,FALSE)</f>
        <v>3931.6700000000005</v>
      </c>
      <c r="M216" s="217">
        <f>VLOOKUP(A216,'[1]CUT Bs'!A:S,8,FALSE)</f>
        <v>0</v>
      </c>
      <c r="N216" s="217">
        <f>VLOOKUP(A216,'[1]CUT Bs'!A:S,9,FALSE)</f>
        <v>0</v>
      </c>
      <c r="O216" s="217">
        <f>VLOOKUP(A216,'[1]CUT Bs'!A:S,10,FALSE)</f>
        <v>0</v>
      </c>
      <c r="P216" s="217">
        <f>VLOOKUP(A216,'[1]CUT Bs'!A:S,11,FALSE)</f>
        <v>0</v>
      </c>
      <c r="Q216" s="217">
        <f>VLOOKUP(A216,'[1]CUT Bs'!A:S,12,FALSE)</f>
        <v>0</v>
      </c>
      <c r="R216" s="217">
        <f>VLOOKUP(A216,'[1]CUT Bs'!A:S,13,FALSE)</f>
        <v>0</v>
      </c>
      <c r="S216" s="217">
        <f>VLOOKUP(A216,'[1]CUT Bs'!A:S,14,FALSE)</f>
        <v>0</v>
      </c>
      <c r="T216" s="217">
        <f>VLOOKUP(A216,'[1]CUT Bs'!A:S,15,FALSE)</f>
        <v>0</v>
      </c>
      <c r="U216" s="217">
        <f>VLOOKUP(A216,'[1]CUT Bs'!A:S,16,FALSE)</f>
        <v>0</v>
      </c>
      <c r="V216" s="217">
        <f>VLOOKUP(A216,'[1]CUT Bs'!A:S,17,FALSE)</f>
        <v>0</v>
      </c>
      <c r="W216" s="217">
        <f>VLOOKUP(A216,'[1]RES. TRL'!F:H,2,FALSE)</f>
        <v>0</v>
      </c>
      <c r="X216" s="217">
        <f>VLOOKUP(A216,'[1]RES. TRL'!F:H,3,FALSE)</f>
        <v>0</v>
      </c>
      <c r="Y216" s="217">
        <f>VLOOKUP(A216,'[1]CUT USD'!A:N,2,FALSE)</f>
        <v>0</v>
      </c>
      <c r="Z216" s="217">
        <f>VLOOKUP(A216,'[1]CUT USD'!A:N,3,FALSE)</f>
        <v>0</v>
      </c>
      <c r="AA216" s="217">
        <f>VLOOKUP(A216,'[1]CUT USD'!A:N,4,FALSE)</f>
        <v>0</v>
      </c>
      <c r="AB216" s="217">
        <f>VLOOKUP(A216,'[1]CUT USD'!A:N,5,FALSE)</f>
        <v>0</v>
      </c>
      <c r="AC216" s="217">
        <f>VLOOKUP(A216,'[1]CUT USD'!A:N,6,FALSE)</f>
        <v>0</v>
      </c>
      <c r="AD216" s="217">
        <f>VLOOKUP(A216,'[1]CUT USD'!A:N,7,FALSE)</f>
        <v>0</v>
      </c>
      <c r="AE216" s="217">
        <f>VLOOKUP(A216,'[1]CUT USD'!A:N,8,FALSE)</f>
        <v>0</v>
      </c>
      <c r="AF216" s="217">
        <f>VLOOKUP(A216,'[1]CUT USD'!A:N,9,FALSE)</f>
        <v>0</v>
      </c>
      <c r="AG216" s="217">
        <f>VLOOKUP(A216,'[1]CUT USD'!A:N,10,FALSE)</f>
        <v>0</v>
      </c>
      <c r="AH216" s="217">
        <f>VLOOKUP(A216,'[1]CUT USD'!A:N,11,FALSE)</f>
        <v>0</v>
      </c>
      <c r="AI216" s="217">
        <f>VLOOKUP(A216,'[1]CUT USD'!A:N,12,FALSE)</f>
        <v>0</v>
      </c>
      <c r="AJ216" s="217">
        <f>VLOOKUP(A216,'[1]CUT USD'!A:N,13,FALSE)</f>
        <v>0</v>
      </c>
      <c r="AK216" s="217">
        <f>VLOOKUP(A216,'[1]CUT USD'!A:N,14,FALSE)</f>
        <v>0</v>
      </c>
      <c r="AL216" s="160">
        <f>SUM(D216:AK216)</f>
        <v>58193.890000002233</v>
      </c>
      <c r="AO216" s="84"/>
    </row>
    <row r="217" spans="1:41" ht="33" customHeight="1">
      <c r="A217" s="134">
        <v>595</v>
      </c>
      <c r="B217" s="135" t="str">
        <f>VLOOKUP(A217,[1]List_16!$B$2:$C$576,2,FALSE)</f>
        <v>Gestora Pública de la Seguridad Social de Largo Plazo</v>
      </c>
      <c r="C217" s="136" t="s">
        <v>11980</v>
      </c>
      <c r="D217" s="217">
        <f>VLOOKUP(A217,'[1]RES. TRL'!A:C,2,FALSE)</f>
        <v>0</v>
      </c>
      <c r="E217" s="217">
        <f>VLOOKUP(A217,'[1]RES. TRL'!A:C,3,FALSE)</f>
        <v>0</v>
      </c>
      <c r="F217" s="217">
        <f>VLOOKUP(A217,[1]RES.CDI!A:B,2,FALSE)</f>
        <v>0</v>
      </c>
      <c r="G217" s="217">
        <f>VLOOKUP(A217,'[1]CUT Bs'!A:S,2,FALSE)</f>
        <v>763.2</v>
      </c>
      <c r="H217" s="217">
        <f>VLOOKUP(A217,'[1]CUT Bs'!A:S,3,FALSE)</f>
        <v>0</v>
      </c>
      <c r="I217" s="217">
        <f>VLOOKUP(A217,'[1]CUT Bs'!A:S,4,FALSE)</f>
        <v>0</v>
      </c>
      <c r="J217" s="217">
        <f>VLOOKUP(A217,'[1]CUT Bs'!A:S,5,FALSE)</f>
        <v>0</v>
      </c>
      <c r="K217" s="217">
        <f>VLOOKUP(A217,'[1]CUT Bs'!A:S,6,FALSE)</f>
        <v>0</v>
      </c>
      <c r="L217" s="217">
        <f>VLOOKUP(A217,'[1]CUT Bs'!A:S,7,FALSE)</f>
        <v>0</v>
      </c>
      <c r="M217" s="217">
        <f>VLOOKUP(A217,'[1]CUT Bs'!A:S,8,FALSE)</f>
        <v>0</v>
      </c>
      <c r="N217" s="217">
        <f>VLOOKUP(A217,'[1]CUT Bs'!A:S,9,FALSE)</f>
        <v>0</v>
      </c>
      <c r="O217" s="217">
        <f>VLOOKUP(A217,'[1]CUT Bs'!A:S,10,FALSE)</f>
        <v>0</v>
      </c>
      <c r="P217" s="217">
        <f>VLOOKUP(A217,'[1]CUT Bs'!A:S,11,FALSE)</f>
        <v>0</v>
      </c>
      <c r="Q217" s="217">
        <f>VLOOKUP(A217,'[1]CUT Bs'!A:S,12,FALSE)</f>
        <v>0</v>
      </c>
      <c r="R217" s="217">
        <f>VLOOKUP(A217,'[1]CUT Bs'!A:S,13,FALSE)</f>
        <v>0</v>
      </c>
      <c r="S217" s="217">
        <f>VLOOKUP(A217,'[1]CUT Bs'!A:S,14,FALSE)</f>
        <v>0</v>
      </c>
      <c r="T217" s="217">
        <f>VLOOKUP(A217,'[1]CUT Bs'!A:S,15,FALSE)</f>
        <v>0</v>
      </c>
      <c r="U217" s="217">
        <f>VLOOKUP(A217,'[1]CUT Bs'!A:S,16,FALSE)</f>
        <v>0</v>
      </c>
      <c r="V217" s="217">
        <f>VLOOKUP(A217,'[1]CUT Bs'!A:S,17,FALSE)</f>
        <v>0</v>
      </c>
      <c r="W217" s="217">
        <f>VLOOKUP(A217,'[1]RES. TRL'!F:H,2,FALSE)</f>
        <v>0</v>
      </c>
      <c r="X217" s="217">
        <f>VLOOKUP(A217,'[1]RES. TRL'!F:H,3,FALSE)</f>
        <v>0</v>
      </c>
      <c r="Y217" s="217">
        <f>VLOOKUP(A217,'[1]CUT USD'!A:N,2,FALSE)</f>
        <v>0</v>
      </c>
      <c r="Z217" s="217">
        <f>VLOOKUP(A217,'[1]CUT USD'!A:N,3,FALSE)</f>
        <v>0</v>
      </c>
      <c r="AA217" s="217">
        <f>VLOOKUP(A217,'[1]CUT USD'!A:N,4,FALSE)</f>
        <v>0</v>
      </c>
      <c r="AB217" s="217">
        <f>VLOOKUP(A217,'[1]CUT USD'!A:N,5,FALSE)</f>
        <v>0</v>
      </c>
      <c r="AC217" s="217">
        <f>VLOOKUP(A217,'[1]CUT USD'!A:N,6,FALSE)</f>
        <v>0</v>
      </c>
      <c r="AD217" s="217">
        <f>VLOOKUP(A217,'[1]CUT USD'!A:N,7,FALSE)</f>
        <v>0</v>
      </c>
      <c r="AE217" s="217">
        <f>VLOOKUP(A217,'[1]CUT USD'!A:N,8,FALSE)</f>
        <v>0</v>
      </c>
      <c r="AF217" s="217">
        <f>VLOOKUP(A217,'[1]CUT USD'!A:N,9,FALSE)</f>
        <v>0</v>
      </c>
      <c r="AG217" s="217">
        <f>VLOOKUP(A217,'[1]CUT USD'!A:N,10,FALSE)</f>
        <v>0</v>
      </c>
      <c r="AH217" s="217">
        <f>VLOOKUP(A217,'[1]CUT USD'!A:N,11,FALSE)</f>
        <v>0</v>
      </c>
      <c r="AI217" s="217">
        <f>VLOOKUP(A217,'[1]CUT USD'!A:N,12,FALSE)</f>
        <v>0</v>
      </c>
      <c r="AJ217" s="217">
        <f>VLOOKUP(A217,'[1]CUT USD'!A:N,13,FALSE)</f>
        <v>0</v>
      </c>
      <c r="AK217" s="217">
        <f>VLOOKUP(A217,'[1]CUT USD'!A:N,14,FALSE)</f>
        <v>0</v>
      </c>
      <c r="AL217" s="160">
        <f t="shared" si="5"/>
        <v>763.2</v>
      </c>
      <c r="AO217" s="84"/>
    </row>
    <row r="218" spans="1:41" ht="33" customHeight="1">
      <c r="A218" s="134">
        <v>620</v>
      </c>
      <c r="B218" s="135" t="str">
        <f>PROPER(VLOOKUP(A218,[1]bd_lista!$A:$D,2,FALSE))</f>
        <v>Complejo Agroindustrial De San Buena Aventura</v>
      </c>
      <c r="C218" s="136" t="s">
        <v>11981</v>
      </c>
      <c r="D218" s="217">
        <f>VLOOKUP(A218,'[1]RES. TRL'!A:C,2,FALSE)</f>
        <v>0</v>
      </c>
      <c r="E218" s="217">
        <f>VLOOKUP(A218,'[1]RES. TRL'!A:C,3,FALSE)</f>
        <v>0</v>
      </c>
      <c r="F218" s="217">
        <f>VLOOKUP(A218,[1]RES.CDI!A:B,2,FALSE)</f>
        <v>0</v>
      </c>
      <c r="G218" s="217">
        <f>VLOOKUP(A218,'[1]CUT Bs'!A:S,2,FALSE)</f>
        <v>0</v>
      </c>
      <c r="H218" s="217">
        <f>VLOOKUP(A218,'[1]CUT Bs'!A:S,3,FALSE)</f>
        <v>0</v>
      </c>
      <c r="I218" s="217">
        <f>VLOOKUP(A218,'[1]CUT Bs'!A:S,4,FALSE)</f>
        <v>0</v>
      </c>
      <c r="J218" s="217">
        <f>VLOOKUP(A218,'[1]CUT Bs'!A:S,5,FALSE)</f>
        <v>0</v>
      </c>
      <c r="K218" s="217">
        <f>VLOOKUP(A218,'[1]CUT Bs'!A:S,6,FALSE)</f>
        <v>0</v>
      </c>
      <c r="L218" s="217">
        <f>VLOOKUP(A218,'[1]CUT Bs'!A:S,7,FALSE)</f>
        <v>0</v>
      </c>
      <c r="M218" s="217">
        <f>VLOOKUP(A218,'[1]CUT Bs'!A:S,8,FALSE)</f>
        <v>0</v>
      </c>
      <c r="N218" s="217">
        <f>VLOOKUP(A218,'[1]CUT Bs'!A:S,9,FALSE)</f>
        <v>0</v>
      </c>
      <c r="O218" s="217">
        <f>VLOOKUP(A218,'[1]CUT Bs'!A:S,10,FALSE)</f>
        <v>0</v>
      </c>
      <c r="P218" s="217">
        <f>VLOOKUP(A218,'[1]CUT Bs'!A:S,11,FALSE)</f>
        <v>0</v>
      </c>
      <c r="Q218" s="217">
        <f>VLOOKUP(A218,'[1]CUT Bs'!A:S,12,FALSE)</f>
        <v>0</v>
      </c>
      <c r="R218" s="217">
        <f>VLOOKUP(A218,'[1]CUT Bs'!A:S,13,FALSE)</f>
        <v>0</v>
      </c>
      <c r="S218" s="217">
        <f>VLOOKUP(A218,'[1]CUT Bs'!A:S,14,FALSE)</f>
        <v>0</v>
      </c>
      <c r="T218" s="217">
        <f>VLOOKUP(A218,'[1]CUT Bs'!A:S,15,FALSE)</f>
        <v>0</v>
      </c>
      <c r="U218" s="217">
        <f>VLOOKUP(A218,'[1]CUT Bs'!A:S,16,FALSE)</f>
        <v>0</v>
      </c>
      <c r="V218" s="217">
        <f>VLOOKUP(A218,'[1]CUT Bs'!A:S,17,FALSE)</f>
        <v>0</v>
      </c>
      <c r="W218" s="217">
        <f>VLOOKUP(A218,'[1]RES. TRL'!F:H,2,FALSE)</f>
        <v>0</v>
      </c>
      <c r="X218" s="217">
        <f>VLOOKUP(A218,'[1]RES. TRL'!F:H,3,FALSE)</f>
        <v>0</v>
      </c>
      <c r="Y218" s="217">
        <f>VLOOKUP(A218,'[1]CUT USD'!A:N,2,FALSE)</f>
        <v>0</v>
      </c>
      <c r="Z218" s="217">
        <f>VLOOKUP(A218,'[1]CUT USD'!A:N,3,FALSE)</f>
        <v>0</v>
      </c>
      <c r="AA218" s="217">
        <f>VLOOKUP(A218,'[1]CUT USD'!A:N,4,FALSE)</f>
        <v>0</v>
      </c>
      <c r="AB218" s="217">
        <f>VLOOKUP(A218,'[1]CUT USD'!A:N,5,FALSE)</f>
        <v>0</v>
      </c>
      <c r="AC218" s="217">
        <f>VLOOKUP(A218,'[1]CUT USD'!A:N,6,FALSE)</f>
        <v>0</v>
      </c>
      <c r="AD218" s="217">
        <f>VLOOKUP(A218,'[1]CUT USD'!A:N,7,FALSE)</f>
        <v>0</v>
      </c>
      <c r="AE218" s="217">
        <f>VLOOKUP(A218,'[1]CUT USD'!A:N,8,FALSE)</f>
        <v>0</v>
      </c>
      <c r="AF218" s="217">
        <f>VLOOKUP(A218,'[1]CUT USD'!A:N,9,FALSE)</f>
        <v>0</v>
      </c>
      <c r="AG218" s="217">
        <f>VLOOKUP(A218,'[1]CUT USD'!A:N,10,FALSE)</f>
        <v>0</v>
      </c>
      <c r="AH218" s="217">
        <f>VLOOKUP(A218,'[1]CUT USD'!A:N,11,FALSE)</f>
        <v>0</v>
      </c>
      <c r="AI218" s="217">
        <f>VLOOKUP(A218,'[1]CUT USD'!A:N,12,FALSE)</f>
        <v>0</v>
      </c>
      <c r="AJ218" s="217">
        <f>VLOOKUP(A218,'[1]CUT USD'!A:N,13,FALSE)</f>
        <v>0</v>
      </c>
      <c r="AK218" s="217">
        <f>VLOOKUP(A218,'[1]CUT USD'!A:N,14,FALSE)</f>
        <v>0</v>
      </c>
      <c r="AL218" s="160">
        <f t="shared" si="5"/>
        <v>0</v>
      </c>
      <c r="AO218" s="84"/>
    </row>
    <row r="219" spans="1:41" ht="33" customHeight="1">
      <c r="A219" s="134">
        <v>633</v>
      </c>
      <c r="B219" s="135" t="str">
        <f>PROPER(VLOOKUP(A219,[1]bd_lista!$A:$D,2,FALSE))</f>
        <v>Empresa Misicuni</v>
      </c>
      <c r="C219" s="136" t="s">
        <v>11987</v>
      </c>
      <c r="D219" s="217">
        <f>VLOOKUP(A219,'[1]RES. TRL'!A:C,2,FALSE)</f>
        <v>0</v>
      </c>
      <c r="E219" s="217">
        <f>VLOOKUP(A219,'[1]RES. TRL'!A:C,3,FALSE)</f>
        <v>0</v>
      </c>
      <c r="F219" s="217">
        <f>VLOOKUP(A219,[1]RES.CDI!A:B,2,FALSE)</f>
        <v>0</v>
      </c>
      <c r="G219" s="217">
        <f>VLOOKUP(A219,'[1]CUT Bs'!A:S,2,FALSE)</f>
        <v>0</v>
      </c>
      <c r="H219" s="217">
        <f>VLOOKUP(A219,'[1]CUT Bs'!A:S,3,FALSE)</f>
        <v>0</v>
      </c>
      <c r="I219" s="217">
        <f>VLOOKUP(A219,'[1]CUT Bs'!A:S,4,FALSE)</f>
        <v>0</v>
      </c>
      <c r="J219" s="217">
        <f>VLOOKUP(A219,'[1]CUT Bs'!A:S,5,FALSE)</f>
        <v>0</v>
      </c>
      <c r="K219" s="217">
        <f>VLOOKUP(A219,'[1]CUT Bs'!A:S,6,FALSE)</f>
        <v>0</v>
      </c>
      <c r="L219" s="217">
        <f>VLOOKUP(A219,'[1]CUT Bs'!A:S,7,FALSE)</f>
        <v>0</v>
      </c>
      <c r="M219" s="217">
        <f>VLOOKUP(A219,'[1]CUT Bs'!A:S,8,FALSE)</f>
        <v>0</v>
      </c>
      <c r="N219" s="217">
        <f>VLOOKUP(A219,'[1]CUT Bs'!A:S,9,FALSE)</f>
        <v>0</v>
      </c>
      <c r="O219" s="217">
        <f>VLOOKUP(A219,'[1]CUT Bs'!A:S,10,FALSE)</f>
        <v>0</v>
      </c>
      <c r="P219" s="217">
        <f>VLOOKUP(A219,'[1]CUT Bs'!A:S,11,FALSE)</f>
        <v>0</v>
      </c>
      <c r="Q219" s="217">
        <f>VLOOKUP(A219,'[1]CUT Bs'!A:S,12,FALSE)</f>
        <v>0</v>
      </c>
      <c r="R219" s="217">
        <f>VLOOKUP(A219,'[1]CUT Bs'!A:S,13,FALSE)</f>
        <v>0</v>
      </c>
      <c r="S219" s="217">
        <f>VLOOKUP(A219,'[1]CUT Bs'!A:S,14,FALSE)</f>
        <v>0</v>
      </c>
      <c r="T219" s="217">
        <f>VLOOKUP(A219,'[1]CUT Bs'!A:S,15,FALSE)</f>
        <v>0</v>
      </c>
      <c r="U219" s="217">
        <f>VLOOKUP(A219,'[1]CUT Bs'!A:S,16,FALSE)</f>
        <v>0</v>
      </c>
      <c r="V219" s="217">
        <f>VLOOKUP(A219,'[1]CUT Bs'!A:S,17,FALSE)</f>
        <v>0</v>
      </c>
      <c r="W219" s="217">
        <f>VLOOKUP(A219,'[1]RES. TRL'!F:H,2,FALSE)</f>
        <v>0</v>
      </c>
      <c r="X219" s="217">
        <f>VLOOKUP(A219,'[1]RES. TRL'!F:H,3,FALSE)</f>
        <v>0</v>
      </c>
      <c r="Y219" s="217">
        <f>VLOOKUP(A219,'[1]CUT USD'!A:N,2,FALSE)</f>
        <v>0</v>
      </c>
      <c r="Z219" s="217">
        <f>VLOOKUP(A219,'[1]CUT USD'!A:N,3,FALSE)</f>
        <v>0</v>
      </c>
      <c r="AA219" s="217">
        <f>VLOOKUP(A219,'[1]CUT USD'!A:N,4,FALSE)</f>
        <v>0</v>
      </c>
      <c r="AB219" s="217">
        <f>VLOOKUP(A219,'[1]CUT USD'!A:N,5,FALSE)</f>
        <v>0</v>
      </c>
      <c r="AC219" s="217">
        <f>VLOOKUP(A219,'[1]CUT USD'!A:N,6,FALSE)</f>
        <v>0</v>
      </c>
      <c r="AD219" s="217">
        <f>VLOOKUP(A219,'[1]CUT USD'!A:N,7,FALSE)</f>
        <v>0</v>
      </c>
      <c r="AE219" s="217">
        <f>VLOOKUP(A219,'[1]CUT USD'!A:N,8,FALSE)</f>
        <v>0</v>
      </c>
      <c r="AF219" s="217">
        <f>VLOOKUP(A219,'[1]CUT USD'!A:N,9,FALSE)</f>
        <v>0</v>
      </c>
      <c r="AG219" s="217">
        <f>VLOOKUP(A219,'[1]CUT USD'!A:N,10,FALSE)</f>
        <v>0</v>
      </c>
      <c r="AH219" s="217">
        <f>VLOOKUP(A219,'[1]CUT USD'!A:N,11,FALSE)</f>
        <v>0</v>
      </c>
      <c r="AI219" s="217">
        <f>VLOOKUP(A219,'[1]CUT USD'!A:N,12,FALSE)</f>
        <v>0</v>
      </c>
      <c r="AJ219" s="217">
        <f>VLOOKUP(A219,'[1]CUT USD'!A:N,13,FALSE)</f>
        <v>0</v>
      </c>
      <c r="AK219" s="217">
        <f>VLOOKUP(A219,'[1]CUT USD'!A:N,14,FALSE)</f>
        <v>0</v>
      </c>
      <c r="AL219" s="160">
        <f t="shared" si="5"/>
        <v>0</v>
      </c>
      <c r="AO219" s="84"/>
    </row>
    <row r="220" spans="1:41" ht="33" customHeight="1">
      <c r="A220" s="134">
        <v>634</v>
      </c>
      <c r="B220" s="135" t="str">
        <f>PROPER(VLOOKUP(A220,[1]bd_lista!$A:$D,2,FALSE))</f>
        <v>Empresa Púb. Deptal. Hotel Terminal-Terminal De Buses Oruro</v>
      </c>
      <c r="C220" s="136" t="s">
        <v>11988</v>
      </c>
      <c r="D220" s="217">
        <f>VLOOKUP(A220,'[1]RES. TRL'!A:C,2,FALSE)</f>
        <v>0</v>
      </c>
      <c r="E220" s="217">
        <f>VLOOKUP(A220,'[1]RES. TRL'!A:C,3,FALSE)</f>
        <v>0</v>
      </c>
      <c r="F220" s="217">
        <f>VLOOKUP(A220,[1]RES.CDI!A:B,2,FALSE)</f>
        <v>0</v>
      </c>
      <c r="G220" s="217">
        <f>VLOOKUP(A220,'[1]CUT Bs'!A:S,2,FALSE)</f>
        <v>0</v>
      </c>
      <c r="H220" s="217">
        <f>VLOOKUP(A220,'[1]CUT Bs'!A:S,3,FALSE)</f>
        <v>0</v>
      </c>
      <c r="I220" s="217">
        <f>VLOOKUP(A220,'[1]CUT Bs'!A:S,4,FALSE)</f>
        <v>0</v>
      </c>
      <c r="J220" s="217">
        <f>VLOOKUP(A220,'[1]CUT Bs'!A:S,5,FALSE)</f>
        <v>0</v>
      </c>
      <c r="K220" s="217">
        <f>VLOOKUP(A220,'[1]CUT Bs'!A:S,6,FALSE)</f>
        <v>0</v>
      </c>
      <c r="L220" s="217">
        <f>VLOOKUP(A220,'[1]CUT Bs'!A:S,7,FALSE)</f>
        <v>0</v>
      </c>
      <c r="M220" s="217">
        <f>VLOOKUP(A220,'[1]CUT Bs'!A:S,8,FALSE)</f>
        <v>0</v>
      </c>
      <c r="N220" s="217">
        <f>VLOOKUP(A220,'[1]CUT Bs'!A:S,9,FALSE)</f>
        <v>0</v>
      </c>
      <c r="O220" s="217">
        <f>VLOOKUP(A220,'[1]CUT Bs'!A:S,10,FALSE)</f>
        <v>0</v>
      </c>
      <c r="P220" s="217">
        <f>VLOOKUP(A220,'[1]CUT Bs'!A:S,11,FALSE)</f>
        <v>0</v>
      </c>
      <c r="Q220" s="217">
        <f>VLOOKUP(A220,'[1]CUT Bs'!A:S,12,FALSE)</f>
        <v>0</v>
      </c>
      <c r="R220" s="217">
        <f>VLOOKUP(A220,'[1]CUT Bs'!A:S,13,FALSE)</f>
        <v>0</v>
      </c>
      <c r="S220" s="217">
        <f>VLOOKUP(A220,'[1]CUT Bs'!A:S,14,FALSE)</f>
        <v>0</v>
      </c>
      <c r="T220" s="217">
        <f>VLOOKUP(A220,'[1]CUT Bs'!A:S,15,FALSE)</f>
        <v>0</v>
      </c>
      <c r="U220" s="217">
        <f>VLOOKUP(A220,'[1]CUT Bs'!A:S,16,FALSE)</f>
        <v>0</v>
      </c>
      <c r="V220" s="217">
        <f>VLOOKUP(A220,'[1]CUT Bs'!A:S,17,FALSE)</f>
        <v>0</v>
      </c>
      <c r="W220" s="217">
        <f>VLOOKUP(A220,'[1]RES. TRL'!F:H,2,FALSE)</f>
        <v>0</v>
      </c>
      <c r="X220" s="217">
        <f>VLOOKUP(A220,'[1]RES. TRL'!F:H,3,FALSE)</f>
        <v>0</v>
      </c>
      <c r="Y220" s="217">
        <f>VLOOKUP(A220,'[1]CUT USD'!A:N,2,FALSE)</f>
        <v>0</v>
      </c>
      <c r="Z220" s="217">
        <f>VLOOKUP(A220,'[1]CUT USD'!A:N,3,FALSE)</f>
        <v>0</v>
      </c>
      <c r="AA220" s="217">
        <f>VLOOKUP(A220,'[1]CUT USD'!A:N,4,FALSE)</f>
        <v>0</v>
      </c>
      <c r="AB220" s="217">
        <f>VLOOKUP(A220,'[1]CUT USD'!A:N,5,FALSE)</f>
        <v>0</v>
      </c>
      <c r="AC220" s="217">
        <f>VLOOKUP(A220,'[1]CUT USD'!A:N,6,FALSE)</f>
        <v>0</v>
      </c>
      <c r="AD220" s="217">
        <f>VLOOKUP(A220,'[1]CUT USD'!A:N,7,FALSE)</f>
        <v>0</v>
      </c>
      <c r="AE220" s="217">
        <f>VLOOKUP(A220,'[1]CUT USD'!A:N,8,FALSE)</f>
        <v>0</v>
      </c>
      <c r="AF220" s="217">
        <f>VLOOKUP(A220,'[1]CUT USD'!A:N,9,FALSE)</f>
        <v>0</v>
      </c>
      <c r="AG220" s="217">
        <f>VLOOKUP(A220,'[1]CUT USD'!A:N,10,FALSE)</f>
        <v>0</v>
      </c>
      <c r="AH220" s="217">
        <f>VLOOKUP(A220,'[1]CUT USD'!A:N,11,FALSE)</f>
        <v>0</v>
      </c>
      <c r="AI220" s="217">
        <f>VLOOKUP(A220,'[1]CUT USD'!A:N,12,FALSE)</f>
        <v>0</v>
      </c>
      <c r="AJ220" s="217">
        <f>VLOOKUP(A220,'[1]CUT USD'!A:N,13,FALSE)</f>
        <v>0</v>
      </c>
      <c r="AK220" s="217">
        <f>VLOOKUP(A220,'[1]CUT USD'!A:N,14,FALSE)</f>
        <v>0</v>
      </c>
      <c r="AL220" s="160">
        <f t="shared" si="5"/>
        <v>0</v>
      </c>
      <c r="AO220" s="84"/>
    </row>
    <row r="221" spans="1:41" ht="33" customHeight="1">
      <c r="A221" s="134">
        <v>650</v>
      </c>
      <c r="B221" s="135" t="str">
        <f>PROPER(VLOOKUP(A221,[1]bd_lista!$A:$D,2,FALSE))</f>
        <v>Asamblea Legislativa Plurinacional</v>
      </c>
      <c r="C221" s="136" t="s">
        <v>11989</v>
      </c>
      <c r="D221" s="217">
        <f>VLOOKUP(A221,'[1]RES. TRL'!A:C,2,FALSE)</f>
        <v>0</v>
      </c>
      <c r="E221" s="217">
        <f>VLOOKUP(A221,'[1]RES. TRL'!A:C,3,FALSE)</f>
        <v>0</v>
      </c>
      <c r="F221" s="217">
        <f>VLOOKUP(A221,[1]RES.CDI!A:B,2,FALSE)</f>
        <v>0</v>
      </c>
      <c r="G221" s="217">
        <f>VLOOKUP(A221,'[1]CUT Bs'!A:S,2,FALSE)</f>
        <v>62824.95</v>
      </c>
      <c r="H221" s="217">
        <f>VLOOKUP(A221,'[1]CUT Bs'!A:S,3,FALSE)</f>
        <v>0</v>
      </c>
      <c r="I221" s="217">
        <f>VLOOKUP(A221,'[1]CUT Bs'!A:S,4,FALSE)</f>
        <v>0</v>
      </c>
      <c r="J221" s="217">
        <f>VLOOKUP(A221,'[1]CUT Bs'!A:S,5,FALSE)</f>
        <v>0</v>
      </c>
      <c r="K221" s="217">
        <f>VLOOKUP(A221,'[1]CUT Bs'!A:S,6,FALSE)</f>
        <v>0</v>
      </c>
      <c r="L221" s="217">
        <f>VLOOKUP(A221,'[1]CUT Bs'!A:S,7,FALSE)</f>
        <v>0</v>
      </c>
      <c r="M221" s="217">
        <f>VLOOKUP(A221,'[1]CUT Bs'!A:S,8,FALSE)</f>
        <v>0</v>
      </c>
      <c r="N221" s="217">
        <f>VLOOKUP(A221,'[1]CUT Bs'!A:S,9,FALSE)</f>
        <v>0</v>
      </c>
      <c r="O221" s="217">
        <f>VLOOKUP(A221,'[1]CUT Bs'!A:S,10,FALSE)</f>
        <v>0</v>
      </c>
      <c r="P221" s="217">
        <f>VLOOKUP(A221,'[1]CUT Bs'!A:S,11,FALSE)</f>
        <v>0</v>
      </c>
      <c r="Q221" s="217">
        <f>VLOOKUP(A221,'[1]CUT Bs'!A:S,12,FALSE)</f>
        <v>0</v>
      </c>
      <c r="R221" s="217">
        <f>VLOOKUP(A221,'[1]CUT Bs'!A:S,13,FALSE)</f>
        <v>0</v>
      </c>
      <c r="S221" s="217">
        <f>VLOOKUP(A221,'[1]CUT Bs'!A:S,14,FALSE)</f>
        <v>0</v>
      </c>
      <c r="T221" s="217">
        <f>VLOOKUP(A221,'[1]CUT Bs'!A:S,15,FALSE)</f>
        <v>0</v>
      </c>
      <c r="U221" s="217">
        <f>VLOOKUP(A221,'[1]CUT Bs'!A:S,16,FALSE)</f>
        <v>0</v>
      </c>
      <c r="V221" s="217">
        <f>VLOOKUP(A221,'[1]CUT Bs'!A:S,17,FALSE)</f>
        <v>0</v>
      </c>
      <c r="W221" s="217">
        <f>VLOOKUP(A221,'[1]RES. TRL'!F:H,2,FALSE)</f>
        <v>0</v>
      </c>
      <c r="X221" s="217">
        <f>VLOOKUP(A221,'[1]RES. TRL'!F:H,3,FALSE)</f>
        <v>0</v>
      </c>
      <c r="Y221" s="217">
        <f>VLOOKUP(A221,'[1]CUT USD'!A:N,2,FALSE)</f>
        <v>0</v>
      </c>
      <c r="Z221" s="217">
        <f>VLOOKUP(A221,'[1]CUT USD'!A:N,3,FALSE)</f>
        <v>0</v>
      </c>
      <c r="AA221" s="217">
        <f>VLOOKUP(A221,'[1]CUT USD'!A:N,4,FALSE)</f>
        <v>0</v>
      </c>
      <c r="AB221" s="217">
        <f>VLOOKUP(A221,'[1]CUT USD'!A:N,5,FALSE)</f>
        <v>0</v>
      </c>
      <c r="AC221" s="217">
        <f>VLOOKUP(A221,'[1]CUT USD'!A:N,6,FALSE)</f>
        <v>0</v>
      </c>
      <c r="AD221" s="217">
        <f>VLOOKUP(A221,'[1]CUT USD'!A:N,7,FALSE)</f>
        <v>0</v>
      </c>
      <c r="AE221" s="217">
        <f>VLOOKUP(A221,'[1]CUT USD'!A:N,8,FALSE)</f>
        <v>0</v>
      </c>
      <c r="AF221" s="217">
        <f>VLOOKUP(A221,'[1]CUT USD'!A:N,9,FALSE)</f>
        <v>0</v>
      </c>
      <c r="AG221" s="217">
        <f>VLOOKUP(A221,'[1]CUT USD'!A:N,10,FALSE)</f>
        <v>0</v>
      </c>
      <c r="AH221" s="217">
        <f>VLOOKUP(A221,'[1]CUT USD'!A:N,11,FALSE)</f>
        <v>0</v>
      </c>
      <c r="AI221" s="217">
        <f>VLOOKUP(A221,'[1]CUT USD'!A:N,12,FALSE)</f>
        <v>0</v>
      </c>
      <c r="AJ221" s="217">
        <f>VLOOKUP(A221,'[1]CUT USD'!A:N,13,FALSE)</f>
        <v>0</v>
      </c>
      <c r="AK221" s="217">
        <f>VLOOKUP(A221,'[1]CUT USD'!A:N,14,FALSE)</f>
        <v>0</v>
      </c>
      <c r="AL221" s="160">
        <f t="shared" si="5"/>
        <v>62824.95</v>
      </c>
      <c r="AO221" s="84"/>
    </row>
    <row r="222" spans="1:41" ht="33" customHeight="1">
      <c r="A222" s="134">
        <v>660</v>
      </c>
      <c r="B222" s="135" t="str">
        <f>PROPER(VLOOKUP(A222,[1]bd_lista!$A:$D,2,FALSE))</f>
        <v>Órgano Judicial</v>
      </c>
      <c r="C222" s="136" t="s">
        <v>11987</v>
      </c>
      <c r="D222" s="217">
        <f>VLOOKUP(A222,'[1]RES. TRL'!A:C,2,FALSE)</f>
        <v>0</v>
      </c>
      <c r="E222" s="217">
        <f>VLOOKUP(A222,'[1]RES. TRL'!A:C,3,FALSE)</f>
        <v>40552.759999999995</v>
      </c>
      <c r="F222" s="217">
        <f>VLOOKUP(A222,[1]RES.CDI!A:B,2,FALSE)</f>
        <v>36823549.809999987</v>
      </c>
      <c r="G222" s="217">
        <f>VLOOKUP(A222,'[1]CUT Bs'!A:S,2,FALSE)</f>
        <v>52556.000000000007</v>
      </c>
      <c r="H222" s="217">
        <f>VLOOKUP(A222,'[1]CUT Bs'!A:S,3,FALSE)</f>
        <v>0</v>
      </c>
      <c r="I222" s="217">
        <f>VLOOKUP(A222,'[1]CUT Bs'!A:S,4,FALSE)</f>
        <v>0</v>
      </c>
      <c r="J222" s="217">
        <f>VLOOKUP(A222,'[1]CUT Bs'!A:S,5,FALSE)</f>
        <v>0</v>
      </c>
      <c r="K222" s="217">
        <f>VLOOKUP(A222,'[1]CUT Bs'!A:S,6,FALSE)</f>
        <v>0</v>
      </c>
      <c r="L222" s="217">
        <f>VLOOKUP(A222,'[1]CUT Bs'!A:S,7,FALSE)</f>
        <v>0</v>
      </c>
      <c r="M222" s="217">
        <f>VLOOKUP(A222,'[1]CUT Bs'!A:S,8,FALSE)</f>
        <v>0</v>
      </c>
      <c r="N222" s="217">
        <f>VLOOKUP(A222,'[1]CUT Bs'!A:S,9,FALSE)</f>
        <v>0</v>
      </c>
      <c r="O222" s="217">
        <f>VLOOKUP(A222,'[1]CUT Bs'!A:S,10,FALSE)</f>
        <v>0</v>
      </c>
      <c r="P222" s="217">
        <f>VLOOKUP(A222,'[1]CUT Bs'!A:S,11,FALSE)</f>
        <v>0</v>
      </c>
      <c r="Q222" s="217">
        <f>VLOOKUP(A222,'[1]CUT Bs'!A:S,12,FALSE)</f>
        <v>245777.41</v>
      </c>
      <c r="R222" s="217">
        <f>VLOOKUP(A222,'[1]CUT Bs'!A:S,13,FALSE)</f>
        <v>0</v>
      </c>
      <c r="S222" s="217">
        <f>VLOOKUP(A222,'[1]CUT Bs'!A:S,14,FALSE)</f>
        <v>0</v>
      </c>
      <c r="T222" s="217">
        <f>VLOOKUP(A222,'[1]CUT Bs'!A:S,15,FALSE)</f>
        <v>0</v>
      </c>
      <c r="U222" s="217">
        <f>VLOOKUP(A222,'[1]CUT Bs'!A:S,16,FALSE)</f>
        <v>0</v>
      </c>
      <c r="V222" s="217">
        <f>VLOOKUP(A222,'[1]CUT Bs'!A:S,17,FALSE)</f>
        <v>0</v>
      </c>
      <c r="W222" s="217">
        <f>VLOOKUP(A222,'[1]RES. TRL'!F:H,2,FALSE)</f>
        <v>0</v>
      </c>
      <c r="X222" s="217">
        <f>VLOOKUP(A222,'[1]RES. TRL'!F:H,3,FALSE)</f>
        <v>0</v>
      </c>
      <c r="Y222" s="217">
        <f>VLOOKUP(A222,'[1]CUT USD'!A:N,2,FALSE)</f>
        <v>0</v>
      </c>
      <c r="Z222" s="217">
        <f>VLOOKUP(A222,'[1]CUT USD'!A:N,3,FALSE)</f>
        <v>0</v>
      </c>
      <c r="AA222" s="217">
        <f>VLOOKUP(A222,'[1]CUT USD'!A:N,4,FALSE)</f>
        <v>0</v>
      </c>
      <c r="AB222" s="217">
        <f>VLOOKUP(A222,'[1]CUT USD'!A:N,5,FALSE)</f>
        <v>0</v>
      </c>
      <c r="AC222" s="217">
        <f>VLOOKUP(A222,'[1]CUT USD'!A:N,6,FALSE)</f>
        <v>0</v>
      </c>
      <c r="AD222" s="217">
        <f>VLOOKUP(A222,'[1]CUT USD'!A:N,7,FALSE)</f>
        <v>0</v>
      </c>
      <c r="AE222" s="217">
        <f>VLOOKUP(A222,'[1]CUT USD'!A:N,8,FALSE)</f>
        <v>0</v>
      </c>
      <c r="AF222" s="217">
        <f>VLOOKUP(A222,'[1]CUT USD'!A:N,9,FALSE)</f>
        <v>0</v>
      </c>
      <c r="AG222" s="217">
        <f>VLOOKUP(A222,'[1]CUT USD'!A:N,10,FALSE)</f>
        <v>0</v>
      </c>
      <c r="AH222" s="217">
        <f>VLOOKUP(A222,'[1]CUT USD'!A:N,11,FALSE)</f>
        <v>0</v>
      </c>
      <c r="AI222" s="217">
        <f>VLOOKUP(A222,'[1]CUT USD'!A:N,12,FALSE)</f>
        <v>0</v>
      </c>
      <c r="AJ222" s="217">
        <f>VLOOKUP(A222,'[1]CUT USD'!A:N,13,FALSE)</f>
        <v>0</v>
      </c>
      <c r="AK222" s="217">
        <f>VLOOKUP(A222,'[1]CUT USD'!A:N,14,FALSE)</f>
        <v>0</v>
      </c>
      <c r="AL222" s="160">
        <f t="shared" si="5"/>
        <v>37162435.979999982</v>
      </c>
      <c r="AO222" s="84"/>
    </row>
    <row r="223" spans="1:41" ht="33" customHeight="1">
      <c r="A223" s="134">
        <v>661</v>
      </c>
      <c r="B223" s="135" t="str">
        <f>PROPER(VLOOKUP(A223,[1]bd_lista!$A:$D,2,FALSE))</f>
        <v>Tribunal Constitucional Plurinacional</v>
      </c>
      <c r="C223" s="136" t="s">
        <v>11987</v>
      </c>
      <c r="D223" s="217">
        <f>VLOOKUP(A223,'[1]RES. TRL'!A:C,2,FALSE)</f>
        <v>0</v>
      </c>
      <c r="E223" s="217">
        <f>VLOOKUP(A223,'[1]RES. TRL'!A:C,3,FALSE)</f>
        <v>0</v>
      </c>
      <c r="F223" s="217">
        <f>VLOOKUP(A223,[1]RES.CDI!A:B,2,FALSE)</f>
        <v>0</v>
      </c>
      <c r="G223" s="217">
        <f>VLOOKUP(A223,'[1]CUT Bs'!A:S,2,FALSE)</f>
        <v>21053.03</v>
      </c>
      <c r="H223" s="217">
        <f>VLOOKUP(A223,'[1]CUT Bs'!A:S,3,FALSE)</f>
        <v>0</v>
      </c>
      <c r="I223" s="217">
        <f>VLOOKUP(A223,'[1]CUT Bs'!A:S,4,FALSE)</f>
        <v>0</v>
      </c>
      <c r="J223" s="217">
        <f>VLOOKUP(A223,'[1]CUT Bs'!A:S,5,FALSE)</f>
        <v>0</v>
      </c>
      <c r="K223" s="217">
        <f>VLOOKUP(A223,'[1]CUT Bs'!A:S,6,FALSE)</f>
        <v>0</v>
      </c>
      <c r="L223" s="217">
        <f>VLOOKUP(A223,'[1]CUT Bs'!A:S,7,FALSE)</f>
        <v>0</v>
      </c>
      <c r="M223" s="217">
        <f>VLOOKUP(A223,'[1]CUT Bs'!A:S,8,FALSE)</f>
        <v>0</v>
      </c>
      <c r="N223" s="217">
        <f>VLOOKUP(A223,'[1]CUT Bs'!A:S,9,FALSE)</f>
        <v>0</v>
      </c>
      <c r="O223" s="217">
        <f>VLOOKUP(A223,'[1]CUT Bs'!A:S,10,FALSE)</f>
        <v>0</v>
      </c>
      <c r="P223" s="217">
        <f>VLOOKUP(A223,'[1]CUT Bs'!A:S,11,FALSE)</f>
        <v>0</v>
      </c>
      <c r="Q223" s="217">
        <f>VLOOKUP(A223,'[1]CUT Bs'!A:S,12,FALSE)</f>
        <v>0</v>
      </c>
      <c r="R223" s="217">
        <f>VLOOKUP(A223,'[1]CUT Bs'!A:S,13,FALSE)</f>
        <v>0</v>
      </c>
      <c r="S223" s="217">
        <f>VLOOKUP(A223,'[1]CUT Bs'!A:S,14,FALSE)</f>
        <v>0</v>
      </c>
      <c r="T223" s="217">
        <f>VLOOKUP(A223,'[1]CUT Bs'!A:S,15,FALSE)</f>
        <v>0</v>
      </c>
      <c r="U223" s="217">
        <f>VLOOKUP(A223,'[1]CUT Bs'!A:S,16,FALSE)</f>
        <v>0</v>
      </c>
      <c r="V223" s="217">
        <f>VLOOKUP(A223,'[1]CUT Bs'!A:S,17,FALSE)</f>
        <v>0</v>
      </c>
      <c r="W223" s="217">
        <f>VLOOKUP(A223,'[1]RES. TRL'!F:H,2,FALSE)</f>
        <v>0</v>
      </c>
      <c r="X223" s="217">
        <f>VLOOKUP(A223,'[1]RES. TRL'!F:H,3,FALSE)</f>
        <v>0</v>
      </c>
      <c r="Y223" s="217">
        <f>VLOOKUP(A223,'[1]CUT USD'!A:N,2,FALSE)</f>
        <v>0</v>
      </c>
      <c r="Z223" s="217">
        <f>VLOOKUP(A223,'[1]CUT USD'!A:N,3,FALSE)</f>
        <v>0</v>
      </c>
      <c r="AA223" s="217">
        <f>VLOOKUP(A223,'[1]CUT USD'!A:N,4,FALSE)</f>
        <v>0</v>
      </c>
      <c r="AB223" s="217">
        <f>VLOOKUP(A223,'[1]CUT USD'!A:N,5,FALSE)</f>
        <v>0</v>
      </c>
      <c r="AC223" s="217">
        <f>VLOOKUP(A223,'[1]CUT USD'!A:N,6,FALSE)</f>
        <v>0</v>
      </c>
      <c r="AD223" s="217">
        <f>VLOOKUP(A223,'[1]CUT USD'!A:N,7,FALSE)</f>
        <v>0</v>
      </c>
      <c r="AE223" s="217">
        <f>VLOOKUP(A223,'[1]CUT USD'!A:N,8,FALSE)</f>
        <v>0</v>
      </c>
      <c r="AF223" s="217">
        <f>VLOOKUP(A223,'[1]CUT USD'!A:N,9,FALSE)</f>
        <v>0</v>
      </c>
      <c r="AG223" s="217">
        <f>VLOOKUP(A223,'[1]CUT USD'!A:N,10,FALSE)</f>
        <v>0</v>
      </c>
      <c r="AH223" s="217">
        <f>VLOOKUP(A223,'[1]CUT USD'!A:N,11,FALSE)</f>
        <v>0</v>
      </c>
      <c r="AI223" s="217">
        <f>VLOOKUP(A223,'[1]CUT USD'!A:N,12,FALSE)</f>
        <v>0</v>
      </c>
      <c r="AJ223" s="217">
        <f>VLOOKUP(A223,'[1]CUT USD'!A:N,13,FALSE)</f>
        <v>0</v>
      </c>
      <c r="AK223" s="217">
        <f>VLOOKUP(A223,'[1]CUT USD'!A:N,14,FALSE)</f>
        <v>0</v>
      </c>
      <c r="AL223" s="160">
        <f t="shared" si="5"/>
        <v>21053.03</v>
      </c>
      <c r="AO223" s="84"/>
    </row>
    <row r="224" spans="1:41" ht="33" customHeight="1">
      <c r="A224" s="134">
        <v>670</v>
      </c>
      <c r="B224" s="135" t="str">
        <f>PROPER(VLOOKUP(A224,[1]bd_lista!$A:$D,2,FALSE))</f>
        <v>Órgano Electoral Plurinacional</v>
      </c>
      <c r="C224" s="136" t="s">
        <v>11981</v>
      </c>
      <c r="D224" s="217">
        <f>VLOOKUP(A224,'[1]RES. TRL'!A:C,2,FALSE)</f>
        <v>0</v>
      </c>
      <c r="E224" s="217">
        <f>VLOOKUP(A224,'[1]RES. TRL'!A:C,3,FALSE)</f>
        <v>5041.4799999999996</v>
      </c>
      <c r="F224" s="217">
        <f>VLOOKUP(A224,[1]RES.CDI!A:B,2,FALSE)</f>
        <v>9387452.5700000003</v>
      </c>
      <c r="G224" s="217">
        <f>VLOOKUP(A224,'[1]CUT Bs'!A:S,2,FALSE)</f>
        <v>657006.61999999988</v>
      </c>
      <c r="H224" s="217">
        <f>VLOOKUP(A224,'[1]CUT Bs'!A:S,3,FALSE)</f>
        <v>0</v>
      </c>
      <c r="I224" s="217">
        <f>VLOOKUP(A224,'[1]CUT Bs'!A:S,4,FALSE)</f>
        <v>50</v>
      </c>
      <c r="J224" s="217">
        <f>VLOOKUP(A224,'[1]CUT Bs'!A:S,5,FALSE)</f>
        <v>1094416</v>
      </c>
      <c r="K224" s="217">
        <f>VLOOKUP(A224,'[1]CUT Bs'!A:S,6,FALSE)</f>
        <v>0</v>
      </c>
      <c r="L224" s="217">
        <f>VLOOKUP(A224,'[1]CUT Bs'!A:S,7,FALSE)</f>
        <v>0</v>
      </c>
      <c r="M224" s="217">
        <f>VLOOKUP(A224,'[1]CUT Bs'!A:S,8,FALSE)</f>
        <v>0</v>
      </c>
      <c r="N224" s="217">
        <f>VLOOKUP(A224,'[1]CUT Bs'!A:S,9,FALSE)</f>
        <v>0</v>
      </c>
      <c r="O224" s="217">
        <f>VLOOKUP(A224,'[1]CUT Bs'!A:S,10,FALSE)</f>
        <v>0</v>
      </c>
      <c r="P224" s="217">
        <f>VLOOKUP(A224,'[1]CUT Bs'!A:S,11,FALSE)</f>
        <v>0</v>
      </c>
      <c r="Q224" s="217">
        <f>VLOOKUP(A224,'[1]CUT Bs'!A:S,12,FALSE)</f>
        <v>0</v>
      </c>
      <c r="R224" s="217">
        <f>VLOOKUP(A224,'[1]CUT Bs'!A:S,13,FALSE)</f>
        <v>0</v>
      </c>
      <c r="S224" s="217">
        <f>VLOOKUP(A224,'[1]CUT Bs'!A:S,14,FALSE)</f>
        <v>0</v>
      </c>
      <c r="T224" s="217">
        <f>VLOOKUP(A224,'[1]CUT Bs'!A:S,15,FALSE)</f>
        <v>53466.84</v>
      </c>
      <c r="U224" s="217">
        <f>VLOOKUP(A224,'[1]CUT Bs'!A:S,16,FALSE)</f>
        <v>0</v>
      </c>
      <c r="V224" s="217">
        <f>VLOOKUP(A224,'[1]CUT Bs'!A:S,17,FALSE)</f>
        <v>0</v>
      </c>
      <c r="W224" s="217">
        <f>VLOOKUP(A224,'[1]RES. TRL'!F:H,2,FALSE)</f>
        <v>0</v>
      </c>
      <c r="X224" s="217">
        <f>VLOOKUP(A224,'[1]RES. TRL'!F:H,3,FALSE)</f>
        <v>0</v>
      </c>
      <c r="Y224" s="217">
        <f>VLOOKUP(A224,'[1]CUT USD'!A:N,2,FALSE)</f>
        <v>0</v>
      </c>
      <c r="Z224" s="217">
        <f>VLOOKUP(A224,'[1]CUT USD'!A:N,3,FALSE)</f>
        <v>0</v>
      </c>
      <c r="AA224" s="217">
        <f>VLOOKUP(A224,'[1]CUT USD'!A:N,4,FALSE)</f>
        <v>0</v>
      </c>
      <c r="AB224" s="217">
        <f>VLOOKUP(A224,'[1]CUT USD'!A:N,5,FALSE)</f>
        <v>0</v>
      </c>
      <c r="AC224" s="217">
        <f>VLOOKUP(A224,'[1]CUT USD'!A:N,6,FALSE)</f>
        <v>0</v>
      </c>
      <c r="AD224" s="217">
        <f>VLOOKUP(A224,'[1]CUT USD'!A:N,7,FALSE)</f>
        <v>0</v>
      </c>
      <c r="AE224" s="217">
        <f>VLOOKUP(A224,'[1]CUT USD'!A:N,8,FALSE)</f>
        <v>0</v>
      </c>
      <c r="AF224" s="217">
        <f>VLOOKUP(A224,'[1]CUT USD'!A:N,9,FALSE)</f>
        <v>0</v>
      </c>
      <c r="AG224" s="217">
        <f>VLOOKUP(A224,'[1]CUT USD'!A:N,10,FALSE)</f>
        <v>0</v>
      </c>
      <c r="AH224" s="217">
        <f>VLOOKUP(A224,'[1]CUT USD'!A:N,11,FALSE)</f>
        <v>0</v>
      </c>
      <c r="AI224" s="217">
        <f>VLOOKUP(A224,'[1]CUT USD'!A:N,12,FALSE)</f>
        <v>0</v>
      </c>
      <c r="AJ224" s="217">
        <f>VLOOKUP(A224,'[1]CUT USD'!A:N,13,FALSE)</f>
        <v>0</v>
      </c>
      <c r="AK224" s="217">
        <f>VLOOKUP(A224,'[1]CUT USD'!A:N,14,FALSE)</f>
        <v>0</v>
      </c>
      <c r="AL224" s="160">
        <f t="shared" si="5"/>
        <v>11197433.51</v>
      </c>
      <c r="AO224" s="84"/>
    </row>
    <row r="225" spans="1:41" ht="33" customHeight="1">
      <c r="A225" s="134">
        <v>680</v>
      </c>
      <c r="B225" s="135" t="str">
        <f>PROPER(VLOOKUP(A225,[1]bd_lista!$A:$D,2,FALSE))</f>
        <v>Contraloria General Del Estado</v>
      </c>
      <c r="C225" s="136" t="s">
        <v>11984</v>
      </c>
      <c r="D225" s="217">
        <f>VLOOKUP(A225,'[1]RES. TRL'!A:C,2,FALSE)</f>
        <v>0</v>
      </c>
      <c r="E225" s="217">
        <f>VLOOKUP(A225,'[1]RES. TRL'!A:C,3,FALSE)</f>
        <v>0</v>
      </c>
      <c r="F225" s="217">
        <f>VLOOKUP(A225,[1]RES.CDI!A:B,2,FALSE)</f>
        <v>0</v>
      </c>
      <c r="G225" s="217">
        <f>VLOOKUP(A225,'[1]CUT Bs'!A:S,2,FALSE)</f>
        <v>86603.150000000009</v>
      </c>
      <c r="H225" s="217">
        <f>VLOOKUP(A225,'[1]CUT Bs'!A:S,3,FALSE)</f>
        <v>0</v>
      </c>
      <c r="I225" s="217">
        <f>VLOOKUP(A225,'[1]CUT Bs'!A:S,4,FALSE)</f>
        <v>100</v>
      </c>
      <c r="J225" s="217">
        <f>VLOOKUP(A225,'[1]CUT Bs'!A:S,5,FALSE)</f>
        <v>0</v>
      </c>
      <c r="K225" s="217">
        <f>VLOOKUP(A225,'[1]CUT Bs'!A:S,6,FALSE)</f>
        <v>0</v>
      </c>
      <c r="L225" s="217">
        <f>VLOOKUP(A225,'[1]CUT Bs'!A:S,7,FALSE)</f>
        <v>855.21</v>
      </c>
      <c r="M225" s="217">
        <f>VLOOKUP(A225,'[1]CUT Bs'!A:S,8,FALSE)</f>
        <v>0</v>
      </c>
      <c r="N225" s="217">
        <f>VLOOKUP(A225,'[1]CUT Bs'!A:S,9,FALSE)</f>
        <v>0</v>
      </c>
      <c r="O225" s="217">
        <f>VLOOKUP(A225,'[1]CUT Bs'!A:S,10,FALSE)</f>
        <v>221.18</v>
      </c>
      <c r="P225" s="217">
        <f>VLOOKUP(A225,'[1]CUT Bs'!A:S,11,FALSE)</f>
        <v>19.220000000000002</v>
      </c>
      <c r="Q225" s="217">
        <f>VLOOKUP(A225,'[1]CUT Bs'!A:S,12,FALSE)</f>
        <v>0</v>
      </c>
      <c r="R225" s="217">
        <f>VLOOKUP(A225,'[1]CUT Bs'!A:S,13,FALSE)</f>
        <v>0</v>
      </c>
      <c r="S225" s="217">
        <f>VLOOKUP(A225,'[1]CUT Bs'!A:S,14,FALSE)</f>
        <v>0</v>
      </c>
      <c r="T225" s="217">
        <f>VLOOKUP(A225,'[1]CUT Bs'!A:S,15,FALSE)</f>
        <v>0</v>
      </c>
      <c r="U225" s="217">
        <f>VLOOKUP(A225,'[1]CUT Bs'!A:S,16,FALSE)</f>
        <v>0</v>
      </c>
      <c r="V225" s="217">
        <f>VLOOKUP(A225,'[1]CUT Bs'!A:S,17,FALSE)</f>
        <v>0</v>
      </c>
      <c r="W225" s="217">
        <f>VLOOKUP(A225,'[1]RES. TRL'!F:H,2,FALSE)</f>
        <v>0</v>
      </c>
      <c r="X225" s="217">
        <f>VLOOKUP(A225,'[1]RES. TRL'!F:H,3,FALSE)</f>
        <v>0</v>
      </c>
      <c r="Y225" s="217">
        <f>VLOOKUP(A225,'[1]CUT USD'!A:N,2,FALSE)</f>
        <v>0</v>
      </c>
      <c r="Z225" s="217">
        <f>VLOOKUP(A225,'[1]CUT USD'!A:N,3,FALSE)</f>
        <v>0</v>
      </c>
      <c r="AA225" s="217">
        <f>VLOOKUP(A225,'[1]CUT USD'!A:N,4,FALSE)</f>
        <v>0</v>
      </c>
      <c r="AB225" s="217">
        <f>VLOOKUP(A225,'[1]CUT USD'!A:N,5,FALSE)</f>
        <v>0</v>
      </c>
      <c r="AC225" s="217">
        <f>VLOOKUP(A225,'[1]CUT USD'!A:N,6,FALSE)</f>
        <v>0</v>
      </c>
      <c r="AD225" s="217">
        <f>VLOOKUP(A225,'[1]CUT USD'!A:N,7,FALSE)</f>
        <v>0</v>
      </c>
      <c r="AE225" s="217">
        <f>VLOOKUP(A225,'[1]CUT USD'!A:N,8,FALSE)</f>
        <v>0</v>
      </c>
      <c r="AF225" s="217">
        <f>VLOOKUP(A225,'[1]CUT USD'!A:N,9,FALSE)</f>
        <v>0</v>
      </c>
      <c r="AG225" s="217">
        <f>VLOOKUP(A225,'[1]CUT USD'!A:N,10,FALSE)</f>
        <v>0</v>
      </c>
      <c r="AH225" s="217">
        <f>VLOOKUP(A225,'[1]CUT USD'!A:N,11,FALSE)</f>
        <v>0</v>
      </c>
      <c r="AI225" s="217">
        <f>VLOOKUP(A225,'[1]CUT USD'!A:N,12,FALSE)</f>
        <v>0</v>
      </c>
      <c r="AJ225" s="217">
        <f>VLOOKUP(A225,'[1]CUT USD'!A:N,13,FALSE)</f>
        <v>0</v>
      </c>
      <c r="AK225" s="217">
        <f>VLOOKUP(A225,'[1]CUT USD'!A:N,14,FALSE)</f>
        <v>0</v>
      </c>
      <c r="AL225" s="160">
        <f t="shared" si="5"/>
        <v>87798.760000000009</v>
      </c>
      <c r="AO225" s="84"/>
    </row>
    <row r="226" spans="1:41" ht="33" customHeight="1">
      <c r="A226" s="134">
        <v>681</v>
      </c>
      <c r="B226" s="135" t="str">
        <f>PROPER(VLOOKUP(A226,[1]bd_lista!$A:$D,2,FALSE))</f>
        <v>Ministerio Público</v>
      </c>
      <c r="C226" s="136" t="s">
        <v>11988</v>
      </c>
      <c r="D226" s="217">
        <f>VLOOKUP(A226,'[1]RES. TRL'!A:C,2,FALSE)</f>
        <v>0</v>
      </c>
      <c r="E226" s="217">
        <f>VLOOKUP(A226,'[1]RES. TRL'!A:C,3,FALSE)</f>
        <v>0</v>
      </c>
      <c r="F226" s="217">
        <f>VLOOKUP(A226,[1]RES.CDI!A:B,2,FALSE)</f>
        <v>0</v>
      </c>
      <c r="G226" s="217">
        <f>VLOOKUP(A226,'[1]CUT Bs'!A:S,2,FALSE)</f>
        <v>6650</v>
      </c>
      <c r="H226" s="217">
        <f>VLOOKUP(A226,'[1]CUT Bs'!A:S,3,FALSE)</f>
        <v>0</v>
      </c>
      <c r="I226" s="217">
        <f>VLOOKUP(A226,'[1]CUT Bs'!A:S,4,FALSE)</f>
        <v>0</v>
      </c>
      <c r="J226" s="217">
        <f>VLOOKUP(A226,'[1]CUT Bs'!A:S,5,FALSE)</f>
        <v>0</v>
      </c>
      <c r="K226" s="217">
        <f>VLOOKUP(A226,'[1]CUT Bs'!A:S,6,FALSE)</f>
        <v>0</v>
      </c>
      <c r="L226" s="217">
        <f>VLOOKUP(A226,'[1]CUT Bs'!A:S,7,FALSE)</f>
        <v>0</v>
      </c>
      <c r="M226" s="217">
        <f>VLOOKUP(A226,'[1]CUT Bs'!A:S,8,FALSE)</f>
        <v>0</v>
      </c>
      <c r="N226" s="217">
        <f>VLOOKUP(A226,'[1]CUT Bs'!A:S,9,FALSE)</f>
        <v>0</v>
      </c>
      <c r="O226" s="217">
        <f>VLOOKUP(A226,'[1]CUT Bs'!A:S,10,FALSE)</f>
        <v>0</v>
      </c>
      <c r="P226" s="217">
        <f>VLOOKUP(A226,'[1]CUT Bs'!A:S,11,FALSE)</f>
        <v>0</v>
      </c>
      <c r="Q226" s="217">
        <f>VLOOKUP(A226,'[1]CUT Bs'!A:S,12,FALSE)</f>
        <v>0</v>
      </c>
      <c r="R226" s="217">
        <f>VLOOKUP(A226,'[1]CUT Bs'!A:S,13,FALSE)</f>
        <v>0</v>
      </c>
      <c r="S226" s="217">
        <f>VLOOKUP(A226,'[1]CUT Bs'!A:S,14,FALSE)</f>
        <v>0</v>
      </c>
      <c r="T226" s="217">
        <f>VLOOKUP(A226,'[1]CUT Bs'!A:S,15,FALSE)</f>
        <v>0</v>
      </c>
      <c r="U226" s="217">
        <f>VLOOKUP(A226,'[1]CUT Bs'!A:S,16,FALSE)</f>
        <v>0</v>
      </c>
      <c r="V226" s="217">
        <f>VLOOKUP(A226,'[1]CUT Bs'!A:S,17,FALSE)</f>
        <v>0</v>
      </c>
      <c r="W226" s="217">
        <f>VLOOKUP(A226,'[1]RES. TRL'!F:H,2,FALSE)</f>
        <v>0</v>
      </c>
      <c r="X226" s="217">
        <f>VLOOKUP(A226,'[1]RES. TRL'!F:H,3,FALSE)</f>
        <v>0</v>
      </c>
      <c r="Y226" s="217">
        <f>VLOOKUP(A226,'[1]CUT USD'!A:N,2,FALSE)</f>
        <v>0</v>
      </c>
      <c r="Z226" s="217">
        <f>VLOOKUP(A226,'[1]CUT USD'!A:N,3,FALSE)</f>
        <v>0</v>
      </c>
      <c r="AA226" s="217">
        <f>VLOOKUP(A226,'[1]CUT USD'!A:N,4,FALSE)</f>
        <v>0</v>
      </c>
      <c r="AB226" s="217">
        <f>VLOOKUP(A226,'[1]CUT USD'!A:N,5,FALSE)</f>
        <v>0</v>
      </c>
      <c r="AC226" s="217">
        <f>VLOOKUP(A226,'[1]CUT USD'!A:N,6,FALSE)</f>
        <v>0</v>
      </c>
      <c r="AD226" s="217">
        <f>VLOOKUP(A226,'[1]CUT USD'!A:N,7,FALSE)</f>
        <v>0</v>
      </c>
      <c r="AE226" s="217">
        <f>VLOOKUP(A226,'[1]CUT USD'!A:N,8,FALSE)</f>
        <v>0</v>
      </c>
      <c r="AF226" s="217">
        <f>VLOOKUP(A226,'[1]CUT USD'!A:N,9,FALSE)</f>
        <v>0</v>
      </c>
      <c r="AG226" s="217">
        <f>VLOOKUP(A226,'[1]CUT USD'!A:N,10,FALSE)</f>
        <v>0</v>
      </c>
      <c r="AH226" s="217">
        <f>VLOOKUP(A226,'[1]CUT USD'!A:N,11,FALSE)</f>
        <v>0</v>
      </c>
      <c r="AI226" s="217">
        <f>VLOOKUP(A226,'[1]CUT USD'!A:N,12,FALSE)</f>
        <v>0</v>
      </c>
      <c r="AJ226" s="217">
        <f>VLOOKUP(A226,'[1]CUT USD'!A:N,13,FALSE)</f>
        <v>0</v>
      </c>
      <c r="AK226" s="217">
        <f>VLOOKUP(A226,'[1]CUT USD'!A:N,14,FALSE)</f>
        <v>0</v>
      </c>
      <c r="AL226" s="160">
        <f t="shared" si="5"/>
        <v>6650</v>
      </c>
      <c r="AO226" s="84"/>
    </row>
    <row r="227" spans="1:41" ht="33" customHeight="1">
      <c r="A227" s="134">
        <v>682</v>
      </c>
      <c r="B227" s="135" t="str">
        <f>PROPER(VLOOKUP(A227,[1]bd_lista!$A:$D,2,FALSE))</f>
        <v>Defensoría Del Pueblo</v>
      </c>
      <c r="C227" s="136" t="s">
        <v>11987</v>
      </c>
      <c r="D227" s="217">
        <f>VLOOKUP(A227,'[1]RES. TRL'!A:C,2,FALSE)</f>
        <v>0</v>
      </c>
      <c r="E227" s="217">
        <f>VLOOKUP(A227,'[1]RES. TRL'!A:C,3,FALSE)</f>
        <v>0</v>
      </c>
      <c r="F227" s="217">
        <f>VLOOKUP(A227,[1]RES.CDI!A:B,2,FALSE)</f>
        <v>0</v>
      </c>
      <c r="G227" s="217">
        <f>VLOOKUP(A227,'[1]CUT Bs'!A:S,2,FALSE)</f>
        <v>5648.3</v>
      </c>
      <c r="H227" s="217">
        <f>VLOOKUP(A227,'[1]CUT Bs'!A:S,3,FALSE)</f>
        <v>0</v>
      </c>
      <c r="I227" s="217">
        <f>VLOOKUP(A227,'[1]CUT Bs'!A:S,4,FALSE)</f>
        <v>0</v>
      </c>
      <c r="J227" s="217">
        <f>VLOOKUP(A227,'[1]CUT Bs'!A:S,5,FALSE)</f>
        <v>0</v>
      </c>
      <c r="K227" s="217">
        <f>VLOOKUP(A227,'[1]CUT Bs'!A:S,6,FALSE)</f>
        <v>0</v>
      </c>
      <c r="L227" s="217">
        <f>VLOOKUP(A227,'[1]CUT Bs'!A:S,7,FALSE)</f>
        <v>288.18</v>
      </c>
      <c r="M227" s="217">
        <f>VLOOKUP(A227,'[1]CUT Bs'!A:S,8,FALSE)</f>
        <v>0</v>
      </c>
      <c r="N227" s="217">
        <f>VLOOKUP(A227,'[1]CUT Bs'!A:S,9,FALSE)</f>
        <v>0</v>
      </c>
      <c r="O227" s="217">
        <f>VLOOKUP(A227,'[1]CUT Bs'!A:S,10,FALSE)</f>
        <v>0</v>
      </c>
      <c r="P227" s="217">
        <f>VLOOKUP(A227,'[1]CUT Bs'!A:S,11,FALSE)</f>
        <v>853.7</v>
      </c>
      <c r="Q227" s="217">
        <f>VLOOKUP(A227,'[1]CUT Bs'!A:S,12,FALSE)</f>
        <v>0</v>
      </c>
      <c r="R227" s="217">
        <f>VLOOKUP(A227,'[1]CUT Bs'!A:S,13,FALSE)</f>
        <v>0</v>
      </c>
      <c r="S227" s="217">
        <f>VLOOKUP(A227,'[1]CUT Bs'!A:S,14,FALSE)</f>
        <v>0</v>
      </c>
      <c r="T227" s="217">
        <f>VLOOKUP(A227,'[1]CUT Bs'!A:S,15,FALSE)</f>
        <v>0</v>
      </c>
      <c r="U227" s="217">
        <f>VLOOKUP(A227,'[1]CUT Bs'!A:S,16,FALSE)</f>
        <v>0</v>
      </c>
      <c r="V227" s="217">
        <f>VLOOKUP(A227,'[1]CUT Bs'!A:S,17,FALSE)</f>
        <v>0</v>
      </c>
      <c r="W227" s="217">
        <f>VLOOKUP(A227,'[1]RES. TRL'!F:H,2,FALSE)</f>
        <v>0</v>
      </c>
      <c r="X227" s="217">
        <f>VLOOKUP(A227,'[1]RES. TRL'!F:H,3,FALSE)</f>
        <v>0</v>
      </c>
      <c r="Y227" s="217">
        <f>VLOOKUP(A227,'[1]CUT USD'!A:N,2,FALSE)</f>
        <v>0</v>
      </c>
      <c r="Z227" s="217">
        <f>VLOOKUP(A227,'[1]CUT USD'!A:N,3,FALSE)</f>
        <v>0</v>
      </c>
      <c r="AA227" s="217">
        <f>VLOOKUP(A227,'[1]CUT USD'!A:N,4,FALSE)</f>
        <v>0</v>
      </c>
      <c r="AB227" s="217">
        <f>VLOOKUP(A227,'[1]CUT USD'!A:N,5,FALSE)</f>
        <v>0</v>
      </c>
      <c r="AC227" s="217">
        <f>VLOOKUP(A227,'[1]CUT USD'!A:N,6,FALSE)</f>
        <v>0</v>
      </c>
      <c r="AD227" s="217">
        <f>VLOOKUP(A227,'[1]CUT USD'!A:N,7,FALSE)</f>
        <v>0</v>
      </c>
      <c r="AE227" s="217">
        <f>VLOOKUP(A227,'[1]CUT USD'!A:N,8,FALSE)</f>
        <v>0</v>
      </c>
      <c r="AF227" s="217">
        <f>VLOOKUP(A227,'[1]CUT USD'!A:N,9,FALSE)</f>
        <v>0</v>
      </c>
      <c r="AG227" s="217">
        <f>VLOOKUP(A227,'[1]CUT USD'!A:N,10,FALSE)</f>
        <v>0</v>
      </c>
      <c r="AH227" s="217">
        <f>VLOOKUP(A227,'[1]CUT USD'!A:N,11,FALSE)</f>
        <v>0</v>
      </c>
      <c r="AI227" s="217">
        <f>VLOOKUP(A227,'[1]CUT USD'!A:N,12,FALSE)</f>
        <v>0</v>
      </c>
      <c r="AJ227" s="217">
        <f>VLOOKUP(A227,'[1]CUT USD'!A:N,13,FALSE)</f>
        <v>0</v>
      </c>
      <c r="AK227" s="217">
        <f>VLOOKUP(A227,'[1]CUT USD'!A:N,14,FALSE)</f>
        <v>0</v>
      </c>
      <c r="AL227" s="160">
        <f t="shared" si="5"/>
        <v>6790.18</v>
      </c>
      <c r="AO227" s="84"/>
    </row>
    <row r="228" spans="1:41" ht="33" customHeight="1">
      <c r="A228" s="134">
        <v>683</v>
      </c>
      <c r="B228" s="135" t="str">
        <f>PROPER(VLOOKUP(A228,[1]bd_lista!$A:$D,2,FALSE))</f>
        <v>Procuraduría General Del Estado</v>
      </c>
      <c r="C228" s="136" t="s">
        <v>11984</v>
      </c>
      <c r="D228" s="217">
        <f>VLOOKUP(A228,'[1]RES. TRL'!A:C,2,FALSE)</f>
        <v>0</v>
      </c>
      <c r="E228" s="217">
        <f>VLOOKUP(A228,'[1]RES. TRL'!A:C,3,FALSE)</f>
        <v>0</v>
      </c>
      <c r="F228" s="217">
        <f>VLOOKUP(A228,[1]RES.CDI!A:B,2,FALSE)</f>
        <v>0</v>
      </c>
      <c r="G228" s="217">
        <f>VLOOKUP(A228,'[1]CUT Bs'!A:S,2,FALSE)</f>
        <v>0</v>
      </c>
      <c r="H228" s="217">
        <f>VLOOKUP(A228,'[1]CUT Bs'!A:S,3,FALSE)</f>
        <v>0</v>
      </c>
      <c r="I228" s="217">
        <f>VLOOKUP(A228,'[1]CUT Bs'!A:S,4,FALSE)</f>
        <v>0</v>
      </c>
      <c r="J228" s="217">
        <f>VLOOKUP(A228,'[1]CUT Bs'!A:S,5,FALSE)</f>
        <v>0</v>
      </c>
      <c r="K228" s="217">
        <f>VLOOKUP(A228,'[1]CUT Bs'!A:S,6,FALSE)</f>
        <v>0</v>
      </c>
      <c r="L228" s="217">
        <f>VLOOKUP(A228,'[1]CUT Bs'!A:S,7,FALSE)</f>
        <v>0</v>
      </c>
      <c r="M228" s="217">
        <f>VLOOKUP(A228,'[1]CUT Bs'!A:S,8,FALSE)</f>
        <v>0</v>
      </c>
      <c r="N228" s="217">
        <f>VLOOKUP(A228,'[1]CUT Bs'!A:S,9,FALSE)</f>
        <v>0</v>
      </c>
      <c r="O228" s="217">
        <f>VLOOKUP(A228,'[1]CUT Bs'!A:S,10,FALSE)</f>
        <v>0</v>
      </c>
      <c r="P228" s="217">
        <f>VLOOKUP(A228,'[1]CUT Bs'!A:S,11,FALSE)</f>
        <v>0</v>
      </c>
      <c r="Q228" s="217">
        <f>VLOOKUP(A228,'[1]CUT Bs'!A:S,12,FALSE)</f>
        <v>0</v>
      </c>
      <c r="R228" s="217">
        <f>VLOOKUP(A228,'[1]CUT Bs'!A:S,13,FALSE)</f>
        <v>0</v>
      </c>
      <c r="S228" s="217">
        <f>VLOOKUP(A228,'[1]CUT Bs'!A:S,14,FALSE)</f>
        <v>0</v>
      </c>
      <c r="T228" s="217">
        <f>VLOOKUP(A228,'[1]CUT Bs'!A:S,15,FALSE)</f>
        <v>0</v>
      </c>
      <c r="U228" s="217">
        <f>VLOOKUP(A228,'[1]CUT Bs'!A:S,16,FALSE)</f>
        <v>0</v>
      </c>
      <c r="V228" s="217">
        <f>VLOOKUP(A228,'[1]CUT Bs'!A:S,17,FALSE)</f>
        <v>0</v>
      </c>
      <c r="W228" s="217">
        <f>VLOOKUP(A228,'[1]RES. TRL'!F:H,2,FALSE)</f>
        <v>0</v>
      </c>
      <c r="X228" s="217">
        <f>VLOOKUP(A228,'[1]RES. TRL'!F:H,3,FALSE)</f>
        <v>0</v>
      </c>
      <c r="Y228" s="217">
        <f>VLOOKUP(A228,'[1]CUT USD'!A:N,2,FALSE)</f>
        <v>0</v>
      </c>
      <c r="Z228" s="217">
        <f>VLOOKUP(A228,'[1]CUT USD'!A:N,3,FALSE)</f>
        <v>0</v>
      </c>
      <c r="AA228" s="217">
        <f>VLOOKUP(A228,'[1]CUT USD'!A:N,4,FALSE)</f>
        <v>0</v>
      </c>
      <c r="AB228" s="217">
        <f>VLOOKUP(A228,'[1]CUT USD'!A:N,5,FALSE)</f>
        <v>0</v>
      </c>
      <c r="AC228" s="217">
        <f>VLOOKUP(A228,'[1]CUT USD'!A:N,6,FALSE)</f>
        <v>0</v>
      </c>
      <c r="AD228" s="217">
        <f>VLOOKUP(A228,'[1]CUT USD'!A:N,7,FALSE)</f>
        <v>0</v>
      </c>
      <c r="AE228" s="217">
        <f>VLOOKUP(A228,'[1]CUT USD'!A:N,8,FALSE)</f>
        <v>0</v>
      </c>
      <c r="AF228" s="217">
        <f>VLOOKUP(A228,'[1]CUT USD'!A:N,9,FALSE)</f>
        <v>0</v>
      </c>
      <c r="AG228" s="217">
        <f>VLOOKUP(A228,'[1]CUT USD'!A:N,10,FALSE)</f>
        <v>0</v>
      </c>
      <c r="AH228" s="217">
        <f>VLOOKUP(A228,'[1]CUT USD'!A:N,11,FALSE)</f>
        <v>0</v>
      </c>
      <c r="AI228" s="217">
        <f>VLOOKUP(A228,'[1]CUT USD'!A:N,12,FALSE)</f>
        <v>0</v>
      </c>
      <c r="AJ228" s="217">
        <f>VLOOKUP(A228,'[1]CUT USD'!A:N,13,FALSE)</f>
        <v>0</v>
      </c>
      <c r="AK228" s="217">
        <f>VLOOKUP(A228,'[1]CUT USD'!A:N,14,FALSE)</f>
        <v>0</v>
      </c>
      <c r="AL228" s="160">
        <f t="shared" si="5"/>
        <v>0</v>
      </c>
      <c r="AO228" s="84"/>
    </row>
    <row r="229" spans="1:41" ht="33" customHeight="1">
      <c r="A229" s="134">
        <v>716</v>
      </c>
      <c r="B229" s="135" t="str">
        <f>PROPER(VLOOKUP(A229,[1]bd_lista!$A:$D,2,FALSE))</f>
        <v>Empresa Tarijeña Del Gas</v>
      </c>
      <c r="C229" s="229" t="s">
        <v>1344</v>
      </c>
      <c r="D229" s="217">
        <f>VLOOKUP(A229,'[1]RES. TRL'!A:C,2,FALSE)</f>
        <v>0</v>
      </c>
      <c r="E229" s="217">
        <f>VLOOKUP(A229,'[1]RES. TRL'!A:C,3,FALSE)</f>
        <v>0</v>
      </c>
      <c r="F229" s="217">
        <f>VLOOKUP(A229,[1]RES.CDI!A:B,2,FALSE)</f>
        <v>0</v>
      </c>
      <c r="G229" s="217">
        <f>VLOOKUP(A229,'[1]CUT Bs'!A:S,2,FALSE)</f>
        <v>0</v>
      </c>
      <c r="H229" s="217">
        <f>VLOOKUP(A229,'[1]CUT Bs'!A:S,3,FALSE)</f>
        <v>0</v>
      </c>
      <c r="I229" s="217">
        <f>VLOOKUP(A229,'[1]CUT Bs'!A:S,4,FALSE)</f>
        <v>0</v>
      </c>
      <c r="J229" s="217">
        <f>VLOOKUP(A229,'[1]CUT Bs'!A:S,5,FALSE)</f>
        <v>0</v>
      </c>
      <c r="K229" s="217">
        <f>VLOOKUP(A229,'[1]CUT Bs'!A:S,6,FALSE)</f>
        <v>0</v>
      </c>
      <c r="L229" s="217">
        <f>VLOOKUP(A229,'[1]CUT Bs'!A:S,7,FALSE)</f>
        <v>0</v>
      </c>
      <c r="M229" s="217">
        <f>VLOOKUP(A229,'[1]CUT Bs'!A:S,8,FALSE)</f>
        <v>0</v>
      </c>
      <c r="N229" s="217">
        <f>VLOOKUP(A229,'[1]CUT Bs'!A:S,9,FALSE)</f>
        <v>0</v>
      </c>
      <c r="O229" s="217">
        <f>VLOOKUP(A229,'[1]CUT Bs'!A:S,10,FALSE)</f>
        <v>0</v>
      </c>
      <c r="P229" s="217">
        <f>VLOOKUP(A229,'[1]CUT Bs'!A:S,11,FALSE)</f>
        <v>0</v>
      </c>
      <c r="Q229" s="217">
        <f>VLOOKUP(A229,'[1]CUT Bs'!A:S,12,FALSE)</f>
        <v>0</v>
      </c>
      <c r="R229" s="217">
        <f>VLOOKUP(A229,'[1]CUT Bs'!A:S,13,FALSE)</f>
        <v>0</v>
      </c>
      <c r="S229" s="217">
        <f>VLOOKUP(A229,'[1]CUT Bs'!A:S,14,FALSE)</f>
        <v>0</v>
      </c>
      <c r="T229" s="217">
        <f>VLOOKUP(A229,'[1]CUT Bs'!A:S,15,FALSE)</f>
        <v>0</v>
      </c>
      <c r="U229" s="217">
        <f>VLOOKUP(A229,'[1]CUT Bs'!A:S,16,FALSE)</f>
        <v>0</v>
      </c>
      <c r="V229" s="217">
        <f>VLOOKUP(A229,'[1]CUT Bs'!A:S,17,FALSE)</f>
        <v>0</v>
      </c>
      <c r="W229" s="217">
        <f>VLOOKUP(A229,'[1]RES. TRL'!F:H,2,FALSE)</f>
        <v>0</v>
      </c>
      <c r="X229" s="217">
        <f>VLOOKUP(A229,'[1]RES. TRL'!F:H,3,FALSE)</f>
        <v>0</v>
      </c>
      <c r="Y229" s="217">
        <f>VLOOKUP(A229,'[1]CUT USD'!A:N,2,FALSE)</f>
        <v>0</v>
      </c>
      <c r="Z229" s="217">
        <f>VLOOKUP(A229,'[1]CUT USD'!A:N,3,FALSE)</f>
        <v>0</v>
      </c>
      <c r="AA229" s="217">
        <f>VLOOKUP(A229,'[1]CUT USD'!A:N,4,FALSE)</f>
        <v>0</v>
      </c>
      <c r="AB229" s="217">
        <f>VLOOKUP(A229,'[1]CUT USD'!A:N,5,FALSE)</f>
        <v>0</v>
      </c>
      <c r="AC229" s="217">
        <f>VLOOKUP(A229,'[1]CUT USD'!A:N,6,FALSE)</f>
        <v>0</v>
      </c>
      <c r="AD229" s="217">
        <f>VLOOKUP(A229,'[1]CUT USD'!A:N,7,FALSE)</f>
        <v>0</v>
      </c>
      <c r="AE229" s="217">
        <f>VLOOKUP(A229,'[1]CUT USD'!A:N,8,FALSE)</f>
        <v>0</v>
      </c>
      <c r="AF229" s="217">
        <f>VLOOKUP(A229,'[1]CUT USD'!A:N,9,FALSE)</f>
        <v>0</v>
      </c>
      <c r="AG229" s="217">
        <f>VLOOKUP(A229,'[1]CUT USD'!A:N,10,FALSE)</f>
        <v>0</v>
      </c>
      <c r="AH229" s="217">
        <f>VLOOKUP(A229,'[1]CUT USD'!A:N,11,FALSE)</f>
        <v>0</v>
      </c>
      <c r="AI229" s="217">
        <f>VLOOKUP(A229,'[1]CUT USD'!A:N,12,FALSE)</f>
        <v>0</v>
      </c>
      <c r="AJ229" s="217">
        <f>VLOOKUP(A229,'[1]CUT USD'!A:N,13,FALSE)</f>
        <v>0</v>
      </c>
      <c r="AK229" s="217">
        <f>VLOOKUP(A229,'[1]CUT USD'!A:N,14,FALSE)</f>
        <v>0</v>
      </c>
      <c r="AL229" s="160">
        <f t="shared" si="5"/>
        <v>0</v>
      </c>
      <c r="AO229" s="84"/>
    </row>
    <row r="230" spans="1:41" ht="33" customHeight="1">
      <c r="A230" s="134">
        <v>718</v>
      </c>
      <c r="B230" s="135" t="str">
        <f>PROPER(VLOOKUP(A230,[1]bd_lista!$A:$D,2,FALSE))</f>
        <v>Complejo Agroindustrial Buena Vista</v>
      </c>
      <c r="C230" s="229" t="s">
        <v>1344</v>
      </c>
      <c r="D230" s="217">
        <f>VLOOKUP(A230,'[1]RES. TRL'!A:C,2,FALSE)</f>
        <v>0</v>
      </c>
      <c r="E230" s="217">
        <f>VLOOKUP(A230,'[1]RES. TRL'!A:C,3,FALSE)</f>
        <v>0</v>
      </c>
      <c r="F230" s="217">
        <f>VLOOKUP(A230,[1]RES.CDI!A:B,2,FALSE)</f>
        <v>0</v>
      </c>
      <c r="G230" s="217">
        <f>VLOOKUP(A230,'[1]CUT Bs'!A:S,2,FALSE)</f>
        <v>0</v>
      </c>
      <c r="H230" s="217">
        <f>VLOOKUP(A230,'[1]CUT Bs'!A:S,3,FALSE)</f>
        <v>0</v>
      </c>
      <c r="I230" s="217">
        <f>VLOOKUP(A230,'[1]CUT Bs'!A:S,4,FALSE)</f>
        <v>0</v>
      </c>
      <c r="J230" s="217">
        <f>VLOOKUP(A230,'[1]CUT Bs'!A:S,5,FALSE)</f>
        <v>0</v>
      </c>
      <c r="K230" s="217">
        <f>VLOOKUP(A230,'[1]CUT Bs'!A:S,6,FALSE)</f>
        <v>0</v>
      </c>
      <c r="L230" s="217">
        <f>VLOOKUP(A230,'[1]CUT Bs'!A:S,7,FALSE)</f>
        <v>0</v>
      </c>
      <c r="M230" s="217">
        <f>VLOOKUP(A230,'[1]CUT Bs'!A:S,8,FALSE)</f>
        <v>0</v>
      </c>
      <c r="N230" s="217">
        <f>VLOOKUP(A230,'[1]CUT Bs'!A:S,9,FALSE)</f>
        <v>0</v>
      </c>
      <c r="O230" s="217">
        <f>VLOOKUP(A230,'[1]CUT Bs'!A:S,10,FALSE)</f>
        <v>0</v>
      </c>
      <c r="P230" s="217">
        <f>VLOOKUP(A230,'[1]CUT Bs'!A:S,11,FALSE)</f>
        <v>0</v>
      </c>
      <c r="Q230" s="217">
        <f>VLOOKUP(A230,'[1]CUT Bs'!A:S,12,FALSE)</f>
        <v>0</v>
      </c>
      <c r="R230" s="217">
        <f>VLOOKUP(A230,'[1]CUT Bs'!A:S,13,FALSE)</f>
        <v>0</v>
      </c>
      <c r="S230" s="217">
        <f>VLOOKUP(A230,'[1]CUT Bs'!A:S,14,FALSE)</f>
        <v>0</v>
      </c>
      <c r="T230" s="217">
        <f>VLOOKUP(A230,'[1]CUT Bs'!A:S,15,FALSE)</f>
        <v>0</v>
      </c>
      <c r="U230" s="217">
        <f>VLOOKUP(A230,'[1]CUT Bs'!A:S,16,FALSE)</f>
        <v>0</v>
      </c>
      <c r="V230" s="217">
        <f>VLOOKUP(A230,'[1]CUT Bs'!A:S,17,FALSE)</f>
        <v>0</v>
      </c>
      <c r="W230" s="217">
        <f>VLOOKUP(A230,'[1]RES. TRL'!F:H,2,FALSE)</f>
        <v>0</v>
      </c>
      <c r="X230" s="217">
        <f>VLOOKUP(A230,'[1]RES. TRL'!F:H,3,FALSE)</f>
        <v>0</v>
      </c>
      <c r="Y230" s="217">
        <f>VLOOKUP(A230,'[1]CUT USD'!A:N,2,FALSE)</f>
        <v>0</v>
      </c>
      <c r="Z230" s="217">
        <f>VLOOKUP(A230,'[1]CUT USD'!A:N,3,FALSE)</f>
        <v>0</v>
      </c>
      <c r="AA230" s="217">
        <f>VLOOKUP(A230,'[1]CUT USD'!A:N,4,FALSE)</f>
        <v>0</v>
      </c>
      <c r="AB230" s="217">
        <f>VLOOKUP(A230,'[1]CUT USD'!A:N,5,FALSE)</f>
        <v>0</v>
      </c>
      <c r="AC230" s="217">
        <f>VLOOKUP(A230,'[1]CUT USD'!A:N,6,FALSE)</f>
        <v>0</v>
      </c>
      <c r="AD230" s="217">
        <f>VLOOKUP(A230,'[1]CUT USD'!A:N,7,FALSE)</f>
        <v>0</v>
      </c>
      <c r="AE230" s="217">
        <f>VLOOKUP(A230,'[1]CUT USD'!A:N,8,FALSE)</f>
        <v>0</v>
      </c>
      <c r="AF230" s="217">
        <f>VLOOKUP(A230,'[1]CUT USD'!A:N,9,FALSE)</f>
        <v>0</v>
      </c>
      <c r="AG230" s="217">
        <f>VLOOKUP(A230,'[1]CUT USD'!A:N,10,FALSE)</f>
        <v>0</v>
      </c>
      <c r="AH230" s="217">
        <f>VLOOKUP(A230,'[1]CUT USD'!A:N,11,FALSE)</f>
        <v>0</v>
      </c>
      <c r="AI230" s="217">
        <f>VLOOKUP(A230,'[1]CUT USD'!A:N,12,FALSE)</f>
        <v>0</v>
      </c>
      <c r="AJ230" s="217">
        <f>VLOOKUP(A230,'[1]CUT USD'!A:N,13,FALSE)</f>
        <v>0</v>
      </c>
      <c r="AK230" s="217">
        <f>VLOOKUP(A230,'[1]CUT USD'!A:N,14,FALSE)</f>
        <v>0</v>
      </c>
      <c r="AL230" s="160">
        <f t="shared" si="5"/>
        <v>0</v>
      </c>
      <c r="AO230" s="84"/>
    </row>
    <row r="231" spans="1:41" ht="33" customHeight="1">
      <c r="A231" s="134">
        <v>761</v>
      </c>
      <c r="B231" s="135" t="str">
        <f>PROPER(VLOOKUP(A231,[1]bd_lista!$A:$D,2,FALSE))</f>
        <v>Servicio Autónomo Municipal De Agua Potable Y Alcantarillado</v>
      </c>
      <c r="C231" s="229" t="s">
        <v>1344</v>
      </c>
      <c r="D231" s="217">
        <f>VLOOKUP(A231,'[1]RES. TRL'!A:C,2,FALSE)</f>
        <v>0</v>
      </c>
      <c r="E231" s="217">
        <f>VLOOKUP(A231,'[1]RES. TRL'!A:C,3,FALSE)</f>
        <v>0</v>
      </c>
      <c r="F231" s="217">
        <f>VLOOKUP(A231,[1]RES.CDI!A:B,2,FALSE)</f>
        <v>0</v>
      </c>
      <c r="G231" s="217">
        <f>VLOOKUP(A231,'[1]CUT Bs'!A:S,2,FALSE)</f>
        <v>0</v>
      </c>
      <c r="H231" s="217">
        <f>VLOOKUP(A231,'[1]CUT Bs'!A:S,3,FALSE)</f>
        <v>0</v>
      </c>
      <c r="I231" s="217">
        <f>VLOOKUP(A231,'[1]CUT Bs'!A:S,4,FALSE)</f>
        <v>0</v>
      </c>
      <c r="J231" s="217">
        <f>VLOOKUP(A231,'[1]CUT Bs'!A:S,5,FALSE)</f>
        <v>0</v>
      </c>
      <c r="K231" s="217">
        <f>VLOOKUP(A231,'[1]CUT Bs'!A:S,6,FALSE)</f>
        <v>0</v>
      </c>
      <c r="L231" s="217">
        <f>VLOOKUP(A231,'[1]CUT Bs'!A:S,7,FALSE)</f>
        <v>0</v>
      </c>
      <c r="M231" s="217">
        <f>VLOOKUP(A231,'[1]CUT Bs'!A:S,8,FALSE)</f>
        <v>0</v>
      </c>
      <c r="N231" s="217">
        <f>VLOOKUP(A231,'[1]CUT Bs'!A:S,9,FALSE)</f>
        <v>0</v>
      </c>
      <c r="O231" s="217">
        <f>VLOOKUP(A231,'[1]CUT Bs'!A:S,10,FALSE)</f>
        <v>0</v>
      </c>
      <c r="P231" s="217">
        <f>VLOOKUP(A231,'[1]CUT Bs'!A:S,11,FALSE)</f>
        <v>0</v>
      </c>
      <c r="Q231" s="217">
        <f>VLOOKUP(A231,'[1]CUT Bs'!A:S,12,FALSE)</f>
        <v>0</v>
      </c>
      <c r="R231" s="217">
        <f>VLOOKUP(A231,'[1]CUT Bs'!A:S,13,FALSE)</f>
        <v>0</v>
      </c>
      <c r="S231" s="217">
        <f>VLOOKUP(A231,'[1]CUT Bs'!A:S,14,FALSE)</f>
        <v>0</v>
      </c>
      <c r="T231" s="217">
        <f>VLOOKUP(A231,'[1]CUT Bs'!A:S,15,FALSE)</f>
        <v>0</v>
      </c>
      <c r="U231" s="217">
        <f>VLOOKUP(A231,'[1]CUT Bs'!A:S,16,FALSE)</f>
        <v>0</v>
      </c>
      <c r="V231" s="217">
        <f>VLOOKUP(A231,'[1]CUT Bs'!A:S,17,FALSE)</f>
        <v>0</v>
      </c>
      <c r="W231" s="217">
        <f>VLOOKUP(A231,'[1]RES. TRL'!F:H,2,FALSE)</f>
        <v>0</v>
      </c>
      <c r="X231" s="217">
        <f>VLOOKUP(A231,'[1]RES. TRL'!F:H,3,FALSE)</f>
        <v>0</v>
      </c>
      <c r="Y231" s="217">
        <f>VLOOKUP(A231,'[1]CUT USD'!A:N,2,FALSE)</f>
        <v>0</v>
      </c>
      <c r="Z231" s="217">
        <f>VLOOKUP(A231,'[1]CUT USD'!A:N,3,FALSE)</f>
        <v>0</v>
      </c>
      <c r="AA231" s="217">
        <f>VLOOKUP(A231,'[1]CUT USD'!A:N,4,FALSE)</f>
        <v>0</v>
      </c>
      <c r="AB231" s="217">
        <f>VLOOKUP(A231,'[1]CUT USD'!A:N,5,FALSE)</f>
        <v>0</v>
      </c>
      <c r="AC231" s="217">
        <f>VLOOKUP(A231,'[1]CUT USD'!A:N,6,FALSE)</f>
        <v>0</v>
      </c>
      <c r="AD231" s="217">
        <f>VLOOKUP(A231,'[1]CUT USD'!A:N,7,FALSE)</f>
        <v>0</v>
      </c>
      <c r="AE231" s="217">
        <f>VLOOKUP(A231,'[1]CUT USD'!A:N,8,FALSE)</f>
        <v>0</v>
      </c>
      <c r="AF231" s="217">
        <f>VLOOKUP(A231,'[1]CUT USD'!A:N,9,FALSE)</f>
        <v>0</v>
      </c>
      <c r="AG231" s="217">
        <f>VLOOKUP(A231,'[1]CUT USD'!A:N,10,FALSE)</f>
        <v>0</v>
      </c>
      <c r="AH231" s="217">
        <f>VLOOKUP(A231,'[1]CUT USD'!A:N,11,FALSE)</f>
        <v>0</v>
      </c>
      <c r="AI231" s="217">
        <f>VLOOKUP(A231,'[1]CUT USD'!A:N,12,FALSE)</f>
        <v>0</v>
      </c>
      <c r="AJ231" s="217">
        <f>VLOOKUP(A231,'[1]CUT USD'!A:N,13,FALSE)</f>
        <v>0</v>
      </c>
      <c r="AK231" s="217">
        <f>VLOOKUP(A231,'[1]CUT USD'!A:N,14,FALSE)</f>
        <v>0</v>
      </c>
      <c r="AL231" s="160">
        <f t="shared" si="5"/>
        <v>0</v>
      </c>
      <c r="AO231" s="84"/>
    </row>
    <row r="232" spans="1:41" ht="33" customHeight="1">
      <c r="A232" s="134">
        <v>781</v>
      </c>
      <c r="B232" s="135" t="str">
        <f>PROPER(VLOOKUP(A232,[1]bd_lista!$A:$D,2,FALSE))</f>
        <v>Servicio Municipal De Agua Potable Y Alcantarillado</v>
      </c>
      <c r="C232" s="229" t="s">
        <v>1344</v>
      </c>
      <c r="D232" s="217">
        <f>VLOOKUP(A232,'[1]RES. TRL'!A:C,2,FALSE)</f>
        <v>0</v>
      </c>
      <c r="E232" s="217">
        <f>VLOOKUP(A232,'[1]RES. TRL'!A:C,3,FALSE)</f>
        <v>0</v>
      </c>
      <c r="F232" s="217">
        <f>VLOOKUP(A232,[1]RES.CDI!A:B,2,FALSE)</f>
        <v>0</v>
      </c>
      <c r="G232" s="217">
        <f>VLOOKUP(A232,'[1]CUT Bs'!A:S,2,FALSE)</f>
        <v>0</v>
      </c>
      <c r="H232" s="217">
        <f>VLOOKUP(A232,'[1]CUT Bs'!A:S,3,FALSE)</f>
        <v>0</v>
      </c>
      <c r="I232" s="217">
        <f>VLOOKUP(A232,'[1]CUT Bs'!A:S,4,FALSE)</f>
        <v>0</v>
      </c>
      <c r="J232" s="217">
        <f>VLOOKUP(A232,'[1]CUT Bs'!A:S,5,FALSE)</f>
        <v>0</v>
      </c>
      <c r="K232" s="217">
        <f>VLOOKUP(A232,'[1]CUT Bs'!A:S,6,FALSE)</f>
        <v>0</v>
      </c>
      <c r="L232" s="217">
        <f>VLOOKUP(A232,'[1]CUT Bs'!A:S,7,FALSE)</f>
        <v>0</v>
      </c>
      <c r="M232" s="217">
        <f>VLOOKUP(A232,'[1]CUT Bs'!A:S,8,FALSE)</f>
        <v>0</v>
      </c>
      <c r="N232" s="217">
        <f>VLOOKUP(A232,'[1]CUT Bs'!A:S,9,FALSE)</f>
        <v>0</v>
      </c>
      <c r="O232" s="217">
        <f>VLOOKUP(A232,'[1]CUT Bs'!A:S,10,FALSE)</f>
        <v>0</v>
      </c>
      <c r="P232" s="217">
        <f>VLOOKUP(A232,'[1]CUT Bs'!A:S,11,FALSE)</f>
        <v>0</v>
      </c>
      <c r="Q232" s="217">
        <f>VLOOKUP(A232,'[1]CUT Bs'!A:S,12,FALSE)</f>
        <v>0</v>
      </c>
      <c r="R232" s="217">
        <f>VLOOKUP(A232,'[1]CUT Bs'!A:S,13,FALSE)</f>
        <v>0</v>
      </c>
      <c r="S232" s="217">
        <f>VLOOKUP(A232,'[1]CUT Bs'!A:S,14,FALSE)</f>
        <v>0</v>
      </c>
      <c r="T232" s="217">
        <f>VLOOKUP(A232,'[1]CUT Bs'!A:S,15,FALSE)</f>
        <v>0</v>
      </c>
      <c r="U232" s="217">
        <f>VLOOKUP(A232,'[1]CUT Bs'!A:S,16,FALSE)</f>
        <v>0</v>
      </c>
      <c r="V232" s="217">
        <f>VLOOKUP(A232,'[1]CUT Bs'!A:S,17,FALSE)</f>
        <v>0</v>
      </c>
      <c r="W232" s="217">
        <f>VLOOKUP(A232,'[1]RES. TRL'!F:H,2,FALSE)</f>
        <v>0</v>
      </c>
      <c r="X232" s="217">
        <f>VLOOKUP(A232,'[1]RES. TRL'!F:H,3,FALSE)</f>
        <v>0</v>
      </c>
      <c r="Y232" s="217">
        <f>VLOOKUP(A232,'[1]CUT USD'!A:N,2,FALSE)</f>
        <v>0</v>
      </c>
      <c r="Z232" s="217">
        <f>VLOOKUP(A232,'[1]CUT USD'!A:N,3,FALSE)</f>
        <v>0</v>
      </c>
      <c r="AA232" s="217">
        <f>VLOOKUP(A232,'[1]CUT USD'!A:N,4,FALSE)</f>
        <v>0</v>
      </c>
      <c r="AB232" s="217">
        <f>VLOOKUP(A232,'[1]CUT USD'!A:N,5,FALSE)</f>
        <v>0</v>
      </c>
      <c r="AC232" s="217">
        <f>VLOOKUP(A232,'[1]CUT USD'!A:N,6,FALSE)</f>
        <v>0</v>
      </c>
      <c r="AD232" s="217">
        <f>VLOOKUP(A232,'[1]CUT USD'!A:N,7,FALSE)</f>
        <v>0</v>
      </c>
      <c r="AE232" s="217">
        <f>VLOOKUP(A232,'[1]CUT USD'!A:N,8,FALSE)</f>
        <v>0</v>
      </c>
      <c r="AF232" s="217">
        <f>VLOOKUP(A232,'[1]CUT USD'!A:N,9,FALSE)</f>
        <v>0</v>
      </c>
      <c r="AG232" s="217">
        <f>VLOOKUP(A232,'[1]CUT USD'!A:N,10,FALSE)</f>
        <v>0</v>
      </c>
      <c r="AH232" s="217">
        <f>VLOOKUP(A232,'[1]CUT USD'!A:N,11,FALSE)</f>
        <v>0</v>
      </c>
      <c r="AI232" s="217">
        <f>VLOOKUP(A232,'[1]CUT USD'!A:N,12,FALSE)</f>
        <v>0</v>
      </c>
      <c r="AJ232" s="217">
        <f>VLOOKUP(A232,'[1]CUT USD'!A:N,13,FALSE)</f>
        <v>0</v>
      </c>
      <c r="AK232" s="217">
        <f>VLOOKUP(A232,'[1]CUT USD'!A:N,14,FALSE)</f>
        <v>0</v>
      </c>
      <c r="AL232" s="160">
        <f t="shared" si="5"/>
        <v>0</v>
      </c>
      <c r="AO232" s="84"/>
    </row>
    <row r="233" spans="1:41" ht="33" customHeight="1">
      <c r="A233" s="134">
        <v>802</v>
      </c>
      <c r="B233" s="135" t="str">
        <f>PROPER(VLOOKUP(A233,[1]bd_lista!$A:$D,2,FALSE))</f>
        <v>Empresa Local De Agua Potable Y Alcantarillado Sucre</v>
      </c>
      <c r="C233" s="229" t="s">
        <v>1344</v>
      </c>
      <c r="D233" s="217">
        <f>VLOOKUP(A233,'[1]RES. TRL'!A:C,2,FALSE)</f>
        <v>0</v>
      </c>
      <c r="E233" s="217">
        <f>VLOOKUP(A233,'[1]RES. TRL'!A:C,3,FALSE)</f>
        <v>0</v>
      </c>
      <c r="F233" s="217">
        <f>VLOOKUP(A233,[1]RES.CDI!A:B,2,FALSE)</f>
        <v>0</v>
      </c>
      <c r="G233" s="217">
        <f>VLOOKUP(A233,'[1]CUT Bs'!A:S,2,FALSE)</f>
        <v>0</v>
      </c>
      <c r="H233" s="217">
        <f>VLOOKUP(A233,'[1]CUT Bs'!A:S,3,FALSE)</f>
        <v>0</v>
      </c>
      <c r="I233" s="217">
        <f>VLOOKUP(A233,'[1]CUT Bs'!A:S,4,FALSE)</f>
        <v>0</v>
      </c>
      <c r="J233" s="217">
        <f>VLOOKUP(A233,'[1]CUT Bs'!A:S,5,FALSE)</f>
        <v>0</v>
      </c>
      <c r="K233" s="217">
        <f>VLOOKUP(A233,'[1]CUT Bs'!A:S,6,FALSE)</f>
        <v>0</v>
      </c>
      <c r="L233" s="217">
        <f>VLOOKUP(A233,'[1]CUT Bs'!A:S,7,FALSE)</f>
        <v>0</v>
      </c>
      <c r="M233" s="217">
        <f>VLOOKUP(A233,'[1]CUT Bs'!A:S,8,FALSE)</f>
        <v>0</v>
      </c>
      <c r="N233" s="217">
        <f>VLOOKUP(A233,'[1]CUT Bs'!A:S,9,FALSE)</f>
        <v>0</v>
      </c>
      <c r="O233" s="217">
        <f>VLOOKUP(A233,'[1]CUT Bs'!A:S,10,FALSE)</f>
        <v>0</v>
      </c>
      <c r="P233" s="217">
        <f>VLOOKUP(A233,'[1]CUT Bs'!A:S,11,FALSE)</f>
        <v>0</v>
      </c>
      <c r="Q233" s="217">
        <f>VLOOKUP(A233,'[1]CUT Bs'!A:S,12,FALSE)</f>
        <v>0</v>
      </c>
      <c r="R233" s="217">
        <f>VLOOKUP(A233,'[1]CUT Bs'!A:S,13,FALSE)</f>
        <v>0</v>
      </c>
      <c r="S233" s="217">
        <f>VLOOKUP(A233,'[1]CUT Bs'!A:S,14,FALSE)</f>
        <v>0</v>
      </c>
      <c r="T233" s="217">
        <f>VLOOKUP(A233,'[1]CUT Bs'!A:S,15,FALSE)</f>
        <v>0</v>
      </c>
      <c r="U233" s="217">
        <f>VLOOKUP(A233,'[1]CUT Bs'!A:S,16,FALSE)</f>
        <v>0</v>
      </c>
      <c r="V233" s="217">
        <f>VLOOKUP(A233,'[1]CUT Bs'!A:S,17,FALSE)</f>
        <v>0</v>
      </c>
      <c r="W233" s="217">
        <f>VLOOKUP(A233,'[1]RES. TRL'!F:H,2,FALSE)</f>
        <v>0</v>
      </c>
      <c r="X233" s="217">
        <f>VLOOKUP(A233,'[1]RES. TRL'!F:H,3,FALSE)</f>
        <v>0</v>
      </c>
      <c r="Y233" s="217">
        <f>VLOOKUP(A233,'[1]CUT USD'!A:N,2,FALSE)</f>
        <v>0</v>
      </c>
      <c r="Z233" s="217">
        <f>VLOOKUP(A233,'[1]CUT USD'!A:N,3,FALSE)</f>
        <v>0</v>
      </c>
      <c r="AA233" s="217">
        <f>VLOOKUP(A233,'[1]CUT USD'!A:N,4,FALSE)</f>
        <v>0</v>
      </c>
      <c r="AB233" s="217">
        <f>VLOOKUP(A233,'[1]CUT USD'!A:N,5,FALSE)</f>
        <v>0</v>
      </c>
      <c r="AC233" s="217">
        <f>VLOOKUP(A233,'[1]CUT USD'!A:N,6,FALSE)</f>
        <v>0</v>
      </c>
      <c r="AD233" s="217">
        <f>VLOOKUP(A233,'[1]CUT USD'!A:N,7,FALSE)</f>
        <v>0</v>
      </c>
      <c r="AE233" s="217">
        <f>VLOOKUP(A233,'[1]CUT USD'!A:N,8,FALSE)</f>
        <v>0</v>
      </c>
      <c r="AF233" s="217">
        <f>VLOOKUP(A233,'[1]CUT USD'!A:N,9,FALSE)</f>
        <v>0</v>
      </c>
      <c r="AG233" s="217">
        <f>VLOOKUP(A233,'[1]CUT USD'!A:N,10,FALSE)</f>
        <v>0</v>
      </c>
      <c r="AH233" s="217">
        <f>VLOOKUP(A233,'[1]CUT USD'!A:N,11,FALSE)</f>
        <v>0</v>
      </c>
      <c r="AI233" s="217">
        <f>VLOOKUP(A233,'[1]CUT USD'!A:N,12,FALSE)</f>
        <v>0</v>
      </c>
      <c r="AJ233" s="217">
        <f>VLOOKUP(A233,'[1]CUT USD'!A:N,13,FALSE)</f>
        <v>0</v>
      </c>
      <c r="AK233" s="217">
        <f>VLOOKUP(A233,'[1]CUT USD'!A:N,14,FALSE)</f>
        <v>0</v>
      </c>
      <c r="AL233" s="160">
        <f t="shared" si="5"/>
        <v>0</v>
      </c>
      <c r="AO233" s="84"/>
    </row>
    <row r="234" spans="1:41" ht="33" customHeight="1">
      <c r="A234" s="134">
        <v>821</v>
      </c>
      <c r="B234" s="135" t="str">
        <f>PROPER(VLOOKUP(A234,[1]bd_lista!$A:$D,2,FALSE))</f>
        <v>Administración Autónoma Para Obras Sanitarias - Potosí</v>
      </c>
      <c r="C234" s="229" t="s">
        <v>1344</v>
      </c>
      <c r="D234" s="217">
        <f>VLOOKUP(A234,'[1]RES. TRL'!A:C,2,FALSE)</f>
        <v>0</v>
      </c>
      <c r="E234" s="217">
        <f>VLOOKUP(A234,'[1]RES. TRL'!A:C,3,FALSE)</f>
        <v>0</v>
      </c>
      <c r="F234" s="217">
        <f>VLOOKUP(A234,[1]RES.CDI!A:B,2,FALSE)</f>
        <v>0</v>
      </c>
      <c r="G234" s="217">
        <f>VLOOKUP(A234,'[1]CUT Bs'!A:S,2,FALSE)</f>
        <v>0</v>
      </c>
      <c r="H234" s="217">
        <f>VLOOKUP(A234,'[1]CUT Bs'!A:S,3,FALSE)</f>
        <v>0</v>
      </c>
      <c r="I234" s="217">
        <f>VLOOKUP(A234,'[1]CUT Bs'!A:S,4,FALSE)</f>
        <v>0</v>
      </c>
      <c r="J234" s="217">
        <f>VLOOKUP(A234,'[1]CUT Bs'!A:S,5,FALSE)</f>
        <v>0</v>
      </c>
      <c r="K234" s="217">
        <f>VLOOKUP(A234,'[1]CUT Bs'!A:S,6,FALSE)</f>
        <v>0</v>
      </c>
      <c r="L234" s="217">
        <f>VLOOKUP(A234,'[1]CUT Bs'!A:S,7,FALSE)</f>
        <v>0</v>
      </c>
      <c r="M234" s="217">
        <f>VLOOKUP(A234,'[1]CUT Bs'!A:S,8,FALSE)</f>
        <v>0</v>
      </c>
      <c r="N234" s="217">
        <f>VLOOKUP(A234,'[1]CUT Bs'!A:S,9,FALSE)</f>
        <v>0</v>
      </c>
      <c r="O234" s="217">
        <f>VLOOKUP(A234,'[1]CUT Bs'!A:S,10,FALSE)</f>
        <v>0</v>
      </c>
      <c r="P234" s="217">
        <f>VLOOKUP(A234,'[1]CUT Bs'!A:S,11,FALSE)</f>
        <v>0</v>
      </c>
      <c r="Q234" s="217">
        <f>VLOOKUP(A234,'[1]CUT Bs'!A:S,12,FALSE)</f>
        <v>0</v>
      </c>
      <c r="R234" s="217">
        <f>VLOOKUP(A234,'[1]CUT Bs'!A:S,13,FALSE)</f>
        <v>0</v>
      </c>
      <c r="S234" s="217">
        <f>VLOOKUP(A234,'[1]CUT Bs'!A:S,14,FALSE)</f>
        <v>0</v>
      </c>
      <c r="T234" s="217">
        <f>VLOOKUP(A234,'[1]CUT Bs'!A:S,15,FALSE)</f>
        <v>0</v>
      </c>
      <c r="U234" s="217">
        <f>VLOOKUP(A234,'[1]CUT Bs'!A:S,16,FALSE)</f>
        <v>0</v>
      </c>
      <c r="V234" s="217">
        <f>VLOOKUP(A234,'[1]CUT Bs'!A:S,17,FALSE)</f>
        <v>0</v>
      </c>
      <c r="W234" s="217">
        <f>VLOOKUP(A234,'[1]RES. TRL'!F:H,2,FALSE)</f>
        <v>0</v>
      </c>
      <c r="X234" s="217">
        <f>VLOOKUP(A234,'[1]RES. TRL'!F:H,3,FALSE)</f>
        <v>0</v>
      </c>
      <c r="Y234" s="217">
        <f>VLOOKUP(A234,'[1]CUT USD'!A:N,2,FALSE)</f>
        <v>0</v>
      </c>
      <c r="Z234" s="217">
        <f>VLOOKUP(A234,'[1]CUT USD'!A:N,3,FALSE)</f>
        <v>0</v>
      </c>
      <c r="AA234" s="217">
        <f>VLOOKUP(A234,'[1]CUT USD'!A:N,4,FALSE)</f>
        <v>0</v>
      </c>
      <c r="AB234" s="217">
        <f>VLOOKUP(A234,'[1]CUT USD'!A:N,5,FALSE)</f>
        <v>0</v>
      </c>
      <c r="AC234" s="217">
        <f>VLOOKUP(A234,'[1]CUT USD'!A:N,6,FALSE)</f>
        <v>0</v>
      </c>
      <c r="AD234" s="217">
        <f>VLOOKUP(A234,'[1]CUT USD'!A:N,7,FALSE)</f>
        <v>0</v>
      </c>
      <c r="AE234" s="217">
        <f>VLOOKUP(A234,'[1]CUT USD'!A:N,8,FALSE)</f>
        <v>0</v>
      </c>
      <c r="AF234" s="217">
        <f>VLOOKUP(A234,'[1]CUT USD'!A:N,9,FALSE)</f>
        <v>0</v>
      </c>
      <c r="AG234" s="217">
        <f>VLOOKUP(A234,'[1]CUT USD'!A:N,10,FALSE)</f>
        <v>0</v>
      </c>
      <c r="AH234" s="217">
        <f>VLOOKUP(A234,'[1]CUT USD'!A:N,11,FALSE)</f>
        <v>0</v>
      </c>
      <c r="AI234" s="217">
        <f>VLOOKUP(A234,'[1]CUT USD'!A:N,12,FALSE)</f>
        <v>0</v>
      </c>
      <c r="AJ234" s="217">
        <f>VLOOKUP(A234,'[1]CUT USD'!A:N,13,FALSE)</f>
        <v>0</v>
      </c>
      <c r="AK234" s="217">
        <f>VLOOKUP(A234,'[1]CUT USD'!A:N,14,FALSE)</f>
        <v>0</v>
      </c>
      <c r="AL234" s="160">
        <f t="shared" si="5"/>
        <v>0</v>
      </c>
      <c r="AO234" s="84"/>
    </row>
    <row r="235" spans="1:41" ht="33" customHeight="1">
      <c r="A235" s="134">
        <v>831</v>
      </c>
      <c r="B235" s="135" t="str">
        <f>PROPER(VLOOKUP(A235,[1]bd_lista!$A:$D,2,FALSE))</f>
        <v>Servicio Local De Acueductos Y Alcantarillado - Oruro</v>
      </c>
      <c r="C235" s="229" t="s">
        <v>1344</v>
      </c>
      <c r="D235" s="217">
        <f>VLOOKUP(A235,'[1]RES. TRL'!A:C,2,FALSE)</f>
        <v>0</v>
      </c>
      <c r="E235" s="217">
        <f>VLOOKUP(A235,'[1]RES. TRL'!A:C,3,FALSE)</f>
        <v>0</v>
      </c>
      <c r="F235" s="217">
        <f>VLOOKUP(A235,[1]RES.CDI!A:B,2,FALSE)</f>
        <v>0</v>
      </c>
      <c r="G235" s="217">
        <f>VLOOKUP(A235,'[1]CUT Bs'!A:S,2,FALSE)</f>
        <v>0</v>
      </c>
      <c r="H235" s="217">
        <f>VLOOKUP(A235,'[1]CUT Bs'!A:S,3,FALSE)</f>
        <v>0</v>
      </c>
      <c r="I235" s="217">
        <f>VLOOKUP(A235,'[1]CUT Bs'!A:S,4,FALSE)</f>
        <v>0</v>
      </c>
      <c r="J235" s="217">
        <f>VLOOKUP(A235,'[1]CUT Bs'!A:S,5,FALSE)</f>
        <v>0</v>
      </c>
      <c r="K235" s="217">
        <f>VLOOKUP(A235,'[1]CUT Bs'!A:S,6,FALSE)</f>
        <v>0</v>
      </c>
      <c r="L235" s="217">
        <f>VLOOKUP(A235,'[1]CUT Bs'!A:S,7,FALSE)</f>
        <v>0</v>
      </c>
      <c r="M235" s="217">
        <f>VLOOKUP(A235,'[1]CUT Bs'!A:S,8,FALSE)</f>
        <v>0</v>
      </c>
      <c r="N235" s="217">
        <f>VLOOKUP(A235,'[1]CUT Bs'!A:S,9,FALSE)</f>
        <v>0</v>
      </c>
      <c r="O235" s="217">
        <f>VLOOKUP(A235,'[1]CUT Bs'!A:S,10,FALSE)</f>
        <v>0</v>
      </c>
      <c r="P235" s="217">
        <f>VLOOKUP(A235,'[1]CUT Bs'!A:S,11,FALSE)</f>
        <v>0</v>
      </c>
      <c r="Q235" s="217">
        <f>VLOOKUP(A235,'[1]CUT Bs'!A:S,12,FALSE)</f>
        <v>0</v>
      </c>
      <c r="R235" s="217">
        <f>VLOOKUP(A235,'[1]CUT Bs'!A:S,13,FALSE)</f>
        <v>0</v>
      </c>
      <c r="S235" s="217">
        <f>VLOOKUP(A235,'[1]CUT Bs'!A:S,14,FALSE)</f>
        <v>0</v>
      </c>
      <c r="T235" s="217">
        <f>VLOOKUP(A235,'[1]CUT Bs'!A:S,15,FALSE)</f>
        <v>0</v>
      </c>
      <c r="U235" s="217">
        <f>VLOOKUP(A235,'[1]CUT Bs'!A:S,16,FALSE)</f>
        <v>0</v>
      </c>
      <c r="V235" s="217">
        <f>VLOOKUP(A235,'[1]CUT Bs'!A:S,17,FALSE)</f>
        <v>0</v>
      </c>
      <c r="W235" s="217">
        <f>VLOOKUP(A235,'[1]RES. TRL'!F:H,2,FALSE)</f>
        <v>0</v>
      </c>
      <c r="X235" s="217">
        <f>VLOOKUP(A235,'[1]RES. TRL'!F:H,3,FALSE)</f>
        <v>0</v>
      </c>
      <c r="Y235" s="217">
        <f>VLOOKUP(A235,'[1]CUT USD'!A:N,2,FALSE)</f>
        <v>0</v>
      </c>
      <c r="Z235" s="217">
        <f>VLOOKUP(A235,'[1]CUT USD'!A:N,3,FALSE)</f>
        <v>0</v>
      </c>
      <c r="AA235" s="217">
        <f>VLOOKUP(A235,'[1]CUT USD'!A:N,4,FALSE)</f>
        <v>0</v>
      </c>
      <c r="AB235" s="217">
        <f>VLOOKUP(A235,'[1]CUT USD'!A:N,5,FALSE)</f>
        <v>0</v>
      </c>
      <c r="AC235" s="217">
        <f>VLOOKUP(A235,'[1]CUT USD'!A:N,6,FALSE)</f>
        <v>0</v>
      </c>
      <c r="AD235" s="217">
        <f>VLOOKUP(A235,'[1]CUT USD'!A:N,7,FALSE)</f>
        <v>0</v>
      </c>
      <c r="AE235" s="217">
        <f>VLOOKUP(A235,'[1]CUT USD'!A:N,8,FALSE)</f>
        <v>0</v>
      </c>
      <c r="AF235" s="217">
        <f>VLOOKUP(A235,'[1]CUT USD'!A:N,9,FALSE)</f>
        <v>0</v>
      </c>
      <c r="AG235" s="217">
        <f>VLOOKUP(A235,'[1]CUT USD'!A:N,10,FALSE)</f>
        <v>0</v>
      </c>
      <c r="AH235" s="217">
        <f>VLOOKUP(A235,'[1]CUT USD'!A:N,11,FALSE)</f>
        <v>0</v>
      </c>
      <c r="AI235" s="217">
        <f>VLOOKUP(A235,'[1]CUT USD'!A:N,12,FALSE)</f>
        <v>0</v>
      </c>
      <c r="AJ235" s="217">
        <f>VLOOKUP(A235,'[1]CUT USD'!A:N,13,FALSE)</f>
        <v>0</v>
      </c>
      <c r="AK235" s="217">
        <f>VLOOKUP(A235,'[1]CUT USD'!A:N,14,FALSE)</f>
        <v>0</v>
      </c>
      <c r="AL235" s="160">
        <f t="shared" si="5"/>
        <v>0</v>
      </c>
      <c r="AO235" s="84"/>
    </row>
    <row r="236" spans="1:41" ht="33" customHeight="1">
      <c r="A236" s="134">
        <v>862</v>
      </c>
      <c r="B236" s="135" t="str">
        <f>PROPER(VLOOKUP(A236,[1]bd_lista!$A:$D,2,FALSE))</f>
        <v>Fondo Nacional De Desarrollo Regional</v>
      </c>
      <c r="C236" s="136" t="s">
        <v>11984</v>
      </c>
      <c r="D236" s="217">
        <f>VLOOKUP(A236,'[1]RES. TRL'!A:C,2,FALSE)</f>
        <v>0</v>
      </c>
      <c r="E236" s="217">
        <f>VLOOKUP(A236,'[1]RES. TRL'!A:C,3,FALSE)</f>
        <v>0</v>
      </c>
      <c r="F236" s="217">
        <f>VLOOKUP(A236,[1]RES.CDI!A:B,2,FALSE)</f>
        <v>0</v>
      </c>
      <c r="G236" s="217">
        <f>VLOOKUP(A236,'[1]CUT Bs'!A:S,2,FALSE)</f>
        <v>7454.73</v>
      </c>
      <c r="H236" s="217">
        <f>VLOOKUP(A236,'[1]CUT Bs'!A:S,3,FALSE)</f>
        <v>0</v>
      </c>
      <c r="I236" s="217">
        <f>VLOOKUP(A236,'[1]CUT Bs'!A:S,4,FALSE)</f>
        <v>0</v>
      </c>
      <c r="J236" s="217">
        <f>VLOOKUP(A236,'[1]CUT Bs'!A:S,5,FALSE)</f>
        <v>0</v>
      </c>
      <c r="K236" s="217">
        <f>VLOOKUP(A236,'[1]CUT Bs'!A:S,6,FALSE)</f>
        <v>0</v>
      </c>
      <c r="L236" s="217">
        <f>VLOOKUP(A236,'[1]CUT Bs'!A:S,7,FALSE)</f>
        <v>0</v>
      </c>
      <c r="M236" s="217">
        <f>VLOOKUP(A236,'[1]CUT Bs'!A:S,8,FALSE)</f>
        <v>0</v>
      </c>
      <c r="N236" s="217">
        <f>VLOOKUP(A236,'[1]CUT Bs'!A:S,9,FALSE)</f>
        <v>0</v>
      </c>
      <c r="O236" s="217">
        <f>VLOOKUP(A236,'[1]CUT Bs'!A:S,10,FALSE)</f>
        <v>0</v>
      </c>
      <c r="P236" s="217">
        <f>VLOOKUP(A236,'[1]CUT Bs'!A:S,11,FALSE)</f>
        <v>0</v>
      </c>
      <c r="Q236" s="217">
        <f>VLOOKUP(A236,'[1]CUT Bs'!A:S,12,FALSE)</f>
        <v>0</v>
      </c>
      <c r="R236" s="217">
        <f>VLOOKUP(A236,'[1]CUT Bs'!A:S,13,FALSE)</f>
        <v>0</v>
      </c>
      <c r="S236" s="217">
        <f>VLOOKUP(A236,'[1]CUT Bs'!A:S,14,FALSE)</f>
        <v>0</v>
      </c>
      <c r="T236" s="217">
        <f>VLOOKUP(A236,'[1]CUT Bs'!A:S,15,FALSE)</f>
        <v>0</v>
      </c>
      <c r="U236" s="217">
        <f>VLOOKUP(A236,'[1]CUT Bs'!A:S,16,FALSE)</f>
        <v>0</v>
      </c>
      <c r="V236" s="217">
        <f>VLOOKUP(A236,'[1]CUT Bs'!A:S,17,FALSE)</f>
        <v>0</v>
      </c>
      <c r="W236" s="217">
        <f>VLOOKUP(A236,'[1]RES. TRL'!F:H,2,FALSE)</f>
        <v>0</v>
      </c>
      <c r="X236" s="217">
        <f>VLOOKUP(A236,'[1]RES. TRL'!F:H,3,FALSE)</f>
        <v>0</v>
      </c>
      <c r="Y236" s="217">
        <f>VLOOKUP(A236,'[1]CUT USD'!A:N,2,FALSE)</f>
        <v>0</v>
      </c>
      <c r="Z236" s="217">
        <f>VLOOKUP(A236,'[1]CUT USD'!A:N,3,FALSE)</f>
        <v>0</v>
      </c>
      <c r="AA236" s="217">
        <f>VLOOKUP(A236,'[1]CUT USD'!A:N,4,FALSE)</f>
        <v>0</v>
      </c>
      <c r="AB236" s="217">
        <f>VLOOKUP(A236,'[1]CUT USD'!A:N,5,FALSE)</f>
        <v>0</v>
      </c>
      <c r="AC236" s="217">
        <f>VLOOKUP(A236,'[1]CUT USD'!A:N,6,FALSE)</f>
        <v>0</v>
      </c>
      <c r="AD236" s="217">
        <f>VLOOKUP(A236,'[1]CUT USD'!A:N,7,FALSE)</f>
        <v>0</v>
      </c>
      <c r="AE236" s="217">
        <f>VLOOKUP(A236,'[1]CUT USD'!A:N,8,FALSE)</f>
        <v>0</v>
      </c>
      <c r="AF236" s="217">
        <f>VLOOKUP(A236,'[1]CUT USD'!A:N,9,FALSE)</f>
        <v>0</v>
      </c>
      <c r="AG236" s="217">
        <f>VLOOKUP(A236,'[1]CUT USD'!A:N,10,FALSE)</f>
        <v>0</v>
      </c>
      <c r="AH236" s="217">
        <f>VLOOKUP(A236,'[1]CUT USD'!A:N,11,FALSE)</f>
        <v>0</v>
      </c>
      <c r="AI236" s="217">
        <f>VLOOKUP(A236,'[1]CUT USD'!A:N,12,FALSE)</f>
        <v>0</v>
      </c>
      <c r="AJ236" s="217">
        <f>VLOOKUP(A236,'[1]CUT USD'!A:N,13,FALSE)</f>
        <v>0</v>
      </c>
      <c r="AK236" s="217">
        <f>VLOOKUP(A236,'[1]CUT USD'!A:N,14,FALSE)</f>
        <v>0</v>
      </c>
      <c r="AL236" s="160">
        <f t="shared" si="5"/>
        <v>7454.73</v>
      </c>
      <c r="AO236" s="84"/>
    </row>
    <row r="237" spans="1:41" ht="33" customHeight="1">
      <c r="A237" s="134">
        <v>865</v>
      </c>
      <c r="B237" s="135" t="str">
        <f>PROPER(VLOOKUP(A237,[1]bd_lista!$A:$D,2,FALSE))</f>
        <v>Fondo De Desarrollo Del Sist.Fin. Y Apoyo Al Sec.Productivo</v>
      </c>
      <c r="C237" s="136" t="s">
        <v>11987</v>
      </c>
      <c r="D237" s="217">
        <f>VLOOKUP(A237,'[1]RES. TRL'!A:C,2,FALSE)</f>
        <v>0</v>
      </c>
      <c r="E237" s="217">
        <f>VLOOKUP(A237,'[1]RES. TRL'!A:C,3,FALSE)</f>
        <v>0</v>
      </c>
      <c r="F237" s="217">
        <f>VLOOKUP(A237,[1]RES.CDI!A:B,2,FALSE)</f>
        <v>0</v>
      </c>
      <c r="G237" s="217">
        <f>VLOOKUP(A237,'[1]CUT Bs'!A:S,2,FALSE)</f>
        <v>0</v>
      </c>
      <c r="H237" s="217">
        <f>VLOOKUP(A237,'[1]CUT Bs'!A:S,3,FALSE)</f>
        <v>0</v>
      </c>
      <c r="I237" s="217">
        <f>VLOOKUP(A237,'[1]CUT Bs'!A:S,4,FALSE)</f>
        <v>0</v>
      </c>
      <c r="J237" s="217">
        <f>VLOOKUP(A237,'[1]CUT Bs'!A:S,5,FALSE)</f>
        <v>0</v>
      </c>
      <c r="K237" s="217">
        <f>VLOOKUP(A237,'[1]CUT Bs'!A:S,6,FALSE)</f>
        <v>0</v>
      </c>
      <c r="L237" s="217">
        <f>VLOOKUP(A237,'[1]CUT Bs'!A:S,7,FALSE)</f>
        <v>0</v>
      </c>
      <c r="M237" s="217">
        <f>VLOOKUP(A237,'[1]CUT Bs'!A:S,8,FALSE)</f>
        <v>0</v>
      </c>
      <c r="N237" s="217">
        <f>VLOOKUP(A237,'[1]CUT Bs'!A:S,9,FALSE)</f>
        <v>0</v>
      </c>
      <c r="O237" s="217">
        <f>VLOOKUP(A237,'[1]CUT Bs'!A:S,10,FALSE)</f>
        <v>0</v>
      </c>
      <c r="P237" s="217">
        <f>VLOOKUP(A237,'[1]CUT Bs'!A:S,11,FALSE)</f>
        <v>0</v>
      </c>
      <c r="Q237" s="217">
        <f>VLOOKUP(A237,'[1]CUT Bs'!A:S,12,FALSE)</f>
        <v>0</v>
      </c>
      <c r="R237" s="217">
        <f>VLOOKUP(A237,'[1]CUT Bs'!A:S,13,FALSE)</f>
        <v>0</v>
      </c>
      <c r="S237" s="217">
        <f>VLOOKUP(A237,'[1]CUT Bs'!A:S,14,FALSE)</f>
        <v>0</v>
      </c>
      <c r="T237" s="217">
        <f>VLOOKUP(A237,'[1]CUT Bs'!A:S,15,FALSE)</f>
        <v>0</v>
      </c>
      <c r="U237" s="217">
        <f>VLOOKUP(A237,'[1]CUT Bs'!A:S,16,FALSE)</f>
        <v>0</v>
      </c>
      <c r="V237" s="217">
        <f>VLOOKUP(A237,'[1]CUT Bs'!A:S,17,FALSE)</f>
        <v>0</v>
      </c>
      <c r="W237" s="217">
        <f>VLOOKUP(A237,'[1]RES. TRL'!F:H,2,FALSE)</f>
        <v>0</v>
      </c>
      <c r="X237" s="217">
        <f>VLOOKUP(A237,'[1]RES. TRL'!F:H,3,FALSE)</f>
        <v>0</v>
      </c>
      <c r="Y237" s="217">
        <f>VLOOKUP(A237,'[1]CUT USD'!A:N,2,FALSE)</f>
        <v>68600</v>
      </c>
      <c r="Z237" s="217">
        <f>VLOOKUP(A237,'[1]CUT USD'!A:N,3,FALSE)</f>
        <v>0</v>
      </c>
      <c r="AA237" s="217">
        <f>VLOOKUP(A237,'[1]CUT USD'!A:N,4,FALSE)</f>
        <v>0</v>
      </c>
      <c r="AB237" s="217">
        <f>VLOOKUP(A237,'[1]CUT USD'!A:N,5,FALSE)</f>
        <v>0</v>
      </c>
      <c r="AC237" s="217">
        <f>VLOOKUP(A237,'[1]CUT USD'!A:N,6,FALSE)</f>
        <v>0</v>
      </c>
      <c r="AD237" s="217">
        <f>VLOOKUP(A237,'[1]CUT USD'!A:N,7,FALSE)</f>
        <v>0</v>
      </c>
      <c r="AE237" s="217">
        <f>VLOOKUP(A237,'[1]CUT USD'!A:N,8,FALSE)</f>
        <v>0</v>
      </c>
      <c r="AF237" s="217">
        <f>VLOOKUP(A237,'[1]CUT USD'!A:N,9,FALSE)</f>
        <v>0</v>
      </c>
      <c r="AG237" s="217">
        <f>VLOOKUP(A237,'[1]CUT USD'!A:N,10,FALSE)</f>
        <v>0</v>
      </c>
      <c r="AH237" s="217">
        <f>VLOOKUP(A237,'[1]CUT USD'!A:N,11,FALSE)</f>
        <v>0</v>
      </c>
      <c r="AI237" s="217">
        <f>VLOOKUP(A237,'[1]CUT USD'!A:N,12,FALSE)</f>
        <v>0</v>
      </c>
      <c r="AJ237" s="217">
        <f>VLOOKUP(A237,'[1]CUT USD'!A:N,13,FALSE)</f>
        <v>0</v>
      </c>
      <c r="AK237" s="217">
        <f>VLOOKUP(A237,'[1]CUT USD'!A:N,14,FALSE)</f>
        <v>0</v>
      </c>
      <c r="AL237" s="160">
        <f t="shared" si="5"/>
        <v>68600</v>
      </c>
      <c r="AO237" s="84"/>
    </row>
    <row r="238" spans="1:41" ht="33" customHeight="1">
      <c r="A238" s="134">
        <v>866</v>
      </c>
      <c r="B238" s="135" t="str">
        <f>PROPER(VLOOKUP(A238,[1]bd_lista!$A:$D,2,FALSE))</f>
        <v>Directorio Unico De Fondos</v>
      </c>
      <c r="C238" s="229" t="s">
        <v>1344</v>
      </c>
      <c r="D238" s="217">
        <f>VLOOKUP(A238,'[1]RES. TRL'!A:C,2,FALSE)</f>
        <v>0</v>
      </c>
      <c r="E238" s="217">
        <f>VLOOKUP(A238,'[1]RES. TRL'!A:C,3,FALSE)</f>
        <v>0</v>
      </c>
      <c r="F238" s="217">
        <f>VLOOKUP(A238,[1]RES.CDI!A:B,2,FALSE)</f>
        <v>0</v>
      </c>
      <c r="G238" s="217">
        <f>VLOOKUP(A238,'[1]CUT Bs'!A:S,2,FALSE)</f>
        <v>0</v>
      </c>
      <c r="H238" s="217">
        <f>VLOOKUP(A238,'[1]CUT Bs'!A:S,3,FALSE)</f>
        <v>0</v>
      </c>
      <c r="I238" s="217">
        <f>VLOOKUP(A238,'[1]CUT Bs'!A:S,4,FALSE)</f>
        <v>0</v>
      </c>
      <c r="J238" s="217">
        <f>VLOOKUP(A238,'[1]CUT Bs'!A:S,5,FALSE)</f>
        <v>0</v>
      </c>
      <c r="K238" s="217">
        <f>VLOOKUP(A238,'[1]CUT Bs'!A:S,6,FALSE)</f>
        <v>0</v>
      </c>
      <c r="L238" s="217">
        <f>VLOOKUP(A238,'[1]CUT Bs'!A:S,7,FALSE)</f>
        <v>0</v>
      </c>
      <c r="M238" s="217">
        <f>VLOOKUP(A238,'[1]CUT Bs'!A:S,8,FALSE)</f>
        <v>0</v>
      </c>
      <c r="N238" s="217">
        <f>VLOOKUP(A238,'[1]CUT Bs'!A:S,9,FALSE)</f>
        <v>0</v>
      </c>
      <c r="O238" s="217">
        <f>VLOOKUP(A238,'[1]CUT Bs'!A:S,10,FALSE)</f>
        <v>0</v>
      </c>
      <c r="P238" s="217">
        <f>VLOOKUP(A238,'[1]CUT Bs'!A:S,11,FALSE)</f>
        <v>0</v>
      </c>
      <c r="Q238" s="217">
        <f>VLOOKUP(A238,'[1]CUT Bs'!A:S,12,FALSE)</f>
        <v>0</v>
      </c>
      <c r="R238" s="217">
        <f>VLOOKUP(A238,'[1]CUT Bs'!A:S,13,FALSE)</f>
        <v>0</v>
      </c>
      <c r="S238" s="217">
        <f>VLOOKUP(A238,'[1]CUT Bs'!A:S,14,FALSE)</f>
        <v>0</v>
      </c>
      <c r="T238" s="217">
        <f>VLOOKUP(A238,'[1]CUT Bs'!A:S,15,FALSE)</f>
        <v>0</v>
      </c>
      <c r="U238" s="217">
        <f>VLOOKUP(A238,'[1]CUT Bs'!A:S,16,FALSE)</f>
        <v>0</v>
      </c>
      <c r="V238" s="217">
        <f>VLOOKUP(A238,'[1]CUT Bs'!A:S,17,FALSE)</f>
        <v>0</v>
      </c>
      <c r="W238" s="217">
        <f>VLOOKUP(A238,'[1]RES. TRL'!F:H,2,FALSE)</f>
        <v>0</v>
      </c>
      <c r="X238" s="217">
        <f>VLOOKUP(A238,'[1]RES. TRL'!F:H,3,FALSE)</f>
        <v>0</v>
      </c>
      <c r="Y238" s="217">
        <f>VLOOKUP(A238,'[1]CUT USD'!A:N,2,FALSE)</f>
        <v>0</v>
      </c>
      <c r="Z238" s="217">
        <f>VLOOKUP(A238,'[1]CUT USD'!A:N,3,FALSE)</f>
        <v>0</v>
      </c>
      <c r="AA238" s="217">
        <f>VLOOKUP(A238,'[1]CUT USD'!A:N,4,FALSE)</f>
        <v>0</v>
      </c>
      <c r="AB238" s="217">
        <f>VLOOKUP(A238,'[1]CUT USD'!A:N,5,FALSE)</f>
        <v>0</v>
      </c>
      <c r="AC238" s="217">
        <f>VLOOKUP(A238,'[1]CUT USD'!A:N,6,FALSE)</f>
        <v>0</v>
      </c>
      <c r="AD238" s="217">
        <f>VLOOKUP(A238,'[1]CUT USD'!A:N,7,FALSE)</f>
        <v>0</v>
      </c>
      <c r="AE238" s="217">
        <f>VLOOKUP(A238,'[1]CUT USD'!A:N,8,FALSE)</f>
        <v>0</v>
      </c>
      <c r="AF238" s="217">
        <f>VLOOKUP(A238,'[1]CUT USD'!A:N,9,FALSE)</f>
        <v>0</v>
      </c>
      <c r="AG238" s="217">
        <f>VLOOKUP(A238,'[1]CUT USD'!A:N,10,FALSE)</f>
        <v>0</v>
      </c>
      <c r="AH238" s="217">
        <f>VLOOKUP(A238,'[1]CUT USD'!A:N,11,FALSE)</f>
        <v>0</v>
      </c>
      <c r="AI238" s="217">
        <f>VLOOKUP(A238,'[1]CUT USD'!A:N,12,FALSE)</f>
        <v>0</v>
      </c>
      <c r="AJ238" s="217">
        <f>VLOOKUP(A238,'[1]CUT USD'!A:N,13,FALSE)</f>
        <v>0</v>
      </c>
      <c r="AK238" s="217">
        <f>VLOOKUP(A238,'[1]CUT USD'!A:N,14,FALSE)</f>
        <v>0</v>
      </c>
      <c r="AL238" s="160">
        <f t="shared" si="5"/>
        <v>0</v>
      </c>
      <c r="AO238" s="84"/>
    </row>
    <row r="239" spans="1:41" ht="33" customHeight="1">
      <c r="A239" s="134">
        <v>867</v>
      </c>
      <c r="B239" s="135" t="str">
        <f>PROPER(VLOOKUP(A239,[1]bd_lista!$A:$D,2,FALSE))</f>
        <v>Fondo Rotatorio De Fomento Productivo Regional</v>
      </c>
      <c r="C239" s="136" t="s">
        <v>11987</v>
      </c>
      <c r="D239" s="217">
        <f>VLOOKUP(A239,'[1]RES. TRL'!A:C,2,FALSE)</f>
        <v>0</v>
      </c>
      <c r="E239" s="217">
        <f>VLOOKUP(A239,'[1]RES. TRL'!A:C,3,FALSE)</f>
        <v>0</v>
      </c>
      <c r="F239" s="217">
        <f>VLOOKUP(A239,[1]RES.CDI!A:B,2,FALSE)</f>
        <v>13959742.35</v>
      </c>
      <c r="G239" s="217">
        <f>VLOOKUP(A239,'[1]CUT Bs'!A:S,2,FALSE)</f>
        <v>0</v>
      </c>
      <c r="H239" s="217">
        <f>VLOOKUP(A239,'[1]CUT Bs'!A:S,3,FALSE)</f>
        <v>0</v>
      </c>
      <c r="I239" s="217">
        <f>VLOOKUP(A239,'[1]CUT Bs'!A:S,4,FALSE)</f>
        <v>0</v>
      </c>
      <c r="J239" s="217">
        <f>VLOOKUP(A239,'[1]CUT Bs'!A:S,5,FALSE)</f>
        <v>0</v>
      </c>
      <c r="K239" s="217">
        <f>VLOOKUP(A239,'[1]CUT Bs'!A:S,6,FALSE)</f>
        <v>0</v>
      </c>
      <c r="L239" s="217">
        <f>VLOOKUP(A239,'[1]CUT Bs'!A:S,7,FALSE)</f>
        <v>0</v>
      </c>
      <c r="M239" s="217">
        <f>VLOOKUP(A239,'[1]CUT Bs'!A:S,8,FALSE)</f>
        <v>0</v>
      </c>
      <c r="N239" s="217">
        <f>VLOOKUP(A239,'[1]CUT Bs'!A:S,9,FALSE)</f>
        <v>0</v>
      </c>
      <c r="O239" s="217">
        <f>VLOOKUP(A239,'[1]CUT Bs'!A:S,10,FALSE)</f>
        <v>0</v>
      </c>
      <c r="P239" s="217">
        <f>VLOOKUP(A239,'[1]CUT Bs'!A:S,11,FALSE)</f>
        <v>0</v>
      </c>
      <c r="Q239" s="217">
        <f>VLOOKUP(A239,'[1]CUT Bs'!A:S,12,FALSE)</f>
        <v>0</v>
      </c>
      <c r="R239" s="217">
        <f>VLOOKUP(A239,'[1]CUT Bs'!A:S,13,FALSE)</f>
        <v>0</v>
      </c>
      <c r="S239" s="217">
        <f>VLOOKUP(A239,'[1]CUT Bs'!A:S,14,FALSE)</f>
        <v>0</v>
      </c>
      <c r="T239" s="217">
        <f>VLOOKUP(A239,'[1]CUT Bs'!A:S,15,FALSE)</f>
        <v>0</v>
      </c>
      <c r="U239" s="217">
        <f>VLOOKUP(A239,'[1]CUT Bs'!A:S,16,FALSE)</f>
        <v>0</v>
      </c>
      <c r="V239" s="217">
        <f>VLOOKUP(A239,'[1]CUT Bs'!A:S,17,FALSE)</f>
        <v>0</v>
      </c>
      <c r="W239" s="217">
        <f>VLOOKUP(A239,'[1]RES. TRL'!F:H,2,FALSE)</f>
        <v>0</v>
      </c>
      <c r="X239" s="217">
        <f>VLOOKUP(A239,'[1]RES. TRL'!F:H,3,FALSE)</f>
        <v>0</v>
      </c>
      <c r="Y239" s="217">
        <f>VLOOKUP(A239,'[1]CUT USD'!A:N,2,FALSE)</f>
        <v>0</v>
      </c>
      <c r="Z239" s="217">
        <f>VLOOKUP(A239,'[1]CUT USD'!A:N,3,FALSE)</f>
        <v>0</v>
      </c>
      <c r="AA239" s="217">
        <f>VLOOKUP(A239,'[1]CUT USD'!A:N,4,FALSE)</f>
        <v>0</v>
      </c>
      <c r="AB239" s="217">
        <f>VLOOKUP(A239,'[1]CUT USD'!A:N,5,FALSE)</f>
        <v>0</v>
      </c>
      <c r="AC239" s="217">
        <f>VLOOKUP(A239,'[1]CUT USD'!A:N,6,FALSE)</f>
        <v>0</v>
      </c>
      <c r="AD239" s="217">
        <f>VLOOKUP(A239,'[1]CUT USD'!A:N,7,FALSE)</f>
        <v>0</v>
      </c>
      <c r="AE239" s="217">
        <f>VLOOKUP(A239,'[1]CUT USD'!A:N,8,FALSE)</f>
        <v>0</v>
      </c>
      <c r="AF239" s="217">
        <f>VLOOKUP(A239,'[1]CUT USD'!A:N,9,FALSE)</f>
        <v>0</v>
      </c>
      <c r="AG239" s="217">
        <f>VLOOKUP(A239,'[1]CUT USD'!A:N,10,FALSE)</f>
        <v>0</v>
      </c>
      <c r="AH239" s="217">
        <f>VLOOKUP(A239,'[1]CUT USD'!A:N,11,FALSE)</f>
        <v>0</v>
      </c>
      <c r="AI239" s="217">
        <f>VLOOKUP(A239,'[1]CUT USD'!A:N,12,FALSE)</f>
        <v>0</v>
      </c>
      <c r="AJ239" s="217">
        <f>VLOOKUP(A239,'[1]CUT USD'!A:N,13,FALSE)</f>
        <v>0</v>
      </c>
      <c r="AK239" s="217">
        <f>VLOOKUP(A239,'[1]CUT USD'!A:N,14,FALSE)</f>
        <v>0</v>
      </c>
      <c r="AL239" s="160">
        <f>SUM(D239:AK239)</f>
        <v>13959742.35</v>
      </c>
      <c r="AO239" s="84"/>
    </row>
    <row r="240" spans="1:41" ht="33" customHeight="1">
      <c r="A240" s="134">
        <v>901</v>
      </c>
      <c r="B240" s="135" t="str">
        <f>PROPER(VLOOKUP(A240,[1]bd_lista!$A:$D,2,FALSE))</f>
        <v>Gobierno Autónomo Departamental De Chuquisaca</v>
      </c>
      <c r="C240" s="229" t="s">
        <v>11991</v>
      </c>
      <c r="D240" s="217">
        <f>VLOOKUP(A240,'[1]RES. TRL'!A:C,2,FALSE)</f>
        <v>0</v>
      </c>
      <c r="E240" s="217">
        <f>VLOOKUP(A240,'[1]RES. TRL'!A:C,3,FALSE)</f>
        <v>0</v>
      </c>
      <c r="F240" s="217">
        <f>VLOOKUP(A240,[1]RES.CDI!A:B,2,FALSE)</f>
        <v>0</v>
      </c>
      <c r="G240" s="217">
        <f>VLOOKUP(A240,'[1]CUT Bs'!A:S,2,FALSE)</f>
        <v>0</v>
      </c>
      <c r="H240" s="217">
        <f>VLOOKUP(A240,'[1]CUT Bs'!A:S,3,FALSE)</f>
        <v>0</v>
      </c>
      <c r="I240" s="217">
        <f>VLOOKUP(A240,'[1]CUT Bs'!A:S,4,FALSE)</f>
        <v>0</v>
      </c>
      <c r="J240" s="217">
        <f>VLOOKUP(A240,'[1]CUT Bs'!A:S,5,FALSE)</f>
        <v>0</v>
      </c>
      <c r="K240" s="217">
        <f>VLOOKUP(A240,'[1]CUT Bs'!A:S,6,FALSE)</f>
        <v>0</v>
      </c>
      <c r="L240" s="217">
        <f>VLOOKUP(A240,'[1]CUT Bs'!A:S,7,FALSE)</f>
        <v>0</v>
      </c>
      <c r="M240" s="217">
        <f>VLOOKUP(A240,'[1]CUT Bs'!A:S,8,FALSE)</f>
        <v>0</v>
      </c>
      <c r="N240" s="217">
        <f>VLOOKUP(A240,'[1]CUT Bs'!A:S,9,FALSE)</f>
        <v>0</v>
      </c>
      <c r="O240" s="217">
        <f>VLOOKUP(A240,'[1]CUT Bs'!A:S,10,FALSE)</f>
        <v>0</v>
      </c>
      <c r="P240" s="217">
        <f>VLOOKUP(A240,'[1]CUT Bs'!A:S,11,FALSE)</f>
        <v>0</v>
      </c>
      <c r="Q240" s="217">
        <f>VLOOKUP(A240,'[1]CUT Bs'!A:S,12,FALSE)</f>
        <v>0</v>
      </c>
      <c r="R240" s="217">
        <f>VLOOKUP(A240,'[1]CUT Bs'!A:S,13,FALSE)</f>
        <v>0</v>
      </c>
      <c r="S240" s="217">
        <f>VLOOKUP(A240,'[1]CUT Bs'!A:S,14,FALSE)</f>
        <v>0</v>
      </c>
      <c r="T240" s="217">
        <f>VLOOKUP(A240,'[1]CUT Bs'!A:S,15,FALSE)</f>
        <v>0</v>
      </c>
      <c r="U240" s="217">
        <f>VLOOKUP(A240,'[1]CUT Bs'!A:S,16,FALSE)</f>
        <v>0</v>
      </c>
      <c r="V240" s="217">
        <f>VLOOKUP(A240,'[1]CUT Bs'!A:S,17,FALSE)</f>
        <v>0</v>
      </c>
      <c r="W240" s="217">
        <f>VLOOKUP(A240,'[1]RES. TRL'!F:H,2,FALSE)</f>
        <v>0</v>
      </c>
      <c r="X240" s="217">
        <f>VLOOKUP(A240,'[1]RES. TRL'!F:H,3,FALSE)</f>
        <v>0</v>
      </c>
      <c r="Y240" s="217">
        <f>VLOOKUP(A240,'[1]CUT USD'!A:N,2,FALSE)</f>
        <v>0</v>
      </c>
      <c r="Z240" s="217">
        <f>VLOOKUP(A240,'[1]CUT USD'!A:N,3,FALSE)</f>
        <v>0</v>
      </c>
      <c r="AA240" s="217">
        <f>VLOOKUP(A240,'[1]CUT USD'!A:N,4,FALSE)</f>
        <v>0</v>
      </c>
      <c r="AB240" s="217">
        <f>VLOOKUP(A240,'[1]CUT USD'!A:N,5,FALSE)</f>
        <v>0</v>
      </c>
      <c r="AC240" s="217">
        <f>VLOOKUP(A240,'[1]CUT USD'!A:N,6,FALSE)</f>
        <v>0</v>
      </c>
      <c r="AD240" s="217">
        <f>VLOOKUP(A240,'[1]CUT USD'!A:N,7,FALSE)</f>
        <v>0</v>
      </c>
      <c r="AE240" s="217">
        <f>VLOOKUP(A240,'[1]CUT USD'!A:N,8,FALSE)</f>
        <v>0</v>
      </c>
      <c r="AF240" s="217">
        <f>VLOOKUP(A240,'[1]CUT USD'!A:N,9,FALSE)</f>
        <v>0</v>
      </c>
      <c r="AG240" s="217">
        <f>VLOOKUP(A240,'[1]CUT USD'!A:N,10,FALSE)</f>
        <v>0</v>
      </c>
      <c r="AH240" s="217">
        <f>VLOOKUP(A240,'[1]CUT USD'!A:N,11,FALSE)</f>
        <v>0</v>
      </c>
      <c r="AI240" s="217">
        <f>VLOOKUP(A240,'[1]CUT USD'!A:N,12,FALSE)</f>
        <v>0</v>
      </c>
      <c r="AJ240" s="217">
        <f>VLOOKUP(A240,'[1]CUT USD'!A:N,13,FALSE)</f>
        <v>0</v>
      </c>
      <c r="AK240" s="217">
        <f>VLOOKUP(A240,'[1]CUT USD'!A:N,14,FALSE)</f>
        <v>0</v>
      </c>
      <c r="AL240" s="160">
        <f t="shared" si="5"/>
        <v>0</v>
      </c>
      <c r="AO240" s="84"/>
    </row>
    <row r="241" spans="1:41" ht="33" customHeight="1">
      <c r="A241" s="134">
        <v>902</v>
      </c>
      <c r="B241" s="135" t="str">
        <f>PROPER(VLOOKUP(A241,[1]bd_lista!$A:$D,2,FALSE))</f>
        <v>Gobierno Autónomo Departamental De La Paz</v>
      </c>
      <c r="C241" s="229" t="s">
        <v>11991</v>
      </c>
      <c r="D241" s="217">
        <f>VLOOKUP(A241,'[1]RES. TRL'!A:C,2,FALSE)</f>
        <v>0</v>
      </c>
      <c r="E241" s="217">
        <f>VLOOKUP(A241,'[1]RES. TRL'!A:C,3,FALSE)</f>
        <v>0</v>
      </c>
      <c r="F241" s="217">
        <f>VLOOKUP(A241,[1]RES.CDI!A:B,2,FALSE)</f>
        <v>0</v>
      </c>
      <c r="G241" s="217">
        <f>VLOOKUP(A241,'[1]CUT Bs'!A:S,2,FALSE)</f>
        <v>0</v>
      </c>
      <c r="H241" s="217">
        <f>VLOOKUP(A241,'[1]CUT Bs'!A:S,3,FALSE)</f>
        <v>0</v>
      </c>
      <c r="I241" s="217">
        <f>VLOOKUP(A241,'[1]CUT Bs'!A:S,4,FALSE)</f>
        <v>0</v>
      </c>
      <c r="J241" s="217">
        <f>VLOOKUP(A241,'[1]CUT Bs'!A:S,5,FALSE)</f>
        <v>0</v>
      </c>
      <c r="K241" s="217">
        <f>VLOOKUP(A241,'[1]CUT Bs'!A:S,6,FALSE)</f>
        <v>0</v>
      </c>
      <c r="L241" s="217">
        <f>VLOOKUP(A241,'[1]CUT Bs'!A:S,7,FALSE)</f>
        <v>0</v>
      </c>
      <c r="M241" s="217">
        <f>VLOOKUP(A241,'[1]CUT Bs'!A:S,8,FALSE)</f>
        <v>0</v>
      </c>
      <c r="N241" s="217">
        <f>VLOOKUP(A241,'[1]CUT Bs'!A:S,9,FALSE)</f>
        <v>0</v>
      </c>
      <c r="O241" s="217">
        <f>VLOOKUP(A241,'[1]CUT Bs'!A:S,10,FALSE)</f>
        <v>0</v>
      </c>
      <c r="P241" s="217">
        <f>VLOOKUP(A241,'[1]CUT Bs'!A:S,11,FALSE)</f>
        <v>0</v>
      </c>
      <c r="Q241" s="217">
        <f>VLOOKUP(A241,'[1]CUT Bs'!A:S,12,FALSE)</f>
        <v>0</v>
      </c>
      <c r="R241" s="217">
        <f>VLOOKUP(A241,'[1]CUT Bs'!A:S,13,FALSE)</f>
        <v>0</v>
      </c>
      <c r="S241" s="217">
        <f>VLOOKUP(A241,'[1]CUT Bs'!A:S,14,FALSE)</f>
        <v>0</v>
      </c>
      <c r="T241" s="217">
        <f>VLOOKUP(A241,'[1]CUT Bs'!A:S,15,FALSE)</f>
        <v>0</v>
      </c>
      <c r="U241" s="217">
        <f>VLOOKUP(A241,'[1]CUT Bs'!A:S,16,FALSE)</f>
        <v>0</v>
      </c>
      <c r="V241" s="217">
        <f>VLOOKUP(A241,'[1]CUT Bs'!A:S,17,FALSE)</f>
        <v>0</v>
      </c>
      <c r="W241" s="217">
        <f>VLOOKUP(A241,'[1]RES. TRL'!F:H,2,FALSE)</f>
        <v>0</v>
      </c>
      <c r="X241" s="217">
        <f>VLOOKUP(A241,'[1]RES. TRL'!F:H,3,FALSE)</f>
        <v>0</v>
      </c>
      <c r="Y241" s="217">
        <f>VLOOKUP(A241,'[1]CUT USD'!A:N,2,FALSE)</f>
        <v>0</v>
      </c>
      <c r="Z241" s="217">
        <f>VLOOKUP(A241,'[1]CUT USD'!A:N,3,FALSE)</f>
        <v>0</v>
      </c>
      <c r="AA241" s="217">
        <f>VLOOKUP(A241,'[1]CUT USD'!A:N,4,FALSE)</f>
        <v>0</v>
      </c>
      <c r="AB241" s="217">
        <f>VLOOKUP(A241,'[1]CUT USD'!A:N,5,FALSE)</f>
        <v>0</v>
      </c>
      <c r="AC241" s="217">
        <f>VLOOKUP(A241,'[1]CUT USD'!A:N,6,FALSE)</f>
        <v>0</v>
      </c>
      <c r="AD241" s="217">
        <f>VLOOKUP(A241,'[1]CUT USD'!A:N,7,FALSE)</f>
        <v>0</v>
      </c>
      <c r="AE241" s="217">
        <f>VLOOKUP(A241,'[1]CUT USD'!A:N,8,FALSE)</f>
        <v>0</v>
      </c>
      <c r="AF241" s="217">
        <f>VLOOKUP(A241,'[1]CUT USD'!A:N,9,FALSE)</f>
        <v>0</v>
      </c>
      <c r="AG241" s="217">
        <f>VLOOKUP(A241,'[1]CUT USD'!A:N,10,FALSE)</f>
        <v>0</v>
      </c>
      <c r="AH241" s="217">
        <f>VLOOKUP(A241,'[1]CUT USD'!A:N,11,FALSE)</f>
        <v>0</v>
      </c>
      <c r="AI241" s="217">
        <f>VLOOKUP(A241,'[1]CUT USD'!A:N,12,FALSE)</f>
        <v>0</v>
      </c>
      <c r="AJ241" s="217">
        <f>VLOOKUP(A241,'[1]CUT USD'!A:N,13,FALSE)</f>
        <v>0</v>
      </c>
      <c r="AK241" s="217">
        <f>VLOOKUP(A241,'[1]CUT USD'!A:N,14,FALSE)</f>
        <v>0</v>
      </c>
      <c r="AL241" s="160">
        <f t="shared" si="5"/>
        <v>0</v>
      </c>
      <c r="AO241" s="84"/>
    </row>
    <row r="242" spans="1:41" ht="33" customHeight="1">
      <c r="A242" s="134">
        <v>903</v>
      </c>
      <c r="B242" s="135" t="str">
        <f>PROPER(VLOOKUP(A242,[1]bd_lista!$A:$D,2,FALSE))</f>
        <v>Gobierno Autónomo Departamental De Cochabamba</v>
      </c>
      <c r="C242" s="229" t="s">
        <v>11991</v>
      </c>
      <c r="D242" s="217">
        <f>VLOOKUP(A242,'[1]RES. TRL'!A:C,2,FALSE)</f>
        <v>0</v>
      </c>
      <c r="E242" s="217">
        <f>VLOOKUP(A242,'[1]RES. TRL'!A:C,3,FALSE)</f>
        <v>0</v>
      </c>
      <c r="F242" s="217">
        <f>VLOOKUP(A242,[1]RES.CDI!A:B,2,FALSE)</f>
        <v>0</v>
      </c>
      <c r="G242" s="217">
        <f>VLOOKUP(A242,'[1]CUT Bs'!A:S,2,FALSE)</f>
        <v>0</v>
      </c>
      <c r="H242" s="217">
        <f>VLOOKUP(A242,'[1]CUT Bs'!A:S,3,FALSE)</f>
        <v>0</v>
      </c>
      <c r="I242" s="217">
        <f>VLOOKUP(A242,'[1]CUT Bs'!A:S,4,FALSE)</f>
        <v>0</v>
      </c>
      <c r="J242" s="217">
        <f>VLOOKUP(A242,'[1]CUT Bs'!A:S,5,FALSE)</f>
        <v>0</v>
      </c>
      <c r="K242" s="217">
        <f>VLOOKUP(A242,'[1]CUT Bs'!A:S,6,FALSE)</f>
        <v>0</v>
      </c>
      <c r="L242" s="217">
        <f>VLOOKUP(A242,'[1]CUT Bs'!A:S,7,FALSE)</f>
        <v>0</v>
      </c>
      <c r="M242" s="217">
        <f>VLOOKUP(A242,'[1]CUT Bs'!A:S,8,FALSE)</f>
        <v>0</v>
      </c>
      <c r="N242" s="217">
        <f>VLOOKUP(A242,'[1]CUT Bs'!A:S,9,FALSE)</f>
        <v>0</v>
      </c>
      <c r="O242" s="217">
        <f>VLOOKUP(A242,'[1]CUT Bs'!A:S,10,FALSE)</f>
        <v>0</v>
      </c>
      <c r="P242" s="217">
        <f>VLOOKUP(A242,'[1]CUT Bs'!A:S,11,FALSE)</f>
        <v>0</v>
      </c>
      <c r="Q242" s="217">
        <f>VLOOKUP(A242,'[1]CUT Bs'!A:S,12,FALSE)</f>
        <v>0</v>
      </c>
      <c r="R242" s="217">
        <f>VLOOKUP(A242,'[1]CUT Bs'!A:S,13,FALSE)</f>
        <v>0</v>
      </c>
      <c r="S242" s="217">
        <f>VLOOKUP(A242,'[1]CUT Bs'!A:S,14,FALSE)</f>
        <v>0</v>
      </c>
      <c r="T242" s="217">
        <f>VLOOKUP(A242,'[1]CUT Bs'!A:S,15,FALSE)</f>
        <v>0</v>
      </c>
      <c r="U242" s="217">
        <f>VLOOKUP(A242,'[1]CUT Bs'!A:S,16,FALSE)</f>
        <v>0</v>
      </c>
      <c r="V242" s="217">
        <f>VLOOKUP(A242,'[1]CUT Bs'!A:S,17,FALSE)</f>
        <v>0</v>
      </c>
      <c r="W242" s="217">
        <f>VLOOKUP(A242,'[1]RES. TRL'!F:H,2,FALSE)</f>
        <v>0</v>
      </c>
      <c r="X242" s="217">
        <f>VLOOKUP(A242,'[1]RES. TRL'!F:H,3,FALSE)</f>
        <v>0</v>
      </c>
      <c r="Y242" s="217">
        <f>VLOOKUP(A242,'[1]CUT USD'!A:N,2,FALSE)</f>
        <v>0</v>
      </c>
      <c r="Z242" s="217">
        <f>VLOOKUP(A242,'[1]CUT USD'!A:N,3,FALSE)</f>
        <v>0</v>
      </c>
      <c r="AA242" s="217">
        <f>VLOOKUP(A242,'[1]CUT USD'!A:N,4,FALSE)</f>
        <v>0</v>
      </c>
      <c r="AB242" s="217">
        <f>VLOOKUP(A242,'[1]CUT USD'!A:N,5,FALSE)</f>
        <v>0</v>
      </c>
      <c r="AC242" s="217">
        <f>VLOOKUP(A242,'[1]CUT USD'!A:N,6,FALSE)</f>
        <v>0</v>
      </c>
      <c r="AD242" s="217">
        <f>VLOOKUP(A242,'[1]CUT USD'!A:N,7,FALSE)</f>
        <v>0</v>
      </c>
      <c r="AE242" s="217">
        <f>VLOOKUP(A242,'[1]CUT USD'!A:N,8,FALSE)</f>
        <v>0</v>
      </c>
      <c r="AF242" s="217">
        <f>VLOOKUP(A242,'[1]CUT USD'!A:N,9,FALSE)</f>
        <v>0</v>
      </c>
      <c r="AG242" s="217">
        <f>VLOOKUP(A242,'[1]CUT USD'!A:N,10,FALSE)</f>
        <v>0</v>
      </c>
      <c r="AH242" s="217">
        <f>VLOOKUP(A242,'[1]CUT USD'!A:N,11,FALSE)</f>
        <v>0</v>
      </c>
      <c r="AI242" s="217">
        <f>VLOOKUP(A242,'[1]CUT USD'!A:N,12,FALSE)</f>
        <v>0</v>
      </c>
      <c r="AJ242" s="217">
        <f>VLOOKUP(A242,'[1]CUT USD'!A:N,13,FALSE)</f>
        <v>0</v>
      </c>
      <c r="AK242" s="217">
        <f>VLOOKUP(A242,'[1]CUT USD'!A:N,14,FALSE)</f>
        <v>0</v>
      </c>
      <c r="AL242" s="160">
        <f t="shared" si="5"/>
        <v>0</v>
      </c>
      <c r="AO242" s="84"/>
    </row>
    <row r="243" spans="1:41" ht="33" customHeight="1">
      <c r="A243" s="134">
        <v>904</v>
      </c>
      <c r="B243" s="135" t="str">
        <f>PROPER(VLOOKUP(A243,[1]bd_lista!$A:$D,2,FALSE))</f>
        <v>Gobierno Autónomo Departamental De Oruro</v>
      </c>
      <c r="C243" s="229" t="s">
        <v>11991</v>
      </c>
      <c r="D243" s="217">
        <f>VLOOKUP(A243,'[1]RES. TRL'!A:C,2,FALSE)</f>
        <v>0</v>
      </c>
      <c r="E243" s="217">
        <f>VLOOKUP(A243,'[1]RES. TRL'!A:C,3,FALSE)</f>
        <v>0</v>
      </c>
      <c r="F243" s="217">
        <f>VLOOKUP(A243,[1]RES.CDI!A:B,2,FALSE)</f>
        <v>0</v>
      </c>
      <c r="G243" s="217">
        <f>VLOOKUP(A243,'[1]CUT Bs'!A:S,2,FALSE)</f>
        <v>0</v>
      </c>
      <c r="H243" s="217">
        <f>VLOOKUP(A243,'[1]CUT Bs'!A:S,3,FALSE)</f>
        <v>0</v>
      </c>
      <c r="I243" s="217">
        <f>VLOOKUP(A243,'[1]CUT Bs'!A:S,4,FALSE)</f>
        <v>0</v>
      </c>
      <c r="J243" s="217">
        <f>VLOOKUP(A243,'[1]CUT Bs'!A:S,5,FALSE)</f>
        <v>0</v>
      </c>
      <c r="K243" s="217">
        <f>VLOOKUP(A243,'[1]CUT Bs'!A:S,6,FALSE)</f>
        <v>0</v>
      </c>
      <c r="L243" s="217">
        <f>VLOOKUP(A243,'[1]CUT Bs'!A:S,7,FALSE)</f>
        <v>0</v>
      </c>
      <c r="M243" s="217">
        <f>VLOOKUP(A243,'[1]CUT Bs'!A:S,8,FALSE)</f>
        <v>0</v>
      </c>
      <c r="N243" s="217">
        <f>VLOOKUP(A243,'[1]CUT Bs'!A:S,9,FALSE)</f>
        <v>0</v>
      </c>
      <c r="O243" s="217">
        <f>VLOOKUP(A243,'[1]CUT Bs'!A:S,10,FALSE)</f>
        <v>0</v>
      </c>
      <c r="P243" s="217">
        <f>VLOOKUP(A243,'[1]CUT Bs'!A:S,11,FALSE)</f>
        <v>0</v>
      </c>
      <c r="Q243" s="217">
        <f>VLOOKUP(A243,'[1]CUT Bs'!A:S,12,FALSE)</f>
        <v>0</v>
      </c>
      <c r="R243" s="217">
        <f>VLOOKUP(A243,'[1]CUT Bs'!A:S,13,FALSE)</f>
        <v>0</v>
      </c>
      <c r="S243" s="217">
        <f>VLOOKUP(A243,'[1]CUT Bs'!A:S,14,FALSE)</f>
        <v>0</v>
      </c>
      <c r="T243" s="217">
        <f>VLOOKUP(A243,'[1]CUT Bs'!A:S,15,FALSE)</f>
        <v>0</v>
      </c>
      <c r="U243" s="217">
        <f>VLOOKUP(A243,'[1]CUT Bs'!A:S,16,FALSE)</f>
        <v>0</v>
      </c>
      <c r="V243" s="217">
        <f>VLOOKUP(A243,'[1]CUT Bs'!A:S,17,FALSE)</f>
        <v>0</v>
      </c>
      <c r="W243" s="217">
        <f>VLOOKUP(A243,'[1]RES. TRL'!F:H,2,FALSE)</f>
        <v>0</v>
      </c>
      <c r="X243" s="217">
        <f>VLOOKUP(A243,'[1]RES. TRL'!F:H,3,FALSE)</f>
        <v>0</v>
      </c>
      <c r="Y243" s="217">
        <f>VLOOKUP(A243,'[1]CUT USD'!A:N,2,FALSE)</f>
        <v>0</v>
      </c>
      <c r="Z243" s="217">
        <f>VLOOKUP(A243,'[1]CUT USD'!A:N,3,FALSE)</f>
        <v>0</v>
      </c>
      <c r="AA243" s="217">
        <f>VLOOKUP(A243,'[1]CUT USD'!A:N,4,FALSE)</f>
        <v>0</v>
      </c>
      <c r="AB243" s="217">
        <f>VLOOKUP(A243,'[1]CUT USD'!A:N,5,FALSE)</f>
        <v>0</v>
      </c>
      <c r="AC243" s="217">
        <f>VLOOKUP(A243,'[1]CUT USD'!A:N,6,FALSE)</f>
        <v>0</v>
      </c>
      <c r="AD243" s="217">
        <f>VLOOKUP(A243,'[1]CUT USD'!A:N,7,FALSE)</f>
        <v>0</v>
      </c>
      <c r="AE243" s="217">
        <f>VLOOKUP(A243,'[1]CUT USD'!A:N,8,FALSE)</f>
        <v>0</v>
      </c>
      <c r="AF243" s="217">
        <f>VLOOKUP(A243,'[1]CUT USD'!A:N,9,FALSE)</f>
        <v>0</v>
      </c>
      <c r="AG243" s="217">
        <f>VLOOKUP(A243,'[1]CUT USD'!A:N,10,FALSE)</f>
        <v>0</v>
      </c>
      <c r="AH243" s="217">
        <f>VLOOKUP(A243,'[1]CUT USD'!A:N,11,FALSE)</f>
        <v>0</v>
      </c>
      <c r="AI243" s="217">
        <f>VLOOKUP(A243,'[1]CUT USD'!A:N,12,FALSE)</f>
        <v>0</v>
      </c>
      <c r="AJ243" s="217">
        <f>VLOOKUP(A243,'[1]CUT USD'!A:N,13,FALSE)</f>
        <v>0</v>
      </c>
      <c r="AK243" s="217">
        <f>VLOOKUP(A243,'[1]CUT USD'!A:N,14,FALSE)</f>
        <v>0</v>
      </c>
      <c r="AL243" s="160">
        <f t="shared" si="5"/>
        <v>0</v>
      </c>
      <c r="AO243" s="84"/>
    </row>
    <row r="244" spans="1:41" ht="33" customHeight="1">
      <c r="A244" s="134">
        <v>905</v>
      </c>
      <c r="B244" s="135" t="str">
        <f>PROPER(VLOOKUP(A244,[1]bd_lista!$A:$D,2,FALSE))</f>
        <v>Gobierno Autónomo Departamental De Potosí</v>
      </c>
      <c r="C244" s="229" t="s">
        <v>11991</v>
      </c>
      <c r="D244" s="217">
        <f>VLOOKUP(A244,'[1]RES. TRL'!A:C,2,FALSE)</f>
        <v>0</v>
      </c>
      <c r="E244" s="217">
        <f>VLOOKUP(A244,'[1]RES. TRL'!A:C,3,FALSE)</f>
        <v>0</v>
      </c>
      <c r="F244" s="217">
        <f>VLOOKUP(A244,[1]RES.CDI!A:B,2,FALSE)</f>
        <v>0</v>
      </c>
      <c r="G244" s="217">
        <f>VLOOKUP(A244,'[1]CUT Bs'!A:S,2,FALSE)</f>
        <v>0</v>
      </c>
      <c r="H244" s="217">
        <f>VLOOKUP(A244,'[1]CUT Bs'!A:S,3,FALSE)</f>
        <v>0</v>
      </c>
      <c r="I244" s="217">
        <f>VLOOKUP(A244,'[1]CUT Bs'!A:S,4,FALSE)</f>
        <v>0</v>
      </c>
      <c r="J244" s="217">
        <f>VLOOKUP(A244,'[1]CUT Bs'!A:S,5,FALSE)</f>
        <v>0</v>
      </c>
      <c r="K244" s="217">
        <f>VLOOKUP(A244,'[1]CUT Bs'!A:S,6,FALSE)</f>
        <v>0</v>
      </c>
      <c r="L244" s="217">
        <f>VLOOKUP(A244,'[1]CUT Bs'!A:S,7,FALSE)</f>
        <v>0</v>
      </c>
      <c r="M244" s="217">
        <f>VLOOKUP(A244,'[1]CUT Bs'!A:S,8,FALSE)</f>
        <v>0</v>
      </c>
      <c r="N244" s="217">
        <f>VLOOKUP(A244,'[1]CUT Bs'!A:S,9,FALSE)</f>
        <v>0</v>
      </c>
      <c r="O244" s="217">
        <f>VLOOKUP(A244,'[1]CUT Bs'!A:S,10,FALSE)</f>
        <v>0</v>
      </c>
      <c r="P244" s="217">
        <f>VLOOKUP(A244,'[1]CUT Bs'!A:S,11,FALSE)</f>
        <v>0</v>
      </c>
      <c r="Q244" s="217">
        <f>VLOOKUP(A244,'[1]CUT Bs'!A:S,12,FALSE)</f>
        <v>0</v>
      </c>
      <c r="R244" s="217">
        <f>VLOOKUP(A244,'[1]CUT Bs'!A:S,13,FALSE)</f>
        <v>0</v>
      </c>
      <c r="S244" s="217">
        <f>VLOOKUP(A244,'[1]CUT Bs'!A:S,14,FALSE)</f>
        <v>0</v>
      </c>
      <c r="T244" s="217">
        <f>VLOOKUP(A244,'[1]CUT Bs'!A:S,15,FALSE)</f>
        <v>0</v>
      </c>
      <c r="U244" s="217">
        <f>VLOOKUP(A244,'[1]CUT Bs'!A:S,16,FALSE)</f>
        <v>0</v>
      </c>
      <c r="V244" s="217">
        <f>VLOOKUP(A244,'[1]CUT Bs'!A:S,17,FALSE)</f>
        <v>0</v>
      </c>
      <c r="W244" s="217">
        <f>VLOOKUP(A244,'[1]RES. TRL'!F:H,2,FALSE)</f>
        <v>0</v>
      </c>
      <c r="X244" s="217">
        <f>VLOOKUP(A244,'[1]RES. TRL'!F:H,3,FALSE)</f>
        <v>0</v>
      </c>
      <c r="Y244" s="217">
        <f>VLOOKUP(A244,'[1]CUT USD'!A:N,2,FALSE)</f>
        <v>0</v>
      </c>
      <c r="Z244" s="217">
        <f>VLOOKUP(A244,'[1]CUT USD'!A:N,3,FALSE)</f>
        <v>0</v>
      </c>
      <c r="AA244" s="217">
        <f>VLOOKUP(A244,'[1]CUT USD'!A:N,4,FALSE)</f>
        <v>0</v>
      </c>
      <c r="AB244" s="217">
        <f>VLOOKUP(A244,'[1]CUT USD'!A:N,5,FALSE)</f>
        <v>0</v>
      </c>
      <c r="AC244" s="217">
        <f>VLOOKUP(A244,'[1]CUT USD'!A:N,6,FALSE)</f>
        <v>0</v>
      </c>
      <c r="AD244" s="217">
        <f>VLOOKUP(A244,'[1]CUT USD'!A:N,7,FALSE)</f>
        <v>0</v>
      </c>
      <c r="AE244" s="217">
        <f>VLOOKUP(A244,'[1]CUT USD'!A:N,8,FALSE)</f>
        <v>0</v>
      </c>
      <c r="AF244" s="217">
        <f>VLOOKUP(A244,'[1]CUT USD'!A:N,9,FALSE)</f>
        <v>0</v>
      </c>
      <c r="AG244" s="217">
        <f>VLOOKUP(A244,'[1]CUT USD'!A:N,10,FALSE)</f>
        <v>0</v>
      </c>
      <c r="AH244" s="217">
        <f>VLOOKUP(A244,'[1]CUT USD'!A:N,11,FALSE)</f>
        <v>0</v>
      </c>
      <c r="AI244" s="217">
        <f>VLOOKUP(A244,'[1]CUT USD'!A:N,12,FALSE)</f>
        <v>0</v>
      </c>
      <c r="AJ244" s="217">
        <f>VLOOKUP(A244,'[1]CUT USD'!A:N,13,FALSE)</f>
        <v>0</v>
      </c>
      <c r="AK244" s="217">
        <f>VLOOKUP(A244,'[1]CUT USD'!A:N,14,FALSE)</f>
        <v>0</v>
      </c>
      <c r="AL244" s="160">
        <f t="shared" si="5"/>
        <v>0</v>
      </c>
      <c r="AO244" s="84"/>
    </row>
    <row r="245" spans="1:41" ht="33" customHeight="1">
      <c r="A245" s="134">
        <v>906</v>
      </c>
      <c r="B245" s="135" t="str">
        <f>PROPER(VLOOKUP(A245,[1]bd_lista!$A:$D,2,FALSE))</f>
        <v>Gobierno Autónomo Departamental De Tarija</v>
      </c>
      <c r="C245" s="229" t="s">
        <v>11991</v>
      </c>
      <c r="D245" s="217">
        <f>VLOOKUP(A245,'[1]RES. TRL'!A:C,2,FALSE)</f>
        <v>0</v>
      </c>
      <c r="E245" s="217">
        <f>VLOOKUP(A245,'[1]RES. TRL'!A:C,3,FALSE)</f>
        <v>0</v>
      </c>
      <c r="F245" s="217">
        <f>VLOOKUP(A245,[1]RES.CDI!A:B,2,FALSE)</f>
        <v>0</v>
      </c>
      <c r="G245" s="217">
        <f>VLOOKUP(A245,'[1]CUT Bs'!A:S,2,FALSE)</f>
        <v>0</v>
      </c>
      <c r="H245" s="217">
        <f>VLOOKUP(A245,'[1]CUT Bs'!A:S,3,FALSE)</f>
        <v>0</v>
      </c>
      <c r="I245" s="217">
        <f>VLOOKUP(A245,'[1]CUT Bs'!A:S,4,FALSE)</f>
        <v>0</v>
      </c>
      <c r="J245" s="217">
        <f>VLOOKUP(A245,'[1]CUT Bs'!A:S,5,FALSE)</f>
        <v>0</v>
      </c>
      <c r="K245" s="217">
        <f>VLOOKUP(A245,'[1]CUT Bs'!A:S,6,FALSE)</f>
        <v>0</v>
      </c>
      <c r="L245" s="217">
        <f>VLOOKUP(A245,'[1]CUT Bs'!A:S,7,FALSE)</f>
        <v>0</v>
      </c>
      <c r="M245" s="217">
        <f>VLOOKUP(A245,'[1]CUT Bs'!A:S,8,FALSE)</f>
        <v>0</v>
      </c>
      <c r="N245" s="217">
        <f>VLOOKUP(A245,'[1]CUT Bs'!A:S,9,FALSE)</f>
        <v>0</v>
      </c>
      <c r="O245" s="217">
        <f>VLOOKUP(A245,'[1]CUT Bs'!A:S,10,FALSE)</f>
        <v>0</v>
      </c>
      <c r="P245" s="217">
        <f>VLOOKUP(A245,'[1]CUT Bs'!A:S,11,FALSE)</f>
        <v>0</v>
      </c>
      <c r="Q245" s="217">
        <f>VLOOKUP(A245,'[1]CUT Bs'!A:S,12,FALSE)</f>
        <v>0</v>
      </c>
      <c r="R245" s="217">
        <f>VLOOKUP(A245,'[1]CUT Bs'!A:S,13,FALSE)</f>
        <v>0</v>
      </c>
      <c r="S245" s="217">
        <f>VLOOKUP(A245,'[1]CUT Bs'!A:S,14,FALSE)</f>
        <v>0</v>
      </c>
      <c r="T245" s="217">
        <f>VLOOKUP(A245,'[1]CUT Bs'!A:S,15,FALSE)</f>
        <v>0</v>
      </c>
      <c r="U245" s="217">
        <f>VLOOKUP(A245,'[1]CUT Bs'!A:S,16,FALSE)</f>
        <v>0</v>
      </c>
      <c r="V245" s="217">
        <f>VLOOKUP(A245,'[1]CUT Bs'!A:S,17,FALSE)</f>
        <v>0</v>
      </c>
      <c r="W245" s="217">
        <f>VLOOKUP(A245,'[1]RES. TRL'!F:H,2,FALSE)</f>
        <v>0</v>
      </c>
      <c r="X245" s="217">
        <f>VLOOKUP(A245,'[1]RES. TRL'!F:H,3,FALSE)</f>
        <v>0</v>
      </c>
      <c r="Y245" s="217">
        <f>VLOOKUP(A245,'[1]CUT USD'!A:N,2,FALSE)</f>
        <v>0</v>
      </c>
      <c r="Z245" s="217">
        <f>VLOOKUP(A245,'[1]CUT USD'!A:N,3,FALSE)</f>
        <v>0</v>
      </c>
      <c r="AA245" s="217">
        <f>VLOOKUP(A245,'[1]CUT USD'!A:N,4,FALSE)</f>
        <v>0</v>
      </c>
      <c r="AB245" s="217">
        <f>VLOOKUP(A245,'[1]CUT USD'!A:N,5,FALSE)</f>
        <v>0</v>
      </c>
      <c r="AC245" s="217">
        <f>VLOOKUP(A245,'[1]CUT USD'!A:N,6,FALSE)</f>
        <v>0</v>
      </c>
      <c r="AD245" s="217">
        <f>VLOOKUP(A245,'[1]CUT USD'!A:N,7,FALSE)</f>
        <v>0</v>
      </c>
      <c r="AE245" s="217">
        <f>VLOOKUP(A245,'[1]CUT USD'!A:N,8,FALSE)</f>
        <v>0</v>
      </c>
      <c r="AF245" s="217">
        <f>VLOOKUP(A245,'[1]CUT USD'!A:N,9,FALSE)</f>
        <v>0</v>
      </c>
      <c r="AG245" s="217">
        <f>VLOOKUP(A245,'[1]CUT USD'!A:N,10,FALSE)</f>
        <v>0</v>
      </c>
      <c r="AH245" s="217">
        <f>VLOOKUP(A245,'[1]CUT USD'!A:N,11,FALSE)</f>
        <v>0</v>
      </c>
      <c r="AI245" s="217">
        <f>VLOOKUP(A245,'[1]CUT USD'!A:N,12,FALSE)</f>
        <v>0</v>
      </c>
      <c r="AJ245" s="217">
        <f>VLOOKUP(A245,'[1]CUT USD'!A:N,13,FALSE)</f>
        <v>0</v>
      </c>
      <c r="AK245" s="217">
        <f>VLOOKUP(A245,'[1]CUT USD'!A:N,14,FALSE)</f>
        <v>0</v>
      </c>
      <c r="AL245" s="160">
        <f t="shared" si="5"/>
        <v>0</v>
      </c>
      <c r="AO245" s="84"/>
    </row>
    <row r="246" spans="1:41" ht="33" customHeight="1">
      <c r="A246" s="134">
        <v>907</v>
      </c>
      <c r="B246" s="135" t="str">
        <f>PROPER(VLOOKUP(A246,[1]bd_lista!$A:$D,2,FALSE))</f>
        <v>Gobierno Autónomo Departamental De Santa Cruz</v>
      </c>
      <c r="C246" s="229" t="s">
        <v>11991</v>
      </c>
      <c r="D246" s="217">
        <f>VLOOKUP(A246,'[1]RES. TRL'!A:C,2,FALSE)</f>
        <v>0</v>
      </c>
      <c r="E246" s="217">
        <f>VLOOKUP(A246,'[1]RES. TRL'!A:C,3,FALSE)</f>
        <v>0</v>
      </c>
      <c r="F246" s="217">
        <f>VLOOKUP(A246,[1]RES.CDI!A:B,2,FALSE)</f>
        <v>0</v>
      </c>
      <c r="G246" s="217">
        <f>VLOOKUP(A246,'[1]CUT Bs'!A:S,2,FALSE)</f>
        <v>0</v>
      </c>
      <c r="H246" s="217">
        <f>VLOOKUP(A246,'[1]CUT Bs'!A:S,3,FALSE)</f>
        <v>0</v>
      </c>
      <c r="I246" s="217">
        <f>VLOOKUP(A246,'[1]CUT Bs'!A:S,4,FALSE)</f>
        <v>0</v>
      </c>
      <c r="J246" s="217">
        <f>VLOOKUP(A246,'[1]CUT Bs'!A:S,5,FALSE)</f>
        <v>0</v>
      </c>
      <c r="K246" s="217">
        <f>VLOOKUP(A246,'[1]CUT Bs'!A:S,6,FALSE)</f>
        <v>0</v>
      </c>
      <c r="L246" s="217">
        <f>VLOOKUP(A246,'[1]CUT Bs'!A:S,7,FALSE)</f>
        <v>0</v>
      </c>
      <c r="M246" s="217">
        <f>VLOOKUP(A246,'[1]CUT Bs'!A:S,8,FALSE)</f>
        <v>0</v>
      </c>
      <c r="N246" s="217">
        <f>VLOOKUP(A246,'[1]CUT Bs'!A:S,9,FALSE)</f>
        <v>0</v>
      </c>
      <c r="O246" s="217">
        <f>VLOOKUP(A246,'[1]CUT Bs'!A:S,10,FALSE)</f>
        <v>0</v>
      </c>
      <c r="P246" s="217">
        <f>VLOOKUP(A246,'[1]CUT Bs'!A:S,11,FALSE)</f>
        <v>0</v>
      </c>
      <c r="Q246" s="217">
        <f>VLOOKUP(A246,'[1]CUT Bs'!A:S,12,FALSE)</f>
        <v>0</v>
      </c>
      <c r="R246" s="217">
        <f>VLOOKUP(A246,'[1]CUT Bs'!A:S,13,FALSE)</f>
        <v>0</v>
      </c>
      <c r="S246" s="217">
        <f>VLOOKUP(A246,'[1]CUT Bs'!A:S,14,FALSE)</f>
        <v>0</v>
      </c>
      <c r="T246" s="217">
        <f>VLOOKUP(A246,'[1]CUT Bs'!A:S,15,FALSE)</f>
        <v>0</v>
      </c>
      <c r="U246" s="217">
        <f>VLOOKUP(A246,'[1]CUT Bs'!A:S,16,FALSE)</f>
        <v>0</v>
      </c>
      <c r="V246" s="217">
        <f>VLOOKUP(A246,'[1]CUT Bs'!A:S,17,FALSE)</f>
        <v>0</v>
      </c>
      <c r="W246" s="217">
        <f>VLOOKUP(A246,'[1]RES. TRL'!F:H,2,FALSE)</f>
        <v>0</v>
      </c>
      <c r="X246" s="217">
        <f>VLOOKUP(A246,'[1]RES. TRL'!F:H,3,FALSE)</f>
        <v>0</v>
      </c>
      <c r="Y246" s="217">
        <f>VLOOKUP(A246,'[1]CUT USD'!A:N,2,FALSE)</f>
        <v>0</v>
      </c>
      <c r="Z246" s="217">
        <f>VLOOKUP(A246,'[1]CUT USD'!A:N,3,FALSE)</f>
        <v>0</v>
      </c>
      <c r="AA246" s="217">
        <f>VLOOKUP(A246,'[1]CUT USD'!A:N,4,FALSE)</f>
        <v>0</v>
      </c>
      <c r="AB246" s="217">
        <f>VLOOKUP(A246,'[1]CUT USD'!A:N,5,FALSE)</f>
        <v>0</v>
      </c>
      <c r="AC246" s="217">
        <f>VLOOKUP(A246,'[1]CUT USD'!A:N,6,FALSE)</f>
        <v>0</v>
      </c>
      <c r="AD246" s="217">
        <f>VLOOKUP(A246,'[1]CUT USD'!A:N,7,FALSE)</f>
        <v>0</v>
      </c>
      <c r="AE246" s="217">
        <f>VLOOKUP(A246,'[1]CUT USD'!A:N,8,FALSE)</f>
        <v>0</v>
      </c>
      <c r="AF246" s="217">
        <f>VLOOKUP(A246,'[1]CUT USD'!A:N,9,FALSE)</f>
        <v>0</v>
      </c>
      <c r="AG246" s="217">
        <f>VLOOKUP(A246,'[1]CUT USD'!A:N,10,FALSE)</f>
        <v>0</v>
      </c>
      <c r="AH246" s="217">
        <f>VLOOKUP(A246,'[1]CUT USD'!A:N,11,FALSE)</f>
        <v>0</v>
      </c>
      <c r="AI246" s="217">
        <f>VLOOKUP(A246,'[1]CUT USD'!A:N,12,FALSE)</f>
        <v>0</v>
      </c>
      <c r="AJ246" s="217">
        <f>VLOOKUP(A246,'[1]CUT USD'!A:N,13,FALSE)</f>
        <v>0</v>
      </c>
      <c r="AK246" s="217">
        <f>VLOOKUP(A246,'[1]CUT USD'!A:N,14,FALSE)</f>
        <v>0</v>
      </c>
      <c r="AL246" s="160">
        <f t="shared" si="5"/>
        <v>0</v>
      </c>
      <c r="AO246" s="84"/>
    </row>
    <row r="247" spans="1:41" ht="33" customHeight="1">
      <c r="A247" s="134">
        <v>908</v>
      </c>
      <c r="B247" s="135" t="str">
        <f>PROPER(VLOOKUP(A247,[1]bd_lista!$A:$D,2,FALSE))</f>
        <v>Gobierno Autónomo Departamental Del Beni</v>
      </c>
      <c r="C247" s="229" t="s">
        <v>11991</v>
      </c>
      <c r="D247" s="217">
        <f>VLOOKUP(A247,'[1]RES. TRL'!A:C,2,FALSE)</f>
        <v>0</v>
      </c>
      <c r="E247" s="217">
        <f>VLOOKUP(A247,'[1]RES. TRL'!A:C,3,FALSE)</f>
        <v>0</v>
      </c>
      <c r="F247" s="217">
        <f>VLOOKUP(A247,[1]RES.CDI!A:B,2,FALSE)</f>
        <v>0</v>
      </c>
      <c r="G247" s="217">
        <f>VLOOKUP(A247,'[1]CUT Bs'!A:S,2,FALSE)</f>
        <v>0</v>
      </c>
      <c r="H247" s="217">
        <f>VLOOKUP(A247,'[1]CUT Bs'!A:S,3,FALSE)</f>
        <v>0</v>
      </c>
      <c r="I247" s="217">
        <f>VLOOKUP(A247,'[1]CUT Bs'!A:S,4,FALSE)</f>
        <v>0</v>
      </c>
      <c r="J247" s="217">
        <f>VLOOKUP(A247,'[1]CUT Bs'!A:S,5,FALSE)</f>
        <v>0</v>
      </c>
      <c r="K247" s="217">
        <f>VLOOKUP(A247,'[1]CUT Bs'!A:S,6,FALSE)</f>
        <v>0</v>
      </c>
      <c r="L247" s="217">
        <f>VLOOKUP(A247,'[1]CUT Bs'!A:S,7,FALSE)</f>
        <v>0</v>
      </c>
      <c r="M247" s="217">
        <f>VLOOKUP(A247,'[1]CUT Bs'!A:S,8,FALSE)</f>
        <v>0</v>
      </c>
      <c r="N247" s="217">
        <f>VLOOKUP(A247,'[1]CUT Bs'!A:S,9,FALSE)</f>
        <v>0</v>
      </c>
      <c r="O247" s="217">
        <f>VLOOKUP(A247,'[1]CUT Bs'!A:S,10,FALSE)</f>
        <v>0</v>
      </c>
      <c r="P247" s="217">
        <f>VLOOKUP(A247,'[1]CUT Bs'!A:S,11,FALSE)</f>
        <v>0</v>
      </c>
      <c r="Q247" s="217">
        <f>VLOOKUP(A247,'[1]CUT Bs'!A:S,12,FALSE)</f>
        <v>0</v>
      </c>
      <c r="R247" s="217">
        <f>VLOOKUP(A247,'[1]CUT Bs'!A:S,13,FALSE)</f>
        <v>0</v>
      </c>
      <c r="S247" s="217">
        <f>VLOOKUP(A247,'[1]CUT Bs'!A:S,14,FALSE)</f>
        <v>0</v>
      </c>
      <c r="T247" s="217">
        <f>VLOOKUP(A247,'[1]CUT Bs'!A:S,15,FALSE)</f>
        <v>0</v>
      </c>
      <c r="U247" s="217">
        <f>VLOOKUP(A247,'[1]CUT Bs'!A:S,16,FALSE)</f>
        <v>0</v>
      </c>
      <c r="V247" s="217">
        <f>VLOOKUP(A247,'[1]CUT Bs'!A:S,17,FALSE)</f>
        <v>0</v>
      </c>
      <c r="W247" s="217">
        <f>VLOOKUP(A247,'[1]RES. TRL'!F:H,2,FALSE)</f>
        <v>0</v>
      </c>
      <c r="X247" s="217">
        <f>VLOOKUP(A247,'[1]RES. TRL'!F:H,3,FALSE)</f>
        <v>0</v>
      </c>
      <c r="Y247" s="217">
        <f>VLOOKUP(A247,'[1]CUT USD'!A:N,2,FALSE)</f>
        <v>0</v>
      </c>
      <c r="Z247" s="217">
        <f>VLOOKUP(A247,'[1]CUT USD'!A:N,3,FALSE)</f>
        <v>0</v>
      </c>
      <c r="AA247" s="217">
        <f>VLOOKUP(A247,'[1]CUT USD'!A:N,4,FALSE)</f>
        <v>0</v>
      </c>
      <c r="AB247" s="217">
        <f>VLOOKUP(A247,'[1]CUT USD'!A:N,5,FALSE)</f>
        <v>0</v>
      </c>
      <c r="AC247" s="217">
        <f>VLOOKUP(A247,'[1]CUT USD'!A:N,6,FALSE)</f>
        <v>0</v>
      </c>
      <c r="AD247" s="217">
        <f>VLOOKUP(A247,'[1]CUT USD'!A:N,7,FALSE)</f>
        <v>0</v>
      </c>
      <c r="AE247" s="217">
        <f>VLOOKUP(A247,'[1]CUT USD'!A:N,8,FALSE)</f>
        <v>0</v>
      </c>
      <c r="AF247" s="217">
        <f>VLOOKUP(A247,'[1]CUT USD'!A:N,9,FALSE)</f>
        <v>0</v>
      </c>
      <c r="AG247" s="217">
        <f>VLOOKUP(A247,'[1]CUT USD'!A:N,10,FALSE)</f>
        <v>0</v>
      </c>
      <c r="AH247" s="217">
        <f>VLOOKUP(A247,'[1]CUT USD'!A:N,11,FALSE)</f>
        <v>0</v>
      </c>
      <c r="AI247" s="217">
        <f>VLOOKUP(A247,'[1]CUT USD'!A:N,12,FALSE)</f>
        <v>0</v>
      </c>
      <c r="AJ247" s="217">
        <f>VLOOKUP(A247,'[1]CUT USD'!A:N,13,FALSE)</f>
        <v>0</v>
      </c>
      <c r="AK247" s="217">
        <f>VLOOKUP(A247,'[1]CUT USD'!A:N,14,FALSE)</f>
        <v>0</v>
      </c>
      <c r="AL247" s="160">
        <f t="shared" si="5"/>
        <v>0</v>
      </c>
      <c r="AO247" s="84"/>
    </row>
    <row r="248" spans="1:41" ht="33" customHeight="1">
      <c r="A248" s="134">
        <v>909</v>
      </c>
      <c r="B248" s="135" t="str">
        <f>PROPER(VLOOKUP(A248,[1]bd_lista!$A:$D,2,FALSE))</f>
        <v>Gobierno Autónomo Departamental De Pando</v>
      </c>
      <c r="C248" s="229" t="s">
        <v>11991</v>
      </c>
      <c r="D248" s="217">
        <f>VLOOKUP(A248,'[1]RES. TRL'!A:C,2,FALSE)</f>
        <v>0</v>
      </c>
      <c r="E248" s="217">
        <f>VLOOKUP(A248,'[1]RES. TRL'!A:C,3,FALSE)</f>
        <v>0</v>
      </c>
      <c r="F248" s="217">
        <f>VLOOKUP(A248,[1]RES.CDI!A:B,2,FALSE)</f>
        <v>0</v>
      </c>
      <c r="G248" s="217">
        <f>VLOOKUP(A248,'[1]CUT Bs'!A:S,2,FALSE)</f>
        <v>0</v>
      </c>
      <c r="H248" s="217">
        <f>VLOOKUP(A248,'[1]CUT Bs'!A:S,3,FALSE)</f>
        <v>0</v>
      </c>
      <c r="I248" s="217">
        <f>VLOOKUP(A248,'[1]CUT Bs'!A:S,4,FALSE)</f>
        <v>0</v>
      </c>
      <c r="J248" s="217">
        <f>VLOOKUP(A248,'[1]CUT Bs'!A:S,5,FALSE)</f>
        <v>0</v>
      </c>
      <c r="K248" s="217">
        <f>VLOOKUP(A248,'[1]CUT Bs'!A:S,6,FALSE)</f>
        <v>0</v>
      </c>
      <c r="L248" s="217">
        <f>VLOOKUP(A248,'[1]CUT Bs'!A:S,7,FALSE)</f>
        <v>0</v>
      </c>
      <c r="M248" s="217">
        <f>VLOOKUP(A248,'[1]CUT Bs'!A:S,8,FALSE)</f>
        <v>0</v>
      </c>
      <c r="N248" s="217">
        <f>VLOOKUP(A248,'[1]CUT Bs'!A:S,9,FALSE)</f>
        <v>0</v>
      </c>
      <c r="O248" s="217">
        <f>VLOOKUP(A248,'[1]CUT Bs'!A:S,10,FALSE)</f>
        <v>0</v>
      </c>
      <c r="P248" s="217">
        <f>VLOOKUP(A248,'[1]CUT Bs'!A:S,11,FALSE)</f>
        <v>0</v>
      </c>
      <c r="Q248" s="217">
        <f>VLOOKUP(A248,'[1]CUT Bs'!A:S,12,FALSE)</f>
        <v>0</v>
      </c>
      <c r="R248" s="217">
        <f>VLOOKUP(A248,'[1]CUT Bs'!A:S,13,FALSE)</f>
        <v>0</v>
      </c>
      <c r="S248" s="217">
        <f>VLOOKUP(A248,'[1]CUT Bs'!A:S,14,FALSE)</f>
        <v>0</v>
      </c>
      <c r="T248" s="217">
        <f>VLOOKUP(A248,'[1]CUT Bs'!A:S,15,FALSE)</f>
        <v>0</v>
      </c>
      <c r="U248" s="217">
        <f>VLOOKUP(A248,'[1]CUT Bs'!A:S,16,FALSE)</f>
        <v>0</v>
      </c>
      <c r="V248" s="217">
        <f>VLOOKUP(A248,'[1]CUT Bs'!A:S,17,FALSE)</f>
        <v>0</v>
      </c>
      <c r="W248" s="217">
        <f>VLOOKUP(A248,'[1]RES. TRL'!F:H,2,FALSE)</f>
        <v>0</v>
      </c>
      <c r="X248" s="217">
        <f>VLOOKUP(A248,'[1]RES. TRL'!F:H,3,FALSE)</f>
        <v>0</v>
      </c>
      <c r="Y248" s="217">
        <f>VLOOKUP(A248,'[1]CUT USD'!A:N,2,FALSE)</f>
        <v>0</v>
      </c>
      <c r="Z248" s="217">
        <f>VLOOKUP(A248,'[1]CUT USD'!A:N,3,FALSE)</f>
        <v>0</v>
      </c>
      <c r="AA248" s="217">
        <f>VLOOKUP(A248,'[1]CUT USD'!A:N,4,FALSE)</f>
        <v>0</v>
      </c>
      <c r="AB248" s="217">
        <f>VLOOKUP(A248,'[1]CUT USD'!A:N,5,FALSE)</f>
        <v>0</v>
      </c>
      <c r="AC248" s="217">
        <f>VLOOKUP(A248,'[1]CUT USD'!A:N,6,FALSE)</f>
        <v>0</v>
      </c>
      <c r="AD248" s="217">
        <f>VLOOKUP(A248,'[1]CUT USD'!A:N,7,FALSE)</f>
        <v>0</v>
      </c>
      <c r="AE248" s="217">
        <f>VLOOKUP(A248,'[1]CUT USD'!A:N,8,FALSE)</f>
        <v>0</v>
      </c>
      <c r="AF248" s="217">
        <f>VLOOKUP(A248,'[1]CUT USD'!A:N,9,FALSE)</f>
        <v>0</v>
      </c>
      <c r="AG248" s="217">
        <f>VLOOKUP(A248,'[1]CUT USD'!A:N,10,FALSE)</f>
        <v>0</v>
      </c>
      <c r="AH248" s="217">
        <f>VLOOKUP(A248,'[1]CUT USD'!A:N,11,FALSE)</f>
        <v>0</v>
      </c>
      <c r="AI248" s="217">
        <f>VLOOKUP(A248,'[1]CUT USD'!A:N,12,FALSE)</f>
        <v>0</v>
      </c>
      <c r="AJ248" s="217">
        <f>VLOOKUP(A248,'[1]CUT USD'!A:N,13,FALSE)</f>
        <v>0</v>
      </c>
      <c r="AK248" s="217">
        <f>VLOOKUP(A248,'[1]CUT USD'!A:N,14,FALSE)</f>
        <v>0</v>
      </c>
      <c r="AL248" s="160">
        <f t="shared" si="5"/>
        <v>0</v>
      </c>
      <c r="AO248" s="84"/>
    </row>
    <row r="249" spans="1:41" ht="33" customHeight="1">
      <c r="A249" s="134">
        <v>950</v>
      </c>
      <c r="B249" s="135" t="str">
        <f>PROPER(VLOOKUP(A249,[1]bd_lista!$A:$D,2,FALSE))</f>
        <v>Banco Vivienda</v>
      </c>
      <c r="C249" s="229" t="s">
        <v>1344</v>
      </c>
      <c r="D249" s="217">
        <f>VLOOKUP(A249,'[1]RES. TRL'!A:C,2,FALSE)</f>
        <v>0</v>
      </c>
      <c r="E249" s="217">
        <f>VLOOKUP(A249,'[1]RES. TRL'!A:C,3,FALSE)</f>
        <v>0</v>
      </c>
      <c r="F249" s="217">
        <f>VLOOKUP(A249,[1]RES.CDI!A:B,2,FALSE)</f>
        <v>0</v>
      </c>
      <c r="G249" s="217">
        <f>VLOOKUP(A249,'[1]CUT Bs'!A:S,2,FALSE)</f>
        <v>0</v>
      </c>
      <c r="H249" s="217">
        <f>VLOOKUP(A249,'[1]CUT Bs'!A:S,3,FALSE)</f>
        <v>0</v>
      </c>
      <c r="I249" s="217">
        <f>VLOOKUP(A249,'[1]CUT Bs'!A:S,4,FALSE)</f>
        <v>0</v>
      </c>
      <c r="J249" s="217">
        <f>VLOOKUP(A249,'[1]CUT Bs'!A:S,5,FALSE)</f>
        <v>0</v>
      </c>
      <c r="K249" s="217">
        <f>VLOOKUP(A249,'[1]CUT Bs'!A:S,6,FALSE)</f>
        <v>0</v>
      </c>
      <c r="L249" s="217">
        <f>VLOOKUP(A249,'[1]CUT Bs'!A:S,7,FALSE)</f>
        <v>0</v>
      </c>
      <c r="M249" s="217">
        <f>VLOOKUP(A249,'[1]CUT Bs'!A:S,8,FALSE)</f>
        <v>0</v>
      </c>
      <c r="N249" s="217">
        <f>VLOOKUP(A249,'[1]CUT Bs'!A:S,9,FALSE)</f>
        <v>0</v>
      </c>
      <c r="O249" s="217">
        <f>VLOOKUP(A249,'[1]CUT Bs'!A:S,10,FALSE)</f>
        <v>0</v>
      </c>
      <c r="P249" s="217">
        <f>VLOOKUP(A249,'[1]CUT Bs'!A:S,11,FALSE)</f>
        <v>0</v>
      </c>
      <c r="Q249" s="217">
        <f>VLOOKUP(A249,'[1]CUT Bs'!A:S,12,FALSE)</f>
        <v>0</v>
      </c>
      <c r="R249" s="217">
        <f>VLOOKUP(A249,'[1]CUT Bs'!A:S,13,FALSE)</f>
        <v>0</v>
      </c>
      <c r="S249" s="217">
        <f>VLOOKUP(A249,'[1]CUT Bs'!A:S,14,FALSE)</f>
        <v>0</v>
      </c>
      <c r="T249" s="217">
        <f>VLOOKUP(A249,'[1]CUT Bs'!A:S,15,FALSE)</f>
        <v>0</v>
      </c>
      <c r="U249" s="217">
        <f>VLOOKUP(A249,'[1]CUT Bs'!A:S,16,FALSE)</f>
        <v>0</v>
      </c>
      <c r="V249" s="217">
        <f>VLOOKUP(A249,'[1]CUT Bs'!A:S,17,FALSE)</f>
        <v>0</v>
      </c>
      <c r="W249" s="217">
        <f>VLOOKUP(A249,'[1]RES. TRL'!F:H,2,FALSE)</f>
        <v>0</v>
      </c>
      <c r="X249" s="217">
        <f>VLOOKUP(A249,'[1]RES. TRL'!F:H,3,FALSE)</f>
        <v>0</v>
      </c>
      <c r="Y249" s="217">
        <f>VLOOKUP(A249,'[1]CUT USD'!A:N,2,FALSE)</f>
        <v>0</v>
      </c>
      <c r="Z249" s="217">
        <f>VLOOKUP(A249,'[1]CUT USD'!A:N,3,FALSE)</f>
        <v>0</v>
      </c>
      <c r="AA249" s="217">
        <f>VLOOKUP(A249,'[1]CUT USD'!A:N,4,FALSE)</f>
        <v>0</v>
      </c>
      <c r="AB249" s="217">
        <f>VLOOKUP(A249,'[1]CUT USD'!A:N,5,FALSE)</f>
        <v>0</v>
      </c>
      <c r="AC249" s="217">
        <f>VLOOKUP(A249,'[1]CUT USD'!A:N,6,FALSE)</f>
        <v>0</v>
      </c>
      <c r="AD249" s="217">
        <f>VLOOKUP(A249,'[1]CUT USD'!A:N,7,FALSE)</f>
        <v>0</v>
      </c>
      <c r="AE249" s="217">
        <f>VLOOKUP(A249,'[1]CUT USD'!A:N,8,FALSE)</f>
        <v>0</v>
      </c>
      <c r="AF249" s="217">
        <f>VLOOKUP(A249,'[1]CUT USD'!A:N,9,FALSE)</f>
        <v>0</v>
      </c>
      <c r="AG249" s="217">
        <f>VLOOKUP(A249,'[1]CUT USD'!A:N,10,FALSE)</f>
        <v>0</v>
      </c>
      <c r="AH249" s="217">
        <f>VLOOKUP(A249,'[1]CUT USD'!A:N,11,FALSE)</f>
        <v>0</v>
      </c>
      <c r="AI249" s="217">
        <f>VLOOKUP(A249,'[1]CUT USD'!A:N,12,FALSE)</f>
        <v>0</v>
      </c>
      <c r="AJ249" s="217">
        <f>VLOOKUP(A249,'[1]CUT USD'!A:N,13,FALSE)</f>
        <v>0</v>
      </c>
      <c r="AK249" s="217">
        <f>VLOOKUP(A249,'[1]CUT USD'!A:N,14,FALSE)</f>
        <v>0</v>
      </c>
      <c r="AL249" s="160">
        <f t="shared" si="5"/>
        <v>0</v>
      </c>
      <c r="AO249" s="84"/>
    </row>
    <row r="250" spans="1:41" ht="33" customHeight="1">
      <c r="A250" s="134">
        <v>951</v>
      </c>
      <c r="B250" s="135" t="str">
        <f>PROPER(VLOOKUP(A250,[1]bd_lista!$A:$D,2,FALSE))</f>
        <v>Banco Central De Bolivia</v>
      </c>
      <c r="C250" s="229" t="s">
        <v>1344</v>
      </c>
      <c r="D250" s="217">
        <f>VLOOKUP(A250,'[1]RES. TRL'!A:C,2,FALSE)</f>
        <v>0</v>
      </c>
      <c r="E250" s="217">
        <f>VLOOKUP(A250,'[1]RES. TRL'!A:C,3,FALSE)</f>
        <v>0</v>
      </c>
      <c r="F250" s="217">
        <f>VLOOKUP(A250,[1]RES.CDI!A:B,2,FALSE)</f>
        <v>0</v>
      </c>
      <c r="G250" s="217">
        <f>VLOOKUP(A250,'[1]CUT Bs'!A:S,2,FALSE)</f>
        <v>0</v>
      </c>
      <c r="H250" s="217">
        <f>VLOOKUP(A250,'[1]CUT Bs'!A:S,3,FALSE)</f>
        <v>0</v>
      </c>
      <c r="I250" s="217">
        <f>VLOOKUP(A250,'[1]CUT Bs'!A:S,4,FALSE)</f>
        <v>0</v>
      </c>
      <c r="J250" s="217">
        <f>VLOOKUP(A250,'[1]CUT Bs'!A:S,5,FALSE)</f>
        <v>0</v>
      </c>
      <c r="K250" s="217">
        <f>VLOOKUP(A250,'[1]CUT Bs'!A:S,6,FALSE)</f>
        <v>0</v>
      </c>
      <c r="L250" s="217">
        <f>VLOOKUP(A250,'[1]CUT Bs'!A:S,7,FALSE)</f>
        <v>0</v>
      </c>
      <c r="M250" s="217">
        <f>VLOOKUP(A250,'[1]CUT Bs'!A:S,8,FALSE)</f>
        <v>0</v>
      </c>
      <c r="N250" s="217">
        <f>VLOOKUP(A250,'[1]CUT Bs'!A:S,9,FALSE)</f>
        <v>0</v>
      </c>
      <c r="O250" s="217">
        <f>VLOOKUP(A250,'[1]CUT Bs'!A:S,10,FALSE)</f>
        <v>0</v>
      </c>
      <c r="P250" s="217">
        <f>VLOOKUP(A250,'[1]CUT Bs'!A:S,11,FALSE)</f>
        <v>0</v>
      </c>
      <c r="Q250" s="217">
        <f>VLOOKUP(A250,'[1]CUT Bs'!A:S,12,FALSE)</f>
        <v>0</v>
      </c>
      <c r="R250" s="217">
        <f>VLOOKUP(A250,'[1]CUT Bs'!A:S,13,FALSE)</f>
        <v>0</v>
      </c>
      <c r="S250" s="217">
        <f>VLOOKUP(A250,'[1]CUT Bs'!A:S,14,FALSE)</f>
        <v>0</v>
      </c>
      <c r="T250" s="217">
        <f>VLOOKUP(A250,'[1]CUT Bs'!A:S,15,FALSE)</f>
        <v>0</v>
      </c>
      <c r="U250" s="217">
        <f>VLOOKUP(A250,'[1]CUT Bs'!A:S,16,FALSE)</f>
        <v>0</v>
      </c>
      <c r="V250" s="217">
        <f>VLOOKUP(A250,'[1]CUT Bs'!A:S,17,FALSE)</f>
        <v>0</v>
      </c>
      <c r="W250" s="217">
        <f>VLOOKUP(A250,'[1]RES. TRL'!F:H,2,FALSE)</f>
        <v>0</v>
      </c>
      <c r="X250" s="217">
        <f>VLOOKUP(A250,'[1]RES. TRL'!F:H,3,FALSE)</f>
        <v>0</v>
      </c>
      <c r="Y250" s="217">
        <f>VLOOKUP(A250,'[1]CUT USD'!A:N,2,FALSE)</f>
        <v>0</v>
      </c>
      <c r="Z250" s="217">
        <f>VLOOKUP(A250,'[1]CUT USD'!A:N,3,FALSE)</f>
        <v>0</v>
      </c>
      <c r="AA250" s="217">
        <f>VLOOKUP(A250,'[1]CUT USD'!A:N,4,FALSE)</f>
        <v>0</v>
      </c>
      <c r="AB250" s="217">
        <f>VLOOKUP(A250,'[1]CUT USD'!A:N,5,FALSE)</f>
        <v>0</v>
      </c>
      <c r="AC250" s="217">
        <f>VLOOKUP(A250,'[1]CUT USD'!A:N,6,FALSE)</f>
        <v>0</v>
      </c>
      <c r="AD250" s="217">
        <f>VLOOKUP(A250,'[1]CUT USD'!A:N,7,FALSE)</f>
        <v>0</v>
      </c>
      <c r="AE250" s="217">
        <f>VLOOKUP(A250,'[1]CUT USD'!A:N,8,FALSE)</f>
        <v>0</v>
      </c>
      <c r="AF250" s="217">
        <f>VLOOKUP(A250,'[1]CUT USD'!A:N,9,FALSE)</f>
        <v>0</v>
      </c>
      <c r="AG250" s="217">
        <f>VLOOKUP(A250,'[1]CUT USD'!A:N,10,FALSE)</f>
        <v>0</v>
      </c>
      <c r="AH250" s="217">
        <f>VLOOKUP(A250,'[1]CUT USD'!A:N,11,FALSE)</f>
        <v>0</v>
      </c>
      <c r="AI250" s="217">
        <f>VLOOKUP(A250,'[1]CUT USD'!A:N,12,FALSE)</f>
        <v>0</v>
      </c>
      <c r="AJ250" s="217">
        <f>VLOOKUP(A250,'[1]CUT USD'!A:N,13,FALSE)</f>
        <v>0</v>
      </c>
      <c r="AK250" s="217">
        <f>VLOOKUP(A250,'[1]CUT USD'!A:N,14,FALSE)</f>
        <v>0</v>
      </c>
      <c r="AL250" s="160">
        <f t="shared" si="5"/>
        <v>0</v>
      </c>
      <c r="AO250" s="84"/>
    </row>
    <row r="251" spans="1:41" ht="33" customHeight="1">
      <c r="A251" s="134">
        <v>999</v>
      </c>
      <c r="B251" s="135" t="str">
        <f>PROPER(VLOOKUP(A251,[1]bd_lista!$A:$D,2,FALSE))</f>
        <v>Sector Privado</v>
      </c>
      <c r="C251" s="229" t="s">
        <v>1344</v>
      </c>
      <c r="D251" s="217">
        <f>VLOOKUP(A251,'[1]RES. TRL'!A:C,2,FALSE)</f>
        <v>0</v>
      </c>
      <c r="E251" s="217">
        <f>VLOOKUP(A251,'[1]RES. TRL'!A:C,3,FALSE)</f>
        <v>0</v>
      </c>
      <c r="F251" s="217">
        <f>VLOOKUP(A251,[1]RES.CDI!A:B,2,FALSE)</f>
        <v>0</v>
      </c>
      <c r="G251" s="217">
        <f>VLOOKUP(A251,'[1]CUT Bs'!A:S,2,FALSE)</f>
        <v>0</v>
      </c>
      <c r="H251" s="217">
        <f>VLOOKUP(A251,'[1]CUT Bs'!A:S,3,FALSE)</f>
        <v>0</v>
      </c>
      <c r="I251" s="217">
        <f>VLOOKUP(A251,'[1]CUT Bs'!A:S,4,FALSE)</f>
        <v>0</v>
      </c>
      <c r="J251" s="217">
        <f>VLOOKUP(A251,'[1]CUT Bs'!A:S,5,FALSE)</f>
        <v>0</v>
      </c>
      <c r="K251" s="217">
        <f>VLOOKUP(A251,'[1]CUT Bs'!A:S,6,FALSE)</f>
        <v>0</v>
      </c>
      <c r="L251" s="217">
        <f>VLOOKUP(A251,'[1]CUT Bs'!A:S,7,FALSE)</f>
        <v>0</v>
      </c>
      <c r="M251" s="217">
        <f>VLOOKUP(A251,'[1]CUT Bs'!A:S,8,FALSE)</f>
        <v>0</v>
      </c>
      <c r="N251" s="217">
        <f>VLOOKUP(A251,'[1]CUT Bs'!A:S,9,FALSE)</f>
        <v>0</v>
      </c>
      <c r="O251" s="217">
        <f>VLOOKUP(A251,'[1]CUT Bs'!A:S,10,FALSE)</f>
        <v>0</v>
      </c>
      <c r="P251" s="217">
        <f>VLOOKUP(A251,'[1]CUT Bs'!A:S,11,FALSE)</f>
        <v>0</v>
      </c>
      <c r="Q251" s="217">
        <f>VLOOKUP(A251,'[1]CUT Bs'!A:S,12,FALSE)</f>
        <v>0</v>
      </c>
      <c r="R251" s="217">
        <f>VLOOKUP(A251,'[1]CUT Bs'!A:S,13,FALSE)</f>
        <v>0</v>
      </c>
      <c r="S251" s="217">
        <f>VLOOKUP(A251,'[1]CUT Bs'!A:S,14,FALSE)</f>
        <v>0</v>
      </c>
      <c r="T251" s="217">
        <f>VLOOKUP(A251,'[1]CUT Bs'!A:S,15,FALSE)</f>
        <v>0</v>
      </c>
      <c r="U251" s="217">
        <f>VLOOKUP(A251,'[1]CUT Bs'!A:S,16,FALSE)</f>
        <v>0</v>
      </c>
      <c r="V251" s="217">
        <f>VLOOKUP(A251,'[1]CUT Bs'!A:S,17,FALSE)</f>
        <v>0</v>
      </c>
      <c r="W251" s="217">
        <f>VLOOKUP(A251,'[1]RES. TRL'!F:H,2,FALSE)</f>
        <v>0</v>
      </c>
      <c r="X251" s="217">
        <f>VLOOKUP(A251,'[1]RES. TRL'!F:H,3,FALSE)</f>
        <v>0</v>
      </c>
      <c r="Y251" s="217">
        <f>VLOOKUP(A251,'[1]CUT USD'!A:N,2,FALSE)</f>
        <v>0</v>
      </c>
      <c r="Z251" s="217">
        <f>VLOOKUP(A251,'[1]CUT USD'!A:N,3,FALSE)</f>
        <v>0</v>
      </c>
      <c r="AA251" s="217">
        <f>VLOOKUP(A251,'[1]CUT USD'!A:N,4,FALSE)</f>
        <v>0</v>
      </c>
      <c r="AB251" s="217">
        <f>VLOOKUP(A251,'[1]CUT USD'!A:N,5,FALSE)</f>
        <v>0</v>
      </c>
      <c r="AC251" s="217">
        <f>VLOOKUP(A251,'[1]CUT USD'!A:N,6,FALSE)</f>
        <v>0</v>
      </c>
      <c r="AD251" s="217">
        <f>VLOOKUP(A251,'[1]CUT USD'!A:N,7,FALSE)</f>
        <v>0</v>
      </c>
      <c r="AE251" s="217">
        <f>VLOOKUP(A251,'[1]CUT USD'!A:N,8,FALSE)</f>
        <v>0</v>
      </c>
      <c r="AF251" s="217">
        <f>VLOOKUP(A251,'[1]CUT USD'!A:N,9,FALSE)</f>
        <v>0</v>
      </c>
      <c r="AG251" s="217">
        <f>VLOOKUP(A251,'[1]CUT USD'!A:N,10,FALSE)</f>
        <v>0</v>
      </c>
      <c r="AH251" s="217">
        <f>VLOOKUP(A251,'[1]CUT USD'!A:N,11,FALSE)</f>
        <v>0</v>
      </c>
      <c r="AI251" s="217">
        <f>VLOOKUP(A251,'[1]CUT USD'!A:N,12,FALSE)</f>
        <v>0</v>
      </c>
      <c r="AJ251" s="217">
        <f>VLOOKUP(A251,'[1]CUT USD'!A:N,13,FALSE)</f>
        <v>0</v>
      </c>
      <c r="AK251" s="217">
        <f>VLOOKUP(A251,'[1]CUT USD'!A:N,14,FALSE)</f>
        <v>0</v>
      </c>
      <c r="AL251" s="160">
        <f t="shared" si="5"/>
        <v>0</v>
      </c>
      <c r="AO251" s="84"/>
    </row>
    <row r="252" spans="1:41" ht="33" customHeight="1">
      <c r="A252" s="134">
        <v>1101</v>
      </c>
      <c r="B252" s="135" t="str">
        <f>PROPER(VLOOKUP(A252,[1]bd_lista!$A:$D,2,FALSE))</f>
        <v>Gobierno Autónomo Municipal De Sucre</v>
      </c>
      <c r="C252" s="229" t="s">
        <v>11991</v>
      </c>
      <c r="D252" s="217">
        <f>VLOOKUP(A252,'[1]RES. TRL'!A:C,2,FALSE)</f>
        <v>0</v>
      </c>
      <c r="E252" s="217">
        <f>VLOOKUP(A252,'[1]RES. TRL'!A:C,3,FALSE)</f>
        <v>0</v>
      </c>
      <c r="F252" s="217">
        <f>VLOOKUP(A252,[1]RES.CDI!A:B,2,FALSE)</f>
        <v>0</v>
      </c>
      <c r="G252" s="217">
        <f>VLOOKUP(A252,'[1]CUT Bs'!A:S,2,FALSE)</f>
        <v>0</v>
      </c>
      <c r="H252" s="217">
        <f>VLOOKUP(A252,'[1]CUT Bs'!A:S,3,FALSE)</f>
        <v>0</v>
      </c>
      <c r="I252" s="217">
        <f>VLOOKUP(A252,'[1]CUT Bs'!A:S,4,FALSE)</f>
        <v>0</v>
      </c>
      <c r="J252" s="217">
        <f>VLOOKUP(A252,'[1]CUT Bs'!A:S,5,FALSE)</f>
        <v>0</v>
      </c>
      <c r="K252" s="217">
        <f>VLOOKUP(A252,'[1]CUT Bs'!A:S,6,FALSE)</f>
        <v>0</v>
      </c>
      <c r="L252" s="217">
        <f>VLOOKUP(A252,'[1]CUT Bs'!A:S,7,FALSE)</f>
        <v>0</v>
      </c>
      <c r="M252" s="217">
        <f>VLOOKUP(A252,'[1]CUT Bs'!A:S,8,FALSE)</f>
        <v>0</v>
      </c>
      <c r="N252" s="217">
        <f>VLOOKUP(A252,'[1]CUT Bs'!A:S,9,FALSE)</f>
        <v>0</v>
      </c>
      <c r="O252" s="217">
        <f>VLOOKUP(A252,'[1]CUT Bs'!A:S,10,FALSE)</f>
        <v>0</v>
      </c>
      <c r="P252" s="217">
        <f>VLOOKUP(A252,'[1]CUT Bs'!A:S,11,FALSE)</f>
        <v>0</v>
      </c>
      <c r="Q252" s="217">
        <f>VLOOKUP(A252,'[1]CUT Bs'!A:S,12,FALSE)</f>
        <v>0</v>
      </c>
      <c r="R252" s="217">
        <f>VLOOKUP(A252,'[1]CUT Bs'!A:S,13,FALSE)</f>
        <v>0</v>
      </c>
      <c r="S252" s="217">
        <f>VLOOKUP(A252,'[1]CUT Bs'!A:S,14,FALSE)</f>
        <v>0</v>
      </c>
      <c r="T252" s="217">
        <f>VLOOKUP(A252,'[1]CUT Bs'!A:S,15,FALSE)</f>
        <v>0</v>
      </c>
      <c r="U252" s="217">
        <f>VLOOKUP(A252,'[1]CUT Bs'!A:S,16,FALSE)</f>
        <v>0</v>
      </c>
      <c r="V252" s="217">
        <f>VLOOKUP(A252,'[1]CUT Bs'!A:S,17,FALSE)</f>
        <v>0</v>
      </c>
      <c r="W252" s="217">
        <f>VLOOKUP(A252,'[1]RES. TRL'!F:H,2,FALSE)</f>
        <v>0</v>
      </c>
      <c r="X252" s="217">
        <f>VLOOKUP(A252,'[1]RES. TRL'!F:H,3,FALSE)</f>
        <v>0</v>
      </c>
      <c r="Y252" s="217">
        <f>VLOOKUP(A252,'[1]CUT USD'!A:N,2,FALSE)</f>
        <v>0</v>
      </c>
      <c r="Z252" s="217">
        <f>VLOOKUP(A252,'[1]CUT USD'!A:N,3,FALSE)</f>
        <v>0</v>
      </c>
      <c r="AA252" s="217">
        <f>VLOOKUP(A252,'[1]CUT USD'!A:N,4,FALSE)</f>
        <v>0</v>
      </c>
      <c r="AB252" s="217">
        <f>VLOOKUP(A252,'[1]CUT USD'!A:N,5,FALSE)</f>
        <v>0</v>
      </c>
      <c r="AC252" s="217">
        <f>VLOOKUP(A252,'[1]CUT USD'!A:N,6,FALSE)</f>
        <v>0</v>
      </c>
      <c r="AD252" s="217">
        <f>VLOOKUP(A252,'[1]CUT USD'!A:N,7,FALSE)</f>
        <v>0</v>
      </c>
      <c r="AE252" s="217">
        <f>VLOOKUP(A252,'[1]CUT USD'!A:N,8,FALSE)</f>
        <v>0</v>
      </c>
      <c r="AF252" s="217">
        <f>VLOOKUP(A252,'[1]CUT USD'!A:N,9,FALSE)</f>
        <v>0</v>
      </c>
      <c r="AG252" s="217">
        <f>VLOOKUP(A252,'[1]CUT USD'!A:N,10,FALSE)</f>
        <v>0</v>
      </c>
      <c r="AH252" s="217">
        <f>VLOOKUP(A252,'[1]CUT USD'!A:N,11,FALSE)</f>
        <v>0</v>
      </c>
      <c r="AI252" s="217">
        <f>VLOOKUP(A252,'[1]CUT USD'!A:N,12,FALSE)</f>
        <v>0</v>
      </c>
      <c r="AJ252" s="217">
        <f>VLOOKUP(A252,'[1]CUT USD'!A:N,13,FALSE)</f>
        <v>0</v>
      </c>
      <c r="AK252" s="217">
        <f>VLOOKUP(A252,'[1]CUT USD'!A:N,14,FALSE)</f>
        <v>0</v>
      </c>
      <c r="AL252" s="160">
        <f t="shared" si="5"/>
        <v>0</v>
      </c>
      <c r="AO252" s="84"/>
    </row>
    <row r="253" spans="1:41" ht="33" customHeight="1">
      <c r="A253" s="134">
        <v>1102</v>
      </c>
      <c r="B253" s="135" t="str">
        <f>PROPER(VLOOKUP(A253,[1]bd_lista!$A:$D,2,FALSE))</f>
        <v>Gobierno Autónomo Municipal De Yotala</v>
      </c>
      <c r="C253" s="229" t="s">
        <v>11991</v>
      </c>
      <c r="D253" s="217">
        <f>VLOOKUP(A253,'[1]RES. TRL'!A:C,2,FALSE)</f>
        <v>0</v>
      </c>
      <c r="E253" s="217">
        <f>VLOOKUP(A253,'[1]RES. TRL'!A:C,3,FALSE)</f>
        <v>0</v>
      </c>
      <c r="F253" s="217">
        <f>VLOOKUP(A253,[1]RES.CDI!A:B,2,FALSE)</f>
        <v>0</v>
      </c>
      <c r="G253" s="217">
        <f>VLOOKUP(A253,'[1]CUT Bs'!A:S,2,FALSE)</f>
        <v>0</v>
      </c>
      <c r="H253" s="217">
        <f>VLOOKUP(A253,'[1]CUT Bs'!A:S,3,FALSE)</f>
        <v>0</v>
      </c>
      <c r="I253" s="217">
        <f>VLOOKUP(A253,'[1]CUT Bs'!A:S,4,FALSE)</f>
        <v>0</v>
      </c>
      <c r="J253" s="217">
        <f>VLOOKUP(A253,'[1]CUT Bs'!A:S,5,FALSE)</f>
        <v>0</v>
      </c>
      <c r="K253" s="217">
        <f>VLOOKUP(A253,'[1]CUT Bs'!A:S,6,FALSE)</f>
        <v>0</v>
      </c>
      <c r="L253" s="217">
        <f>VLOOKUP(A253,'[1]CUT Bs'!A:S,7,FALSE)</f>
        <v>0</v>
      </c>
      <c r="M253" s="217">
        <f>VLOOKUP(A253,'[1]CUT Bs'!A:S,8,FALSE)</f>
        <v>0</v>
      </c>
      <c r="N253" s="217">
        <f>VLOOKUP(A253,'[1]CUT Bs'!A:S,9,FALSE)</f>
        <v>0</v>
      </c>
      <c r="O253" s="217">
        <f>VLOOKUP(A253,'[1]CUT Bs'!A:S,10,FALSE)</f>
        <v>0</v>
      </c>
      <c r="P253" s="217">
        <f>VLOOKUP(A253,'[1]CUT Bs'!A:S,11,FALSE)</f>
        <v>0</v>
      </c>
      <c r="Q253" s="217">
        <f>VLOOKUP(A253,'[1]CUT Bs'!A:S,12,FALSE)</f>
        <v>0</v>
      </c>
      <c r="R253" s="217">
        <f>VLOOKUP(A253,'[1]CUT Bs'!A:S,13,FALSE)</f>
        <v>0</v>
      </c>
      <c r="S253" s="217">
        <f>VLOOKUP(A253,'[1]CUT Bs'!A:S,14,FALSE)</f>
        <v>0</v>
      </c>
      <c r="T253" s="217">
        <f>VLOOKUP(A253,'[1]CUT Bs'!A:S,15,FALSE)</f>
        <v>0</v>
      </c>
      <c r="U253" s="217">
        <f>VLOOKUP(A253,'[1]CUT Bs'!A:S,16,FALSE)</f>
        <v>0</v>
      </c>
      <c r="V253" s="217">
        <f>VLOOKUP(A253,'[1]CUT Bs'!A:S,17,FALSE)</f>
        <v>0</v>
      </c>
      <c r="W253" s="217">
        <f>VLOOKUP(A253,'[1]RES. TRL'!F:H,2,FALSE)</f>
        <v>0</v>
      </c>
      <c r="X253" s="217">
        <f>VLOOKUP(A253,'[1]RES. TRL'!F:H,3,FALSE)</f>
        <v>0</v>
      </c>
      <c r="Y253" s="217">
        <f>VLOOKUP(A253,'[1]CUT USD'!A:N,2,FALSE)</f>
        <v>0</v>
      </c>
      <c r="Z253" s="217">
        <f>VLOOKUP(A253,'[1]CUT USD'!A:N,3,FALSE)</f>
        <v>0</v>
      </c>
      <c r="AA253" s="217">
        <f>VLOOKUP(A253,'[1]CUT USD'!A:N,4,FALSE)</f>
        <v>0</v>
      </c>
      <c r="AB253" s="217">
        <f>VLOOKUP(A253,'[1]CUT USD'!A:N,5,FALSE)</f>
        <v>0</v>
      </c>
      <c r="AC253" s="217">
        <f>VLOOKUP(A253,'[1]CUT USD'!A:N,6,FALSE)</f>
        <v>0</v>
      </c>
      <c r="AD253" s="217">
        <f>VLOOKUP(A253,'[1]CUT USD'!A:N,7,FALSE)</f>
        <v>0</v>
      </c>
      <c r="AE253" s="217">
        <f>VLOOKUP(A253,'[1]CUT USD'!A:N,8,FALSE)</f>
        <v>0</v>
      </c>
      <c r="AF253" s="217">
        <f>VLOOKUP(A253,'[1]CUT USD'!A:N,9,FALSE)</f>
        <v>0</v>
      </c>
      <c r="AG253" s="217">
        <f>VLOOKUP(A253,'[1]CUT USD'!A:N,10,FALSE)</f>
        <v>0</v>
      </c>
      <c r="AH253" s="217">
        <f>VLOOKUP(A253,'[1]CUT USD'!A:N,11,FALSE)</f>
        <v>0</v>
      </c>
      <c r="AI253" s="217">
        <f>VLOOKUP(A253,'[1]CUT USD'!A:N,12,FALSE)</f>
        <v>0</v>
      </c>
      <c r="AJ253" s="217">
        <f>VLOOKUP(A253,'[1]CUT USD'!A:N,13,FALSE)</f>
        <v>0</v>
      </c>
      <c r="AK253" s="217">
        <f>VLOOKUP(A253,'[1]CUT USD'!A:N,14,FALSE)</f>
        <v>0</v>
      </c>
      <c r="AL253" s="160">
        <f t="shared" si="5"/>
        <v>0</v>
      </c>
      <c r="AO253" s="84"/>
    </row>
    <row r="254" spans="1:41" ht="33" customHeight="1">
      <c r="A254" s="134">
        <v>1103</v>
      </c>
      <c r="B254" s="135" t="str">
        <f>PROPER(VLOOKUP(A254,[1]bd_lista!$A:$D,2,FALSE))</f>
        <v>Gobierno Autónomo Municipal De Poroma</v>
      </c>
      <c r="C254" s="229" t="s">
        <v>11991</v>
      </c>
      <c r="D254" s="217">
        <f>VLOOKUP(A254,'[1]RES. TRL'!A:C,2,FALSE)</f>
        <v>0</v>
      </c>
      <c r="E254" s="217">
        <f>VLOOKUP(A254,'[1]RES. TRL'!A:C,3,FALSE)</f>
        <v>0</v>
      </c>
      <c r="F254" s="217">
        <f>VLOOKUP(A254,[1]RES.CDI!A:B,2,FALSE)</f>
        <v>0</v>
      </c>
      <c r="G254" s="217">
        <f>VLOOKUP(A254,'[1]CUT Bs'!A:S,2,FALSE)</f>
        <v>0</v>
      </c>
      <c r="H254" s="217">
        <f>VLOOKUP(A254,'[1]CUT Bs'!A:S,3,FALSE)</f>
        <v>0</v>
      </c>
      <c r="I254" s="217">
        <f>VLOOKUP(A254,'[1]CUT Bs'!A:S,4,FALSE)</f>
        <v>0</v>
      </c>
      <c r="J254" s="217">
        <f>VLOOKUP(A254,'[1]CUT Bs'!A:S,5,FALSE)</f>
        <v>0</v>
      </c>
      <c r="K254" s="217">
        <f>VLOOKUP(A254,'[1]CUT Bs'!A:S,6,FALSE)</f>
        <v>0</v>
      </c>
      <c r="L254" s="217">
        <f>VLOOKUP(A254,'[1]CUT Bs'!A:S,7,FALSE)</f>
        <v>0</v>
      </c>
      <c r="M254" s="217">
        <f>VLOOKUP(A254,'[1]CUT Bs'!A:S,8,FALSE)</f>
        <v>0</v>
      </c>
      <c r="N254" s="217">
        <f>VLOOKUP(A254,'[1]CUT Bs'!A:S,9,FALSE)</f>
        <v>0</v>
      </c>
      <c r="O254" s="217">
        <f>VLOOKUP(A254,'[1]CUT Bs'!A:S,10,FALSE)</f>
        <v>0</v>
      </c>
      <c r="P254" s="217">
        <f>VLOOKUP(A254,'[1]CUT Bs'!A:S,11,FALSE)</f>
        <v>0</v>
      </c>
      <c r="Q254" s="217">
        <f>VLOOKUP(A254,'[1]CUT Bs'!A:S,12,FALSE)</f>
        <v>0</v>
      </c>
      <c r="R254" s="217">
        <f>VLOOKUP(A254,'[1]CUT Bs'!A:S,13,FALSE)</f>
        <v>0</v>
      </c>
      <c r="S254" s="217">
        <f>VLOOKUP(A254,'[1]CUT Bs'!A:S,14,FALSE)</f>
        <v>0</v>
      </c>
      <c r="T254" s="217">
        <f>VLOOKUP(A254,'[1]CUT Bs'!A:S,15,FALSE)</f>
        <v>0</v>
      </c>
      <c r="U254" s="217">
        <f>VLOOKUP(A254,'[1]CUT Bs'!A:S,16,FALSE)</f>
        <v>0</v>
      </c>
      <c r="V254" s="217">
        <f>VLOOKUP(A254,'[1]CUT Bs'!A:S,17,FALSE)</f>
        <v>0</v>
      </c>
      <c r="W254" s="217">
        <f>VLOOKUP(A254,'[1]RES. TRL'!F:H,2,FALSE)</f>
        <v>0</v>
      </c>
      <c r="X254" s="217">
        <f>VLOOKUP(A254,'[1]RES. TRL'!F:H,3,FALSE)</f>
        <v>0</v>
      </c>
      <c r="Y254" s="217">
        <f>VLOOKUP(A254,'[1]CUT USD'!A:N,2,FALSE)</f>
        <v>0</v>
      </c>
      <c r="Z254" s="217">
        <f>VLOOKUP(A254,'[1]CUT USD'!A:N,3,FALSE)</f>
        <v>0</v>
      </c>
      <c r="AA254" s="217">
        <f>VLOOKUP(A254,'[1]CUT USD'!A:N,4,FALSE)</f>
        <v>0</v>
      </c>
      <c r="AB254" s="217">
        <f>VLOOKUP(A254,'[1]CUT USD'!A:N,5,FALSE)</f>
        <v>0</v>
      </c>
      <c r="AC254" s="217">
        <f>VLOOKUP(A254,'[1]CUT USD'!A:N,6,FALSE)</f>
        <v>0</v>
      </c>
      <c r="AD254" s="217">
        <f>VLOOKUP(A254,'[1]CUT USD'!A:N,7,FALSE)</f>
        <v>0</v>
      </c>
      <c r="AE254" s="217">
        <f>VLOOKUP(A254,'[1]CUT USD'!A:N,8,FALSE)</f>
        <v>0</v>
      </c>
      <c r="AF254" s="217">
        <f>VLOOKUP(A254,'[1]CUT USD'!A:N,9,FALSE)</f>
        <v>0</v>
      </c>
      <c r="AG254" s="217">
        <f>VLOOKUP(A254,'[1]CUT USD'!A:N,10,FALSE)</f>
        <v>0</v>
      </c>
      <c r="AH254" s="217">
        <f>VLOOKUP(A254,'[1]CUT USD'!A:N,11,FALSE)</f>
        <v>0</v>
      </c>
      <c r="AI254" s="217">
        <f>VLOOKUP(A254,'[1]CUT USD'!A:N,12,FALSE)</f>
        <v>0</v>
      </c>
      <c r="AJ254" s="217">
        <f>VLOOKUP(A254,'[1]CUT USD'!A:N,13,FALSE)</f>
        <v>0</v>
      </c>
      <c r="AK254" s="217">
        <f>VLOOKUP(A254,'[1]CUT USD'!A:N,14,FALSE)</f>
        <v>0</v>
      </c>
      <c r="AL254" s="160">
        <f t="shared" si="5"/>
        <v>0</v>
      </c>
      <c r="AO254" s="84"/>
    </row>
    <row r="255" spans="1:41" ht="33" customHeight="1">
      <c r="A255" s="134">
        <v>1104</v>
      </c>
      <c r="B255" s="135" t="str">
        <f>PROPER(VLOOKUP(A255,[1]bd_lista!$A:$D,2,FALSE))</f>
        <v>Gobierno Autónomo Municipal De Villa Azurduy</v>
      </c>
      <c r="C255" s="229" t="s">
        <v>11991</v>
      </c>
      <c r="D255" s="217">
        <f>VLOOKUP(A255,'[1]RES. TRL'!A:C,2,FALSE)</f>
        <v>0</v>
      </c>
      <c r="E255" s="217">
        <f>VLOOKUP(A255,'[1]RES. TRL'!A:C,3,FALSE)</f>
        <v>0</v>
      </c>
      <c r="F255" s="217">
        <f>VLOOKUP(A255,[1]RES.CDI!A:B,2,FALSE)</f>
        <v>0</v>
      </c>
      <c r="G255" s="217">
        <f>VLOOKUP(A255,'[1]CUT Bs'!A:S,2,FALSE)</f>
        <v>0</v>
      </c>
      <c r="H255" s="217">
        <f>VLOOKUP(A255,'[1]CUT Bs'!A:S,3,FALSE)</f>
        <v>0</v>
      </c>
      <c r="I255" s="217">
        <f>VLOOKUP(A255,'[1]CUT Bs'!A:S,4,FALSE)</f>
        <v>0</v>
      </c>
      <c r="J255" s="217">
        <f>VLOOKUP(A255,'[1]CUT Bs'!A:S,5,FALSE)</f>
        <v>0</v>
      </c>
      <c r="K255" s="217">
        <f>VLOOKUP(A255,'[1]CUT Bs'!A:S,6,FALSE)</f>
        <v>0</v>
      </c>
      <c r="L255" s="217">
        <f>VLOOKUP(A255,'[1]CUT Bs'!A:S,7,FALSE)</f>
        <v>0</v>
      </c>
      <c r="M255" s="217">
        <f>VLOOKUP(A255,'[1]CUT Bs'!A:S,8,FALSE)</f>
        <v>0</v>
      </c>
      <c r="N255" s="217">
        <f>VLOOKUP(A255,'[1]CUT Bs'!A:S,9,FALSE)</f>
        <v>0</v>
      </c>
      <c r="O255" s="217">
        <f>VLOOKUP(A255,'[1]CUT Bs'!A:S,10,FALSE)</f>
        <v>0</v>
      </c>
      <c r="P255" s="217">
        <f>VLOOKUP(A255,'[1]CUT Bs'!A:S,11,FALSE)</f>
        <v>0</v>
      </c>
      <c r="Q255" s="217">
        <f>VLOOKUP(A255,'[1]CUT Bs'!A:S,12,FALSE)</f>
        <v>0</v>
      </c>
      <c r="R255" s="217">
        <f>VLOOKUP(A255,'[1]CUT Bs'!A:S,13,FALSE)</f>
        <v>0</v>
      </c>
      <c r="S255" s="217">
        <f>VLOOKUP(A255,'[1]CUT Bs'!A:S,14,FALSE)</f>
        <v>0</v>
      </c>
      <c r="T255" s="217">
        <f>VLOOKUP(A255,'[1]CUT Bs'!A:S,15,FALSE)</f>
        <v>0</v>
      </c>
      <c r="U255" s="217">
        <f>VLOOKUP(A255,'[1]CUT Bs'!A:S,16,FALSE)</f>
        <v>0</v>
      </c>
      <c r="V255" s="217">
        <f>VLOOKUP(A255,'[1]CUT Bs'!A:S,17,FALSE)</f>
        <v>0</v>
      </c>
      <c r="W255" s="217">
        <f>VLOOKUP(A255,'[1]RES. TRL'!F:H,2,FALSE)</f>
        <v>0</v>
      </c>
      <c r="X255" s="217">
        <f>VLOOKUP(A255,'[1]RES. TRL'!F:H,3,FALSE)</f>
        <v>0</v>
      </c>
      <c r="Y255" s="217">
        <f>VLOOKUP(A255,'[1]CUT USD'!A:N,2,FALSE)</f>
        <v>0</v>
      </c>
      <c r="Z255" s="217">
        <f>VLOOKUP(A255,'[1]CUT USD'!A:N,3,FALSE)</f>
        <v>0</v>
      </c>
      <c r="AA255" s="217">
        <f>VLOOKUP(A255,'[1]CUT USD'!A:N,4,FALSE)</f>
        <v>0</v>
      </c>
      <c r="AB255" s="217">
        <f>VLOOKUP(A255,'[1]CUT USD'!A:N,5,FALSE)</f>
        <v>0</v>
      </c>
      <c r="AC255" s="217">
        <f>VLOOKUP(A255,'[1]CUT USD'!A:N,6,FALSE)</f>
        <v>0</v>
      </c>
      <c r="AD255" s="217">
        <f>VLOOKUP(A255,'[1]CUT USD'!A:N,7,FALSE)</f>
        <v>0</v>
      </c>
      <c r="AE255" s="217">
        <f>VLOOKUP(A255,'[1]CUT USD'!A:N,8,FALSE)</f>
        <v>0</v>
      </c>
      <c r="AF255" s="217">
        <f>VLOOKUP(A255,'[1]CUT USD'!A:N,9,FALSE)</f>
        <v>0</v>
      </c>
      <c r="AG255" s="217">
        <f>VLOOKUP(A255,'[1]CUT USD'!A:N,10,FALSE)</f>
        <v>0</v>
      </c>
      <c r="AH255" s="217">
        <f>VLOOKUP(A255,'[1]CUT USD'!A:N,11,FALSE)</f>
        <v>0</v>
      </c>
      <c r="AI255" s="217">
        <f>VLOOKUP(A255,'[1]CUT USD'!A:N,12,FALSE)</f>
        <v>0</v>
      </c>
      <c r="AJ255" s="217">
        <f>VLOOKUP(A255,'[1]CUT USD'!A:N,13,FALSE)</f>
        <v>0</v>
      </c>
      <c r="AK255" s="217">
        <f>VLOOKUP(A255,'[1]CUT USD'!A:N,14,FALSE)</f>
        <v>0</v>
      </c>
      <c r="AL255" s="160">
        <f t="shared" si="5"/>
        <v>0</v>
      </c>
      <c r="AO255" s="84"/>
    </row>
    <row r="256" spans="1:41" ht="33" customHeight="1">
      <c r="A256" s="134">
        <v>1105</v>
      </c>
      <c r="B256" s="135" t="str">
        <f>PROPER(VLOOKUP(A256,[1]bd_lista!$A:$D,2,FALSE))</f>
        <v>Gobierno Autónomo Municipal De Tarvita (Villa Orías)</v>
      </c>
      <c r="C256" s="229" t="s">
        <v>11991</v>
      </c>
      <c r="D256" s="217">
        <f>VLOOKUP(A256,'[1]RES. TRL'!A:C,2,FALSE)</f>
        <v>0</v>
      </c>
      <c r="E256" s="217">
        <f>VLOOKUP(A256,'[1]RES. TRL'!A:C,3,FALSE)</f>
        <v>0</v>
      </c>
      <c r="F256" s="217">
        <f>VLOOKUP(A256,[1]RES.CDI!A:B,2,FALSE)</f>
        <v>0</v>
      </c>
      <c r="G256" s="217">
        <f>VLOOKUP(A256,'[1]CUT Bs'!A:S,2,FALSE)</f>
        <v>0</v>
      </c>
      <c r="H256" s="217">
        <f>VLOOKUP(A256,'[1]CUT Bs'!A:S,3,FALSE)</f>
        <v>0</v>
      </c>
      <c r="I256" s="217">
        <f>VLOOKUP(A256,'[1]CUT Bs'!A:S,4,FALSE)</f>
        <v>0</v>
      </c>
      <c r="J256" s="217">
        <f>VLOOKUP(A256,'[1]CUT Bs'!A:S,5,FALSE)</f>
        <v>0</v>
      </c>
      <c r="K256" s="217">
        <f>VLOOKUP(A256,'[1]CUT Bs'!A:S,6,FALSE)</f>
        <v>0</v>
      </c>
      <c r="L256" s="217">
        <f>VLOOKUP(A256,'[1]CUT Bs'!A:S,7,FALSE)</f>
        <v>0</v>
      </c>
      <c r="M256" s="217">
        <f>VLOOKUP(A256,'[1]CUT Bs'!A:S,8,FALSE)</f>
        <v>0</v>
      </c>
      <c r="N256" s="217">
        <f>VLOOKUP(A256,'[1]CUT Bs'!A:S,9,FALSE)</f>
        <v>0</v>
      </c>
      <c r="O256" s="217">
        <f>VLOOKUP(A256,'[1]CUT Bs'!A:S,10,FALSE)</f>
        <v>0</v>
      </c>
      <c r="P256" s="217">
        <f>VLOOKUP(A256,'[1]CUT Bs'!A:S,11,FALSE)</f>
        <v>0</v>
      </c>
      <c r="Q256" s="217">
        <f>VLOOKUP(A256,'[1]CUT Bs'!A:S,12,FALSE)</f>
        <v>0</v>
      </c>
      <c r="R256" s="217">
        <f>VLOOKUP(A256,'[1]CUT Bs'!A:S,13,FALSE)</f>
        <v>0</v>
      </c>
      <c r="S256" s="217">
        <f>VLOOKUP(A256,'[1]CUT Bs'!A:S,14,FALSE)</f>
        <v>0</v>
      </c>
      <c r="T256" s="217">
        <f>VLOOKUP(A256,'[1]CUT Bs'!A:S,15,FALSE)</f>
        <v>0</v>
      </c>
      <c r="U256" s="217">
        <f>VLOOKUP(A256,'[1]CUT Bs'!A:S,16,FALSE)</f>
        <v>0</v>
      </c>
      <c r="V256" s="217">
        <f>VLOOKUP(A256,'[1]CUT Bs'!A:S,17,FALSE)</f>
        <v>0</v>
      </c>
      <c r="W256" s="217">
        <f>VLOOKUP(A256,'[1]RES. TRL'!F:H,2,FALSE)</f>
        <v>0</v>
      </c>
      <c r="X256" s="217">
        <f>VLOOKUP(A256,'[1]RES. TRL'!F:H,3,FALSE)</f>
        <v>0</v>
      </c>
      <c r="Y256" s="217">
        <f>VLOOKUP(A256,'[1]CUT USD'!A:N,2,FALSE)</f>
        <v>0</v>
      </c>
      <c r="Z256" s="217">
        <f>VLOOKUP(A256,'[1]CUT USD'!A:N,3,FALSE)</f>
        <v>0</v>
      </c>
      <c r="AA256" s="217">
        <f>VLOOKUP(A256,'[1]CUT USD'!A:N,4,FALSE)</f>
        <v>0</v>
      </c>
      <c r="AB256" s="217">
        <f>VLOOKUP(A256,'[1]CUT USD'!A:N,5,FALSE)</f>
        <v>0</v>
      </c>
      <c r="AC256" s="217">
        <f>VLOOKUP(A256,'[1]CUT USD'!A:N,6,FALSE)</f>
        <v>0</v>
      </c>
      <c r="AD256" s="217">
        <f>VLOOKUP(A256,'[1]CUT USD'!A:N,7,FALSE)</f>
        <v>0</v>
      </c>
      <c r="AE256" s="217">
        <f>VLOOKUP(A256,'[1]CUT USD'!A:N,8,FALSE)</f>
        <v>0</v>
      </c>
      <c r="AF256" s="217">
        <f>VLOOKUP(A256,'[1]CUT USD'!A:N,9,FALSE)</f>
        <v>0</v>
      </c>
      <c r="AG256" s="217">
        <f>VLOOKUP(A256,'[1]CUT USD'!A:N,10,FALSE)</f>
        <v>0</v>
      </c>
      <c r="AH256" s="217">
        <f>VLOOKUP(A256,'[1]CUT USD'!A:N,11,FALSE)</f>
        <v>0</v>
      </c>
      <c r="AI256" s="217">
        <f>VLOOKUP(A256,'[1]CUT USD'!A:N,12,FALSE)</f>
        <v>0</v>
      </c>
      <c r="AJ256" s="217">
        <f>VLOOKUP(A256,'[1]CUT USD'!A:N,13,FALSE)</f>
        <v>0</v>
      </c>
      <c r="AK256" s="217">
        <f>VLOOKUP(A256,'[1]CUT USD'!A:N,14,FALSE)</f>
        <v>0</v>
      </c>
      <c r="AL256" s="160">
        <f t="shared" si="5"/>
        <v>0</v>
      </c>
      <c r="AO256" s="84"/>
    </row>
    <row r="257" spans="1:41" ht="33" customHeight="1">
      <c r="A257" s="134">
        <v>1106</v>
      </c>
      <c r="B257" s="135" t="str">
        <f>PROPER(VLOOKUP(A257,[1]bd_lista!$A:$D,2,FALSE))</f>
        <v>Gobierno Autónomo Municipal De Villa Zudañez (Tacopaya)</v>
      </c>
      <c r="C257" s="229" t="s">
        <v>11991</v>
      </c>
      <c r="D257" s="217">
        <f>VLOOKUP(A257,'[1]RES. TRL'!A:C,2,FALSE)</f>
        <v>0</v>
      </c>
      <c r="E257" s="217">
        <f>VLOOKUP(A257,'[1]RES. TRL'!A:C,3,FALSE)</f>
        <v>0</v>
      </c>
      <c r="F257" s="217">
        <f>VLOOKUP(A257,[1]RES.CDI!A:B,2,FALSE)</f>
        <v>0</v>
      </c>
      <c r="G257" s="217">
        <f>VLOOKUP(A257,'[1]CUT Bs'!A:S,2,FALSE)</f>
        <v>0</v>
      </c>
      <c r="H257" s="217">
        <f>VLOOKUP(A257,'[1]CUT Bs'!A:S,3,FALSE)</f>
        <v>0</v>
      </c>
      <c r="I257" s="217">
        <f>VLOOKUP(A257,'[1]CUT Bs'!A:S,4,FALSE)</f>
        <v>0</v>
      </c>
      <c r="J257" s="217">
        <f>VLOOKUP(A257,'[1]CUT Bs'!A:S,5,FALSE)</f>
        <v>0</v>
      </c>
      <c r="K257" s="217">
        <f>VLOOKUP(A257,'[1]CUT Bs'!A:S,6,FALSE)</f>
        <v>0</v>
      </c>
      <c r="L257" s="217">
        <f>VLOOKUP(A257,'[1]CUT Bs'!A:S,7,FALSE)</f>
        <v>0</v>
      </c>
      <c r="M257" s="217">
        <f>VLOOKUP(A257,'[1]CUT Bs'!A:S,8,FALSE)</f>
        <v>0</v>
      </c>
      <c r="N257" s="217">
        <f>VLOOKUP(A257,'[1]CUT Bs'!A:S,9,FALSE)</f>
        <v>0</v>
      </c>
      <c r="O257" s="217">
        <f>VLOOKUP(A257,'[1]CUT Bs'!A:S,10,FALSE)</f>
        <v>0</v>
      </c>
      <c r="P257" s="217">
        <f>VLOOKUP(A257,'[1]CUT Bs'!A:S,11,FALSE)</f>
        <v>0</v>
      </c>
      <c r="Q257" s="217">
        <f>VLOOKUP(A257,'[1]CUT Bs'!A:S,12,FALSE)</f>
        <v>0</v>
      </c>
      <c r="R257" s="217">
        <f>VLOOKUP(A257,'[1]CUT Bs'!A:S,13,FALSE)</f>
        <v>0</v>
      </c>
      <c r="S257" s="217">
        <f>VLOOKUP(A257,'[1]CUT Bs'!A:S,14,FALSE)</f>
        <v>0</v>
      </c>
      <c r="T257" s="217">
        <f>VLOOKUP(A257,'[1]CUT Bs'!A:S,15,FALSE)</f>
        <v>0</v>
      </c>
      <c r="U257" s="217">
        <f>VLOOKUP(A257,'[1]CUT Bs'!A:S,16,FALSE)</f>
        <v>0</v>
      </c>
      <c r="V257" s="217">
        <f>VLOOKUP(A257,'[1]CUT Bs'!A:S,17,FALSE)</f>
        <v>0</v>
      </c>
      <c r="W257" s="217">
        <f>VLOOKUP(A257,'[1]RES. TRL'!F:H,2,FALSE)</f>
        <v>0</v>
      </c>
      <c r="X257" s="217">
        <f>VLOOKUP(A257,'[1]RES. TRL'!F:H,3,FALSE)</f>
        <v>0</v>
      </c>
      <c r="Y257" s="217">
        <f>VLOOKUP(A257,'[1]CUT USD'!A:N,2,FALSE)</f>
        <v>0</v>
      </c>
      <c r="Z257" s="217">
        <f>VLOOKUP(A257,'[1]CUT USD'!A:N,3,FALSE)</f>
        <v>0</v>
      </c>
      <c r="AA257" s="217">
        <f>VLOOKUP(A257,'[1]CUT USD'!A:N,4,FALSE)</f>
        <v>0</v>
      </c>
      <c r="AB257" s="217">
        <f>VLOOKUP(A257,'[1]CUT USD'!A:N,5,FALSE)</f>
        <v>0</v>
      </c>
      <c r="AC257" s="217">
        <f>VLOOKUP(A257,'[1]CUT USD'!A:N,6,FALSE)</f>
        <v>0</v>
      </c>
      <c r="AD257" s="217">
        <f>VLOOKUP(A257,'[1]CUT USD'!A:N,7,FALSE)</f>
        <v>0</v>
      </c>
      <c r="AE257" s="217">
        <f>VLOOKUP(A257,'[1]CUT USD'!A:N,8,FALSE)</f>
        <v>0</v>
      </c>
      <c r="AF257" s="217">
        <f>VLOOKUP(A257,'[1]CUT USD'!A:N,9,FALSE)</f>
        <v>0</v>
      </c>
      <c r="AG257" s="217">
        <f>VLOOKUP(A257,'[1]CUT USD'!A:N,10,FALSE)</f>
        <v>0</v>
      </c>
      <c r="AH257" s="217">
        <f>VLOOKUP(A257,'[1]CUT USD'!A:N,11,FALSE)</f>
        <v>0</v>
      </c>
      <c r="AI257" s="217">
        <f>VLOOKUP(A257,'[1]CUT USD'!A:N,12,FALSE)</f>
        <v>0</v>
      </c>
      <c r="AJ257" s="217">
        <f>VLOOKUP(A257,'[1]CUT USD'!A:N,13,FALSE)</f>
        <v>0</v>
      </c>
      <c r="AK257" s="217">
        <f>VLOOKUP(A257,'[1]CUT USD'!A:N,14,FALSE)</f>
        <v>0</v>
      </c>
      <c r="AL257" s="160">
        <f t="shared" si="5"/>
        <v>0</v>
      </c>
      <c r="AO257" s="84"/>
    </row>
    <row r="258" spans="1:41" ht="33" customHeight="1">
      <c r="A258" s="134">
        <v>1107</v>
      </c>
      <c r="B258" s="135" t="str">
        <f>PROPER(VLOOKUP(A258,[1]bd_lista!$A:$D,2,FALSE))</f>
        <v>Gobierno Autónomo Municipal De Presto</v>
      </c>
      <c r="C258" s="229" t="s">
        <v>11991</v>
      </c>
      <c r="D258" s="217">
        <f>VLOOKUP(A258,'[1]RES. TRL'!A:C,2,FALSE)</f>
        <v>0</v>
      </c>
      <c r="E258" s="217">
        <f>VLOOKUP(A258,'[1]RES. TRL'!A:C,3,FALSE)</f>
        <v>0</v>
      </c>
      <c r="F258" s="217">
        <f>VLOOKUP(A258,[1]RES.CDI!A:B,2,FALSE)</f>
        <v>0</v>
      </c>
      <c r="G258" s="217">
        <f>VLOOKUP(A258,'[1]CUT Bs'!A:S,2,FALSE)</f>
        <v>0</v>
      </c>
      <c r="H258" s="217">
        <f>VLOOKUP(A258,'[1]CUT Bs'!A:S,3,FALSE)</f>
        <v>0</v>
      </c>
      <c r="I258" s="217">
        <f>VLOOKUP(A258,'[1]CUT Bs'!A:S,4,FALSE)</f>
        <v>0</v>
      </c>
      <c r="J258" s="217">
        <f>VLOOKUP(A258,'[1]CUT Bs'!A:S,5,FALSE)</f>
        <v>0</v>
      </c>
      <c r="K258" s="217">
        <f>VLOOKUP(A258,'[1]CUT Bs'!A:S,6,FALSE)</f>
        <v>0</v>
      </c>
      <c r="L258" s="217">
        <f>VLOOKUP(A258,'[1]CUT Bs'!A:S,7,FALSE)</f>
        <v>0</v>
      </c>
      <c r="M258" s="217">
        <f>VLOOKUP(A258,'[1]CUT Bs'!A:S,8,FALSE)</f>
        <v>0</v>
      </c>
      <c r="N258" s="217">
        <f>VLOOKUP(A258,'[1]CUT Bs'!A:S,9,FALSE)</f>
        <v>0</v>
      </c>
      <c r="O258" s="217">
        <f>VLOOKUP(A258,'[1]CUT Bs'!A:S,10,FALSE)</f>
        <v>0</v>
      </c>
      <c r="P258" s="217">
        <f>VLOOKUP(A258,'[1]CUT Bs'!A:S,11,FALSE)</f>
        <v>0</v>
      </c>
      <c r="Q258" s="217">
        <f>VLOOKUP(A258,'[1]CUT Bs'!A:S,12,FALSE)</f>
        <v>0</v>
      </c>
      <c r="R258" s="217">
        <f>VLOOKUP(A258,'[1]CUT Bs'!A:S,13,FALSE)</f>
        <v>0</v>
      </c>
      <c r="S258" s="217">
        <f>VLOOKUP(A258,'[1]CUT Bs'!A:S,14,FALSE)</f>
        <v>0</v>
      </c>
      <c r="T258" s="217">
        <f>VLOOKUP(A258,'[1]CUT Bs'!A:S,15,FALSE)</f>
        <v>0</v>
      </c>
      <c r="U258" s="217">
        <f>VLOOKUP(A258,'[1]CUT Bs'!A:S,16,FALSE)</f>
        <v>0</v>
      </c>
      <c r="V258" s="217">
        <f>VLOOKUP(A258,'[1]CUT Bs'!A:S,17,FALSE)</f>
        <v>0</v>
      </c>
      <c r="W258" s="217">
        <f>VLOOKUP(A258,'[1]RES. TRL'!F:H,2,FALSE)</f>
        <v>0</v>
      </c>
      <c r="X258" s="217">
        <f>VLOOKUP(A258,'[1]RES. TRL'!F:H,3,FALSE)</f>
        <v>0</v>
      </c>
      <c r="Y258" s="217">
        <f>VLOOKUP(A258,'[1]CUT USD'!A:N,2,FALSE)</f>
        <v>0</v>
      </c>
      <c r="Z258" s="217">
        <f>VLOOKUP(A258,'[1]CUT USD'!A:N,3,FALSE)</f>
        <v>0</v>
      </c>
      <c r="AA258" s="217">
        <f>VLOOKUP(A258,'[1]CUT USD'!A:N,4,FALSE)</f>
        <v>0</v>
      </c>
      <c r="AB258" s="217">
        <f>VLOOKUP(A258,'[1]CUT USD'!A:N,5,FALSE)</f>
        <v>0</v>
      </c>
      <c r="AC258" s="217">
        <f>VLOOKUP(A258,'[1]CUT USD'!A:N,6,FALSE)</f>
        <v>0</v>
      </c>
      <c r="AD258" s="217">
        <f>VLOOKUP(A258,'[1]CUT USD'!A:N,7,FALSE)</f>
        <v>0</v>
      </c>
      <c r="AE258" s="217">
        <f>VLOOKUP(A258,'[1]CUT USD'!A:N,8,FALSE)</f>
        <v>0</v>
      </c>
      <c r="AF258" s="217">
        <f>VLOOKUP(A258,'[1]CUT USD'!A:N,9,FALSE)</f>
        <v>0</v>
      </c>
      <c r="AG258" s="217">
        <f>VLOOKUP(A258,'[1]CUT USD'!A:N,10,FALSE)</f>
        <v>0</v>
      </c>
      <c r="AH258" s="217">
        <f>VLOOKUP(A258,'[1]CUT USD'!A:N,11,FALSE)</f>
        <v>0</v>
      </c>
      <c r="AI258" s="217">
        <f>VLOOKUP(A258,'[1]CUT USD'!A:N,12,FALSE)</f>
        <v>0</v>
      </c>
      <c r="AJ258" s="217">
        <f>VLOOKUP(A258,'[1]CUT USD'!A:N,13,FALSE)</f>
        <v>0</v>
      </c>
      <c r="AK258" s="217">
        <f>VLOOKUP(A258,'[1]CUT USD'!A:N,14,FALSE)</f>
        <v>0</v>
      </c>
      <c r="AL258" s="160">
        <f t="shared" si="5"/>
        <v>0</v>
      </c>
      <c r="AO258" s="84"/>
    </row>
    <row r="259" spans="1:41" ht="33" customHeight="1">
      <c r="A259" s="134">
        <v>1108</v>
      </c>
      <c r="B259" s="135" t="str">
        <f>PROPER(VLOOKUP(A259,[1]bd_lista!$A:$D,2,FALSE))</f>
        <v>Gobierno Autónomo Municipal De Villa Mojocoya</v>
      </c>
      <c r="C259" s="229" t="s">
        <v>11991</v>
      </c>
      <c r="D259" s="217">
        <f>VLOOKUP(A259,'[1]RES. TRL'!A:C,2,FALSE)</f>
        <v>0</v>
      </c>
      <c r="E259" s="217">
        <f>VLOOKUP(A259,'[1]RES. TRL'!A:C,3,FALSE)</f>
        <v>0</v>
      </c>
      <c r="F259" s="217">
        <f>VLOOKUP(A259,[1]RES.CDI!A:B,2,FALSE)</f>
        <v>0</v>
      </c>
      <c r="G259" s="217">
        <f>VLOOKUP(A259,'[1]CUT Bs'!A:S,2,FALSE)</f>
        <v>0</v>
      </c>
      <c r="H259" s="217">
        <f>VLOOKUP(A259,'[1]CUT Bs'!A:S,3,FALSE)</f>
        <v>0</v>
      </c>
      <c r="I259" s="217">
        <f>VLOOKUP(A259,'[1]CUT Bs'!A:S,4,FALSE)</f>
        <v>0</v>
      </c>
      <c r="J259" s="217">
        <f>VLOOKUP(A259,'[1]CUT Bs'!A:S,5,FALSE)</f>
        <v>0</v>
      </c>
      <c r="K259" s="217">
        <f>VLOOKUP(A259,'[1]CUT Bs'!A:S,6,FALSE)</f>
        <v>0</v>
      </c>
      <c r="L259" s="217">
        <f>VLOOKUP(A259,'[1]CUT Bs'!A:S,7,FALSE)</f>
        <v>0</v>
      </c>
      <c r="M259" s="217">
        <f>VLOOKUP(A259,'[1]CUT Bs'!A:S,8,FALSE)</f>
        <v>0</v>
      </c>
      <c r="N259" s="217">
        <f>VLOOKUP(A259,'[1]CUT Bs'!A:S,9,FALSE)</f>
        <v>0</v>
      </c>
      <c r="O259" s="217">
        <f>VLOOKUP(A259,'[1]CUT Bs'!A:S,10,FALSE)</f>
        <v>0</v>
      </c>
      <c r="P259" s="217">
        <f>VLOOKUP(A259,'[1]CUT Bs'!A:S,11,FALSE)</f>
        <v>0</v>
      </c>
      <c r="Q259" s="217">
        <f>VLOOKUP(A259,'[1]CUT Bs'!A:S,12,FALSE)</f>
        <v>0</v>
      </c>
      <c r="R259" s="217">
        <f>VLOOKUP(A259,'[1]CUT Bs'!A:S,13,FALSE)</f>
        <v>0</v>
      </c>
      <c r="S259" s="217">
        <f>VLOOKUP(A259,'[1]CUT Bs'!A:S,14,FALSE)</f>
        <v>0</v>
      </c>
      <c r="T259" s="217">
        <f>VLOOKUP(A259,'[1]CUT Bs'!A:S,15,FALSE)</f>
        <v>0</v>
      </c>
      <c r="U259" s="217">
        <f>VLOOKUP(A259,'[1]CUT Bs'!A:S,16,FALSE)</f>
        <v>0</v>
      </c>
      <c r="V259" s="217">
        <f>VLOOKUP(A259,'[1]CUT Bs'!A:S,17,FALSE)</f>
        <v>0</v>
      </c>
      <c r="W259" s="217">
        <f>VLOOKUP(A259,'[1]RES. TRL'!F:H,2,FALSE)</f>
        <v>0</v>
      </c>
      <c r="X259" s="217">
        <f>VLOOKUP(A259,'[1]RES. TRL'!F:H,3,FALSE)</f>
        <v>0</v>
      </c>
      <c r="Y259" s="217">
        <f>VLOOKUP(A259,'[1]CUT USD'!A:N,2,FALSE)</f>
        <v>0</v>
      </c>
      <c r="Z259" s="217">
        <f>VLOOKUP(A259,'[1]CUT USD'!A:N,3,FALSE)</f>
        <v>0</v>
      </c>
      <c r="AA259" s="217">
        <f>VLOOKUP(A259,'[1]CUT USD'!A:N,4,FALSE)</f>
        <v>0</v>
      </c>
      <c r="AB259" s="217">
        <f>VLOOKUP(A259,'[1]CUT USD'!A:N,5,FALSE)</f>
        <v>0</v>
      </c>
      <c r="AC259" s="217">
        <f>VLOOKUP(A259,'[1]CUT USD'!A:N,6,FALSE)</f>
        <v>0</v>
      </c>
      <c r="AD259" s="217">
        <f>VLOOKUP(A259,'[1]CUT USD'!A:N,7,FALSE)</f>
        <v>0</v>
      </c>
      <c r="AE259" s="217">
        <f>VLOOKUP(A259,'[1]CUT USD'!A:N,8,FALSE)</f>
        <v>0</v>
      </c>
      <c r="AF259" s="217">
        <f>VLOOKUP(A259,'[1]CUT USD'!A:N,9,FALSE)</f>
        <v>0</v>
      </c>
      <c r="AG259" s="217">
        <f>VLOOKUP(A259,'[1]CUT USD'!A:N,10,FALSE)</f>
        <v>0</v>
      </c>
      <c r="AH259" s="217">
        <f>VLOOKUP(A259,'[1]CUT USD'!A:N,11,FALSE)</f>
        <v>0</v>
      </c>
      <c r="AI259" s="217">
        <f>VLOOKUP(A259,'[1]CUT USD'!A:N,12,FALSE)</f>
        <v>0</v>
      </c>
      <c r="AJ259" s="217">
        <f>VLOOKUP(A259,'[1]CUT USD'!A:N,13,FALSE)</f>
        <v>0</v>
      </c>
      <c r="AK259" s="217">
        <f>VLOOKUP(A259,'[1]CUT USD'!A:N,14,FALSE)</f>
        <v>0</v>
      </c>
      <c r="AL259" s="160">
        <f t="shared" si="5"/>
        <v>0</v>
      </c>
      <c r="AO259" s="84"/>
    </row>
    <row r="260" spans="1:41" ht="33" customHeight="1">
      <c r="A260" s="134">
        <v>1109</v>
      </c>
      <c r="B260" s="135" t="str">
        <f>PROPER(VLOOKUP(A260,[1]bd_lista!$A:$D,2,FALSE))</f>
        <v>Gobierno Autónomo Municipal De Icla</v>
      </c>
      <c r="C260" s="229" t="s">
        <v>11991</v>
      </c>
      <c r="D260" s="217">
        <f>VLOOKUP(A260,'[1]RES. TRL'!A:C,2,FALSE)</f>
        <v>0</v>
      </c>
      <c r="E260" s="217">
        <f>VLOOKUP(A260,'[1]RES. TRL'!A:C,3,FALSE)</f>
        <v>0</v>
      </c>
      <c r="F260" s="217">
        <f>VLOOKUP(A260,[1]RES.CDI!A:B,2,FALSE)</f>
        <v>0</v>
      </c>
      <c r="G260" s="217">
        <f>VLOOKUP(A260,'[1]CUT Bs'!A:S,2,FALSE)</f>
        <v>0</v>
      </c>
      <c r="H260" s="217">
        <f>VLOOKUP(A260,'[1]CUT Bs'!A:S,3,FALSE)</f>
        <v>0</v>
      </c>
      <c r="I260" s="217">
        <f>VLOOKUP(A260,'[1]CUT Bs'!A:S,4,FALSE)</f>
        <v>0</v>
      </c>
      <c r="J260" s="217">
        <f>VLOOKUP(A260,'[1]CUT Bs'!A:S,5,FALSE)</f>
        <v>0</v>
      </c>
      <c r="K260" s="217">
        <f>VLOOKUP(A260,'[1]CUT Bs'!A:S,6,FALSE)</f>
        <v>0</v>
      </c>
      <c r="L260" s="217">
        <f>VLOOKUP(A260,'[1]CUT Bs'!A:S,7,FALSE)</f>
        <v>0</v>
      </c>
      <c r="M260" s="217">
        <f>VLOOKUP(A260,'[1]CUT Bs'!A:S,8,FALSE)</f>
        <v>0</v>
      </c>
      <c r="N260" s="217">
        <f>VLOOKUP(A260,'[1]CUT Bs'!A:S,9,FALSE)</f>
        <v>0</v>
      </c>
      <c r="O260" s="217">
        <f>VLOOKUP(A260,'[1]CUT Bs'!A:S,10,FALSE)</f>
        <v>0</v>
      </c>
      <c r="P260" s="217">
        <f>VLOOKUP(A260,'[1]CUT Bs'!A:S,11,FALSE)</f>
        <v>0</v>
      </c>
      <c r="Q260" s="217">
        <f>VLOOKUP(A260,'[1]CUT Bs'!A:S,12,FALSE)</f>
        <v>0</v>
      </c>
      <c r="R260" s="217">
        <f>VLOOKUP(A260,'[1]CUT Bs'!A:S,13,FALSE)</f>
        <v>0</v>
      </c>
      <c r="S260" s="217">
        <f>VLOOKUP(A260,'[1]CUT Bs'!A:S,14,FALSE)</f>
        <v>0</v>
      </c>
      <c r="T260" s="217">
        <f>VLOOKUP(A260,'[1]CUT Bs'!A:S,15,FALSE)</f>
        <v>0</v>
      </c>
      <c r="U260" s="217">
        <f>VLOOKUP(A260,'[1]CUT Bs'!A:S,16,FALSE)</f>
        <v>0</v>
      </c>
      <c r="V260" s="217">
        <f>VLOOKUP(A260,'[1]CUT Bs'!A:S,17,FALSE)</f>
        <v>0</v>
      </c>
      <c r="W260" s="217">
        <f>VLOOKUP(A260,'[1]RES. TRL'!F:H,2,FALSE)</f>
        <v>0</v>
      </c>
      <c r="X260" s="217">
        <f>VLOOKUP(A260,'[1]RES. TRL'!F:H,3,FALSE)</f>
        <v>0</v>
      </c>
      <c r="Y260" s="217">
        <f>VLOOKUP(A260,'[1]CUT USD'!A:N,2,FALSE)</f>
        <v>0</v>
      </c>
      <c r="Z260" s="217">
        <f>VLOOKUP(A260,'[1]CUT USD'!A:N,3,FALSE)</f>
        <v>0</v>
      </c>
      <c r="AA260" s="217">
        <f>VLOOKUP(A260,'[1]CUT USD'!A:N,4,FALSE)</f>
        <v>0</v>
      </c>
      <c r="AB260" s="217">
        <f>VLOOKUP(A260,'[1]CUT USD'!A:N,5,FALSE)</f>
        <v>0</v>
      </c>
      <c r="AC260" s="217">
        <f>VLOOKUP(A260,'[1]CUT USD'!A:N,6,FALSE)</f>
        <v>0</v>
      </c>
      <c r="AD260" s="217">
        <f>VLOOKUP(A260,'[1]CUT USD'!A:N,7,FALSE)</f>
        <v>0</v>
      </c>
      <c r="AE260" s="217">
        <f>VLOOKUP(A260,'[1]CUT USD'!A:N,8,FALSE)</f>
        <v>0</v>
      </c>
      <c r="AF260" s="217">
        <f>VLOOKUP(A260,'[1]CUT USD'!A:N,9,FALSE)</f>
        <v>0</v>
      </c>
      <c r="AG260" s="217">
        <f>VLOOKUP(A260,'[1]CUT USD'!A:N,10,FALSE)</f>
        <v>0</v>
      </c>
      <c r="AH260" s="217">
        <f>VLOOKUP(A260,'[1]CUT USD'!A:N,11,FALSE)</f>
        <v>0</v>
      </c>
      <c r="AI260" s="217">
        <f>VLOOKUP(A260,'[1]CUT USD'!A:N,12,FALSE)</f>
        <v>0</v>
      </c>
      <c r="AJ260" s="217">
        <f>VLOOKUP(A260,'[1]CUT USD'!A:N,13,FALSE)</f>
        <v>0</v>
      </c>
      <c r="AK260" s="217">
        <f>VLOOKUP(A260,'[1]CUT USD'!A:N,14,FALSE)</f>
        <v>0</v>
      </c>
      <c r="AL260" s="160">
        <f t="shared" si="5"/>
        <v>0</v>
      </c>
      <c r="AO260" s="84"/>
    </row>
    <row r="261" spans="1:41" ht="33" customHeight="1">
      <c r="A261" s="134">
        <v>1110</v>
      </c>
      <c r="B261" s="135" t="str">
        <f>PROPER(VLOOKUP(A261,[1]bd_lista!$A:$D,2,FALSE))</f>
        <v>Gobierno Autónomo Municipal De Padilla</v>
      </c>
      <c r="C261" s="229" t="s">
        <v>11991</v>
      </c>
      <c r="D261" s="217">
        <f>VLOOKUP(A261,'[1]RES. TRL'!A:C,2,FALSE)</f>
        <v>0</v>
      </c>
      <c r="E261" s="217">
        <f>VLOOKUP(A261,'[1]RES. TRL'!A:C,3,FALSE)</f>
        <v>0</v>
      </c>
      <c r="F261" s="217">
        <f>VLOOKUP(A261,[1]RES.CDI!A:B,2,FALSE)</f>
        <v>0</v>
      </c>
      <c r="G261" s="217">
        <f>VLOOKUP(A261,'[1]CUT Bs'!A:S,2,FALSE)</f>
        <v>0</v>
      </c>
      <c r="H261" s="217">
        <f>VLOOKUP(A261,'[1]CUT Bs'!A:S,3,FALSE)</f>
        <v>0</v>
      </c>
      <c r="I261" s="217">
        <f>VLOOKUP(A261,'[1]CUT Bs'!A:S,4,FALSE)</f>
        <v>0</v>
      </c>
      <c r="J261" s="217">
        <f>VLOOKUP(A261,'[1]CUT Bs'!A:S,5,FALSE)</f>
        <v>0</v>
      </c>
      <c r="K261" s="217">
        <f>VLOOKUP(A261,'[1]CUT Bs'!A:S,6,FALSE)</f>
        <v>0</v>
      </c>
      <c r="L261" s="217">
        <f>VLOOKUP(A261,'[1]CUT Bs'!A:S,7,FALSE)</f>
        <v>0</v>
      </c>
      <c r="M261" s="217">
        <f>VLOOKUP(A261,'[1]CUT Bs'!A:S,8,FALSE)</f>
        <v>0</v>
      </c>
      <c r="N261" s="217">
        <f>VLOOKUP(A261,'[1]CUT Bs'!A:S,9,FALSE)</f>
        <v>0</v>
      </c>
      <c r="O261" s="217">
        <f>VLOOKUP(A261,'[1]CUT Bs'!A:S,10,FALSE)</f>
        <v>0</v>
      </c>
      <c r="P261" s="217">
        <f>VLOOKUP(A261,'[1]CUT Bs'!A:S,11,FALSE)</f>
        <v>0</v>
      </c>
      <c r="Q261" s="217">
        <f>VLOOKUP(A261,'[1]CUT Bs'!A:S,12,FALSE)</f>
        <v>0</v>
      </c>
      <c r="R261" s="217">
        <f>VLOOKUP(A261,'[1]CUT Bs'!A:S,13,FALSE)</f>
        <v>0</v>
      </c>
      <c r="S261" s="217">
        <f>VLOOKUP(A261,'[1]CUT Bs'!A:S,14,FALSE)</f>
        <v>0</v>
      </c>
      <c r="T261" s="217">
        <f>VLOOKUP(A261,'[1]CUT Bs'!A:S,15,FALSE)</f>
        <v>0</v>
      </c>
      <c r="U261" s="217">
        <f>VLOOKUP(A261,'[1]CUT Bs'!A:S,16,FALSE)</f>
        <v>0</v>
      </c>
      <c r="V261" s="217">
        <f>VLOOKUP(A261,'[1]CUT Bs'!A:S,17,FALSE)</f>
        <v>0</v>
      </c>
      <c r="W261" s="217">
        <f>VLOOKUP(A261,'[1]RES. TRL'!F:H,2,FALSE)</f>
        <v>0</v>
      </c>
      <c r="X261" s="217">
        <f>VLOOKUP(A261,'[1]RES. TRL'!F:H,3,FALSE)</f>
        <v>0</v>
      </c>
      <c r="Y261" s="217">
        <f>VLOOKUP(A261,'[1]CUT USD'!A:N,2,FALSE)</f>
        <v>0</v>
      </c>
      <c r="Z261" s="217">
        <f>VLOOKUP(A261,'[1]CUT USD'!A:N,3,FALSE)</f>
        <v>0</v>
      </c>
      <c r="AA261" s="217">
        <f>VLOOKUP(A261,'[1]CUT USD'!A:N,4,FALSE)</f>
        <v>0</v>
      </c>
      <c r="AB261" s="217">
        <f>VLOOKUP(A261,'[1]CUT USD'!A:N,5,FALSE)</f>
        <v>0</v>
      </c>
      <c r="AC261" s="217">
        <f>VLOOKUP(A261,'[1]CUT USD'!A:N,6,FALSE)</f>
        <v>0</v>
      </c>
      <c r="AD261" s="217">
        <f>VLOOKUP(A261,'[1]CUT USD'!A:N,7,FALSE)</f>
        <v>0</v>
      </c>
      <c r="AE261" s="217">
        <f>VLOOKUP(A261,'[1]CUT USD'!A:N,8,FALSE)</f>
        <v>0</v>
      </c>
      <c r="AF261" s="217">
        <f>VLOOKUP(A261,'[1]CUT USD'!A:N,9,FALSE)</f>
        <v>0</v>
      </c>
      <c r="AG261" s="217">
        <f>VLOOKUP(A261,'[1]CUT USD'!A:N,10,FALSE)</f>
        <v>0</v>
      </c>
      <c r="AH261" s="217">
        <f>VLOOKUP(A261,'[1]CUT USD'!A:N,11,FALSE)</f>
        <v>0</v>
      </c>
      <c r="AI261" s="217">
        <f>VLOOKUP(A261,'[1]CUT USD'!A:N,12,FALSE)</f>
        <v>0</v>
      </c>
      <c r="AJ261" s="217">
        <f>VLOOKUP(A261,'[1]CUT USD'!A:N,13,FALSE)</f>
        <v>0</v>
      </c>
      <c r="AK261" s="217">
        <f>VLOOKUP(A261,'[1]CUT USD'!A:N,14,FALSE)</f>
        <v>0</v>
      </c>
      <c r="AL261" s="160">
        <f t="shared" si="5"/>
        <v>0</v>
      </c>
      <c r="AO261" s="84"/>
    </row>
    <row r="262" spans="1:41" ht="33" customHeight="1">
      <c r="A262" s="134">
        <v>1111</v>
      </c>
      <c r="B262" s="135" t="str">
        <f>PROPER(VLOOKUP(A262,[1]bd_lista!$A:$D,2,FALSE))</f>
        <v>Gobierno Autónomo Municipal De Tomina</v>
      </c>
      <c r="C262" s="229" t="s">
        <v>11991</v>
      </c>
      <c r="D262" s="217">
        <f>VLOOKUP(A262,'[1]RES. TRL'!A:C,2,FALSE)</f>
        <v>0</v>
      </c>
      <c r="E262" s="217">
        <f>VLOOKUP(A262,'[1]RES. TRL'!A:C,3,FALSE)</f>
        <v>0</v>
      </c>
      <c r="F262" s="217">
        <f>VLOOKUP(A262,[1]RES.CDI!A:B,2,FALSE)</f>
        <v>0</v>
      </c>
      <c r="G262" s="217">
        <f>VLOOKUP(A262,'[1]CUT Bs'!A:S,2,FALSE)</f>
        <v>0</v>
      </c>
      <c r="H262" s="217">
        <f>VLOOKUP(A262,'[1]CUT Bs'!A:S,3,FALSE)</f>
        <v>0</v>
      </c>
      <c r="I262" s="217">
        <f>VLOOKUP(A262,'[1]CUT Bs'!A:S,4,FALSE)</f>
        <v>0</v>
      </c>
      <c r="J262" s="217">
        <f>VLOOKUP(A262,'[1]CUT Bs'!A:S,5,FALSE)</f>
        <v>0</v>
      </c>
      <c r="K262" s="217">
        <f>VLOOKUP(A262,'[1]CUT Bs'!A:S,6,FALSE)</f>
        <v>0</v>
      </c>
      <c r="L262" s="217">
        <f>VLOOKUP(A262,'[1]CUT Bs'!A:S,7,FALSE)</f>
        <v>0</v>
      </c>
      <c r="M262" s="217">
        <f>VLOOKUP(A262,'[1]CUT Bs'!A:S,8,FALSE)</f>
        <v>0</v>
      </c>
      <c r="N262" s="217">
        <f>VLOOKUP(A262,'[1]CUT Bs'!A:S,9,FALSE)</f>
        <v>0</v>
      </c>
      <c r="O262" s="217">
        <f>VLOOKUP(A262,'[1]CUT Bs'!A:S,10,FALSE)</f>
        <v>0</v>
      </c>
      <c r="P262" s="217">
        <f>VLOOKUP(A262,'[1]CUT Bs'!A:S,11,FALSE)</f>
        <v>0</v>
      </c>
      <c r="Q262" s="217">
        <f>VLOOKUP(A262,'[1]CUT Bs'!A:S,12,FALSE)</f>
        <v>0</v>
      </c>
      <c r="R262" s="217">
        <f>VLOOKUP(A262,'[1]CUT Bs'!A:S,13,FALSE)</f>
        <v>0</v>
      </c>
      <c r="S262" s="217">
        <f>VLOOKUP(A262,'[1]CUT Bs'!A:S,14,FALSE)</f>
        <v>0</v>
      </c>
      <c r="T262" s="217">
        <f>VLOOKUP(A262,'[1]CUT Bs'!A:S,15,FALSE)</f>
        <v>0</v>
      </c>
      <c r="U262" s="217">
        <f>VLOOKUP(A262,'[1]CUT Bs'!A:S,16,FALSE)</f>
        <v>0</v>
      </c>
      <c r="V262" s="217">
        <f>VLOOKUP(A262,'[1]CUT Bs'!A:S,17,FALSE)</f>
        <v>0</v>
      </c>
      <c r="W262" s="217">
        <f>VLOOKUP(A262,'[1]RES. TRL'!F:H,2,FALSE)</f>
        <v>0</v>
      </c>
      <c r="X262" s="217">
        <f>VLOOKUP(A262,'[1]RES. TRL'!F:H,3,FALSE)</f>
        <v>0</v>
      </c>
      <c r="Y262" s="217">
        <f>VLOOKUP(A262,'[1]CUT USD'!A:N,2,FALSE)</f>
        <v>0</v>
      </c>
      <c r="Z262" s="217">
        <f>VLOOKUP(A262,'[1]CUT USD'!A:N,3,FALSE)</f>
        <v>0</v>
      </c>
      <c r="AA262" s="217">
        <f>VLOOKUP(A262,'[1]CUT USD'!A:N,4,FALSE)</f>
        <v>0</v>
      </c>
      <c r="AB262" s="217">
        <f>VLOOKUP(A262,'[1]CUT USD'!A:N,5,FALSE)</f>
        <v>0</v>
      </c>
      <c r="AC262" s="217">
        <f>VLOOKUP(A262,'[1]CUT USD'!A:N,6,FALSE)</f>
        <v>0</v>
      </c>
      <c r="AD262" s="217">
        <f>VLOOKUP(A262,'[1]CUT USD'!A:N,7,FALSE)</f>
        <v>0</v>
      </c>
      <c r="AE262" s="217">
        <f>VLOOKUP(A262,'[1]CUT USD'!A:N,8,FALSE)</f>
        <v>0</v>
      </c>
      <c r="AF262" s="217">
        <f>VLOOKUP(A262,'[1]CUT USD'!A:N,9,FALSE)</f>
        <v>0</v>
      </c>
      <c r="AG262" s="217">
        <f>VLOOKUP(A262,'[1]CUT USD'!A:N,10,FALSE)</f>
        <v>0</v>
      </c>
      <c r="AH262" s="217">
        <f>VLOOKUP(A262,'[1]CUT USD'!A:N,11,FALSE)</f>
        <v>0</v>
      </c>
      <c r="AI262" s="217">
        <f>VLOOKUP(A262,'[1]CUT USD'!A:N,12,FALSE)</f>
        <v>0</v>
      </c>
      <c r="AJ262" s="217">
        <f>VLOOKUP(A262,'[1]CUT USD'!A:N,13,FALSE)</f>
        <v>0</v>
      </c>
      <c r="AK262" s="217">
        <f>VLOOKUP(A262,'[1]CUT USD'!A:N,14,FALSE)</f>
        <v>0</v>
      </c>
      <c r="AL262" s="160">
        <f t="shared" si="5"/>
        <v>0</v>
      </c>
      <c r="AO262" s="84"/>
    </row>
    <row r="263" spans="1:41" ht="33" customHeight="1">
      <c r="A263" s="134">
        <v>1112</v>
      </c>
      <c r="B263" s="135" t="str">
        <f>PROPER(VLOOKUP(A263,[1]bd_lista!$A:$D,2,FALSE))</f>
        <v>Gobierno Autónomo Municipal De Sopachuy</v>
      </c>
      <c r="C263" s="229" t="s">
        <v>11991</v>
      </c>
      <c r="D263" s="217">
        <f>VLOOKUP(A263,'[1]RES. TRL'!A:C,2,FALSE)</f>
        <v>0</v>
      </c>
      <c r="E263" s="217">
        <f>VLOOKUP(A263,'[1]RES. TRL'!A:C,3,FALSE)</f>
        <v>0</v>
      </c>
      <c r="F263" s="217">
        <f>VLOOKUP(A263,[1]RES.CDI!A:B,2,FALSE)</f>
        <v>0</v>
      </c>
      <c r="G263" s="217">
        <f>VLOOKUP(A263,'[1]CUT Bs'!A:S,2,FALSE)</f>
        <v>0</v>
      </c>
      <c r="H263" s="217">
        <f>VLOOKUP(A263,'[1]CUT Bs'!A:S,3,FALSE)</f>
        <v>0</v>
      </c>
      <c r="I263" s="217">
        <f>VLOOKUP(A263,'[1]CUT Bs'!A:S,4,FALSE)</f>
        <v>0</v>
      </c>
      <c r="J263" s="217">
        <f>VLOOKUP(A263,'[1]CUT Bs'!A:S,5,FALSE)</f>
        <v>0</v>
      </c>
      <c r="K263" s="217">
        <f>VLOOKUP(A263,'[1]CUT Bs'!A:S,6,FALSE)</f>
        <v>0</v>
      </c>
      <c r="L263" s="217">
        <f>VLOOKUP(A263,'[1]CUT Bs'!A:S,7,FALSE)</f>
        <v>0</v>
      </c>
      <c r="M263" s="217">
        <f>VLOOKUP(A263,'[1]CUT Bs'!A:S,8,FALSE)</f>
        <v>0</v>
      </c>
      <c r="N263" s="217">
        <f>VLOOKUP(A263,'[1]CUT Bs'!A:S,9,FALSE)</f>
        <v>0</v>
      </c>
      <c r="O263" s="217">
        <f>VLOOKUP(A263,'[1]CUT Bs'!A:S,10,FALSE)</f>
        <v>0</v>
      </c>
      <c r="P263" s="217">
        <f>VLOOKUP(A263,'[1]CUT Bs'!A:S,11,FALSE)</f>
        <v>0</v>
      </c>
      <c r="Q263" s="217">
        <f>VLOOKUP(A263,'[1]CUT Bs'!A:S,12,FALSE)</f>
        <v>0</v>
      </c>
      <c r="R263" s="217">
        <f>VLOOKUP(A263,'[1]CUT Bs'!A:S,13,FALSE)</f>
        <v>0</v>
      </c>
      <c r="S263" s="217">
        <f>VLOOKUP(A263,'[1]CUT Bs'!A:S,14,FALSE)</f>
        <v>0</v>
      </c>
      <c r="T263" s="217">
        <f>VLOOKUP(A263,'[1]CUT Bs'!A:S,15,FALSE)</f>
        <v>0</v>
      </c>
      <c r="U263" s="217">
        <f>VLOOKUP(A263,'[1]CUT Bs'!A:S,16,FALSE)</f>
        <v>0</v>
      </c>
      <c r="V263" s="217">
        <f>VLOOKUP(A263,'[1]CUT Bs'!A:S,17,FALSE)</f>
        <v>0</v>
      </c>
      <c r="W263" s="217">
        <f>VLOOKUP(A263,'[1]RES. TRL'!F:H,2,FALSE)</f>
        <v>0</v>
      </c>
      <c r="X263" s="217">
        <f>VLOOKUP(A263,'[1]RES. TRL'!F:H,3,FALSE)</f>
        <v>0</v>
      </c>
      <c r="Y263" s="217">
        <f>VLOOKUP(A263,'[1]CUT USD'!A:N,2,FALSE)</f>
        <v>0</v>
      </c>
      <c r="Z263" s="217">
        <f>VLOOKUP(A263,'[1]CUT USD'!A:N,3,FALSE)</f>
        <v>0</v>
      </c>
      <c r="AA263" s="217">
        <f>VLOOKUP(A263,'[1]CUT USD'!A:N,4,FALSE)</f>
        <v>0</v>
      </c>
      <c r="AB263" s="217">
        <f>VLOOKUP(A263,'[1]CUT USD'!A:N,5,FALSE)</f>
        <v>0</v>
      </c>
      <c r="AC263" s="217">
        <f>VLOOKUP(A263,'[1]CUT USD'!A:N,6,FALSE)</f>
        <v>0</v>
      </c>
      <c r="AD263" s="217">
        <f>VLOOKUP(A263,'[1]CUT USD'!A:N,7,FALSE)</f>
        <v>0</v>
      </c>
      <c r="AE263" s="217">
        <f>VLOOKUP(A263,'[1]CUT USD'!A:N,8,FALSE)</f>
        <v>0</v>
      </c>
      <c r="AF263" s="217">
        <f>VLOOKUP(A263,'[1]CUT USD'!A:N,9,FALSE)</f>
        <v>0</v>
      </c>
      <c r="AG263" s="217">
        <f>VLOOKUP(A263,'[1]CUT USD'!A:N,10,FALSE)</f>
        <v>0</v>
      </c>
      <c r="AH263" s="217">
        <f>VLOOKUP(A263,'[1]CUT USD'!A:N,11,FALSE)</f>
        <v>0</v>
      </c>
      <c r="AI263" s="217">
        <f>VLOOKUP(A263,'[1]CUT USD'!A:N,12,FALSE)</f>
        <v>0</v>
      </c>
      <c r="AJ263" s="217">
        <f>VLOOKUP(A263,'[1]CUT USD'!A:N,13,FALSE)</f>
        <v>0</v>
      </c>
      <c r="AK263" s="217">
        <f>VLOOKUP(A263,'[1]CUT USD'!A:N,14,FALSE)</f>
        <v>0</v>
      </c>
      <c r="AL263" s="160">
        <f t="shared" si="5"/>
        <v>0</v>
      </c>
      <c r="AO263" s="84"/>
    </row>
    <row r="264" spans="1:41" ht="33" customHeight="1">
      <c r="A264" s="134">
        <v>1113</v>
      </c>
      <c r="B264" s="135" t="str">
        <f>PROPER(VLOOKUP(A264,[1]bd_lista!$A:$D,2,FALSE))</f>
        <v>Gobierno Autónomo Municipal De Villa Alcalá</v>
      </c>
      <c r="C264" s="229" t="s">
        <v>11991</v>
      </c>
      <c r="D264" s="217">
        <f>VLOOKUP(A264,'[1]RES. TRL'!A:C,2,FALSE)</f>
        <v>0</v>
      </c>
      <c r="E264" s="217">
        <f>VLOOKUP(A264,'[1]RES. TRL'!A:C,3,FALSE)</f>
        <v>0</v>
      </c>
      <c r="F264" s="217">
        <f>VLOOKUP(A264,[1]RES.CDI!A:B,2,FALSE)</f>
        <v>0</v>
      </c>
      <c r="G264" s="217">
        <f>VLOOKUP(A264,'[1]CUT Bs'!A:S,2,FALSE)</f>
        <v>0</v>
      </c>
      <c r="H264" s="217">
        <f>VLOOKUP(A264,'[1]CUT Bs'!A:S,3,FALSE)</f>
        <v>0</v>
      </c>
      <c r="I264" s="217">
        <f>VLOOKUP(A264,'[1]CUT Bs'!A:S,4,FALSE)</f>
        <v>0</v>
      </c>
      <c r="J264" s="217">
        <f>VLOOKUP(A264,'[1]CUT Bs'!A:S,5,FALSE)</f>
        <v>0</v>
      </c>
      <c r="K264" s="217">
        <f>VLOOKUP(A264,'[1]CUT Bs'!A:S,6,FALSE)</f>
        <v>0</v>
      </c>
      <c r="L264" s="217">
        <f>VLOOKUP(A264,'[1]CUT Bs'!A:S,7,FALSE)</f>
        <v>0</v>
      </c>
      <c r="M264" s="217">
        <f>VLOOKUP(A264,'[1]CUT Bs'!A:S,8,FALSE)</f>
        <v>0</v>
      </c>
      <c r="N264" s="217">
        <f>VLOOKUP(A264,'[1]CUT Bs'!A:S,9,FALSE)</f>
        <v>0</v>
      </c>
      <c r="O264" s="217">
        <f>VLOOKUP(A264,'[1]CUT Bs'!A:S,10,FALSE)</f>
        <v>0</v>
      </c>
      <c r="P264" s="217">
        <f>VLOOKUP(A264,'[1]CUT Bs'!A:S,11,FALSE)</f>
        <v>0</v>
      </c>
      <c r="Q264" s="217">
        <f>VLOOKUP(A264,'[1]CUT Bs'!A:S,12,FALSE)</f>
        <v>0</v>
      </c>
      <c r="R264" s="217">
        <f>VLOOKUP(A264,'[1]CUT Bs'!A:S,13,FALSE)</f>
        <v>0</v>
      </c>
      <c r="S264" s="217">
        <f>VLOOKUP(A264,'[1]CUT Bs'!A:S,14,FALSE)</f>
        <v>0</v>
      </c>
      <c r="T264" s="217">
        <f>VLOOKUP(A264,'[1]CUT Bs'!A:S,15,FALSE)</f>
        <v>0</v>
      </c>
      <c r="U264" s="217">
        <f>VLOOKUP(A264,'[1]CUT Bs'!A:S,16,FALSE)</f>
        <v>0</v>
      </c>
      <c r="V264" s="217">
        <f>VLOOKUP(A264,'[1]CUT Bs'!A:S,17,FALSE)</f>
        <v>0</v>
      </c>
      <c r="W264" s="217">
        <f>VLOOKUP(A264,'[1]RES. TRL'!F:H,2,FALSE)</f>
        <v>0</v>
      </c>
      <c r="X264" s="217">
        <f>VLOOKUP(A264,'[1]RES. TRL'!F:H,3,FALSE)</f>
        <v>0</v>
      </c>
      <c r="Y264" s="217">
        <f>VLOOKUP(A264,'[1]CUT USD'!A:N,2,FALSE)</f>
        <v>0</v>
      </c>
      <c r="Z264" s="217">
        <f>VLOOKUP(A264,'[1]CUT USD'!A:N,3,FALSE)</f>
        <v>0</v>
      </c>
      <c r="AA264" s="217">
        <f>VLOOKUP(A264,'[1]CUT USD'!A:N,4,FALSE)</f>
        <v>0</v>
      </c>
      <c r="AB264" s="217">
        <f>VLOOKUP(A264,'[1]CUT USD'!A:N,5,FALSE)</f>
        <v>0</v>
      </c>
      <c r="AC264" s="217">
        <f>VLOOKUP(A264,'[1]CUT USD'!A:N,6,FALSE)</f>
        <v>0</v>
      </c>
      <c r="AD264" s="217">
        <f>VLOOKUP(A264,'[1]CUT USD'!A:N,7,FALSE)</f>
        <v>0</v>
      </c>
      <c r="AE264" s="217">
        <f>VLOOKUP(A264,'[1]CUT USD'!A:N,8,FALSE)</f>
        <v>0</v>
      </c>
      <c r="AF264" s="217">
        <f>VLOOKUP(A264,'[1]CUT USD'!A:N,9,FALSE)</f>
        <v>0</v>
      </c>
      <c r="AG264" s="217">
        <f>VLOOKUP(A264,'[1]CUT USD'!A:N,10,FALSE)</f>
        <v>0</v>
      </c>
      <c r="AH264" s="217">
        <f>VLOOKUP(A264,'[1]CUT USD'!A:N,11,FALSE)</f>
        <v>0</v>
      </c>
      <c r="AI264" s="217">
        <f>VLOOKUP(A264,'[1]CUT USD'!A:N,12,FALSE)</f>
        <v>0</v>
      </c>
      <c r="AJ264" s="217">
        <f>VLOOKUP(A264,'[1]CUT USD'!A:N,13,FALSE)</f>
        <v>0</v>
      </c>
      <c r="AK264" s="217">
        <f>VLOOKUP(A264,'[1]CUT USD'!A:N,14,FALSE)</f>
        <v>0</v>
      </c>
      <c r="AL264" s="160">
        <f t="shared" si="5"/>
        <v>0</v>
      </c>
      <c r="AO264" s="84"/>
    </row>
    <row r="265" spans="1:41" ht="33" customHeight="1">
      <c r="A265" s="134">
        <v>1114</v>
      </c>
      <c r="B265" s="135" t="str">
        <f>PROPER(VLOOKUP(A265,[1]bd_lista!$A:$D,2,FALSE))</f>
        <v>Gobierno Autónomo Municipal De El Villar</v>
      </c>
      <c r="C265" s="229" t="s">
        <v>11991</v>
      </c>
      <c r="D265" s="217">
        <f>VLOOKUP(A265,'[1]RES. TRL'!A:C,2,FALSE)</f>
        <v>0</v>
      </c>
      <c r="E265" s="217">
        <f>VLOOKUP(A265,'[1]RES. TRL'!A:C,3,FALSE)</f>
        <v>0</v>
      </c>
      <c r="F265" s="217">
        <f>VLOOKUP(A265,[1]RES.CDI!A:B,2,FALSE)</f>
        <v>0</v>
      </c>
      <c r="G265" s="217">
        <f>VLOOKUP(A265,'[1]CUT Bs'!A:S,2,FALSE)</f>
        <v>0</v>
      </c>
      <c r="H265" s="217">
        <f>VLOOKUP(A265,'[1]CUT Bs'!A:S,3,FALSE)</f>
        <v>0</v>
      </c>
      <c r="I265" s="217">
        <f>VLOOKUP(A265,'[1]CUT Bs'!A:S,4,FALSE)</f>
        <v>0</v>
      </c>
      <c r="J265" s="217">
        <f>VLOOKUP(A265,'[1]CUT Bs'!A:S,5,FALSE)</f>
        <v>0</v>
      </c>
      <c r="K265" s="217">
        <f>VLOOKUP(A265,'[1]CUT Bs'!A:S,6,FALSE)</f>
        <v>0</v>
      </c>
      <c r="L265" s="217">
        <f>VLOOKUP(A265,'[1]CUT Bs'!A:S,7,FALSE)</f>
        <v>0</v>
      </c>
      <c r="M265" s="217">
        <f>VLOOKUP(A265,'[1]CUT Bs'!A:S,8,FALSE)</f>
        <v>0</v>
      </c>
      <c r="N265" s="217">
        <f>VLOOKUP(A265,'[1]CUT Bs'!A:S,9,FALSE)</f>
        <v>0</v>
      </c>
      <c r="O265" s="217">
        <f>VLOOKUP(A265,'[1]CUT Bs'!A:S,10,FALSE)</f>
        <v>0</v>
      </c>
      <c r="P265" s="217">
        <f>VLOOKUP(A265,'[1]CUT Bs'!A:S,11,FALSE)</f>
        <v>0</v>
      </c>
      <c r="Q265" s="217">
        <f>VLOOKUP(A265,'[1]CUT Bs'!A:S,12,FALSE)</f>
        <v>0</v>
      </c>
      <c r="R265" s="217">
        <f>VLOOKUP(A265,'[1]CUT Bs'!A:S,13,FALSE)</f>
        <v>0</v>
      </c>
      <c r="S265" s="217">
        <f>VLOOKUP(A265,'[1]CUT Bs'!A:S,14,FALSE)</f>
        <v>0</v>
      </c>
      <c r="T265" s="217">
        <f>VLOOKUP(A265,'[1]CUT Bs'!A:S,15,FALSE)</f>
        <v>0</v>
      </c>
      <c r="U265" s="217">
        <f>VLOOKUP(A265,'[1]CUT Bs'!A:S,16,FALSE)</f>
        <v>0</v>
      </c>
      <c r="V265" s="217">
        <f>VLOOKUP(A265,'[1]CUT Bs'!A:S,17,FALSE)</f>
        <v>0</v>
      </c>
      <c r="W265" s="217">
        <f>VLOOKUP(A265,'[1]RES. TRL'!F:H,2,FALSE)</f>
        <v>0</v>
      </c>
      <c r="X265" s="217">
        <f>VLOOKUP(A265,'[1]RES. TRL'!F:H,3,FALSE)</f>
        <v>0</v>
      </c>
      <c r="Y265" s="217">
        <f>VLOOKUP(A265,'[1]CUT USD'!A:N,2,FALSE)</f>
        <v>0</v>
      </c>
      <c r="Z265" s="217">
        <f>VLOOKUP(A265,'[1]CUT USD'!A:N,3,FALSE)</f>
        <v>0</v>
      </c>
      <c r="AA265" s="217">
        <f>VLOOKUP(A265,'[1]CUT USD'!A:N,4,FALSE)</f>
        <v>0</v>
      </c>
      <c r="AB265" s="217">
        <f>VLOOKUP(A265,'[1]CUT USD'!A:N,5,FALSE)</f>
        <v>0</v>
      </c>
      <c r="AC265" s="217">
        <f>VLOOKUP(A265,'[1]CUT USD'!A:N,6,FALSE)</f>
        <v>0</v>
      </c>
      <c r="AD265" s="217">
        <f>VLOOKUP(A265,'[1]CUT USD'!A:N,7,FALSE)</f>
        <v>0</v>
      </c>
      <c r="AE265" s="217">
        <f>VLOOKUP(A265,'[1]CUT USD'!A:N,8,FALSE)</f>
        <v>0</v>
      </c>
      <c r="AF265" s="217">
        <f>VLOOKUP(A265,'[1]CUT USD'!A:N,9,FALSE)</f>
        <v>0</v>
      </c>
      <c r="AG265" s="217">
        <f>VLOOKUP(A265,'[1]CUT USD'!A:N,10,FALSE)</f>
        <v>0</v>
      </c>
      <c r="AH265" s="217">
        <f>VLOOKUP(A265,'[1]CUT USD'!A:N,11,FALSE)</f>
        <v>0</v>
      </c>
      <c r="AI265" s="217">
        <f>VLOOKUP(A265,'[1]CUT USD'!A:N,12,FALSE)</f>
        <v>0</v>
      </c>
      <c r="AJ265" s="217">
        <f>VLOOKUP(A265,'[1]CUT USD'!A:N,13,FALSE)</f>
        <v>0</v>
      </c>
      <c r="AK265" s="217">
        <f>VLOOKUP(A265,'[1]CUT USD'!A:N,14,FALSE)</f>
        <v>0</v>
      </c>
      <c r="AL265" s="160">
        <f t="shared" si="5"/>
        <v>0</v>
      </c>
      <c r="AO265" s="84"/>
    </row>
    <row r="266" spans="1:41" ht="33" customHeight="1">
      <c r="A266" s="134">
        <v>1115</v>
      </c>
      <c r="B266" s="135" t="str">
        <f>PROPER(VLOOKUP(A266,[1]bd_lista!$A:$D,2,FALSE))</f>
        <v>Gobierno Autónomo Municipal De Monteagudo</v>
      </c>
      <c r="C266" s="229" t="s">
        <v>11991</v>
      </c>
      <c r="D266" s="217">
        <f>VLOOKUP(A266,'[1]RES. TRL'!A:C,2,FALSE)</f>
        <v>0</v>
      </c>
      <c r="E266" s="217">
        <f>VLOOKUP(A266,'[1]RES. TRL'!A:C,3,FALSE)</f>
        <v>0</v>
      </c>
      <c r="F266" s="217">
        <f>VLOOKUP(A266,[1]RES.CDI!A:B,2,FALSE)</f>
        <v>0</v>
      </c>
      <c r="G266" s="217">
        <f>VLOOKUP(A266,'[1]CUT Bs'!A:S,2,FALSE)</f>
        <v>0</v>
      </c>
      <c r="H266" s="217">
        <f>VLOOKUP(A266,'[1]CUT Bs'!A:S,3,FALSE)</f>
        <v>0</v>
      </c>
      <c r="I266" s="217">
        <f>VLOOKUP(A266,'[1]CUT Bs'!A:S,4,FALSE)</f>
        <v>0</v>
      </c>
      <c r="J266" s="217">
        <f>VLOOKUP(A266,'[1]CUT Bs'!A:S,5,FALSE)</f>
        <v>0</v>
      </c>
      <c r="K266" s="217">
        <f>VLOOKUP(A266,'[1]CUT Bs'!A:S,6,FALSE)</f>
        <v>0</v>
      </c>
      <c r="L266" s="217">
        <f>VLOOKUP(A266,'[1]CUT Bs'!A:S,7,FALSE)</f>
        <v>0</v>
      </c>
      <c r="M266" s="217">
        <f>VLOOKUP(A266,'[1]CUT Bs'!A:S,8,FALSE)</f>
        <v>0</v>
      </c>
      <c r="N266" s="217">
        <f>VLOOKUP(A266,'[1]CUT Bs'!A:S,9,FALSE)</f>
        <v>0</v>
      </c>
      <c r="O266" s="217">
        <f>VLOOKUP(A266,'[1]CUT Bs'!A:S,10,FALSE)</f>
        <v>0</v>
      </c>
      <c r="P266" s="217">
        <f>VLOOKUP(A266,'[1]CUT Bs'!A:S,11,FALSE)</f>
        <v>0</v>
      </c>
      <c r="Q266" s="217">
        <f>VLOOKUP(A266,'[1]CUT Bs'!A:S,12,FALSE)</f>
        <v>0</v>
      </c>
      <c r="R266" s="217">
        <f>VLOOKUP(A266,'[1]CUT Bs'!A:S,13,FALSE)</f>
        <v>0</v>
      </c>
      <c r="S266" s="217">
        <f>VLOOKUP(A266,'[1]CUT Bs'!A:S,14,FALSE)</f>
        <v>0</v>
      </c>
      <c r="T266" s="217">
        <f>VLOOKUP(A266,'[1]CUT Bs'!A:S,15,FALSE)</f>
        <v>0</v>
      </c>
      <c r="U266" s="217">
        <f>VLOOKUP(A266,'[1]CUT Bs'!A:S,16,FALSE)</f>
        <v>0</v>
      </c>
      <c r="V266" s="217">
        <f>VLOOKUP(A266,'[1]CUT Bs'!A:S,17,FALSE)</f>
        <v>0</v>
      </c>
      <c r="W266" s="217">
        <f>VLOOKUP(A266,'[1]RES. TRL'!F:H,2,FALSE)</f>
        <v>0</v>
      </c>
      <c r="X266" s="217">
        <f>VLOOKUP(A266,'[1]RES. TRL'!F:H,3,FALSE)</f>
        <v>0</v>
      </c>
      <c r="Y266" s="217">
        <f>VLOOKUP(A266,'[1]CUT USD'!A:N,2,FALSE)</f>
        <v>0</v>
      </c>
      <c r="Z266" s="217">
        <f>VLOOKUP(A266,'[1]CUT USD'!A:N,3,FALSE)</f>
        <v>0</v>
      </c>
      <c r="AA266" s="217">
        <f>VLOOKUP(A266,'[1]CUT USD'!A:N,4,FALSE)</f>
        <v>0</v>
      </c>
      <c r="AB266" s="217">
        <f>VLOOKUP(A266,'[1]CUT USD'!A:N,5,FALSE)</f>
        <v>0</v>
      </c>
      <c r="AC266" s="217">
        <f>VLOOKUP(A266,'[1]CUT USD'!A:N,6,FALSE)</f>
        <v>0</v>
      </c>
      <c r="AD266" s="217">
        <f>VLOOKUP(A266,'[1]CUT USD'!A:N,7,FALSE)</f>
        <v>0</v>
      </c>
      <c r="AE266" s="217">
        <f>VLOOKUP(A266,'[1]CUT USD'!A:N,8,FALSE)</f>
        <v>0</v>
      </c>
      <c r="AF266" s="217">
        <f>VLOOKUP(A266,'[1]CUT USD'!A:N,9,FALSE)</f>
        <v>0</v>
      </c>
      <c r="AG266" s="217">
        <f>VLOOKUP(A266,'[1]CUT USD'!A:N,10,FALSE)</f>
        <v>0</v>
      </c>
      <c r="AH266" s="217">
        <f>VLOOKUP(A266,'[1]CUT USD'!A:N,11,FALSE)</f>
        <v>0</v>
      </c>
      <c r="AI266" s="217">
        <f>VLOOKUP(A266,'[1]CUT USD'!A:N,12,FALSE)</f>
        <v>0</v>
      </c>
      <c r="AJ266" s="217">
        <f>VLOOKUP(A266,'[1]CUT USD'!A:N,13,FALSE)</f>
        <v>0</v>
      </c>
      <c r="AK266" s="217">
        <f>VLOOKUP(A266,'[1]CUT USD'!A:N,14,FALSE)</f>
        <v>0</v>
      </c>
      <c r="AL266" s="160">
        <f t="shared" si="5"/>
        <v>0</v>
      </c>
      <c r="AO266" s="84"/>
    </row>
    <row r="267" spans="1:41" ht="33" customHeight="1">
      <c r="A267" s="134">
        <v>1116</v>
      </c>
      <c r="B267" s="135" t="str">
        <f>PROPER(VLOOKUP(A267,[1]bd_lista!$A:$D,2,FALSE))</f>
        <v>Gobierno Autónomo Municipal De San Pablo De Huacareta</v>
      </c>
      <c r="C267" s="229" t="s">
        <v>11991</v>
      </c>
      <c r="D267" s="217">
        <f>VLOOKUP(A267,'[1]RES. TRL'!A:C,2,FALSE)</f>
        <v>0</v>
      </c>
      <c r="E267" s="217">
        <f>VLOOKUP(A267,'[1]RES. TRL'!A:C,3,FALSE)</f>
        <v>0</v>
      </c>
      <c r="F267" s="217">
        <f>VLOOKUP(A267,[1]RES.CDI!A:B,2,FALSE)</f>
        <v>0</v>
      </c>
      <c r="G267" s="217">
        <f>VLOOKUP(A267,'[1]CUT Bs'!A:S,2,FALSE)</f>
        <v>0</v>
      </c>
      <c r="H267" s="217">
        <f>VLOOKUP(A267,'[1]CUT Bs'!A:S,3,FALSE)</f>
        <v>0</v>
      </c>
      <c r="I267" s="217">
        <f>VLOOKUP(A267,'[1]CUT Bs'!A:S,4,FALSE)</f>
        <v>0</v>
      </c>
      <c r="J267" s="217">
        <f>VLOOKUP(A267,'[1]CUT Bs'!A:S,5,FALSE)</f>
        <v>0</v>
      </c>
      <c r="K267" s="217">
        <f>VLOOKUP(A267,'[1]CUT Bs'!A:S,6,FALSE)</f>
        <v>0</v>
      </c>
      <c r="L267" s="217">
        <f>VLOOKUP(A267,'[1]CUT Bs'!A:S,7,FALSE)</f>
        <v>0</v>
      </c>
      <c r="M267" s="217">
        <f>VLOOKUP(A267,'[1]CUT Bs'!A:S,8,FALSE)</f>
        <v>0</v>
      </c>
      <c r="N267" s="217">
        <f>VLOOKUP(A267,'[1]CUT Bs'!A:S,9,FALSE)</f>
        <v>0</v>
      </c>
      <c r="O267" s="217">
        <f>VLOOKUP(A267,'[1]CUT Bs'!A:S,10,FALSE)</f>
        <v>0</v>
      </c>
      <c r="P267" s="217">
        <f>VLOOKUP(A267,'[1]CUT Bs'!A:S,11,FALSE)</f>
        <v>0</v>
      </c>
      <c r="Q267" s="217">
        <f>VLOOKUP(A267,'[1]CUT Bs'!A:S,12,FALSE)</f>
        <v>0</v>
      </c>
      <c r="R267" s="217">
        <f>VLOOKUP(A267,'[1]CUT Bs'!A:S,13,FALSE)</f>
        <v>0</v>
      </c>
      <c r="S267" s="217">
        <f>VLOOKUP(A267,'[1]CUT Bs'!A:S,14,FALSE)</f>
        <v>0</v>
      </c>
      <c r="T267" s="217">
        <f>VLOOKUP(A267,'[1]CUT Bs'!A:S,15,FALSE)</f>
        <v>0</v>
      </c>
      <c r="U267" s="217">
        <f>VLOOKUP(A267,'[1]CUT Bs'!A:S,16,FALSE)</f>
        <v>0</v>
      </c>
      <c r="V267" s="217">
        <f>VLOOKUP(A267,'[1]CUT Bs'!A:S,17,FALSE)</f>
        <v>0</v>
      </c>
      <c r="W267" s="217">
        <f>VLOOKUP(A267,'[1]RES. TRL'!F:H,2,FALSE)</f>
        <v>0</v>
      </c>
      <c r="X267" s="217">
        <f>VLOOKUP(A267,'[1]RES. TRL'!F:H,3,FALSE)</f>
        <v>0</v>
      </c>
      <c r="Y267" s="217">
        <f>VLOOKUP(A267,'[1]CUT USD'!A:N,2,FALSE)</f>
        <v>0</v>
      </c>
      <c r="Z267" s="217">
        <f>VLOOKUP(A267,'[1]CUT USD'!A:N,3,FALSE)</f>
        <v>0</v>
      </c>
      <c r="AA267" s="217">
        <f>VLOOKUP(A267,'[1]CUT USD'!A:N,4,FALSE)</f>
        <v>0</v>
      </c>
      <c r="AB267" s="217">
        <f>VLOOKUP(A267,'[1]CUT USD'!A:N,5,FALSE)</f>
        <v>0</v>
      </c>
      <c r="AC267" s="217">
        <f>VLOOKUP(A267,'[1]CUT USD'!A:N,6,FALSE)</f>
        <v>0</v>
      </c>
      <c r="AD267" s="217">
        <f>VLOOKUP(A267,'[1]CUT USD'!A:N,7,FALSE)</f>
        <v>0</v>
      </c>
      <c r="AE267" s="217">
        <f>VLOOKUP(A267,'[1]CUT USD'!A:N,8,FALSE)</f>
        <v>0</v>
      </c>
      <c r="AF267" s="217">
        <f>VLOOKUP(A267,'[1]CUT USD'!A:N,9,FALSE)</f>
        <v>0</v>
      </c>
      <c r="AG267" s="217">
        <f>VLOOKUP(A267,'[1]CUT USD'!A:N,10,FALSE)</f>
        <v>0</v>
      </c>
      <c r="AH267" s="217">
        <f>VLOOKUP(A267,'[1]CUT USD'!A:N,11,FALSE)</f>
        <v>0</v>
      </c>
      <c r="AI267" s="217">
        <f>VLOOKUP(A267,'[1]CUT USD'!A:N,12,FALSE)</f>
        <v>0</v>
      </c>
      <c r="AJ267" s="217">
        <f>VLOOKUP(A267,'[1]CUT USD'!A:N,13,FALSE)</f>
        <v>0</v>
      </c>
      <c r="AK267" s="217">
        <f>VLOOKUP(A267,'[1]CUT USD'!A:N,14,FALSE)</f>
        <v>0</v>
      </c>
      <c r="AL267" s="160">
        <f t="shared" si="5"/>
        <v>0</v>
      </c>
      <c r="AO267" s="84"/>
    </row>
    <row r="268" spans="1:41" ht="33" customHeight="1">
      <c r="A268" s="134">
        <v>1117</v>
      </c>
      <c r="B268" s="135" t="str">
        <f>PROPER(VLOOKUP(A268,[1]bd_lista!$A:$D,2,FALSE))</f>
        <v>Gobierno Autónomo Municipal De Tarabuco</v>
      </c>
      <c r="C268" s="229" t="s">
        <v>11991</v>
      </c>
      <c r="D268" s="217">
        <f>VLOOKUP(A268,'[1]RES. TRL'!A:C,2,FALSE)</f>
        <v>0</v>
      </c>
      <c r="E268" s="217">
        <f>VLOOKUP(A268,'[1]RES. TRL'!A:C,3,FALSE)</f>
        <v>0</v>
      </c>
      <c r="F268" s="217">
        <f>VLOOKUP(A268,[1]RES.CDI!A:B,2,FALSE)</f>
        <v>0</v>
      </c>
      <c r="G268" s="217">
        <f>VLOOKUP(A268,'[1]CUT Bs'!A:S,2,FALSE)</f>
        <v>0</v>
      </c>
      <c r="H268" s="217">
        <f>VLOOKUP(A268,'[1]CUT Bs'!A:S,3,FALSE)</f>
        <v>0</v>
      </c>
      <c r="I268" s="217">
        <f>VLOOKUP(A268,'[1]CUT Bs'!A:S,4,FALSE)</f>
        <v>0</v>
      </c>
      <c r="J268" s="217">
        <f>VLOOKUP(A268,'[1]CUT Bs'!A:S,5,FALSE)</f>
        <v>0</v>
      </c>
      <c r="K268" s="217">
        <f>VLOOKUP(A268,'[1]CUT Bs'!A:S,6,FALSE)</f>
        <v>0</v>
      </c>
      <c r="L268" s="217">
        <f>VLOOKUP(A268,'[1]CUT Bs'!A:S,7,FALSE)</f>
        <v>0</v>
      </c>
      <c r="M268" s="217">
        <f>VLOOKUP(A268,'[1]CUT Bs'!A:S,8,FALSE)</f>
        <v>0</v>
      </c>
      <c r="N268" s="217">
        <f>VLOOKUP(A268,'[1]CUT Bs'!A:S,9,FALSE)</f>
        <v>0</v>
      </c>
      <c r="O268" s="217">
        <f>VLOOKUP(A268,'[1]CUT Bs'!A:S,10,FALSE)</f>
        <v>0</v>
      </c>
      <c r="P268" s="217">
        <f>VLOOKUP(A268,'[1]CUT Bs'!A:S,11,FALSE)</f>
        <v>0</v>
      </c>
      <c r="Q268" s="217">
        <f>VLOOKUP(A268,'[1]CUT Bs'!A:S,12,FALSE)</f>
        <v>0</v>
      </c>
      <c r="R268" s="217">
        <f>VLOOKUP(A268,'[1]CUT Bs'!A:S,13,FALSE)</f>
        <v>0</v>
      </c>
      <c r="S268" s="217">
        <f>VLOOKUP(A268,'[1]CUT Bs'!A:S,14,FALSE)</f>
        <v>0</v>
      </c>
      <c r="T268" s="217">
        <f>VLOOKUP(A268,'[1]CUT Bs'!A:S,15,FALSE)</f>
        <v>0</v>
      </c>
      <c r="U268" s="217">
        <f>VLOOKUP(A268,'[1]CUT Bs'!A:S,16,FALSE)</f>
        <v>0</v>
      </c>
      <c r="V268" s="217">
        <f>VLOOKUP(A268,'[1]CUT Bs'!A:S,17,FALSE)</f>
        <v>0</v>
      </c>
      <c r="W268" s="217">
        <f>VLOOKUP(A268,'[1]RES. TRL'!F:H,2,FALSE)</f>
        <v>0</v>
      </c>
      <c r="X268" s="217">
        <f>VLOOKUP(A268,'[1]RES. TRL'!F:H,3,FALSE)</f>
        <v>0</v>
      </c>
      <c r="Y268" s="217">
        <f>VLOOKUP(A268,'[1]CUT USD'!A:N,2,FALSE)</f>
        <v>0</v>
      </c>
      <c r="Z268" s="217">
        <f>VLOOKUP(A268,'[1]CUT USD'!A:N,3,FALSE)</f>
        <v>0</v>
      </c>
      <c r="AA268" s="217">
        <f>VLOOKUP(A268,'[1]CUT USD'!A:N,4,FALSE)</f>
        <v>0</v>
      </c>
      <c r="AB268" s="217">
        <f>VLOOKUP(A268,'[1]CUT USD'!A:N,5,FALSE)</f>
        <v>0</v>
      </c>
      <c r="AC268" s="217">
        <f>VLOOKUP(A268,'[1]CUT USD'!A:N,6,FALSE)</f>
        <v>0</v>
      </c>
      <c r="AD268" s="217">
        <f>VLOOKUP(A268,'[1]CUT USD'!A:N,7,FALSE)</f>
        <v>0</v>
      </c>
      <c r="AE268" s="217">
        <f>VLOOKUP(A268,'[1]CUT USD'!A:N,8,FALSE)</f>
        <v>0</v>
      </c>
      <c r="AF268" s="217">
        <f>VLOOKUP(A268,'[1]CUT USD'!A:N,9,FALSE)</f>
        <v>0</v>
      </c>
      <c r="AG268" s="217">
        <f>VLOOKUP(A268,'[1]CUT USD'!A:N,10,FALSE)</f>
        <v>0</v>
      </c>
      <c r="AH268" s="217">
        <f>VLOOKUP(A268,'[1]CUT USD'!A:N,11,FALSE)</f>
        <v>0</v>
      </c>
      <c r="AI268" s="217">
        <f>VLOOKUP(A268,'[1]CUT USD'!A:N,12,FALSE)</f>
        <v>0</v>
      </c>
      <c r="AJ268" s="217">
        <f>VLOOKUP(A268,'[1]CUT USD'!A:N,13,FALSE)</f>
        <v>0</v>
      </c>
      <c r="AK268" s="217">
        <f>VLOOKUP(A268,'[1]CUT USD'!A:N,14,FALSE)</f>
        <v>0</v>
      </c>
      <c r="AL268" s="160">
        <f t="shared" si="5"/>
        <v>0</v>
      </c>
      <c r="AO268" s="84"/>
    </row>
    <row r="269" spans="1:41" ht="33" customHeight="1">
      <c r="A269" s="134">
        <v>1118</v>
      </c>
      <c r="B269" s="135" t="str">
        <f>PROPER(VLOOKUP(A269,[1]bd_lista!$A:$D,2,FALSE))</f>
        <v>Gobierno Autónomo Municipal De Yamparáez</v>
      </c>
      <c r="C269" s="229" t="s">
        <v>11991</v>
      </c>
      <c r="D269" s="217">
        <f>VLOOKUP(A269,'[1]RES. TRL'!A:C,2,FALSE)</f>
        <v>0</v>
      </c>
      <c r="E269" s="217">
        <f>VLOOKUP(A269,'[1]RES. TRL'!A:C,3,FALSE)</f>
        <v>0</v>
      </c>
      <c r="F269" s="217">
        <f>VLOOKUP(A269,[1]RES.CDI!A:B,2,FALSE)</f>
        <v>0</v>
      </c>
      <c r="G269" s="217">
        <f>VLOOKUP(A269,'[1]CUT Bs'!A:S,2,FALSE)</f>
        <v>0</v>
      </c>
      <c r="H269" s="217">
        <f>VLOOKUP(A269,'[1]CUT Bs'!A:S,3,FALSE)</f>
        <v>0</v>
      </c>
      <c r="I269" s="217">
        <f>VLOOKUP(A269,'[1]CUT Bs'!A:S,4,FALSE)</f>
        <v>0</v>
      </c>
      <c r="J269" s="217">
        <f>VLOOKUP(A269,'[1]CUT Bs'!A:S,5,FALSE)</f>
        <v>0</v>
      </c>
      <c r="K269" s="217">
        <f>VLOOKUP(A269,'[1]CUT Bs'!A:S,6,FALSE)</f>
        <v>0</v>
      </c>
      <c r="L269" s="217">
        <f>VLOOKUP(A269,'[1]CUT Bs'!A:S,7,FALSE)</f>
        <v>0</v>
      </c>
      <c r="M269" s="217">
        <f>VLOOKUP(A269,'[1]CUT Bs'!A:S,8,FALSE)</f>
        <v>0</v>
      </c>
      <c r="N269" s="217">
        <f>VLOOKUP(A269,'[1]CUT Bs'!A:S,9,FALSE)</f>
        <v>0</v>
      </c>
      <c r="O269" s="217">
        <f>VLOOKUP(A269,'[1]CUT Bs'!A:S,10,FALSE)</f>
        <v>0</v>
      </c>
      <c r="P269" s="217">
        <f>VLOOKUP(A269,'[1]CUT Bs'!A:S,11,FALSE)</f>
        <v>0</v>
      </c>
      <c r="Q269" s="217">
        <f>VLOOKUP(A269,'[1]CUT Bs'!A:S,12,FALSE)</f>
        <v>0</v>
      </c>
      <c r="R269" s="217">
        <f>VLOOKUP(A269,'[1]CUT Bs'!A:S,13,FALSE)</f>
        <v>0</v>
      </c>
      <c r="S269" s="217">
        <f>VLOOKUP(A269,'[1]CUT Bs'!A:S,14,FALSE)</f>
        <v>0</v>
      </c>
      <c r="T269" s="217">
        <f>VLOOKUP(A269,'[1]CUT Bs'!A:S,15,FALSE)</f>
        <v>0</v>
      </c>
      <c r="U269" s="217">
        <f>VLOOKUP(A269,'[1]CUT Bs'!A:S,16,FALSE)</f>
        <v>0</v>
      </c>
      <c r="V269" s="217">
        <f>VLOOKUP(A269,'[1]CUT Bs'!A:S,17,FALSE)</f>
        <v>0</v>
      </c>
      <c r="W269" s="217">
        <f>VLOOKUP(A269,'[1]RES. TRL'!F:H,2,FALSE)</f>
        <v>0</v>
      </c>
      <c r="X269" s="217">
        <f>VLOOKUP(A269,'[1]RES. TRL'!F:H,3,FALSE)</f>
        <v>0</v>
      </c>
      <c r="Y269" s="217">
        <f>VLOOKUP(A269,'[1]CUT USD'!A:N,2,FALSE)</f>
        <v>0</v>
      </c>
      <c r="Z269" s="217">
        <f>VLOOKUP(A269,'[1]CUT USD'!A:N,3,FALSE)</f>
        <v>0</v>
      </c>
      <c r="AA269" s="217">
        <f>VLOOKUP(A269,'[1]CUT USD'!A:N,4,FALSE)</f>
        <v>0</v>
      </c>
      <c r="AB269" s="217">
        <f>VLOOKUP(A269,'[1]CUT USD'!A:N,5,FALSE)</f>
        <v>0</v>
      </c>
      <c r="AC269" s="217">
        <f>VLOOKUP(A269,'[1]CUT USD'!A:N,6,FALSE)</f>
        <v>0</v>
      </c>
      <c r="AD269" s="217">
        <f>VLOOKUP(A269,'[1]CUT USD'!A:N,7,FALSE)</f>
        <v>0</v>
      </c>
      <c r="AE269" s="217">
        <f>VLOOKUP(A269,'[1]CUT USD'!A:N,8,FALSE)</f>
        <v>0</v>
      </c>
      <c r="AF269" s="217">
        <f>VLOOKUP(A269,'[1]CUT USD'!A:N,9,FALSE)</f>
        <v>0</v>
      </c>
      <c r="AG269" s="217">
        <f>VLOOKUP(A269,'[1]CUT USD'!A:N,10,FALSE)</f>
        <v>0</v>
      </c>
      <c r="AH269" s="217">
        <f>VLOOKUP(A269,'[1]CUT USD'!A:N,11,FALSE)</f>
        <v>0</v>
      </c>
      <c r="AI269" s="217">
        <f>VLOOKUP(A269,'[1]CUT USD'!A:N,12,FALSE)</f>
        <v>0</v>
      </c>
      <c r="AJ269" s="217">
        <f>VLOOKUP(A269,'[1]CUT USD'!A:N,13,FALSE)</f>
        <v>0</v>
      </c>
      <c r="AK269" s="217">
        <f>VLOOKUP(A269,'[1]CUT USD'!A:N,14,FALSE)</f>
        <v>0</v>
      </c>
      <c r="AL269" s="160">
        <f t="shared" ref="AL269:AL332" si="6">SUM(D269:AK269)</f>
        <v>0</v>
      </c>
      <c r="AO269" s="84"/>
    </row>
    <row r="270" spans="1:41" ht="33" customHeight="1">
      <c r="A270" s="134">
        <v>1119</v>
      </c>
      <c r="B270" s="135" t="str">
        <f>PROPER(VLOOKUP(A270,[1]bd_lista!$A:$D,2,FALSE))</f>
        <v>Gobierno Autónomo Municipal De Camargo</v>
      </c>
      <c r="C270" s="229" t="s">
        <v>11991</v>
      </c>
      <c r="D270" s="217">
        <f>VLOOKUP(A270,'[1]RES. TRL'!A:C,2,FALSE)</f>
        <v>0</v>
      </c>
      <c r="E270" s="217">
        <f>VLOOKUP(A270,'[1]RES. TRL'!A:C,3,FALSE)</f>
        <v>0</v>
      </c>
      <c r="F270" s="217">
        <f>VLOOKUP(A270,[1]RES.CDI!A:B,2,FALSE)</f>
        <v>0</v>
      </c>
      <c r="G270" s="217">
        <f>VLOOKUP(A270,'[1]CUT Bs'!A:S,2,FALSE)</f>
        <v>0</v>
      </c>
      <c r="H270" s="217">
        <f>VLOOKUP(A270,'[1]CUT Bs'!A:S,3,FALSE)</f>
        <v>0</v>
      </c>
      <c r="I270" s="217">
        <f>VLOOKUP(A270,'[1]CUT Bs'!A:S,4,FALSE)</f>
        <v>0</v>
      </c>
      <c r="J270" s="217">
        <f>VLOOKUP(A270,'[1]CUT Bs'!A:S,5,FALSE)</f>
        <v>0</v>
      </c>
      <c r="K270" s="217">
        <f>VLOOKUP(A270,'[1]CUT Bs'!A:S,6,FALSE)</f>
        <v>0</v>
      </c>
      <c r="L270" s="217">
        <f>VLOOKUP(A270,'[1]CUT Bs'!A:S,7,FALSE)</f>
        <v>0</v>
      </c>
      <c r="M270" s="217">
        <f>VLOOKUP(A270,'[1]CUT Bs'!A:S,8,FALSE)</f>
        <v>0</v>
      </c>
      <c r="N270" s="217">
        <f>VLOOKUP(A270,'[1]CUT Bs'!A:S,9,FALSE)</f>
        <v>0</v>
      </c>
      <c r="O270" s="217">
        <f>VLOOKUP(A270,'[1]CUT Bs'!A:S,10,FALSE)</f>
        <v>0</v>
      </c>
      <c r="P270" s="217">
        <f>VLOOKUP(A270,'[1]CUT Bs'!A:S,11,FALSE)</f>
        <v>0</v>
      </c>
      <c r="Q270" s="217">
        <f>VLOOKUP(A270,'[1]CUT Bs'!A:S,12,FALSE)</f>
        <v>0</v>
      </c>
      <c r="R270" s="217">
        <f>VLOOKUP(A270,'[1]CUT Bs'!A:S,13,FALSE)</f>
        <v>0</v>
      </c>
      <c r="S270" s="217">
        <f>VLOOKUP(A270,'[1]CUT Bs'!A:S,14,FALSE)</f>
        <v>0</v>
      </c>
      <c r="T270" s="217">
        <f>VLOOKUP(A270,'[1]CUT Bs'!A:S,15,FALSE)</f>
        <v>0</v>
      </c>
      <c r="U270" s="217">
        <f>VLOOKUP(A270,'[1]CUT Bs'!A:S,16,FALSE)</f>
        <v>0</v>
      </c>
      <c r="V270" s="217">
        <f>VLOOKUP(A270,'[1]CUT Bs'!A:S,17,FALSE)</f>
        <v>0</v>
      </c>
      <c r="W270" s="217">
        <f>VLOOKUP(A270,'[1]RES. TRL'!F:H,2,FALSE)</f>
        <v>0</v>
      </c>
      <c r="X270" s="217">
        <f>VLOOKUP(A270,'[1]RES. TRL'!F:H,3,FALSE)</f>
        <v>0</v>
      </c>
      <c r="Y270" s="217">
        <f>VLOOKUP(A270,'[1]CUT USD'!A:N,2,FALSE)</f>
        <v>0</v>
      </c>
      <c r="Z270" s="217">
        <f>VLOOKUP(A270,'[1]CUT USD'!A:N,3,FALSE)</f>
        <v>0</v>
      </c>
      <c r="AA270" s="217">
        <f>VLOOKUP(A270,'[1]CUT USD'!A:N,4,FALSE)</f>
        <v>0</v>
      </c>
      <c r="AB270" s="217">
        <f>VLOOKUP(A270,'[1]CUT USD'!A:N,5,FALSE)</f>
        <v>0</v>
      </c>
      <c r="AC270" s="217">
        <f>VLOOKUP(A270,'[1]CUT USD'!A:N,6,FALSE)</f>
        <v>0</v>
      </c>
      <c r="AD270" s="217">
        <f>VLOOKUP(A270,'[1]CUT USD'!A:N,7,FALSE)</f>
        <v>0</v>
      </c>
      <c r="AE270" s="217">
        <f>VLOOKUP(A270,'[1]CUT USD'!A:N,8,FALSE)</f>
        <v>0</v>
      </c>
      <c r="AF270" s="217">
        <f>VLOOKUP(A270,'[1]CUT USD'!A:N,9,FALSE)</f>
        <v>0</v>
      </c>
      <c r="AG270" s="217">
        <f>VLOOKUP(A270,'[1]CUT USD'!A:N,10,FALSE)</f>
        <v>0</v>
      </c>
      <c r="AH270" s="217">
        <f>VLOOKUP(A270,'[1]CUT USD'!A:N,11,FALSE)</f>
        <v>0</v>
      </c>
      <c r="AI270" s="217">
        <f>VLOOKUP(A270,'[1]CUT USD'!A:N,12,FALSE)</f>
        <v>0</v>
      </c>
      <c r="AJ270" s="217">
        <f>VLOOKUP(A270,'[1]CUT USD'!A:N,13,FALSE)</f>
        <v>0</v>
      </c>
      <c r="AK270" s="217">
        <f>VLOOKUP(A270,'[1]CUT USD'!A:N,14,FALSE)</f>
        <v>0</v>
      </c>
      <c r="AL270" s="160">
        <f t="shared" si="6"/>
        <v>0</v>
      </c>
      <c r="AO270" s="84"/>
    </row>
    <row r="271" spans="1:41" ht="33" customHeight="1">
      <c r="A271" s="134">
        <v>1120</v>
      </c>
      <c r="B271" s="135" t="str">
        <f>PROPER(VLOOKUP(A271,[1]bd_lista!$A:$D,2,FALSE))</f>
        <v>Gobierno Autónomo Municipal De San Lucas</v>
      </c>
      <c r="C271" s="229" t="s">
        <v>11991</v>
      </c>
      <c r="D271" s="217">
        <f>VLOOKUP(A271,'[1]RES. TRL'!A:C,2,FALSE)</f>
        <v>0</v>
      </c>
      <c r="E271" s="217">
        <f>VLOOKUP(A271,'[1]RES. TRL'!A:C,3,FALSE)</f>
        <v>0</v>
      </c>
      <c r="F271" s="217">
        <f>VLOOKUP(A271,[1]RES.CDI!A:B,2,FALSE)</f>
        <v>0</v>
      </c>
      <c r="G271" s="217">
        <f>VLOOKUP(A271,'[1]CUT Bs'!A:S,2,FALSE)</f>
        <v>0</v>
      </c>
      <c r="H271" s="217">
        <f>VLOOKUP(A271,'[1]CUT Bs'!A:S,3,FALSE)</f>
        <v>0</v>
      </c>
      <c r="I271" s="217">
        <f>VLOOKUP(A271,'[1]CUT Bs'!A:S,4,FALSE)</f>
        <v>0</v>
      </c>
      <c r="J271" s="217">
        <f>VLOOKUP(A271,'[1]CUT Bs'!A:S,5,FALSE)</f>
        <v>0</v>
      </c>
      <c r="K271" s="217">
        <f>VLOOKUP(A271,'[1]CUT Bs'!A:S,6,FALSE)</f>
        <v>0</v>
      </c>
      <c r="L271" s="217">
        <f>VLOOKUP(A271,'[1]CUT Bs'!A:S,7,FALSE)</f>
        <v>0</v>
      </c>
      <c r="M271" s="217">
        <f>VLOOKUP(A271,'[1]CUT Bs'!A:S,8,FALSE)</f>
        <v>0</v>
      </c>
      <c r="N271" s="217">
        <f>VLOOKUP(A271,'[1]CUT Bs'!A:S,9,FALSE)</f>
        <v>0</v>
      </c>
      <c r="O271" s="217">
        <f>VLOOKUP(A271,'[1]CUT Bs'!A:S,10,FALSE)</f>
        <v>0</v>
      </c>
      <c r="P271" s="217">
        <f>VLOOKUP(A271,'[1]CUT Bs'!A:S,11,FALSE)</f>
        <v>0</v>
      </c>
      <c r="Q271" s="217">
        <f>VLOOKUP(A271,'[1]CUT Bs'!A:S,12,FALSE)</f>
        <v>0</v>
      </c>
      <c r="R271" s="217">
        <f>VLOOKUP(A271,'[1]CUT Bs'!A:S,13,FALSE)</f>
        <v>0</v>
      </c>
      <c r="S271" s="217">
        <f>VLOOKUP(A271,'[1]CUT Bs'!A:S,14,FALSE)</f>
        <v>0</v>
      </c>
      <c r="T271" s="217">
        <f>VLOOKUP(A271,'[1]CUT Bs'!A:S,15,FALSE)</f>
        <v>0</v>
      </c>
      <c r="U271" s="217">
        <f>VLOOKUP(A271,'[1]CUT Bs'!A:S,16,FALSE)</f>
        <v>0</v>
      </c>
      <c r="V271" s="217">
        <f>VLOOKUP(A271,'[1]CUT Bs'!A:S,17,FALSE)</f>
        <v>0</v>
      </c>
      <c r="W271" s="217">
        <f>VLOOKUP(A271,'[1]RES. TRL'!F:H,2,FALSE)</f>
        <v>0</v>
      </c>
      <c r="X271" s="217">
        <f>VLOOKUP(A271,'[1]RES. TRL'!F:H,3,FALSE)</f>
        <v>0</v>
      </c>
      <c r="Y271" s="217">
        <f>VLOOKUP(A271,'[1]CUT USD'!A:N,2,FALSE)</f>
        <v>0</v>
      </c>
      <c r="Z271" s="217">
        <f>VLOOKUP(A271,'[1]CUT USD'!A:N,3,FALSE)</f>
        <v>0</v>
      </c>
      <c r="AA271" s="217">
        <f>VLOOKUP(A271,'[1]CUT USD'!A:N,4,FALSE)</f>
        <v>0</v>
      </c>
      <c r="AB271" s="217">
        <f>VLOOKUP(A271,'[1]CUT USD'!A:N,5,FALSE)</f>
        <v>0</v>
      </c>
      <c r="AC271" s="217">
        <f>VLOOKUP(A271,'[1]CUT USD'!A:N,6,FALSE)</f>
        <v>0</v>
      </c>
      <c r="AD271" s="217">
        <f>VLOOKUP(A271,'[1]CUT USD'!A:N,7,FALSE)</f>
        <v>0</v>
      </c>
      <c r="AE271" s="217">
        <f>VLOOKUP(A271,'[1]CUT USD'!A:N,8,FALSE)</f>
        <v>0</v>
      </c>
      <c r="AF271" s="217">
        <f>VLOOKUP(A271,'[1]CUT USD'!A:N,9,FALSE)</f>
        <v>0</v>
      </c>
      <c r="AG271" s="217">
        <f>VLOOKUP(A271,'[1]CUT USD'!A:N,10,FALSE)</f>
        <v>0</v>
      </c>
      <c r="AH271" s="217">
        <f>VLOOKUP(A271,'[1]CUT USD'!A:N,11,FALSE)</f>
        <v>0</v>
      </c>
      <c r="AI271" s="217">
        <f>VLOOKUP(A271,'[1]CUT USD'!A:N,12,FALSE)</f>
        <v>0</v>
      </c>
      <c r="AJ271" s="217">
        <f>VLOOKUP(A271,'[1]CUT USD'!A:N,13,FALSE)</f>
        <v>0</v>
      </c>
      <c r="AK271" s="217">
        <f>VLOOKUP(A271,'[1]CUT USD'!A:N,14,FALSE)</f>
        <v>0</v>
      </c>
      <c r="AL271" s="160">
        <f t="shared" si="6"/>
        <v>0</v>
      </c>
      <c r="AO271" s="84"/>
    </row>
    <row r="272" spans="1:41" ht="33" customHeight="1">
      <c r="A272" s="134">
        <v>1121</v>
      </c>
      <c r="B272" s="135" t="str">
        <f>PROPER(VLOOKUP(A272,[1]bd_lista!$A:$D,2,FALSE))</f>
        <v>Gobierno Autónomo Municipal De Incahuasi</v>
      </c>
      <c r="C272" s="229" t="s">
        <v>11991</v>
      </c>
      <c r="D272" s="217">
        <f>VLOOKUP(A272,'[1]RES. TRL'!A:C,2,FALSE)</f>
        <v>0</v>
      </c>
      <c r="E272" s="217">
        <f>VLOOKUP(A272,'[1]RES. TRL'!A:C,3,FALSE)</f>
        <v>0</v>
      </c>
      <c r="F272" s="217">
        <f>VLOOKUP(A272,[1]RES.CDI!A:B,2,FALSE)</f>
        <v>0</v>
      </c>
      <c r="G272" s="217">
        <f>VLOOKUP(A272,'[1]CUT Bs'!A:S,2,FALSE)</f>
        <v>0</v>
      </c>
      <c r="H272" s="217">
        <f>VLOOKUP(A272,'[1]CUT Bs'!A:S,3,FALSE)</f>
        <v>0</v>
      </c>
      <c r="I272" s="217">
        <f>VLOOKUP(A272,'[1]CUT Bs'!A:S,4,FALSE)</f>
        <v>0</v>
      </c>
      <c r="J272" s="217">
        <f>VLOOKUP(A272,'[1]CUT Bs'!A:S,5,FALSE)</f>
        <v>0</v>
      </c>
      <c r="K272" s="217">
        <f>VLOOKUP(A272,'[1]CUT Bs'!A:S,6,FALSE)</f>
        <v>0</v>
      </c>
      <c r="L272" s="217">
        <f>VLOOKUP(A272,'[1]CUT Bs'!A:S,7,FALSE)</f>
        <v>0</v>
      </c>
      <c r="M272" s="217">
        <f>VLOOKUP(A272,'[1]CUT Bs'!A:S,8,FALSE)</f>
        <v>0</v>
      </c>
      <c r="N272" s="217">
        <f>VLOOKUP(A272,'[1]CUT Bs'!A:S,9,FALSE)</f>
        <v>0</v>
      </c>
      <c r="O272" s="217">
        <f>VLOOKUP(A272,'[1]CUT Bs'!A:S,10,FALSE)</f>
        <v>0</v>
      </c>
      <c r="P272" s="217">
        <f>VLOOKUP(A272,'[1]CUT Bs'!A:S,11,FALSE)</f>
        <v>0</v>
      </c>
      <c r="Q272" s="217">
        <f>VLOOKUP(A272,'[1]CUT Bs'!A:S,12,FALSE)</f>
        <v>0</v>
      </c>
      <c r="R272" s="217">
        <f>VLOOKUP(A272,'[1]CUT Bs'!A:S,13,FALSE)</f>
        <v>0</v>
      </c>
      <c r="S272" s="217">
        <f>VLOOKUP(A272,'[1]CUT Bs'!A:S,14,FALSE)</f>
        <v>0</v>
      </c>
      <c r="T272" s="217">
        <f>VLOOKUP(A272,'[1]CUT Bs'!A:S,15,FALSE)</f>
        <v>0</v>
      </c>
      <c r="U272" s="217">
        <f>VLOOKUP(A272,'[1]CUT Bs'!A:S,16,FALSE)</f>
        <v>0</v>
      </c>
      <c r="V272" s="217">
        <f>VLOOKUP(A272,'[1]CUT Bs'!A:S,17,FALSE)</f>
        <v>0</v>
      </c>
      <c r="W272" s="217">
        <f>VLOOKUP(A272,'[1]RES. TRL'!F:H,2,FALSE)</f>
        <v>0</v>
      </c>
      <c r="X272" s="217">
        <f>VLOOKUP(A272,'[1]RES. TRL'!F:H,3,FALSE)</f>
        <v>0</v>
      </c>
      <c r="Y272" s="217">
        <f>VLOOKUP(A272,'[1]CUT USD'!A:N,2,FALSE)</f>
        <v>0</v>
      </c>
      <c r="Z272" s="217">
        <f>VLOOKUP(A272,'[1]CUT USD'!A:N,3,FALSE)</f>
        <v>0</v>
      </c>
      <c r="AA272" s="217">
        <f>VLOOKUP(A272,'[1]CUT USD'!A:N,4,FALSE)</f>
        <v>0</v>
      </c>
      <c r="AB272" s="217">
        <f>VLOOKUP(A272,'[1]CUT USD'!A:N,5,FALSE)</f>
        <v>0</v>
      </c>
      <c r="AC272" s="217">
        <f>VLOOKUP(A272,'[1]CUT USD'!A:N,6,FALSE)</f>
        <v>0</v>
      </c>
      <c r="AD272" s="217">
        <f>VLOOKUP(A272,'[1]CUT USD'!A:N,7,FALSE)</f>
        <v>0</v>
      </c>
      <c r="AE272" s="217">
        <f>VLOOKUP(A272,'[1]CUT USD'!A:N,8,FALSE)</f>
        <v>0</v>
      </c>
      <c r="AF272" s="217">
        <f>VLOOKUP(A272,'[1]CUT USD'!A:N,9,FALSE)</f>
        <v>0</v>
      </c>
      <c r="AG272" s="217">
        <f>VLOOKUP(A272,'[1]CUT USD'!A:N,10,FALSE)</f>
        <v>0</v>
      </c>
      <c r="AH272" s="217">
        <f>VLOOKUP(A272,'[1]CUT USD'!A:N,11,FALSE)</f>
        <v>0</v>
      </c>
      <c r="AI272" s="217">
        <f>VLOOKUP(A272,'[1]CUT USD'!A:N,12,FALSE)</f>
        <v>0</v>
      </c>
      <c r="AJ272" s="217">
        <f>VLOOKUP(A272,'[1]CUT USD'!A:N,13,FALSE)</f>
        <v>0</v>
      </c>
      <c r="AK272" s="217">
        <f>VLOOKUP(A272,'[1]CUT USD'!A:N,14,FALSE)</f>
        <v>0</v>
      </c>
      <c r="AL272" s="160">
        <f t="shared" si="6"/>
        <v>0</v>
      </c>
      <c r="AO272" s="84"/>
    </row>
    <row r="273" spans="1:41" ht="33" customHeight="1">
      <c r="A273" s="134">
        <v>1122</v>
      </c>
      <c r="B273" s="135" t="str">
        <f>PROPER(VLOOKUP(A273,[1]bd_lista!$A:$D,2,FALSE))</f>
        <v>Gobierno Autónomo Municipal De Villa Serrano</v>
      </c>
      <c r="C273" s="229" t="s">
        <v>11991</v>
      </c>
      <c r="D273" s="217">
        <f>VLOOKUP(A273,'[1]RES. TRL'!A:C,2,FALSE)</f>
        <v>0</v>
      </c>
      <c r="E273" s="217">
        <f>VLOOKUP(A273,'[1]RES. TRL'!A:C,3,FALSE)</f>
        <v>0</v>
      </c>
      <c r="F273" s="217">
        <f>VLOOKUP(A273,[1]RES.CDI!A:B,2,FALSE)</f>
        <v>0</v>
      </c>
      <c r="G273" s="217">
        <f>VLOOKUP(A273,'[1]CUT Bs'!A:S,2,FALSE)</f>
        <v>0</v>
      </c>
      <c r="H273" s="217">
        <f>VLOOKUP(A273,'[1]CUT Bs'!A:S,3,FALSE)</f>
        <v>0</v>
      </c>
      <c r="I273" s="217">
        <f>VLOOKUP(A273,'[1]CUT Bs'!A:S,4,FALSE)</f>
        <v>0</v>
      </c>
      <c r="J273" s="217">
        <f>VLOOKUP(A273,'[1]CUT Bs'!A:S,5,FALSE)</f>
        <v>0</v>
      </c>
      <c r="K273" s="217">
        <f>VLOOKUP(A273,'[1]CUT Bs'!A:S,6,FALSE)</f>
        <v>0</v>
      </c>
      <c r="L273" s="217">
        <f>VLOOKUP(A273,'[1]CUT Bs'!A:S,7,FALSE)</f>
        <v>0</v>
      </c>
      <c r="M273" s="217">
        <f>VLOOKUP(A273,'[1]CUT Bs'!A:S,8,FALSE)</f>
        <v>0</v>
      </c>
      <c r="N273" s="217">
        <f>VLOOKUP(A273,'[1]CUT Bs'!A:S,9,FALSE)</f>
        <v>0</v>
      </c>
      <c r="O273" s="217">
        <f>VLOOKUP(A273,'[1]CUT Bs'!A:S,10,FALSE)</f>
        <v>0</v>
      </c>
      <c r="P273" s="217">
        <f>VLOOKUP(A273,'[1]CUT Bs'!A:S,11,FALSE)</f>
        <v>0</v>
      </c>
      <c r="Q273" s="217">
        <f>VLOOKUP(A273,'[1]CUT Bs'!A:S,12,FALSE)</f>
        <v>0</v>
      </c>
      <c r="R273" s="217">
        <f>VLOOKUP(A273,'[1]CUT Bs'!A:S,13,FALSE)</f>
        <v>0</v>
      </c>
      <c r="S273" s="217">
        <f>VLOOKUP(A273,'[1]CUT Bs'!A:S,14,FALSE)</f>
        <v>0</v>
      </c>
      <c r="T273" s="217">
        <f>VLOOKUP(A273,'[1]CUT Bs'!A:S,15,FALSE)</f>
        <v>0</v>
      </c>
      <c r="U273" s="217">
        <f>VLOOKUP(A273,'[1]CUT Bs'!A:S,16,FALSE)</f>
        <v>0</v>
      </c>
      <c r="V273" s="217">
        <f>VLOOKUP(A273,'[1]CUT Bs'!A:S,17,FALSE)</f>
        <v>0</v>
      </c>
      <c r="W273" s="217">
        <f>VLOOKUP(A273,'[1]RES. TRL'!F:H,2,FALSE)</f>
        <v>0</v>
      </c>
      <c r="X273" s="217">
        <f>VLOOKUP(A273,'[1]RES. TRL'!F:H,3,FALSE)</f>
        <v>0</v>
      </c>
      <c r="Y273" s="217">
        <f>VLOOKUP(A273,'[1]CUT USD'!A:N,2,FALSE)</f>
        <v>0</v>
      </c>
      <c r="Z273" s="217">
        <f>VLOOKUP(A273,'[1]CUT USD'!A:N,3,FALSE)</f>
        <v>0</v>
      </c>
      <c r="AA273" s="217">
        <f>VLOOKUP(A273,'[1]CUT USD'!A:N,4,FALSE)</f>
        <v>0</v>
      </c>
      <c r="AB273" s="217">
        <f>VLOOKUP(A273,'[1]CUT USD'!A:N,5,FALSE)</f>
        <v>0</v>
      </c>
      <c r="AC273" s="217">
        <f>VLOOKUP(A273,'[1]CUT USD'!A:N,6,FALSE)</f>
        <v>0</v>
      </c>
      <c r="AD273" s="217">
        <f>VLOOKUP(A273,'[1]CUT USD'!A:N,7,FALSE)</f>
        <v>0</v>
      </c>
      <c r="AE273" s="217">
        <f>VLOOKUP(A273,'[1]CUT USD'!A:N,8,FALSE)</f>
        <v>0</v>
      </c>
      <c r="AF273" s="217">
        <f>VLOOKUP(A273,'[1]CUT USD'!A:N,9,FALSE)</f>
        <v>0</v>
      </c>
      <c r="AG273" s="217">
        <f>VLOOKUP(A273,'[1]CUT USD'!A:N,10,FALSE)</f>
        <v>0</v>
      </c>
      <c r="AH273" s="217">
        <f>VLOOKUP(A273,'[1]CUT USD'!A:N,11,FALSE)</f>
        <v>0</v>
      </c>
      <c r="AI273" s="217">
        <f>VLOOKUP(A273,'[1]CUT USD'!A:N,12,FALSE)</f>
        <v>0</v>
      </c>
      <c r="AJ273" s="217">
        <f>VLOOKUP(A273,'[1]CUT USD'!A:N,13,FALSE)</f>
        <v>0</v>
      </c>
      <c r="AK273" s="217">
        <f>VLOOKUP(A273,'[1]CUT USD'!A:N,14,FALSE)</f>
        <v>0</v>
      </c>
      <c r="AL273" s="160">
        <f t="shared" si="6"/>
        <v>0</v>
      </c>
      <c r="AO273" s="84"/>
    </row>
    <row r="274" spans="1:41" ht="33" customHeight="1">
      <c r="A274" s="134">
        <v>1123</v>
      </c>
      <c r="B274" s="135" t="str">
        <f>PROPER(VLOOKUP(A274,[1]bd_lista!$A:$D,2,FALSE))</f>
        <v>Gobierno Autónomo Municipal De Camataqui (Villa Abecia)</v>
      </c>
      <c r="C274" s="229" t="s">
        <v>11991</v>
      </c>
      <c r="D274" s="217">
        <f>VLOOKUP(A274,'[1]RES. TRL'!A:C,2,FALSE)</f>
        <v>0</v>
      </c>
      <c r="E274" s="217">
        <f>VLOOKUP(A274,'[1]RES. TRL'!A:C,3,FALSE)</f>
        <v>0</v>
      </c>
      <c r="F274" s="217">
        <f>VLOOKUP(A274,[1]RES.CDI!A:B,2,FALSE)</f>
        <v>0</v>
      </c>
      <c r="G274" s="217">
        <f>VLOOKUP(A274,'[1]CUT Bs'!A:S,2,FALSE)</f>
        <v>0</v>
      </c>
      <c r="H274" s="217">
        <f>VLOOKUP(A274,'[1]CUT Bs'!A:S,3,FALSE)</f>
        <v>0</v>
      </c>
      <c r="I274" s="217">
        <f>VLOOKUP(A274,'[1]CUT Bs'!A:S,4,FALSE)</f>
        <v>0</v>
      </c>
      <c r="J274" s="217">
        <f>VLOOKUP(A274,'[1]CUT Bs'!A:S,5,FALSE)</f>
        <v>0</v>
      </c>
      <c r="K274" s="217">
        <f>VLOOKUP(A274,'[1]CUT Bs'!A:S,6,FALSE)</f>
        <v>0</v>
      </c>
      <c r="L274" s="217">
        <f>VLOOKUP(A274,'[1]CUT Bs'!A:S,7,FALSE)</f>
        <v>0</v>
      </c>
      <c r="M274" s="217">
        <f>VLOOKUP(A274,'[1]CUT Bs'!A:S,8,FALSE)</f>
        <v>0</v>
      </c>
      <c r="N274" s="217">
        <f>VLOOKUP(A274,'[1]CUT Bs'!A:S,9,FALSE)</f>
        <v>0</v>
      </c>
      <c r="O274" s="217">
        <f>VLOOKUP(A274,'[1]CUT Bs'!A:S,10,FALSE)</f>
        <v>0</v>
      </c>
      <c r="P274" s="217">
        <f>VLOOKUP(A274,'[1]CUT Bs'!A:S,11,FALSE)</f>
        <v>0</v>
      </c>
      <c r="Q274" s="217">
        <f>VLOOKUP(A274,'[1]CUT Bs'!A:S,12,FALSE)</f>
        <v>0</v>
      </c>
      <c r="R274" s="217">
        <f>VLOOKUP(A274,'[1]CUT Bs'!A:S,13,FALSE)</f>
        <v>0</v>
      </c>
      <c r="S274" s="217">
        <f>VLOOKUP(A274,'[1]CUT Bs'!A:S,14,FALSE)</f>
        <v>0</v>
      </c>
      <c r="T274" s="217">
        <f>VLOOKUP(A274,'[1]CUT Bs'!A:S,15,FALSE)</f>
        <v>0</v>
      </c>
      <c r="U274" s="217">
        <f>VLOOKUP(A274,'[1]CUT Bs'!A:S,16,FALSE)</f>
        <v>0</v>
      </c>
      <c r="V274" s="217">
        <f>VLOOKUP(A274,'[1]CUT Bs'!A:S,17,FALSE)</f>
        <v>0</v>
      </c>
      <c r="W274" s="217">
        <f>VLOOKUP(A274,'[1]RES. TRL'!F:H,2,FALSE)</f>
        <v>0</v>
      </c>
      <c r="X274" s="217">
        <f>VLOOKUP(A274,'[1]RES. TRL'!F:H,3,FALSE)</f>
        <v>0</v>
      </c>
      <c r="Y274" s="217">
        <f>VLOOKUP(A274,'[1]CUT USD'!A:N,2,FALSE)</f>
        <v>0</v>
      </c>
      <c r="Z274" s="217">
        <f>VLOOKUP(A274,'[1]CUT USD'!A:N,3,FALSE)</f>
        <v>0</v>
      </c>
      <c r="AA274" s="217">
        <f>VLOOKUP(A274,'[1]CUT USD'!A:N,4,FALSE)</f>
        <v>0</v>
      </c>
      <c r="AB274" s="217">
        <f>VLOOKUP(A274,'[1]CUT USD'!A:N,5,FALSE)</f>
        <v>0</v>
      </c>
      <c r="AC274" s="217">
        <f>VLOOKUP(A274,'[1]CUT USD'!A:N,6,FALSE)</f>
        <v>0</v>
      </c>
      <c r="AD274" s="217">
        <f>VLOOKUP(A274,'[1]CUT USD'!A:N,7,FALSE)</f>
        <v>0</v>
      </c>
      <c r="AE274" s="217">
        <f>VLOOKUP(A274,'[1]CUT USD'!A:N,8,FALSE)</f>
        <v>0</v>
      </c>
      <c r="AF274" s="217">
        <f>VLOOKUP(A274,'[1]CUT USD'!A:N,9,FALSE)</f>
        <v>0</v>
      </c>
      <c r="AG274" s="217">
        <f>VLOOKUP(A274,'[1]CUT USD'!A:N,10,FALSE)</f>
        <v>0</v>
      </c>
      <c r="AH274" s="217">
        <f>VLOOKUP(A274,'[1]CUT USD'!A:N,11,FALSE)</f>
        <v>0</v>
      </c>
      <c r="AI274" s="217">
        <f>VLOOKUP(A274,'[1]CUT USD'!A:N,12,FALSE)</f>
        <v>0</v>
      </c>
      <c r="AJ274" s="217">
        <f>VLOOKUP(A274,'[1]CUT USD'!A:N,13,FALSE)</f>
        <v>0</v>
      </c>
      <c r="AK274" s="217">
        <f>VLOOKUP(A274,'[1]CUT USD'!A:N,14,FALSE)</f>
        <v>0</v>
      </c>
      <c r="AL274" s="160">
        <f t="shared" si="6"/>
        <v>0</v>
      </c>
      <c r="AO274" s="84"/>
    </row>
    <row r="275" spans="1:41" ht="33" customHeight="1">
      <c r="A275" s="134">
        <v>1124</v>
      </c>
      <c r="B275" s="135" t="str">
        <f>PROPER(VLOOKUP(A275,[1]bd_lista!$A:$D,2,FALSE))</f>
        <v>Gobierno Autónomo Municipal De Culpina</v>
      </c>
      <c r="C275" s="229" t="s">
        <v>11991</v>
      </c>
      <c r="D275" s="217">
        <f>VLOOKUP(A275,'[1]RES. TRL'!A:C,2,FALSE)</f>
        <v>0</v>
      </c>
      <c r="E275" s="217">
        <f>VLOOKUP(A275,'[1]RES. TRL'!A:C,3,FALSE)</f>
        <v>0</v>
      </c>
      <c r="F275" s="217">
        <f>VLOOKUP(A275,[1]RES.CDI!A:B,2,FALSE)</f>
        <v>0</v>
      </c>
      <c r="G275" s="217">
        <f>VLOOKUP(A275,'[1]CUT Bs'!A:S,2,FALSE)</f>
        <v>0</v>
      </c>
      <c r="H275" s="217">
        <f>VLOOKUP(A275,'[1]CUT Bs'!A:S,3,FALSE)</f>
        <v>0</v>
      </c>
      <c r="I275" s="217">
        <f>VLOOKUP(A275,'[1]CUT Bs'!A:S,4,FALSE)</f>
        <v>0</v>
      </c>
      <c r="J275" s="217">
        <f>VLOOKUP(A275,'[1]CUT Bs'!A:S,5,FALSE)</f>
        <v>0</v>
      </c>
      <c r="K275" s="217">
        <f>VLOOKUP(A275,'[1]CUT Bs'!A:S,6,FALSE)</f>
        <v>0</v>
      </c>
      <c r="L275" s="217">
        <f>VLOOKUP(A275,'[1]CUT Bs'!A:S,7,FALSE)</f>
        <v>0</v>
      </c>
      <c r="M275" s="217">
        <f>VLOOKUP(A275,'[1]CUT Bs'!A:S,8,FALSE)</f>
        <v>0</v>
      </c>
      <c r="N275" s="217">
        <f>VLOOKUP(A275,'[1]CUT Bs'!A:S,9,FALSE)</f>
        <v>0</v>
      </c>
      <c r="O275" s="217">
        <f>VLOOKUP(A275,'[1]CUT Bs'!A:S,10,FALSE)</f>
        <v>0</v>
      </c>
      <c r="P275" s="217">
        <f>VLOOKUP(A275,'[1]CUT Bs'!A:S,11,FALSE)</f>
        <v>0</v>
      </c>
      <c r="Q275" s="217">
        <f>VLOOKUP(A275,'[1]CUT Bs'!A:S,12,FALSE)</f>
        <v>0</v>
      </c>
      <c r="R275" s="217">
        <f>VLOOKUP(A275,'[1]CUT Bs'!A:S,13,FALSE)</f>
        <v>0</v>
      </c>
      <c r="S275" s="217">
        <f>VLOOKUP(A275,'[1]CUT Bs'!A:S,14,FALSE)</f>
        <v>0</v>
      </c>
      <c r="T275" s="217">
        <f>VLOOKUP(A275,'[1]CUT Bs'!A:S,15,FALSE)</f>
        <v>0</v>
      </c>
      <c r="U275" s="217">
        <f>VLOOKUP(A275,'[1]CUT Bs'!A:S,16,FALSE)</f>
        <v>0</v>
      </c>
      <c r="V275" s="217">
        <f>VLOOKUP(A275,'[1]CUT Bs'!A:S,17,FALSE)</f>
        <v>0</v>
      </c>
      <c r="W275" s="217">
        <f>VLOOKUP(A275,'[1]RES. TRL'!F:H,2,FALSE)</f>
        <v>0</v>
      </c>
      <c r="X275" s="217">
        <f>VLOOKUP(A275,'[1]RES. TRL'!F:H,3,FALSE)</f>
        <v>0</v>
      </c>
      <c r="Y275" s="217">
        <f>VLOOKUP(A275,'[1]CUT USD'!A:N,2,FALSE)</f>
        <v>0</v>
      </c>
      <c r="Z275" s="217">
        <f>VLOOKUP(A275,'[1]CUT USD'!A:N,3,FALSE)</f>
        <v>0</v>
      </c>
      <c r="AA275" s="217">
        <f>VLOOKUP(A275,'[1]CUT USD'!A:N,4,FALSE)</f>
        <v>0</v>
      </c>
      <c r="AB275" s="217">
        <f>VLOOKUP(A275,'[1]CUT USD'!A:N,5,FALSE)</f>
        <v>0</v>
      </c>
      <c r="AC275" s="217">
        <f>VLOOKUP(A275,'[1]CUT USD'!A:N,6,FALSE)</f>
        <v>0</v>
      </c>
      <c r="AD275" s="217">
        <f>VLOOKUP(A275,'[1]CUT USD'!A:N,7,FALSE)</f>
        <v>0</v>
      </c>
      <c r="AE275" s="217">
        <f>VLOOKUP(A275,'[1]CUT USD'!A:N,8,FALSE)</f>
        <v>0</v>
      </c>
      <c r="AF275" s="217">
        <f>VLOOKUP(A275,'[1]CUT USD'!A:N,9,FALSE)</f>
        <v>0</v>
      </c>
      <c r="AG275" s="217">
        <f>VLOOKUP(A275,'[1]CUT USD'!A:N,10,FALSE)</f>
        <v>0</v>
      </c>
      <c r="AH275" s="217">
        <f>VLOOKUP(A275,'[1]CUT USD'!A:N,11,FALSE)</f>
        <v>0</v>
      </c>
      <c r="AI275" s="217">
        <f>VLOOKUP(A275,'[1]CUT USD'!A:N,12,FALSE)</f>
        <v>0</v>
      </c>
      <c r="AJ275" s="217">
        <f>VLOOKUP(A275,'[1]CUT USD'!A:N,13,FALSE)</f>
        <v>0</v>
      </c>
      <c r="AK275" s="217">
        <f>VLOOKUP(A275,'[1]CUT USD'!A:N,14,FALSE)</f>
        <v>0</v>
      </c>
      <c r="AL275" s="160">
        <f t="shared" si="6"/>
        <v>0</v>
      </c>
      <c r="AO275" s="84"/>
    </row>
    <row r="276" spans="1:41" ht="33" customHeight="1">
      <c r="A276" s="134">
        <v>1125</v>
      </c>
      <c r="B276" s="135" t="str">
        <f>PROPER(VLOOKUP(A276,[1]bd_lista!$A:$D,2,FALSE))</f>
        <v>Gobierno Autónomo Municipal De Las Carreras</v>
      </c>
      <c r="C276" s="229" t="s">
        <v>11991</v>
      </c>
      <c r="D276" s="217">
        <f>VLOOKUP(A276,'[1]RES. TRL'!A:C,2,FALSE)</f>
        <v>0</v>
      </c>
      <c r="E276" s="217">
        <f>VLOOKUP(A276,'[1]RES. TRL'!A:C,3,FALSE)</f>
        <v>0</v>
      </c>
      <c r="F276" s="217">
        <f>VLOOKUP(A276,[1]RES.CDI!A:B,2,FALSE)</f>
        <v>0</v>
      </c>
      <c r="G276" s="217">
        <f>VLOOKUP(A276,'[1]CUT Bs'!A:S,2,FALSE)</f>
        <v>0</v>
      </c>
      <c r="H276" s="217">
        <f>VLOOKUP(A276,'[1]CUT Bs'!A:S,3,FALSE)</f>
        <v>0</v>
      </c>
      <c r="I276" s="217">
        <f>VLOOKUP(A276,'[1]CUT Bs'!A:S,4,FALSE)</f>
        <v>0</v>
      </c>
      <c r="J276" s="217">
        <f>VLOOKUP(A276,'[1]CUT Bs'!A:S,5,FALSE)</f>
        <v>0</v>
      </c>
      <c r="K276" s="217">
        <f>VLOOKUP(A276,'[1]CUT Bs'!A:S,6,FALSE)</f>
        <v>0</v>
      </c>
      <c r="L276" s="217">
        <f>VLOOKUP(A276,'[1]CUT Bs'!A:S,7,FALSE)</f>
        <v>0</v>
      </c>
      <c r="M276" s="217">
        <f>VLOOKUP(A276,'[1]CUT Bs'!A:S,8,FALSE)</f>
        <v>0</v>
      </c>
      <c r="N276" s="217">
        <f>VLOOKUP(A276,'[1]CUT Bs'!A:S,9,FALSE)</f>
        <v>0</v>
      </c>
      <c r="O276" s="217">
        <f>VLOOKUP(A276,'[1]CUT Bs'!A:S,10,FALSE)</f>
        <v>0</v>
      </c>
      <c r="P276" s="217">
        <f>VLOOKUP(A276,'[1]CUT Bs'!A:S,11,FALSE)</f>
        <v>0</v>
      </c>
      <c r="Q276" s="217">
        <f>VLOOKUP(A276,'[1]CUT Bs'!A:S,12,FALSE)</f>
        <v>0</v>
      </c>
      <c r="R276" s="217">
        <f>VLOOKUP(A276,'[1]CUT Bs'!A:S,13,FALSE)</f>
        <v>0</v>
      </c>
      <c r="S276" s="217">
        <f>VLOOKUP(A276,'[1]CUT Bs'!A:S,14,FALSE)</f>
        <v>0</v>
      </c>
      <c r="T276" s="217">
        <f>VLOOKUP(A276,'[1]CUT Bs'!A:S,15,FALSE)</f>
        <v>0</v>
      </c>
      <c r="U276" s="217">
        <f>VLOOKUP(A276,'[1]CUT Bs'!A:S,16,FALSE)</f>
        <v>0</v>
      </c>
      <c r="V276" s="217">
        <f>VLOOKUP(A276,'[1]CUT Bs'!A:S,17,FALSE)</f>
        <v>0</v>
      </c>
      <c r="W276" s="217">
        <f>VLOOKUP(A276,'[1]RES. TRL'!F:H,2,FALSE)</f>
        <v>0</v>
      </c>
      <c r="X276" s="217">
        <f>VLOOKUP(A276,'[1]RES. TRL'!F:H,3,FALSE)</f>
        <v>0</v>
      </c>
      <c r="Y276" s="217">
        <f>VLOOKUP(A276,'[1]CUT USD'!A:N,2,FALSE)</f>
        <v>0</v>
      </c>
      <c r="Z276" s="217">
        <f>VLOOKUP(A276,'[1]CUT USD'!A:N,3,FALSE)</f>
        <v>0</v>
      </c>
      <c r="AA276" s="217">
        <f>VLOOKUP(A276,'[1]CUT USD'!A:N,4,FALSE)</f>
        <v>0</v>
      </c>
      <c r="AB276" s="217">
        <f>VLOOKUP(A276,'[1]CUT USD'!A:N,5,FALSE)</f>
        <v>0</v>
      </c>
      <c r="AC276" s="217">
        <f>VLOOKUP(A276,'[1]CUT USD'!A:N,6,FALSE)</f>
        <v>0</v>
      </c>
      <c r="AD276" s="217">
        <f>VLOOKUP(A276,'[1]CUT USD'!A:N,7,FALSE)</f>
        <v>0</v>
      </c>
      <c r="AE276" s="217">
        <f>VLOOKUP(A276,'[1]CUT USD'!A:N,8,FALSE)</f>
        <v>0</v>
      </c>
      <c r="AF276" s="217">
        <f>VLOOKUP(A276,'[1]CUT USD'!A:N,9,FALSE)</f>
        <v>0</v>
      </c>
      <c r="AG276" s="217">
        <f>VLOOKUP(A276,'[1]CUT USD'!A:N,10,FALSE)</f>
        <v>0</v>
      </c>
      <c r="AH276" s="217">
        <f>VLOOKUP(A276,'[1]CUT USD'!A:N,11,FALSE)</f>
        <v>0</v>
      </c>
      <c r="AI276" s="217">
        <f>VLOOKUP(A276,'[1]CUT USD'!A:N,12,FALSE)</f>
        <v>0</v>
      </c>
      <c r="AJ276" s="217">
        <f>VLOOKUP(A276,'[1]CUT USD'!A:N,13,FALSE)</f>
        <v>0</v>
      </c>
      <c r="AK276" s="217">
        <f>VLOOKUP(A276,'[1]CUT USD'!A:N,14,FALSE)</f>
        <v>0</v>
      </c>
      <c r="AL276" s="160">
        <f t="shared" si="6"/>
        <v>0</v>
      </c>
      <c r="AO276" s="84"/>
    </row>
    <row r="277" spans="1:41" ht="33" customHeight="1">
      <c r="A277" s="134">
        <v>1126</v>
      </c>
      <c r="B277" s="135" t="str">
        <f>PROPER(VLOOKUP(A277,[1]bd_lista!$A:$D,2,FALSE))</f>
        <v>Gobierno Autónomo Municipal De Villa Vaca Guzmán</v>
      </c>
      <c r="C277" s="229" t="s">
        <v>11991</v>
      </c>
      <c r="D277" s="217">
        <f>VLOOKUP(A277,'[1]RES. TRL'!A:C,2,FALSE)</f>
        <v>0</v>
      </c>
      <c r="E277" s="217">
        <f>VLOOKUP(A277,'[1]RES. TRL'!A:C,3,FALSE)</f>
        <v>0</v>
      </c>
      <c r="F277" s="217">
        <f>VLOOKUP(A277,[1]RES.CDI!A:B,2,FALSE)</f>
        <v>0</v>
      </c>
      <c r="G277" s="217">
        <f>VLOOKUP(A277,'[1]CUT Bs'!A:S,2,FALSE)</f>
        <v>0</v>
      </c>
      <c r="H277" s="217">
        <f>VLOOKUP(A277,'[1]CUT Bs'!A:S,3,FALSE)</f>
        <v>0</v>
      </c>
      <c r="I277" s="217">
        <f>VLOOKUP(A277,'[1]CUT Bs'!A:S,4,FALSE)</f>
        <v>0</v>
      </c>
      <c r="J277" s="217">
        <f>VLOOKUP(A277,'[1]CUT Bs'!A:S,5,FALSE)</f>
        <v>0</v>
      </c>
      <c r="K277" s="217">
        <f>VLOOKUP(A277,'[1]CUT Bs'!A:S,6,FALSE)</f>
        <v>0</v>
      </c>
      <c r="L277" s="217">
        <f>VLOOKUP(A277,'[1]CUT Bs'!A:S,7,FALSE)</f>
        <v>0</v>
      </c>
      <c r="M277" s="217">
        <f>VLOOKUP(A277,'[1]CUT Bs'!A:S,8,FALSE)</f>
        <v>0</v>
      </c>
      <c r="N277" s="217">
        <f>VLOOKUP(A277,'[1]CUT Bs'!A:S,9,FALSE)</f>
        <v>0</v>
      </c>
      <c r="O277" s="217">
        <f>VLOOKUP(A277,'[1]CUT Bs'!A:S,10,FALSE)</f>
        <v>0</v>
      </c>
      <c r="P277" s="217">
        <f>VLOOKUP(A277,'[1]CUT Bs'!A:S,11,FALSE)</f>
        <v>0</v>
      </c>
      <c r="Q277" s="217">
        <f>VLOOKUP(A277,'[1]CUT Bs'!A:S,12,FALSE)</f>
        <v>0</v>
      </c>
      <c r="R277" s="217">
        <f>VLOOKUP(A277,'[1]CUT Bs'!A:S,13,FALSE)</f>
        <v>0</v>
      </c>
      <c r="S277" s="217">
        <f>VLOOKUP(A277,'[1]CUT Bs'!A:S,14,FALSE)</f>
        <v>0</v>
      </c>
      <c r="T277" s="217">
        <f>VLOOKUP(A277,'[1]CUT Bs'!A:S,15,FALSE)</f>
        <v>0</v>
      </c>
      <c r="U277" s="217">
        <f>VLOOKUP(A277,'[1]CUT Bs'!A:S,16,FALSE)</f>
        <v>0</v>
      </c>
      <c r="V277" s="217">
        <f>VLOOKUP(A277,'[1]CUT Bs'!A:S,17,FALSE)</f>
        <v>0</v>
      </c>
      <c r="W277" s="217">
        <f>VLOOKUP(A277,'[1]RES. TRL'!F:H,2,FALSE)</f>
        <v>0</v>
      </c>
      <c r="X277" s="217">
        <f>VLOOKUP(A277,'[1]RES. TRL'!F:H,3,FALSE)</f>
        <v>0</v>
      </c>
      <c r="Y277" s="217">
        <f>VLOOKUP(A277,'[1]CUT USD'!A:N,2,FALSE)</f>
        <v>0</v>
      </c>
      <c r="Z277" s="217">
        <f>VLOOKUP(A277,'[1]CUT USD'!A:N,3,FALSE)</f>
        <v>0</v>
      </c>
      <c r="AA277" s="217">
        <f>VLOOKUP(A277,'[1]CUT USD'!A:N,4,FALSE)</f>
        <v>0</v>
      </c>
      <c r="AB277" s="217">
        <f>VLOOKUP(A277,'[1]CUT USD'!A:N,5,FALSE)</f>
        <v>0</v>
      </c>
      <c r="AC277" s="217">
        <f>VLOOKUP(A277,'[1]CUT USD'!A:N,6,FALSE)</f>
        <v>0</v>
      </c>
      <c r="AD277" s="217">
        <f>VLOOKUP(A277,'[1]CUT USD'!A:N,7,FALSE)</f>
        <v>0</v>
      </c>
      <c r="AE277" s="217">
        <f>VLOOKUP(A277,'[1]CUT USD'!A:N,8,FALSE)</f>
        <v>0</v>
      </c>
      <c r="AF277" s="217">
        <f>VLOOKUP(A277,'[1]CUT USD'!A:N,9,FALSE)</f>
        <v>0</v>
      </c>
      <c r="AG277" s="217">
        <f>VLOOKUP(A277,'[1]CUT USD'!A:N,10,FALSE)</f>
        <v>0</v>
      </c>
      <c r="AH277" s="217">
        <f>VLOOKUP(A277,'[1]CUT USD'!A:N,11,FALSE)</f>
        <v>0</v>
      </c>
      <c r="AI277" s="217">
        <f>VLOOKUP(A277,'[1]CUT USD'!A:N,12,FALSE)</f>
        <v>0</v>
      </c>
      <c r="AJ277" s="217">
        <f>VLOOKUP(A277,'[1]CUT USD'!A:N,13,FALSE)</f>
        <v>0</v>
      </c>
      <c r="AK277" s="217">
        <f>VLOOKUP(A277,'[1]CUT USD'!A:N,14,FALSE)</f>
        <v>0</v>
      </c>
      <c r="AL277" s="160">
        <f t="shared" si="6"/>
        <v>0</v>
      </c>
      <c r="AO277" s="84"/>
    </row>
    <row r="278" spans="1:41" ht="33" customHeight="1">
      <c r="A278" s="134">
        <v>1127</v>
      </c>
      <c r="B278" s="135" t="str">
        <f>PROPER(VLOOKUP(A278,[1]bd_lista!$A:$D,2,FALSE))</f>
        <v>Gobierno Autónomo Municipal De Villa De Huacaya</v>
      </c>
      <c r="C278" s="229" t="s">
        <v>11991</v>
      </c>
      <c r="D278" s="217">
        <f>VLOOKUP(A278,'[1]RES. TRL'!A:C,2,FALSE)</f>
        <v>0</v>
      </c>
      <c r="E278" s="217">
        <f>VLOOKUP(A278,'[1]RES. TRL'!A:C,3,FALSE)</f>
        <v>0</v>
      </c>
      <c r="F278" s="217">
        <f>VLOOKUP(A278,[1]RES.CDI!A:B,2,FALSE)</f>
        <v>0</v>
      </c>
      <c r="G278" s="217">
        <f>VLOOKUP(A278,'[1]CUT Bs'!A:S,2,FALSE)</f>
        <v>0</v>
      </c>
      <c r="H278" s="217">
        <f>VLOOKUP(A278,'[1]CUT Bs'!A:S,3,FALSE)</f>
        <v>0</v>
      </c>
      <c r="I278" s="217">
        <f>VLOOKUP(A278,'[1]CUT Bs'!A:S,4,FALSE)</f>
        <v>0</v>
      </c>
      <c r="J278" s="217">
        <f>VLOOKUP(A278,'[1]CUT Bs'!A:S,5,FALSE)</f>
        <v>0</v>
      </c>
      <c r="K278" s="217">
        <f>VLOOKUP(A278,'[1]CUT Bs'!A:S,6,FALSE)</f>
        <v>0</v>
      </c>
      <c r="L278" s="217">
        <f>VLOOKUP(A278,'[1]CUT Bs'!A:S,7,FALSE)</f>
        <v>0</v>
      </c>
      <c r="M278" s="217">
        <f>VLOOKUP(A278,'[1]CUT Bs'!A:S,8,FALSE)</f>
        <v>0</v>
      </c>
      <c r="N278" s="217">
        <f>VLOOKUP(A278,'[1]CUT Bs'!A:S,9,FALSE)</f>
        <v>0</v>
      </c>
      <c r="O278" s="217">
        <f>VLOOKUP(A278,'[1]CUT Bs'!A:S,10,FALSE)</f>
        <v>0</v>
      </c>
      <c r="P278" s="217">
        <f>VLOOKUP(A278,'[1]CUT Bs'!A:S,11,FALSE)</f>
        <v>0</v>
      </c>
      <c r="Q278" s="217">
        <f>VLOOKUP(A278,'[1]CUT Bs'!A:S,12,FALSE)</f>
        <v>0</v>
      </c>
      <c r="R278" s="217">
        <f>VLOOKUP(A278,'[1]CUT Bs'!A:S,13,FALSE)</f>
        <v>0</v>
      </c>
      <c r="S278" s="217">
        <f>VLOOKUP(A278,'[1]CUT Bs'!A:S,14,FALSE)</f>
        <v>0</v>
      </c>
      <c r="T278" s="217">
        <f>VLOOKUP(A278,'[1]CUT Bs'!A:S,15,FALSE)</f>
        <v>0</v>
      </c>
      <c r="U278" s="217">
        <f>VLOOKUP(A278,'[1]CUT Bs'!A:S,16,FALSE)</f>
        <v>0</v>
      </c>
      <c r="V278" s="217">
        <f>VLOOKUP(A278,'[1]CUT Bs'!A:S,17,FALSE)</f>
        <v>0</v>
      </c>
      <c r="W278" s="217">
        <f>VLOOKUP(A278,'[1]RES. TRL'!F:H,2,FALSE)</f>
        <v>0</v>
      </c>
      <c r="X278" s="217">
        <f>VLOOKUP(A278,'[1]RES. TRL'!F:H,3,FALSE)</f>
        <v>0</v>
      </c>
      <c r="Y278" s="217">
        <f>VLOOKUP(A278,'[1]CUT USD'!A:N,2,FALSE)</f>
        <v>0</v>
      </c>
      <c r="Z278" s="217">
        <f>VLOOKUP(A278,'[1]CUT USD'!A:N,3,FALSE)</f>
        <v>0</v>
      </c>
      <c r="AA278" s="217">
        <f>VLOOKUP(A278,'[1]CUT USD'!A:N,4,FALSE)</f>
        <v>0</v>
      </c>
      <c r="AB278" s="217">
        <f>VLOOKUP(A278,'[1]CUT USD'!A:N,5,FALSE)</f>
        <v>0</v>
      </c>
      <c r="AC278" s="217">
        <f>VLOOKUP(A278,'[1]CUT USD'!A:N,6,FALSE)</f>
        <v>0</v>
      </c>
      <c r="AD278" s="217">
        <f>VLOOKUP(A278,'[1]CUT USD'!A:N,7,FALSE)</f>
        <v>0</v>
      </c>
      <c r="AE278" s="217">
        <f>VLOOKUP(A278,'[1]CUT USD'!A:N,8,FALSE)</f>
        <v>0</v>
      </c>
      <c r="AF278" s="217">
        <f>VLOOKUP(A278,'[1]CUT USD'!A:N,9,FALSE)</f>
        <v>0</v>
      </c>
      <c r="AG278" s="217">
        <f>VLOOKUP(A278,'[1]CUT USD'!A:N,10,FALSE)</f>
        <v>0</v>
      </c>
      <c r="AH278" s="217">
        <f>VLOOKUP(A278,'[1]CUT USD'!A:N,11,FALSE)</f>
        <v>0</v>
      </c>
      <c r="AI278" s="217">
        <f>VLOOKUP(A278,'[1]CUT USD'!A:N,12,FALSE)</f>
        <v>0</v>
      </c>
      <c r="AJ278" s="217">
        <f>VLOOKUP(A278,'[1]CUT USD'!A:N,13,FALSE)</f>
        <v>0</v>
      </c>
      <c r="AK278" s="217">
        <f>VLOOKUP(A278,'[1]CUT USD'!A:N,14,FALSE)</f>
        <v>0</v>
      </c>
      <c r="AL278" s="160">
        <f t="shared" si="6"/>
        <v>0</v>
      </c>
      <c r="AO278" s="84"/>
    </row>
    <row r="279" spans="1:41" ht="33" customHeight="1">
      <c r="A279" s="134">
        <v>1128</v>
      </c>
      <c r="B279" s="135" t="str">
        <f>PROPER(VLOOKUP(A279,[1]bd_lista!$A:$D,2,FALSE))</f>
        <v>Gobierno Autónomo Municipal De Machareti</v>
      </c>
      <c r="C279" s="229" t="s">
        <v>11991</v>
      </c>
      <c r="D279" s="217">
        <f>VLOOKUP(A279,'[1]RES. TRL'!A:C,2,FALSE)</f>
        <v>0</v>
      </c>
      <c r="E279" s="217">
        <f>VLOOKUP(A279,'[1]RES. TRL'!A:C,3,FALSE)</f>
        <v>0</v>
      </c>
      <c r="F279" s="217">
        <f>VLOOKUP(A279,[1]RES.CDI!A:B,2,FALSE)</f>
        <v>0</v>
      </c>
      <c r="G279" s="217">
        <f>VLOOKUP(A279,'[1]CUT Bs'!A:S,2,FALSE)</f>
        <v>0</v>
      </c>
      <c r="H279" s="217">
        <f>VLOOKUP(A279,'[1]CUT Bs'!A:S,3,FALSE)</f>
        <v>0</v>
      </c>
      <c r="I279" s="217">
        <f>VLOOKUP(A279,'[1]CUT Bs'!A:S,4,FALSE)</f>
        <v>0</v>
      </c>
      <c r="J279" s="217">
        <f>VLOOKUP(A279,'[1]CUT Bs'!A:S,5,FALSE)</f>
        <v>0</v>
      </c>
      <c r="K279" s="217">
        <f>VLOOKUP(A279,'[1]CUT Bs'!A:S,6,FALSE)</f>
        <v>0</v>
      </c>
      <c r="L279" s="217">
        <f>VLOOKUP(A279,'[1]CUT Bs'!A:S,7,FALSE)</f>
        <v>0</v>
      </c>
      <c r="M279" s="217">
        <f>VLOOKUP(A279,'[1]CUT Bs'!A:S,8,FALSE)</f>
        <v>0</v>
      </c>
      <c r="N279" s="217">
        <f>VLOOKUP(A279,'[1]CUT Bs'!A:S,9,FALSE)</f>
        <v>0</v>
      </c>
      <c r="O279" s="217">
        <f>VLOOKUP(A279,'[1]CUT Bs'!A:S,10,FALSE)</f>
        <v>0</v>
      </c>
      <c r="P279" s="217">
        <f>VLOOKUP(A279,'[1]CUT Bs'!A:S,11,FALSE)</f>
        <v>0</v>
      </c>
      <c r="Q279" s="217">
        <f>VLOOKUP(A279,'[1]CUT Bs'!A:S,12,FALSE)</f>
        <v>0</v>
      </c>
      <c r="R279" s="217">
        <f>VLOOKUP(A279,'[1]CUT Bs'!A:S,13,FALSE)</f>
        <v>0</v>
      </c>
      <c r="S279" s="217">
        <f>VLOOKUP(A279,'[1]CUT Bs'!A:S,14,FALSE)</f>
        <v>0</v>
      </c>
      <c r="T279" s="217">
        <f>VLOOKUP(A279,'[1]CUT Bs'!A:S,15,FALSE)</f>
        <v>0</v>
      </c>
      <c r="U279" s="217">
        <f>VLOOKUP(A279,'[1]CUT Bs'!A:S,16,FALSE)</f>
        <v>0</v>
      </c>
      <c r="V279" s="217">
        <f>VLOOKUP(A279,'[1]CUT Bs'!A:S,17,FALSE)</f>
        <v>0</v>
      </c>
      <c r="W279" s="217">
        <f>VLOOKUP(A279,'[1]RES. TRL'!F:H,2,FALSE)</f>
        <v>0</v>
      </c>
      <c r="X279" s="217">
        <f>VLOOKUP(A279,'[1]RES. TRL'!F:H,3,FALSE)</f>
        <v>0</v>
      </c>
      <c r="Y279" s="217">
        <f>VLOOKUP(A279,'[1]CUT USD'!A:N,2,FALSE)</f>
        <v>0</v>
      </c>
      <c r="Z279" s="217">
        <f>VLOOKUP(A279,'[1]CUT USD'!A:N,3,FALSE)</f>
        <v>0</v>
      </c>
      <c r="AA279" s="217">
        <f>VLOOKUP(A279,'[1]CUT USD'!A:N,4,FALSE)</f>
        <v>0</v>
      </c>
      <c r="AB279" s="217">
        <f>VLOOKUP(A279,'[1]CUT USD'!A:N,5,FALSE)</f>
        <v>0</v>
      </c>
      <c r="AC279" s="217">
        <f>VLOOKUP(A279,'[1]CUT USD'!A:N,6,FALSE)</f>
        <v>0</v>
      </c>
      <c r="AD279" s="217">
        <f>VLOOKUP(A279,'[1]CUT USD'!A:N,7,FALSE)</f>
        <v>0</v>
      </c>
      <c r="AE279" s="217">
        <f>VLOOKUP(A279,'[1]CUT USD'!A:N,8,FALSE)</f>
        <v>0</v>
      </c>
      <c r="AF279" s="217">
        <f>VLOOKUP(A279,'[1]CUT USD'!A:N,9,FALSE)</f>
        <v>0</v>
      </c>
      <c r="AG279" s="217">
        <f>VLOOKUP(A279,'[1]CUT USD'!A:N,10,FALSE)</f>
        <v>0</v>
      </c>
      <c r="AH279" s="217">
        <f>VLOOKUP(A279,'[1]CUT USD'!A:N,11,FALSE)</f>
        <v>0</v>
      </c>
      <c r="AI279" s="217">
        <f>VLOOKUP(A279,'[1]CUT USD'!A:N,12,FALSE)</f>
        <v>0</v>
      </c>
      <c r="AJ279" s="217">
        <f>VLOOKUP(A279,'[1]CUT USD'!A:N,13,FALSE)</f>
        <v>0</v>
      </c>
      <c r="AK279" s="217">
        <f>VLOOKUP(A279,'[1]CUT USD'!A:N,14,FALSE)</f>
        <v>0</v>
      </c>
      <c r="AL279" s="160">
        <f t="shared" si="6"/>
        <v>0</v>
      </c>
      <c r="AO279" s="84"/>
    </row>
    <row r="280" spans="1:41" ht="33" customHeight="1">
      <c r="A280" s="134">
        <v>1129</v>
      </c>
      <c r="B280" s="135" t="str">
        <f>PROPER(VLOOKUP(A280,[1]bd_lista!$A:$D,2,FALSE))</f>
        <v>Gobierno Autónomo Municipal De Villa Charcas</v>
      </c>
      <c r="C280" s="229" t="s">
        <v>11991</v>
      </c>
      <c r="D280" s="217">
        <f>VLOOKUP(A280,'[1]RES. TRL'!A:C,2,FALSE)</f>
        <v>0</v>
      </c>
      <c r="E280" s="217">
        <f>VLOOKUP(A280,'[1]RES. TRL'!A:C,3,FALSE)</f>
        <v>0</v>
      </c>
      <c r="F280" s="217">
        <f>VLOOKUP(A280,[1]RES.CDI!A:B,2,FALSE)</f>
        <v>0</v>
      </c>
      <c r="G280" s="217">
        <f>VLOOKUP(A280,'[1]CUT Bs'!A:S,2,FALSE)</f>
        <v>0</v>
      </c>
      <c r="H280" s="217">
        <f>VLOOKUP(A280,'[1]CUT Bs'!A:S,3,FALSE)</f>
        <v>0</v>
      </c>
      <c r="I280" s="217">
        <f>VLOOKUP(A280,'[1]CUT Bs'!A:S,4,FALSE)</f>
        <v>0</v>
      </c>
      <c r="J280" s="217">
        <f>VLOOKUP(A280,'[1]CUT Bs'!A:S,5,FALSE)</f>
        <v>0</v>
      </c>
      <c r="K280" s="217">
        <f>VLOOKUP(A280,'[1]CUT Bs'!A:S,6,FALSE)</f>
        <v>0</v>
      </c>
      <c r="L280" s="217">
        <f>VLOOKUP(A280,'[1]CUT Bs'!A:S,7,FALSE)</f>
        <v>0</v>
      </c>
      <c r="M280" s="217">
        <f>VLOOKUP(A280,'[1]CUT Bs'!A:S,8,FALSE)</f>
        <v>0</v>
      </c>
      <c r="N280" s="217">
        <f>VLOOKUP(A280,'[1]CUT Bs'!A:S,9,FALSE)</f>
        <v>0</v>
      </c>
      <c r="O280" s="217">
        <f>VLOOKUP(A280,'[1]CUT Bs'!A:S,10,FALSE)</f>
        <v>0</v>
      </c>
      <c r="P280" s="217">
        <f>VLOOKUP(A280,'[1]CUT Bs'!A:S,11,FALSE)</f>
        <v>0</v>
      </c>
      <c r="Q280" s="217">
        <f>VLOOKUP(A280,'[1]CUT Bs'!A:S,12,FALSE)</f>
        <v>0</v>
      </c>
      <c r="R280" s="217">
        <f>VLOOKUP(A280,'[1]CUT Bs'!A:S,13,FALSE)</f>
        <v>0</v>
      </c>
      <c r="S280" s="217">
        <f>VLOOKUP(A280,'[1]CUT Bs'!A:S,14,FALSE)</f>
        <v>0</v>
      </c>
      <c r="T280" s="217">
        <f>VLOOKUP(A280,'[1]CUT Bs'!A:S,15,FALSE)</f>
        <v>0</v>
      </c>
      <c r="U280" s="217">
        <f>VLOOKUP(A280,'[1]CUT Bs'!A:S,16,FALSE)</f>
        <v>0</v>
      </c>
      <c r="V280" s="217">
        <f>VLOOKUP(A280,'[1]CUT Bs'!A:S,17,FALSE)</f>
        <v>0</v>
      </c>
      <c r="W280" s="217">
        <f>VLOOKUP(A280,'[1]RES. TRL'!F:H,2,FALSE)</f>
        <v>0</v>
      </c>
      <c r="X280" s="217">
        <f>VLOOKUP(A280,'[1]RES. TRL'!F:H,3,FALSE)</f>
        <v>0</v>
      </c>
      <c r="Y280" s="217">
        <f>VLOOKUP(A280,'[1]CUT USD'!A:N,2,FALSE)</f>
        <v>0</v>
      </c>
      <c r="Z280" s="217">
        <f>VLOOKUP(A280,'[1]CUT USD'!A:N,3,FALSE)</f>
        <v>0</v>
      </c>
      <c r="AA280" s="217">
        <f>VLOOKUP(A280,'[1]CUT USD'!A:N,4,FALSE)</f>
        <v>0</v>
      </c>
      <c r="AB280" s="217">
        <f>VLOOKUP(A280,'[1]CUT USD'!A:N,5,FALSE)</f>
        <v>0</v>
      </c>
      <c r="AC280" s="217">
        <f>VLOOKUP(A280,'[1]CUT USD'!A:N,6,FALSE)</f>
        <v>0</v>
      </c>
      <c r="AD280" s="217">
        <f>VLOOKUP(A280,'[1]CUT USD'!A:N,7,FALSE)</f>
        <v>0</v>
      </c>
      <c r="AE280" s="217">
        <f>VLOOKUP(A280,'[1]CUT USD'!A:N,8,FALSE)</f>
        <v>0</v>
      </c>
      <c r="AF280" s="217">
        <f>VLOOKUP(A280,'[1]CUT USD'!A:N,9,FALSE)</f>
        <v>0</v>
      </c>
      <c r="AG280" s="217">
        <f>VLOOKUP(A280,'[1]CUT USD'!A:N,10,FALSE)</f>
        <v>0</v>
      </c>
      <c r="AH280" s="217">
        <f>VLOOKUP(A280,'[1]CUT USD'!A:N,11,FALSE)</f>
        <v>0</v>
      </c>
      <c r="AI280" s="217">
        <f>VLOOKUP(A280,'[1]CUT USD'!A:N,12,FALSE)</f>
        <v>0</v>
      </c>
      <c r="AJ280" s="217">
        <f>VLOOKUP(A280,'[1]CUT USD'!A:N,13,FALSE)</f>
        <v>0</v>
      </c>
      <c r="AK280" s="217">
        <f>VLOOKUP(A280,'[1]CUT USD'!A:N,14,FALSE)</f>
        <v>0</v>
      </c>
      <c r="AL280" s="160">
        <f t="shared" si="6"/>
        <v>0</v>
      </c>
      <c r="AO280" s="84"/>
    </row>
    <row r="281" spans="1:41" ht="33" customHeight="1">
      <c r="A281" s="134">
        <v>1201</v>
      </c>
      <c r="B281" s="135" t="str">
        <f>PROPER(VLOOKUP(A281,[1]bd_lista!$A:$D,2,FALSE))</f>
        <v>Gobierno Autónomo Municipal De La Paz</v>
      </c>
      <c r="C281" s="229" t="s">
        <v>11991</v>
      </c>
      <c r="D281" s="217">
        <f>VLOOKUP(A281,'[1]RES. TRL'!A:C,2,FALSE)</f>
        <v>0</v>
      </c>
      <c r="E281" s="217">
        <f>VLOOKUP(A281,'[1]RES. TRL'!A:C,3,FALSE)</f>
        <v>0</v>
      </c>
      <c r="F281" s="217">
        <f>VLOOKUP(A281,[1]RES.CDI!A:B,2,FALSE)</f>
        <v>0</v>
      </c>
      <c r="G281" s="217">
        <f>VLOOKUP(A281,'[1]CUT Bs'!A:S,2,FALSE)</f>
        <v>0</v>
      </c>
      <c r="H281" s="217">
        <f>VLOOKUP(A281,'[1]CUT Bs'!A:S,3,FALSE)</f>
        <v>0</v>
      </c>
      <c r="I281" s="217">
        <f>VLOOKUP(A281,'[1]CUT Bs'!A:S,4,FALSE)</f>
        <v>0</v>
      </c>
      <c r="J281" s="217">
        <f>VLOOKUP(A281,'[1]CUT Bs'!A:S,5,FALSE)</f>
        <v>0</v>
      </c>
      <c r="K281" s="217">
        <f>VLOOKUP(A281,'[1]CUT Bs'!A:S,6,FALSE)</f>
        <v>0</v>
      </c>
      <c r="L281" s="217">
        <f>VLOOKUP(A281,'[1]CUT Bs'!A:S,7,FALSE)</f>
        <v>0</v>
      </c>
      <c r="M281" s="217">
        <f>VLOOKUP(A281,'[1]CUT Bs'!A:S,8,FALSE)</f>
        <v>0</v>
      </c>
      <c r="N281" s="217">
        <f>VLOOKUP(A281,'[1]CUT Bs'!A:S,9,FALSE)</f>
        <v>0</v>
      </c>
      <c r="O281" s="217">
        <f>VLOOKUP(A281,'[1]CUT Bs'!A:S,10,FALSE)</f>
        <v>0</v>
      </c>
      <c r="P281" s="217">
        <f>VLOOKUP(A281,'[1]CUT Bs'!A:S,11,FALSE)</f>
        <v>0</v>
      </c>
      <c r="Q281" s="217">
        <f>VLOOKUP(A281,'[1]CUT Bs'!A:S,12,FALSE)</f>
        <v>0</v>
      </c>
      <c r="R281" s="217">
        <f>VLOOKUP(A281,'[1]CUT Bs'!A:S,13,FALSE)</f>
        <v>0</v>
      </c>
      <c r="S281" s="217">
        <f>VLOOKUP(A281,'[1]CUT Bs'!A:S,14,FALSE)</f>
        <v>0</v>
      </c>
      <c r="T281" s="217">
        <f>VLOOKUP(A281,'[1]CUT Bs'!A:S,15,FALSE)</f>
        <v>0</v>
      </c>
      <c r="U281" s="217">
        <f>VLOOKUP(A281,'[1]CUT Bs'!A:S,16,FALSE)</f>
        <v>0</v>
      </c>
      <c r="V281" s="217">
        <f>VLOOKUP(A281,'[1]CUT Bs'!A:S,17,FALSE)</f>
        <v>0</v>
      </c>
      <c r="W281" s="217">
        <f>VLOOKUP(A281,'[1]RES. TRL'!F:H,2,FALSE)</f>
        <v>0</v>
      </c>
      <c r="X281" s="217">
        <f>VLOOKUP(A281,'[1]RES. TRL'!F:H,3,FALSE)</f>
        <v>0</v>
      </c>
      <c r="Y281" s="217">
        <f>VLOOKUP(A281,'[1]CUT USD'!A:N,2,FALSE)</f>
        <v>0</v>
      </c>
      <c r="Z281" s="217">
        <f>VLOOKUP(A281,'[1]CUT USD'!A:N,3,FALSE)</f>
        <v>0</v>
      </c>
      <c r="AA281" s="217">
        <f>VLOOKUP(A281,'[1]CUT USD'!A:N,4,FALSE)</f>
        <v>0</v>
      </c>
      <c r="AB281" s="217">
        <f>VLOOKUP(A281,'[1]CUT USD'!A:N,5,FALSE)</f>
        <v>0</v>
      </c>
      <c r="AC281" s="217">
        <f>VLOOKUP(A281,'[1]CUT USD'!A:N,6,FALSE)</f>
        <v>0</v>
      </c>
      <c r="AD281" s="217">
        <f>VLOOKUP(A281,'[1]CUT USD'!A:N,7,FALSE)</f>
        <v>0</v>
      </c>
      <c r="AE281" s="217">
        <f>VLOOKUP(A281,'[1]CUT USD'!A:N,8,FALSE)</f>
        <v>0</v>
      </c>
      <c r="AF281" s="217">
        <f>VLOOKUP(A281,'[1]CUT USD'!A:N,9,FALSE)</f>
        <v>0</v>
      </c>
      <c r="AG281" s="217">
        <f>VLOOKUP(A281,'[1]CUT USD'!A:N,10,FALSE)</f>
        <v>0</v>
      </c>
      <c r="AH281" s="217">
        <f>VLOOKUP(A281,'[1]CUT USD'!A:N,11,FALSE)</f>
        <v>0</v>
      </c>
      <c r="AI281" s="217">
        <f>VLOOKUP(A281,'[1]CUT USD'!A:N,12,FALSE)</f>
        <v>0</v>
      </c>
      <c r="AJ281" s="217">
        <f>VLOOKUP(A281,'[1]CUT USD'!A:N,13,FALSE)</f>
        <v>0</v>
      </c>
      <c r="AK281" s="217">
        <f>VLOOKUP(A281,'[1]CUT USD'!A:N,14,FALSE)</f>
        <v>0</v>
      </c>
      <c r="AL281" s="160">
        <f t="shared" si="6"/>
        <v>0</v>
      </c>
      <c r="AO281" s="84"/>
    </row>
    <row r="282" spans="1:41" ht="33" customHeight="1">
      <c r="A282" s="134">
        <v>1202</v>
      </c>
      <c r="B282" s="135" t="str">
        <f>PROPER(VLOOKUP(A282,[1]bd_lista!$A:$D,2,FALSE))</f>
        <v>Gobierno Autónomo Municipal De Palca</v>
      </c>
      <c r="C282" s="229" t="s">
        <v>11991</v>
      </c>
      <c r="D282" s="217">
        <f>VLOOKUP(A282,'[1]RES. TRL'!A:C,2,FALSE)</f>
        <v>0</v>
      </c>
      <c r="E282" s="217">
        <f>VLOOKUP(A282,'[1]RES. TRL'!A:C,3,FALSE)</f>
        <v>0</v>
      </c>
      <c r="F282" s="217">
        <f>VLOOKUP(A282,[1]RES.CDI!A:B,2,FALSE)</f>
        <v>0</v>
      </c>
      <c r="G282" s="217">
        <f>VLOOKUP(A282,'[1]CUT Bs'!A:S,2,FALSE)</f>
        <v>0</v>
      </c>
      <c r="H282" s="217">
        <f>VLOOKUP(A282,'[1]CUT Bs'!A:S,3,FALSE)</f>
        <v>0</v>
      </c>
      <c r="I282" s="217">
        <f>VLOOKUP(A282,'[1]CUT Bs'!A:S,4,FALSE)</f>
        <v>0</v>
      </c>
      <c r="J282" s="217">
        <f>VLOOKUP(A282,'[1]CUT Bs'!A:S,5,FALSE)</f>
        <v>0</v>
      </c>
      <c r="K282" s="217">
        <f>VLOOKUP(A282,'[1]CUT Bs'!A:S,6,FALSE)</f>
        <v>0</v>
      </c>
      <c r="L282" s="217">
        <f>VLOOKUP(A282,'[1]CUT Bs'!A:S,7,FALSE)</f>
        <v>0</v>
      </c>
      <c r="M282" s="217">
        <f>VLOOKUP(A282,'[1]CUT Bs'!A:S,8,FALSE)</f>
        <v>0</v>
      </c>
      <c r="N282" s="217">
        <f>VLOOKUP(A282,'[1]CUT Bs'!A:S,9,FALSE)</f>
        <v>0</v>
      </c>
      <c r="O282" s="217">
        <f>VLOOKUP(A282,'[1]CUT Bs'!A:S,10,FALSE)</f>
        <v>0</v>
      </c>
      <c r="P282" s="217">
        <f>VLOOKUP(A282,'[1]CUT Bs'!A:S,11,FALSE)</f>
        <v>0</v>
      </c>
      <c r="Q282" s="217">
        <f>VLOOKUP(A282,'[1]CUT Bs'!A:S,12,FALSE)</f>
        <v>0</v>
      </c>
      <c r="R282" s="217">
        <f>VLOOKUP(A282,'[1]CUT Bs'!A:S,13,FALSE)</f>
        <v>0</v>
      </c>
      <c r="S282" s="217">
        <f>VLOOKUP(A282,'[1]CUT Bs'!A:S,14,FALSE)</f>
        <v>0</v>
      </c>
      <c r="T282" s="217">
        <f>VLOOKUP(A282,'[1]CUT Bs'!A:S,15,FALSE)</f>
        <v>0</v>
      </c>
      <c r="U282" s="217">
        <f>VLOOKUP(A282,'[1]CUT Bs'!A:S,16,FALSE)</f>
        <v>0</v>
      </c>
      <c r="V282" s="217">
        <f>VLOOKUP(A282,'[1]CUT Bs'!A:S,17,FALSE)</f>
        <v>0</v>
      </c>
      <c r="W282" s="217">
        <f>VLOOKUP(A282,'[1]RES. TRL'!F:H,2,FALSE)</f>
        <v>0</v>
      </c>
      <c r="X282" s="217">
        <f>VLOOKUP(A282,'[1]RES. TRL'!F:H,3,FALSE)</f>
        <v>0</v>
      </c>
      <c r="Y282" s="217">
        <f>VLOOKUP(A282,'[1]CUT USD'!A:N,2,FALSE)</f>
        <v>0</v>
      </c>
      <c r="Z282" s="217">
        <f>VLOOKUP(A282,'[1]CUT USD'!A:N,3,FALSE)</f>
        <v>0</v>
      </c>
      <c r="AA282" s="217">
        <f>VLOOKUP(A282,'[1]CUT USD'!A:N,4,FALSE)</f>
        <v>0</v>
      </c>
      <c r="AB282" s="217">
        <f>VLOOKUP(A282,'[1]CUT USD'!A:N,5,FALSE)</f>
        <v>0</v>
      </c>
      <c r="AC282" s="217">
        <f>VLOOKUP(A282,'[1]CUT USD'!A:N,6,FALSE)</f>
        <v>0</v>
      </c>
      <c r="AD282" s="217">
        <f>VLOOKUP(A282,'[1]CUT USD'!A:N,7,FALSE)</f>
        <v>0</v>
      </c>
      <c r="AE282" s="217">
        <f>VLOOKUP(A282,'[1]CUT USD'!A:N,8,FALSE)</f>
        <v>0</v>
      </c>
      <c r="AF282" s="217">
        <f>VLOOKUP(A282,'[1]CUT USD'!A:N,9,FALSE)</f>
        <v>0</v>
      </c>
      <c r="AG282" s="217">
        <f>VLOOKUP(A282,'[1]CUT USD'!A:N,10,FALSE)</f>
        <v>0</v>
      </c>
      <c r="AH282" s="217">
        <f>VLOOKUP(A282,'[1]CUT USD'!A:N,11,FALSE)</f>
        <v>0</v>
      </c>
      <c r="AI282" s="217">
        <f>VLOOKUP(A282,'[1]CUT USD'!A:N,12,FALSE)</f>
        <v>0</v>
      </c>
      <c r="AJ282" s="217">
        <f>VLOOKUP(A282,'[1]CUT USD'!A:N,13,FALSE)</f>
        <v>0</v>
      </c>
      <c r="AK282" s="217">
        <f>VLOOKUP(A282,'[1]CUT USD'!A:N,14,FALSE)</f>
        <v>0</v>
      </c>
      <c r="AL282" s="160">
        <f t="shared" si="6"/>
        <v>0</v>
      </c>
      <c r="AO282" s="84"/>
    </row>
    <row r="283" spans="1:41" ht="33" customHeight="1">
      <c r="A283" s="134">
        <v>1203</v>
      </c>
      <c r="B283" s="135" t="str">
        <f>PROPER(VLOOKUP(A283,[1]bd_lista!$A:$D,2,FALSE))</f>
        <v>Gobierno Autónomo Municipal De Mecapaca</v>
      </c>
      <c r="C283" s="229" t="s">
        <v>11991</v>
      </c>
      <c r="D283" s="217">
        <f>VLOOKUP(A283,'[1]RES. TRL'!A:C,2,FALSE)</f>
        <v>0</v>
      </c>
      <c r="E283" s="217">
        <f>VLOOKUP(A283,'[1]RES. TRL'!A:C,3,FALSE)</f>
        <v>0</v>
      </c>
      <c r="F283" s="217">
        <f>VLOOKUP(A283,[1]RES.CDI!A:B,2,FALSE)</f>
        <v>0</v>
      </c>
      <c r="G283" s="217">
        <f>VLOOKUP(A283,'[1]CUT Bs'!A:S,2,FALSE)</f>
        <v>0</v>
      </c>
      <c r="H283" s="217">
        <f>VLOOKUP(A283,'[1]CUT Bs'!A:S,3,FALSE)</f>
        <v>0</v>
      </c>
      <c r="I283" s="217">
        <f>VLOOKUP(A283,'[1]CUT Bs'!A:S,4,FALSE)</f>
        <v>0</v>
      </c>
      <c r="J283" s="217">
        <f>VLOOKUP(A283,'[1]CUT Bs'!A:S,5,FALSE)</f>
        <v>0</v>
      </c>
      <c r="K283" s="217">
        <f>VLOOKUP(A283,'[1]CUT Bs'!A:S,6,FALSE)</f>
        <v>0</v>
      </c>
      <c r="L283" s="217">
        <f>VLOOKUP(A283,'[1]CUT Bs'!A:S,7,FALSE)</f>
        <v>0</v>
      </c>
      <c r="M283" s="217">
        <f>VLOOKUP(A283,'[1]CUT Bs'!A:S,8,FALSE)</f>
        <v>0</v>
      </c>
      <c r="N283" s="217">
        <f>VLOOKUP(A283,'[1]CUT Bs'!A:S,9,FALSE)</f>
        <v>0</v>
      </c>
      <c r="O283" s="217">
        <f>VLOOKUP(A283,'[1]CUT Bs'!A:S,10,FALSE)</f>
        <v>0</v>
      </c>
      <c r="P283" s="217">
        <f>VLOOKUP(A283,'[1]CUT Bs'!A:S,11,FALSE)</f>
        <v>0</v>
      </c>
      <c r="Q283" s="217">
        <f>VLOOKUP(A283,'[1]CUT Bs'!A:S,12,FALSE)</f>
        <v>0</v>
      </c>
      <c r="R283" s="217">
        <f>VLOOKUP(A283,'[1]CUT Bs'!A:S,13,FALSE)</f>
        <v>0</v>
      </c>
      <c r="S283" s="217">
        <f>VLOOKUP(A283,'[1]CUT Bs'!A:S,14,FALSE)</f>
        <v>0</v>
      </c>
      <c r="T283" s="217">
        <f>VLOOKUP(A283,'[1]CUT Bs'!A:S,15,FALSE)</f>
        <v>0</v>
      </c>
      <c r="U283" s="217">
        <f>VLOOKUP(A283,'[1]CUT Bs'!A:S,16,FALSE)</f>
        <v>0</v>
      </c>
      <c r="V283" s="217">
        <f>VLOOKUP(A283,'[1]CUT Bs'!A:S,17,FALSE)</f>
        <v>0</v>
      </c>
      <c r="W283" s="217">
        <f>VLOOKUP(A283,'[1]RES. TRL'!F:H,2,FALSE)</f>
        <v>0</v>
      </c>
      <c r="X283" s="217">
        <f>VLOOKUP(A283,'[1]RES. TRL'!F:H,3,FALSE)</f>
        <v>0</v>
      </c>
      <c r="Y283" s="217">
        <f>VLOOKUP(A283,'[1]CUT USD'!A:N,2,FALSE)</f>
        <v>0</v>
      </c>
      <c r="Z283" s="217">
        <f>VLOOKUP(A283,'[1]CUT USD'!A:N,3,FALSE)</f>
        <v>0</v>
      </c>
      <c r="AA283" s="217">
        <f>VLOOKUP(A283,'[1]CUT USD'!A:N,4,FALSE)</f>
        <v>0</v>
      </c>
      <c r="AB283" s="217">
        <f>VLOOKUP(A283,'[1]CUT USD'!A:N,5,FALSE)</f>
        <v>0</v>
      </c>
      <c r="AC283" s="217">
        <f>VLOOKUP(A283,'[1]CUT USD'!A:N,6,FALSE)</f>
        <v>0</v>
      </c>
      <c r="AD283" s="217">
        <f>VLOOKUP(A283,'[1]CUT USD'!A:N,7,FALSE)</f>
        <v>0</v>
      </c>
      <c r="AE283" s="217">
        <f>VLOOKUP(A283,'[1]CUT USD'!A:N,8,FALSE)</f>
        <v>0</v>
      </c>
      <c r="AF283" s="217">
        <f>VLOOKUP(A283,'[1]CUT USD'!A:N,9,FALSE)</f>
        <v>0</v>
      </c>
      <c r="AG283" s="217">
        <f>VLOOKUP(A283,'[1]CUT USD'!A:N,10,FALSE)</f>
        <v>0</v>
      </c>
      <c r="AH283" s="217">
        <f>VLOOKUP(A283,'[1]CUT USD'!A:N,11,FALSE)</f>
        <v>0</v>
      </c>
      <c r="AI283" s="217">
        <f>VLOOKUP(A283,'[1]CUT USD'!A:N,12,FALSE)</f>
        <v>0</v>
      </c>
      <c r="AJ283" s="217">
        <f>VLOOKUP(A283,'[1]CUT USD'!A:N,13,FALSE)</f>
        <v>0</v>
      </c>
      <c r="AK283" s="217">
        <f>VLOOKUP(A283,'[1]CUT USD'!A:N,14,FALSE)</f>
        <v>0</v>
      </c>
      <c r="AL283" s="160">
        <f t="shared" si="6"/>
        <v>0</v>
      </c>
      <c r="AO283" s="84"/>
    </row>
    <row r="284" spans="1:41" ht="33" customHeight="1">
      <c r="A284" s="134">
        <v>1204</v>
      </c>
      <c r="B284" s="135" t="str">
        <f>PROPER(VLOOKUP(A284,[1]bd_lista!$A:$D,2,FALSE))</f>
        <v>Gobierno Autónomo Municipal De Achocalla</v>
      </c>
      <c r="C284" s="229" t="s">
        <v>11991</v>
      </c>
      <c r="D284" s="217">
        <f>VLOOKUP(A284,'[1]RES. TRL'!A:C,2,FALSE)</f>
        <v>0</v>
      </c>
      <c r="E284" s="217">
        <f>VLOOKUP(A284,'[1]RES. TRL'!A:C,3,FALSE)</f>
        <v>0</v>
      </c>
      <c r="F284" s="217">
        <f>VLOOKUP(A284,[1]RES.CDI!A:B,2,FALSE)</f>
        <v>0</v>
      </c>
      <c r="G284" s="217">
        <f>VLOOKUP(A284,'[1]CUT Bs'!A:S,2,FALSE)</f>
        <v>0</v>
      </c>
      <c r="H284" s="217">
        <f>VLOOKUP(A284,'[1]CUT Bs'!A:S,3,FALSE)</f>
        <v>0</v>
      </c>
      <c r="I284" s="217">
        <f>VLOOKUP(A284,'[1]CUT Bs'!A:S,4,FALSE)</f>
        <v>0</v>
      </c>
      <c r="J284" s="217">
        <f>VLOOKUP(A284,'[1]CUT Bs'!A:S,5,FALSE)</f>
        <v>0</v>
      </c>
      <c r="K284" s="217">
        <f>VLOOKUP(A284,'[1]CUT Bs'!A:S,6,FALSE)</f>
        <v>0</v>
      </c>
      <c r="L284" s="217">
        <f>VLOOKUP(A284,'[1]CUT Bs'!A:S,7,FALSE)</f>
        <v>0</v>
      </c>
      <c r="M284" s="217">
        <f>VLOOKUP(A284,'[1]CUT Bs'!A:S,8,FALSE)</f>
        <v>0</v>
      </c>
      <c r="N284" s="217">
        <f>VLOOKUP(A284,'[1]CUT Bs'!A:S,9,FALSE)</f>
        <v>0</v>
      </c>
      <c r="O284" s="217">
        <f>VLOOKUP(A284,'[1]CUT Bs'!A:S,10,FALSE)</f>
        <v>0</v>
      </c>
      <c r="P284" s="217">
        <f>VLOOKUP(A284,'[1]CUT Bs'!A:S,11,FALSE)</f>
        <v>0</v>
      </c>
      <c r="Q284" s="217">
        <f>VLOOKUP(A284,'[1]CUT Bs'!A:S,12,FALSE)</f>
        <v>0</v>
      </c>
      <c r="R284" s="217">
        <f>VLOOKUP(A284,'[1]CUT Bs'!A:S,13,FALSE)</f>
        <v>0</v>
      </c>
      <c r="S284" s="217">
        <f>VLOOKUP(A284,'[1]CUT Bs'!A:S,14,FALSE)</f>
        <v>0</v>
      </c>
      <c r="T284" s="217">
        <f>VLOOKUP(A284,'[1]CUT Bs'!A:S,15,FALSE)</f>
        <v>0</v>
      </c>
      <c r="U284" s="217">
        <f>VLOOKUP(A284,'[1]CUT Bs'!A:S,16,FALSE)</f>
        <v>0</v>
      </c>
      <c r="V284" s="217">
        <f>VLOOKUP(A284,'[1]CUT Bs'!A:S,17,FALSE)</f>
        <v>0</v>
      </c>
      <c r="W284" s="217">
        <f>VLOOKUP(A284,'[1]RES. TRL'!F:H,2,FALSE)</f>
        <v>0</v>
      </c>
      <c r="X284" s="217">
        <f>VLOOKUP(A284,'[1]RES. TRL'!F:H,3,FALSE)</f>
        <v>0</v>
      </c>
      <c r="Y284" s="217">
        <f>VLOOKUP(A284,'[1]CUT USD'!A:N,2,FALSE)</f>
        <v>0</v>
      </c>
      <c r="Z284" s="217">
        <f>VLOOKUP(A284,'[1]CUT USD'!A:N,3,FALSE)</f>
        <v>0</v>
      </c>
      <c r="AA284" s="217">
        <f>VLOOKUP(A284,'[1]CUT USD'!A:N,4,FALSE)</f>
        <v>0</v>
      </c>
      <c r="AB284" s="217">
        <f>VLOOKUP(A284,'[1]CUT USD'!A:N,5,FALSE)</f>
        <v>0</v>
      </c>
      <c r="AC284" s="217">
        <f>VLOOKUP(A284,'[1]CUT USD'!A:N,6,FALSE)</f>
        <v>0</v>
      </c>
      <c r="AD284" s="217">
        <f>VLOOKUP(A284,'[1]CUT USD'!A:N,7,FALSE)</f>
        <v>0</v>
      </c>
      <c r="AE284" s="217">
        <f>VLOOKUP(A284,'[1]CUT USD'!A:N,8,FALSE)</f>
        <v>0</v>
      </c>
      <c r="AF284" s="217">
        <f>VLOOKUP(A284,'[1]CUT USD'!A:N,9,FALSE)</f>
        <v>0</v>
      </c>
      <c r="AG284" s="217">
        <f>VLOOKUP(A284,'[1]CUT USD'!A:N,10,FALSE)</f>
        <v>0</v>
      </c>
      <c r="AH284" s="217">
        <f>VLOOKUP(A284,'[1]CUT USD'!A:N,11,FALSE)</f>
        <v>0</v>
      </c>
      <c r="AI284" s="217">
        <f>VLOOKUP(A284,'[1]CUT USD'!A:N,12,FALSE)</f>
        <v>0</v>
      </c>
      <c r="AJ284" s="217">
        <f>VLOOKUP(A284,'[1]CUT USD'!A:N,13,FALSE)</f>
        <v>0</v>
      </c>
      <c r="AK284" s="217">
        <f>VLOOKUP(A284,'[1]CUT USD'!A:N,14,FALSE)</f>
        <v>0</v>
      </c>
      <c r="AL284" s="160">
        <f t="shared" si="6"/>
        <v>0</v>
      </c>
      <c r="AO284" s="84"/>
    </row>
    <row r="285" spans="1:41" ht="33" customHeight="1">
      <c r="A285" s="134">
        <v>1205</v>
      </c>
      <c r="B285" s="135" t="str">
        <f>PROPER(VLOOKUP(A285,[1]bd_lista!$A:$D,2,FALSE))</f>
        <v>Gobierno Autónomo Municipal De El Alto De La Paz</v>
      </c>
      <c r="C285" s="229" t="s">
        <v>11991</v>
      </c>
      <c r="D285" s="217">
        <f>VLOOKUP(A285,'[1]RES. TRL'!A:C,2,FALSE)</f>
        <v>0</v>
      </c>
      <c r="E285" s="217">
        <f>VLOOKUP(A285,'[1]RES. TRL'!A:C,3,FALSE)</f>
        <v>0</v>
      </c>
      <c r="F285" s="217">
        <f>VLOOKUP(A285,[1]RES.CDI!A:B,2,FALSE)</f>
        <v>0</v>
      </c>
      <c r="G285" s="217">
        <f>VLOOKUP(A285,'[1]CUT Bs'!A:S,2,FALSE)</f>
        <v>0</v>
      </c>
      <c r="H285" s="217">
        <f>VLOOKUP(A285,'[1]CUT Bs'!A:S,3,FALSE)</f>
        <v>0</v>
      </c>
      <c r="I285" s="217">
        <f>VLOOKUP(A285,'[1]CUT Bs'!A:S,4,FALSE)</f>
        <v>0</v>
      </c>
      <c r="J285" s="217">
        <f>VLOOKUP(A285,'[1]CUT Bs'!A:S,5,FALSE)</f>
        <v>0</v>
      </c>
      <c r="K285" s="217">
        <f>VLOOKUP(A285,'[1]CUT Bs'!A:S,6,FALSE)</f>
        <v>0</v>
      </c>
      <c r="L285" s="217">
        <f>VLOOKUP(A285,'[1]CUT Bs'!A:S,7,FALSE)</f>
        <v>0</v>
      </c>
      <c r="M285" s="217">
        <f>VLOOKUP(A285,'[1]CUT Bs'!A:S,8,FALSE)</f>
        <v>0</v>
      </c>
      <c r="N285" s="217">
        <f>VLOOKUP(A285,'[1]CUT Bs'!A:S,9,FALSE)</f>
        <v>0</v>
      </c>
      <c r="O285" s="217">
        <f>VLOOKUP(A285,'[1]CUT Bs'!A:S,10,FALSE)</f>
        <v>0</v>
      </c>
      <c r="P285" s="217">
        <f>VLOOKUP(A285,'[1]CUT Bs'!A:S,11,FALSE)</f>
        <v>0</v>
      </c>
      <c r="Q285" s="217">
        <f>VLOOKUP(A285,'[1]CUT Bs'!A:S,12,FALSE)</f>
        <v>0</v>
      </c>
      <c r="R285" s="217">
        <f>VLOOKUP(A285,'[1]CUT Bs'!A:S,13,FALSE)</f>
        <v>0</v>
      </c>
      <c r="S285" s="217">
        <f>VLOOKUP(A285,'[1]CUT Bs'!A:S,14,FALSE)</f>
        <v>0</v>
      </c>
      <c r="T285" s="217">
        <f>VLOOKUP(A285,'[1]CUT Bs'!A:S,15,FALSE)</f>
        <v>0</v>
      </c>
      <c r="U285" s="217">
        <f>VLOOKUP(A285,'[1]CUT Bs'!A:S,16,FALSE)</f>
        <v>0</v>
      </c>
      <c r="V285" s="217">
        <f>VLOOKUP(A285,'[1]CUT Bs'!A:S,17,FALSE)</f>
        <v>0</v>
      </c>
      <c r="W285" s="217">
        <f>VLOOKUP(A285,'[1]RES. TRL'!F:H,2,FALSE)</f>
        <v>0</v>
      </c>
      <c r="X285" s="217">
        <f>VLOOKUP(A285,'[1]RES. TRL'!F:H,3,FALSE)</f>
        <v>0</v>
      </c>
      <c r="Y285" s="217">
        <f>VLOOKUP(A285,'[1]CUT USD'!A:N,2,FALSE)</f>
        <v>0</v>
      </c>
      <c r="Z285" s="217">
        <f>VLOOKUP(A285,'[1]CUT USD'!A:N,3,FALSE)</f>
        <v>0</v>
      </c>
      <c r="AA285" s="217">
        <f>VLOOKUP(A285,'[1]CUT USD'!A:N,4,FALSE)</f>
        <v>0</v>
      </c>
      <c r="AB285" s="217">
        <f>VLOOKUP(A285,'[1]CUT USD'!A:N,5,FALSE)</f>
        <v>0</v>
      </c>
      <c r="AC285" s="217">
        <f>VLOOKUP(A285,'[1]CUT USD'!A:N,6,FALSE)</f>
        <v>0</v>
      </c>
      <c r="AD285" s="217">
        <f>VLOOKUP(A285,'[1]CUT USD'!A:N,7,FALSE)</f>
        <v>0</v>
      </c>
      <c r="AE285" s="217">
        <f>VLOOKUP(A285,'[1]CUT USD'!A:N,8,FALSE)</f>
        <v>0</v>
      </c>
      <c r="AF285" s="217">
        <f>VLOOKUP(A285,'[1]CUT USD'!A:N,9,FALSE)</f>
        <v>0</v>
      </c>
      <c r="AG285" s="217">
        <f>VLOOKUP(A285,'[1]CUT USD'!A:N,10,FALSE)</f>
        <v>0</v>
      </c>
      <c r="AH285" s="217">
        <f>VLOOKUP(A285,'[1]CUT USD'!A:N,11,FALSE)</f>
        <v>0</v>
      </c>
      <c r="AI285" s="217">
        <f>VLOOKUP(A285,'[1]CUT USD'!A:N,12,FALSE)</f>
        <v>0</v>
      </c>
      <c r="AJ285" s="217">
        <f>VLOOKUP(A285,'[1]CUT USD'!A:N,13,FALSE)</f>
        <v>0</v>
      </c>
      <c r="AK285" s="217">
        <f>VLOOKUP(A285,'[1]CUT USD'!A:N,14,FALSE)</f>
        <v>0</v>
      </c>
      <c r="AL285" s="160">
        <f t="shared" si="6"/>
        <v>0</v>
      </c>
      <c r="AO285" s="84"/>
    </row>
    <row r="286" spans="1:41" ht="33" customHeight="1">
      <c r="A286" s="134">
        <v>1206</v>
      </c>
      <c r="B286" s="135" t="str">
        <f>PROPER(VLOOKUP(A286,[1]bd_lista!$A:$D,2,FALSE))</f>
        <v>Gobierno Autónomo Municipal De Viacha</v>
      </c>
      <c r="C286" s="229" t="s">
        <v>11991</v>
      </c>
      <c r="D286" s="217">
        <f>VLOOKUP(A286,'[1]RES. TRL'!A:C,2,FALSE)</f>
        <v>0</v>
      </c>
      <c r="E286" s="217">
        <f>VLOOKUP(A286,'[1]RES. TRL'!A:C,3,FALSE)</f>
        <v>0</v>
      </c>
      <c r="F286" s="217">
        <f>VLOOKUP(A286,[1]RES.CDI!A:B,2,FALSE)</f>
        <v>0</v>
      </c>
      <c r="G286" s="217">
        <f>VLOOKUP(A286,'[1]CUT Bs'!A:S,2,FALSE)</f>
        <v>0</v>
      </c>
      <c r="H286" s="217">
        <f>VLOOKUP(A286,'[1]CUT Bs'!A:S,3,FALSE)</f>
        <v>0</v>
      </c>
      <c r="I286" s="217">
        <f>VLOOKUP(A286,'[1]CUT Bs'!A:S,4,FALSE)</f>
        <v>0</v>
      </c>
      <c r="J286" s="217">
        <f>VLOOKUP(A286,'[1]CUT Bs'!A:S,5,FALSE)</f>
        <v>0</v>
      </c>
      <c r="K286" s="217">
        <f>VLOOKUP(A286,'[1]CUT Bs'!A:S,6,FALSE)</f>
        <v>0</v>
      </c>
      <c r="L286" s="217">
        <f>VLOOKUP(A286,'[1]CUT Bs'!A:S,7,FALSE)</f>
        <v>0</v>
      </c>
      <c r="M286" s="217">
        <f>VLOOKUP(A286,'[1]CUT Bs'!A:S,8,FALSE)</f>
        <v>0</v>
      </c>
      <c r="N286" s="217">
        <f>VLOOKUP(A286,'[1]CUT Bs'!A:S,9,FALSE)</f>
        <v>0</v>
      </c>
      <c r="O286" s="217">
        <f>VLOOKUP(A286,'[1]CUT Bs'!A:S,10,FALSE)</f>
        <v>0</v>
      </c>
      <c r="P286" s="217">
        <f>VLOOKUP(A286,'[1]CUT Bs'!A:S,11,FALSE)</f>
        <v>0</v>
      </c>
      <c r="Q286" s="217">
        <f>VLOOKUP(A286,'[1]CUT Bs'!A:S,12,FALSE)</f>
        <v>0</v>
      </c>
      <c r="R286" s="217">
        <f>VLOOKUP(A286,'[1]CUT Bs'!A:S,13,FALSE)</f>
        <v>0</v>
      </c>
      <c r="S286" s="217">
        <f>VLOOKUP(A286,'[1]CUT Bs'!A:S,14,FALSE)</f>
        <v>0</v>
      </c>
      <c r="T286" s="217">
        <f>VLOOKUP(A286,'[1]CUT Bs'!A:S,15,FALSE)</f>
        <v>0</v>
      </c>
      <c r="U286" s="217">
        <f>VLOOKUP(A286,'[1]CUT Bs'!A:S,16,FALSE)</f>
        <v>0</v>
      </c>
      <c r="V286" s="217">
        <f>VLOOKUP(A286,'[1]CUT Bs'!A:S,17,FALSE)</f>
        <v>0</v>
      </c>
      <c r="W286" s="217">
        <f>VLOOKUP(A286,'[1]RES. TRL'!F:H,2,FALSE)</f>
        <v>0</v>
      </c>
      <c r="X286" s="217">
        <f>VLOOKUP(A286,'[1]RES. TRL'!F:H,3,FALSE)</f>
        <v>0</v>
      </c>
      <c r="Y286" s="217">
        <f>VLOOKUP(A286,'[1]CUT USD'!A:N,2,FALSE)</f>
        <v>0</v>
      </c>
      <c r="Z286" s="217">
        <f>VLOOKUP(A286,'[1]CUT USD'!A:N,3,FALSE)</f>
        <v>0</v>
      </c>
      <c r="AA286" s="217">
        <f>VLOOKUP(A286,'[1]CUT USD'!A:N,4,FALSE)</f>
        <v>0</v>
      </c>
      <c r="AB286" s="217">
        <f>VLOOKUP(A286,'[1]CUT USD'!A:N,5,FALSE)</f>
        <v>0</v>
      </c>
      <c r="AC286" s="217">
        <f>VLOOKUP(A286,'[1]CUT USD'!A:N,6,FALSE)</f>
        <v>0</v>
      </c>
      <c r="AD286" s="217">
        <f>VLOOKUP(A286,'[1]CUT USD'!A:N,7,FALSE)</f>
        <v>0</v>
      </c>
      <c r="AE286" s="217">
        <f>VLOOKUP(A286,'[1]CUT USD'!A:N,8,FALSE)</f>
        <v>0</v>
      </c>
      <c r="AF286" s="217">
        <f>VLOOKUP(A286,'[1]CUT USD'!A:N,9,FALSE)</f>
        <v>0</v>
      </c>
      <c r="AG286" s="217">
        <f>VLOOKUP(A286,'[1]CUT USD'!A:N,10,FALSE)</f>
        <v>0</v>
      </c>
      <c r="AH286" s="217">
        <f>VLOOKUP(A286,'[1]CUT USD'!A:N,11,FALSE)</f>
        <v>0</v>
      </c>
      <c r="AI286" s="217">
        <f>VLOOKUP(A286,'[1]CUT USD'!A:N,12,FALSE)</f>
        <v>0</v>
      </c>
      <c r="AJ286" s="217">
        <f>VLOOKUP(A286,'[1]CUT USD'!A:N,13,FALSE)</f>
        <v>0</v>
      </c>
      <c r="AK286" s="217">
        <f>VLOOKUP(A286,'[1]CUT USD'!A:N,14,FALSE)</f>
        <v>0</v>
      </c>
      <c r="AL286" s="160">
        <f t="shared" si="6"/>
        <v>0</v>
      </c>
      <c r="AO286" s="84"/>
    </row>
    <row r="287" spans="1:41" ht="33" customHeight="1">
      <c r="A287" s="134">
        <v>1207</v>
      </c>
      <c r="B287" s="135" t="str">
        <f>PROPER(VLOOKUP(A287,[1]bd_lista!$A:$D,2,FALSE))</f>
        <v>Gobierno Autónomo Municipal De Guaqui</v>
      </c>
      <c r="C287" s="229" t="s">
        <v>11991</v>
      </c>
      <c r="D287" s="217">
        <f>VLOOKUP(A287,'[1]RES. TRL'!A:C,2,FALSE)</f>
        <v>0</v>
      </c>
      <c r="E287" s="217">
        <f>VLOOKUP(A287,'[1]RES. TRL'!A:C,3,FALSE)</f>
        <v>0</v>
      </c>
      <c r="F287" s="217">
        <f>VLOOKUP(A287,[1]RES.CDI!A:B,2,FALSE)</f>
        <v>0</v>
      </c>
      <c r="G287" s="217">
        <f>VLOOKUP(A287,'[1]CUT Bs'!A:S,2,FALSE)</f>
        <v>0</v>
      </c>
      <c r="H287" s="217">
        <f>VLOOKUP(A287,'[1]CUT Bs'!A:S,3,FALSE)</f>
        <v>0</v>
      </c>
      <c r="I287" s="217">
        <f>VLOOKUP(A287,'[1]CUT Bs'!A:S,4,FALSE)</f>
        <v>0</v>
      </c>
      <c r="J287" s="217">
        <f>VLOOKUP(A287,'[1]CUT Bs'!A:S,5,FALSE)</f>
        <v>0</v>
      </c>
      <c r="K287" s="217">
        <f>VLOOKUP(A287,'[1]CUT Bs'!A:S,6,FALSE)</f>
        <v>0</v>
      </c>
      <c r="L287" s="217">
        <f>VLOOKUP(A287,'[1]CUT Bs'!A:S,7,FALSE)</f>
        <v>0</v>
      </c>
      <c r="M287" s="217">
        <f>VLOOKUP(A287,'[1]CUT Bs'!A:S,8,FALSE)</f>
        <v>0</v>
      </c>
      <c r="N287" s="217">
        <f>VLOOKUP(A287,'[1]CUT Bs'!A:S,9,FALSE)</f>
        <v>0</v>
      </c>
      <c r="O287" s="217">
        <f>VLOOKUP(A287,'[1]CUT Bs'!A:S,10,FALSE)</f>
        <v>0</v>
      </c>
      <c r="P287" s="217">
        <f>VLOOKUP(A287,'[1]CUT Bs'!A:S,11,FALSE)</f>
        <v>0</v>
      </c>
      <c r="Q287" s="217">
        <f>VLOOKUP(A287,'[1]CUT Bs'!A:S,12,FALSE)</f>
        <v>0</v>
      </c>
      <c r="R287" s="217">
        <f>VLOOKUP(A287,'[1]CUT Bs'!A:S,13,FALSE)</f>
        <v>0</v>
      </c>
      <c r="S287" s="217">
        <f>VLOOKUP(A287,'[1]CUT Bs'!A:S,14,FALSE)</f>
        <v>0</v>
      </c>
      <c r="T287" s="217">
        <f>VLOOKUP(A287,'[1]CUT Bs'!A:S,15,FALSE)</f>
        <v>0</v>
      </c>
      <c r="U287" s="217">
        <f>VLOOKUP(A287,'[1]CUT Bs'!A:S,16,FALSE)</f>
        <v>0</v>
      </c>
      <c r="V287" s="217">
        <f>VLOOKUP(A287,'[1]CUT Bs'!A:S,17,FALSE)</f>
        <v>0</v>
      </c>
      <c r="W287" s="217">
        <f>VLOOKUP(A287,'[1]RES. TRL'!F:H,2,FALSE)</f>
        <v>0</v>
      </c>
      <c r="X287" s="217">
        <f>VLOOKUP(A287,'[1]RES. TRL'!F:H,3,FALSE)</f>
        <v>0</v>
      </c>
      <c r="Y287" s="217">
        <f>VLOOKUP(A287,'[1]CUT USD'!A:N,2,FALSE)</f>
        <v>0</v>
      </c>
      <c r="Z287" s="217">
        <f>VLOOKUP(A287,'[1]CUT USD'!A:N,3,FALSE)</f>
        <v>0</v>
      </c>
      <c r="AA287" s="217">
        <f>VLOOKUP(A287,'[1]CUT USD'!A:N,4,FALSE)</f>
        <v>0</v>
      </c>
      <c r="AB287" s="217">
        <f>VLOOKUP(A287,'[1]CUT USD'!A:N,5,FALSE)</f>
        <v>0</v>
      </c>
      <c r="AC287" s="217">
        <f>VLOOKUP(A287,'[1]CUT USD'!A:N,6,FALSE)</f>
        <v>0</v>
      </c>
      <c r="AD287" s="217">
        <f>VLOOKUP(A287,'[1]CUT USD'!A:N,7,FALSE)</f>
        <v>0</v>
      </c>
      <c r="AE287" s="217">
        <f>VLOOKUP(A287,'[1]CUT USD'!A:N,8,FALSE)</f>
        <v>0</v>
      </c>
      <c r="AF287" s="217">
        <f>VLOOKUP(A287,'[1]CUT USD'!A:N,9,FALSE)</f>
        <v>0</v>
      </c>
      <c r="AG287" s="217">
        <f>VLOOKUP(A287,'[1]CUT USD'!A:N,10,FALSE)</f>
        <v>0</v>
      </c>
      <c r="AH287" s="217">
        <f>VLOOKUP(A287,'[1]CUT USD'!A:N,11,FALSE)</f>
        <v>0</v>
      </c>
      <c r="AI287" s="217">
        <f>VLOOKUP(A287,'[1]CUT USD'!A:N,12,FALSE)</f>
        <v>0</v>
      </c>
      <c r="AJ287" s="217">
        <f>VLOOKUP(A287,'[1]CUT USD'!A:N,13,FALSE)</f>
        <v>0</v>
      </c>
      <c r="AK287" s="217">
        <f>VLOOKUP(A287,'[1]CUT USD'!A:N,14,FALSE)</f>
        <v>0</v>
      </c>
      <c r="AL287" s="160">
        <f t="shared" si="6"/>
        <v>0</v>
      </c>
      <c r="AO287" s="84"/>
    </row>
    <row r="288" spans="1:41" ht="33" customHeight="1">
      <c r="A288" s="134">
        <v>1208</v>
      </c>
      <c r="B288" s="135" t="str">
        <f>PROPER(VLOOKUP(A288,[1]bd_lista!$A:$D,2,FALSE))</f>
        <v>Gobierno Autónomo Municipal De Tiahuanacu</v>
      </c>
      <c r="C288" s="229" t="s">
        <v>11991</v>
      </c>
      <c r="D288" s="217">
        <f>VLOOKUP(A288,'[1]RES. TRL'!A:C,2,FALSE)</f>
        <v>0</v>
      </c>
      <c r="E288" s="217">
        <f>VLOOKUP(A288,'[1]RES. TRL'!A:C,3,FALSE)</f>
        <v>0</v>
      </c>
      <c r="F288" s="217">
        <f>VLOOKUP(A288,[1]RES.CDI!A:B,2,FALSE)</f>
        <v>0</v>
      </c>
      <c r="G288" s="217">
        <f>VLOOKUP(A288,'[1]CUT Bs'!A:S,2,FALSE)</f>
        <v>0</v>
      </c>
      <c r="H288" s="217">
        <f>VLOOKUP(A288,'[1]CUT Bs'!A:S,3,FALSE)</f>
        <v>0</v>
      </c>
      <c r="I288" s="217">
        <f>VLOOKUP(A288,'[1]CUT Bs'!A:S,4,FALSE)</f>
        <v>0</v>
      </c>
      <c r="J288" s="217">
        <f>VLOOKUP(A288,'[1]CUT Bs'!A:S,5,FALSE)</f>
        <v>0</v>
      </c>
      <c r="K288" s="217">
        <f>VLOOKUP(A288,'[1]CUT Bs'!A:S,6,FALSE)</f>
        <v>0</v>
      </c>
      <c r="L288" s="217">
        <f>VLOOKUP(A288,'[1]CUT Bs'!A:S,7,FALSE)</f>
        <v>0</v>
      </c>
      <c r="M288" s="217">
        <f>VLOOKUP(A288,'[1]CUT Bs'!A:S,8,FALSE)</f>
        <v>0</v>
      </c>
      <c r="N288" s="217">
        <f>VLOOKUP(A288,'[1]CUT Bs'!A:S,9,FALSE)</f>
        <v>0</v>
      </c>
      <c r="O288" s="217">
        <f>VLOOKUP(A288,'[1]CUT Bs'!A:S,10,FALSE)</f>
        <v>0</v>
      </c>
      <c r="P288" s="217">
        <f>VLOOKUP(A288,'[1]CUT Bs'!A:S,11,FALSE)</f>
        <v>0</v>
      </c>
      <c r="Q288" s="217">
        <f>VLOOKUP(A288,'[1]CUT Bs'!A:S,12,FALSE)</f>
        <v>0</v>
      </c>
      <c r="R288" s="217">
        <f>VLOOKUP(A288,'[1]CUT Bs'!A:S,13,FALSE)</f>
        <v>0</v>
      </c>
      <c r="S288" s="217">
        <f>VLOOKUP(A288,'[1]CUT Bs'!A:S,14,FALSE)</f>
        <v>0</v>
      </c>
      <c r="T288" s="217">
        <f>VLOOKUP(A288,'[1]CUT Bs'!A:S,15,FALSE)</f>
        <v>0</v>
      </c>
      <c r="U288" s="217">
        <f>VLOOKUP(A288,'[1]CUT Bs'!A:S,16,FALSE)</f>
        <v>0</v>
      </c>
      <c r="V288" s="217">
        <f>VLOOKUP(A288,'[1]CUT Bs'!A:S,17,FALSE)</f>
        <v>0</v>
      </c>
      <c r="W288" s="217">
        <f>VLOOKUP(A288,'[1]RES. TRL'!F:H,2,FALSE)</f>
        <v>0</v>
      </c>
      <c r="X288" s="217">
        <f>VLOOKUP(A288,'[1]RES. TRL'!F:H,3,FALSE)</f>
        <v>0</v>
      </c>
      <c r="Y288" s="217">
        <f>VLOOKUP(A288,'[1]CUT USD'!A:N,2,FALSE)</f>
        <v>0</v>
      </c>
      <c r="Z288" s="217">
        <f>VLOOKUP(A288,'[1]CUT USD'!A:N,3,FALSE)</f>
        <v>0</v>
      </c>
      <c r="AA288" s="217">
        <f>VLOOKUP(A288,'[1]CUT USD'!A:N,4,FALSE)</f>
        <v>0</v>
      </c>
      <c r="AB288" s="217">
        <f>VLOOKUP(A288,'[1]CUT USD'!A:N,5,FALSE)</f>
        <v>0</v>
      </c>
      <c r="AC288" s="217">
        <f>VLOOKUP(A288,'[1]CUT USD'!A:N,6,FALSE)</f>
        <v>0</v>
      </c>
      <c r="AD288" s="217">
        <f>VLOOKUP(A288,'[1]CUT USD'!A:N,7,FALSE)</f>
        <v>0</v>
      </c>
      <c r="AE288" s="217">
        <f>VLOOKUP(A288,'[1]CUT USD'!A:N,8,FALSE)</f>
        <v>0</v>
      </c>
      <c r="AF288" s="217">
        <f>VLOOKUP(A288,'[1]CUT USD'!A:N,9,FALSE)</f>
        <v>0</v>
      </c>
      <c r="AG288" s="217">
        <f>VLOOKUP(A288,'[1]CUT USD'!A:N,10,FALSE)</f>
        <v>0</v>
      </c>
      <c r="AH288" s="217">
        <f>VLOOKUP(A288,'[1]CUT USD'!A:N,11,FALSE)</f>
        <v>0</v>
      </c>
      <c r="AI288" s="217">
        <f>VLOOKUP(A288,'[1]CUT USD'!A:N,12,FALSE)</f>
        <v>0</v>
      </c>
      <c r="AJ288" s="217">
        <f>VLOOKUP(A288,'[1]CUT USD'!A:N,13,FALSE)</f>
        <v>0</v>
      </c>
      <c r="AK288" s="217">
        <f>VLOOKUP(A288,'[1]CUT USD'!A:N,14,FALSE)</f>
        <v>0</v>
      </c>
      <c r="AL288" s="160">
        <f t="shared" si="6"/>
        <v>0</v>
      </c>
      <c r="AO288" s="84"/>
    </row>
    <row r="289" spans="1:41" ht="33" customHeight="1">
      <c r="A289" s="134">
        <v>1209</v>
      </c>
      <c r="B289" s="135" t="str">
        <f>PROPER(VLOOKUP(A289,[1]bd_lista!$A:$D,2,FALSE))</f>
        <v>Gobierno Autónomo Municipal De Desaguadero</v>
      </c>
      <c r="C289" s="229" t="s">
        <v>11991</v>
      </c>
      <c r="D289" s="217">
        <f>VLOOKUP(A289,'[1]RES. TRL'!A:C,2,FALSE)</f>
        <v>0</v>
      </c>
      <c r="E289" s="217">
        <f>VLOOKUP(A289,'[1]RES. TRL'!A:C,3,FALSE)</f>
        <v>0</v>
      </c>
      <c r="F289" s="217">
        <f>VLOOKUP(A289,[1]RES.CDI!A:B,2,FALSE)</f>
        <v>0</v>
      </c>
      <c r="G289" s="217">
        <f>VLOOKUP(A289,'[1]CUT Bs'!A:S,2,FALSE)</f>
        <v>0</v>
      </c>
      <c r="H289" s="217">
        <f>VLOOKUP(A289,'[1]CUT Bs'!A:S,3,FALSE)</f>
        <v>0</v>
      </c>
      <c r="I289" s="217">
        <f>VLOOKUP(A289,'[1]CUT Bs'!A:S,4,FALSE)</f>
        <v>0</v>
      </c>
      <c r="J289" s="217">
        <f>VLOOKUP(A289,'[1]CUT Bs'!A:S,5,FALSE)</f>
        <v>0</v>
      </c>
      <c r="K289" s="217">
        <f>VLOOKUP(A289,'[1]CUT Bs'!A:S,6,FALSE)</f>
        <v>0</v>
      </c>
      <c r="L289" s="217">
        <f>VLOOKUP(A289,'[1]CUT Bs'!A:S,7,FALSE)</f>
        <v>0</v>
      </c>
      <c r="M289" s="217">
        <f>VLOOKUP(A289,'[1]CUT Bs'!A:S,8,FALSE)</f>
        <v>0</v>
      </c>
      <c r="N289" s="217">
        <f>VLOOKUP(A289,'[1]CUT Bs'!A:S,9,FALSE)</f>
        <v>0</v>
      </c>
      <c r="O289" s="217">
        <f>VLOOKUP(A289,'[1]CUT Bs'!A:S,10,FALSE)</f>
        <v>0</v>
      </c>
      <c r="P289" s="217">
        <f>VLOOKUP(A289,'[1]CUT Bs'!A:S,11,FALSE)</f>
        <v>0</v>
      </c>
      <c r="Q289" s="217">
        <f>VLOOKUP(A289,'[1]CUT Bs'!A:S,12,FALSE)</f>
        <v>0</v>
      </c>
      <c r="R289" s="217">
        <f>VLOOKUP(A289,'[1]CUT Bs'!A:S,13,FALSE)</f>
        <v>0</v>
      </c>
      <c r="S289" s="217">
        <f>VLOOKUP(A289,'[1]CUT Bs'!A:S,14,FALSE)</f>
        <v>0</v>
      </c>
      <c r="T289" s="217">
        <f>VLOOKUP(A289,'[1]CUT Bs'!A:S,15,FALSE)</f>
        <v>0</v>
      </c>
      <c r="U289" s="217">
        <f>VLOOKUP(A289,'[1]CUT Bs'!A:S,16,FALSE)</f>
        <v>0</v>
      </c>
      <c r="V289" s="217">
        <f>VLOOKUP(A289,'[1]CUT Bs'!A:S,17,FALSE)</f>
        <v>0</v>
      </c>
      <c r="W289" s="217">
        <f>VLOOKUP(A289,'[1]RES. TRL'!F:H,2,FALSE)</f>
        <v>0</v>
      </c>
      <c r="X289" s="217">
        <f>VLOOKUP(A289,'[1]RES. TRL'!F:H,3,FALSE)</f>
        <v>0</v>
      </c>
      <c r="Y289" s="217">
        <f>VLOOKUP(A289,'[1]CUT USD'!A:N,2,FALSE)</f>
        <v>0</v>
      </c>
      <c r="Z289" s="217">
        <f>VLOOKUP(A289,'[1]CUT USD'!A:N,3,FALSE)</f>
        <v>0</v>
      </c>
      <c r="AA289" s="217">
        <f>VLOOKUP(A289,'[1]CUT USD'!A:N,4,FALSE)</f>
        <v>0</v>
      </c>
      <c r="AB289" s="217">
        <f>VLOOKUP(A289,'[1]CUT USD'!A:N,5,FALSE)</f>
        <v>0</v>
      </c>
      <c r="AC289" s="217">
        <f>VLOOKUP(A289,'[1]CUT USD'!A:N,6,FALSE)</f>
        <v>0</v>
      </c>
      <c r="AD289" s="217">
        <f>VLOOKUP(A289,'[1]CUT USD'!A:N,7,FALSE)</f>
        <v>0</v>
      </c>
      <c r="AE289" s="217">
        <f>VLOOKUP(A289,'[1]CUT USD'!A:N,8,FALSE)</f>
        <v>0</v>
      </c>
      <c r="AF289" s="217">
        <f>VLOOKUP(A289,'[1]CUT USD'!A:N,9,FALSE)</f>
        <v>0</v>
      </c>
      <c r="AG289" s="217">
        <f>VLOOKUP(A289,'[1]CUT USD'!A:N,10,FALSE)</f>
        <v>0</v>
      </c>
      <c r="AH289" s="217">
        <f>VLOOKUP(A289,'[1]CUT USD'!A:N,11,FALSE)</f>
        <v>0</v>
      </c>
      <c r="AI289" s="217">
        <f>VLOOKUP(A289,'[1]CUT USD'!A:N,12,FALSE)</f>
        <v>0</v>
      </c>
      <c r="AJ289" s="217">
        <f>VLOOKUP(A289,'[1]CUT USD'!A:N,13,FALSE)</f>
        <v>0</v>
      </c>
      <c r="AK289" s="217">
        <f>VLOOKUP(A289,'[1]CUT USD'!A:N,14,FALSE)</f>
        <v>0</v>
      </c>
      <c r="AL289" s="160">
        <f t="shared" si="6"/>
        <v>0</v>
      </c>
      <c r="AO289" s="84"/>
    </row>
    <row r="290" spans="1:41" ht="33" customHeight="1">
      <c r="A290" s="134">
        <v>1210</v>
      </c>
      <c r="B290" s="135" t="str">
        <f>PROPER(VLOOKUP(A290,[1]bd_lista!$A:$D,2,FALSE))</f>
        <v>Gobierno Autónomo Municipal De Caranavi</v>
      </c>
      <c r="C290" s="229" t="s">
        <v>11991</v>
      </c>
      <c r="D290" s="217">
        <f>VLOOKUP(A290,'[1]RES. TRL'!A:C,2,FALSE)</f>
        <v>0</v>
      </c>
      <c r="E290" s="217">
        <f>VLOOKUP(A290,'[1]RES. TRL'!A:C,3,FALSE)</f>
        <v>0</v>
      </c>
      <c r="F290" s="217">
        <f>VLOOKUP(A290,[1]RES.CDI!A:B,2,FALSE)</f>
        <v>0</v>
      </c>
      <c r="G290" s="217">
        <f>VLOOKUP(A290,'[1]CUT Bs'!A:S,2,FALSE)</f>
        <v>0</v>
      </c>
      <c r="H290" s="217">
        <f>VLOOKUP(A290,'[1]CUT Bs'!A:S,3,FALSE)</f>
        <v>0</v>
      </c>
      <c r="I290" s="217">
        <f>VLOOKUP(A290,'[1]CUT Bs'!A:S,4,FALSE)</f>
        <v>0</v>
      </c>
      <c r="J290" s="217">
        <f>VLOOKUP(A290,'[1]CUT Bs'!A:S,5,FALSE)</f>
        <v>0</v>
      </c>
      <c r="K290" s="217">
        <f>VLOOKUP(A290,'[1]CUT Bs'!A:S,6,FALSE)</f>
        <v>0</v>
      </c>
      <c r="L290" s="217">
        <f>VLOOKUP(A290,'[1]CUT Bs'!A:S,7,FALSE)</f>
        <v>0</v>
      </c>
      <c r="M290" s="217">
        <f>VLOOKUP(A290,'[1]CUT Bs'!A:S,8,FALSE)</f>
        <v>0</v>
      </c>
      <c r="N290" s="217">
        <f>VLOOKUP(A290,'[1]CUT Bs'!A:S,9,FALSE)</f>
        <v>0</v>
      </c>
      <c r="O290" s="217">
        <f>VLOOKUP(A290,'[1]CUT Bs'!A:S,10,FALSE)</f>
        <v>0</v>
      </c>
      <c r="P290" s="217">
        <f>VLOOKUP(A290,'[1]CUT Bs'!A:S,11,FALSE)</f>
        <v>0</v>
      </c>
      <c r="Q290" s="217">
        <f>VLOOKUP(A290,'[1]CUT Bs'!A:S,12,FALSE)</f>
        <v>0</v>
      </c>
      <c r="R290" s="217">
        <f>VLOOKUP(A290,'[1]CUT Bs'!A:S,13,FALSE)</f>
        <v>0</v>
      </c>
      <c r="S290" s="217">
        <f>VLOOKUP(A290,'[1]CUT Bs'!A:S,14,FALSE)</f>
        <v>0</v>
      </c>
      <c r="T290" s="217">
        <f>VLOOKUP(A290,'[1]CUT Bs'!A:S,15,FALSE)</f>
        <v>0</v>
      </c>
      <c r="U290" s="217">
        <f>VLOOKUP(A290,'[1]CUT Bs'!A:S,16,FALSE)</f>
        <v>0</v>
      </c>
      <c r="V290" s="217">
        <f>VLOOKUP(A290,'[1]CUT Bs'!A:S,17,FALSE)</f>
        <v>0</v>
      </c>
      <c r="W290" s="217">
        <f>VLOOKUP(A290,'[1]RES. TRL'!F:H,2,FALSE)</f>
        <v>0</v>
      </c>
      <c r="X290" s="217">
        <f>VLOOKUP(A290,'[1]RES. TRL'!F:H,3,FALSE)</f>
        <v>0</v>
      </c>
      <c r="Y290" s="217">
        <f>VLOOKUP(A290,'[1]CUT USD'!A:N,2,FALSE)</f>
        <v>0</v>
      </c>
      <c r="Z290" s="217">
        <f>VLOOKUP(A290,'[1]CUT USD'!A:N,3,FALSE)</f>
        <v>0</v>
      </c>
      <c r="AA290" s="217">
        <f>VLOOKUP(A290,'[1]CUT USD'!A:N,4,FALSE)</f>
        <v>0</v>
      </c>
      <c r="AB290" s="217">
        <f>VLOOKUP(A290,'[1]CUT USD'!A:N,5,FALSE)</f>
        <v>0</v>
      </c>
      <c r="AC290" s="217">
        <f>VLOOKUP(A290,'[1]CUT USD'!A:N,6,FALSE)</f>
        <v>0</v>
      </c>
      <c r="AD290" s="217">
        <f>VLOOKUP(A290,'[1]CUT USD'!A:N,7,FALSE)</f>
        <v>0</v>
      </c>
      <c r="AE290" s="217">
        <f>VLOOKUP(A290,'[1]CUT USD'!A:N,8,FALSE)</f>
        <v>0</v>
      </c>
      <c r="AF290" s="217">
        <f>VLOOKUP(A290,'[1]CUT USD'!A:N,9,FALSE)</f>
        <v>0</v>
      </c>
      <c r="AG290" s="217">
        <f>VLOOKUP(A290,'[1]CUT USD'!A:N,10,FALSE)</f>
        <v>0</v>
      </c>
      <c r="AH290" s="217">
        <f>VLOOKUP(A290,'[1]CUT USD'!A:N,11,FALSE)</f>
        <v>0</v>
      </c>
      <c r="AI290" s="217">
        <f>VLOOKUP(A290,'[1]CUT USD'!A:N,12,FALSE)</f>
        <v>0</v>
      </c>
      <c r="AJ290" s="217">
        <f>VLOOKUP(A290,'[1]CUT USD'!A:N,13,FALSE)</f>
        <v>0</v>
      </c>
      <c r="AK290" s="217">
        <f>VLOOKUP(A290,'[1]CUT USD'!A:N,14,FALSE)</f>
        <v>0</v>
      </c>
      <c r="AL290" s="160">
        <f t="shared" si="6"/>
        <v>0</v>
      </c>
      <c r="AO290" s="84"/>
    </row>
    <row r="291" spans="1:41" ht="33" customHeight="1">
      <c r="A291" s="134">
        <v>1211</v>
      </c>
      <c r="B291" s="135" t="str">
        <f>PROPER(VLOOKUP(A291,[1]bd_lista!$A:$D,2,FALSE))</f>
        <v>Gobierno Autónomo Municipal De Sica Sica (Villa Aroma)</v>
      </c>
      <c r="C291" s="229" t="s">
        <v>11991</v>
      </c>
      <c r="D291" s="217">
        <f>VLOOKUP(A291,'[1]RES. TRL'!A:C,2,FALSE)</f>
        <v>0</v>
      </c>
      <c r="E291" s="217">
        <f>VLOOKUP(A291,'[1]RES. TRL'!A:C,3,FALSE)</f>
        <v>0</v>
      </c>
      <c r="F291" s="217">
        <f>VLOOKUP(A291,[1]RES.CDI!A:B,2,FALSE)</f>
        <v>0</v>
      </c>
      <c r="G291" s="217">
        <f>VLOOKUP(A291,'[1]CUT Bs'!A:S,2,FALSE)</f>
        <v>0</v>
      </c>
      <c r="H291" s="217">
        <f>VLOOKUP(A291,'[1]CUT Bs'!A:S,3,FALSE)</f>
        <v>0</v>
      </c>
      <c r="I291" s="217">
        <f>VLOOKUP(A291,'[1]CUT Bs'!A:S,4,FALSE)</f>
        <v>0</v>
      </c>
      <c r="J291" s="217">
        <f>VLOOKUP(A291,'[1]CUT Bs'!A:S,5,FALSE)</f>
        <v>0</v>
      </c>
      <c r="K291" s="217">
        <f>VLOOKUP(A291,'[1]CUT Bs'!A:S,6,FALSE)</f>
        <v>0</v>
      </c>
      <c r="L291" s="217">
        <f>VLOOKUP(A291,'[1]CUT Bs'!A:S,7,FALSE)</f>
        <v>0</v>
      </c>
      <c r="M291" s="217">
        <f>VLOOKUP(A291,'[1]CUT Bs'!A:S,8,FALSE)</f>
        <v>0</v>
      </c>
      <c r="N291" s="217">
        <f>VLOOKUP(A291,'[1]CUT Bs'!A:S,9,FALSE)</f>
        <v>0</v>
      </c>
      <c r="O291" s="217">
        <f>VLOOKUP(A291,'[1]CUT Bs'!A:S,10,FALSE)</f>
        <v>0</v>
      </c>
      <c r="P291" s="217">
        <f>VLOOKUP(A291,'[1]CUT Bs'!A:S,11,FALSE)</f>
        <v>0</v>
      </c>
      <c r="Q291" s="217">
        <f>VLOOKUP(A291,'[1]CUT Bs'!A:S,12,FALSE)</f>
        <v>0</v>
      </c>
      <c r="R291" s="217">
        <f>VLOOKUP(A291,'[1]CUT Bs'!A:S,13,FALSE)</f>
        <v>0</v>
      </c>
      <c r="S291" s="217">
        <f>VLOOKUP(A291,'[1]CUT Bs'!A:S,14,FALSE)</f>
        <v>0</v>
      </c>
      <c r="T291" s="217">
        <f>VLOOKUP(A291,'[1]CUT Bs'!A:S,15,FALSE)</f>
        <v>0</v>
      </c>
      <c r="U291" s="217">
        <f>VLOOKUP(A291,'[1]CUT Bs'!A:S,16,FALSE)</f>
        <v>0</v>
      </c>
      <c r="V291" s="217">
        <f>VLOOKUP(A291,'[1]CUT Bs'!A:S,17,FALSE)</f>
        <v>0</v>
      </c>
      <c r="W291" s="217">
        <f>VLOOKUP(A291,'[1]RES. TRL'!F:H,2,FALSE)</f>
        <v>0</v>
      </c>
      <c r="X291" s="217">
        <f>VLOOKUP(A291,'[1]RES. TRL'!F:H,3,FALSE)</f>
        <v>0</v>
      </c>
      <c r="Y291" s="217">
        <f>VLOOKUP(A291,'[1]CUT USD'!A:N,2,FALSE)</f>
        <v>0</v>
      </c>
      <c r="Z291" s="217">
        <f>VLOOKUP(A291,'[1]CUT USD'!A:N,3,FALSE)</f>
        <v>0</v>
      </c>
      <c r="AA291" s="217">
        <f>VLOOKUP(A291,'[1]CUT USD'!A:N,4,FALSE)</f>
        <v>0</v>
      </c>
      <c r="AB291" s="217">
        <f>VLOOKUP(A291,'[1]CUT USD'!A:N,5,FALSE)</f>
        <v>0</v>
      </c>
      <c r="AC291" s="217">
        <f>VLOOKUP(A291,'[1]CUT USD'!A:N,6,FALSE)</f>
        <v>0</v>
      </c>
      <c r="AD291" s="217">
        <f>VLOOKUP(A291,'[1]CUT USD'!A:N,7,FALSE)</f>
        <v>0</v>
      </c>
      <c r="AE291" s="217">
        <f>VLOOKUP(A291,'[1]CUT USD'!A:N,8,FALSE)</f>
        <v>0</v>
      </c>
      <c r="AF291" s="217">
        <f>VLOOKUP(A291,'[1]CUT USD'!A:N,9,FALSE)</f>
        <v>0</v>
      </c>
      <c r="AG291" s="217">
        <f>VLOOKUP(A291,'[1]CUT USD'!A:N,10,FALSE)</f>
        <v>0</v>
      </c>
      <c r="AH291" s="217">
        <f>VLOOKUP(A291,'[1]CUT USD'!A:N,11,FALSE)</f>
        <v>0</v>
      </c>
      <c r="AI291" s="217">
        <f>VLOOKUP(A291,'[1]CUT USD'!A:N,12,FALSE)</f>
        <v>0</v>
      </c>
      <c r="AJ291" s="217">
        <f>VLOOKUP(A291,'[1]CUT USD'!A:N,13,FALSE)</f>
        <v>0</v>
      </c>
      <c r="AK291" s="217">
        <f>VLOOKUP(A291,'[1]CUT USD'!A:N,14,FALSE)</f>
        <v>0</v>
      </c>
      <c r="AL291" s="160">
        <f t="shared" si="6"/>
        <v>0</v>
      </c>
      <c r="AO291" s="84"/>
    </row>
    <row r="292" spans="1:41" ht="33" customHeight="1">
      <c r="A292" s="134">
        <v>1212</v>
      </c>
      <c r="B292" s="135" t="str">
        <f>PROPER(VLOOKUP(A292,[1]bd_lista!$A:$D,2,FALSE))</f>
        <v>Gobierno Autónomo Municipal De Umala</v>
      </c>
      <c r="C292" s="229" t="s">
        <v>11991</v>
      </c>
      <c r="D292" s="217">
        <f>VLOOKUP(A292,'[1]RES. TRL'!A:C,2,FALSE)</f>
        <v>0</v>
      </c>
      <c r="E292" s="217">
        <f>VLOOKUP(A292,'[1]RES. TRL'!A:C,3,FALSE)</f>
        <v>0</v>
      </c>
      <c r="F292" s="217">
        <f>VLOOKUP(A292,[1]RES.CDI!A:B,2,FALSE)</f>
        <v>0</v>
      </c>
      <c r="G292" s="217">
        <f>VLOOKUP(A292,'[1]CUT Bs'!A:S,2,FALSE)</f>
        <v>0</v>
      </c>
      <c r="H292" s="217">
        <f>VLOOKUP(A292,'[1]CUT Bs'!A:S,3,FALSE)</f>
        <v>0</v>
      </c>
      <c r="I292" s="217">
        <f>VLOOKUP(A292,'[1]CUT Bs'!A:S,4,FALSE)</f>
        <v>0</v>
      </c>
      <c r="J292" s="217">
        <f>VLOOKUP(A292,'[1]CUT Bs'!A:S,5,FALSE)</f>
        <v>0</v>
      </c>
      <c r="K292" s="217">
        <f>VLOOKUP(A292,'[1]CUT Bs'!A:S,6,FALSE)</f>
        <v>0</v>
      </c>
      <c r="L292" s="217">
        <f>VLOOKUP(A292,'[1]CUT Bs'!A:S,7,FALSE)</f>
        <v>0</v>
      </c>
      <c r="M292" s="217">
        <f>VLOOKUP(A292,'[1]CUT Bs'!A:S,8,FALSE)</f>
        <v>0</v>
      </c>
      <c r="N292" s="217">
        <f>VLOOKUP(A292,'[1]CUT Bs'!A:S,9,FALSE)</f>
        <v>0</v>
      </c>
      <c r="O292" s="217">
        <f>VLOOKUP(A292,'[1]CUT Bs'!A:S,10,FALSE)</f>
        <v>0</v>
      </c>
      <c r="P292" s="217">
        <f>VLOOKUP(A292,'[1]CUT Bs'!A:S,11,FALSE)</f>
        <v>0</v>
      </c>
      <c r="Q292" s="217">
        <f>VLOOKUP(A292,'[1]CUT Bs'!A:S,12,FALSE)</f>
        <v>0</v>
      </c>
      <c r="R292" s="217">
        <f>VLOOKUP(A292,'[1]CUT Bs'!A:S,13,FALSE)</f>
        <v>0</v>
      </c>
      <c r="S292" s="217">
        <f>VLOOKUP(A292,'[1]CUT Bs'!A:S,14,FALSE)</f>
        <v>0</v>
      </c>
      <c r="T292" s="217">
        <f>VLOOKUP(A292,'[1]CUT Bs'!A:S,15,FALSE)</f>
        <v>0</v>
      </c>
      <c r="U292" s="217">
        <f>VLOOKUP(A292,'[1]CUT Bs'!A:S,16,FALSE)</f>
        <v>0</v>
      </c>
      <c r="V292" s="217">
        <f>VLOOKUP(A292,'[1]CUT Bs'!A:S,17,FALSE)</f>
        <v>0</v>
      </c>
      <c r="W292" s="217">
        <f>VLOOKUP(A292,'[1]RES. TRL'!F:H,2,FALSE)</f>
        <v>0</v>
      </c>
      <c r="X292" s="217">
        <f>VLOOKUP(A292,'[1]RES. TRL'!F:H,3,FALSE)</f>
        <v>0</v>
      </c>
      <c r="Y292" s="217">
        <f>VLOOKUP(A292,'[1]CUT USD'!A:N,2,FALSE)</f>
        <v>0</v>
      </c>
      <c r="Z292" s="217">
        <f>VLOOKUP(A292,'[1]CUT USD'!A:N,3,FALSE)</f>
        <v>0</v>
      </c>
      <c r="AA292" s="217">
        <f>VLOOKUP(A292,'[1]CUT USD'!A:N,4,FALSE)</f>
        <v>0</v>
      </c>
      <c r="AB292" s="217">
        <f>VLOOKUP(A292,'[1]CUT USD'!A:N,5,FALSE)</f>
        <v>0</v>
      </c>
      <c r="AC292" s="217">
        <f>VLOOKUP(A292,'[1]CUT USD'!A:N,6,FALSE)</f>
        <v>0</v>
      </c>
      <c r="AD292" s="217">
        <f>VLOOKUP(A292,'[1]CUT USD'!A:N,7,FALSE)</f>
        <v>0</v>
      </c>
      <c r="AE292" s="217">
        <f>VLOOKUP(A292,'[1]CUT USD'!A:N,8,FALSE)</f>
        <v>0</v>
      </c>
      <c r="AF292" s="217">
        <f>VLOOKUP(A292,'[1]CUT USD'!A:N,9,FALSE)</f>
        <v>0</v>
      </c>
      <c r="AG292" s="217">
        <f>VLOOKUP(A292,'[1]CUT USD'!A:N,10,FALSE)</f>
        <v>0</v>
      </c>
      <c r="AH292" s="217">
        <f>VLOOKUP(A292,'[1]CUT USD'!A:N,11,FALSE)</f>
        <v>0</v>
      </c>
      <c r="AI292" s="217">
        <f>VLOOKUP(A292,'[1]CUT USD'!A:N,12,FALSE)</f>
        <v>0</v>
      </c>
      <c r="AJ292" s="217">
        <f>VLOOKUP(A292,'[1]CUT USD'!A:N,13,FALSE)</f>
        <v>0</v>
      </c>
      <c r="AK292" s="217">
        <f>VLOOKUP(A292,'[1]CUT USD'!A:N,14,FALSE)</f>
        <v>0</v>
      </c>
      <c r="AL292" s="160">
        <f t="shared" si="6"/>
        <v>0</v>
      </c>
      <c r="AO292" s="84"/>
    </row>
    <row r="293" spans="1:41" ht="33" customHeight="1">
      <c r="A293" s="134">
        <v>1213</v>
      </c>
      <c r="B293" s="135" t="str">
        <f>PROPER(VLOOKUP(A293,[1]bd_lista!$A:$D,2,FALSE))</f>
        <v>Gobierno Autónomo Municipal De Ayo Ayo</v>
      </c>
      <c r="C293" s="229" t="s">
        <v>11991</v>
      </c>
      <c r="D293" s="217">
        <f>VLOOKUP(A293,'[1]RES. TRL'!A:C,2,FALSE)</f>
        <v>0</v>
      </c>
      <c r="E293" s="217">
        <f>VLOOKUP(A293,'[1]RES. TRL'!A:C,3,FALSE)</f>
        <v>0</v>
      </c>
      <c r="F293" s="217">
        <f>VLOOKUP(A293,[1]RES.CDI!A:B,2,FALSE)</f>
        <v>0</v>
      </c>
      <c r="G293" s="217">
        <f>VLOOKUP(A293,'[1]CUT Bs'!A:S,2,FALSE)</f>
        <v>0</v>
      </c>
      <c r="H293" s="217">
        <f>VLOOKUP(A293,'[1]CUT Bs'!A:S,3,FALSE)</f>
        <v>0</v>
      </c>
      <c r="I293" s="217">
        <f>VLOOKUP(A293,'[1]CUT Bs'!A:S,4,FALSE)</f>
        <v>0</v>
      </c>
      <c r="J293" s="217">
        <f>VLOOKUP(A293,'[1]CUT Bs'!A:S,5,FALSE)</f>
        <v>0</v>
      </c>
      <c r="K293" s="217">
        <f>VLOOKUP(A293,'[1]CUT Bs'!A:S,6,FALSE)</f>
        <v>0</v>
      </c>
      <c r="L293" s="217">
        <f>VLOOKUP(A293,'[1]CUT Bs'!A:S,7,FALSE)</f>
        <v>0</v>
      </c>
      <c r="M293" s="217">
        <f>VLOOKUP(A293,'[1]CUT Bs'!A:S,8,FALSE)</f>
        <v>0</v>
      </c>
      <c r="N293" s="217">
        <f>VLOOKUP(A293,'[1]CUT Bs'!A:S,9,FALSE)</f>
        <v>0</v>
      </c>
      <c r="O293" s="217">
        <f>VLOOKUP(A293,'[1]CUT Bs'!A:S,10,FALSE)</f>
        <v>0</v>
      </c>
      <c r="P293" s="217">
        <f>VLOOKUP(A293,'[1]CUT Bs'!A:S,11,FALSE)</f>
        <v>0</v>
      </c>
      <c r="Q293" s="217">
        <f>VLOOKUP(A293,'[1]CUT Bs'!A:S,12,FALSE)</f>
        <v>0</v>
      </c>
      <c r="R293" s="217">
        <f>VLOOKUP(A293,'[1]CUT Bs'!A:S,13,FALSE)</f>
        <v>0</v>
      </c>
      <c r="S293" s="217">
        <f>VLOOKUP(A293,'[1]CUT Bs'!A:S,14,FALSE)</f>
        <v>0</v>
      </c>
      <c r="T293" s="217">
        <f>VLOOKUP(A293,'[1]CUT Bs'!A:S,15,FALSE)</f>
        <v>0</v>
      </c>
      <c r="U293" s="217">
        <f>VLOOKUP(A293,'[1]CUT Bs'!A:S,16,FALSE)</f>
        <v>0</v>
      </c>
      <c r="V293" s="217">
        <f>VLOOKUP(A293,'[1]CUT Bs'!A:S,17,FALSE)</f>
        <v>0</v>
      </c>
      <c r="W293" s="217">
        <f>VLOOKUP(A293,'[1]RES. TRL'!F:H,2,FALSE)</f>
        <v>0</v>
      </c>
      <c r="X293" s="217">
        <f>VLOOKUP(A293,'[1]RES. TRL'!F:H,3,FALSE)</f>
        <v>0</v>
      </c>
      <c r="Y293" s="217">
        <f>VLOOKUP(A293,'[1]CUT USD'!A:N,2,FALSE)</f>
        <v>0</v>
      </c>
      <c r="Z293" s="217">
        <f>VLOOKUP(A293,'[1]CUT USD'!A:N,3,FALSE)</f>
        <v>0</v>
      </c>
      <c r="AA293" s="217">
        <f>VLOOKUP(A293,'[1]CUT USD'!A:N,4,FALSE)</f>
        <v>0</v>
      </c>
      <c r="AB293" s="217">
        <f>VLOOKUP(A293,'[1]CUT USD'!A:N,5,FALSE)</f>
        <v>0</v>
      </c>
      <c r="AC293" s="217">
        <f>VLOOKUP(A293,'[1]CUT USD'!A:N,6,FALSE)</f>
        <v>0</v>
      </c>
      <c r="AD293" s="217">
        <f>VLOOKUP(A293,'[1]CUT USD'!A:N,7,FALSE)</f>
        <v>0</v>
      </c>
      <c r="AE293" s="217">
        <f>VLOOKUP(A293,'[1]CUT USD'!A:N,8,FALSE)</f>
        <v>0</v>
      </c>
      <c r="AF293" s="217">
        <f>VLOOKUP(A293,'[1]CUT USD'!A:N,9,FALSE)</f>
        <v>0</v>
      </c>
      <c r="AG293" s="217">
        <f>VLOOKUP(A293,'[1]CUT USD'!A:N,10,FALSE)</f>
        <v>0</v>
      </c>
      <c r="AH293" s="217">
        <f>VLOOKUP(A293,'[1]CUT USD'!A:N,11,FALSE)</f>
        <v>0</v>
      </c>
      <c r="AI293" s="217">
        <f>VLOOKUP(A293,'[1]CUT USD'!A:N,12,FALSE)</f>
        <v>0</v>
      </c>
      <c r="AJ293" s="217">
        <f>VLOOKUP(A293,'[1]CUT USD'!A:N,13,FALSE)</f>
        <v>0</v>
      </c>
      <c r="AK293" s="217">
        <f>VLOOKUP(A293,'[1]CUT USD'!A:N,14,FALSE)</f>
        <v>0</v>
      </c>
      <c r="AL293" s="160">
        <f t="shared" si="6"/>
        <v>0</v>
      </c>
      <c r="AO293" s="84"/>
    </row>
    <row r="294" spans="1:41" ht="33" customHeight="1">
      <c r="A294" s="134">
        <v>1214</v>
      </c>
      <c r="B294" s="135" t="str">
        <f>PROPER(VLOOKUP(A294,[1]bd_lista!$A:$D,2,FALSE))</f>
        <v>Gobierno Autónomo Municipal De Calamarca</v>
      </c>
      <c r="C294" s="229" t="s">
        <v>11991</v>
      </c>
      <c r="D294" s="217">
        <f>VLOOKUP(A294,'[1]RES. TRL'!A:C,2,FALSE)</f>
        <v>0</v>
      </c>
      <c r="E294" s="217">
        <f>VLOOKUP(A294,'[1]RES. TRL'!A:C,3,FALSE)</f>
        <v>0</v>
      </c>
      <c r="F294" s="217">
        <f>VLOOKUP(A294,[1]RES.CDI!A:B,2,FALSE)</f>
        <v>0</v>
      </c>
      <c r="G294" s="217">
        <f>VLOOKUP(A294,'[1]CUT Bs'!A:S,2,FALSE)</f>
        <v>0</v>
      </c>
      <c r="H294" s="217">
        <f>VLOOKUP(A294,'[1]CUT Bs'!A:S,3,FALSE)</f>
        <v>0</v>
      </c>
      <c r="I294" s="217">
        <f>VLOOKUP(A294,'[1]CUT Bs'!A:S,4,FALSE)</f>
        <v>0</v>
      </c>
      <c r="J294" s="217">
        <f>VLOOKUP(A294,'[1]CUT Bs'!A:S,5,FALSE)</f>
        <v>0</v>
      </c>
      <c r="K294" s="217">
        <f>VLOOKUP(A294,'[1]CUT Bs'!A:S,6,FALSE)</f>
        <v>0</v>
      </c>
      <c r="L294" s="217">
        <f>VLOOKUP(A294,'[1]CUT Bs'!A:S,7,FALSE)</f>
        <v>0</v>
      </c>
      <c r="M294" s="217">
        <f>VLOOKUP(A294,'[1]CUT Bs'!A:S,8,FALSE)</f>
        <v>0</v>
      </c>
      <c r="N294" s="217">
        <f>VLOOKUP(A294,'[1]CUT Bs'!A:S,9,FALSE)</f>
        <v>0</v>
      </c>
      <c r="O294" s="217">
        <f>VLOOKUP(A294,'[1]CUT Bs'!A:S,10,FALSE)</f>
        <v>0</v>
      </c>
      <c r="P294" s="217">
        <f>VLOOKUP(A294,'[1]CUT Bs'!A:S,11,FALSE)</f>
        <v>0</v>
      </c>
      <c r="Q294" s="217">
        <f>VLOOKUP(A294,'[1]CUT Bs'!A:S,12,FALSE)</f>
        <v>0</v>
      </c>
      <c r="R294" s="217">
        <f>VLOOKUP(A294,'[1]CUT Bs'!A:S,13,FALSE)</f>
        <v>0</v>
      </c>
      <c r="S294" s="217">
        <f>VLOOKUP(A294,'[1]CUT Bs'!A:S,14,FALSE)</f>
        <v>0</v>
      </c>
      <c r="T294" s="217">
        <f>VLOOKUP(A294,'[1]CUT Bs'!A:S,15,FALSE)</f>
        <v>0</v>
      </c>
      <c r="U294" s="217">
        <f>VLOOKUP(A294,'[1]CUT Bs'!A:S,16,FALSE)</f>
        <v>0</v>
      </c>
      <c r="V294" s="217">
        <f>VLOOKUP(A294,'[1]CUT Bs'!A:S,17,FALSE)</f>
        <v>0</v>
      </c>
      <c r="W294" s="217">
        <f>VLOOKUP(A294,'[1]RES. TRL'!F:H,2,FALSE)</f>
        <v>0</v>
      </c>
      <c r="X294" s="217">
        <f>VLOOKUP(A294,'[1]RES. TRL'!F:H,3,FALSE)</f>
        <v>0</v>
      </c>
      <c r="Y294" s="217">
        <f>VLOOKUP(A294,'[1]CUT USD'!A:N,2,FALSE)</f>
        <v>0</v>
      </c>
      <c r="Z294" s="217">
        <f>VLOOKUP(A294,'[1]CUT USD'!A:N,3,FALSE)</f>
        <v>0</v>
      </c>
      <c r="AA294" s="217">
        <f>VLOOKUP(A294,'[1]CUT USD'!A:N,4,FALSE)</f>
        <v>0</v>
      </c>
      <c r="AB294" s="217">
        <f>VLOOKUP(A294,'[1]CUT USD'!A:N,5,FALSE)</f>
        <v>0</v>
      </c>
      <c r="AC294" s="217">
        <f>VLOOKUP(A294,'[1]CUT USD'!A:N,6,FALSE)</f>
        <v>0</v>
      </c>
      <c r="AD294" s="217">
        <f>VLOOKUP(A294,'[1]CUT USD'!A:N,7,FALSE)</f>
        <v>0</v>
      </c>
      <c r="AE294" s="217">
        <f>VLOOKUP(A294,'[1]CUT USD'!A:N,8,FALSE)</f>
        <v>0</v>
      </c>
      <c r="AF294" s="217">
        <f>VLOOKUP(A294,'[1]CUT USD'!A:N,9,FALSE)</f>
        <v>0</v>
      </c>
      <c r="AG294" s="217">
        <f>VLOOKUP(A294,'[1]CUT USD'!A:N,10,FALSE)</f>
        <v>0</v>
      </c>
      <c r="AH294" s="217">
        <f>VLOOKUP(A294,'[1]CUT USD'!A:N,11,FALSE)</f>
        <v>0</v>
      </c>
      <c r="AI294" s="217">
        <f>VLOOKUP(A294,'[1]CUT USD'!A:N,12,FALSE)</f>
        <v>0</v>
      </c>
      <c r="AJ294" s="217">
        <f>VLOOKUP(A294,'[1]CUT USD'!A:N,13,FALSE)</f>
        <v>0</v>
      </c>
      <c r="AK294" s="217">
        <f>VLOOKUP(A294,'[1]CUT USD'!A:N,14,FALSE)</f>
        <v>0</v>
      </c>
      <c r="AL294" s="160">
        <f t="shared" si="6"/>
        <v>0</v>
      </c>
      <c r="AO294" s="84"/>
    </row>
    <row r="295" spans="1:41" ht="33" customHeight="1">
      <c r="A295" s="134">
        <v>1215</v>
      </c>
      <c r="B295" s="135" t="str">
        <f>PROPER(VLOOKUP(A295,[1]bd_lista!$A:$D,2,FALSE))</f>
        <v>Gobierno Autónomo Municipal De Patacamaya</v>
      </c>
      <c r="C295" s="229" t="s">
        <v>11991</v>
      </c>
      <c r="D295" s="217">
        <f>VLOOKUP(A295,'[1]RES. TRL'!A:C,2,FALSE)</f>
        <v>0</v>
      </c>
      <c r="E295" s="217">
        <f>VLOOKUP(A295,'[1]RES. TRL'!A:C,3,FALSE)</f>
        <v>0</v>
      </c>
      <c r="F295" s="217">
        <f>VLOOKUP(A295,[1]RES.CDI!A:B,2,FALSE)</f>
        <v>0</v>
      </c>
      <c r="G295" s="217">
        <f>VLOOKUP(A295,'[1]CUT Bs'!A:S,2,FALSE)</f>
        <v>0</v>
      </c>
      <c r="H295" s="217">
        <f>VLOOKUP(A295,'[1]CUT Bs'!A:S,3,FALSE)</f>
        <v>0</v>
      </c>
      <c r="I295" s="217">
        <f>VLOOKUP(A295,'[1]CUT Bs'!A:S,4,FALSE)</f>
        <v>0</v>
      </c>
      <c r="J295" s="217">
        <f>VLOOKUP(A295,'[1]CUT Bs'!A:S,5,FALSE)</f>
        <v>0</v>
      </c>
      <c r="K295" s="217">
        <f>VLOOKUP(A295,'[1]CUT Bs'!A:S,6,FALSE)</f>
        <v>0</v>
      </c>
      <c r="L295" s="217">
        <f>VLOOKUP(A295,'[1]CUT Bs'!A:S,7,FALSE)</f>
        <v>0</v>
      </c>
      <c r="M295" s="217">
        <f>VLOOKUP(A295,'[1]CUT Bs'!A:S,8,FALSE)</f>
        <v>0</v>
      </c>
      <c r="N295" s="217">
        <f>VLOOKUP(A295,'[1]CUT Bs'!A:S,9,FALSE)</f>
        <v>0</v>
      </c>
      <c r="O295" s="217">
        <f>VLOOKUP(A295,'[1]CUT Bs'!A:S,10,FALSE)</f>
        <v>0</v>
      </c>
      <c r="P295" s="217">
        <f>VLOOKUP(A295,'[1]CUT Bs'!A:S,11,FALSE)</f>
        <v>0</v>
      </c>
      <c r="Q295" s="217">
        <f>VLOOKUP(A295,'[1]CUT Bs'!A:S,12,FALSE)</f>
        <v>0</v>
      </c>
      <c r="R295" s="217">
        <f>VLOOKUP(A295,'[1]CUT Bs'!A:S,13,FALSE)</f>
        <v>0</v>
      </c>
      <c r="S295" s="217">
        <f>VLOOKUP(A295,'[1]CUT Bs'!A:S,14,FALSE)</f>
        <v>0</v>
      </c>
      <c r="T295" s="217">
        <f>VLOOKUP(A295,'[1]CUT Bs'!A:S,15,FALSE)</f>
        <v>0</v>
      </c>
      <c r="U295" s="217">
        <f>VLOOKUP(A295,'[1]CUT Bs'!A:S,16,FALSE)</f>
        <v>0</v>
      </c>
      <c r="V295" s="217">
        <f>VLOOKUP(A295,'[1]CUT Bs'!A:S,17,FALSE)</f>
        <v>0</v>
      </c>
      <c r="W295" s="217">
        <f>VLOOKUP(A295,'[1]RES. TRL'!F:H,2,FALSE)</f>
        <v>0</v>
      </c>
      <c r="X295" s="217">
        <f>VLOOKUP(A295,'[1]RES. TRL'!F:H,3,FALSE)</f>
        <v>0</v>
      </c>
      <c r="Y295" s="217">
        <f>VLOOKUP(A295,'[1]CUT USD'!A:N,2,FALSE)</f>
        <v>0</v>
      </c>
      <c r="Z295" s="217">
        <f>VLOOKUP(A295,'[1]CUT USD'!A:N,3,FALSE)</f>
        <v>0</v>
      </c>
      <c r="AA295" s="217">
        <f>VLOOKUP(A295,'[1]CUT USD'!A:N,4,FALSE)</f>
        <v>0</v>
      </c>
      <c r="AB295" s="217">
        <f>VLOOKUP(A295,'[1]CUT USD'!A:N,5,FALSE)</f>
        <v>0</v>
      </c>
      <c r="AC295" s="217">
        <f>VLOOKUP(A295,'[1]CUT USD'!A:N,6,FALSE)</f>
        <v>0</v>
      </c>
      <c r="AD295" s="217">
        <f>VLOOKUP(A295,'[1]CUT USD'!A:N,7,FALSE)</f>
        <v>0</v>
      </c>
      <c r="AE295" s="217">
        <f>VLOOKUP(A295,'[1]CUT USD'!A:N,8,FALSE)</f>
        <v>0</v>
      </c>
      <c r="AF295" s="217">
        <f>VLOOKUP(A295,'[1]CUT USD'!A:N,9,FALSE)</f>
        <v>0</v>
      </c>
      <c r="AG295" s="217">
        <f>VLOOKUP(A295,'[1]CUT USD'!A:N,10,FALSE)</f>
        <v>0</v>
      </c>
      <c r="AH295" s="217">
        <f>VLOOKUP(A295,'[1]CUT USD'!A:N,11,FALSE)</f>
        <v>0</v>
      </c>
      <c r="AI295" s="217">
        <f>VLOOKUP(A295,'[1]CUT USD'!A:N,12,FALSE)</f>
        <v>0</v>
      </c>
      <c r="AJ295" s="217">
        <f>VLOOKUP(A295,'[1]CUT USD'!A:N,13,FALSE)</f>
        <v>0</v>
      </c>
      <c r="AK295" s="217">
        <f>VLOOKUP(A295,'[1]CUT USD'!A:N,14,FALSE)</f>
        <v>0</v>
      </c>
      <c r="AL295" s="160">
        <f t="shared" si="6"/>
        <v>0</v>
      </c>
      <c r="AO295" s="84"/>
    </row>
    <row r="296" spans="1:41" ht="33" customHeight="1">
      <c r="A296" s="134">
        <v>1216</v>
      </c>
      <c r="B296" s="135" t="str">
        <f>PROPER(VLOOKUP(A296,[1]bd_lista!$A:$D,2,FALSE))</f>
        <v>Gobierno Autónomo Municipal De Colquencha</v>
      </c>
      <c r="C296" s="229" t="s">
        <v>11991</v>
      </c>
      <c r="D296" s="217">
        <f>VLOOKUP(A296,'[1]RES. TRL'!A:C,2,FALSE)</f>
        <v>0</v>
      </c>
      <c r="E296" s="217">
        <f>VLOOKUP(A296,'[1]RES. TRL'!A:C,3,FALSE)</f>
        <v>0</v>
      </c>
      <c r="F296" s="217">
        <f>VLOOKUP(A296,[1]RES.CDI!A:B,2,FALSE)</f>
        <v>0</v>
      </c>
      <c r="G296" s="217">
        <f>VLOOKUP(A296,'[1]CUT Bs'!A:S,2,FALSE)</f>
        <v>0</v>
      </c>
      <c r="H296" s="217">
        <f>VLOOKUP(A296,'[1]CUT Bs'!A:S,3,FALSE)</f>
        <v>0</v>
      </c>
      <c r="I296" s="217">
        <f>VLOOKUP(A296,'[1]CUT Bs'!A:S,4,FALSE)</f>
        <v>0</v>
      </c>
      <c r="J296" s="217">
        <f>VLOOKUP(A296,'[1]CUT Bs'!A:S,5,FALSE)</f>
        <v>0</v>
      </c>
      <c r="K296" s="217">
        <f>VLOOKUP(A296,'[1]CUT Bs'!A:S,6,FALSE)</f>
        <v>0</v>
      </c>
      <c r="L296" s="217">
        <f>VLOOKUP(A296,'[1]CUT Bs'!A:S,7,FALSE)</f>
        <v>0</v>
      </c>
      <c r="M296" s="217">
        <f>VLOOKUP(A296,'[1]CUT Bs'!A:S,8,FALSE)</f>
        <v>0</v>
      </c>
      <c r="N296" s="217">
        <f>VLOOKUP(A296,'[1]CUT Bs'!A:S,9,FALSE)</f>
        <v>0</v>
      </c>
      <c r="O296" s="217">
        <f>VLOOKUP(A296,'[1]CUT Bs'!A:S,10,FALSE)</f>
        <v>0</v>
      </c>
      <c r="P296" s="217">
        <f>VLOOKUP(A296,'[1]CUT Bs'!A:S,11,FALSE)</f>
        <v>0</v>
      </c>
      <c r="Q296" s="217">
        <f>VLOOKUP(A296,'[1]CUT Bs'!A:S,12,FALSE)</f>
        <v>0</v>
      </c>
      <c r="R296" s="217">
        <f>VLOOKUP(A296,'[1]CUT Bs'!A:S,13,FALSE)</f>
        <v>0</v>
      </c>
      <c r="S296" s="217">
        <f>VLOOKUP(A296,'[1]CUT Bs'!A:S,14,FALSE)</f>
        <v>0</v>
      </c>
      <c r="T296" s="217">
        <f>VLOOKUP(A296,'[1]CUT Bs'!A:S,15,FALSE)</f>
        <v>0</v>
      </c>
      <c r="U296" s="217">
        <f>VLOOKUP(A296,'[1]CUT Bs'!A:S,16,FALSE)</f>
        <v>0</v>
      </c>
      <c r="V296" s="217">
        <f>VLOOKUP(A296,'[1]CUT Bs'!A:S,17,FALSE)</f>
        <v>0</v>
      </c>
      <c r="W296" s="217">
        <f>VLOOKUP(A296,'[1]RES. TRL'!F:H,2,FALSE)</f>
        <v>0</v>
      </c>
      <c r="X296" s="217">
        <f>VLOOKUP(A296,'[1]RES. TRL'!F:H,3,FALSE)</f>
        <v>0</v>
      </c>
      <c r="Y296" s="217">
        <f>VLOOKUP(A296,'[1]CUT USD'!A:N,2,FALSE)</f>
        <v>0</v>
      </c>
      <c r="Z296" s="217">
        <f>VLOOKUP(A296,'[1]CUT USD'!A:N,3,FALSE)</f>
        <v>0</v>
      </c>
      <c r="AA296" s="217">
        <f>VLOOKUP(A296,'[1]CUT USD'!A:N,4,FALSE)</f>
        <v>0</v>
      </c>
      <c r="AB296" s="217">
        <f>VLOOKUP(A296,'[1]CUT USD'!A:N,5,FALSE)</f>
        <v>0</v>
      </c>
      <c r="AC296" s="217">
        <f>VLOOKUP(A296,'[1]CUT USD'!A:N,6,FALSE)</f>
        <v>0</v>
      </c>
      <c r="AD296" s="217">
        <f>VLOOKUP(A296,'[1]CUT USD'!A:N,7,FALSE)</f>
        <v>0</v>
      </c>
      <c r="AE296" s="217">
        <f>VLOOKUP(A296,'[1]CUT USD'!A:N,8,FALSE)</f>
        <v>0</v>
      </c>
      <c r="AF296" s="217">
        <f>VLOOKUP(A296,'[1]CUT USD'!A:N,9,FALSE)</f>
        <v>0</v>
      </c>
      <c r="AG296" s="217">
        <f>VLOOKUP(A296,'[1]CUT USD'!A:N,10,FALSE)</f>
        <v>0</v>
      </c>
      <c r="AH296" s="217">
        <f>VLOOKUP(A296,'[1]CUT USD'!A:N,11,FALSE)</f>
        <v>0</v>
      </c>
      <c r="AI296" s="217">
        <f>VLOOKUP(A296,'[1]CUT USD'!A:N,12,FALSE)</f>
        <v>0</v>
      </c>
      <c r="AJ296" s="217">
        <f>VLOOKUP(A296,'[1]CUT USD'!A:N,13,FALSE)</f>
        <v>0</v>
      </c>
      <c r="AK296" s="217">
        <f>VLOOKUP(A296,'[1]CUT USD'!A:N,14,FALSE)</f>
        <v>0</v>
      </c>
      <c r="AL296" s="160">
        <f t="shared" si="6"/>
        <v>0</v>
      </c>
      <c r="AO296" s="84"/>
    </row>
    <row r="297" spans="1:41" ht="33" customHeight="1">
      <c r="A297" s="134">
        <v>1217</v>
      </c>
      <c r="B297" s="135" t="str">
        <f>PROPER(VLOOKUP(A297,[1]bd_lista!$A:$D,2,FALSE))</f>
        <v>Gobierno Autónomo Municipal De Collana</v>
      </c>
      <c r="C297" s="229" t="s">
        <v>11991</v>
      </c>
      <c r="D297" s="217">
        <f>VLOOKUP(A297,'[1]RES. TRL'!A:C,2,FALSE)</f>
        <v>0</v>
      </c>
      <c r="E297" s="217">
        <f>VLOOKUP(A297,'[1]RES. TRL'!A:C,3,FALSE)</f>
        <v>0</v>
      </c>
      <c r="F297" s="217">
        <f>VLOOKUP(A297,[1]RES.CDI!A:B,2,FALSE)</f>
        <v>0</v>
      </c>
      <c r="G297" s="217">
        <f>VLOOKUP(A297,'[1]CUT Bs'!A:S,2,FALSE)</f>
        <v>0</v>
      </c>
      <c r="H297" s="217">
        <f>VLOOKUP(A297,'[1]CUT Bs'!A:S,3,FALSE)</f>
        <v>0</v>
      </c>
      <c r="I297" s="217">
        <f>VLOOKUP(A297,'[1]CUT Bs'!A:S,4,FALSE)</f>
        <v>0</v>
      </c>
      <c r="J297" s="217">
        <f>VLOOKUP(A297,'[1]CUT Bs'!A:S,5,FALSE)</f>
        <v>0</v>
      </c>
      <c r="K297" s="217">
        <f>VLOOKUP(A297,'[1]CUT Bs'!A:S,6,FALSE)</f>
        <v>0</v>
      </c>
      <c r="L297" s="217">
        <f>VLOOKUP(A297,'[1]CUT Bs'!A:S,7,FALSE)</f>
        <v>0</v>
      </c>
      <c r="M297" s="217">
        <f>VLOOKUP(A297,'[1]CUT Bs'!A:S,8,FALSE)</f>
        <v>0</v>
      </c>
      <c r="N297" s="217">
        <f>VLOOKUP(A297,'[1]CUT Bs'!A:S,9,FALSE)</f>
        <v>0</v>
      </c>
      <c r="O297" s="217">
        <f>VLOOKUP(A297,'[1]CUT Bs'!A:S,10,FALSE)</f>
        <v>0</v>
      </c>
      <c r="P297" s="217">
        <f>VLOOKUP(A297,'[1]CUT Bs'!A:S,11,FALSE)</f>
        <v>0</v>
      </c>
      <c r="Q297" s="217">
        <f>VLOOKUP(A297,'[1]CUT Bs'!A:S,12,FALSE)</f>
        <v>0</v>
      </c>
      <c r="R297" s="217">
        <f>VLOOKUP(A297,'[1]CUT Bs'!A:S,13,FALSE)</f>
        <v>0</v>
      </c>
      <c r="S297" s="217">
        <f>VLOOKUP(A297,'[1]CUT Bs'!A:S,14,FALSE)</f>
        <v>0</v>
      </c>
      <c r="T297" s="217">
        <f>VLOOKUP(A297,'[1]CUT Bs'!A:S,15,FALSE)</f>
        <v>0</v>
      </c>
      <c r="U297" s="217">
        <f>VLOOKUP(A297,'[1]CUT Bs'!A:S,16,FALSE)</f>
        <v>0</v>
      </c>
      <c r="V297" s="217">
        <f>VLOOKUP(A297,'[1]CUT Bs'!A:S,17,FALSE)</f>
        <v>0</v>
      </c>
      <c r="W297" s="217">
        <f>VLOOKUP(A297,'[1]RES. TRL'!F:H,2,FALSE)</f>
        <v>0</v>
      </c>
      <c r="X297" s="217">
        <f>VLOOKUP(A297,'[1]RES. TRL'!F:H,3,FALSE)</f>
        <v>0</v>
      </c>
      <c r="Y297" s="217">
        <f>VLOOKUP(A297,'[1]CUT USD'!A:N,2,FALSE)</f>
        <v>0</v>
      </c>
      <c r="Z297" s="217">
        <f>VLOOKUP(A297,'[1]CUT USD'!A:N,3,FALSE)</f>
        <v>0</v>
      </c>
      <c r="AA297" s="217">
        <f>VLOOKUP(A297,'[1]CUT USD'!A:N,4,FALSE)</f>
        <v>0</v>
      </c>
      <c r="AB297" s="217">
        <f>VLOOKUP(A297,'[1]CUT USD'!A:N,5,FALSE)</f>
        <v>0</v>
      </c>
      <c r="AC297" s="217">
        <f>VLOOKUP(A297,'[1]CUT USD'!A:N,6,FALSE)</f>
        <v>0</v>
      </c>
      <c r="AD297" s="217">
        <f>VLOOKUP(A297,'[1]CUT USD'!A:N,7,FALSE)</f>
        <v>0</v>
      </c>
      <c r="AE297" s="217">
        <f>VLOOKUP(A297,'[1]CUT USD'!A:N,8,FALSE)</f>
        <v>0</v>
      </c>
      <c r="AF297" s="217">
        <f>VLOOKUP(A297,'[1]CUT USD'!A:N,9,FALSE)</f>
        <v>0</v>
      </c>
      <c r="AG297" s="217">
        <f>VLOOKUP(A297,'[1]CUT USD'!A:N,10,FALSE)</f>
        <v>0</v>
      </c>
      <c r="AH297" s="217">
        <f>VLOOKUP(A297,'[1]CUT USD'!A:N,11,FALSE)</f>
        <v>0</v>
      </c>
      <c r="AI297" s="217">
        <f>VLOOKUP(A297,'[1]CUT USD'!A:N,12,FALSE)</f>
        <v>0</v>
      </c>
      <c r="AJ297" s="217">
        <f>VLOOKUP(A297,'[1]CUT USD'!A:N,13,FALSE)</f>
        <v>0</v>
      </c>
      <c r="AK297" s="217">
        <f>VLOOKUP(A297,'[1]CUT USD'!A:N,14,FALSE)</f>
        <v>0</v>
      </c>
      <c r="AL297" s="160">
        <f t="shared" si="6"/>
        <v>0</v>
      </c>
      <c r="AO297" s="84"/>
    </row>
    <row r="298" spans="1:41" ht="33" customHeight="1">
      <c r="A298" s="134">
        <v>1218</v>
      </c>
      <c r="B298" s="135" t="str">
        <f>PROPER(VLOOKUP(A298,[1]bd_lista!$A:$D,2,FALSE))</f>
        <v>Gobierno Autónomo Municipal De Inquisivi</v>
      </c>
      <c r="C298" s="229" t="s">
        <v>11991</v>
      </c>
      <c r="D298" s="217">
        <f>VLOOKUP(A298,'[1]RES. TRL'!A:C,2,FALSE)</f>
        <v>0</v>
      </c>
      <c r="E298" s="217">
        <f>VLOOKUP(A298,'[1]RES. TRL'!A:C,3,FALSE)</f>
        <v>0</v>
      </c>
      <c r="F298" s="217">
        <f>VLOOKUP(A298,[1]RES.CDI!A:B,2,FALSE)</f>
        <v>0</v>
      </c>
      <c r="G298" s="217">
        <f>VLOOKUP(A298,'[1]CUT Bs'!A:S,2,FALSE)</f>
        <v>0</v>
      </c>
      <c r="H298" s="217">
        <f>VLOOKUP(A298,'[1]CUT Bs'!A:S,3,FALSE)</f>
        <v>0</v>
      </c>
      <c r="I298" s="217">
        <f>VLOOKUP(A298,'[1]CUT Bs'!A:S,4,FALSE)</f>
        <v>0</v>
      </c>
      <c r="J298" s="217">
        <f>VLOOKUP(A298,'[1]CUT Bs'!A:S,5,FALSE)</f>
        <v>0</v>
      </c>
      <c r="K298" s="217">
        <f>VLOOKUP(A298,'[1]CUT Bs'!A:S,6,FALSE)</f>
        <v>0</v>
      </c>
      <c r="L298" s="217">
        <f>VLOOKUP(A298,'[1]CUT Bs'!A:S,7,FALSE)</f>
        <v>0</v>
      </c>
      <c r="M298" s="217">
        <f>VLOOKUP(A298,'[1]CUT Bs'!A:S,8,FALSE)</f>
        <v>0</v>
      </c>
      <c r="N298" s="217">
        <f>VLOOKUP(A298,'[1]CUT Bs'!A:S,9,FALSE)</f>
        <v>0</v>
      </c>
      <c r="O298" s="217">
        <f>VLOOKUP(A298,'[1]CUT Bs'!A:S,10,FALSE)</f>
        <v>0</v>
      </c>
      <c r="P298" s="217">
        <f>VLOOKUP(A298,'[1]CUT Bs'!A:S,11,FALSE)</f>
        <v>0</v>
      </c>
      <c r="Q298" s="217">
        <f>VLOOKUP(A298,'[1]CUT Bs'!A:S,12,FALSE)</f>
        <v>0</v>
      </c>
      <c r="R298" s="217">
        <f>VLOOKUP(A298,'[1]CUT Bs'!A:S,13,FALSE)</f>
        <v>0</v>
      </c>
      <c r="S298" s="217">
        <f>VLOOKUP(A298,'[1]CUT Bs'!A:S,14,FALSE)</f>
        <v>0</v>
      </c>
      <c r="T298" s="217">
        <f>VLOOKUP(A298,'[1]CUT Bs'!A:S,15,FALSE)</f>
        <v>0</v>
      </c>
      <c r="U298" s="217">
        <f>VLOOKUP(A298,'[1]CUT Bs'!A:S,16,FALSE)</f>
        <v>0</v>
      </c>
      <c r="V298" s="217">
        <f>VLOOKUP(A298,'[1]CUT Bs'!A:S,17,FALSE)</f>
        <v>0</v>
      </c>
      <c r="W298" s="217">
        <f>VLOOKUP(A298,'[1]RES. TRL'!F:H,2,FALSE)</f>
        <v>0</v>
      </c>
      <c r="X298" s="217">
        <f>VLOOKUP(A298,'[1]RES. TRL'!F:H,3,FALSE)</f>
        <v>0</v>
      </c>
      <c r="Y298" s="217">
        <f>VLOOKUP(A298,'[1]CUT USD'!A:N,2,FALSE)</f>
        <v>0</v>
      </c>
      <c r="Z298" s="217">
        <f>VLOOKUP(A298,'[1]CUT USD'!A:N,3,FALSE)</f>
        <v>0</v>
      </c>
      <c r="AA298" s="217">
        <f>VLOOKUP(A298,'[1]CUT USD'!A:N,4,FALSE)</f>
        <v>0</v>
      </c>
      <c r="AB298" s="217">
        <f>VLOOKUP(A298,'[1]CUT USD'!A:N,5,FALSE)</f>
        <v>0</v>
      </c>
      <c r="AC298" s="217">
        <f>VLOOKUP(A298,'[1]CUT USD'!A:N,6,FALSE)</f>
        <v>0</v>
      </c>
      <c r="AD298" s="217">
        <f>VLOOKUP(A298,'[1]CUT USD'!A:N,7,FALSE)</f>
        <v>0</v>
      </c>
      <c r="AE298" s="217">
        <f>VLOOKUP(A298,'[1]CUT USD'!A:N,8,FALSE)</f>
        <v>0</v>
      </c>
      <c r="AF298" s="217">
        <f>VLOOKUP(A298,'[1]CUT USD'!A:N,9,FALSE)</f>
        <v>0</v>
      </c>
      <c r="AG298" s="217">
        <f>VLOOKUP(A298,'[1]CUT USD'!A:N,10,FALSE)</f>
        <v>0</v>
      </c>
      <c r="AH298" s="217">
        <f>VLOOKUP(A298,'[1]CUT USD'!A:N,11,FALSE)</f>
        <v>0</v>
      </c>
      <c r="AI298" s="217">
        <f>VLOOKUP(A298,'[1]CUT USD'!A:N,12,FALSE)</f>
        <v>0</v>
      </c>
      <c r="AJ298" s="217">
        <f>VLOOKUP(A298,'[1]CUT USD'!A:N,13,FALSE)</f>
        <v>0</v>
      </c>
      <c r="AK298" s="217">
        <f>VLOOKUP(A298,'[1]CUT USD'!A:N,14,FALSE)</f>
        <v>0</v>
      </c>
      <c r="AL298" s="160">
        <f t="shared" si="6"/>
        <v>0</v>
      </c>
      <c r="AO298" s="84"/>
    </row>
    <row r="299" spans="1:41" ht="33" customHeight="1">
      <c r="A299" s="134">
        <v>1219</v>
      </c>
      <c r="B299" s="135" t="str">
        <f>PROPER(VLOOKUP(A299,[1]bd_lista!$A:$D,2,FALSE))</f>
        <v>Gobierno Autónomo Municipal De Quime</v>
      </c>
      <c r="C299" s="229" t="s">
        <v>11991</v>
      </c>
      <c r="D299" s="217">
        <f>VLOOKUP(A299,'[1]RES. TRL'!A:C,2,FALSE)</f>
        <v>0</v>
      </c>
      <c r="E299" s="217">
        <f>VLOOKUP(A299,'[1]RES. TRL'!A:C,3,FALSE)</f>
        <v>0</v>
      </c>
      <c r="F299" s="217">
        <f>VLOOKUP(A299,[1]RES.CDI!A:B,2,FALSE)</f>
        <v>0</v>
      </c>
      <c r="G299" s="217">
        <f>VLOOKUP(A299,'[1]CUT Bs'!A:S,2,FALSE)</f>
        <v>0</v>
      </c>
      <c r="H299" s="217">
        <f>VLOOKUP(A299,'[1]CUT Bs'!A:S,3,FALSE)</f>
        <v>0</v>
      </c>
      <c r="I299" s="217">
        <f>VLOOKUP(A299,'[1]CUT Bs'!A:S,4,FALSE)</f>
        <v>0</v>
      </c>
      <c r="J299" s="217">
        <f>VLOOKUP(A299,'[1]CUT Bs'!A:S,5,FALSE)</f>
        <v>0</v>
      </c>
      <c r="K299" s="217">
        <f>VLOOKUP(A299,'[1]CUT Bs'!A:S,6,FALSE)</f>
        <v>0</v>
      </c>
      <c r="L299" s="217">
        <f>VLOOKUP(A299,'[1]CUT Bs'!A:S,7,FALSE)</f>
        <v>0</v>
      </c>
      <c r="M299" s="217">
        <f>VLOOKUP(A299,'[1]CUT Bs'!A:S,8,FALSE)</f>
        <v>0</v>
      </c>
      <c r="N299" s="217">
        <f>VLOOKUP(A299,'[1]CUT Bs'!A:S,9,FALSE)</f>
        <v>0</v>
      </c>
      <c r="O299" s="217">
        <f>VLOOKUP(A299,'[1]CUT Bs'!A:S,10,FALSE)</f>
        <v>0</v>
      </c>
      <c r="P299" s="217">
        <f>VLOOKUP(A299,'[1]CUT Bs'!A:S,11,FALSE)</f>
        <v>0</v>
      </c>
      <c r="Q299" s="217">
        <f>VLOOKUP(A299,'[1]CUT Bs'!A:S,12,FALSE)</f>
        <v>0</v>
      </c>
      <c r="R299" s="217">
        <f>VLOOKUP(A299,'[1]CUT Bs'!A:S,13,FALSE)</f>
        <v>0</v>
      </c>
      <c r="S299" s="217">
        <f>VLOOKUP(A299,'[1]CUT Bs'!A:S,14,FALSE)</f>
        <v>0</v>
      </c>
      <c r="T299" s="217">
        <f>VLOOKUP(A299,'[1]CUT Bs'!A:S,15,FALSE)</f>
        <v>0</v>
      </c>
      <c r="U299" s="217">
        <f>VLOOKUP(A299,'[1]CUT Bs'!A:S,16,FALSE)</f>
        <v>0</v>
      </c>
      <c r="V299" s="217">
        <f>VLOOKUP(A299,'[1]CUT Bs'!A:S,17,FALSE)</f>
        <v>0</v>
      </c>
      <c r="W299" s="217">
        <f>VLOOKUP(A299,'[1]RES. TRL'!F:H,2,FALSE)</f>
        <v>0</v>
      </c>
      <c r="X299" s="217">
        <f>VLOOKUP(A299,'[1]RES. TRL'!F:H,3,FALSE)</f>
        <v>0</v>
      </c>
      <c r="Y299" s="217">
        <f>VLOOKUP(A299,'[1]CUT USD'!A:N,2,FALSE)</f>
        <v>0</v>
      </c>
      <c r="Z299" s="217">
        <f>VLOOKUP(A299,'[1]CUT USD'!A:N,3,FALSE)</f>
        <v>0</v>
      </c>
      <c r="AA299" s="217">
        <f>VLOOKUP(A299,'[1]CUT USD'!A:N,4,FALSE)</f>
        <v>0</v>
      </c>
      <c r="AB299" s="217">
        <f>VLOOKUP(A299,'[1]CUT USD'!A:N,5,FALSE)</f>
        <v>0</v>
      </c>
      <c r="AC299" s="217">
        <f>VLOOKUP(A299,'[1]CUT USD'!A:N,6,FALSE)</f>
        <v>0</v>
      </c>
      <c r="AD299" s="217">
        <f>VLOOKUP(A299,'[1]CUT USD'!A:N,7,FALSE)</f>
        <v>0</v>
      </c>
      <c r="AE299" s="217">
        <f>VLOOKUP(A299,'[1]CUT USD'!A:N,8,FALSE)</f>
        <v>0</v>
      </c>
      <c r="AF299" s="217">
        <f>VLOOKUP(A299,'[1]CUT USD'!A:N,9,FALSE)</f>
        <v>0</v>
      </c>
      <c r="AG299" s="217">
        <f>VLOOKUP(A299,'[1]CUT USD'!A:N,10,FALSE)</f>
        <v>0</v>
      </c>
      <c r="AH299" s="217">
        <f>VLOOKUP(A299,'[1]CUT USD'!A:N,11,FALSE)</f>
        <v>0</v>
      </c>
      <c r="AI299" s="217">
        <f>VLOOKUP(A299,'[1]CUT USD'!A:N,12,FALSE)</f>
        <v>0</v>
      </c>
      <c r="AJ299" s="217">
        <f>VLOOKUP(A299,'[1]CUT USD'!A:N,13,FALSE)</f>
        <v>0</v>
      </c>
      <c r="AK299" s="217">
        <f>VLOOKUP(A299,'[1]CUT USD'!A:N,14,FALSE)</f>
        <v>0</v>
      </c>
      <c r="AL299" s="160">
        <f t="shared" si="6"/>
        <v>0</v>
      </c>
      <c r="AO299" s="84"/>
    </row>
    <row r="300" spans="1:41" ht="33" customHeight="1">
      <c r="A300" s="134">
        <v>1220</v>
      </c>
      <c r="B300" s="135" t="str">
        <f>PROPER(VLOOKUP(A300,[1]bd_lista!$A:$D,2,FALSE))</f>
        <v>Gobierno Autónomo Municipal De Cajuata</v>
      </c>
      <c r="C300" s="229" t="s">
        <v>11991</v>
      </c>
      <c r="D300" s="217">
        <f>VLOOKUP(A300,'[1]RES. TRL'!A:C,2,FALSE)</f>
        <v>0</v>
      </c>
      <c r="E300" s="217">
        <f>VLOOKUP(A300,'[1]RES. TRL'!A:C,3,FALSE)</f>
        <v>0</v>
      </c>
      <c r="F300" s="217">
        <f>VLOOKUP(A300,[1]RES.CDI!A:B,2,FALSE)</f>
        <v>0</v>
      </c>
      <c r="G300" s="217">
        <f>VLOOKUP(A300,'[1]CUT Bs'!A:S,2,FALSE)</f>
        <v>0</v>
      </c>
      <c r="H300" s="217">
        <f>VLOOKUP(A300,'[1]CUT Bs'!A:S,3,FALSE)</f>
        <v>0</v>
      </c>
      <c r="I300" s="217">
        <f>VLOOKUP(A300,'[1]CUT Bs'!A:S,4,FALSE)</f>
        <v>0</v>
      </c>
      <c r="J300" s="217">
        <f>VLOOKUP(A300,'[1]CUT Bs'!A:S,5,FALSE)</f>
        <v>0</v>
      </c>
      <c r="K300" s="217">
        <f>VLOOKUP(A300,'[1]CUT Bs'!A:S,6,FALSE)</f>
        <v>0</v>
      </c>
      <c r="L300" s="217">
        <f>VLOOKUP(A300,'[1]CUT Bs'!A:S,7,FALSE)</f>
        <v>0</v>
      </c>
      <c r="M300" s="217">
        <f>VLOOKUP(A300,'[1]CUT Bs'!A:S,8,FALSE)</f>
        <v>0</v>
      </c>
      <c r="N300" s="217">
        <f>VLOOKUP(A300,'[1]CUT Bs'!A:S,9,FALSE)</f>
        <v>0</v>
      </c>
      <c r="O300" s="217">
        <f>VLOOKUP(A300,'[1]CUT Bs'!A:S,10,FALSE)</f>
        <v>0</v>
      </c>
      <c r="P300" s="217">
        <f>VLOOKUP(A300,'[1]CUT Bs'!A:S,11,FALSE)</f>
        <v>0</v>
      </c>
      <c r="Q300" s="217">
        <f>VLOOKUP(A300,'[1]CUT Bs'!A:S,12,FALSE)</f>
        <v>0</v>
      </c>
      <c r="R300" s="217">
        <f>VLOOKUP(A300,'[1]CUT Bs'!A:S,13,FALSE)</f>
        <v>0</v>
      </c>
      <c r="S300" s="217">
        <f>VLOOKUP(A300,'[1]CUT Bs'!A:S,14,FALSE)</f>
        <v>0</v>
      </c>
      <c r="T300" s="217">
        <f>VLOOKUP(A300,'[1]CUT Bs'!A:S,15,FALSE)</f>
        <v>0</v>
      </c>
      <c r="U300" s="217">
        <f>VLOOKUP(A300,'[1]CUT Bs'!A:S,16,FALSE)</f>
        <v>0</v>
      </c>
      <c r="V300" s="217">
        <f>VLOOKUP(A300,'[1]CUT Bs'!A:S,17,FALSE)</f>
        <v>0</v>
      </c>
      <c r="W300" s="217">
        <f>VLOOKUP(A300,'[1]RES. TRL'!F:H,2,FALSE)</f>
        <v>0</v>
      </c>
      <c r="X300" s="217">
        <f>VLOOKUP(A300,'[1]RES. TRL'!F:H,3,FALSE)</f>
        <v>0</v>
      </c>
      <c r="Y300" s="217">
        <f>VLOOKUP(A300,'[1]CUT USD'!A:N,2,FALSE)</f>
        <v>0</v>
      </c>
      <c r="Z300" s="217">
        <f>VLOOKUP(A300,'[1]CUT USD'!A:N,3,FALSE)</f>
        <v>0</v>
      </c>
      <c r="AA300" s="217">
        <f>VLOOKUP(A300,'[1]CUT USD'!A:N,4,FALSE)</f>
        <v>0</v>
      </c>
      <c r="AB300" s="217">
        <f>VLOOKUP(A300,'[1]CUT USD'!A:N,5,FALSE)</f>
        <v>0</v>
      </c>
      <c r="AC300" s="217">
        <f>VLOOKUP(A300,'[1]CUT USD'!A:N,6,FALSE)</f>
        <v>0</v>
      </c>
      <c r="AD300" s="217">
        <f>VLOOKUP(A300,'[1]CUT USD'!A:N,7,FALSE)</f>
        <v>0</v>
      </c>
      <c r="AE300" s="217">
        <f>VLOOKUP(A300,'[1]CUT USD'!A:N,8,FALSE)</f>
        <v>0</v>
      </c>
      <c r="AF300" s="217">
        <f>VLOOKUP(A300,'[1]CUT USD'!A:N,9,FALSE)</f>
        <v>0</v>
      </c>
      <c r="AG300" s="217">
        <f>VLOOKUP(A300,'[1]CUT USD'!A:N,10,FALSE)</f>
        <v>0</v>
      </c>
      <c r="AH300" s="217">
        <f>VLOOKUP(A300,'[1]CUT USD'!A:N,11,FALSE)</f>
        <v>0</v>
      </c>
      <c r="AI300" s="217">
        <f>VLOOKUP(A300,'[1]CUT USD'!A:N,12,FALSE)</f>
        <v>0</v>
      </c>
      <c r="AJ300" s="217">
        <f>VLOOKUP(A300,'[1]CUT USD'!A:N,13,FALSE)</f>
        <v>0</v>
      </c>
      <c r="AK300" s="217">
        <f>VLOOKUP(A300,'[1]CUT USD'!A:N,14,FALSE)</f>
        <v>0</v>
      </c>
      <c r="AL300" s="160">
        <f>SUM(D300:AK300)</f>
        <v>0</v>
      </c>
      <c r="AO300" s="84"/>
    </row>
    <row r="301" spans="1:41" ht="33" customHeight="1">
      <c r="A301" s="134">
        <v>1221</v>
      </c>
      <c r="B301" s="135" t="str">
        <f>PROPER(VLOOKUP(A301,[1]bd_lista!$A:$D,2,FALSE))</f>
        <v>Gobierno Autónomo Municipal De Colquiri</v>
      </c>
      <c r="C301" s="229" t="s">
        <v>11991</v>
      </c>
      <c r="D301" s="217">
        <f>VLOOKUP(A301,'[1]RES. TRL'!A:C,2,FALSE)</f>
        <v>0</v>
      </c>
      <c r="E301" s="217">
        <f>VLOOKUP(A301,'[1]RES. TRL'!A:C,3,FALSE)</f>
        <v>0</v>
      </c>
      <c r="F301" s="217">
        <f>VLOOKUP(A301,[1]RES.CDI!A:B,2,FALSE)</f>
        <v>0</v>
      </c>
      <c r="G301" s="217">
        <f>VLOOKUP(A301,'[1]CUT Bs'!A:S,2,FALSE)</f>
        <v>0</v>
      </c>
      <c r="H301" s="217">
        <f>VLOOKUP(A301,'[1]CUT Bs'!A:S,3,FALSE)</f>
        <v>0</v>
      </c>
      <c r="I301" s="217">
        <f>VLOOKUP(A301,'[1]CUT Bs'!A:S,4,FALSE)</f>
        <v>0</v>
      </c>
      <c r="J301" s="217">
        <f>VLOOKUP(A301,'[1]CUT Bs'!A:S,5,FALSE)</f>
        <v>0</v>
      </c>
      <c r="K301" s="217">
        <f>VLOOKUP(A301,'[1]CUT Bs'!A:S,6,FALSE)</f>
        <v>0</v>
      </c>
      <c r="L301" s="217">
        <f>VLOOKUP(A301,'[1]CUT Bs'!A:S,7,FALSE)</f>
        <v>0</v>
      </c>
      <c r="M301" s="217">
        <f>VLOOKUP(A301,'[1]CUT Bs'!A:S,8,FALSE)</f>
        <v>0</v>
      </c>
      <c r="N301" s="217">
        <f>VLOOKUP(A301,'[1]CUT Bs'!A:S,9,FALSE)</f>
        <v>0</v>
      </c>
      <c r="O301" s="217">
        <f>VLOOKUP(A301,'[1]CUT Bs'!A:S,10,FALSE)</f>
        <v>0</v>
      </c>
      <c r="P301" s="217">
        <f>VLOOKUP(A301,'[1]CUT Bs'!A:S,11,FALSE)</f>
        <v>0</v>
      </c>
      <c r="Q301" s="217">
        <f>VLOOKUP(A301,'[1]CUT Bs'!A:S,12,FALSE)</f>
        <v>0</v>
      </c>
      <c r="R301" s="217">
        <f>VLOOKUP(A301,'[1]CUT Bs'!A:S,13,FALSE)</f>
        <v>0</v>
      </c>
      <c r="S301" s="217">
        <f>VLOOKUP(A301,'[1]CUT Bs'!A:S,14,FALSE)</f>
        <v>0</v>
      </c>
      <c r="T301" s="217">
        <f>VLOOKUP(A301,'[1]CUT Bs'!A:S,15,FALSE)</f>
        <v>0</v>
      </c>
      <c r="U301" s="217">
        <f>VLOOKUP(A301,'[1]CUT Bs'!A:S,16,FALSE)</f>
        <v>0</v>
      </c>
      <c r="V301" s="217">
        <f>VLOOKUP(A301,'[1]CUT Bs'!A:S,17,FALSE)</f>
        <v>0</v>
      </c>
      <c r="W301" s="217">
        <f>VLOOKUP(A301,'[1]RES. TRL'!F:H,2,FALSE)</f>
        <v>0</v>
      </c>
      <c r="X301" s="217">
        <f>VLOOKUP(A301,'[1]RES. TRL'!F:H,3,FALSE)</f>
        <v>0</v>
      </c>
      <c r="Y301" s="217">
        <f>VLOOKUP(A301,'[1]CUT USD'!A:N,2,FALSE)</f>
        <v>0</v>
      </c>
      <c r="Z301" s="217">
        <f>VLOOKUP(A301,'[1]CUT USD'!A:N,3,FALSE)</f>
        <v>0</v>
      </c>
      <c r="AA301" s="217">
        <f>VLOOKUP(A301,'[1]CUT USD'!A:N,4,FALSE)</f>
        <v>0</v>
      </c>
      <c r="AB301" s="217">
        <f>VLOOKUP(A301,'[1]CUT USD'!A:N,5,FALSE)</f>
        <v>0</v>
      </c>
      <c r="AC301" s="217">
        <f>VLOOKUP(A301,'[1]CUT USD'!A:N,6,FALSE)</f>
        <v>0</v>
      </c>
      <c r="AD301" s="217">
        <f>VLOOKUP(A301,'[1]CUT USD'!A:N,7,FALSE)</f>
        <v>0</v>
      </c>
      <c r="AE301" s="217">
        <f>VLOOKUP(A301,'[1]CUT USD'!A:N,8,FALSE)</f>
        <v>0</v>
      </c>
      <c r="AF301" s="217">
        <f>VLOOKUP(A301,'[1]CUT USD'!A:N,9,FALSE)</f>
        <v>0</v>
      </c>
      <c r="AG301" s="217">
        <f>VLOOKUP(A301,'[1]CUT USD'!A:N,10,FALSE)</f>
        <v>0</v>
      </c>
      <c r="AH301" s="217">
        <f>VLOOKUP(A301,'[1]CUT USD'!A:N,11,FALSE)</f>
        <v>0</v>
      </c>
      <c r="AI301" s="217">
        <f>VLOOKUP(A301,'[1]CUT USD'!A:N,12,FALSE)</f>
        <v>0</v>
      </c>
      <c r="AJ301" s="217">
        <f>VLOOKUP(A301,'[1]CUT USD'!A:N,13,FALSE)</f>
        <v>0</v>
      </c>
      <c r="AK301" s="217">
        <f>VLOOKUP(A301,'[1]CUT USD'!A:N,14,FALSE)</f>
        <v>0</v>
      </c>
      <c r="AL301" s="160">
        <f t="shared" si="6"/>
        <v>0</v>
      </c>
      <c r="AO301" s="84"/>
    </row>
    <row r="302" spans="1:41" ht="33" customHeight="1">
      <c r="A302" s="134">
        <v>1222</v>
      </c>
      <c r="B302" s="135" t="str">
        <f>PROPER(VLOOKUP(A302,[1]bd_lista!$A:$D,2,FALSE))</f>
        <v>Gobierno Autónomo Municipal De Ichoca</v>
      </c>
      <c r="C302" s="229" t="s">
        <v>11991</v>
      </c>
      <c r="D302" s="217">
        <f>VLOOKUP(A302,'[1]RES. TRL'!A:C,2,FALSE)</f>
        <v>0</v>
      </c>
      <c r="E302" s="217">
        <f>VLOOKUP(A302,'[1]RES. TRL'!A:C,3,FALSE)</f>
        <v>0</v>
      </c>
      <c r="F302" s="217">
        <f>VLOOKUP(A302,[1]RES.CDI!A:B,2,FALSE)</f>
        <v>0</v>
      </c>
      <c r="G302" s="217">
        <f>VLOOKUP(A302,'[1]CUT Bs'!A:S,2,FALSE)</f>
        <v>0</v>
      </c>
      <c r="H302" s="217">
        <f>VLOOKUP(A302,'[1]CUT Bs'!A:S,3,FALSE)</f>
        <v>0</v>
      </c>
      <c r="I302" s="217">
        <f>VLOOKUP(A302,'[1]CUT Bs'!A:S,4,FALSE)</f>
        <v>0</v>
      </c>
      <c r="J302" s="217">
        <f>VLOOKUP(A302,'[1]CUT Bs'!A:S,5,FALSE)</f>
        <v>0</v>
      </c>
      <c r="K302" s="217">
        <f>VLOOKUP(A302,'[1]CUT Bs'!A:S,6,FALSE)</f>
        <v>0</v>
      </c>
      <c r="L302" s="217">
        <f>VLOOKUP(A302,'[1]CUT Bs'!A:S,7,FALSE)</f>
        <v>0</v>
      </c>
      <c r="M302" s="217">
        <f>VLOOKUP(A302,'[1]CUT Bs'!A:S,8,FALSE)</f>
        <v>0</v>
      </c>
      <c r="N302" s="217">
        <f>VLOOKUP(A302,'[1]CUT Bs'!A:S,9,FALSE)</f>
        <v>0</v>
      </c>
      <c r="O302" s="217">
        <f>VLOOKUP(A302,'[1]CUT Bs'!A:S,10,FALSE)</f>
        <v>0</v>
      </c>
      <c r="P302" s="217">
        <f>VLOOKUP(A302,'[1]CUT Bs'!A:S,11,FALSE)</f>
        <v>0</v>
      </c>
      <c r="Q302" s="217">
        <f>VLOOKUP(A302,'[1]CUT Bs'!A:S,12,FALSE)</f>
        <v>0</v>
      </c>
      <c r="R302" s="217">
        <f>VLOOKUP(A302,'[1]CUT Bs'!A:S,13,FALSE)</f>
        <v>0</v>
      </c>
      <c r="S302" s="217">
        <f>VLOOKUP(A302,'[1]CUT Bs'!A:S,14,FALSE)</f>
        <v>0</v>
      </c>
      <c r="T302" s="217">
        <f>VLOOKUP(A302,'[1]CUT Bs'!A:S,15,FALSE)</f>
        <v>0</v>
      </c>
      <c r="U302" s="217">
        <f>VLOOKUP(A302,'[1]CUT Bs'!A:S,16,FALSE)</f>
        <v>0</v>
      </c>
      <c r="V302" s="217">
        <f>VLOOKUP(A302,'[1]CUT Bs'!A:S,17,FALSE)</f>
        <v>0</v>
      </c>
      <c r="W302" s="217">
        <f>VLOOKUP(A302,'[1]RES. TRL'!F:H,2,FALSE)</f>
        <v>0</v>
      </c>
      <c r="X302" s="217">
        <f>VLOOKUP(A302,'[1]RES. TRL'!F:H,3,FALSE)</f>
        <v>0</v>
      </c>
      <c r="Y302" s="217">
        <f>VLOOKUP(A302,'[1]CUT USD'!A:N,2,FALSE)</f>
        <v>0</v>
      </c>
      <c r="Z302" s="217">
        <f>VLOOKUP(A302,'[1]CUT USD'!A:N,3,FALSE)</f>
        <v>0</v>
      </c>
      <c r="AA302" s="217">
        <f>VLOOKUP(A302,'[1]CUT USD'!A:N,4,FALSE)</f>
        <v>0</v>
      </c>
      <c r="AB302" s="217">
        <f>VLOOKUP(A302,'[1]CUT USD'!A:N,5,FALSE)</f>
        <v>0</v>
      </c>
      <c r="AC302" s="217">
        <f>VLOOKUP(A302,'[1]CUT USD'!A:N,6,FALSE)</f>
        <v>0</v>
      </c>
      <c r="AD302" s="217">
        <f>VLOOKUP(A302,'[1]CUT USD'!A:N,7,FALSE)</f>
        <v>0</v>
      </c>
      <c r="AE302" s="217">
        <f>VLOOKUP(A302,'[1]CUT USD'!A:N,8,FALSE)</f>
        <v>0</v>
      </c>
      <c r="AF302" s="217">
        <f>VLOOKUP(A302,'[1]CUT USD'!A:N,9,FALSE)</f>
        <v>0</v>
      </c>
      <c r="AG302" s="217">
        <f>VLOOKUP(A302,'[1]CUT USD'!A:N,10,FALSE)</f>
        <v>0</v>
      </c>
      <c r="AH302" s="217">
        <f>VLOOKUP(A302,'[1]CUT USD'!A:N,11,FALSE)</f>
        <v>0</v>
      </c>
      <c r="AI302" s="217">
        <f>VLOOKUP(A302,'[1]CUT USD'!A:N,12,FALSE)</f>
        <v>0</v>
      </c>
      <c r="AJ302" s="217">
        <f>VLOOKUP(A302,'[1]CUT USD'!A:N,13,FALSE)</f>
        <v>0</v>
      </c>
      <c r="AK302" s="217">
        <f>VLOOKUP(A302,'[1]CUT USD'!A:N,14,FALSE)</f>
        <v>0</v>
      </c>
      <c r="AL302" s="160">
        <f t="shared" si="6"/>
        <v>0</v>
      </c>
      <c r="AO302" s="84"/>
    </row>
    <row r="303" spans="1:41" ht="33" customHeight="1">
      <c r="A303" s="134">
        <v>1223</v>
      </c>
      <c r="B303" s="135" t="str">
        <f>PROPER(VLOOKUP(A303,[1]bd_lista!$A:$D,2,FALSE))</f>
        <v>Gobierno Autónomo Municipal De Villa Libertad Licoma</v>
      </c>
      <c r="C303" s="229" t="s">
        <v>11991</v>
      </c>
      <c r="D303" s="217">
        <f>VLOOKUP(A303,'[1]RES. TRL'!A:C,2,FALSE)</f>
        <v>0</v>
      </c>
      <c r="E303" s="217">
        <f>VLOOKUP(A303,'[1]RES. TRL'!A:C,3,FALSE)</f>
        <v>0</v>
      </c>
      <c r="F303" s="217">
        <f>VLOOKUP(A303,[1]RES.CDI!A:B,2,FALSE)</f>
        <v>0</v>
      </c>
      <c r="G303" s="217">
        <f>VLOOKUP(A303,'[1]CUT Bs'!A:S,2,FALSE)</f>
        <v>0</v>
      </c>
      <c r="H303" s="217">
        <f>VLOOKUP(A303,'[1]CUT Bs'!A:S,3,FALSE)</f>
        <v>0</v>
      </c>
      <c r="I303" s="217">
        <f>VLOOKUP(A303,'[1]CUT Bs'!A:S,4,FALSE)</f>
        <v>0</v>
      </c>
      <c r="J303" s="217">
        <f>VLOOKUP(A303,'[1]CUT Bs'!A:S,5,FALSE)</f>
        <v>0</v>
      </c>
      <c r="K303" s="217">
        <f>VLOOKUP(A303,'[1]CUT Bs'!A:S,6,FALSE)</f>
        <v>0</v>
      </c>
      <c r="L303" s="217">
        <f>VLOOKUP(A303,'[1]CUT Bs'!A:S,7,FALSE)</f>
        <v>0</v>
      </c>
      <c r="M303" s="217">
        <f>VLOOKUP(A303,'[1]CUT Bs'!A:S,8,FALSE)</f>
        <v>0</v>
      </c>
      <c r="N303" s="217">
        <f>VLOOKUP(A303,'[1]CUT Bs'!A:S,9,FALSE)</f>
        <v>0</v>
      </c>
      <c r="O303" s="217">
        <f>VLOOKUP(A303,'[1]CUT Bs'!A:S,10,FALSE)</f>
        <v>0</v>
      </c>
      <c r="P303" s="217">
        <f>VLOOKUP(A303,'[1]CUT Bs'!A:S,11,FALSE)</f>
        <v>0</v>
      </c>
      <c r="Q303" s="217">
        <f>VLOOKUP(A303,'[1]CUT Bs'!A:S,12,FALSE)</f>
        <v>0</v>
      </c>
      <c r="R303" s="217">
        <f>VLOOKUP(A303,'[1]CUT Bs'!A:S,13,FALSE)</f>
        <v>0</v>
      </c>
      <c r="S303" s="217">
        <f>VLOOKUP(A303,'[1]CUT Bs'!A:S,14,FALSE)</f>
        <v>0</v>
      </c>
      <c r="T303" s="217">
        <f>VLOOKUP(A303,'[1]CUT Bs'!A:S,15,FALSE)</f>
        <v>0</v>
      </c>
      <c r="U303" s="217">
        <f>VLOOKUP(A303,'[1]CUT Bs'!A:S,16,FALSE)</f>
        <v>0</v>
      </c>
      <c r="V303" s="217">
        <f>VLOOKUP(A303,'[1]CUT Bs'!A:S,17,FALSE)</f>
        <v>0</v>
      </c>
      <c r="W303" s="217">
        <f>VLOOKUP(A303,'[1]RES. TRL'!F:H,2,FALSE)</f>
        <v>0</v>
      </c>
      <c r="X303" s="217">
        <f>VLOOKUP(A303,'[1]RES. TRL'!F:H,3,FALSE)</f>
        <v>0</v>
      </c>
      <c r="Y303" s="217">
        <f>VLOOKUP(A303,'[1]CUT USD'!A:N,2,FALSE)</f>
        <v>0</v>
      </c>
      <c r="Z303" s="217">
        <f>VLOOKUP(A303,'[1]CUT USD'!A:N,3,FALSE)</f>
        <v>0</v>
      </c>
      <c r="AA303" s="217">
        <f>VLOOKUP(A303,'[1]CUT USD'!A:N,4,FALSE)</f>
        <v>0</v>
      </c>
      <c r="AB303" s="217">
        <f>VLOOKUP(A303,'[1]CUT USD'!A:N,5,FALSE)</f>
        <v>0</v>
      </c>
      <c r="AC303" s="217">
        <f>VLOOKUP(A303,'[1]CUT USD'!A:N,6,FALSE)</f>
        <v>0</v>
      </c>
      <c r="AD303" s="217">
        <f>VLOOKUP(A303,'[1]CUT USD'!A:N,7,FALSE)</f>
        <v>0</v>
      </c>
      <c r="AE303" s="217">
        <f>VLOOKUP(A303,'[1]CUT USD'!A:N,8,FALSE)</f>
        <v>0</v>
      </c>
      <c r="AF303" s="217">
        <f>VLOOKUP(A303,'[1]CUT USD'!A:N,9,FALSE)</f>
        <v>0</v>
      </c>
      <c r="AG303" s="217">
        <f>VLOOKUP(A303,'[1]CUT USD'!A:N,10,FALSE)</f>
        <v>0</v>
      </c>
      <c r="AH303" s="217">
        <f>VLOOKUP(A303,'[1]CUT USD'!A:N,11,FALSE)</f>
        <v>0</v>
      </c>
      <c r="AI303" s="217">
        <f>VLOOKUP(A303,'[1]CUT USD'!A:N,12,FALSE)</f>
        <v>0</v>
      </c>
      <c r="AJ303" s="217">
        <f>VLOOKUP(A303,'[1]CUT USD'!A:N,13,FALSE)</f>
        <v>0</v>
      </c>
      <c r="AK303" s="217">
        <f>VLOOKUP(A303,'[1]CUT USD'!A:N,14,FALSE)</f>
        <v>0</v>
      </c>
      <c r="AL303" s="160">
        <f t="shared" si="6"/>
        <v>0</v>
      </c>
      <c r="AO303" s="84"/>
    </row>
    <row r="304" spans="1:41" ht="33" customHeight="1">
      <c r="A304" s="134">
        <v>1224</v>
      </c>
      <c r="B304" s="135" t="str">
        <f>PROPER(VLOOKUP(A304,[1]bd_lista!$A:$D,2,FALSE))</f>
        <v>Gobierno Autónomo Municipal De Achacachi</v>
      </c>
      <c r="C304" s="229" t="s">
        <v>11991</v>
      </c>
      <c r="D304" s="217">
        <f>VLOOKUP(A304,'[1]RES. TRL'!A:C,2,FALSE)</f>
        <v>0</v>
      </c>
      <c r="E304" s="217">
        <f>VLOOKUP(A304,'[1]RES. TRL'!A:C,3,FALSE)</f>
        <v>0</v>
      </c>
      <c r="F304" s="217">
        <f>VLOOKUP(A304,[1]RES.CDI!A:B,2,FALSE)</f>
        <v>0</v>
      </c>
      <c r="G304" s="217">
        <f>VLOOKUP(A304,'[1]CUT Bs'!A:S,2,FALSE)</f>
        <v>0</v>
      </c>
      <c r="H304" s="217">
        <f>VLOOKUP(A304,'[1]CUT Bs'!A:S,3,FALSE)</f>
        <v>0</v>
      </c>
      <c r="I304" s="217">
        <f>VLOOKUP(A304,'[1]CUT Bs'!A:S,4,FALSE)</f>
        <v>0</v>
      </c>
      <c r="J304" s="217">
        <f>VLOOKUP(A304,'[1]CUT Bs'!A:S,5,FALSE)</f>
        <v>0</v>
      </c>
      <c r="K304" s="217">
        <f>VLOOKUP(A304,'[1]CUT Bs'!A:S,6,FALSE)</f>
        <v>0</v>
      </c>
      <c r="L304" s="217">
        <f>VLOOKUP(A304,'[1]CUT Bs'!A:S,7,FALSE)</f>
        <v>0</v>
      </c>
      <c r="M304" s="217">
        <f>VLOOKUP(A304,'[1]CUT Bs'!A:S,8,FALSE)</f>
        <v>0</v>
      </c>
      <c r="N304" s="217">
        <f>VLOOKUP(A304,'[1]CUT Bs'!A:S,9,FALSE)</f>
        <v>0</v>
      </c>
      <c r="O304" s="217">
        <f>VLOOKUP(A304,'[1]CUT Bs'!A:S,10,FALSE)</f>
        <v>0</v>
      </c>
      <c r="P304" s="217">
        <f>VLOOKUP(A304,'[1]CUT Bs'!A:S,11,FALSE)</f>
        <v>0</v>
      </c>
      <c r="Q304" s="217">
        <f>VLOOKUP(A304,'[1]CUT Bs'!A:S,12,FALSE)</f>
        <v>0</v>
      </c>
      <c r="R304" s="217">
        <f>VLOOKUP(A304,'[1]CUT Bs'!A:S,13,FALSE)</f>
        <v>0</v>
      </c>
      <c r="S304" s="217">
        <f>VLOOKUP(A304,'[1]CUT Bs'!A:S,14,FALSE)</f>
        <v>0</v>
      </c>
      <c r="T304" s="217">
        <f>VLOOKUP(A304,'[1]CUT Bs'!A:S,15,FALSE)</f>
        <v>0</v>
      </c>
      <c r="U304" s="217">
        <f>VLOOKUP(A304,'[1]CUT Bs'!A:S,16,FALSE)</f>
        <v>0</v>
      </c>
      <c r="V304" s="217">
        <f>VLOOKUP(A304,'[1]CUT Bs'!A:S,17,FALSE)</f>
        <v>0</v>
      </c>
      <c r="W304" s="217">
        <f>VLOOKUP(A304,'[1]RES. TRL'!F:H,2,FALSE)</f>
        <v>0</v>
      </c>
      <c r="X304" s="217">
        <f>VLOOKUP(A304,'[1]RES. TRL'!F:H,3,FALSE)</f>
        <v>0</v>
      </c>
      <c r="Y304" s="217">
        <f>VLOOKUP(A304,'[1]CUT USD'!A:N,2,FALSE)</f>
        <v>0</v>
      </c>
      <c r="Z304" s="217">
        <f>VLOOKUP(A304,'[1]CUT USD'!A:N,3,FALSE)</f>
        <v>0</v>
      </c>
      <c r="AA304" s="217">
        <f>VLOOKUP(A304,'[1]CUT USD'!A:N,4,FALSE)</f>
        <v>0</v>
      </c>
      <c r="AB304" s="217">
        <f>VLOOKUP(A304,'[1]CUT USD'!A:N,5,FALSE)</f>
        <v>0</v>
      </c>
      <c r="AC304" s="217">
        <f>VLOOKUP(A304,'[1]CUT USD'!A:N,6,FALSE)</f>
        <v>0</v>
      </c>
      <c r="AD304" s="217">
        <f>VLOOKUP(A304,'[1]CUT USD'!A:N,7,FALSE)</f>
        <v>0</v>
      </c>
      <c r="AE304" s="217">
        <f>VLOOKUP(A304,'[1]CUT USD'!A:N,8,FALSE)</f>
        <v>0</v>
      </c>
      <c r="AF304" s="217">
        <f>VLOOKUP(A304,'[1]CUT USD'!A:N,9,FALSE)</f>
        <v>0</v>
      </c>
      <c r="AG304" s="217">
        <f>VLOOKUP(A304,'[1]CUT USD'!A:N,10,FALSE)</f>
        <v>0</v>
      </c>
      <c r="AH304" s="217">
        <f>VLOOKUP(A304,'[1]CUT USD'!A:N,11,FALSE)</f>
        <v>0</v>
      </c>
      <c r="AI304" s="217">
        <f>VLOOKUP(A304,'[1]CUT USD'!A:N,12,FALSE)</f>
        <v>0</v>
      </c>
      <c r="AJ304" s="217">
        <f>VLOOKUP(A304,'[1]CUT USD'!A:N,13,FALSE)</f>
        <v>0</v>
      </c>
      <c r="AK304" s="217">
        <f>VLOOKUP(A304,'[1]CUT USD'!A:N,14,FALSE)</f>
        <v>0</v>
      </c>
      <c r="AL304" s="160">
        <f t="shared" si="6"/>
        <v>0</v>
      </c>
      <c r="AO304" s="84"/>
    </row>
    <row r="305" spans="1:41" ht="33" customHeight="1">
      <c r="A305" s="134">
        <v>1225</v>
      </c>
      <c r="B305" s="135" t="str">
        <f>PROPER(VLOOKUP(A305,[1]bd_lista!$A:$D,2,FALSE))</f>
        <v>Gobierno Autónomo Municipal De Ancoraimes</v>
      </c>
      <c r="C305" s="229" t="s">
        <v>11991</v>
      </c>
      <c r="D305" s="217">
        <f>VLOOKUP(A305,'[1]RES. TRL'!A:C,2,FALSE)</f>
        <v>0</v>
      </c>
      <c r="E305" s="217">
        <f>VLOOKUP(A305,'[1]RES. TRL'!A:C,3,FALSE)</f>
        <v>0</v>
      </c>
      <c r="F305" s="217">
        <f>VLOOKUP(A305,[1]RES.CDI!A:B,2,FALSE)</f>
        <v>0</v>
      </c>
      <c r="G305" s="217">
        <f>VLOOKUP(A305,'[1]CUT Bs'!A:S,2,FALSE)</f>
        <v>0</v>
      </c>
      <c r="H305" s="217">
        <f>VLOOKUP(A305,'[1]CUT Bs'!A:S,3,FALSE)</f>
        <v>0</v>
      </c>
      <c r="I305" s="217">
        <f>VLOOKUP(A305,'[1]CUT Bs'!A:S,4,FALSE)</f>
        <v>0</v>
      </c>
      <c r="J305" s="217">
        <f>VLOOKUP(A305,'[1]CUT Bs'!A:S,5,FALSE)</f>
        <v>0</v>
      </c>
      <c r="K305" s="217">
        <f>VLOOKUP(A305,'[1]CUT Bs'!A:S,6,FALSE)</f>
        <v>0</v>
      </c>
      <c r="L305" s="217">
        <f>VLOOKUP(A305,'[1]CUT Bs'!A:S,7,FALSE)</f>
        <v>0</v>
      </c>
      <c r="M305" s="217">
        <f>VLOOKUP(A305,'[1]CUT Bs'!A:S,8,FALSE)</f>
        <v>0</v>
      </c>
      <c r="N305" s="217">
        <f>VLOOKUP(A305,'[1]CUT Bs'!A:S,9,FALSE)</f>
        <v>0</v>
      </c>
      <c r="O305" s="217">
        <f>VLOOKUP(A305,'[1]CUT Bs'!A:S,10,FALSE)</f>
        <v>0</v>
      </c>
      <c r="P305" s="217">
        <f>VLOOKUP(A305,'[1]CUT Bs'!A:S,11,FALSE)</f>
        <v>0</v>
      </c>
      <c r="Q305" s="217">
        <f>VLOOKUP(A305,'[1]CUT Bs'!A:S,12,FALSE)</f>
        <v>0</v>
      </c>
      <c r="R305" s="217">
        <f>VLOOKUP(A305,'[1]CUT Bs'!A:S,13,FALSE)</f>
        <v>0</v>
      </c>
      <c r="S305" s="217">
        <f>VLOOKUP(A305,'[1]CUT Bs'!A:S,14,FALSE)</f>
        <v>0</v>
      </c>
      <c r="T305" s="217">
        <f>VLOOKUP(A305,'[1]CUT Bs'!A:S,15,FALSE)</f>
        <v>0</v>
      </c>
      <c r="U305" s="217">
        <f>VLOOKUP(A305,'[1]CUT Bs'!A:S,16,FALSE)</f>
        <v>0</v>
      </c>
      <c r="V305" s="217">
        <f>VLOOKUP(A305,'[1]CUT Bs'!A:S,17,FALSE)</f>
        <v>0</v>
      </c>
      <c r="W305" s="217">
        <f>VLOOKUP(A305,'[1]RES. TRL'!F:H,2,FALSE)</f>
        <v>0</v>
      </c>
      <c r="X305" s="217">
        <f>VLOOKUP(A305,'[1]RES. TRL'!F:H,3,FALSE)</f>
        <v>0</v>
      </c>
      <c r="Y305" s="217">
        <f>VLOOKUP(A305,'[1]CUT USD'!A:N,2,FALSE)</f>
        <v>0</v>
      </c>
      <c r="Z305" s="217">
        <f>VLOOKUP(A305,'[1]CUT USD'!A:N,3,FALSE)</f>
        <v>0</v>
      </c>
      <c r="AA305" s="217">
        <f>VLOOKUP(A305,'[1]CUT USD'!A:N,4,FALSE)</f>
        <v>0</v>
      </c>
      <c r="AB305" s="217">
        <f>VLOOKUP(A305,'[1]CUT USD'!A:N,5,FALSE)</f>
        <v>0</v>
      </c>
      <c r="AC305" s="217">
        <f>VLOOKUP(A305,'[1]CUT USD'!A:N,6,FALSE)</f>
        <v>0</v>
      </c>
      <c r="AD305" s="217">
        <f>VLOOKUP(A305,'[1]CUT USD'!A:N,7,FALSE)</f>
        <v>0</v>
      </c>
      <c r="AE305" s="217">
        <f>VLOOKUP(A305,'[1]CUT USD'!A:N,8,FALSE)</f>
        <v>0</v>
      </c>
      <c r="AF305" s="217">
        <f>VLOOKUP(A305,'[1]CUT USD'!A:N,9,FALSE)</f>
        <v>0</v>
      </c>
      <c r="AG305" s="217">
        <f>VLOOKUP(A305,'[1]CUT USD'!A:N,10,FALSE)</f>
        <v>0</v>
      </c>
      <c r="AH305" s="217">
        <f>VLOOKUP(A305,'[1]CUT USD'!A:N,11,FALSE)</f>
        <v>0</v>
      </c>
      <c r="AI305" s="217">
        <f>VLOOKUP(A305,'[1]CUT USD'!A:N,12,FALSE)</f>
        <v>0</v>
      </c>
      <c r="AJ305" s="217">
        <f>VLOOKUP(A305,'[1]CUT USD'!A:N,13,FALSE)</f>
        <v>0</v>
      </c>
      <c r="AK305" s="217">
        <f>VLOOKUP(A305,'[1]CUT USD'!A:N,14,FALSE)</f>
        <v>0</v>
      </c>
      <c r="AL305" s="160">
        <f t="shared" si="6"/>
        <v>0</v>
      </c>
      <c r="AO305" s="84"/>
    </row>
    <row r="306" spans="1:41" ht="33" customHeight="1">
      <c r="A306" s="134">
        <v>1226</v>
      </c>
      <c r="B306" s="135" t="str">
        <f>PROPER(VLOOKUP(A306,[1]bd_lista!$A:$D,2,FALSE))</f>
        <v>Gobierno Autónomo Municipal De Sorata</v>
      </c>
      <c r="C306" s="229" t="s">
        <v>11991</v>
      </c>
      <c r="D306" s="217">
        <f>VLOOKUP(A306,'[1]RES. TRL'!A:C,2,FALSE)</f>
        <v>0</v>
      </c>
      <c r="E306" s="217">
        <f>VLOOKUP(A306,'[1]RES. TRL'!A:C,3,FALSE)</f>
        <v>0</v>
      </c>
      <c r="F306" s="217">
        <f>VLOOKUP(A306,[1]RES.CDI!A:B,2,FALSE)</f>
        <v>0</v>
      </c>
      <c r="G306" s="217">
        <f>VLOOKUP(A306,'[1]CUT Bs'!A:S,2,FALSE)</f>
        <v>0</v>
      </c>
      <c r="H306" s="217">
        <f>VLOOKUP(A306,'[1]CUT Bs'!A:S,3,FALSE)</f>
        <v>0</v>
      </c>
      <c r="I306" s="217">
        <f>VLOOKUP(A306,'[1]CUT Bs'!A:S,4,FALSE)</f>
        <v>0</v>
      </c>
      <c r="J306" s="217">
        <f>VLOOKUP(A306,'[1]CUT Bs'!A:S,5,FALSE)</f>
        <v>0</v>
      </c>
      <c r="K306" s="217">
        <f>VLOOKUP(A306,'[1]CUT Bs'!A:S,6,FALSE)</f>
        <v>0</v>
      </c>
      <c r="L306" s="217">
        <f>VLOOKUP(A306,'[1]CUT Bs'!A:S,7,FALSE)</f>
        <v>0</v>
      </c>
      <c r="M306" s="217">
        <f>VLOOKUP(A306,'[1]CUT Bs'!A:S,8,FALSE)</f>
        <v>0</v>
      </c>
      <c r="N306" s="217">
        <f>VLOOKUP(A306,'[1]CUT Bs'!A:S,9,FALSE)</f>
        <v>0</v>
      </c>
      <c r="O306" s="217">
        <f>VLOOKUP(A306,'[1]CUT Bs'!A:S,10,FALSE)</f>
        <v>0</v>
      </c>
      <c r="P306" s="217">
        <f>VLOOKUP(A306,'[1]CUT Bs'!A:S,11,FALSE)</f>
        <v>0</v>
      </c>
      <c r="Q306" s="217">
        <f>VLOOKUP(A306,'[1]CUT Bs'!A:S,12,FALSE)</f>
        <v>0</v>
      </c>
      <c r="R306" s="217">
        <f>VLOOKUP(A306,'[1]CUT Bs'!A:S,13,FALSE)</f>
        <v>0</v>
      </c>
      <c r="S306" s="217">
        <f>VLOOKUP(A306,'[1]CUT Bs'!A:S,14,FALSE)</f>
        <v>0</v>
      </c>
      <c r="T306" s="217">
        <f>VLOOKUP(A306,'[1]CUT Bs'!A:S,15,FALSE)</f>
        <v>0</v>
      </c>
      <c r="U306" s="217">
        <f>VLOOKUP(A306,'[1]CUT Bs'!A:S,16,FALSE)</f>
        <v>0</v>
      </c>
      <c r="V306" s="217">
        <f>VLOOKUP(A306,'[1]CUT Bs'!A:S,17,FALSE)</f>
        <v>0</v>
      </c>
      <c r="W306" s="217">
        <f>VLOOKUP(A306,'[1]RES. TRL'!F:H,2,FALSE)</f>
        <v>0</v>
      </c>
      <c r="X306" s="217">
        <f>VLOOKUP(A306,'[1]RES. TRL'!F:H,3,FALSE)</f>
        <v>0</v>
      </c>
      <c r="Y306" s="217">
        <f>VLOOKUP(A306,'[1]CUT USD'!A:N,2,FALSE)</f>
        <v>0</v>
      </c>
      <c r="Z306" s="217">
        <f>VLOOKUP(A306,'[1]CUT USD'!A:N,3,FALSE)</f>
        <v>0</v>
      </c>
      <c r="AA306" s="217">
        <f>VLOOKUP(A306,'[1]CUT USD'!A:N,4,FALSE)</f>
        <v>0</v>
      </c>
      <c r="AB306" s="217">
        <f>VLOOKUP(A306,'[1]CUT USD'!A:N,5,FALSE)</f>
        <v>0</v>
      </c>
      <c r="AC306" s="217">
        <f>VLOOKUP(A306,'[1]CUT USD'!A:N,6,FALSE)</f>
        <v>0</v>
      </c>
      <c r="AD306" s="217">
        <f>VLOOKUP(A306,'[1]CUT USD'!A:N,7,FALSE)</f>
        <v>0</v>
      </c>
      <c r="AE306" s="217">
        <f>VLOOKUP(A306,'[1]CUT USD'!A:N,8,FALSE)</f>
        <v>0</v>
      </c>
      <c r="AF306" s="217">
        <f>VLOOKUP(A306,'[1]CUT USD'!A:N,9,FALSE)</f>
        <v>0</v>
      </c>
      <c r="AG306" s="217">
        <f>VLOOKUP(A306,'[1]CUT USD'!A:N,10,FALSE)</f>
        <v>0</v>
      </c>
      <c r="AH306" s="217">
        <f>VLOOKUP(A306,'[1]CUT USD'!A:N,11,FALSE)</f>
        <v>0</v>
      </c>
      <c r="AI306" s="217">
        <f>VLOOKUP(A306,'[1]CUT USD'!A:N,12,FALSE)</f>
        <v>0</v>
      </c>
      <c r="AJ306" s="217">
        <f>VLOOKUP(A306,'[1]CUT USD'!A:N,13,FALSE)</f>
        <v>0</v>
      </c>
      <c r="AK306" s="217">
        <f>VLOOKUP(A306,'[1]CUT USD'!A:N,14,FALSE)</f>
        <v>0</v>
      </c>
      <c r="AL306" s="160">
        <f t="shared" si="6"/>
        <v>0</v>
      </c>
      <c r="AO306" s="84"/>
    </row>
    <row r="307" spans="1:41" ht="33" customHeight="1">
      <c r="A307" s="134">
        <v>1227</v>
      </c>
      <c r="B307" s="135" t="str">
        <f>PROPER(VLOOKUP(A307,[1]bd_lista!$A:$D,2,FALSE))</f>
        <v>Gobierno Autónomo Municipal De Guanay</v>
      </c>
      <c r="C307" s="229" t="s">
        <v>11991</v>
      </c>
      <c r="D307" s="217">
        <f>VLOOKUP(A307,'[1]RES. TRL'!A:C,2,FALSE)</f>
        <v>0</v>
      </c>
      <c r="E307" s="217">
        <f>VLOOKUP(A307,'[1]RES. TRL'!A:C,3,FALSE)</f>
        <v>0</v>
      </c>
      <c r="F307" s="217">
        <f>VLOOKUP(A307,[1]RES.CDI!A:B,2,FALSE)</f>
        <v>0</v>
      </c>
      <c r="G307" s="217">
        <f>VLOOKUP(A307,'[1]CUT Bs'!A:S,2,FALSE)</f>
        <v>0</v>
      </c>
      <c r="H307" s="217">
        <f>VLOOKUP(A307,'[1]CUT Bs'!A:S,3,FALSE)</f>
        <v>0</v>
      </c>
      <c r="I307" s="217">
        <f>VLOOKUP(A307,'[1]CUT Bs'!A:S,4,FALSE)</f>
        <v>0</v>
      </c>
      <c r="J307" s="217">
        <f>VLOOKUP(A307,'[1]CUT Bs'!A:S,5,FALSE)</f>
        <v>0</v>
      </c>
      <c r="K307" s="217">
        <f>VLOOKUP(A307,'[1]CUT Bs'!A:S,6,FALSE)</f>
        <v>0</v>
      </c>
      <c r="L307" s="217">
        <f>VLOOKUP(A307,'[1]CUT Bs'!A:S,7,FALSE)</f>
        <v>0</v>
      </c>
      <c r="M307" s="217">
        <f>VLOOKUP(A307,'[1]CUT Bs'!A:S,8,FALSE)</f>
        <v>0</v>
      </c>
      <c r="N307" s="217">
        <f>VLOOKUP(A307,'[1]CUT Bs'!A:S,9,FALSE)</f>
        <v>0</v>
      </c>
      <c r="O307" s="217">
        <f>VLOOKUP(A307,'[1]CUT Bs'!A:S,10,FALSE)</f>
        <v>0</v>
      </c>
      <c r="P307" s="217">
        <f>VLOOKUP(A307,'[1]CUT Bs'!A:S,11,FALSE)</f>
        <v>0</v>
      </c>
      <c r="Q307" s="217">
        <f>VLOOKUP(A307,'[1]CUT Bs'!A:S,12,FALSE)</f>
        <v>0</v>
      </c>
      <c r="R307" s="217">
        <f>VLOOKUP(A307,'[1]CUT Bs'!A:S,13,FALSE)</f>
        <v>0</v>
      </c>
      <c r="S307" s="217">
        <f>VLOOKUP(A307,'[1]CUT Bs'!A:S,14,FALSE)</f>
        <v>0</v>
      </c>
      <c r="T307" s="217">
        <f>VLOOKUP(A307,'[1]CUT Bs'!A:S,15,FALSE)</f>
        <v>0</v>
      </c>
      <c r="U307" s="217">
        <f>VLOOKUP(A307,'[1]CUT Bs'!A:S,16,FALSE)</f>
        <v>0</v>
      </c>
      <c r="V307" s="217">
        <f>VLOOKUP(A307,'[1]CUT Bs'!A:S,17,FALSE)</f>
        <v>0</v>
      </c>
      <c r="W307" s="217">
        <f>VLOOKUP(A307,'[1]RES. TRL'!F:H,2,FALSE)</f>
        <v>0</v>
      </c>
      <c r="X307" s="217">
        <f>VLOOKUP(A307,'[1]RES. TRL'!F:H,3,FALSE)</f>
        <v>0</v>
      </c>
      <c r="Y307" s="217">
        <f>VLOOKUP(A307,'[1]CUT USD'!A:N,2,FALSE)</f>
        <v>0</v>
      </c>
      <c r="Z307" s="217">
        <f>VLOOKUP(A307,'[1]CUT USD'!A:N,3,FALSE)</f>
        <v>0</v>
      </c>
      <c r="AA307" s="217">
        <f>VLOOKUP(A307,'[1]CUT USD'!A:N,4,FALSE)</f>
        <v>0</v>
      </c>
      <c r="AB307" s="217">
        <f>VLOOKUP(A307,'[1]CUT USD'!A:N,5,FALSE)</f>
        <v>0</v>
      </c>
      <c r="AC307" s="217">
        <f>VLOOKUP(A307,'[1]CUT USD'!A:N,6,FALSE)</f>
        <v>0</v>
      </c>
      <c r="AD307" s="217">
        <f>VLOOKUP(A307,'[1]CUT USD'!A:N,7,FALSE)</f>
        <v>0</v>
      </c>
      <c r="AE307" s="217">
        <f>VLOOKUP(A307,'[1]CUT USD'!A:N,8,FALSE)</f>
        <v>0</v>
      </c>
      <c r="AF307" s="217">
        <f>VLOOKUP(A307,'[1]CUT USD'!A:N,9,FALSE)</f>
        <v>0</v>
      </c>
      <c r="AG307" s="217">
        <f>VLOOKUP(A307,'[1]CUT USD'!A:N,10,FALSE)</f>
        <v>0</v>
      </c>
      <c r="AH307" s="217">
        <f>VLOOKUP(A307,'[1]CUT USD'!A:N,11,FALSE)</f>
        <v>0</v>
      </c>
      <c r="AI307" s="217">
        <f>VLOOKUP(A307,'[1]CUT USD'!A:N,12,FALSE)</f>
        <v>0</v>
      </c>
      <c r="AJ307" s="217">
        <f>VLOOKUP(A307,'[1]CUT USD'!A:N,13,FALSE)</f>
        <v>0</v>
      </c>
      <c r="AK307" s="217">
        <f>VLOOKUP(A307,'[1]CUT USD'!A:N,14,FALSE)</f>
        <v>0</v>
      </c>
      <c r="AL307" s="160">
        <f t="shared" si="6"/>
        <v>0</v>
      </c>
      <c r="AO307" s="84"/>
    </row>
    <row r="308" spans="1:41" ht="33" customHeight="1">
      <c r="A308" s="134">
        <v>1228</v>
      </c>
      <c r="B308" s="135" t="str">
        <f>PROPER(VLOOKUP(A308,[1]bd_lista!$A:$D,2,FALSE))</f>
        <v>Gobierno Autónomo Municipal De Tacacoma</v>
      </c>
      <c r="C308" s="229" t="s">
        <v>11991</v>
      </c>
      <c r="D308" s="217">
        <f>VLOOKUP(A308,'[1]RES. TRL'!A:C,2,FALSE)</f>
        <v>0</v>
      </c>
      <c r="E308" s="217">
        <f>VLOOKUP(A308,'[1]RES. TRL'!A:C,3,FALSE)</f>
        <v>0</v>
      </c>
      <c r="F308" s="217">
        <f>VLOOKUP(A308,[1]RES.CDI!A:B,2,FALSE)</f>
        <v>0</v>
      </c>
      <c r="G308" s="217">
        <f>VLOOKUP(A308,'[1]CUT Bs'!A:S,2,FALSE)</f>
        <v>0</v>
      </c>
      <c r="H308" s="217">
        <f>VLOOKUP(A308,'[1]CUT Bs'!A:S,3,FALSE)</f>
        <v>0</v>
      </c>
      <c r="I308" s="217">
        <f>VLOOKUP(A308,'[1]CUT Bs'!A:S,4,FALSE)</f>
        <v>0</v>
      </c>
      <c r="J308" s="217">
        <f>VLOOKUP(A308,'[1]CUT Bs'!A:S,5,FALSE)</f>
        <v>0</v>
      </c>
      <c r="K308" s="217">
        <f>VLOOKUP(A308,'[1]CUT Bs'!A:S,6,FALSE)</f>
        <v>0</v>
      </c>
      <c r="L308" s="217">
        <f>VLOOKUP(A308,'[1]CUT Bs'!A:S,7,FALSE)</f>
        <v>0</v>
      </c>
      <c r="M308" s="217">
        <f>VLOOKUP(A308,'[1]CUT Bs'!A:S,8,FALSE)</f>
        <v>0</v>
      </c>
      <c r="N308" s="217">
        <f>VLOOKUP(A308,'[1]CUT Bs'!A:S,9,FALSE)</f>
        <v>0</v>
      </c>
      <c r="O308" s="217">
        <f>VLOOKUP(A308,'[1]CUT Bs'!A:S,10,FALSE)</f>
        <v>0</v>
      </c>
      <c r="P308" s="217">
        <f>VLOOKUP(A308,'[1]CUT Bs'!A:S,11,FALSE)</f>
        <v>0</v>
      </c>
      <c r="Q308" s="217">
        <f>VLOOKUP(A308,'[1]CUT Bs'!A:S,12,FALSE)</f>
        <v>0</v>
      </c>
      <c r="R308" s="217">
        <f>VLOOKUP(A308,'[1]CUT Bs'!A:S,13,FALSE)</f>
        <v>0</v>
      </c>
      <c r="S308" s="217">
        <f>VLOOKUP(A308,'[1]CUT Bs'!A:S,14,FALSE)</f>
        <v>0</v>
      </c>
      <c r="T308" s="217">
        <f>VLOOKUP(A308,'[1]CUT Bs'!A:S,15,FALSE)</f>
        <v>0</v>
      </c>
      <c r="U308" s="217">
        <f>VLOOKUP(A308,'[1]CUT Bs'!A:S,16,FALSE)</f>
        <v>0</v>
      </c>
      <c r="V308" s="217">
        <f>VLOOKUP(A308,'[1]CUT Bs'!A:S,17,FALSE)</f>
        <v>0</v>
      </c>
      <c r="W308" s="217">
        <f>VLOOKUP(A308,'[1]RES. TRL'!F:H,2,FALSE)</f>
        <v>0</v>
      </c>
      <c r="X308" s="217">
        <f>VLOOKUP(A308,'[1]RES. TRL'!F:H,3,FALSE)</f>
        <v>0</v>
      </c>
      <c r="Y308" s="217">
        <f>VLOOKUP(A308,'[1]CUT USD'!A:N,2,FALSE)</f>
        <v>0</v>
      </c>
      <c r="Z308" s="217">
        <f>VLOOKUP(A308,'[1]CUT USD'!A:N,3,FALSE)</f>
        <v>0</v>
      </c>
      <c r="AA308" s="217">
        <f>VLOOKUP(A308,'[1]CUT USD'!A:N,4,FALSE)</f>
        <v>0</v>
      </c>
      <c r="AB308" s="217">
        <f>VLOOKUP(A308,'[1]CUT USD'!A:N,5,FALSE)</f>
        <v>0</v>
      </c>
      <c r="AC308" s="217">
        <f>VLOOKUP(A308,'[1]CUT USD'!A:N,6,FALSE)</f>
        <v>0</v>
      </c>
      <c r="AD308" s="217">
        <f>VLOOKUP(A308,'[1]CUT USD'!A:N,7,FALSE)</f>
        <v>0</v>
      </c>
      <c r="AE308" s="217">
        <f>VLOOKUP(A308,'[1]CUT USD'!A:N,8,FALSE)</f>
        <v>0</v>
      </c>
      <c r="AF308" s="217">
        <f>VLOOKUP(A308,'[1]CUT USD'!A:N,9,FALSE)</f>
        <v>0</v>
      </c>
      <c r="AG308" s="217">
        <f>VLOOKUP(A308,'[1]CUT USD'!A:N,10,FALSE)</f>
        <v>0</v>
      </c>
      <c r="AH308" s="217">
        <f>VLOOKUP(A308,'[1]CUT USD'!A:N,11,FALSE)</f>
        <v>0</v>
      </c>
      <c r="AI308" s="217">
        <f>VLOOKUP(A308,'[1]CUT USD'!A:N,12,FALSE)</f>
        <v>0</v>
      </c>
      <c r="AJ308" s="217">
        <f>VLOOKUP(A308,'[1]CUT USD'!A:N,13,FALSE)</f>
        <v>0</v>
      </c>
      <c r="AK308" s="217">
        <f>VLOOKUP(A308,'[1]CUT USD'!A:N,14,FALSE)</f>
        <v>0</v>
      </c>
      <c r="AL308" s="160">
        <f t="shared" si="6"/>
        <v>0</v>
      </c>
      <c r="AO308" s="84"/>
    </row>
    <row r="309" spans="1:41" ht="33" customHeight="1">
      <c r="A309" s="134">
        <v>1229</v>
      </c>
      <c r="B309" s="135" t="str">
        <f>PROPER(VLOOKUP(A309,[1]bd_lista!$A:$D,2,FALSE))</f>
        <v>Gobierno Autónomo Municipal De Tipuani</v>
      </c>
      <c r="C309" s="229" t="s">
        <v>11991</v>
      </c>
      <c r="D309" s="217">
        <f>VLOOKUP(A309,'[1]RES. TRL'!A:C,2,FALSE)</f>
        <v>0</v>
      </c>
      <c r="E309" s="217">
        <f>VLOOKUP(A309,'[1]RES. TRL'!A:C,3,FALSE)</f>
        <v>0</v>
      </c>
      <c r="F309" s="217">
        <f>VLOOKUP(A309,[1]RES.CDI!A:B,2,FALSE)</f>
        <v>0</v>
      </c>
      <c r="G309" s="217">
        <f>VLOOKUP(A309,'[1]CUT Bs'!A:S,2,FALSE)</f>
        <v>0</v>
      </c>
      <c r="H309" s="217">
        <f>VLOOKUP(A309,'[1]CUT Bs'!A:S,3,FALSE)</f>
        <v>0</v>
      </c>
      <c r="I309" s="217">
        <f>VLOOKUP(A309,'[1]CUT Bs'!A:S,4,FALSE)</f>
        <v>0</v>
      </c>
      <c r="J309" s="217">
        <f>VLOOKUP(A309,'[1]CUT Bs'!A:S,5,FALSE)</f>
        <v>0</v>
      </c>
      <c r="K309" s="217">
        <f>VLOOKUP(A309,'[1]CUT Bs'!A:S,6,FALSE)</f>
        <v>0</v>
      </c>
      <c r="L309" s="217">
        <f>VLOOKUP(A309,'[1]CUT Bs'!A:S,7,FALSE)</f>
        <v>0</v>
      </c>
      <c r="M309" s="217">
        <f>VLOOKUP(A309,'[1]CUT Bs'!A:S,8,FALSE)</f>
        <v>0</v>
      </c>
      <c r="N309" s="217">
        <f>VLOOKUP(A309,'[1]CUT Bs'!A:S,9,FALSE)</f>
        <v>0</v>
      </c>
      <c r="O309" s="217">
        <f>VLOOKUP(A309,'[1]CUT Bs'!A:S,10,FALSE)</f>
        <v>0</v>
      </c>
      <c r="P309" s="217">
        <f>VLOOKUP(A309,'[1]CUT Bs'!A:S,11,FALSE)</f>
        <v>0</v>
      </c>
      <c r="Q309" s="217">
        <f>VLOOKUP(A309,'[1]CUT Bs'!A:S,12,FALSE)</f>
        <v>0</v>
      </c>
      <c r="R309" s="217">
        <f>VLOOKUP(A309,'[1]CUT Bs'!A:S,13,FALSE)</f>
        <v>0</v>
      </c>
      <c r="S309" s="217">
        <f>VLOOKUP(A309,'[1]CUT Bs'!A:S,14,FALSE)</f>
        <v>0</v>
      </c>
      <c r="T309" s="217">
        <f>VLOOKUP(A309,'[1]CUT Bs'!A:S,15,FALSE)</f>
        <v>0</v>
      </c>
      <c r="U309" s="217">
        <f>VLOOKUP(A309,'[1]CUT Bs'!A:S,16,FALSE)</f>
        <v>0</v>
      </c>
      <c r="V309" s="217">
        <f>VLOOKUP(A309,'[1]CUT Bs'!A:S,17,FALSE)</f>
        <v>0</v>
      </c>
      <c r="W309" s="217">
        <f>VLOOKUP(A309,'[1]RES. TRL'!F:H,2,FALSE)</f>
        <v>0</v>
      </c>
      <c r="X309" s="217">
        <f>VLOOKUP(A309,'[1]RES. TRL'!F:H,3,FALSE)</f>
        <v>0</v>
      </c>
      <c r="Y309" s="217">
        <f>VLOOKUP(A309,'[1]CUT USD'!A:N,2,FALSE)</f>
        <v>0</v>
      </c>
      <c r="Z309" s="217">
        <f>VLOOKUP(A309,'[1]CUT USD'!A:N,3,FALSE)</f>
        <v>0</v>
      </c>
      <c r="AA309" s="217">
        <f>VLOOKUP(A309,'[1]CUT USD'!A:N,4,FALSE)</f>
        <v>0</v>
      </c>
      <c r="AB309" s="217">
        <f>VLOOKUP(A309,'[1]CUT USD'!A:N,5,FALSE)</f>
        <v>0</v>
      </c>
      <c r="AC309" s="217">
        <f>VLOOKUP(A309,'[1]CUT USD'!A:N,6,FALSE)</f>
        <v>0</v>
      </c>
      <c r="AD309" s="217">
        <f>VLOOKUP(A309,'[1]CUT USD'!A:N,7,FALSE)</f>
        <v>0</v>
      </c>
      <c r="AE309" s="217">
        <f>VLOOKUP(A309,'[1]CUT USD'!A:N,8,FALSE)</f>
        <v>0</v>
      </c>
      <c r="AF309" s="217">
        <f>VLOOKUP(A309,'[1]CUT USD'!A:N,9,FALSE)</f>
        <v>0</v>
      </c>
      <c r="AG309" s="217">
        <f>VLOOKUP(A309,'[1]CUT USD'!A:N,10,FALSE)</f>
        <v>0</v>
      </c>
      <c r="AH309" s="217">
        <f>VLOOKUP(A309,'[1]CUT USD'!A:N,11,FALSE)</f>
        <v>0</v>
      </c>
      <c r="AI309" s="217">
        <f>VLOOKUP(A309,'[1]CUT USD'!A:N,12,FALSE)</f>
        <v>0</v>
      </c>
      <c r="AJ309" s="217">
        <f>VLOOKUP(A309,'[1]CUT USD'!A:N,13,FALSE)</f>
        <v>0</v>
      </c>
      <c r="AK309" s="217">
        <f>VLOOKUP(A309,'[1]CUT USD'!A:N,14,FALSE)</f>
        <v>0</v>
      </c>
      <c r="AL309" s="160">
        <f t="shared" si="6"/>
        <v>0</v>
      </c>
      <c r="AO309" s="84"/>
    </row>
    <row r="310" spans="1:41" ht="33" customHeight="1">
      <c r="A310" s="134">
        <v>1230</v>
      </c>
      <c r="B310" s="135" t="str">
        <f>PROPER(VLOOKUP(A310,[1]bd_lista!$A:$D,2,FALSE))</f>
        <v>Gobierno Autónomo Municipal De Quiabaya</v>
      </c>
      <c r="C310" s="229" t="s">
        <v>11991</v>
      </c>
      <c r="D310" s="217">
        <f>VLOOKUP(A310,'[1]RES. TRL'!A:C,2,FALSE)</f>
        <v>0</v>
      </c>
      <c r="E310" s="217">
        <f>VLOOKUP(A310,'[1]RES. TRL'!A:C,3,FALSE)</f>
        <v>0</v>
      </c>
      <c r="F310" s="217">
        <f>VLOOKUP(A310,[1]RES.CDI!A:B,2,FALSE)</f>
        <v>0</v>
      </c>
      <c r="G310" s="217">
        <f>VLOOKUP(A310,'[1]CUT Bs'!A:S,2,FALSE)</f>
        <v>0</v>
      </c>
      <c r="H310" s="217">
        <f>VLOOKUP(A310,'[1]CUT Bs'!A:S,3,FALSE)</f>
        <v>0</v>
      </c>
      <c r="I310" s="217">
        <f>VLOOKUP(A310,'[1]CUT Bs'!A:S,4,FALSE)</f>
        <v>0</v>
      </c>
      <c r="J310" s="217">
        <f>VLOOKUP(A310,'[1]CUT Bs'!A:S,5,FALSE)</f>
        <v>0</v>
      </c>
      <c r="K310" s="217">
        <f>VLOOKUP(A310,'[1]CUT Bs'!A:S,6,FALSE)</f>
        <v>0</v>
      </c>
      <c r="L310" s="217">
        <f>VLOOKUP(A310,'[1]CUT Bs'!A:S,7,FALSE)</f>
        <v>0</v>
      </c>
      <c r="M310" s="217">
        <f>VLOOKUP(A310,'[1]CUT Bs'!A:S,8,FALSE)</f>
        <v>0</v>
      </c>
      <c r="N310" s="217">
        <f>VLOOKUP(A310,'[1]CUT Bs'!A:S,9,FALSE)</f>
        <v>0</v>
      </c>
      <c r="O310" s="217">
        <f>VLOOKUP(A310,'[1]CUT Bs'!A:S,10,FALSE)</f>
        <v>0</v>
      </c>
      <c r="P310" s="217">
        <f>VLOOKUP(A310,'[1]CUT Bs'!A:S,11,FALSE)</f>
        <v>0</v>
      </c>
      <c r="Q310" s="217">
        <f>VLOOKUP(A310,'[1]CUT Bs'!A:S,12,FALSE)</f>
        <v>0</v>
      </c>
      <c r="R310" s="217">
        <f>VLOOKUP(A310,'[1]CUT Bs'!A:S,13,FALSE)</f>
        <v>0</v>
      </c>
      <c r="S310" s="217">
        <f>VLOOKUP(A310,'[1]CUT Bs'!A:S,14,FALSE)</f>
        <v>0</v>
      </c>
      <c r="T310" s="217">
        <f>VLOOKUP(A310,'[1]CUT Bs'!A:S,15,FALSE)</f>
        <v>0</v>
      </c>
      <c r="U310" s="217">
        <f>VLOOKUP(A310,'[1]CUT Bs'!A:S,16,FALSE)</f>
        <v>0</v>
      </c>
      <c r="V310" s="217">
        <f>VLOOKUP(A310,'[1]CUT Bs'!A:S,17,FALSE)</f>
        <v>0</v>
      </c>
      <c r="W310" s="217">
        <f>VLOOKUP(A310,'[1]RES. TRL'!F:H,2,FALSE)</f>
        <v>0</v>
      </c>
      <c r="X310" s="217">
        <f>VLOOKUP(A310,'[1]RES. TRL'!F:H,3,FALSE)</f>
        <v>0</v>
      </c>
      <c r="Y310" s="217">
        <f>VLOOKUP(A310,'[1]CUT USD'!A:N,2,FALSE)</f>
        <v>0</v>
      </c>
      <c r="Z310" s="217">
        <f>VLOOKUP(A310,'[1]CUT USD'!A:N,3,FALSE)</f>
        <v>0</v>
      </c>
      <c r="AA310" s="217">
        <f>VLOOKUP(A310,'[1]CUT USD'!A:N,4,FALSE)</f>
        <v>0</v>
      </c>
      <c r="AB310" s="217">
        <f>VLOOKUP(A310,'[1]CUT USD'!A:N,5,FALSE)</f>
        <v>0</v>
      </c>
      <c r="AC310" s="217">
        <f>VLOOKUP(A310,'[1]CUT USD'!A:N,6,FALSE)</f>
        <v>0</v>
      </c>
      <c r="AD310" s="217">
        <f>VLOOKUP(A310,'[1]CUT USD'!A:N,7,FALSE)</f>
        <v>0</v>
      </c>
      <c r="AE310" s="217">
        <f>VLOOKUP(A310,'[1]CUT USD'!A:N,8,FALSE)</f>
        <v>0</v>
      </c>
      <c r="AF310" s="217">
        <f>VLOOKUP(A310,'[1]CUT USD'!A:N,9,FALSE)</f>
        <v>0</v>
      </c>
      <c r="AG310" s="217">
        <f>VLOOKUP(A310,'[1]CUT USD'!A:N,10,FALSE)</f>
        <v>0</v>
      </c>
      <c r="AH310" s="217">
        <f>VLOOKUP(A310,'[1]CUT USD'!A:N,11,FALSE)</f>
        <v>0</v>
      </c>
      <c r="AI310" s="217">
        <f>VLOOKUP(A310,'[1]CUT USD'!A:N,12,FALSE)</f>
        <v>0</v>
      </c>
      <c r="AJ310" s="217">
        <f>VLOOKUP(A310,'[1]CUT USD'!A:N,13,FALSE)</f>
        <v>0</v>
      </c>
      <c r="AK310" s="217">
        <f>VLOOKUP(A310,'[1]CUT USD'!A:N,14,FALSE)</f>
        <v>0</v>
      </c>
      <c r="AL310" s="160">
        <f t="shared" si="6"/>
        <v>0</v>
      </c>
      <c r="AO310" s="84"/>
    </row>
    <row r="311" spans="1:41" ht="33" customHeight="1">
      <c r="A311" s="134">
        <v>1231</v>
      </c>
      <c r="B311" s="135" t="str">
        <f>PROPER(VLOOKUP(A311,[1]bd_lista!$A:$D,2,FALSE))</f>
        <v>Gobierno Autónomo Municipal De Combaya</v>
      </c>
      <c r="C311" s="229" t="s">
        <v>11991</v>
      </c>
      <c r="D311" s="217">
        <f>VLOOKUP(A311,'[1]RES. TRL'!A:C,2,FALSE)</f>
        <v>0</v>
      </c>
      <c r="E311" s="217">
        <f>VLOOKUP(A311,'[1]RES. TRL'!A:C,3,FALSE)</f>
        <v>0</v>
      </c>
      <c r="F311" s="217">
        <f>VLOOKUP(A311,[1]RES.CDI!A:B,2,FALSE)</f>
        <v>0</v>
      </c>
      <c r="G311" s="217">
        <f>VLOOKUP(A311,'[1]CUT Bs'!A:S,2,FALSE)</f>
        <v>0</v>
      </c>
      <c r="H311" s="217">
        <f>VLOOKUP(A311,'[1]CUT Bs'!A:S,3,FALSE)</f>
        <v>0</v>
      </c>
      <c r="I311" s="217">
        <f>VLOOKUP(A311,'[1]CUT Bs'!A:S,4,FALSE)</f>
        <v>0</v>
      </c>
      <c r="J311" s="217">
        <f>VLOOKUP(A311,'[1]CUT Bs'!A:S,5,FALSE)</f>
        <v>0</v>
      </c>
      <c r="K311" s="217">
        <f>VLOOKUP(A311,'[1]CUT Bs'!A:S,6,FALSE)</f>
        <v>0</v>
      </c>
      <c r="L311" s="217">
        <f>VLOOKUP(A311,'[1]CUT Bs'!A:S,7,FALSE)</f>
        <v>0</v>
      </c>
      <c r="M311" s="217">
        <f>VLOOKUP(A311,'[1]CUT Bs'!A:S,8,FALSE)</f>
        <v>0</v>
      </c>
      <c r="N311" s="217">
        <f>VLOOKUP(A311,'[1]CUT Bs'!A:S,9,FALSE)</f>
        <v>0</v>
      </c>
      <c r="O311" s="217">
        <f>VLOOKUP(A311,'[1]CUT Bs'!A:S,10,FALSE)</f>
        <v>0</v>
      </c>
      <c r="P311" s="217">
        <f>VLOOKUP(A311,'[1]CUT Bs'!A:S,11,FALSE)</f>
        <v>0</v>
      </c>
      <c r="Q311" s="217">
        <f>VLOOKUP(A311,'[1]CUT Bs'!A:S,12,FALSE)</f>
        <v>0</v>
      </c>
      <c r="R311" s="217">
        <f>VLOOKUP(A311,'[1]CUT Bs'!A:S,13,FALSE)</f>
        <v>0</v>
      </c>
      <c r="S311" s="217">
        <f>VLOOKUP(A311,'[1]CUT Bs'!A:S,14,FALSE)</f>
        <v>0</v>
      </c>
      <c r="T311" s="217">
        <f>VLOOKUP(A311,'[1]CUT Bs'!A:S,15,FALSE)</f>
        <v>0</v>
      </c>
      <c r="U311" s="217">
        <f>VLOOKUP(A311,'[1]CUT Bs'!A:S,16,FALSE)</f>
        <v>0</v>
      </c>
      <c r="V311" s="217">
        <f>VLOOKUP(A311,'[1]CUT Bs'!A:S,17,FALSE)</f>
        <v>0</v>
      </c>
      <c r="W311" s="217">
        <f>VLOOKUP(A311,'[1]RES. TRL'!F:H,2,FALSE)</f>
        <v>0</v>
      </c>
      <c r="X311" s="217">
        <f>VLOOKUP(A311,'[1]RES. TRL'!F:H,3,FALSE)</f>
        <v>0</v>
      </c>
      <c r="Y311" s="217">
        <f>VLOOKUP(A311,'[1]CUT USD'!A:N,2,FALSE)</f>
        <v>0</v>
      </c>
      <c r="Z311" s="217">
        <f>VLOOKUP(A311,'[1]CUT USD'!A:N,3,FALSE)</f>
        <v>0</v>
      </c>
      <c r="AA311" s="217">
        <f>VLOOKUP(A311,'[1]CUT USD'!A:N,4,FALSE)</f>
        <v>0</v>
      </c>
      <c r="AB311" s="217">
        <f>VLOOKUP(A311,'[1]CUT USD'!A:N,5,FALSE)</f>
        <v>0</v>
      </c>
      <c r="AC311" s="217">
        <f>VLOOKUP(A311,'[1]CUT USD'!A:N,6,FALSE)</f>
        <v>0</v>
      </c>
      <c r="AD311" s="217">
        <f>VLOOKUP(A311,'[1]CUT USD'!A:N,7,FALSE)</f>
        <v>0</v>
      </c>
      <c r="AE311" s="217">
        <f>VLOOKUP(A311,'[1]CUT USD'!A:N,8,FALSE)</f>
        <v>0</v>
      </c>
      <c r="AF311" s="217">
        <f>VLOOKUP(A311,'[1]CUT USD'!A:N,9,FALSE)</f>
        <v>0</v>
      </c>
      <c r="AG311" s="217">
        <f>VLOOKUP(A311,'[1]CUT USD'!A:N,10,FALSE)</f>
        <v>0</v>
      </c>
      <c r="AH311" s="217">
        <f>VLOOKUP(A311,'[1]CUT USD'!A:N,11,FALSE)</f>
        <v>0</v>
      </c>
      <c r="AI311" s="217">
        <f>VLOOKUP(A311,'[1]CUT USD'!A:N,12,FALSE)</f>
        <v>0</v>
      </c>
      <c r="AJ311" s="217">
        <f>VLOOKUP(A311,'[1]CUT USD'!A:N,13,FALSE)</f>
        <v>0</v>
      </c>
      <c r="AK311" s="217">
        <f>VLOOKUP(A311,'[1]CUT USD'!A:N,14,FALSE)</f>
        <v>0</v>
      </c>
      <c r="AL311" s="160">
        <f t="shared" si="6"/>
        <v>0</v>
      </c>
      <c r="AO311" s="84"/>
    </row>
    <row r="312" spans="1:41" ht="33" customHeight="1">
      <c r="A312" s="134">
        <v>1232</v>
      </c>
      <c r="B312" s="135" t="str">
        <f>PROPER(VLOOKUP(A312,[1]bd_lista!$A:$D,2,FALSE))</f>
        <v>Gobierno Autónomo Municipal De Copacabana</v>
      </c>
      <c r="C312" s="229" t="s">
        <v>11991</v>
      </c>
      <c r="D312" s="217">
        <f>VLOOKUP(A312,'[1]RES. TRL'!A:C,2,FALSE)</f>
        <v>0</v>
      </c>
      <c r="E312" s="217">
        <f>VLOOKUP(A312,'[1]RES. TRL'!A:C,3,FALSE)</f>
        <v>0</v>
      </c>
      <c r="F312" s="217">
        <f>VLOOKUP(A312,[1]RES.CDI!A:B,2,FALSE)</f>
        <v>0</v>
      </c>
      <c r="G312" s="217">
        <f>VLOOKUP(A312,'[1]CUT Bs'!A:S,2,FALSE)</f>
        <v>0</v>
      </c>
      <c r="H312" s="217">
        <f>VLOOKUP(A312,'[1]CUT Bs'!A:S,3,FALSE)</f>
        <v>0</v>
      </c>
      <c r="I312" s="217">
        <f>VLOOKUP(A312,'[1]CUT Bs'!A:S,4,FALSE)</f>
        <v>0</v>
      </c>
      <c r="J312" s="217">
        <f>VLOOKUP(A312,'[1]CUT Bs'!A:S,5,FALSE)</f>
        <v>0</v>
      </c>
      <c r="K312" s="217">
        <f>VLOOKUP(A312,'[1]CUT Bs'!A:S,6,FALSE)</f>
        <v>0</v>
      </c>
      <c r="L312" s="217">
        <f>VLOOKUP(A312,'[1]CUT Bs'!A:S,7,FALSE)</f>
        <v>0</v>
      </c>
      <c r="M312" s="217">
        <f>VLOOKUP(A312,'[1]CUT Bs'!A:S,8,FALSE)</f>
        <v>0</v>
      </c>
      <c r="N312" s="217">
        <f>VLOOKUP(A312,'[1]CUT Bs'!A:S,9,FALSE)</f>
        <v>0</v>
      </c>
      <c r="O312" s="217">
        <f>VLOOKUP(A312,'[1]CUT Bs'!A:S,10,FALSE)</f>
        <v>0</v>
      </c>
      <c r="P312" s="217">
        <f>VLOOKUP(A312,'[1]CUT Bs'!A:S,11,FALSE)</f>
        <v>0</v>
      </c>
      <c r="Q312" s="217">
        <f>VLOOKUP(A312,'[1]CUT Bs'!A:S,12,FALSE)</f>
        <v>0</v>
      </c>
      <c r="R312" s="217">
        <f>VLOOKUP(A312,'[1]CUT Bs'!A:S,13,FALSE)</f>
        <v>0</v>
      </c>
      <c r="S312" s="217">
        <f>VLOOKUP(A312,'[1]CUT Bs'!A:S,14,FALSE)</f>
        <v>0</v>
      </c>
      <c r="T312" s="217">
        <f>VLOOKUP(A312,'[1]CUT Bs'!A:S,15,FALSE)</f>
        <v>0</v>
      </c>
      <c r="U312" s="217">
        <f>VLOOKUP(A312,'[1]CUT Bs'!A:S,16,FALSE)</f>
        <v>0</v>
      </c>
      <c r="V312" s="217">
        <f>VLOOKUP(A312,'[1]CUT Bs'!A:S,17,FALSE)</f>
        <v>0</v>
      </c>
      <c r="W312" s="217">
        <f>VLOOKUP(A312,'[1]RES. TRL'!F:H,2,FALSE)</f>
        <v>0</v>
      </c>
      <c r="X312" s="217">
        <f>VLOOKUP(A312,'[1]RES. TRL'!F:H,3,FALSE)</f>
        <v>0</v>
      </c>
      <c r="Y312" s="217">
        <f>VLOOKUP(A312,'[1]CUT USD'!A:N,2,FALSE)</f>
        <v>0</v>
      </c>
      <c r="Z312" s="217">
        <f>VLOOKUP(A312,'[1]CUT USD'!A:N,3,FALSE)</f>
        <v>0</v>
      </c>
      <c r="AA312" s="217">
        <f>VLOOKUP(A312,'[1]CUT USD'!A:N,4,FALSE)</f>
        <v>0</v>
      </c>
      <c r="AB312" s="217">
        <f>VLOOKUP(A312,'[1]CUT USD'!A:N,5,FALSE)</f>
        <v>0</v>
      </c>
      <c r="AC312" s="217">
        <f>VLOOKUP(A312,'[1]CUT USD'!A:N,6,FALSE)</f>
        <v>0</v>
      </c>
      <c r="AD312" s="217">
        <f>VLOOKUP(A312,'[1]CUT USD'!A:N,7,FALSE)</f>
        <v>0</v>
      </c>
      <c r="AE312" s="217">
        <f>VLOOKUP(A312,'[1]CUT USD'!A:N,8,FALSE)</f>
        <v>0</v>
      </c>
      <c r="AF312" s="217">
        <f>VLOOKUP(A312,'[1]CUT USD'!A:N,9,FALSE)</f>
        <v>0</v>
      </c>
      <c r="AG312" s="217">
        <f>VLOOKUP(A312,'[1]CUT USD'!A:N,10,FALSE)</f>
        <v>0</v>
      </c>
      <c r="AH312" s="217">
        <f>VLOOKUP(A312,'[1]CUT USD'!A:N,11,FALSE)</f>
        <v>0</v>
      </c>
      <c r="AI312" s="217">
        <f>VLOOKUP(A312,'[1]CUT USD'!A:N,12,FALSE)</f>
        <v>0</v>
      </c>
      <c r="AJ312" s="217">
        <f>VLOOKUP(A312,'[1]CUT USD'!A:N,13,FALSE)</f>
        <v>0</v>
      </c>
      <c r="AK312" s="217">
        <f>VLOOKUP(A312,'[1]CUT USD'!A:N,14,FALSE)</f>
        <v>0</v>
      </c>
      <c r="AL312" s="160">
        <f t="shared" si="6"/>
        <v>0</v>
      </c>
      <c r="AO312" s="84"/>
    </row>
    <row r="313" spans="1:41" ht="33" customHeight="1">
      <c r="A313" s="134">
        <v>1233</v>
      </c>
      <c r="B313" s="135" t="str">
        <f>PROPER(VLOOKUP(A313,[1]bd_lista!$A:$D,2,FALSE))</f>
        <v>Gobierno Autónomo Municipal De San Pedro De Tiquina</v>
      </c>
      <c r="C313" s="229" t="s">
        <v>11991</v>
      </c>
      <c r="D313" s="217">
        <f>VLOOKUP(A313,'[1]RES. TRL'!A:C,2,FALSE)</f>
        <v>0</v>
      </c>
      <c r="E313" s="217">
        <f>VLOOKUP(A313,'[1]RES. TRL'!A:C,3,FALSE)</f>
        <v>0</v>
      </c>
      <c r="F313" s="217">
        <f>VLOOKUP(A313,[1]RES.CDI!A:B,2,FALSE)</f>
        <v>0</v>
      </c>
      <c r="G313" s="217">
        <f>VLOOKUP(A313,'[1]CUT Bs'!A:S,2,FALSE)</f>
        <v>0</v>
      </c>
      <c r="H313" s="217">
        <f>VLOOKUP(A313,'[1]CUT Bs'!A:S,3,FALSE)</f>
        <v>0</v>
      </c>
      <c r="I313" s="217">
        <f>VLOOKUP(A313,'[1]CUT Bs'!A:S,4,FALSE)</f>
        <v>0</v>
      </c>
      <c r="J313" s="217">
        <f>VLOOKUP(A313,'[1]CUT Bs'!A:S,5,FALSE)</f>
        <v>0</v>
      </c>
      <c r="K313" s="217">
        <f>VLOOKUP(A313,'[1]CUT Bs'!A:S,6,FALSE)</f>
        <v>0</v>
      </c>
      <c r="L313" s="217">
        <f>VLOOKUP(A313,'[1]CUT Bs'!A:S,7,FALSE)</f>
        <v>0</v>
      </c>
      <c r="M313" s="217">
        <f>VLOOKUP(A313,'[1]CUT Bs'!A:S,8,FALSE)</f>
        <v>0</v>
      </c>
      <c r="N313" s="217">
        <f>VLOOKUP(A313,'[1]CUT Bs'!A:S,9,FALSE)</f>
        <v>0</v>
      </c>
      <c r="O313" s="217">
        <f>VLOOKUP(A313,'[1]CUT Bs'!A:S,10,FALSE)</f>
        <v>0</v>
      </c>
      <c r="P313" s="217">
        <f>VLOOKUP(A313,'[1]CUT Bs'!A:S,11,FALSE)</f>
        <v>0</v>
      </c>
      <c r="Q313" s="217">
        <f>VLOOKUP(A313,'[1]CUT Bs'!A:S,12,FALSE)</f>
        <v>0</v>
      </c>
      <c r="R313" s="217">
        <f>VLOOKUP(A313,'[1]CUT Bs'!A:S,13,FALSE)</f>
        <v>0</v>
      </c>
      <c r="S313" s="217">
        <f>VLOOKUP(A313,'[1]CUT Bs'!A:S,14,FALSE)</f>
        <v>0</v>
      </c>
      <c r="T313" s="217">
        <f>VLOOKUP(A313,'[1]CUT Bs'!A:S,15,FALSE)</f>
        <v>0</v>
      </c>
      <c r="U313" s="217">
        <f>VLOOKUP(A313,'[1]CUT Bs'!A:S,16,FALSE)</f>
        <v>0</v>
      </c>
      <c r="V313" s="217">
        <f>VLOOKUP(A313,'[1]CUT Bs'!A:S,17,FALSE)</f>
        <v>0</v>
      </c>
      <c r="W313" s="217">
        <f>VLOOKUP(A313,'[1]RES. TRL'!F:H,2,FALSE)</f>
        <v>0</v>
      </c>
      <c r="X313" s="217">
        <f>VLOOKUP(A313,'[1]RES. TRL'!F:H,3,FALSE)</f>
        <v>0</v>
      </c>
      <c r="Y313" s="217">
        <f>VLOOKUP(A313,'[1]CUT USD'!A:N,2,FALSE)</f>
        <v>0</v>
      </c>
      <c r="Z313" s="217">
        <f>VLOOKUP(A313,'[1]CUT USD'!A:N,3,FALSE)</f>
        <v>0</v>
      </c>
      <c r="AA313" s="217">
        <f>VLOOKUP(A313,'[1]CUT USD'!A:N,4,FALSE)</f>
        <v>0</v>
      </c>
      <c r="AB313" s="217">
        <f>VLOOKUP(A313,'[1]CUT USD'!A:N,5,FALSE)</f>
        <v>0</v>
      </c>
      <c r="AC313" s="217">
        <f>VLOOKUP(A313,'[1]CUT USD'!A:N,6,FALSE)</f>
        <v>0</v>
      </c>
      <c r="AD313" s="217">
        <f>VLOOKUP(A313,'[1]CUT USD'!A:N,7,FALSE)</f>
        <v>0</v>
      </c>
      <c r="AE313" s="217">
        <f>VLOOKUP(A313,'[1]CUT USD'!A:N,8,FALSE)</f>
        <v>0</v>
      </c>
      <c r="AF313" s="217">
        <f>VLOOKUP(A313,'[1]CUT USD'!A:N,9,FALSE)</f>
        <v>0</v>
      </c>
      <c r="AG313" s="217">
        <f>VLOOKUP(A313,'[1]CUT USD'!A:N,10,FALSE)</f>
        <v>0</v>
      </c>
      <c r="AH313" s="217">
        <f>VLOOKUP(A313,'[1]CUT USD'!A:N,11,FALSE)</f>
        <v>0</v>
      </c>
      <c r="AI313" s="217">
        <f>VLOOKUP(A313,'[1]CUT USD'!A:N,12,FALSE)</f>
        <v>0</v>
      </c>
      <c r="AJ313" s="217">
        <f>VLOOKUP(A313,'[1]CUT USD'!A:N,13,FALSE)</f>
        <v>0</v>
      </c>
      <c r="AK313" s="217">
        <f>VLOOKUP(A313,'[1]CUT USD'!A:N,14,FALSE)</f>
        <v>0</v>
      </c>
      <c r="AL313" s="160">
        <f t="shared" si="6"/>
        <v>0</v>
      </c>
      <c r="AO313" s="84"/>
    </row>
    <row r="314" spans="1:41" ht="33" customHeight="1">
      <c r="A314" s="134">
        <v>1234</v>
      </c>
      <c r="B314" s="135" t="str">
        <f>PROPER(VLOOKUP(A314,[1]bd_lista!$A:$D,2,FALSE))</f>
        <v>Gobierno Autónomo Municipal De Tito Yupanqui</v>
      </c>
      <c r="C314" s="229" t="s">
        <v>11991</v>
      </c>
      <c r="D314" s="217">
        <f>VLOOKUP(A314,'[1]RES. TRL'!A:C,2,FALSE)</f>
        <v>0</v>
      </c>
      <c r="E314" s="217">
        <f>VLOOKUP(A314,'[1]RES. TRL'!A:C,3,FALSE)</f>
        <v>0</v>
      </c>
      <c r="F314" s="217">
        <f>VLOOKUP(A314,[1]RES.CDI!A:B,2,FALSE)</f>
        <v>0</v>
      </c>
      <c r="G314" s="217">
        <f>VLOOKUP(A314,'[1]CUT Bs'!A:S,2,FALSE)</f>
        <v>0</v>
      </c>
      <c r="H314" s="217">
        <f>VLOOKUP(A314,'[1]CUT Bs'!A:S,3,FALSE)</f>
        <v>0</v>
      </c>
      <c r="I314" s="217">
        <f>VLOOKUP(A314,'[1]CUT Bs'!A:S,4,FALSE)</f>
        <v>0</v>
      </c>
      <c r="J314" s="217">
        <f>VLOOKUP(A314,'[1]CUT Bs'!A:S,5,FALSE)</f>
        <v>0</v>
      </c>
      <c r="K314" s="217">
        <f>VLOOKUP(A314,'[1]CUT Bs'!A:S,6,FALSE)</f>
        <v>0</v>
      </c>
      <c r="L314" s="217">
        <f>VLOOKUP(A314,'[1]CUT Bs'!A:S,7,FALSE)</f>
        <v>0</v>
      </c>
      <c r="M314" s="217">
        <f>VLOOKUP(A314,'[1]CUT Bs'!A:S,8,FALSE)</f>
        <v>0</v>
      </c>
      <c r="N314" s="217">
        <f>VLOOKUP(A314,'[1]CUT Bs'!A:S,9,FALSE)</f>
        <v>0</v>
      </c>
      <c r="O314" s="217">
        <f>VLOOKUP(A314,'[1]CUT Bs'!A:S,10,FALSE)</f>
        <v>0</v>
      </c>
      <c r="P314" s="217">
        <f>VLOOKUP(A314,'[1]CUT Bs'!A:S,11,FALSE)</f>
        <v>0</v>
      </c>
      <c r="Q314" s="217">
        <f>VLOOKUP(A314,'[1]CUT Bs'!A:S,12,FALSE)</f>
        <v>0</v>
      </c>
      <c r="R314" s="217">
        <f>VLOOKUP(A314,'[1]CUT Bs'!A:S,13,FALSE)</f>
        <v>0</v>
      </c>
      <c r="S314" s="217">
        <f>VLOOKUP(A314,'[1]CUT Bs'!A:S,14,FALSE)</f>
        <v>0</v>
      </c>
      <c r="T314" s="217">
        <f>VLOOKUP(A314,'[1]CUT Bs'!A:S,15,FALSE)</f>
        <v>0</v>
      </c>
      <c r="U314" s="217">
        <f>VLOOKUP(A314,'[1]CUT Bs'!A:S,16,FALSE)</f>
        <v>0</v>
      </c>
      <c r="V314" s="217">
        <f>VLOOKUP(A314,'[1]CUT Bs'!A:S,17,FALSE)</f>
        <v>0</v>
      </c>
      <c r="W314" s="217">
        <f>VLOOKUP(A314,'[1]RES. TRL'!F:H,2,FALSE)</f>
        <v>0</v>
      </c>
      <c r="X314" s="217">
        <f>VLOOKUP(A314,'[1]RES. TRL'!F:H,3,FALSE)</f>
        <v>0</v>
      </c>
      <c r="Y314" s="217">
        <f>VLOOKUP(A314,'[1]CUT USD'!A:N,2,FALSE)</f>
        <v>0</v>
      </c>
      <c r="Z314" s="217">
        <f>VLOOKUP(A314,'[1]CUT USD'!A:N,3,FALSE)</f>
        <v>0</v>
      </c>
      <c r="AA314" s="217">
        <f>VLOOKUP(A314,'[1]CUT USD'!A:N,4,FALSE)</f>
        <v>0</v>
      </c>
      <c r="AB314" s="217">
        <f>VLOOKUP(A314,'[1]CUT USD'!A:N,5,FALSE)</f>
        <v>0</v>
      </c>
      <c r="AC314" s="217">
        <f>VLOOKUP(A314,'[1]CUT USD'!A:N,6,FALSE)</f>
        <v>0</v>
      </c>
      <c r="AD314" s="217">
        <f>VLOOKUP(A314,'[1]CUT USD'!A:N,7,FALSE)</f>
        <v>0</v>
      </c>
      <c r="AE314" s="217">
        <f>VLOOKUP(A314,'[1]CUT USD'!A:N,8,FALSE)</f>
        <v>0</v>
      </c>
      <c r="AF314" s="217">
        <f>VLOOKUP(A314,'[1]CUT USD'!A:N,9,FALSE)</f>
        <v>0</v>
      </c>
      <c r="AG314" s="217">
        <f>VLOOKUP(A314,'[1]CUT USD'!A:N,10,FALSE)</f>
        <v>0</v>
      </c>
      <c r="AH314" s="217">
        <f>VLOOKUP(A314,'[1]CUT USD'!A:N,11,FALSE)</f>
        <v>0</v>
      </c>
      <c r="AI314" s="217">
        <f>VLOOKUP(A314,'[1]CUT USD'!A:N,12,FALSE)</f>
        <v>0</v>
      </c>
      <c r="AJ314" s="217">
        <f>VLOOKUP(A314,'[1]CUT USD'!A:N,13,FALSE)</f>
        <v>0</v>
      </c>
      <c r="AK314" s="217">
        <f>VLOOKUP(A314,'[1]CUT USD'!A:N,14,FALSE)</f>
        <v>0</v>
      </c>
      <c r="AL314" s="160">
        <f t="shared" si="6"/>
        <v>0</v>
      </c>
      <c r="AO314" s="84"/>
    </row>
    <row r="315" spans="1:41" ht="33" customHeight="1">
      <c r="A315" s="134">
        <v>1235</v>
      </c>
      <c r="B315" s="135" t="str">
        <f>PROPER(VLOOKUP(A315,[1]bd_lista!$A:$D,2,FALSE))</f>
        <v>Gobierno Autónomo Municipal De Chuma</v>
      </c>
      <c r="C315" s="229" t="s">
        <v>11991</v>
      </c>
      <c r="D315" s="217">
        <f>VLOOKUP(A315,'[1]RES. TRL'!A:C,2,FALSE)</f>
        <v>0</v>
      </c>
      <c r="E315" s="217">
        <f>VLOOKUP(A315,'[1]RES. TRL'!A:C,3,FALSE)</f>
        <v>0</v>
      </c>
      <c r="F315" s="217">
        <f>VLOOKUP(A315,[1]RES.CDI!A:B,2,FALSE)</f>
        <v>0</v>
      </c>
      <c r="G315" s="217">
        <f>VLOOKUP(A315,'[1]CUT Bs'!A:S,2,FALSE)</f>
        <v>0</v>
      </c>
      <c r="H315" s="217">
        <f>VLOOKUP(A315,'[1]CUT Bs'!A:S,3,FALSE)</f>
        <v>0</v>
      </c>
      <c r="I315" s="217">
        <f>VLOOKUP(A315,'[1]CUT Bs'!A:S,4,FALSE)</f>
        <v>0</v>
      </c>
      <c r="J315" s="217">
        <f>VLOOKUP(A315,'[1]CUT Bs'!A:S,5,FALSE)</f>
        <v>0</v>
      </c>
      <c r="K315" s="217">
        <f>VLOOKUP(A315,'[1]CUT Bs'!A:S,6,FALSE)</f>
        <v>0</v>
      </c>
      <c r="L315" s="217">
        <f>VLOOKUP(A315,'[1]CUT Bs'!A:S,7,FALSE)</f>
        <v>0</v>
      </c>
      <c r="M315" s="217">
        <f>VLOOKUP(A315,'[1]CUT Bs'!A:S,8,FALSE)</f>
        <v>0</v>
      </c>
      <c r="N315" s="217">
        <f>VLOOKUP(A315,'[1]CUT Bs'!A:S,9,FALSE)</f>
        <v>0</v>
      </c>
      <c r="O315" s="217">
        <f>VLOOKUP(A315,'[1]CUT Bs'!A:S,10,FALSE)</f>
        <v>0</v>
      </c>
      <c r="P315" s="217">
        <f>VLOOKUP(A315,'[1]CUT Bs'!A:S,11,FALSE)</f>
        <v>0</v>
      </c>
      <c r="Q315" s="217">
        <f>VLOOKUP(A315,'[1]CUT Bs'!A:S,12,FALSE)</f>
        <v>0</v>
      </c>
      <c r="R315" s="217">
        <f>VLOOKUP(A315,'[1]CUT Bs'!A:S,13,FALSE)</f>
        <v>0</v>
      </c>
      <c r="S315" s="217">
        <f>VLOOKUP(A315,'[1]CUT Bs'!A:S,14,FALSE)</f>
        <v>0</v>
      </c>
      <c r="T315" s="217">
        <f>VLOOKUP(A315,'[1]CUT Bs'!A:S,15,FALSE)</f>
        <v>0</v>
      </c>
      <c r="U315" s="217">
        <f>VLOOKUP(A315,'[1]CUT Bs'!A:S,16,FALSE)</f>
        <v>0</v>
      </c>
      <c r="V315" s="217">
        <f>VLOOKUP(A315,'[1]CUT Bs'!A:S,17,FALSE)</f>
        <v>0</v>
      </c>
      <c r="W315" s="217">
        <f>VLOOKUP(A315,'[1]RES. TRL'!F:H,2,FALSE)</f>
        <v>0</v>
      </c>
      <c r="X315" s="217">
        <f>VLOOKUP(A315,'[1]RES. TRL'!F:H,3,FALSE)</f>
        <v>0</v>
      </c>
      <c r="Y315" s="217">
        <f>VLOOKUP(A315,'[1]CUT USD'!A:N,2,FALSE)</f>
        <v>0</v>
      </c>
      <c r="Z315" s="217">
        <f>VLOOKUP(A315,'[1]CUT USD'!A:N,3,FALSE)</f>
        <v>0</v>
      </c>
      <c r="AA315" s="217">
        <f>VLOOKUP(A315,'[1]CUT USD'!A:N,4,FALSE)</f>
        <v>0</v>
      </c>
      <c r="AB315" s="217">
        <f>VLOOKUP(A315,'[1]CUT USD'!A:N,5,FALSE)</f>
        <v>0</v>
      </c>
      <c r="AC315" s="217">
        <f>VLOOKUP(A315,'[1]CUT USD'!A:N,6,FALSE)</f>
        <v>0</v>
      </c>
      <c r="AD315" s="217">
        <f>VLOOKUP(A315,'[1]CUT USD'!A:N,7,FALSE)</f>
        <v>0</v>
      </c>
      <c r="AE315" s="217">
        <f>VLOOKUP(A315,'[1]CUT USD'!A:N,8,FALSE)</f>
        <v>0</v>
      </c>
      <c r="AF315" s="217">
        <f>VLOOKUP(A315,'[1]CUT USD'!A:N,9,FALSE)</f>
        <v>0</v>
      </c>
      <c r="AG315" s="217">
        <f>VLOOKUP(A315,'[1]CUT USD'!A:N,10,FALSE)</f>
        <v>0</v>
      </c>
      <c r="AH315" s="217">
        <f>VLOOKUP(A315,'[1]CUT USD'!A:N,11,FALSE)</f>
        <v>0</v>
      </c>
      <c r="AI315" s="217">
        <f>VLOOKUP(A315,'[1]CUT USD'!A:N,12,FALSE)</f>
        <v>0</v>
      </c>
      <c r="AJ315" s="217">
        <f>VLOOKUP(A315,'[1]CUT USD'!A:N,13,FALSE)</f>
        <v>0</v>
      </c>
      <c r="AK315" s="217">
        <f>VLOOKUP(A315,'[1]CUT USD'!A:N,14,FALSE)</f>
        <v>0</v>
      </c>
      <c r="AL315" s="160">
        <f t="shared" si="6"/>
        <v>0</v>
      </c>
      <c r="AO315" s="84"/>
    </row>
    <row r="316" spans="1:41" ht="33" customHeight="1">
      <c r="A316" s="134">
        <v>1236</v>
      </c>
      <c r="B316" s="135" t="str">
        <f>PROPER(VLOOKUP(A316,[1]bd_lista!$A:$D,2,FALSE))</f>
        <v>Gobierno Autónomo Municipal De Ayata</v>
      </c>
      <c r="C316" s="229" t="s">
        <v>11991</v>
      </c>
      <c r="D316" s="217">
        <f>VLOOKUP(A316,'[1]RES. TRL'!A:C,2,FALSE)</f>
        <v>0</v>
      </c>
      <c r="E316" s="217">
        <f>VLOOKUP(A316,'[1]RES. TRL'!A:C,3,FALSE)</f>
        <v>0</v>
      </c>
      <c r="F316" s="217">
        <f>VLOOKUP(A316,[1]RES.CDI!A:B,2,FALSE)</f>
        <v>0</v>
      </c>
      <c r="G316" s="217">
        <f>VLOOKUP(A316,'[1]CUT Bs'!A:S,2,FALSE)</f>
        <v>0</v>
      </c>
      <c r="H316" s="217">
        <f>VLOOKUP(A316,'[1]CUT Bs'!A:S,3,FALSE)</f>
        <v>0</v>
      </c>
      <c r="I316" s="217">
        <f>VLOOKUP(A316,'[1]CUT Bs'!A:S,4,FALSE)</f>
        <v>0</v>
      </c>
      <c r="J316" s="217">
        <f>VLOOKUP(A316,'[1]CUT Bs'!A:S,5,FALSE)</f>
        <v>0</v>
      </c>
      <c r="K316" s="217">
        <f>VLOOKUP(A316,'[1]CUT Bs'!A:S,6,FALSE)</f>
        <v>0</v>
      </c>
      <c r="L316" s="217">
        <f>VLOOKUP(A316,'[1]CUT Bs'!A:S,7,FALSE)</f>
        <v>0</v>
      </c>
      <c r="M316" s="217">
        <f>VLOOKUP(A316,'[1]CUT Bs'!A:S,8,FALSE)</f>
        <v>0</v>
      </c>
      <c r="N316" s="217">
        <f>VLOOKUP(A316,'[1]CUT Bs'!A:S,9,FALSE)</f>
        <v>0</v>
      </c>
      <c r="O316" s="217">
        <f>VLOOKUP(A316,'[1]CUT Bs'!A:S,10,FALSE)</f>
        <v>0</v>
      </c>
      <c r="P316" s="217">
        <f>VLOOKUP(A316,'[1]CUT Bs'!A:S,11,FALSE)</f>
        <v>0</v>
      </c>
      <c r="Q316" s="217">
        <f>VLOOKUP(A316,'[1]CUT Bs'!A:S,12,FALSE)</f>
        <v>0</v>
      </c>
      <c r="R316" s="217">
        <f>VLOOKUP(A316,'[1]CUT Bs'!A:S,13,FALSE)</f>
        <v>0</v>
      </c>
      <c r="S316" s="217">
        <f>VLOOKUP(A316,'[1]CUT Bs'!A:S,14,FALSE)</f>
        <v>0</v>
      </c>
      <c r="T316" s="217">
        <f>VLOOKUP(A316,'[1]CUT Bs'!A:S,15,FALSE)</f>
        <v>0</v>
      </c>
      <c r="U316" s="217">
        <f>VLOOKUP(A316,'[1]CUT Bs'!A:S,16,FALSE)</f>
        <v>0</v>
      </c>
      <c r="V316" s="217">
        <f>VLOOKUP(A316,'[1]CUT Bs'!A:S,17,FALSE)</f>
        <v>0</v>
      </c>
      <c r="W316" s="217">
        <f>VLOOKUP(A316,'[1]RES. TRL'!F:H,2,FALSE)</f>
        <v>0</v>
      </c>
      <c r="X316" s="217">
        <f>VLOOKUP(A316,'[1]RES. TRL'!F:H,3,FALSE)</f>
        <v>0</v>
      </c>
      <c r="Y316" s="217">
        <f>VLOOKUP(A316,'[1]CUT USD'!A:N,2,FALSE)</f>
        <v>0</v>
      </c>
      <c r="Z316" s="217">
        <f>VLOOKUP(A316,'[1]CUT USD'!A:N,3,FALSE)</f>
        <v>0</v>
      </c>
      <c r="AA316" s="217">
        <f>VLOOKUP(A316,'[1]CUT USD'!A:N,4,FALSE)</f>
        <v>0</v>
      </c>
      <c r="AB316" s="217">
        <f>VLOOKUP(A316,'[1]CUT USD'!A:N,5,FALSE)</f>
        <v>0</v>
      </c>
      <c r="AC316" s="217">
        <f>VLOOKUP(A316,'[1]CUT USD'!A:N,6,FALSE)</f>
        <v>0</v>
      </c>
      <c r="AD316" s="217">
        <f>VLOOKUP(A316,'[1]CUT USD'!A:N,7,FALSE)</f>
        <v>0</v>
      </c>
      <c r="AE316" s="217">
        <f>VLOOKUP(A316,'[1]CUT USD'!A:N,8,FALSE)</f>
        <v>0</v>
      </c>
      <c r="AF316" s="217">
        <f>VLOOKUP(A316,'[1]CUT USD'!A:N,9,FALSE)</f>
        <v>0</v>
      </c>
      <c r="AG316" s="217">
        <f>VLOOKUP(A316,'[1]CUT USD'!A:N,10,FALSE)</f>
        <v>0</v>
      </c>
      <c r="AH316" s="217">
        <f>VLOOKUP(A316,'[1]CUT USD'!A:N,11,FALSE)</f>
        <v>0</v>
      </c>
      <c r="AI316" s="217">
        <f>VLOOKUP(A316,'[1]CUT USD'!A:N,12,FALSE)</f>
        <v>0</v>
      </c>
      <c r="AJ316" s="217">
        <f>VLOOKUP(A316,'[1]CUT USD'!A:N,13,FALSE)</f>
        <v>0</v>
      </c>
      <c r="AK316" s="217">
        <f>VLOOKUP(A316,'[1]CUT USD'!A:N,14,FALSE)</f>
        <v>0</v>
      </c>
      <c r="AL316" s="160">
        <f t="shared" si="6"/>
        <v>0</v>
      </c>
      <c r="AO316" s="84"/>
    </row>
    <row r="317" spans="1:41" ht="33" customHeight="1">
      <c r="A317" s="134">
        <v>1237</v>
      </c>
      <c r="B317" s="135" t="str">
        <f>PROPER(VLOOKUP(A317,[1]bd_lista!$A:$D,2,FALSE))</f>
        <v>Gobierno Autónomo Municipal De Aucapata</v>
      </c>
      <c r="C317" s="229" t="s">
        <v>11991</v>
      </c>
      <c r="D317" s="217">
        <f>VLOOKUP(A317,'[1]RES. TRL'!A:C,2,FALSE)</f>
        <v>0</v>
      </c>
      <c r="E317" s="217">
        <f>VLOOKUP(A317,'[1]RES. TRL'!A:C,3,FALSE)</f>
        <v>0</v>
      </c>
      <c r="F317" s="217">
        <f>VLOOKUP(A317,[1]RES.CDI!A:B,2,FALSE)</f>
        <v>0</v>
      </c>
      <c r="G317" s="217">
        <f>VLOOKUP(A317,'[1]CUT Bs'!A:S,2,FALSE)</f>
        <v>0</v>
      </c>
      <c r="H317" s="217">
        <f>VLOOKUP(A317,'[1]CUT Bs'!A:S,3,FALSE)</f>
        <v>0</v>
      </c>
      <c r="I317" s="217">
        <f>VLOOKUP(A317,'[1]CUT Bs'!A:S,4,FALSE)</f>
        <v>0</v>
      </c>
      <c r="J317" s="217">
        <f>VLOOKUP(A317,'[1]CUT Bs'!A:S,5,FALSE)</f>
        <v>0</v>
      </c>
      <c r="K317" s="217">
        <f>VLOOKUP(A317,'[1]CUT Bs'!A:S,6,FALSE)</f>
        <v>0</v>
      </c>
      <c r="L317" s="217">
        <f>VLOOKUP(A317,'[1]CUT Bs'!A:S,7,FALSE)</f>
        <v>0</v>
      </c>
      <c r="M317" s="217">
        <f>VLOOKUP(A317,'[1]CUT Bs'!A:S,8,FALSE)</f>
        <v>0</v>
      </c>
      <c r="N317" s="217">
        <f>VLOOKUP(A317,'[1]CUT Bs'!A:S,9,FALSE)</f>
        <v>0</v>
      </c>
      <c r="O317" s="217">
        <f>VLOOKUP(A317,'[1]CUT Bs'!A:S,10,FALSE)</f>
        <v>0</v>
      </c>
      <c r="P317" s="217">
        <f>VLOOKUP(A317,'[1]CUT Bs'!A:S,11,FALSE)</f>
        <v>0</v>
      </c>
      <c r="Q317" s="217">
        <f>VLOOKUP(A317,'[1]CUT Bs'!A:S,12,FALSE)</f>
        <v>0</v>
      </c>
      <c r="R317" s="217">
        <f>VLOOKUP(A317,'[1]CUT Bs'!A:S,13,FALSE)</f>
        <v>0</v>
      </c>
      <c r="S317" s="217">
        <f>VLOOKUP(A317,'[1]CUT Bs'!A:S,14,FALSE)</f>
        <v>0</v>
      </c>
      <c r="T317" s="217">
        <f>VLOOKUP(A317,'[1]CUT Bs'!A:S,15,FALSE)</f>
        <v>0</v>
      </c>
      <c r="U317" s="217">
        <f>VLOOKUP(A317,'[1]CUT Bs'!A:S,16,FALSE)</f>
        <v>0</v>
      </c>
      <c r="V317" s="217">
        <f>VLOOKUP(A317,'[1]CUT Bs'!A:S,17,FALSE)</f>
        <v>0</v>
      </c>
      <c r="W317" s="217">
        <f>VLOOKUP(A317,'[1]RES. TRL'!F:H,2,FALSE)</f>
        <v>0</v>
      </c>
      <c r="X317" s="217">
        <f>VLOOKUP(A317,'[1]RES. TRL'!F:H,3,FALSE)</f>
        <v>0</v>
      </c>
      <c r="Y317" s="217">
        <f>VLOOKUP(A317,'[1]CUT USD'!A:N,2,FALSE)</f>
        <v>0</v>
      </c>
      <c r="Z317" s="217">
        <f>VLOOKUP(A317,'[1]CUT USD'!A:N,3,FALSE)</f>
        <v>0</v>
      </c>
      <c r="AA317" s="217">
        <f>VLOOKUP(A317,'[1]CUT USD'!A:N,4,FALSE)</f>
        <v>0</v>
      </c>
      <c r="AB317" s="217">
        <f>VLOOKUP(A317,'[1]CUT USD'!A:N,5,FALSE)</f>
        <v>0</v>
      </c>
      <c r="AC317" s="217">
        <f>VLOOKUP(A317,'[1]CUT USD'!A:N,6,FALSE)</f>
        <v>0</v>
      </c>
      <c r="AD317" s="217">
        <f>VLOOKUP(A317,'[1]CUT USD'!A:N,7,FALSE)</f>
        <v>0</v>
      </c>
      <c r="AE317" s="217">
        <f>VLOOKUP(A317,'[1]CUT USD'!A:N,8,FALSE)</f>
        <v>0</v>
      </c>
      <c r="AF317" s="217">
        <f>VLOOKUP(A317,'[1]CUT USD'!A:N,9,FALSE)</f>
        <v>0</v>
      </c>
      <c r="AG317" s="217">
        <f>VLOOKUP(A317,'[1]CUT USD'!A:N,10,FALSE)</f>
        <v>0</v>
      </c>
      <c r="AH317" s="217">
        <f>VLOOKUP(A317,'[1]CUT USD'!A:N,11,FALSE)</f>
        <v>0</v>
      </c>
      <c r="AI317" s="217">
        <f>VLOOKUP(A317,'[1]CUT USD'!A:N,12,FALSE)</f>
        <v>0</v>
      </c>
      <c r="AJ317" s="217">
        <f>VLOOKUP(A317,'[1]CUT USD'!A:N,13,FALSE)</f>
        <v>0</v>
      </c>
      <c r="AK317" s="217">
        <f>VLOOKUP(A317,'[1]CUT USD'!A:N,14,FALSE)</f>
        <v>0</v>
      </c>
      <c r="AL317" s="160">
        <f t="shared" si="6"/>
        <v>0</v>
      </c>
      <c r="AO317" s="84"/>
    </row>
    <row r="318" spans="1:41" ht="33" customHeight="1">
      <c r="A318" s="134">
        <v>1238</v>
      </c>
      <c r="B318" s="135" t="str">
        <f>PROPER(VLOOKUP(A318,[1]bd_lista!$A:$D,2,FALSE))</f>
        <v>Gobierno Autónomo Municipal De Corocoro</v>
      </c>
      <c r="C318" s="229" t="s">
        <v>11991</v>
      </c>
      <c r="D318" s="217">
        <f>VLOOKUP(A318,'[1]RES. TRL'!A:C,2,FALSE)</f>
        <v>0</v>
      </c>
      <c r="E318" s="217">
        <f>VLOOKUP(A318,'[1]RES. TRL'!A:C,3,FALSE)</f>
        <v>0</v>
      </c>
      <c r="F318" s="217">
        <f>VLOOKUP(A318,[1]RES.CDI!A:B,2,FALSE)</f>
        <v>0</v>
      </c>
      <c r="G318" s="217">
        <f>VLOOKUP(A318,'[1]CUT Bs'!A:S,2,FALSE)</f>
        <v>0</v>
      </c>
      <c r="H318" s="217">
        <f>VLOOKUP(A318,'[1]CUT Bs'!A:S,3,FALSE)</f>
        <v>0</v>
      </c>
      <c r="I318" s="217">
        <f>VLOOKUP(A318,'[1]CUT Bs'!A:S,4,FALSE)</f>
        <v>0</v>
      </c>
      <c r="J318" s="217">
        <f>VLOOKUP(A318,'[1]CUT Bs'!A:S,5,FALSE)</f>
        <v>0</v>
      </c>
      <c r="K318" s="217">
        <f>VLOOKUP(A318,'[1]CUT Bs'!A:S,6,FALSE)</f>
        <v>0</v>
      </c>
      <c r="L318" s="217">
        <f>VLOOKUP(A318,'[1]CUT Bs'!A:S,7,FALSE)</f>
        <v>0</v>
      </c>
      <c r="M318" s="217">
        <f>VLOOKUP(A318,'[1]CUT Bs'!A:S,8,FALSE)</f>
        <v>0</v>
      </c>
      <c r="N318" s="217">
        <f>VLOOKUP(A318,'[1]CUT Bs'!A:S,9,FALSE)</f>
        <v>0</v>
      </c>
      <c r="O318" s="217">
        <f>VLOOKUP(A318,'[1]CUT Bs'!A:S,10,FALSE)</f>
        <v>0</v>
      </c>
      <c r="P318" s="217">
        <f>VLOOKUP(A318,'[1]CUT Bs'!A:S,11,FALSE)</f>
        <v>0</v>
      </c>
      <c r="Q318" s="217">
        <f>VLOOKUP(A318,'[1]CUT Bs'!A:S,12,FALSE)</f>
        <v>0</v>
      </c>
      <c r="R318" s="217">
        <f>VLOOKUP(A318,'[1]CUT Bs'!A:S,13,FALSE)</f>
        <v>0</v>
      </c>
      <c r="S318" s="217">
        <f>VLOOKUP(A318,'[1]CUT Bs'!A:S,14,FALSE)</f>
        <v>0</v>
      </c>
      <c r="T318" s="217">
        <f>VLOOKUP(A318,'[1]CUT Bs'!A:S,15,FALSE)</f>
        <v>0</v>
      </c>
      <c r="U318" s="217">
        <f>VLOOKUP(A318,'[1]CUT Bs'!A:S,16,FALSE)</f>
        <v>0</v>
      </c>
      <c r="V318" s="217">
        <f>VLOOKUP(A318,'[1]CUT Bs'!A:S,17,FALSE)</f>
        <v>0</v>
      </c>
      <c r="W318" s="217">
        <f>VLOOKUP(A318,'[1]RES. TRL'!F:H,2,FALSE)</f>
        <v>0</v>
      </c>
      <c r="X318" s="217">
        <f>VLOOKUP(A318,'[1]RES. TRL'!F:H,3,FALSE)</f>
        <v>0</v>
      </c>
      <c r="Y318" s="217">
        <f>VLOOKUP(A318,'[1]CUT USD'!A:N,2,FALSE)</f>
        <v>0</v>
      </c>
      <c r="Z318" s="217">
        <f>VLOOKUP(A318,'[1]CUT USD'!A:N,3,FALSE)</f>
        <v>0</v>
      </c>
      <c r="AA318" s="217">
        <f>VLOOKUP(A318,'[1]CUT USD'!A:N,4,FALSE)</f>
        <v>0</v>
      </c>
      <c r="AB318" s="217">
        <f>VLOOKUP(A318,'[1]CUT USD'!A:N,5,FALSE)</f>
        <v>0</v>
      </c>
      <c r="AC318" s="217">
        <f>VLOOKUP(A318,'[1]CUT USD'!A:N,6,FALSE)</f>
        <v>0</v>
      </c>
      <c r="AD318" s="217">
        <f>VLOOKUP(A318,'[1]CUT USD'!A:N,7,FALSE)</f>
        <v>0</v>
      </c>
      <c r="AE318" s="217">
        <f>VLOOKUP(A318,'[1]CUT USD'!A:N,8,FALSE)</f>
        <v>0</v>
      </c>
      <c r="AF318" s="217">
        <f>VLOOKUP(A318,'[1]CUT USD'!A:N,9,FALSE)</f>
        <v>0</v>
      </c>
      <c r="AG318" s="217">
        <f>VLOOKUP(A318,'[1]CUT USD'!A:N,10,FALSE)</f>
        <v>0</v>
      </c>
      <c r="AH318" s="217">
        <f>VLOOKUP(A318,'[1]CUT USD'!A:N,11,FALSE)</f>
        <v>0</v>
      </c>
      <c r="AI318" s="217">
        <f>VLOOKUP(A318,'[1]CUT USD'!A:N,12,FALSE)</f>
        <v>0</v>
      </c>
      <c r="AJ318" s="217">
        <f>VLOOKUP(A318,'[1]CUT USD'!A:N,13,FALSE)</f>
        <v>0</v>
      </c>
      <c r="AK318" s="217">
        <f>VLOOKUP(A318,'[1]CUT USD'!A:N,14,FALSE)</f>
        <v>0</v>
      </c>
      <c r="AL318" s="160">
        <f t="shared" si="6"/>
        <v>0</v>
      </c>
      <c r="AO318" s="84"/>
    </row>
    <row r="319" spans="1:41" ht="33" customHeight="1">
      <c r="A319" s="134">
        <v>1239</v>
      </c>
      <c r="B319" s="135" t="str">
        <f>PROPER(VLOOKUP(A319,[1]bd_lista!$A:$D,2,FALSE))</f>
        <v>Gobierno Autónomo Municipal De Caquiaviri</v>
      </c>
      <c r="C319" s="229" t="s">
        <v>11991</v>
      </c>
      <c r="D319" s="217">
        <f>VLOOKUP(A319,'[1]RES. TRL'!A:C,2,FALSE)</f>
        <v>0</v>
      </c>
      <c r="E319" s="217">
        <f>VLOOKUP(A319,'[1]RES. TRL'!A:C,3,FALSE)</f>
        <v>0</v>
      </c>
      <c r="F319" s="217">
        <f>VLOOKUP(A319,[1]RES.CDI!A:B,2,FALSE)</f>
        <v>0</v>
      </c>
      <c r="G319" s="217">
        <f>VLOOKUP(A319,'[1]CUT Bs'!A:S,2,FALSE)</f>
        <v>0</v>
      </c>
      <c r="H319" s="217">
        <f>VLOOKUP(A319,'[1]CUT Bs'!A:S,3,FALSE)</f>
        <v>0</v>
      </c>
      <c r="I319" s="217">
        <f>VLOOKUP(A319,'[1]CUT Bs'!A:S,4,FALSE)</f>
        <v>0</v>
      </c>
      <c r="J319" s="217">
        <f>VLOOKUP(A319,'[1]CUT Bs'!A:S,5,FALSE)</f>
        <v>0</v>
      </c>
      <c r="K319" s="217">
        <f>VLOOKUP(A319,'[1]CUT Bs'!A:S,6,FALSE)</f>
        <v>0</v>
      </c>
      <c r="L319" s="217">
        <f>VLOOKUP(A319,'[1]CUT Bs'!A:S,7,FALSE)</f>
        <v>0</v>
      </c>
      <c r="M319" s="217">
        <f>VLOOKUP(A319,'[1]CUT Bs'!A:S,8,FALSE)</f>
        <v>0</v>
      </c>
      <c r="N319" s="217">
        <f>VLOOKUP(A319,'[1]CUT Bs'!A:S,9,FALSE)</f>
        <v>0</v>
      </c>
      <c r="O319" s="217">
        <f>VLOOKUP(A319,'[1]CUT Bs'!A:S,10,FALSE)</f>
        <v>0</v>
      </c>
      <c r="P319" s="217">
        <f>VLOOKUP(A319,'[1]CUT Bs'!A:S,11,FALSE)</f>
        <v>0</v>
      </c>
      <c r="Q319" s="217">
        <f>VLOOKUP(A319,'[1]CUT Bs'!A:S,12,FALSE)</f>
        <v>0</v>
      </c>
      <c r="R319" s="217">
        <f>VLOOKUP(A319,'[1]CUT Bs'!A:S,13,FALSE)</f>
        <v>0</v>
      </c>
      <c r="S319" s="217">
        <f>VLOOKUP(A319,'[1]CUT Bs'!A:S,14,FALSE)</f>
        <v>0</v>
      </c>
      <c r="T319" s="217">
        <f>VLOOKUP(A319,'[1]CUT Bs'!A:S,15,FALSE)</f>
        <v>0</v>
      </c>
      <c r="U319" s="217">
        <f>VLOOKUP(A319,'[1]CUT Bs'!A:S,16,FALSE)</f>
        <v>0</v>
      </c>
      <c r="V319" s="217">
        <f>VLOOKUP(A319,'[1]CUT Bs'!A:S,17,FALSE)</f>
        <v>0</v>
      </c>
      <c r="W319" s="217">
        <f>VLOOKUP(A319,'[1]RES. TRL'!F:H,2,FALSE)</f>
        <v>0</v>
      </c>
      <c r="X319" s="217">
        <f>VLOOKUP(A319,'[1]RES. TRL'!F:H,3,FALSE)</f>
        <v>0</v>
      </c>
      <c r="Y319" s="217">
        <f>VLOOKUP(A319,'[1]CUT USD'!A:N,2,FALSE)</f>
        <v>0</v>
      </c>
      <c r="Z319" s="217">
        <f>VLOOKUP(A319,'[1]CUT USD'!A:N,3,FALSE)</f>
        <v>0</v>
      </c>
      <c r="AA319" s="217">
        <f>VLOOKUP(A319,'[1]CUT USD'!A:N,4,FALSE)</f>
        <v>0</v>
      </c>
      <c r="AB319" s="217">
        <f>VLOOKUP(A319,'[1]CUT USD'!A:N,5,FALSE)</f>
        <v>0</v>
      </c>
      <c r="AC319" s="217">
        <f>VLOOKUP(A319,'[1]CUT USD'!A:N,6,FALSE)</f>
        <v>0</v>
      </c>
      <c r="AD319" s="217">
        <f>VLOOKUP(A319,'[1]CUT USD'!A:N,7,FALSE)</f>
        <v>0</v>
      </c>
      <c r="AE319" s="217">
        <f>VLOOKUP(A319,'[1]CUT USD'!A:N,8,FALSE)</f>
        <v>0</v>
      </c>
      <c r="AF319" s="217">
        <f>VLOOKUP(A319,'[1]CUT USD'!A:N,9,FALSE)</f>
        <v>0</v>
      </c>
      <c r="AG319" s="217">
        <f>VLOOKUP(A319,'[1]CUT USD'!A:N,10,FALSE)</f>
        <v>0</v>
      </c>
      <c r="AH319" s="217">
        <f>VLOOKUP(A319,'[1]CUT USD'!A:N,11,FALSE)</f>
        <v>0</v>
      </c>
      <c r="AI319" s="217">
        <f>VLOOKUP(A319,'[1]CUT USD'!A:N,12,FALSE)</f>
        <v>0</v>
      </c>
      <c r="AJ319" s="217">
        <f>VLOOKUP(A319,'[1]CUT USD'!A:N,13,FALSE)</f>
        <v>0</v>
      </c>
      <c r="AK319" s="217">
        <f>VLOOKUP(A319,'[1]CUT USD'!A:N,14,FALSE)</f>
        <v>0</v>
      </c>
      <c r="AL319" s="160">
        <f t="shared" si="6"/>
        <v>0</v>
      </c>
      <c r="AO319" s="84"/>
    </row>
    <row r="320" spans="1:41" ht="33" customHeight="1">
      <c r="A320" s="134">
        <v>1240</v>
      </c>
      <c r="B320" s="135" t="str">
        <f>PROPER(VLOOKUP(A320,[1]bd_lista!$A:$D,2,FALSE))</f>
        <v>Gobierno Autónomo Municipal De Calacoto</v>
      </c>
      <c r="C320" s="229" t="s">
        <v>11991</v>
      </c>
      <c r="D320" s="217">
        <f>VLOOKUP(A320,'[1]RES. TRL'!A:C,2,FALSE)</f>
        <v>0</v>
      </c>
      <c r="E320" s="217">
        <f>VLOOKUP(A320,'[1]RES. TRL'!A:C,3,FALSE)</f>
        <v>0</v>
      </c>
      <c r="F320" s="217">
        <f>VLOOKUP(A320,[1]RES.CDI!A:B,2,FALSE)</f>
        <v>0</v>
      </c>
      <c r="G320" s="217">
        <f>VLOOKUP(A320,'[1]CUT Bs'!A:S,2,FALSE)</f>
        <v>0</v>
      </c>
      <c r="H320" s="217">
        <f>VLOOKUP(A320,'[1]CUT Bs'!A:S,3,FALSE)</f>
        <v>0</v>
      </c>
      <c r="I320" s="217">
        <f>VLOOKUP(A320,'[1]CUT Bs'!A:S,4,FALSE)</f>
        <v>0</v>
      </c>
      <c r="J320" s="217">
        <f>VLOOKUP(A320,'[1]CUT Bs'!A:S,5,FALSE)</f>
        <v>0</v>
      </c>
      <c r="K320" s="217">
        <f>VLOOKUP(A320,'[1]CUT Bs'!A:S,6,FALSE)</f>
        <v>0</v>
      </c>
      <c r="L320" s="217">
        <f>VLOOKUP(A320,'[1]CUT Bs'!A:S,7,FALSE)</f>
        <v>0</v>
      </c>
      <c r="M320" s="217">
        <f>VLOOKUP(A320,'[1]CUT Bs'!A:S,8,FALSE)</f>
        <v>0</v>
      </c>
      <c r="N320" s="217">
        <f>VLOOKUP(A320,'[1]CUT Bs'!A:S,9,FALSE)</f>
        <v>0</v>
      </c>
      <c r="O320" s="217">
        <f>VLOOKUP(A320,'[1]CUT Bs'!A:S,10,FALSE)</f>
        <v>0</v>
      </c>
      <c r="P320" s="217">
        <f>VLOOKUP(A320,'[1]CUT Bs'!A:S,11,FALSE)</f>
        <v>0</v>
      </c>
      <c r="Q320" s="217">
        <f>VLOOKUP(A320,'[1]CUT Bs'!A:S,12,FALSE)</f>
        <v>0</v>
      </c>
      <c r="R320" s="217">
        <f>VLOOKUP(A320,'[1]CUT Bs'!A:S,13,FALSE)</f>
        <v>0</v>
      </c>
      <c r="S320" s="217">
        <f>VLOOKUP(A320,'[1]CUT Bs'!A:S,14,FALSE)</f>
        <v>0</v>
      </c>
      <c r="T320" s="217">
        <f>VLOOKUP(A320,'[1]CUT Bs'!A:S,15,FALSE)</f>
        <v>0</v>
      </c>
      <c r="U320" s="217">
        <f>VLOOKUP(A320,'[1]CUT Bs'!A:S,16,FALSE)</f>
        <v>0</v>
      </c>
      <c r="V320" s="217">
        <f>VLOOKUP(A320,'[1]CUT Bs'!A:S,17,FALSE)</f>
        <v>0</v>
      </c>
      <c r="W320" s="217">
        <f>VLOOKUP(A320,'[1]RES. TRL'!F:H,2,FALSE)</f>
        <v>0</v>
      </c>
      <c r="X320" s="217">
        <f>VLOOKUP(A320,'[1]RES. TRL'!F:H,3,FALSE)</f>
        <v>0</v>
      </c>
      <c r="Y320" s="217">
        <f>VLOOKUP(A320,'[1]CUT USD'!A:N,2,FALSE)</f>
        <v>0</v>
      </c>
      <c r="Z320" s="217">
        <f>VLOOKUP(A320,'[1]CUT USD'!A:N,3,FALSE)</f>
        <v>0</v>
      </c>
      <c r="AA320" s="217">
        <f>VLOOKUP(A320,'[1]CUT USD'!A:N,4,FALSE)</f>
        <v>0</v>
      </c>
      <c r="AB320" s="217">
        <f>VLOOKUP(A320,'[1]CUT USD'!A:N,5,FALSE)</f>
        <v>0</v>
      </c>
      <c r="AC320" s="217">
        <f>VLOOKUP(A320,'[1]CUT USD'!A:N,6,FALSE)</f>
        <v>0</v>
      </c>
      <c r="AD320" s="217">
        <f>VLOOKUP(A320,'[1]CUT USD'!A:N,7,FALSE)</f>
        <v>0</v>
      </c>
      <c r="AE320" s="217">
        <f>VLOOKUP(A320,'[1]CUT USD'!A:N,8,FALSE)</f>
        <v>0</v>
      </c>
      <c r="AF320" s="217">
        <f>VLOOKUP(A320,'[1]CUT USD'!A:N,9,FALSE)</f>
        <v>0</v>
      </c>
      <c r="AG320" s="217">
        <f>VLOOKUP(A320,'[1]CUT USD'!A:N,10,FALSE)</f>
        <v>0</v>
      </c>
      <c r="AH320" s="217">
        <f>VLOOKUP(A320,'[1]CUT USD'!A:N,11,FALSE)</f>
        <v>0</v>
      </c>
      <c r="AI320" s="217">
        <f>VLOOKUP(A320,'[1]CUT USD'!A:N,12,FALSE)</f>
        <v>0</v>
      </c>
      <c r="AJ320" s="217">
        <f>VLOOKUP(A320,'[1]CUT USD'!A:N,13,FALSE)</f>
        <v>0</v>
      </c>
      <c r="AK320" s="217">
        <f>VLOOKUP(A320,'[1]CUT USD'!A:N,14,FALSE)</f>
        <v>0</v>
      </c>
      <c r="AL320" s="160">
        <f t="shared" si="6"/>
        <v>0</v>
      </c>
      <c r="AO320" s="84"/>
    </row>
    <row r="321" spans="1:41" ht="33" customHeight="1">
      <c r="A321" s="134">
        <v>1241</v>
      </c>
      <c r="B321" s="135" t="str">
        <f>PROPER(VLOOKUP(A321,[1]bd_lista!$A:$D,2,FALSE))</f>
        <v>Gobierno Autónomo Municipal De Comanche</v>
      </c>
      <c r="C321" s="229" t="s">
        <v>11991</v>
      </c>
      <c r="D321" s="217">
        <f>VLOOKUP(A321,'[1]RES. TRL'!A:C,2,FALSE)</f>
        <v>0</v>
      </c>
      <c r="E321" s="217">
        <f>VLOOKUP(A321,'[1]RES. TRL'!A:C,3,FALSE)</f>
        <v>0</v>
      </c>
      <c r="F321" s="217">
        <f>VLOOKUP(A321,[1]RES.CDI!A:B,2,FALSE)</f>
        <v>0</v>
      </c>
      <c r="G321" s="217">
        <f>VLOOKUP(A321,'[1]CUT Bs'!A:S,2,FALSE)</f>
        <v>0</v>
      </c>
      <c r="H321" s="217">
        <f>VLOOKUP(A321,'[1]CUT Bs'!A:S,3,FALSE)</f>
        <v>0</v>
      </c>
      <c r="I321" s="217">
        <f>VLOOKUP(A321,'[1]CUT Bs'!A:S,4,FALSE)</f>
        <v>0</v>
      </c>
      <c r="J321" s="217">
        <f>VLOOKUP(A321,'[1]CUT Bs'!A:S,5,FALSE)</f>
        <v>0</v>
      </c>
      <c r="K321" s="217">
        <f>VLOOKUP(A321,'[1]CUT Bs'!A:S,6,FALSE)</f>
        <v>0</v>
      </c>
      <c r="L321" s="217">
        <f>VLOOKUP(A321,'[1]CUT Bs'!A:S,7,FALSE)</f>
        <v>0</v>
      </c>
      <c r="M321" s="217">
        <f>VLOOKUP(A321,'[1]CUT Bs'!A:S,8,FALSE)</f>
        <v>0</v>
      </c>
      <c r="N321" s="217">
        <f>VLOOKUP(A321,'[1]CUT Bs'!A:S,9,FALSE)</f>
        <v>0</v>
      </c>
      <c r="O321" s="217">
        <f>VLOOKUP(A321,'[1]CUT Bs'!A:S,10,FALSE)</f>
        <v>0</v>
      </c>
      <c r="P321" s="217">
        <f>VLOOKUP(A321,'[1]CUT Bs'!A:S,11,FALSE)</f>
        <v>0</v>
      </c>
      <c r="Q321" s="217">
        <f>VLOOKUP(A321,'[1]CUT Bs'!A:S,12,FALSE)</f>
        <v>0</v>
      </c>
      <c r="R321" s="217">
        <f>VLOOKUP(A321,'[1]CUT Bs'!A:S,13,FALSE)</f>
        <v>0</v>
      </c>
      <c r="S321" s="217">
        <f>VLOOKUP(A321,'[1]CUT Bs'!A:S,14,FALSE)</f>
        <v>0</v>
      </c>
      <c r="T321" s="217">
        <f>VLOOKUP(A321,'[1]CUT Bs'!A:S,15,FALSE)</f>
        <v>0</v>
      </c>
      <c r="U321" s="217">
        <f>VLOOKUP(A321,'[1]CUT Bs'!A:S,16,FALSE)</f>
        <v>0</v>
      </c>
      <c r="V321" s="217">
        <f>VLOOKUP(A321,'[1]CUT Bs'!A:S,17,FALSE)</f>
        <v>0</v>
      </c>
      <c r="W321" s="217">
        <f>VLOOKUP(A321,'[1]RES. TRL'!F:H,2,FALSE)</f>
        <v>0</v>
      </c>
      <c r="X321" s="217">
        <f>VLOOKUP(A321,'[1]RES. TRL'!F:H,3,FALSE)</f>
        <v>0</v>
      </c>
      <c r="Y321" s="217">
        <f>VLOOKUP(A321,'[1]CUT USD'!A:N,2,FALSE)</f>
        <v>0</v>
      </c>
      <c r="Z321" s="217">
        <f>VLOOKUP(A321,'[1]CUT USD'!A:N,3,FALSE)</f>
        <v>0</v>
      </c>
      <c r="AA321" s="217">
        <f>VLOOKUP(A321,'[1]CUT USD'!A:N,4,FALSE)</f>
        <v>0</v>
      </c>
      <c r="AB321" s="217">
        <f>VLOOKUP(A321,'[1]CUT USD'!A:N,5,FALSE)</f>
        <v>0</v>
      </c>
      <c r="AC321" s="217">
        <f>VLOOKUP(A321,'[1]CUT USD'!A:N,6,FALSE)</f>
        <v>0</v>
      </c>
      <c r="AD321" s="217">
        <f>VLOOKUP(A321,'[1]CUT USD'!A:N,7,FALSE)</f>
        <v>0</v>
      </c>
      <c r="AE321" s="217">
        <f>VLOOKUP(A321,'[1]CUT USD'!A:N,8,FALSE)</f>
        <v>0</v>
      </c>
      <c r="AF321" s="217">
        <f>VLOOKUP(A321,'[1]CUT USD'!A:N,9,FALSE)</f>
        <v>0</v>
      </c>
      <c r="AG321" s="217">
        <f>VLOOKUP(A321,'[1]CUT USD'!A:N,10,FALSE)</f>
        <v>0</v>
      </c>
      <c r="AH321" s="217">
        <f>VLOOKUP(A321,'[1]CUT USD'!A:N,11,FALSE)</f>
        <v>0</v>
      </c>
      <c r="AI321" s="217">
        <f>VLOOKUP(A321,'[1]CUT USD'!A:N,12,FALSE)</f>
        <v>0</v>
      </c>
      <c r="AJ321" s="217">
        <f>VLOOKUP(A321,'[1]CUT USD'!A:N,13,FALSE)</f>
        <v>0</v>
      </c>
      <c r="AK321" s="217">
        <f>VLOOKUP(A321,'[1]CUT USD'!A:N,14,FALSE)</f>
        <v>0</v>
      </c>
      <c r="AL321" s="160">
        <f t="shared" si="6"/>
        <v>0</v>
      </c>
      <c r="AO321" s="84"/>
    </row>
    <row r="322" spans="1:41" ht="33" customHeight="1">
      <c r="A322" s="134">
        <v>1242</v>
      </c>
      <c r="B322" s="135" t="str">
        <f>PROPER(VLOOKUP(A322,[1]bd_lista!$A:$D,2,FALSE))</f>
        <v>Gobierno Autónomo Municipal De Charaña</v>
      </c>
      <c r="C322" s="229" t="s">
        <v>11991</v>
      </c>
      <c r="D322" s="217">
        <f>VLOOKUP(A322,'[1]RES. TRL'!A:C,2,FALSE)</f>
        <v>0</v>
      </c>
      <c r="E322" s="217">
        <f>VLOOKUP(A322,'[1]RES. TRL'!A:C,3,FALSE)</f>
        <v>0</v>
      </c>
      <c r="F322" s="217">
        <f>VLOOKUP(A322,[1]RES.CDI!A:B,2,FALSE)</f>
        <v>0</v>
      </c>
      <c r="G322" s="217">
        <f>VLOOKUP(A322,'[1]CUT Bs'!A:S,2,FALSE)</f>
        <v>0</v>
      </c>
      <c r="H322" s="217">
        <f>VLOOKUP(A322,'[1]CUT Bs'!A:S,3,FALSE)</f>
        <v>0</v>
      </c>
      <c r="I322" s="217">
        <f>VLOOKUP(A322,'[1]CUT Bs'!A:S,4,FALSE)</f>
        <v>0</v>
      </c>
      <c r="J322" s="217">
        <f>VLOOKUP(A322,'[1]CUT Bs'!A:S,5,FALSE)</f>
        <v>0</v>
      </c>
      <c r="K322" s="217">
        <f>VLOOKUP(A322,'[1]CUT Bs'!A:S,6,FALSE)</f>
        <v>0</v>
      </c>
      <c r="L322" s="217">
        <f>VLOOKUP(A322,'[1]CUT Bs'!A:S,7,FALSE)</f>
        <v>0</v>
      </c>
      <c r="M322" s="217">
        <f>VLOOKUP(A322,'[1]CUT Bs'!A:S,8,FALSE)</f>
        <v>0</v>
      </c>
      <c r="N322" s="217">
        <f>VLOOKUP(A322,'[1]CUT Bs'!A:S,9,FALSE)</f>
        <v>0</v>
      </c>
      <c r="O322" s="217">
        <f>VLOOKUP(A322,'[1]CUT Bs'!A:S,10,FALSE)</f>
        <v>0</v>
      </c>
      <c r="P322" s="217">
        <f>VLOOKUP(A322,'[1]CUT Bs'!A:S,11,FALSE)</f>
        <v>0</v>
      </c>
      <c r="Q322" s="217">
        <f>VLOOKUP(A322,'[1]CUT Bs'!A:S,12,FALSE)</f>
        <v>0</v>
      </c>
      <c r="R322" s="217">
        <f>VLOOKUP(A322,'[1]CUT Bs'!A:S,13,FALSE)</f>
        <v>0</v>
      </c>
      <c r="S322" s="217">
        <f>VLOOKUP(A322,'[1]CUT Bs'!A:S,14,FALSE)</f>
        <v>0</v>
      </c>
      <c r="T322" s="217">
        <f>VLOOKUP(A322,'[1]CUT Bs'!A:S,15,FALSE)</f>
        <v>0</v>
      </c>
      <c r="U322" s="217">
        <f>VLOOKUP(A322,'[1]CUT Bs'!A:S,16,FALSE)</f>
        <v>0</v>
      </c>
      <c r="V322" s="217">
        <f>VLOOKUP(A322,'[1]CUT Bs'!A:S,17,FALSE)</f>
        <v>0</v>
      </c>
      <c r="W322" s="217">
        <f>VLOOKUP(A322,'[1]RES. TRL'!F:H,2,FALSE)</f>
        <v>0</v>
      </c>
      <c r="X322" s="217">
        <f>VLOOKUP(A322,'[1]RES. TRL'!F:H,3,FALSE)</f>
        <v>0</v>
      </c>
      <c r="Y322" s="217">
        <f>VLOOKUP(A322,'[1]CUT USD'!A:N,2,FALSE)</f>
        <v>0</v>
      </c>
      <c r="Z322" s="217">
        <f>VLOOKUP(A322,'[1]CUT USD'!A:N,3,FALSE)</f>
        <v>0</v>
      </c>
      <c r="AA322" s="217">
        <f>VLOOKUP(A322,'[1]CUT USD'!A:N,4,FALSE)</f>
        <v>0</v>
      </c>
      <c r="AB322" s="217">
        <f>VLOOKUP(A322,'[1]CUT USD'!A:N,5,FALSE)</f>
        <v>0</v>
      </c>
      <c r="AC322" s="217">
        <f>VLOOKUP(A322,'[1]CUT USD'!A:N,6,FALSE)</f>
        <v>0</v>
      </c>
      <c r="AD322" s="217">
        <f>VLOOKUP(A322,'[1]CUT USD'!A:N,7,FALSE)</f>
        <v>0</v>
      </c>
      <c r="AE322" s="217">
        <f>VLOOKUP(A322,'[1]CUT USD'!A:N,8,FALSE)</f>
        <v>0</v>
      </c>
      <c r="AF322" s="217">
        <f>VLOOKUP(A322,'[1]CUT USD'!A:N,9,FALSE)</f>
        <v>0</v>
      </c>
      <c r="AG322" s="217">
        <f>VLOOKUP(A322,'[1]CUT USD'!A:N,10,FALSE)</f>
        <v>0</v>
      </c>
      <c r="AH322" s="217">
        <f>VLOOKUP(A322,'[1]CUT USD'!A:N,11,FALSE)</f>
        <v>0</v>
      </c>
      <c r="AI322" s="217">
        <f>VLOOKUP(A322,'[1]CUT USD'!A:N,12,FALSE)</f>
        <v>0</v>
      </c>
      <c r="AJ322" s="217">
        <f>VLOOKUP(A322,'[1]CUT USD'!A:N,13,FALSE)</f>
        <v>0</v>
      </c>
      <c r="AK322" s="217">
        <f>VLOOKUP(A322,'[1]CUT USD'!A:N,14,FALSE)</f>
        <v>0</v>
      </c>
      <c r="AL322" s="160">
        <f t="shared" si="6"/>
        <v>0</v>
      </c>
      <c r="AO322" s="84"/>
    </row>
    <row r="323" spans="1:41" ht="33" customHeight="1">
      <c r="A323" s="134">
        <v>1243</v>
      </c>
      <c r="B323" s="135" t="str">
        <f>PROPER(VLOOKUP(A323,[1]bd_lista!$A:$D,2,FALSE))</f>
        <v>Gobierno Autónomo Municipal De Waldo Ballivián</v>
      </c>
      <c r="C323" s="229" t="s">
        <v>11991</v>
      </c>
      <c r="D323" s="217">
        <f>VLOOKUP(A323,'[1]RES. TRL'!A:C,2,FALSE)</f>
        <v>0</v>
      </c>
      <c r="E323" s="217">
        <f>VLOOKUP(A323,'[1]RES. TRL'!A:C,3,FALSE)</f>
        <v>0</v>
      </c>
      <c r="F323" s="217">
        <f>VLOOKUP(A323,[1]RES.CDI!A:B,2,FALSE)</f>
        <v>0</v>
      </c>
      <c r="G323" s="217">
        <f>VLOOKUP(A323,'[1]CUT Bs'!A:S,2,FALSE)</f>
        <v>0</v>
      </c>
      <c r="H323" s="217">
        <f>VLOOKUP(A323,'[1]CUT Bs'!A:S,3,FALSE)</f>
        <v>0</v>
      </c>
      <c r="I323" s="217">
        <f>VLOOKUP(A323,'[1]CUT Bs'!A:S,4,FALSE)</f>
        <v>0</v>
      </c>
      <c r="J323" s="217">
        <f>VLOOKUP(A323,'[1]CUT Bs'!A:S,5,FALSE)</f>
        <v>0</v>
      </c>
      <c r="K323" s="217">
        <f>VLOOKUP(A323,'[1]CUT Bs'!A:S,6,FALSE)</f>
        <v>0</v>
      </c>
      <c r="L323" s="217">
        <f>VLOOKUP(A323,'[1]CUT Bs'!A:S,7,FALSE)</f>
        <v>0</v>
      </c>
      <c r="M323" s="217">
        <f>VLOOKUP(A323,'[1]CUT Bs'!A:S,8,FALSE)</f>
        <v>0</v>
      </c>
      <c r="N323" s="217">
        <f>VLOOKUP(A323,'[1]CUT Bs'!A:S,9,FALSE)</f>
        <v>0</v>
      </c>
      <c r="O323" s="217">
        <f>VLOOKUP(A323,'[1]CUT Bs'!A:S,10,FALSE)</f>
        <v>0</v>
      </c>
      <c r="P323" s="217">
        <f>VLOOKUP(A323,'[1]CUT Bs'!A:S,11,FALSE)</f>
        <v>0</v>
      </c>
      <c r="Q323" s="217">
        <f>VLOOKUP(A323,'[1]CUT Bs'!A:S,12,FALSE)</f>
        <v>0</v>
      </c>
      <c r="R323" s="217">
        <f>VLOOKUP(A323,'[1]CUT Bs'!A:S,13,FALSE)</f>
        <v>0</v>
      </c>
      <c r="S323" s="217">
        <f>VLOOKUP(A323,'[1]CUT Bs'!A:S,14,FALSE)</f>
        <v>0</v>
      </c>
      <c r="T323" s="217">
        <f>VLOOKUP(A323,'[1]CUT Bs'!A:S,15,FALSE)</f>
        <v>0</v>
      </c>
      <c r="U323" s="217">
        <f>VLOOKUP(A323,'[1]CUT Bs'!A:S,16,FALSE)</f>
        <v>0</v>
      </c>
      <c r="V323" s="217">
        <f>VLOOKUP(A323,'[1]CUT Bs'!A:S,17,FALSE)</f>
        <v>0</v>
      </c>
      <c r="W323" s="217">
        <f>VLOOKUP(A323,'[1]RES. TRL'!F:H,2,FALSE)</f>
        <v>0</v>
      </c>
      <c r="X323" s="217">
        <f>VLOOKUP(A323,'[1]RES. TRL'!F:H,3,FALSE)</f>
        <v>0</v>
      </c>
      <c r="Y323" s="217">
        <f>VLOOKUP(A323,'[1]CUT USD'!A:N,2,FALSE)</f>
        <v>0</v>
      </c>
      <c r="Z323" s="217">
        <f>VLOOKUP(A323,'[1]CUT USD'!A:N,3,FALSE)</f>
        <v>0</v>
      </c>
      <c r="AA323" s="217">
        <f>VLOOKUP(A323,'[1]CUT USD'!A:N,4,FALSE)</f>
        <v>0</v>
      </c>
      <c r="AB323" s="217">
        <f>VLOOKUP(A323,'[1]CUT USD'!A:N,5,FALSE)</f>
        <v>0</v>
      </c>
      <c r="AC323" s="217">
        <f>VLOOKUP(A323,'[1]CUT USD'!A:N,6,FALSE)</f>
        <v>0</v>
      </c>
      <c r="AD323" s="217">
        <f>VLOOKUP(A323,'[1]CUT USD'!A:N,7,FALSE)</f>
        <v>0</v>
      </c>
      <c r="AE323" s="217">
        <f>VLOOKUP(A323,'[1]CUT USD'!A:N,8,FALSE)</f>
        <v>0</v>
      </c>
      <c r="AF323" s="217">
        <f>VLOOKUP(A323,'[1]CUT USD'!A:N,9,FALSE)</f>
        <v>0</v>
      </c>
      <c r="AG323" s="217">
        <f>VLOOKUP(A323,'[1]CUT USD'!A:N,10,FALSE)</f>
        <v>0</v>
      </c>
      <c r="AH323" s="217">
        <f>VLOOKUP(A323,'[1]CUT USD'!A:N,11,FALSE)</f>
        <v>0</v>
      </c>
      <c r="AI323" s="217">
        <f>VLOOKUP(A323,'[1]CUT USD'!A:N,12,FALSE)</f>
        <v>0</v>
      </c>
      <c r="AJ323" s="217">
        <f>VLOOKUP(A323,'[1]CUT USD'!A:N,13,FALSE)</f>
        <v>0</v>
      </c>
      <c r="AK323" s="217">
        <f>VLOOKUP(A323,'[1]CUT USD'!A:N,14,FALSE)</f>
        <v>0</v>
      </c>
      <c r="AL323" s="160">
        <f t="shared" si="6"/>
        <v>0</v>
      </c>
      <c r="AO323" s="84"/>
    </row>
    <row r="324" spans="1:41" ht="33" customHeight="1">
      <c r="A324" s="134">
        <v>1244</v>
      </c>
      <c r="B324" s="135" t="str">
        <f>PROPER(VLOOKUP(A324,[1]bd_lista!$A:$D,2,FALSE))</f>
        <v>Gobierno Autónomo Municipal De Nazacara De Pacajes</v>
      </c>
      <c r="C324" s="229" t="s">
        <v>11991</v>
      </c>
      <c r="D324" s="217">
        <f>VLOOKUP(A324,'[1]RES. TRL'!A:C,2,FALSE)</f>
        <v>0</v>
      </c>
      <c r="E324" s="217">
        <f>VLOOKUP(A324,'[1]RES. TRL'!A:C,3,FALSE)</f>
        <v>0</v>
      </c>
      <c r="F324" s="217">
        <f>VLOOKUP(A324,[1]RES.CDI!A:B,2,FALSE)</f>
        <v>0</v>
      </c>
      <c r="G324" s="217">
        <f>VLOOKUP(A324,'[1]CUT Bs'!A:S,2,FALSE)</f>
        <v>0</v>
      </c>
      <c r="H324" s="217">
        <f>VLOOKUP(A324,'[1]CUT Bs'!A:S,3,FALSE)</f>
        <v>0</v>
      </c>
      <c r="I324" s="217">
        <f>VLOOKUP(A324,'[1]CUT Bs'!A:S,4,FALSE)</f>
        <v>0</v>
      </c>
      <c r="J324" s="217">
        <f>VLOOKUP(A324,'[1]CUT Bs'!A:S,5,FALSE)</f>
        <v>0</v>
      </c>
      <c r="K324" s="217">
        <f>VLOOKUP(A324,'[1]CUT Bs'!A:S,6,FALSE)</f>
        <v>0</v>
      </c>
      <c r="L324" s="217">
        <f>VLOOKUP(A324,'[1]CUT Bs'!A:S,7,FALSE)</f>
        <v>0</v>
      </c>
      <c r="M324" s="217">
        <f>VLOOKUP(A324,'[1]CUT Bs'!A:S,8,FALSE)</f>
        <v>0</v>
      </c>
      <c r="N324" s="217">
        <f>VLOOKUP(A324,'[1]CUT Bs'!A:S,9,FALSE)</f>
        <v>0</v>
      </c>
      <c r="O324" s="217">
        <f>VLOOKUP(A324,'[1]CUT Bs'!A:S,10,FALSE)</f>
        <v>0</v>
      </c>
      <c r="P324" s="217">
        <f>VLOOKUP(A324,'[1]CUT Bs'!A:S,11,FALSE)</f>
        <v>0</v>
      </c>
      <c r="Q324" s="217">
        <f>VLOOKUP(A324,'[1]CUT Bs'!A:S,12,FALSE)</f>
        <v>0</v>
      </c>
      <c r="R324" s="217">
        <f>VLOOKUP(A324,'[1]CUT Bs'!A:S,13,FALSE)</f>
        <v>0</v>
      </c>
      <c r="S324" s="217">
        <f>VLOOKUP(A324,'[1]CUT Bs'!A:S,14,FALSE)</f>
        <v>0</v>
      </c>
      <c r="T324" s="217">
        <f>VLOOKUP(A324,'[1]CUT Bs'!A:S,15,FALSE)</f>
        <v>0</v>
      </c>
      <c r="U324" s="217">
        <f>VLOOKUP(A324,'[1]CUT Bs'!A:S,16,FALSE)</f>
        <v>0</v>
      </c>
      <c r="V324" s="217">
        <f>VLOOKUP(A324,'[1]CUT Bs'!A:S,17,FALSE)</f>
        <v>0</v>
      </c>
      <c r="W324" s="217">
        <f>VLOOKUP(A324,'[1]RES. TRL'!F:H,2,FALSE)</f>
        <v>0</v>
      </c>
      <c r="X324" s="217">
        <f>VLOOKUP(A324,'[1]RES. TRL'!F:H,3,FALSE)</f>
        <v>0</v>
      </c>
      <c r="Y324" s="217">
        <f>VLOOKUP(A324,'[1]CUT USD'!A:N,2,FALSE)</f>
        <v>0</v>
      </c>
      <c r="Z324" s="217">
        <f>VLOOKUP(A324,'[1]CUT USD'!A:N,3,FALSE)</f>
        <v>0</v>
      </c>
      <c r="AA324" s="217">
        <f>VLOOKUP(A324,'[1]CUT USD'!A:N,4,FALSE)</f>
        <v>0</v>
      </c>
      <c r="AB324" s="217">
        <f>VLOOKUP(A324,'[1]CUT USD'!A:N,5,FALSE)</f>
        <v>0</v>
      </c>
      <c r="AC324" s="217">
        <f>VLOOKUP(A324,'[1]CUT USD'!A:N,6,FALSE)</f>
        <v>0</v>
      </c>
      <c r="AD324" s="217">
        <f>VLOOKUP(A324,'[1]CUT USD'!A:N,7,FALSE)</f>
        <v>0</v>
      </c>
      <c r="AE324" s="217">
        <f>VLOOKUP(A324,'[1]CUT USD'!A:N,8,FALSE)</f>
        <v>0</v>
      </c>
      <c r="AF324" s="217">
        <f>VLOOKUP(A324,'[1]CUT USD'!A:N,9,FALSE)</f>
        <v>0</v>
      </c>
      <c r="AG324" s="217">
        <f>VLOOKUP(A324,'[1]CUT USD'!A:N,10,FALSE)</f>
        <v>0</v>
      </c>
      <c r="AH324" s="217">
        <f>VLOOKUP(A324,'[1]CUT USD'!A:N,11,FALSE)</f>
        <v>0</v>
      </c>
      <c r="AI324" s="217">
        <f>VLOOKUP(A324,'[1]CUT USD'!A:N,12,FALSE)</f>
        <v>0</v>
      </c>
      <c r="AJ324" s="217">
        <f>VLOOKUP(A324,'[1]CUT USD'!A:N,13,FALSE)</f>
        <v>0</v>
      </c>
      <c r="AK324" s="217">
        <f>VLOOKUP(A324,'[1]CUT USD'!A:N,14,FALSE)</f>
        <v>0</v>
      </c>
      <c r="AL324" s="160">
        <f t="shared" si="6"/>
        <v>0</v>
      </c>
      <c r="AO324" s="84"/>
    </row>
    <row r="325" spans="1:41" ht="33" customHeight="1">
      <c r="A325" s="134">
        <v>1245</v>
      </c>
      <c r="B325" s="135" t="str">
        <f>PROPER(VLOOKUP(A325,[1]bd_lista!$A:$D,2,FALSE))</f>
        <v>Gobierno Autónomo Municipal De Santiago De Callapa</v>
      </c>
      <c r="C325" s="229" t="s">
        <v>11991</v>
      </c>
      <c r="D325" s="217">
        <f>VLOOKUP(A325,'[1]RES. TRL'!A:C,2,FALSE)</f>
        <v>0</v>
      </c>
      <c r="E325" s="217">
        <f>VLOOKUP(A325,'[1]RES. TRL'!A:C,3,FALSE)</f>
        <v>0</v>
      </c>
      <c r="F325" s="217">
        <f>VLOOKUP(A325,[1]RES.CDI!A:B,2,FALSE)</f>
        <v>0</v>
      </c>
      <c r="G325" s="217">
        <f>VLOOKUP(A325,'[1]CUT Bs'!A:S,2,FALSE)</f>
        <v>0</v>
      </c>
      <c r="H325" s="217">
        <f>VLOOKUP(A325,'[1]CUT Bs'!A:S,3,FALSE)</f>
        <v>0</v>
      </c>
      <c r="I325" s="217">
        <f>VLOOKUP(A325,'[1]CUT Bs'!A:S,4,FALSE)</f>
        <v>0</v>
      </c>
      <c r="J325" s="217">
        <f>VLOOKUP(A325,'[1]CUT Bs'!A:S,5,FALSE)</f>
        <v>0</v>
      </c>
      <c r="K325" s="217">
        <f>VLOOKUP(A325,'[1]CUT Bs'!A:S,6,FALSE)</f>
        <v>0</v>
      </c>
      <c r="L325" s="217">
        <f>VLOOKUP(A325,'[1]CUT Bs'!A:S,7,FALSE)</f>
        <v>0</v>
      </c>
      <c r="M325" s="217">
        <f>VLOOKUP(A325,'[1]CUT Bs'!A:S,8,FALSE)</f>
        <v>0</v>
      </c>
      <c r="N325" s="217">
        <f>VLOOKUP(A325,'[1]CUT Bs'!A:S,9,FALSE)</f>
        <v>0</v>
      </c>
      <c r="O325" s="217">
        <f>VLOOKUP(A325,'[1]CUT Bs'!A:S,10,FALSE)</f>
        <v>0</v>
      </c>
      <c r="P325" s="217">
        <f>VLOOKUP(A325,'[1]CUT Bs'!A:S,11,FALSE)</f>
        <v>0</v>
      </c>
      <c r="Q325" s="217">
        <f>VLOOKUP(A325,'[1]CUT Bs'!A:S,12,FALSE)</f>
        <v>0</v>
      </c>
      <c r="R325" s="217">
        <f>VLOOKUP(A325,'[1]CUT Bs'!A:S,13,FALSE)</f>
        <v>0</v>
      </c>
      <c r="S325" s="217">
        <f>VLOOKUP(A325,'[1]CUT Bs'!A:S,14,FALSE)</f>
        <v>0</v>
      </c>
      <c r="T325" s="217">
        <f>VLOOKUP(A325,'[1]CUT Bs'!A:S,15,FALSE)</f>
        <v>0</v>
      </c>
      <c r="U325" s="217">
        <f>VLOOKUP(A325,'[1]CUT Bs'!A:S,16,FALSE)</f>
        <v>0</v>
      </c>
      <c r="V325" s="217">
        <f>VLOOKUP(A325,'[1]CUT Bs'!A:S,17,FALSE)</f>
        <v>0</v>
      </c>
      <c r="W325" s="217">
        <f>VLOOKUP(A325,'[1]RES. TRL'!F:H,2,FALSE)</f>
        <v>0</v>
      </c>
      <c r="X325" s="217">
        <f>VLOOKUP(A325,'[1]RES. TRL'!F:H,3,FALSE)</f>
        <v>0</v>
      </c>
      <c r="Y325" s="217">
        <f>VLOOKUP(A325,'[1]CUT USD'!A:N,2,FALSE)</f>
        <v>0</v>
      </c>
      <c r="Z325" s="217">
        <f>VLOOKUP(A325,'[1]CUT USD'!A:N,3,FALSE)</f>
        <v>0</v>
      </c>
      <c r="AA325" s="217">
        <f>VLOOKUP(A325,'[1]CUT USD'!A:N,4,FALSE)</f>
        <v>0</v>
      </c>
      <c r="AB325" s="217">
        <f>VLOOKUP(A325,'[1]CUT USD'!A:N,5,FALSE)</f>
        <v>0</v>
      </c>
      <c r="AC325" s="217">
        <f>VLOOKUP(A325,'[1]CUT USD'!A:N,6,FALSE)</f>
        <v>0</v>
      </c>
      <c r="AD325" s="217">
        <f>VLOOKUP(A325,'[1]CUT USD'!A:N,7,FALSE)</f>
        <v>0</v>
      </c>
      <c r="AE325" s="217">
        <f>VLOOKUP(A325,'[1]CUT USD'!A:N,8,FALSE)</f>
        <v>0</v>
      </c>
      <c r="AF325" s="217">
        <f>VLOOKUP(A325,'[1]CUT USD'!A:N,9,FALSE)</f>
        <v>0</v>
      </c>
      <c r="AG325" s="217">
        <f>VLOOKUP(A325,'[1]CUT USD'!A:N,10,FALSE)</f>
        <v>0</v>
      </c>
      <c r="AH325" s="217">
        <f>VLOOKUP(A325,'[1]CUT USD'!A:N,11,FALSE)</f>
        <v>0</v>
      </c>
      <c r="AI325" s="217">
        <f>VLOOKUP(A325,'[1]CUT USD'!A:N,12,FALSE)</f>
        <v>0</v>
      </c>
      <c r="AJ325" s="217">
        <f>VLOOKUP(A325,'[1]CUT USD'!A:N,13,FALSE)</f>
        <v>0</v>
      </c>
      <c r="AK325" s="217">
        <f>VLOOKUP(A325,'[1]CUT USD'!A:N,14,FALSE)</f>
        <v>0</v>
      </c>
      <c r="AL325" s="160">
        <f t="shared" si="6"/>
        <v>0</v>
      </c>
      <c r="AO325" s="84"/>
    </row>
    <row r="326" spans="1:41" ht="33" customHeight="1">
      <c r="A326" s="134">
        <v>1246</v>
      </c>
      <c r="B326" s="135" t="str">
        <f>PROPER(VLOOKUP(A326,[1]bd_lista!$A:$D,2,FALSE))</f>
        <v>Gobierno Autónomo Municipal De Puerto Acosta</v>
      </c>
      <c r="C326" s="229" t="s">
        <v>11991</v>
      </c>
      <c r="D326" s="217">
        <f>VLOOKUP(A326,'[1]RES. TRL'!A:C,2,FALSE)</f>
        <v>0</v>
      </c>
      <c r="E326" s="217">
        <f>VLOOKUP(A326,'[1]RES. TRL'!A:C,3,FALSE)</f>
        <v>0</v>
      </c>
      <c r="F326" s="217">
        <f>VLOOKUP(A326,[1]RES.CDI!A:B,2,FALSE)</f>
        <v>0</v>
      </c>
      <c r="G326" s="217">
        <f>VLOOKUP(A326,'[1]CUT Bs'!A:S,2,FALSE)</f>
        <v>0</v>
      </c>
      <c r="H326" s="217">
        <f>VLOOKUP(A326,'[1]CUT Bs'!A:S,3,FALSE)</f>
        <v>0</v>
      </c>
      <c r="I326" s="217">
        <f>VLOOKUP(A326,'[1]CUT Bs'!A:S,4,FALSE)</f>
        <v>0</v>
      </c>
      <c r="J326" s="217">
        <f>VLOOKUP(A326,'[1]CUT Bs'!A:S,5,FALSE)</f>
        <v>0</v>
      </c>
      <c r="K326" s="217">
        <f>VLOOKUP(A326,'[1]CUT Bs'!A:S,6,FALSE)</f>
        <v>0</v>
      </c>
      <c r="L326" s="217">
        <f>VLOOKUP(A326,'[1]CUT Bs'!A:S,7,FALSE)</f>
        <v>0</v>
      </c>
      <c r="M326" s="217">
        <f>VLOOKUP(A326,'[1]CUT Bs'!A:S,8,FALSE)</f>
        <v>0</v>
      </c>
      <c r="N326" s="217">
        <f>VLOOKUP(A326,'[1]CUT Bs'!A:S,9,FALSE)</f>
        <v>0</v>
      </c>
      <c r="O326" s="217">
        <f>VLOOKUP(A326,'[1]CUT Bs'!A:S,10,FALSE)</f>
        <v>0</v>
      </c>
      <c r="P326" s="217">
        <f>VLOOKUP(A326,'[1]CUT Bs'!A:S,11,FALSE)</f>
        <v>0</v>
      </c>
      <c r="Q326" s="217">
        <f>VLOOKUP(A326,'[1]CUT Bs'!A:S,12,FALSE)</f>
        <v>0</v>
      </c>
      <c r="R326" s="217">
        <f>VLOOKUP(A326,'[1]CUT Bs'!A:S,13,FALSE)</f>
        <v>0</v>
      </c>
      <c r="S326" s="217">
        <f>VLOOKUP(A326,'[1]CUT Bs'!A:S,14,FALSE)</f>
        <v>0</v>
      </c>
      <c r="T326" s="217">
        <f>VLOOKUP(A326,'[1]CUT Bs'!A:S,15,FALSE)</f>
        <v>0</v>
      </c>
      <c r="U326" s="217">
        <f>VLOOKUP(A326,'[1]CUT Bs'!A:S,16,FALSE)</f>
        <v>0</v>
      </c>
      <c r="V326" s="217">
        <f>VLOOKUP(A326,'[1]CUT Bs'!A:S,17,FALSE)</f>
        <v>0</v>
      </c>
      <c r="W326" s="217">
        <f>VLOOKUP(A326,'[1]RES. TRL'!F:H,2,FALSE)</f>
        <v>0</v>
      </c>
      <c r="X326" s="217">
        <f>VLOOKUP(A326,'[1]RES. TRL'!F:H,3,FALSE)</f>
        <v>0</v>
      </c>
      <c r="Y326" s="217">
        <f>VLOOKUP(A326,'[1]CUT USD'!A:N,2,FALSE)</f>
        <v>0</v>
      </c>
      <c r="Z326" s="217">
        <f>VLOOKUP(A326,'[1]CUT USD'!A:N,3,FALSE)</f>
        <v>0</v>
      </c>
      <c r="AA326" s="217">
        <f>VLOOKUP(A326,'[1]CUT USD'!A:N,4,FALSE)</f>
        <v>0</v>
      </c>
      <c r="AB326" s="217">
        <f>VLOOKUP(A326,'[1]CUT USD'!A:N,5,FALSE)</f>
        <v>0</v>
      </c>
      <c r="AC326" s="217">
        <f>VLOOKUP(A326,'[1]CUT USD'!A:N,6,FALSE)</f>
        <v>0</v>
      </c>
      <c r="AD326" s="217">
        <f>VLOOKUP(A326,'[1]CUT USD'!A:N,7,FALSE)</f>
        <v>0</v>
      </c>
      <c r="AE326" s="217">
        <f>VLOOKUP(A326,'[1]CUT USD'!A:N,8,FALSE)</f>
        <v>0</v>
      </c>
      <c r="AF326" s="217">
        <f>VLOOKUP(A326,'[1]CUT USD'!A:N,9,FALSE)</f>
        <v>0</v>
      </c>
      <c r="AG326" s="217">
        <f>VLOOKUP(A326,'[1]CUT USD'!A:N,10,FALSE)</f>
        <v>0</v>
      </c>
      <c r="AH326" s="217">
        <f>VLOOKUP(A326,'[1]CUT USD'!A:N,11,FALSE)</f>
        <v>0</v>
      </c>
      <c r="AI326" s="217">
        <f>VLOOKUP(A326,'[1]CUT USD'!A:N,12,FALSE)</f>
        <v>0</v>
      </c>
      <c r="AJ326" s="217">
        <f>VLOOKUP(A326,'[1]CUT USD'!A:N,13,FALSE)</f>
        <v>0</v>
      </c>
      <c r="AK326" s="217">
        <f>VLOOKUP(A326,'[1]CUT USD'!A:N,14,FALSE)</f>
        <v>0</v>
      </c>
      <c r="AL326" s="160">
        <f t="shared" si="6"/>
        <v>0</v>
      </c>
      <c r="AO326" s="84"/>
    </row>
    <row r="327" spans="1:41" ht="33" customHeight="1">
      <c r="A327" s="134">
        <v>1247</v>
      </c>
      <c r="B327" s="135" t="str">
        <f>PROPER(VLOOKUP(A327,[1]bd_lista!$A:$D,2,FALSE))</f>
        <v>Gobierno Autónomo Municipal De Mocomoco</v>
      </c>
      <c r="C327" s="229" t="s">
        <v>11991</v>
      </c>
      <c r="D327" s="217">
        <f>VLOOKUP(A327,'[1]RES. TRL'!A:C,2,FALSE)</f>
        <v>0</v>
      </c>
      <c r="E327" s="217">
        <f>VLOOKUP(A327,'[1]RES. TRL'!A:C,3,FALSE)</f>
        <v>0</v>
      </c>
      <c r="F327" s="217">
        <f>VLOOKUP(A327,[1]RES.CDI!A:B,2,FALSE)</f>
        <v>0</v>
      </c>
      <c r="G327" s="217">
        <f>VLOOKUP(A327,'[1]CUT Bs'!A:S,2,FALSE)</f>
        <v>0</v>
      </c>
      <c r="H327" s="217">
        <f>VLOOKUP(A327,'[1]CUT Bs'!A:S,3,FALSE)</f>
        <v>0</v>
      </c>
      <c r="I327" s="217">
        <f>VLOOKUP(A327,'[1]CUT Bs'!A:S,4,FALSE)</f>
        <v>0</v>
      </c>
      <c r="J327" s="217">
        <f>VLOOKUP(A327,'[1]CUT Bs'!A:S,5,FALSE)</f>
        <v>0</v>
      </c>
      <c r="K327" s="217">
        <f>VLOOKUP(A327,'[1]CUT Bs'!A:S,6,FALSE)</f>
        <v>0</v>
      </c>
      <c r="L327" s="217">
        <f>VLOOKUP(A327,'[1]CUT Bs'!A:S,7,FALSE)</f>
        <v>0</v>
      </c>
      <c r="M327" s="217">
        <f>VLOOKUP(A327,'[1]CUT Bs'!A:S,8,FALSE)</f>
        <v>0</v>
      </c>
      <c r="N327" s="217">
        <f>VLOOKUP(A327,'[1]CUT Bs'!A:S,9,FALSE)</f>
        <v>0</v>
      </c>
      <c r="O327" s="217">
        <f>VLOOKUP(A327,'[1]CUT Bs'!A:S,10,FALSE)</f>
        <v>0</v>
      </c>
      <c r="P327" s="217">
        <f>VLOOKUP(A327,'[1]CUT Bs'!A:S,11,FALSE)</f>
        <v>0</v>
      </c>
      <c r="Q327" s="217">
        <f>VLOOKUP(A327,'[1]CUT Bs'!A:S,12,FALSE)</f>
        <v>0</v>
      </c>
      <c r="R327" s="217">
        <f>VLOOKUP(A327,'[1]CUT Bs'!A:S,13,FALSE)</f>
        <v>0</v>
      </c>
      <c r="S327" s="217">
        <f>VLOOKUP(A327,'[1]CUT Bs'!A:S,14,FALSE)</f>
        <v>0</v>
      </c>
      <c r="T327" s="217">
        <f>VLOOKUP(A327,'[1]CUT Bs'!A:S,15,FALSE)</f>
        <v>0</v>
      </c>
      <c r="U327" s="217">
        <f>VLOOKUP(A327,'[1]CUT Bs'!A:S,16,FALSE)</f>
        <v>0</v>
      </c>
      <c r="V327" s="217">
        <f>VLOOKUP(A327,'[1]CUT Bs'!A:S,17,FALSE)</f>
        <v>0</v>
      </c>
      <c r="W327" s="217">
        <f>VLOOKUP(A327,'[1]RES. TRL'!F:H,2,FALSE)</f>
        <v>0</v>
      </c>
      <c r="X327" s="217">
        <f>VLOOKUP(A327,'[1]RES. TRL'!F:H,3,FALSE)</f>
        <v>0</v>
      </c>
      <c r="Y327" s="217">
        <f>VLOOKUP(A327,'[1]CUT USD'!A:N,2,FALSE)</f>
        <v>0</v>
      </c>
      <c r="Z327" s="217">
        <f>VLOOKUP(A327,'[1]CUT USD'!A:N,3,FALSE)</f>
        <v>0</v>
      </c>
      <c r="AA327" s="217">
        <f>VLOOKUP(A327,'[1]CUT USD'!A:N,4,FALSE)</f>
        <v>0</v>
      </c>
      <c r="AB327" s="217">
        <f>VLOOKUP(A327,'[1]CUT USD'!A:N,5,FALSE)</f>
        <v>0</v>
      </c>
      <c r="AC327" s="217">
        <f>VLOOKUP(A327,'[1]CUT USD'!A:N,6,FALSE)</f>
        <v>0</v>
      </c>
      <c r="AD327" s="217">
        <f>VLOOKUP(A327,'[1]CUT USD'!A:N,7,FALSE)</f>
        <v>0</v>
      </c>
      <c r="AE327" s="217">
        <f>VLOOKUP(A327,'[1]CUT USD'!A:N,8,FALSE)</f>
        <v>0</v>
      </c>
      <c r="AF327" s="217">
        <f>VLOOKUP(A327,'[1]CUT USD'!A:N,9,FALSE)</f>
        <v>0</v>
      </c>
      <c r="AG327" s="217">
        <f>VLOOKUP(A327,'[1]CUT USD'!A:N,10,FALSE)</f>
        <v>0</v>
      </c>
      <c r="AH327" s="217">
        <f>VLOOKUP(A327,'[1]CUT USD'!A:N,11,FALSE)</f>
        <v>0</v>
      </c>
      <c r="AI327" s="217">
        <f>VLOOKUP(A327,'[1]CUT USD'!A:N,12,FALSE)</f>
        <v>0</v>
      </c>
      <c r="AJ327" s="217">
        <f>VLOOKUP(A327,'[1]CUT USD'!A:N,13,FALSE)</f>
        <v>0</v>
      </c>
      <c r="AK327" s="217">
        <f>VLOOKUP(A327,'[1]CUT USD'!A:N,14,FALSE)</f>
        <v>0</v>
      </c>
      <c r="AL327" s="160">
        <f t="shared" si="6"/>
        <v>0</v>
      </c>
      <c r="AO327" s="84"/>
    </row>
    <row r="328" spans="1:41" ht="33" customHeight="1">
      <c r="A328" s="134">
        <v>1248</v>
      </c>
      <c r="B328" s="135" t="str">
        <f>PROPER(VLOOKUP(A328,[1]bd_lista!$A:$D,2,FALSE))</f>
        <v>Gobierno Autónomo Municipal De Carabuco</v>
      </c>
      <c r="C328" s="229" t="s">
        <v>11991</v>
      </c>
      <c r="D328" s="217">
        <f>VLOOKUP(A328,'[1]RES. TRL'!A:C,2,FALSE)</f>
        <v>0</v>
      </c>
      <c r="E328" s="217">
        <f>VLOOKUP(A328,'[1]RES. TRL'!A:C,3,FALSE)</f>
        <v>0</v>
      </c>
      <c r="F328" s="217">
        <f>VLOOKUP(A328,[1]RES.CDI!A:B,2,FALSE)</f>
        <v>0</v>
      </c>
      <c r="G328" s="217">
        <f>VLOOKUP(A328,'[1]CUT Bs'!A:S,2,FALSE)</f>
        <v>0</v>
      </c>
      <c r="H328" s="217">
        <f>VLOOKUP(A328,'[1]CUT Bs'!A:S,3,FALSE)</f>
        <v>0</v>
      </c>
      <c r="I328" s="217">
        <f>VLOOKUP(A328,'[1]CUT Bs'!A:S,4,FALSE)</f>
        <v>0</v>
      </c>
      <c r="J328" s="217">
        <f>VLOOKUP(A328,'[1]CUT Bs'!A:S,5,FALSE)</f>
        <v>0</v>
      </c>
      <c r="K328" s="217">
        <f>VLOOKUP(A328,'[1]CUT Bs'!A:S,6,FALSE)</f>
        <v>0</v>
      </c>
      <c r="L328" s="217">
        <f>VLOOKUP(A328,'[1]CUT Bs'!A:S,7,FALSE)</f>
        <v>0</v>
      </c>
      <c r="M328" s="217">
        <f>VLOOKUP(A328,'[1]CUT Bs'!A:S,8,FALSE)</f>
        <v>0</v>
      </c>
      <c r="N328" s="217">
        <f>VLOOKUP(A328,'[1]CUT Bs'!A:S,9,FALSE)</f>
        <v>0</v>
      </c>
      <c r="O328" s="217">
        <f>VLOOKUP(A328,'[1]CUT Bs'!A:S,10,FALSE)</f>
        <v>0</v>
      </c>
      <c r="P328" s="217">
        <f>VLOOKUP(A328,'[1]CUT Bs'!A:S,11,FALSE)</f>
        <v>0</v>
      </c>
      <c r="Q328" s="217">
        <f>VLOOKUP(A328,'[1]CUT Bs'!A:S,12,FALSE)</f>
        <v>0</v>
      </c>
      <c r="R328" s="217">
        <f>VLOOKUP(A328,'[1]CUT Bs'!A:S,13,FALSE)</f>
        <v>0</v>
      </c>
      <c r="S328" s="217">
        <f>VLOOKUP(A328,'[1]CUT Bs'!A:S,14,FALSE)</f>
        <v>0</v>
      </c>
      <c r="T328" s="217">
        <f>VLOOKUP(A328,'[1]CUT Bs'!A:S,15,FALSE)</f>
        <v>0</v>
      </c>
      <c r="U328" s="217">
        <f>VLOOKUP(A328,'[1]CUT Bs'!A:S,16,FALSE)</f>
        <v>0</v>
      </c>
      <c r="V328" s="217">
        <f>VLOOKUP(A328,'[1]CUT Bs'!A:S,17,FALSE)</f>
        <v>0</v>
      </c>
      <c r="W328" s="217">
        <f>VLOOKUP(A328,'[1]RES. TRL'!F:H,2,FALSE)</f>
        <v>0</v>
      </c>
      <c r="X328" s="217">
        <f>VLOOKUP(A328,'[1]RES. TRL'!F:H,3,FALSE)</f>
        <v>0</v>
      </c>
      <c r="Y328" s="217">
        <f>VLOOKUP(A328,'[1]CUT USD'!A:N,2,FALSE)</f>
        <v>0</v>
      </c>
      <c r="Z328" s="217">
        <f>VLOOKUP(A328,'[1]CUT USD'!A:N,3,FALSE)</f>
        <v>0</v>
      </c>
      <c r="AA328" s="217">
        <f>VLOOKUP(A328,'[1]CUT USD'!A:N,4,FALSE)</f>
        <v>0</v>
      </c>
      <c r="AB328" s="217">
        <f>VLOOKUP(A328,'[1]CUT USD'!A:N,5,FALSE)</f>
        <v>0</v>
      </c>
      <c r="AC328" s="217">
        <f>VLOOKUP(A328,'[1]CUT USD'!A:N,6,FALSE)</f>
        <v>0</v>
      </c>
      <c r="AD328" s="217">
        <f>VLOOKUP(A328,'[1]CUT USD'!A:N,7,FALSE)</f>
        <v>0</v>
      </c>
      <c r="AE328" s="217">
        <f>VLOOKUP(A328,'[1]CUT USD'!A:N,8,FALSE)</f>
        <v>0</v>
      </c>
      <c r="AF328" s="217">
        <f>VLOOKUP(A328,'[1]CUT USD'!A:N,9,FALSE)</f>
        <v>0</v>
      </c>
      <c r="AG328" s="217">
        <f>VLOOKUP(A328,'[1]CUT USD'!A:N,10,FALSE)</f>
        <v>0</v>
      </c>
      <c r="AH328" s="217">
        <f>VLOOKUP(A328,'[1]CUT USD'!A:N,11,FALSE)</f>
        <v>0</v>
      </c>
      <c r="AI328" s="217">
        <f>VLOOKUP(A328,'[1]CUT USD'!A:N,12,FALSE)</f>
        <v>0</v>
      </c>
      <c r="AJ328" s="217">
        <f>VLOOKUP(A328,'[1]CUT USD'!A:N,13,FALSE)</f>
        <v>0</v>
      </c>
      <c r="AK328" s="217">
        <f>VLOOKUP(A328,'[1]CUT USD'!A:N,14,FALSE)</f>
        <v>0</v>
      </c>
      <c r="AL328" s="160">
        <f t="shared" si="6"/>
        <v>0</v>
      </c>
      <c r="AO328" s="84"/>
    </row>
    <row r="329" spans="1:41" ht="33" customHeight="1">
      <c r="A329" s="134">
        <v>1249</v>
      </c>
      <c r="B329" s="135" t="str">
        <f>PROPER(VLOOKUP(A329,[1]bd_lista!$A:$D,2,FALSE))</f>
        <v>Gobierno Autónomo Municipal De Apolo</v>
      </c>
      <c r="C329" s="229" t="s">
        <v>11991</v>
      </c>
      <c r="D329" s="217">
        <f>VLOOKUP(A329,'[1]RES. TRL'!A:C,2,FALSE)</f>
        <v>0</v>
      </c>
      <c r="E329" s="217">
        <f>VLOOKUP(A329,'[1]RES. TRL'!A:C,3,FALSE)</f>
        <v>0</v>
      </c>
      <c r="F329" s="217">
        <f>VLOOKUP(A329,[1]RES.CDI!A:B,2,FALSE)</f>
        <v>0</v>
      </c>
      <c r="G329" s="217">
        <f>VLOOKUP(A329,'[1]CUT Bs'!A:S,2,FALSE)</f>
        <v>0</v>
      </c>
      <c r="H329" s="217">
        <f>VLOOKUP(A329,'[1]CUT Bs'!A:S,3,FALSE)</f>
        <v>0</v>
      </c>
      <c r="I329" s="217">
        <f>VLOOKUP(A329,'[1]CUT Bs'!A:S,4,FALSE)</f>
        <v>0</v>
      </c>
      <c r="J329" s="217">
        <f>VLOOKUP(A329,'[1]CUT Bs'!A:S,5,FALSE)</f>
        <v>0</v>
      </c>
      <c r="K329" s="217">
        <f>VLOOKUP(A329,'[1]CUT Bs'!A:S,6,FALSE)</f>
        <v>0</v>
      </c>
      <c r="L329" s="217">
        <f>VLOOKUP(A329,'[1]CUT Bs'!A:S,7,FALSE)</f>
        <v>0</v>
      </c>
      <c r="M329" s="217">
        <f>VLOOKUP(A329,'[1]CUT Bs'!A:S,8,FALSE)</f>
        <v>0</v>
      </c>
      <c r="N329" s="217">
        <f>VLOOKUP(A329,'[1]CUT Bs'!A:S,9,FALSE)</f>
        <v>0</v>
      </c>
      <c r="O329" s="217">
        <f>VLOOKUP(A329,'[1]CUT Bs'!A:S,10,FALSE)</f>
        <v>0</v>
      </c>
      <c r="P329" s="217">
        <f>VLOOKUP(A329,'[1]CUT Bs'!A:S,11,FALSE)</f>
        <v>0</v>
      </c>
      <c r="Q329" s="217">
        <f>VLOOKUP(A329,'[1]CUT Bs'!A:S,12,FALSE)</f>
        <v>0</v>
      </c>
      <c r="R329" s="217">
        <f>VLOOKUP(A329,'[1]CUT Bs'!A:S,13,FALSE)</f>
        <v>0</v>
      </c>
      <c r="S329" s="217">
        <f>VLOOKUP(A329,'[1]CUT Bs'!A:S,14,FALSE)</f>
        <v>0</v>
      </c>
      <c r="T329" s="217">
        <f>VLOOKUP(A329,'[1]CUT Bs'!A:S,15,FALSE)</f>
        <v>0</v>
      </c>
      <c r="U329" s="217">
        <f>VLOOKUP(A329,'[1]CUT Bs'!A:S,16,FALSE)</f>
        <v>0</v>
      </c>
      <c r="V329" s="217">
        <f>VLOOKUP(A329,'[1]CUT Bs'!A:S,17,FALSE)</f>
        <v>0</v>
      </c>
      <c r="W329" s="217">
        <f>VLOOKUP(A329,'[1]RES. TRL'!F:H,2,FALSE)</f>
        <v>0</v>
      </c>
      <c r="X329" s="217">
        <f>VLOOKUP(A329,'[1]RES. TRL'!F:H,3,FALSE)</f>
        <v>0</v>
      </c>
      <c r="Y329" s="217">
        <f>VLOOKUP(A329,'[1]CUT USD'!A:N,2,FALSE)</f>
        <v>0</v>
      </c>
      <c r="Z329" s="217">
        <f>VLOOKUP(A329,'[1]CUT USD'!A:N,3,FALSE)</f>
        <v>0</v>
      </c>
      <c r="AA329" s="217">
        <f>VLOOKUP(A329,'[1]CUT USD'!A:N,4,FALSE)</f>
        <v>0</v>
      </c>
      <c r="AB329" s="217">
        <f>VLOOKUP(A329,'[1]CUT USD'!A:N,5,FALSE)</f>
        <v>0</v>
      </c>
      <c r="AC329" s="217">
        <f>VLOOKUP(A329,'[1]CUT USD'!A:N,6,FALSE)</f>
        <v>0</v>
      </c>
      <c r="AD329" s="217">
        <f>VLOOKUP(A329,'[1]CUT USD'!A:N,7,FALSE)</f>
        <v>0</v>
      </c>
      <c r="AE329" s="217">
        <f>VLOOKUP(A329,'[1]CUT USD'!A:N,8,FALSE)</f>
        <v>0</v>
      </c>
      <c r="AF329" s="217">
        <f>VLOOKUP(A329,'[1]CUT USD'!A:N,9,FALSE)</f>
        <v>0</v>
      </c>
      <c r="AG329" s="217">
        <f>VLOOKUP(A329,'[1]CUT USD'!A:N,10,FALSE)</f>
        <v>0</v>
      </c>
      <c r="AH329" s="217">
        <f>VLOOKUP(A329,'[1]CUT USD'!A:N,11,FALSE)</f>
        <v>0</v>
      </c>
      <c r="AI329" s="217">
        <f>VLOOKUP(A329,'[1]CUT USD'!A:N,12,FALSE)</f>
        <v>0</v>
      </c>
      <c r="AJ329" s="217">
        <f>VLOOKUP(A329,'[1]CUT USD'!A:N,13,FALSE)</f>
        <v>0</v>
      </c>
      <c r="AK329" s="217">
        <f>VLOOKUP(A329,'[1]CUT USD'!A:N,14,FALSE)</f>
        <v>0</v>
      </c>
      <c r="AL329" s="160">
        <f t="shared" si="6"/>
        <v>0</v>
      </c>
      <c r="AO329" s="84"/>
    </row>
    <row r="330" spans="1:41" ht="33" customHeight="1">
      <c r="A330" s="134">
        <v>1250</v>
      </c>
      <c r="B330" s="135" t="str">
        <f>PROPER(VLOOKUP(A330,[1]bd_lista!$A:$D,2,FALSE))</f>
        <v>Gobierno Autónomo Municipal De Pelechuco</v>
      </c>
      <c r="C330" s="229" t="s">
        <v>11991</v>
      </c>
      <c r="D330" s="217">
        <f>VLOOKUP(A330,'[1]RES. TRL'!A:C,2,FALSE)</f>
        <v>0</v>
      </c>
      <c r="E330" s="217">
        <f>VLOOKUP(A330,'[1]RES. TRL'!A:C,3,FALSE)</f>
        <v>0</v>
      </c>
      <c r="F330" s="217">
        <f>VLOOKUP(A330,[1]RES.CDI!A:B,2,FALSE)</f>
        <v>0</v>
      </c>
      <c r="G330" s="217">
        <f>VLOOKUP(A330,'[1]CUT Bs'!A:S,2,FALSE)</f>
        <v>0</v>
      </c>
      <c r="H330" s="217">
        <f>VLOOKUP(A330,'[1]CUT Bs'!A:S,3,FALSE)</f>
        <v>0</v>
      </c>
      <c r="I330" s="217">
        <f>VLOOKUP(A330,'[1]CUT Bs'!A:S,4,FALSE)</f>
        <v>0</v>
      </c>
      <c r="J330" s="217">
        <f>VLOOKUP(A330,'[1]CUT Bs'!A:S,5,FALSE)</f>
        <v>0</v>
      </c>
      <c r="K330" s="217">
        <f>VLOOKUP(A330,'[1]CUT Bs'!A:S,6,FALSE)</f>
        <v>0</v>
      </c>
      <c r="L330" s="217">
        <f>VLOOKUP(A330,'[1]CUT Bs'!A:S,7,FALSE)</f>
        <v>0</v>
      </c>
      <c r="M330" s="217">
        <f>VLOOKUP(A330,'[1]CUT Bs'!A:S,8,FALSE)</f>
        <v>0</v>
      </c>
      <c r="N330" s="217">
        <f>VLOOKUP(A330,'[1]CUT Bs'!A:S,9,FALSE)</f>
        <v>0</v>
      </c>
      <c r="O330" s="217">
        <f>VLOOKUP(A330,'[1]CUT Bs'!A:S,10,FALSE)</f>
        <v>0</v>
      </c>
      <c r="P330" s="217">
        <f>VLOOKUP(A330,'[1]CUT Bs'!A:S,11,FALSE)</f>
        <v>0</v>
      </c>
      <c r="Q330" s="217">
        <f>VLOOKUP(A330,'[1]CUT Bs'!A:S,12,FALSE)</f>
        <v>0</v>
      </c>
      <c r="R330" s="217">
        <f>VLOOKUP(A330,'[1]CUT Bs'!A:S,13,FALSE)</f>
        <v>0</v>
      </c>
      <c r="S330" s="217">
        <f>VLOOKUP(A330,'[1]CUT Bs'!A:S,14,FALSE)</f>
        <v>0</v>
      </c>
      <c r="T330" s="217">
        <f>VLOOKUP(A330,'[1]CUT Bs'!A:S,15,FALSE)</f>
        <v>0</v>
      </c>
      <c r="U330" s="217">
        <f>VLOOKUP(A330,'[1]CUT Bs'!A:S,16,FALSE)</f>
        <v>0</v>
      </c>
      <c r="V330" s="217">
        <f>VLOOKUP(A330,'[1]CUT Bs'!A:S,17,FALSE)</f>
        <v>0</v>
      </c>
      <c r="W330" s="217">
        <f>VLOOKUP(A330,'[1]RES. TRL'!F:H,2,FALSE)</f>
        <v>0</v>
      </c>
      <c r="X330" s="217">
        <f>VLOOKUP(A330,'[1]RES. TRL'!F:H,3,FALSE)</f>
        <v>0</v>
      </c>
      <c r="Y330" s="217">
        <f>VLOOKUP(A330,'[1]CUT USD'!A:N,2,FALSE)</f>
        <v>0</v>
      </c>
      <c r="Z330" s="217">
        <f>VLOOKUP(A330,'[1]CUT USD'!A:N,3,FALSE)</f>
        <v>0</v>
      </c>
      <c r="AA330" s="217">
        <f>VLOOKUP(A330,'[1]CUT USD'!A:N,4,FALSE)</f>
        <v>0</v>
      </c>
      <c r="AB330" s="217">
        <f>VLOOKUP(A330,'[1]CUT USD'!A:N,5,FALSE)</f>
        <v>0</v>
      </c>
      <c r="AC330" s="217">
        <f>VLOOKUP(A330,'[1]CUT USD'!A:N,6,FALSE)</f>
        <v>0</v>
      </c>
      <c r="AD330" s="217">
        <f>VLOOKUP(A330,'[1]CUT USD'!A:N,7,FALSE)</f>
        <v>0</v>
      </c>
      <c r="AE330" s="217">
        <f>VLOOKUP(A330,'[1]CUT USD'!A:N,8,FALSE)</f>
        <v>0</v>
      </c>
      <c r="AF330" s="217">
        <f>VLOOKUP(A330,'[1]CUT USD'!A:N,9,FALSE)</f>
        <v>0</v>
      </c>
      <c r="AG330" s="217">
        <f>VLOOKUP(A330,'[1]CUT USD'!A:N,10,FALSE)</f>
        <v>0</v>
      </c>
      <c r="AH330" s="217">
        <f>VLOOKUP(A330,'[1]CUT USD'!A:N,11,FALSE)</f>
        <v>0</v>
      </c>
      <c r="AI330" s="217">
        <f>VLOOKUP(A330,'[1]CUT USD'!A:N,12,FALSE)</f>
        <v>0</v>
      </c>
      <c r="AJ330" s="217">
        <f>VLOOKUP(A330,'[1]CUT USD'!A:N,13,FALSE)</f>
        <v>0</v>
      </c>
      <c r="AK330" s="217">
        <f>VLOOKUP(A330,'[1]CUT USD'!A:N,14,FALSE)</f>
        <v>0</v>
      </c>
      <c r="AL330" s="160">
        <f t="shared" si="6"/>
        <v>0</v>
      </c>
      <c r="AO330" s="84"/>
    </row>
    <row r="331" spans="1:41" ht="33" customHeight="1">
      <c r="A331" s="134">
        <v>1251</v>
      </c>
      <c r="B331" s="135" t="str">
        <f>PROPER(VLOOKUP(A331,[1]bd_lista!$A:$D,2,FALSE))</f>
        <v>Gobierno Autónomo Municipal De Luribay</v>
      </c>
      <c r="C331" s="229" t="s">
        <v>11991</v>
      </c>
      <c r="D331" s="217">
        <f>VLOOKUP(A331,'[1]RES. TRL'!A:C,2,FALSE)</f>
        <v>0</v>
      </c>
      <c r="E331" s="217">
        <f>VLOOKUP(A331,'[1]RES. TRL'!A:C,3,FALSE)</f>
        <v>0</v>
      </c>
      <c r="F331" s="217">
        <f>VLOOKUP(A331,[1]RES.CDI!A:B,2,FALSE)</f>
        <v>0</v>
      </c>
      <c r="G331" s="217">
        <f>VLOOKUP(A331,'[1]CUT Bs'!A:S,2,FALSE)</f>
        <v>0</v>
      </c>
      <c r="H331" s="217">
        <f>VLOOKUP(A331,'[1]CUT Bs'!A:S,3,FALSE)</f>
        <v>0</v>
      </c>
      <c r="I331" s="217">
        <f>VLOOKUP(A331,'[1]CUT Bs'!A:S,4,FALSE)</f>
        <v>0</v>
      </c>
      <c r="J331" s="217">
        <f>VLOOKUP(A331,'[1]CUT Bs'!A:S,5,FALSE)</f>
        <v>0</v>
      </c>
      <c r="K331" s="217">
        <f>VLOOKUP(A331,'[1]CUT Bs'!A:S,6,FALSE)</f>
        <v>0</v>
      </c>
      <c r="L331" s="217">
        <f>VLOOKUP(A331,'[1]CUT Bs'!A:S,7,FALSE)</f>
        <v>0</v>
      </c>
      <c r="M331" s="217">
        <f>VLOOKUP(A331,'[1]CUT Bs'!A:S,8,FALSE)</f>
        <v>0</v>
      </c>
      <c r="N331" s="217">
        <f>VLOOKUP(A331,'[1]CUT Bs'!A:S,9,FALSE)</f>
        <v>0</v>
      </c>
      <c r="O331" s="217">
        <f>VLOOKUP(A331,'[1]CUT Bs'!A:S,10,FALSE)</f>
        <v>0</v>
      </c>
      <c r="P331" s="217">
        <f>VLOOKUP(A331,'[1]CUT Bs'!A:S,11,FALSE)</f>
        <v>0</v>
      </c>
      <c r="Q331" s="217">
        <f>VLOOKUP(A331,'[1]CUT Bs'!A:S,12,FALSE)</f>
        <v>0</v>
      </c>
      <c r="R331" s="217">
        <f>VLOOKUP(A331,'[1]CUT Bs'!A:S,13,FALSE)</f>
        <v>0</v>
      </c>
      <c r="S331" s="217">
        <f>VLOOKUP(A331,'[1]CUT Bs'!A:S,14,FALSE)</f>
        <v>0</v>
      </c>
      <c r="T331" s="217">
        <f>VLOOKUP(A331,'[1]CUT Bs'!A:S,15,FALSE)</f>
        <v>0</v>
      </c>
      <c r="U331" s="217">
        <f>VLOOKUP(A331,'[1]CUT Bs'!A:S,16,FALSE)</f>
        <v>0</v>
      </c>
      <c r="V331" s="217">
        <f>VLOOKUP(A331,'[1]CUT Bs'!A:S,17,FALSE)</f>
        <v>0</v>
      </c>
      <c r="W331" s="217">
        <f>VLOOKUP(A331,'[1]RES. TRL'!F:H,2,FALSE)</f>
        <v>0</v>
      </c>
      <c r="X331" s="217">
        <f>VLOOKUP(A331,'[1]RES. TRL'!F:H,3,FALSE)</f>
        <v>0</v>
      </c>
      <c r="Y331" s="217">
        <f>VLOOKUP(A331,'[1]CUT USD'!A:N,2,FALSE)</f>
        <v>0</v>
      </c>
      <c r="Z331" s="217">
        <f>VLOOKUP(A331,'[1]CUT USD'!A:N,3,FALSE)</f>
        <v>0</v>
      </c>
      <c r="AA331" s="217">
        <f>VLOOKUP(A331,'[1]CUT USD'!A:N,4,FALSE)</f>
        <v>0</v>
      </c>
      <c r="AB331" s="217">
        <f>VLOOKUP(A331,'[1]CUT USD'!A:N,5,FALSE)</f>
        <v>0</v>
      </c>
      <c r="AC331" s="217">
        <f>VLOOKUP(A331,'[1]CUT USD'!A:N,6,FALSE)</f>
        <v>0</v>
      </c>
      <c r="AD331" s="217">
        <f>VLOOKUP(A331,'[1]CUT USD'!A:N,7,FALSE)</f>
        <v>0</v>
      </c>
      <c r="AE331" s="217">
        <f>VLOOKUP(A331,'[1]CUT USD'!A:N,8,FALSE)</f>
        <v>0</v>
      </c>
      <c r="AF331" s="217">
        <f>VLOOKUP(A331,'[1]CUT USD'!A:N,9,FALSE)</f>
        <v>0</v>
      </c>
      <c r="AG331" s="217">
        <f>VLOOKUP(A331,'[1]CUT USD'!A:N,10,FALSE)</f>
        <v>0</v>
      </c>
      <c r="AH331" s="217">
        <f>VLOOKUP(A331,'[1]CUT USD'!A:N,11,FALSE)</f>
        <v>0</v>
      </c>
      <c r="AI331" s="217">
        <f>VLOOKUP(A331,'[1]CUT USD'!A:N,12,FALSE)</f>
        <v>0</v>
      </c>
      <c r="AJ331" s="217">
        <f>VLOOKUP(A331,'[1]CUT USD'!A:N,13,FALSE)</f>
        <v>0</v>
      </c>
      <c r="AK331" s="217">
        <f>VLOOKUP(A331,'[1]CUT USD'!A:N,14,FALSE)</f>
        <v>0</v>
      </c>
      <c r="AL331" s="160">
        <f t="shared" si="6"/>
        <v>0</v>
      </c>
      <c r="AO331" s="84"/>
    </row>
    <row r="332" spans="1:41" ht="33" customHeight="1">
      <c r="A332" s="134">
        <v>1252</v>
      </c>
      <c r="B332" s="135" t="str">
        <f>PROPER(VLOOKUP(A332,[1]bd_lista!$A:$D,2,FALSE))</f>
        <v>Gobierno Autónomo Municipal De Sapahaqui</v>
      </c>
      <c r="C332" s="229" t="s">
        <v>11991</v>
      </c>
      <c r="D332" s="217">
        <f>VLOOKUP(A332,'[1]RES. TRL'!A:C,2,FALSE)</f>
        <v>0</v>
      </c>
      <c r="E332" s="217">
        <f>VLOOKUP(A332,'[1]RES. TRL'!A:C,3,FALSE)</f>
        <v>0</v>
      </c>
      <c r="F332" s="217">
        <f>VLOOKUP(A332,[1]RES.CDI!A:B,2,FALSE)</f>
        <v>0</v>
      </c>
      <c r="G332" s="217">
        <f>VLOOKUP(A332,'[1]CUT Bs'!A:S,2,FALSE)</f>
        <v>0</v>
      </c>
      <c r="H332" s="217">
        <f>VLOOKUP(A332,'[1]CUT Bs'!A:S,3,FALSE)</f>
        <v>0</v>
      </c>
      <c r="I332" s="217">
        <f>VLOOKUP(A332,'[1]CUT Bs'!A:S,4,FALSE)</f>
        <v>0</v>
      </c>
      <c r="J332" s="217">
        <f>VLOOKUP(A332,'[1]CUT Bs'!A:S,5,FALSE)</f>
        <v>0</v>
      </c>
      <c r="K332" s="217">
        <f>VLOOKUP(A332,'[1]CUT Bs'!A:S,6,FALSE)</f>
        <v>0</v>
      </c>
      <c r="L332" s="217">
        <f>VLOOKUP(A332,'[1]CUT Bs'!A:S,7,FALSE)</f>
        <v>0</v>
      </c>
      <c r="M332" s="217">
        <f>VLOOKUP(A332,'[1]CUT Bs'!A:S,8,FALSE)</f>
        <v>0</v>
      </c>
      <c r="N332" s="217">
        <f>VLOOKUP(A332,'[1]CUT Bs'!A:S,9,FALSE)</f>
        <v>0</v>
      </c>
      <c r="O332" s="217">
        <f>VLOOKUP(A332,'[1]CUT Bs'!A:S,10,FALSE)</f>
        <v>0</v>
      </c>
      <c r="P332" s="217">
        <f>VLOOKUP(A332,'[1]CUT Bs'!A:S,11,FALSE)</f>
        <v>0</v>
      </c>
      <c r="Q332" s="217">
        <f>VLOOKUP(A332,'[1]CUT Bs'!A:S,12,FALSE)</f>
        <v>0</v>
      </c>
      <c r="R332" s="217">
        <f>VLOOKUP(A332,'[1]CUT Bs'!A:S,13,FALSE)</f>
        <v>0</v>
      </c>
      <c r="S332" s="217">
        <f>VLOOKUP(A332,'[1]CUT Bs'!A:S,14,FALSE)</f>
        <v>0</v>
      </c>
      <c r="T332" s="217">
        <f>VLOOKUP(A332,'[1]CUT Bs'!A:S,15,FALSE)</f>
        <v>0</v>
      </c>
      <c r="U332" s="217">
        <f>VLOOKUP(A332,'[1]CUT Bs'!A:S,16,FALSE)</f>
        <v>0</v>
      </c>
      <c r="V332" s="217">
        <f>VLOOKUP(A332,'[1]CUT Bs'!A:S,17,FALSE)</f>
        <v>0</v>
      </c>
      <c r="W332" s="217">
        <f>VLOOKUP(A332,'[1]RES. TRL'!F:H,2,FALSE)</f>
        <v>0</v>
      </c>
      <c r="X332" s="217">
        <f>VLOOKUP(A332,'[1]RES. TRL'!F:H,3,FALSE)</f>
        <v>0</v>
      </c>
      <c r="Y332" s="217">
        <f>VLOOKUP(A332,'[1]CUT USD'!A:N,2,FALSE)</f>
        <v>0</v>
      </c>
      <c r="Z332" s="217">
        <f>VLOOKUP(A332,'[1]CUT USD'!A:N,3,FALSE)</f>
        <v>0</v>
      </c>
      <c r="AA332" s="217">
        <f>VLOOKUP(A332,'[1]CUT USD'!A:N,4,FALSE)</f>
        <v>0</v>
      </c>
      <c r="AB332" s="217">
        <f>VLOOKUP(A332,'[1]CUT USD'!A:N,5,FALSE)</f>
        <v>0</v>
      </c>
      <c r="AC332" s="217">
        <f>VLOOKUP(A332,'[1]CUT USD'!A:N,6,FALSE)</f>
        <v>0</v>
      </c>
      <c r="AD332" s="217">
        <f>VLOOKUP(A332,'[1]CUT USD'!A:N,7,FALSE)</f>
        <v>0</v>
      </c>
      <c r="AE332" s="217">
        <f>VLOOKUP(A332,'[1]CUT USD'!A:N,8,FALSE)</f>
        <v>0</v>
      </c>
      <c r="AF332" s="217">
        <f>VLOOKUP(A332,'[1]CUT USD'!A:N,9,FALSE)</f>
        <v>0</v>
      </c>
      <c r="AG332" s="217">
        <f>VLOOKUP(A332,'[1]CUT USD'!A:N,10,FALSE)</f>
        <v>0</v>
      </c>
      <c r="AH332" s="217">
        <f>VLOOKUP(A332,'[1]CUT USD'!A:N,11,FALSE)</f>
        <v>0</v>
      </c>
      <c r="AI332" s="217">
        <f>VLOOKUP(A332,'[1]CUT USD'!A:N,12,FALSE)</f>
        <v>0</v>
      </c>
      <c r="AJ332" s="217">
        <f>VLOOKUP(A332,'[1]CUT USD'!A:N,13,FALSE)</f>
        <v>0</v>
      </c>
      <c r="AK332" s="217">
        <f>VLOOKUP(A332,'[1]CUT USD'!A:N,14,FALSE)</f>
        <v>0</v>
      </c>
      <c r="AL332" s="160">
        <f t="shared" si="6"/>
        <v>0</v>
      </c>
      <c r="AO332" s="84"/>
    </row>
    <row r="333" spans="1:41" ht="33" customHeight="1">
      <c r="A333" s="134">
        <v>1253</v>
      </c>
      <c r="B333" s="135" t="str">
        <f>PROPER(VLOOKUP(A333,[1]bd_lista!$A:$D,2,FALSE))</f>
        <v>Gobierno Autónomo Municipal De Yaco</v>
      </c>
      <c r="C333" s="229" t="s">
        <v>11991</v>
      </c>
      <c r="D333" s="217">
        <f>VLOOKUP(A333,'[1]RES. TRL'!A:C,2,FALSE)</f>
        <v>0</v>
      </c>
      <c r="E333" s="217">
        <f>VLOOKUP(A333,'[1]RES. TRL'!A:C,3,FALSE)</f>
        <v>0</v>
      </c>
      <c r="F333" s="217">
        <f>VLOOKUP(A333,[1]RES.CDI!A:B,2,FALSE)</f>
        <v>0</v>
      </c>
      <c r="G333" s="217">
        <f>VLOOKUP(A333,'[1]CUT Bs'!A:S,2,FALSE)</f>
        <v>0</v>
      </c>
      <c r="H333" s="217">
        <f>VLOOKUP(A333,'[1]CUT Bs'!A:S,3,FALSE)</f>
        <v>0</v>
      </c>
      <c r="I333" s="217">
        <f>VLOOKUP(A333,'[1]CUT Bs'!A:S,4,FALSE)</f>
        <v>0</v>
      </c>
      <c r="J333" s="217">
        <f>VLOOKUP(A333,'[1]CUT Bs'!A:S,5,FALSE)</f>
        <v>0</v>
      </c>
      <c r="K333" s="217">
        <f>VLOOKUP(A333,'[1]CUT Bs'!A:S,6,FALSE)</f>
        <v>0</v>
      </c>
      <c r="L333" s="217">
        <f>VLOOKUP(A333,'[1]CUT Bs'!A:S,7,FALSE)</f>
        <v>0</v>
      </c>
      <c r="M333" s="217">
        <f>VLOOKUP(A333,'[1]CUT Bs'!A:S,8,FALSE)</f>
        <v>0</v>
      </c>
      <c r="N333" s="217">
        <f>VLOOKUP(A333,'[1]CUT Bs'!A:S,9,FALSE)</f>
        <v>0</v>
      </c>
      <c r="O333" s="217">
        <f>VLOOKUP(A333,'[1]CUT Bs'!A:S,10,FALSE)</f>
        <v>0</v>
      </c>
      <c r="P333" s="217">
        <f>VLOOKUP(A333,'[1]CUT Bs'!A:S,11,FALSE)</f>
        <v>0</v>
      </c>
      <c r="Q333" s="217">
        <f>VLOOKUP(A333,'[1]CUT Bs'!A:S,12,FALSE)</f>
        <v>0</v>
      </c>
      <c r="R333" s="217">
        <f>VLOOKUP(A333,'[1]CUT Bs'!A:S,13,FALSE)</f>
        <v>0</v>
      </c>
      <c r="S333" s="217">
        <f>VLOOKUP(A333,'[1]CUT Bs'!A:S,14,FALSE)</f>
        <v>0</v>
      </c>
      <c r="T333" s="217">
        <f>VLOOKUP(A333,'[1]CUT Bs'!A:S,15,FALSE)</f>
        <v>0</v>
      </c>
      <c r="U333" s="217">
        <f>VLOOKUP(A333,'[1]CUT Bs'!A:S,16,FALSE)</f>
        <v>0</v>
      </c>
      <c r="V333" s="217">
        <f>VLOOKUP(A333,'[1]CUT Bs'!A:S,17,FALSE)</f>
        <v>0</v>
      </c>
      <c r="W333" s="217">
        <f>VLOOKUP(A333,'[1]RES. TRL'!F:H,2,FALSE)</f>
        <v>0</v>
      </c>
      <c r="X333" s="217">
        <f>VLOOKUP(A333,'[1]RES. TRL'!F:H,3,FALSE)</f>
        <v>0</v>
      </c>
      <c r="Y333" s="217">
        <f>VLOOKUP(A333,'[1]CUT USD'!A:N,2,FALSE)</f>
        <v>0</v>
      </c>
      <c r="Z333" s="217">
        <f>VLOOKUP(A333,'[1]CUT USD'!A:N,3,FALSE)</f>
        <v>0</v>
      </c>
      <c r="AA333" s="217">
        <f>VLOOKUP(A333,'[1]CUT USD'!A:N,4,FALSE)</f>
        <v>0</v>
      </c>
      <c r="AB333" s="217">
        <f>VLOOKUP(A333,'[1]CUT USD'!A:N,5,FALSE)</f>
        <v>0</v>
      </c>
      <c r="AC333" s="217">
        <f>VLOOKUP(A333,'[1]CUT USD'!A:N,6,FALSE)</f>
        <v>0</v>
      </c>
      <c r="AD333" s="217">
        <f>VLOOKUP(A333,'[1]CUT USD'!A:N,7,FALSE)</f>
        <v>0</v>
      </c>
      <c r="AE333" s="217">
        <f>VLOOKUP(A333,'[1]CUT USD'!A:N,8,FALSE)</f>
        <v>0</v>
      </c>
      <c r="AF333" s="217">
        <f>VLOOKUP(A333,'[1]CUT USD'!A:N,9,FALSE)</f>
        <v>0</v>
      </c>
      <c r="AG333" s="217">
        <f>VLOOKUP(A333,'[1]CUT USD'!A:N,10,FALSE)</f>
        <v>0</v>
      </c>
      <c r="AH333" s="217">
        <f>VLOOKUP(A333,'[1]CUT USD'!A:N,11,FALSE)</f>
        <v>0</v>
      </c>
      <c r="AI333" s="217">
        <f>VLOOKUP(A333,'[1]CUT USD'!A:N,12,FALSE)</f>
        <v>0</v>
      </c>
      <c r="AJ333" s="217">
        <f>VLOOKUP(A333,'[1]CUT USD'!A:N,13,FALSE)</f>
        <v>0</v>
      </c>
      <c r="AK333" s="217">
        <f>VLOOKUP(A333,'[1]CUT USD'!A:N,14,FALSE)</f>
        <v>0</v>
      </c>
      <c r="AL333" s="160">
        <f t="shared" ref="AL333:AL396" si="7">SUM(D333:AK333)</f>
        <v>0</v>
      </c>
      <c r="AO333" s="84"/>
    </row>
    <row r="334" spans="1:41" ht="33" customHeight="1">
      <c r="A334" s="134">
        <v>1254</v>
      </c>
      <c r="B334" s="135" t="str">
        <f>PROPER(VLOOKUP(A334,[1]bd_lista!$A:$D,2,FALSE))</f>
        <v>Gobierno Autónomo Municipal De Malla</v>
      </c>
      <c r="C334" s="229" t="s">
        <v>11991</v>
      </c>
      <c r="D334" s="217">
        <f>VLOOKUP(A334,'[1]RES. TRL'!A:C,2,FALSE)</f>
        <v>0</v>
      </c>
      <c r="E334" s="217">
        <f>VLOOKUP(A334,'[1]RES. TRL'!A:C,3,FALSE)</f>
        <v>0</v>
      </c>
      <c r="F334" s="217">
        <f>VLOOKUP(A334,[1]RES.CDI!A:B,2,FALSE)</f>
        <v>0</v>
      </c>
      <c r="G334" s="217">
        <f>VLOOKUP(A334,'[1]CUT Bs'!A:S,2,FALSE)</f>
        <v>0</v>
      </c>
      <c r="H334" s="217">
        <f>VLOOKUP(A334,'[1]CUT Bs'!A:S,3,FALSE)</f>
        <v>0</v>
      </c>
      <c r="I334" s="217">
        <f>VLOOKUP(A334,'[1]CUT Bs'!A:S,4,FALSE)</f>
        <v>0</v>
      </c>
      <c r="J334" s="217">
        <f>VLOOKUP(A334,'[1]CUT Bs'!A:S,5,FALSE)</f>
        <v>0</v>
      </c>
      <c r="K334" s="217">
        <f>VLOOKUP(A334,'[1]CUT Bs'!A:S,6,FALSE)</f>
        <v>0</v>
      </c>
      <c r="L334" s="217">
        <f>VLOOKUP(A334,'[1]CUT Bs'!A:S,7,FALSE)</f>
        <v>0</v>
      </c>
      <c r="M334" s="217">
        <f>VLOOKUP(A334,'[1]CUT Bs'!A:S,8,FALSE)</f>
        <v>0</v>
      </c>
      <c r="N334" s="217">
        <f>VLOOKUP(A334,'[1]CUT Bs'!A:S,9,FALSE)</f>
        <v>0</v>
      </c>
      <c r="O334" s="217">
        <f>VLOOKUP(A334,'[1]CUT Bs'!A:S,10,FALSE)</f>
        <v>0</v>
      </c>
      <c r="P334" s="217">
        <f>VLOOKUP(A334,'[1]CUT Bs'!A:S,11,FALSE)</f>
        <v>0</v>
      </c>
      <c r="Q334" s="217">
        <f>VLOOKUP(A334,'[1]CUT Bs'!A:S,12,FALSE)</f>
        <v>0</v>
      </c>
      <c r="R334" s="217">
        <f>VLOOKUP(A334,'[1]CUT Bs'!A:S,13,FALSE)</f>
        <v>0</v>
      </c>
      <c r="S334" s="217">
        <f>VLOOKUP(A334,'[1]CUT Bs'!A:S,14,FALSE)</f>
        <v>0</v>
      </c>
      <c r="T334" s="217">
        <f>VLOOKUP(A334,'[1]CUT Bs'!A:S,15,FALSE)</f>
        <v>0</v>
      </c>
      <c r="U334" s="217">
        <f>VLOOKUP(A334,'[1]CUT Bs'!A:S,16,FALSE)</f>
        <v>0</v>
      </c>
      <c r="V334" s="217">
        <f>VLOOKUP(A334,'[1]CUT Bs'!A:S,17,FALSE)</f>
        <v>0</v>
      </c>
      <c r="W334" s="217">
        <f>VLOOKUP(A334,'[1]RES. TRL'!F:H,2,FALSE)</f>
        <v>0</v>
      </c>
      <c r="X334" s="217">
        <f>VLOOKUP(A334,'[1]RES. TRL'!F:H,3,FALSE)</f>
        <v>0</v>
      </c>
      <c r="Y334" s="217">
        <f>VLOOKUP(A334,'[1]CUT USD'!A:N,2,FALSE)</f>
        <v>0</v>
      </c>
      <c r="Z334" s="217">
        <f>VLOOKUP(A334,'[1]CUT USD'!A:N,3,FALSE)</f>
        <v>0</v>
      </c>
      <c r="AA334" s="217">
        <f>VLOOKUP(A334,'[1]CUT USD'!A:N,4,FALSE)</f>
        <v>0</v>
      </c>
      <c r="AB334" s="217">
        <f>VLOOKUP(A334,'[1]CUT USD'!A:N,5,FALSE)</f>
        <v>0</v>
      </c>
      <c r="AC334" s="217">
        <f>VLOOKUP(A334,'[1]CUT USD'!A:N,6,FALSE)</f>
        <v>0</v>
      </c>
      <c r="AD334" s="217">
        <f>VLOOKUP(A334,'[1]CUT USD'!A:N,7,FALSE)</f>
        <v>0</v>
      </c>
      <c r="AE334" s="217">
        <f>VLOOKUP(A334,'[1]CUT USD'!A:N,8,FALSE)</f>
        <v>0</v>
      </c>
      <c r="AF334" s="217">
        <f>VLOOKUP(A334,'[1]CUT USD'!A:N,9,FALSE)</f>
        <v>0</v>
      </c>
      <c r="AG334" s="217">
        <f>VLOOKUP(A334,'[1]CUT USD'!A:N,10,FALSE)</f>
        <v>0</v>
      </c>
      <c r="AH334" s="217">
        <f>VLOOKUP(A334,'[1]CUT USD'!A:N,11,FALSE)</f>
        <v>0</v>
      </c>
      <c r="AI334" s="217">
        <f>VLOOKUP(A334,'[1]CUT USD'!A:N,12,FALSE)</f>
        <v>0</v>
      </c>
      <c r="AJ334" s="217">
        <f>VLOOKUP(A334,'[1]CUT USD'!A:N,13,FALSE)</f>
        <v>0</v>
      </c>
      <c r="AK334" s="217">
        <f>VLOOKUP(A334,'[1]CUT USD'!A:N,14,FALSE)</f>
        <v>0</v>
      </c>
      <c r="AL334" s="160">
        <f t="shared" si="7"/>
        <v>0</v>
      </c>
      <c r="AO334" s="84"/>
    </row>
    <row r="335" spans="1:41" ht="33" customHeight="1">
      <c r="A335" s="134">
        <v>1255</v>
      </c>
      <c r="B335" s="135" t="str">
        <f>PROPER(VLOOKUP(A335,[1]bd_lista!$A:$D,2,FALSE))</f>
        <v>Gobierno Autónomo Municipal De Cairoma</v>
      </c>
      <c r="C335" s="229" t="s">
        <v>11991</v>
      </c>
      <c r="D335" s="217">
        <f>VLOOKUP(A335,'[1]RES. TRL'!A:C,2,FALSE)</f>
        <v>0</v>
      </c>
      <c r="E335" s="217">
        <f>VLOOKUP(A335,'[1]RES. TRL'!A:C,3,FALSE)</f>
        <v>0</v>
      </c>
      <c r="F335" s="217">
        <f>VLOOKUP(A335,[1]RES.CDI!A:B,2,FALSE)</f>
        <v>0</v>
      </c>
      <c r="G335" s="217">
        <f>VLOOKUP(A335,'[1]CUT Bs'!A:S,2,FALSE)</f>
        <v>0</v>
      </c>
      <c r="H335" s="217">
        <f>VLOOKUP(A335,'[1]CUT Bs'!A:S,3,FALSE)</f>
        <v>0</v>
      </c>
      <c r="I335" s="217">
        <f>VLOOKUP(A335,'[1]CUT Bs'!A:S,4,FALSE)</f>
        <v>0</v>
      </c>
      <c r="J335" s="217">
        <f>VLOOKUP(A335,'[1]CUT Bs'!A:S,5,FALSE)</f>
        <v>0</v>
      </c>
      <c r="K335" s="217">
        <f>VLOOKUP(A335,'[1]CUT Bs'!A:S,6,FALSE)</f>
        <v>0</v>
      </c>
      <c r="L335" s="217">
        <f>VLOOKUP(A335,'[1]CUT Bs'!A:S,7,FALSE)</f>
        <v>0</v>
      </c>
      <c r="M335" s="217">
        <f>VLOOKUP(A335,'[1]CUT Bs'!A:S,8,FALSE)</f>
        <v>0</v>
      </c>
      <c r="N335" s="217">
        <f>VLOOKUP(A335,'[1]CUT Bs'!A:S,9,FALSE)</f>
        <v>0</v>
      </c>
      <c r="O335" s="217">
        <f>VLOOKUP(A335,'[1]CUT Bs'!A:S,10,FALSE)</f>
        <v>0</v>
      </c>
      <c r="P335" s="217">
        <f>VLOOKUP(A335,'[1]CUT Bs'!A:S,11,FALSE)</f>
        <v>0</v>
      </c>
      <c r="Q335" s="217">
        <f>VLOOKUP(A335,'[1]CUT Bs'!A:S,12,FALSE)</f>
        <v>0</v>
      </c>
      <c r="R335" s="217">
        <f>VLOOKUP(A335,'[1]CUT Bs'!A:S,13,FALSE)</f>
        <v>0</v>
      </c>
      <c r="S335" s="217">
        <f>VLOOKUP(A335,'[1]CUT Bs'!A:S,14,FALSE)</f>
        <v>0</v>
      </c>
      <c r="T335" s="217">
        <f>VLOOKUP(A335,'[1]CUT Bs'!A:S,15,FALSE)</f>
        <v>0</v>
      </c>
      <c r="U335" s="217">
        <f>VLOOKUP(A335,'[1]CUT Bs'!A:S,16,FALSE)</f>
        <v>0</v>
      </c>
      <c r="V335" s="217">
        <f>VLOOKUP(A335,'[1]CUT Bs'!A:S,17,FALSE)</f>
        <v>0</v>
      </c>
      <c r="W335" s="217">
        <f>VLOOKUP(A335,'[1]RES. TRL'!F:H,2,FALSE)</f>
        <v>0</v>
      </c>
      <c r="X335" s="217">
        <f>VLOOKUP(A335,'[1]RES. TRL'!F:H,3,FALSE)</f>
        <v>0</v>
      </c>
      <c r="Y335" s="217">
        <f>VLOOKUP(A335,'[1]CUT USD'!A:N,2,FALSE)</f>
        <v>0</v>
      </c>
      <c r="Z335" s="217">
        <f>VLOOKUP(A335,'[1]CUT USD'!A:N,3,FALSE)</f>
        <v>0</v>
      </c>
      <c r="AA335" s="217">
        <f>VLOOKUP(A335,'[1]CUT USD'!A:N,4,FALSE)</f>
        <v>0</v>
      </c>
      <c r="AB335" s="217">
        <f>VLOOKUP(A335,'[1]CUT USD'!A:N,5,FALSE)</f>
        <v>0</v>
      </c>
      <c r="AC335" s="217">
        <f>VLOOKUP(A335,'[1]CUT USD'!A:N,6,FALSE)</f>
        <v>0</v>
      </c>
      <c r="AD335" s="217">
        <f>VLOOKUP(A335,'[1]CUT USD'!A:N,7,FALSE)</f>
        <v>0</v>
      </c>
      <c r="AE335" s="217">
        <f>VLOOKUP(A335,'[1]CUT USD'!A:N,8,FALSE)</f>
        <v>0</v>
      </c>
      <c r="AF335" s="217">
        <f>VLOOKUP(A335,'[1]CUT USD'!A:N,9,FALSE)</f>
        <v>0</v>
      </c>
      <c r="AG335" s="217">
        <f>VLOOKUP(A335,'[1]CUT USD'!A:N,10,FALSE)</f>
        <v>0</v>
      </c>
      <c r="AH335" s="217">
        <f>VLOOKUP(A335,'[1]CUT USD'!A:N,11,FALSE)</f>
        <v>0</v>
      </c>
      <c r="AI335" s="217">
        <f>VLOOKUP(A335,'[1]CUT USD'!A:N,12,FALSE)</f>
        <v>0</v>
      </c>
      <c r="AJ335" s="217">
        <f>VLOOKUP(A335,'[1]CUT USD'!A:N,13,FALSE)</f>
        <v>0</v>
      </c>
      <c r="AK335" s="217">
        <f>VLOOKUP(A335,'[1]CUT USD'!A:N,14,FALSE)</f>
        <v>0</v>
      </c>
      <c r="AL335" s="160">
        <f t="shared" si="7"/>
        <v>0</v>
      </c>
      <c r="AO335" s="84"/>
    </row>
    <row r="336" spans="1:41" ht="33" customHeight="1">
      <c r="A336" s="134">
        <v>1256</v>
      </c>
      <c r="B336" s="135" t="str">
        <f>PROPER(VLOOKUP(A336,[1]bd_lista!$A:$D,2,FALSE))</f>
        <v>Gobierno Autónomo Municipal De Chulumani (Villa De La Libertad)</v>
      </c>
      <c r="C336" s="229" t="s">
        <v>11991</v>
      </c>
      <c r="D336" s="217">
        <f>VLOOKUP(A336,'[1]RES. TRL'!A:C,2,FALSE)</f>
        <v>0</v>
      </c>
      <c r="E336" s="217">
        <f>VLOOKUP(A336,'[1]RES. TRL'!A:C,3,FALSE)</f>
        <v>0</v>
      </c>
      <c r="F336" s="217">
        <f>VLOOKUP(A336,[1]RES.CDI!A:B,2,FALSE)</f>
        <v>0</v>
      </c>
      <c r="G336" s="217">
        <f>VLOOKUP(A336,'[1]CUT Bs'!A:S,2,FALSE)</f>
        <v>0</v>
      </c>
      <c r="H336" s="217">
        <f>VLOOKUP(A336,'[1]CUT Bs'!A:S,3,FALSE)</f>
        <v>0</v>
      </c>
      <c r="I336" s="217">
        <f>VLOOKUP(A336,'[1]CUT Bs'!A:S,4,FALSE)</f>
        <v>0</v>
      </c>
      <c r="J336" s="217">
        <f>VLOOKUP(A336,'[1]CUT Bs'!A:S,5,FALSE)</f>
        <v>0</v>
      </c>
      <c r="K336" s="217">
        <f>VLOOKUP(A336,'[1]CUT Bs'!A:S,6,FALSE)</f>
        <v>0</v>
      </c>
      <c r="L336" s="217">
        <f>VLOOKUP(A336,'[1]CUT Bs'!A:S,7,FALSE)</f>
        <v>0</v>
      </c>
      <c r="M336" s="217">
        <f>VLOOKUP(A336,'[1]CUT Bs'!A:S,8,FALSE)</f>
        <v>0</v>
      </c>
      <c r="N336" s="217">
        <f>VLOOKUP(A336,'[1]CUT Bs'!A:S,9,FALSE)</f>
        <v>0</v>
      </c>
      <c r="O336" s="217">
        <f>VLOOKUP(A336,'[1]CUT Bs'!A:S,10,FALSE)</f>
        <v>0</v>
      </c>
      <c r="P336" s="217">
        <f>VLOOKUP(A336,'[1]CUT Bs'!A:S,11,FALSE)</f>
        <v>0</v>
      </c>
      <c r="Q336" s="217">
        <f>VLOOKUP(A336,'[1]CUT Bs'!A:S,12,FALSE)</f>
        <v>0</v>
      </c>
      <c r="R336" s="217">
        <f>VLOOKUP(A336,'[1]CUT Bs'!A:S,13,FALSE)</f>
        <v>0</v>
      </c>
      <c r="S336" s="217">
        <f>VLOOKUP(A336,'[1]CUT Bs'!A:S,14,FALSE)</f>
        <v>0</v>
      </c>
      <c r="T336" s="217">
        <f>VLOOKUP(A336,'[1]CUT Bs'!A:S,15,FALSE)</f>
        <v>0</v>
      </c>
      <c r="U336" s="217">
        <f>VLOOKUP(A336,'[1]CUT Bs'!A:S,16,FALSE)</f>
        <v>0</v>
      </c>
      <c r="V336" s="217">
        <f>VLOOKUP(A336,'[1]CUT Bs'!A:S,17,FALSE)</f>
        <v>0</v>
      </c>
      <c r="W336" s="217">
        <f>VLOOKUP(A336,'[1]RES. TRL'!F:H,2,FALSE)</f>
        <v>0</v>
      </c>
      <c r="X336" s="217">
        <f>VLOOKUP(A336,'[1]RES. TRL'!F:H,3,FALSE)</f>
        <v>0</v>
      </c>
      <c r="Y336" s="217">
        <f>VLOOKUP(A336,'[1]CUT USD'!A:N,2,FALSE)</f>
        <v>0</v>
      </c>
      <c r="Z336" s="217">
        <f>VLOOKUP(A336,'[1]CUT USD'!A:N,3,FALSE)</f>
        <v>0</v>
      </c>
      <c r="AA336" s="217">
        <f>VLOOKUP(A336,'[1]CUT USD'!A:N,4,FALSE)</f>
        <v>0</v>
      </c>
      <c r="AB336" s="217">
        <f>VLOOKUP(A336,'[1]CUT USD'!A:N,5,FALSE)</f>
        <v>0</v>
      </c>
      <c r="AC336" s="217">
        <f>VLOOKUP(A336,'[1]CUT USD'!A:N,6,FALSE)</f>
        <v>0</v>
      </c>
      <c r="AD336" s="217">
        <f>VLOOKUP(A336,'[1]CUT USD'!A:N,7,FALSE)</f>
        <v>0</v>
      </c>
      <c r="AE336" s="217">
        <f>VLOOKUP(A336,'[1]CUT USD'!A:N,8,FALSE)</f>
        <v>0</v>
      </c>
      <c r="AF336" s="217">
        <f>VLOOKUP(A336,'[1]CUT USD'!A:N,9,FALSE)</f>
        <v>0</v>
      </c>
      <c r="AG336" s="217">
        <f>VLOOKUP(A336,'[1]CUT USD'!A:N,10,FALSE)</f>
        <v>0</v>
      </c>
      <c r="AH336" s="217">
        <f>VLOOKUP(A336,'[1]CUT USD'!A:N,11,FALSE)</f>
        <v>0</v>
      </c>
      <c r="AI336" s="217">
        <f>VLOOKUP(A336,'[1]CUT USD'!A:N,12,FALSE)</f>
        <v>0</v>
      </c>
      <c r="AJ336" s="217">
        <f>VLOOKUP(A336,'[1]CUT USD'!A:N,13,FALSE)</f>
        <v>0</v>
      </c>
      <c r="AK336" s="217">
        <f>VLOOKUP(A336,'[1]CUT USD'!A:N,14,FALSE)</f>
        <v>0</v>
      </c>
      <c r="AL336" s="160">
        <f t="shared" si="7"/>
        <v>0</v>
      </c>
      <c r="AO336" s="84"/>
    </row>
    <row r="337" spans="1:41" ht="33" customHeight="1">
      <c r="A337" s="134">
        <v>1257</v>
      </c>
      <c r="B337" s="135" t="str">
        <f>PROPER(VLOOKUP(A337,[1]bd_lista!$A:$D,2,FALSE))</f>
        <v>Gobierno Autónomo Municipal De Irupana (Villa De Lanza)</v>
      </c>
      <c r="C337" s="229" t="s">
        <v>11991</v>
      </c>
      <c r="D337" s="217">
        <f>VLOOKUP(A337,'[1]RES. TRL'!A:C,2,FALSE)</f>
        <v>0</v>
      </c>
      <c r="E337" s="217">
        <f>VLOOKUP(A337,'[1]RES. TRL'!A:C,3,FALSE)</f>
        <v>0</v>
      </c>
      <c r="F337" s="217">
        <f>VLOOKUP(A337,[1]RES.CDI!A:B,2,FALSE)</f>
        <v>0</v>
      </c>
      <c r="G337" s="217">
        <f>VLOOKUP(A337,'[1]CUT Bs'!A:S,2,FALSE)</f>
        <v>0</v>
      </c>
      <c r="H337" s="217">
        <f>VLOOKUP(A337,'[1]CUT Bs'!A:S,3,FALSE)</f>
        <v>0</v>
      </c>
      <c r="I337" s="217">
        <f>VLOOKUP(A337,'[1]CUT Bs'!A:S,4,FALSE)</f>
        <v>0</v>
      </c>
      <c r="J337" s="217">
        <f>VLOOKUP(A337,'[1]CUT Bs'!A:S,5,FALSE)</f>
        <v>0</v>
      </c>
      <c r="K337" s="217">
        <f>VLOOKUP(A337,'[1]CUT Bs'!A:S,6,FALSE)</f>
        <v>0</v>
      </c>
      <c r="L337" s="217">
        <f>VLOOKUP(A337,'[1]CUT Bs'!A:S,7,FALSE)</f>
        <v>0</v>
      </c>
      <c r="M337" s="217">
        <f>VLOOKUP(A337,'[1]CUT Bs'!A:S,8,FALSE)</f>
        <v>0</v>
      </c>
      <c r="N337" s="217">
        <f>VLOOKUP(A337,'[1]CUT Bs'!A:S,9,FALSE)</f>
        <v>0</v>
      </c>
      <c r="O337" s="217">
        <f>VLOOKUP(A337,'[1]CUT Bs'!A:S,10,FALSE)</f>
        <v>0</v>
      </c>
      <c r="P337" s="217">
        <f>VLOOKUP(A337,'[1]CUT Bs'!A:S,11,FALSE)</f>
        <v>0</v>
      </c>
      <c r="Q337" s="217">
        <f>VLOOKUP(A337,'[1]CUT Bs'!A:S,12,FALSE)</f>
        <v>0</v>
      </c>
      <c r="R337" s="217">
        <f>VLOOKUP(A337,'[1]CUT Bs'!A:S,13,FALSE)</f>
        <v>0</v>
      </c>
      <c r="S337" s="217">
        <f>VLOOKUP(A337,'[1]CUT Bs'!A:S,14,FALSE)</f>
        <v>0</v>
      </c>
      <c r="T337" s="217">
        <f>VLOOKUP(A337,'[1]CUT Bs'!A:S,15,FALSE)</f>
        <v>0</v>
      </c>
      <c r="U337" s="217">
        <f>VLOOKUP(A337,'[1]CUT Bs'!A:S,16,FALSE)</f>
        <v>0</v>
      </c>
      <c r="V337" s="217">
        <f>VLOOKUP(A337,'[1]CUT Bs'!A:S,17,FALSE)</f>
        <v>0</v>
      </c>
      <c r="W337" s="217">
        <f>VLOOKUP(A337,'[1]RES. TRL'!F:H,2,FALSE)</f>
        <v>0</v>
      </c>
      <c r="X337" s="217">
        <f>VLOOKUP(A337,'[1]RES. TRL'!F:H,3,FALSE)</f>
        <v>0</v>
      </c>
      <c r="Y337" s="217">
        <f>VLOOKUP(A337,'[1]CUT USD'!A:N,2,FALSE)</f>
        <v>0</v>
      </c>
      <c r="Z337" s="217">
        <f>VLOOKUP(A337,'[1]CUT USD'!A:N,3,FALSE)</f>
        <v>0</v>
      </c>
      <c r="AA337" s="217">
        <f>VLOOKUP(A337,'[1]CUT USD'!A:N,4,FALSE)</f>
        <v>0</v>
      </c>
      <c r="AB337" s="217">
        <f>VLOOKUP(A337,'[1]CUT USD'!A:N,5,FALSE)</f>
        <v>0</v>
      </c>
      <c r="AC337" s="217">
        <f>VLOOKUP(A337,'[1]CUT USD'!A:N,6,FALSE)</f>
        <v>0</v>
      </c>
      <c r="AD337" s="217">
        <f>VLOOKUP(A337,'[1]CUT USD'!A:N,7,FALSE)</f>
        <v>0</v>
      </c>
      <c r="AE337" s="217">
        <f>VLOOKUP(A337,'[1]CUT USD'!A:N,8,FALSE)</f>
        <v>0</v>
      </c>
      <c r="AF337" s="217">
        <f>VLOOKUP(A337,'[1]CUT USD'!A:N,9,FALSE)</f>
        <v>0</v>
      </c>
      <c r="AG337" s="217">
        <f>VLOOKUP(A337,'[1]CUT USD'!A:N,10,FALSE)</f>
        <v>0</v>
      </c>
      <c r="AH337" s="217">
        <f>VLOOKUP(A337,'[1]CUT USD'!A:N,11,FALSE)</f>
        <v>0</v>
      </c>
      <c r="AI337" s="217">
        <f>VLOOKUP(A337,'[1]CUT USD'!A:N,12,FALSE)</f>
        <v>0</v>
      </c>
      <c r="AJ337" s="217">
        <f>VLOOKUP(A337,'[1]CUT USD'!A:N,13,FALSE)</f>
        <v>0</v>
      </c>
      <c r="AK337" s="217">
        <f>VLOOKUP(A337,'[1]CUT USD'!A:N,14,FALSE)</f>
        <v>0</v>
      </c>
      <c r="AL337" s="160">
        <f t="shared" si="7"/>
        <v>0</v>
      </c>
      <c r="AO337" s="84"/>
    </row>
    <row r="338" spans="1:41" ht="33" customHeight="1">
      <c r="A338" s="134">
        <v>1258</v>
      </c>
      <c r="B338" s="135" t="str">
        <f>PROPER(VLOOKUP(A338,[1]bd_lista!$A:$D,2,FALSE))</f>
        <v>Gobierno Autónomo Municipal De Yanacachi</v>
      </c>
      <c r="C338" s="229" t="s">
        <v>11991</v>
      </c>
      <c r="D338" s="217">
        <f>VLOOKUP(A338,'[1]RES. TRL'!A:C,2,FALSE)</f>
        <v>0</v>
      </c>
      <c r="E338" s="217">
        <f>VLOOKUP(A338,'[1]RES. TRL'!A:C,3,FALSE)</f>
        <v>0</v>
      </c>
      <c r="F338" s="217">
        <f>VLOOKUP(A338,[1]RES.CDI!A:B,2,FALSE)</f>
        <v>0</v>
      </c>
      <c r="G338" s="217">
        <f>VLOOKUP(A338,'[1]CUT Bs'!A:S,2,FALSE)</f>
        <v>0</v>
      </c>
      <c r="H338" s="217">
        <f>VLOOKUP(A338,'[1]CUT Bs'!A:S,3,FALSE)</f>
        <v>0</v>
      </c>
      <c r="I338" s="217">
        <f>VLOOKUP(A338,'[1]CUT Bs'!A:S,4,FALSE)</f>
        <v>0</v>
      </c>
      <c r="J338" s="217">
        <f>VLOOKUP(A338,'[1]CUT Bs'!A:S,5,FALSE)</f>
        <v>0</v>
      </c>
      <c r="K338" s="217">
        <f>VLOOKUP(A338,'[1]CUT Bs'!A:S,6,FALSE)</f>
        <v>0</v>
      </c>
      <c r="L338" s="217">
        <f>VLOOKUP(A338,'[1]CUT Bs'!A:S,7,FALSE)</f>
        <v>0</v>
      </c>
      <c r="M338" s="217">
        <f>VLOOKUP(A338,'[1]CUT Bs'!A:S,8,FALSE)</f>
        <v>0</v>
      </c>
      <c r="N338" s="217">
        <f>VLOOKUP(A338,'[1]CUT Bs'!A:S,9,FALSE)</f>
        <v>0</v>
      </c>
      <c r="O338" s="217">
        <f>VLOOKUP(A338,'[1]CUT Bs'!A:S,10,FALSE)</f>
        <v>0</v>
      </c>
      <c r="P338" s="217">
        <f>VLOOKUP(A338,'[1]CUT Bs'!A:S,11,FALSE)</f>
        <v>0</v>
      </c>
      <c r="Q338" s="217">
        <f>VLOOKUP(A338,'[1]CUT Bs'!A:S,12,FALSE)</f>
        <v>0</v>
      </c>
      <c r="R338" s="217">
        <f>VLOOKUP(A338,'[1]CUT Bs'!A:S,13,FALSE)</f>
        <v>0</v>
      </c>
      <c r="S338" s="217">
        <f>VLOOKUP(A338,'[1]CUT Bs'!A:S,14,FALSE)</f>
        <v>0</v>
      </c>
      <c r="T338" s="217">
        <f>VLOOKUP(A338,'[1]CUT Bs'!A:S,15,FALSE)</f>
        <v>0</v>
      </c>
      <c r="U338" s="217">
        <f>VLOOKUP(A338,'[1]CUT Bs'!A:S,16,FALSE)</f>
        <v>0</v>
      </c>
      <c r="V338" s="217">
        <f>VLOOKUP(A338,'[1]CUT Bs'!A:S,17,FALSE)</f>
        <v>0</v>
      </c>
      <c r="W338" s="217">
        <f>VLOOKUP(A338,'[1]RES. TRL'!F:H,2,FALSE)</f>
        <v>0</v>
      </c>
      <c r="X338" s="217">
        <f>VLOOKUP(A338,'[1]RES. TRL'!F:H,3,FALSE)</f>
        <v>0</v>
      </c>
      <c r="Y338" s="217">
        <f>VLOOKUP(A338,'[1]CUT USD'!A:N,2,FALSE)</f>
        <v>0</v>
      </c>
      <c r="Z338" s="217">
        <f>VLOOKUP(A338,'[1]CUT USD'!A:N,3,FALSE)</f>
        <v>0</v>
      </c>
      <c r="AA338" s="217">
        <f>VLOOKUP(A338,'[1]CUT USD'!A:N,4,FALSE)</f>
        <v>0</v>
      </c>
      <c r="AB338" s="217">
        <f>VLOOKUP(A338,'[1]CUT USD'!A:N,5,FALSE)</f>
        <v>0</v>
      </c>
      <c r="AC338" s="217">
        <f>VLOOKUP(A338,'[1]CUT USD'!A:N,6,FALSE)</f>
        <v>0</v>
      </c>
      <c r="AD338" s="217">
        <f>VLOOKUP(A338,'[1]CUT USD'!A:N,7,FALSE)</f>
        <v>0</v>
      </c>
      <c r="AE338" s="217">
        <f>VLOOKUP(A338,'[1]CUT USD'!A:N,8,FALSE)</f>
        <v>0</v>
      </c>
      <c r="AF338" s="217">
        <f>VLOOKUP(A338,'[1]CUT USD'!A:N,9,FALSE)</f>
        <v>0</v>
      </c>
      <c r="AG338" s="217">
        <f>VLOOKUP(A338,'[1]CUT USD'!A:N,10,FALSE)</f>
        <v>0</v>
      </c>
      <c r="AH338" s="217">
        <f>VLOOKUP(A338,'[1]CUT USD'!A:N,11,FALSE)</f>
        <v>0</v>
      </c>
      <c r="AI338" s="217">
        <f>VLOOKUP(A338,'[1]CUT USD'!A:N,12,FALSE)</f>
        <v>0</v>
      </c>
      <c r="AJ338" s="217">
        <f>VLOOKUP(A338,'[1]CUT USD'!A:N,13,FALSE)</f>
        <v>0</v>
      </c>
      <c r="AK338" s="217">
        <f>VLOOKUP(A338,'[1]CUT USD'!A:N,14,FALSE)</f>
        <v>0</v>
      </c>
      <c r="AL338" s="160">
        <f t="shared" si="7"/>
        <v>0</v>
      </c>
      <c r="AO338" s="84"/>
    </row>
    <row r="339" spans="1:41" ht="33" customHeight="1">
      <c r="A339" s="134">
        <v>1259</v>
      </c>
      <c r="B339" s="135" t="str">
        <f>PROPER(VLOOKUP(A339,[1]bd_lista!$A:$D,2,FALSE))</f>
        <v>Gobierno Autónomo Municipal De Palos Blancos</v>
      </c>
      <c r="C339" s="229" t="s">
        <v>11991</v>
      </c>
      <c r="D339" s="217">
        <f>VLOOKUP(A339,'[1]RES. TRL'!A:C,2,FALSE)</f>
        <v>0</v>
      </c>
      <c r="E339" s="217">
        <f>VLOOKUP(A339,'[1]RES. TRL'!A:C,3,FALSE)</f>
        <v>0</v>
      </c>
      <c r="F339" s="217">
        <f>VLOOKUP(A339,[1]RES.CDI!A:B,2,FALSE)</f>
        <v>0</v>
      </c>
      <c r="G339" s="217">
        <f>VLOOKUP(A339,'[1]CUT Bs'!A:S,2,FALSE)</f>
        <v>0</v>
      </c>
      <c r="H339" s="217">
        <f>VLOOKUP(A339,'[1]CUT Bs'!A:S,3,FALSE)</f>
        <v>0</v>
      </c>
      <c r="I339" s="217">
        <f>VLOOKUP(A339,'[1]CUT Bs'!A:S,4,FALSE)</f>
        <v>0</v>
      </c>
      <c r="J339" s="217">
        <f>VLOOKUP(A339,'[1]CUT Bs'!A:S,5,FALSE)</f>
        <v>0</v>
      </c>
      <c r="K339" s="217">
        <f>VLOOKUP(A339,'[1]CUT Bs'!A:S,6,FALSE)</f>
        <v>0</v>
      </c>
      <c r="L339" s="217">
        <f>VLOOKUP(A339,'[1]CUT Bs'!A:S,7,FALSE)</f>
        <v>0</v>
      </c>
      <c r="M339" s="217">
        <f>VLOOKUP(A339,'[1]CUT Bs'!A:S,8,FALSE)</f>
        <v>0</v>
      </c>
      <c r="N339" s="217">
        <f>VLOOKUP(A339,'[1]CUT Bs'!A:S,9,FALSE)</f>
        <v>0</v>
      </c>
      <c r="O339" s="217">
        <f>VLOOKUP(A339,'[1]CUT Bs'!A:S,10,FALSE)</f>
        <v>0</v>
      </c>
      <c r="P339" s="217">
        <f>VLOOKUP(A339,'[1]CUT Bs'!A:S,11,FALSE)</f>
        <v>0</v>
      </c>
      <c r="Q339" s="217">
        <f>VLOOKUP(A339,'[1]CUT Bs'!A:S,12,FALSE)</f>
        <v>0</v>
      </c>
      <c r="R339" s="217">
        <f>VLOOKUP(A339,'[1]CUT Bs'!A:S,13,FALSE)</f>
        <v>0</v>
      </c>
      <c r="S339" s="217">
        <f>VLOOKUP(A339,'[1]CUT Bs'!A:S,14,FALSE)</f>
        <v>0</v>
      </c>
      <c r="T339" s="217">
        <f>VLOOKUP(A339,'[1]CUT Bs'!A:S,15,FALSE)</f>
        <v>0</v>
      </c>
      <c r="U339" s="217">
        <f>VLOOKUP(A339,'[1]CUT Bs'!A:S,16,FALSE)</f>
        <v>0</v>
      </c>
      <c r="V339" s="217">
        <f>VLOOKUP(A339,'[1]CUT Bs'!A:S,17,FALSE)</f>
        <v>0</v>
      </c>
      <c r="W339" s="217">
        <f>VLOOKUP(A339,'[1]RES. TRL'!F:H,2,FALSE)</f>
        <v>0</v>
      </c>
      <c r="X339" s="217">
        <f>VLOOKUP(A339,'[1]RES. TRL'!F:H,3,FALSE)</f>
        <v>0</v>
      </c>
      <c r="Y339" s="217">
        <f>VLOOKUP(A339,'[1]CUT USD'!A:N,2,FALSE)</f>
        <v>0</v>
      </c>
      <c r="Z339" s="217">
        <f>VLOOKUP(A339,'[1]CUT USD'!A:N,3,FALSE)</f>
        <v>0</v>
      </c>
      <c r="AA339" s="217">
        <f>VLOOKUP(A339,'[1]CUT USD'!A:N,4,FALSE)</f>
        <v>0</v>
      </c>
      <c r="AB339" s="217">
        <f>VLOOKUP(A339,'[1]CUT USD'!A:N,5,FALSE)</f>
        <v>0</v>
      </c>
      <c r="AC339" s="217">
        <f>VLOOKUP(A339,'[1]CUT USD'!A:N,6,FALSE)</f>
        <v>0</v>
      </c>
      <c r="AD339" s="217">
        <f>VLOOKUP(A339,'[1]CUT USD'!A:N,7,FALSE)</f>
        <v>0</v>
      </c>
      <c r="AE339" s="217">
        <f>VLOOKUP(A339,'[1]CUT USD'!A:N,8,FALSE)</f>
        <v>0</v>
      </c>
      <c r="AF339" s="217">
        <f>VLOOKUP(A339,'[1]CUT USD'!A:N,9,FALSE)</f>
        <v>0</v>
      </c>
      <c r="AG339" s="217">
        <f>VLOOKUP(A339,'[1]CUT USD'!A:N,10,FALSE)</f>
        <v>0</v>
      </c>
      <c r="AH339" s="217">
        <f>VLOOKUP(A339,'[1]CUT USD'!A:N,11,FALSE)</f>
        <v>0</v>
      </c>
      <c r="AI339" s="217">
        <f>VLOOKUP(A339,'[1]CUT USD'!A:N,12,FALSE)</f>
        <v>0</v>
      </c>
      <c r="AJ339" s="217">
        <f>VLOOKUP(A339,'[1]CUT USD'!A:N,13,FALSE)</f>
        <v>0</v>
      </c>
      <c r="AK339" s="217">
        <f>VLOOKUP(A339,'[1]CUT USD'!A:N,14,FALSE)</f>
        <v>0</v>
      </c>
      <c r="AL339" s="160">
        <f t="shared" si="7"/>
        <v>0</v>
      </c>
      <c r="AO339" s="84"/>
    </row>
    <row r="340" spans="1:41" ht="33" customHeight="1">
      <c r="A340" s="134">
        <v>1260</v>
      </c>
      <c r="B340" s="135" t="str">
        <f>PROPER(VLOOKUP(A340,[1]bd_lista!$A:$D,2,FALSE))</f>
        <v>Gobierno Autónomo Municipal De La Asunta</v>
      </c>
      <c r="C340" s="229" t="s">
        <v>11991</v>
      </c>
      <c r="D340" s="217">
        <f>VLOOKUP(A340,'[1]RES. TRL'!A:C,2,FALSE)</f>
        <v>0</v>
      </c>
      <c r="E340" s="217">
        <f>VLOOKUP(A340,'[1]RES. TRL'!A:C,3,FALSE)</f>
        <v>0</v>
      </c>
      <c r="F340" s="217">
        <f>VLOOKUP(A340,[1]RES.CDI!A:B,2,FALSE)</f>
        <v>0</v>
      </c>
      <c r="G340" s="217">
        <f>VLOOKUP(A340,'[1]CUT Bs'!A:S,2,FALSE)</f>
        <v>0</v>
      </c>
      <c r="H340" s="217">
        <f>VLOOKUP(A340,'[1]CUT Bs'!A:S,3,FALSE)</f>
        <v>0</v>
      </c>
      <c r="I340" s="217">
        <f>VLOOKUP(A340,'[1]CUT Bs'!A:S,4,FALSE)</f>
        <v>0</v>
      </c>
      <c r="J340" s="217">
        <f>VLOOKUP(A340,'[1]CUT Bs'!A:S,5,FALSE)</f>
        <v>0</v>
      </c>
      <c r="K340" s="217">
        <f>VLOOKUP(A340,'[1]CUT Bs'!A:S,6,FALSE)</f>
        <v>0</v>
      </c>
      <c r="L340" s="217">
        <f>VLOOKUP(A340,'[1]CUT Bs'!A:S,7,FALSE)</f>
        <v>0</v>
      </c>
      <c r="M340" s="217">
        <f>VLOOKUP(A340,'[1]CUT Bs'!A:S,8,FALSE)</f>
        <v>0</v>
      </c>
      <c r="N340" s="217">
        <f>VLOOKUP(A340,'[1]CUT Bs'!A:S,9,FALSE)</f>
        <v>0</v>
      </c>
      <c r="O340" s="217">
        <f>VLOOKUP(A340,'[1]CUT Bs'!A:S,10,FALSE)</f>
        <v>0</v>
      </c>
      <c r="P340" s="217">
        <f>VLOOKUP(A340,'[1]CUT Bs'!A:S,11,FALSE)</f>
        <v>0</v>
      </c>
      <c r="Q340" s="217">
        <f>VLOOKUP(A340,'[1]CUT Bs'!A:S,12,FALSE)</f>
        <v>0</v>
      </c>
      <c r="R340" s="217">
        <f>VLOOKUP(A340,'[1]CUT Bs'!A:S,13,FALSE)</f>
        <v>0</v>
      </c>
      <c r="S340" s="217">
        <f>VLOOKUP(A340,'[1]CUT Bs'!A:S,14,FALSE)</f>
        <v>0</v>
      </c>
      <c r="T340" s="217">
        <f>VLOOKUP(A340,'[1]CUT Bs'!A:S,15,FALSE)</f>
        <v>0</v>
      </c>
      <c r="U340" s="217">
        <f>VLOOKUP(A340,'[1]CUT Bs'!A:S,16,FALSE)</f>
        <v>0</v>
      </c>
      <c r="V340" s="217">
        <f>VLOOKUP(A340,'[1]CUT Bs'!A:S,17,FALSE)</f>
        <v>0</v>
      </c>
      <c r="W340" s="217">
        <f>VLOOKUP(A340,'[1]RES. TRL'!F:H,2,FALSE)</f>
        <v>0</v>
      </c>
      <c r="X340" s="217">
        <f>VLOOKUP(A340,'[1]RES. TRL'!F:H,3,FALSE)</f>
        <v>0</v>
      </c>
      <c r="Y340" s="217">
        <f>VLOOKUP(A340,'[1]CUT USD'!A:N,2,FALSE)</f>
        <v>0</v>
      </c>
      <c r="Z340" s="217">
        <f>VLOOKUP(A340,'[1]CUT USD'!A:N,3,FALSE)</f>
        <v>0</v>
      </c>
      <c r="AA340" s="217">
        <f>VLOOKUP(A340,'[1]CUT USD'!A:N,4,FALSE)</f>
        <v>0</v>
      </c>
      <c r="AB340" s="217">
        <f>VLOOKUP(A340,'[1]CUT USD'!A:N,5,FALSE)</f>
        <v>0</v>
      </c>
      <c r="AC340" s="217">
        <f>VLOOKUP(A340,'[1]CUT USD'!A:N,6,FALSE)</f>
        <v>0</v>
      </c>
      <c r="AD340" s="217">
        <f>VLOOKUP(A340,'[1]CUT USD'!A:N,7,FALSE)</f>
        <v>0</v>
      </c>
      <c r="AE340" s="217">
        <f>VLOOKUP(A340,'[1]CUT USD'!A:N,8,FALSE)</f>
        <v>0</v>
      </c>
      <c r="AF340" s="217">
        <f>VLOOKUP(A340,'[1]CUT USD'!A:N,9,FALSE)</f>
        <v>0</v>
      </c>
      <c r="AG340" s="217">
        <f>VLOOKUP(A340,'[1]CUT USD'!A:N,10,FALSE)</f>
        <v>0</v>
      </c>
      <c r="AH340" s="217">
        <f>VLOOKUP(A340,'[1]CUT USD'!A:N,11,FALSE)</f>
        <v>0</v>
      </c>
      <c r="AI340" s="217">
        <f>VLOOKUP(A340,'[1]CUT USD'!A:N,12,FALSE)</f>
        <v>0</v>
      </c>
      <c r="AJ340" s="217">
        <f>VLOOKUP(A340,'[1]CUT USD'!A:N,13,FALSE)</f>
        <v>0</v>
      </c>
      <c r="AK340" s="217">
        <f>VLOOKUP(A340,'[1]CUT USD'!A:N,14,FALSE)</f>
        <v>0</v>
      </c>
      <c r="AL340" s="160">
        <f t="shared" si="7"/>
        <v>0</v>
      </c>
      <c r="AO340" s="84"/>
    </row>
    <row r="341" spans="1:41" ht="33" customHeight="1">
      <c r="A341" s="134">
        <v>1261</v>
      </c>
      <c r="B341" s="135" t="str">
        <f>PROPER(VLOOKUP(A341,[1]bd_lista!$A:$D,2,FALSE))</f>
        <v>Gobierno Autónomo Municipal De Pucarani</v>
      </c>
      <c r="C341" s="229" t="s">
        <v>11991</v>
      </c>
      <c r="D341" s="217">
        <f>VLOOKUP(A341,'[1]RES. TRL'!A:C,2,FALSE)</f>
        <v>0</v>
      </c>
      <c r="E341" s="217">
        <f>VLOOKUP(A341,'[1]RES. TRL'!A:C,3,FALSE)</f>
        <v>0</v>
      </c>
      <c r="F341" s="217">
        <f>VLOOKUP(A341,[1]RES.CDI!A:B,2,FALSE)</f>
        <v>0</v>
      </c>
      <c r="G341" s="217">
        <f>VLOOKUP(A341,'[1]CUT Bs'!A:S,2,FALSE)</f>
        <v>0</v>
      </c>
      <c r="H341" s="217">
        <f>VLOOKUP(A341,'[1]CUT Bs'!A:S,3,FALSE)</f>
        <v>0</v>
      </c>
      <c r="I341" s="217">
        <f>VLOOKUP(A341,'[1]CUT Bs'!A:S,4,FALSE)</f>
        <v>0</v>
      </c>
      <c r="J341" s="217">
        <f>VLOOKUP(A341,'[1]CUT Bs'!A:S,5,FALSE)</f>
        <v>0</v>
      </c>
      <c r="K341" s="217">
        <f>VLOOKUP(A341,'[1]CUT Bs'!A:S,6,FALSE)</f>
        <v>0</v>
      </c>
      <c r="L341" s="217">
        <f>VLOOKUP(A341,'[1]CUT Bs'!A:S,7,FALSE)</f>
        <v>0</v>
      </c>
      <c r="M341" s="217">
        <f>VLOOKUP(A341,'[1]CUT Bs'!A:S,8,FALSE)</f>
        <v>0</v>
      </c>
      <c r="N341" s="217">
        <f>VLOOKUP(A341,'[1]CUT Bs'!A:S,9,FALSE)</f>
        <v>0</v>
      </c>
      <c r="O341" s="217">
        <f>VLOOKUP(A341,'[1]CUT Bs'!A:S,10,FALSE)</f>
        <v>0</v>
      </c>
      <c r="P341" s="217">
        <f>VLOOKUP(A341,'[1]CUT Bs'!A:S,11,FALSE)</f>
        <v>0</v>
      </c>
      <c r="Q341" s="217">
        <f>VLOOKUP(A341,'[1]CUT Bs'!A:S,12,FALSE)</f>
        <v>0</v>
      </c>
      <c r="R341" s="217">
        <f>VLOOKUP(A341,'[1]CUT Bs'!A:S,13,FALSE)</f>
        <v>0</v>
      </c>
      <c r="S341" s="217">
        <f>VLOOKUP(A341,'[1]CUT Bs'!A:S,14,FALSE)</f>
        <v>0</v>
      </c>
      <c r="T341" s="217">
        <f>VLOOKUP(A341,'[1]CUT Bs'!A:S,15,FALSE)</f>
        <v>0</v>
      </c>
      <c r="U341" s="217">
        <f>VLOOKUP(A341,'[1]CUT Bs'!A:S,16,FALSE)</f>
        <v>0</v>
      </c>
      <c r="V341" s="217">
        <f>VLOOKUP(A341,'[1]CUT Bs'!A:S,17,FALSE)</f>
        <v>0</v>
      </c>
      <c r="W341" s="217">
        <f>VLOOKUP(A341,'[1]RES. TRL'!F:H,2,FALSE)</f>
        <v>0</v>
      </c>
      <c r="X341" s="217">
        <f>VLOOKUP(A341,'[1]RES. TRL'!F:H,3,FALSE)</f>
        <v>0</v>
      </c>
      <c r="Y341" s="217">
        <f>VLOOKUP(A341,'[1]CUT USD'!A:N,2,FALSE)</f>
        <v>0</v>
      </c>
      <c r="Z341" s="217">
        <f>VLOOKUP(A341,'[1]CUT USD'!A:N,3,FALSE)</f>
        <v>0</v>
      </c>
      <c r="AA341" s="217">
        <f>VLOOKUP(A341,'[1]CUT USD'!A:N,4,FALSE)</f>
        <v>0</v>
      </c>
      <c r="AB341" s="217">
        <f>VLOOKUP(A341,'[1]CUT USD'!A:N,5,FALSE)</f>
        <v>0</v>
      </c>
      <c r="AC341" s="217">
        <f>VLOOKUP(A341,'[1]CUT USD'!A:N,6,FALSE)</f>
        <v>0</v>
      </c>
      <c r="AD341" s="217">
        <f>VLOOKUP(A341,'[1]CUT USD'!A:N,7,FALSE)</f>
        <v>0</v>
      </c>
      <c r="AE341" s="217">
        <f>VLOOKUP(A341,'[1]CUT USD'!A:N,8,FALSE)</f>
        <v>0</v>
      </c>
      <c r="AF341" s="217">
        <f>VLOOKUP(A341,'[1]CUT USD'!A:N,9,FALSE)</f>
        <v>0</v>
      </c>
      <c r="AG341" s="217">
        <f>VLOOKUP(A341,'[1]CUT USD'!A:N,10,FALSE)</f>
        <v>0</v>
      </c>
      <c r="AH341" s="217">
        <f>VLOOKUP(A341,'[1]CUT USD'!A:N,11,FALSE)</f>
        <v>0</v>
      </c>
      <c r="AI341" s="217">
        <f>VLOOKUP(A341,'[1]CUT USD'!A:N,12,FALSE)</f>
        <v>0</v>
      </c>
      <c r="AJ341" s="217">
        <f>VLOOKUP(A341,'[1]CUT USD'!A:N,13,FALSE)</f>
        <v>0</v>
      </c>
      <c r="AK341" s="217">
        <f>VLOOKUP(A341,'[1]CUT USD'!A:N,14,FALSE)</f>
        <v>0</v>
      </c>
      <c r="AL341" s="160">
        <f t="shared" si="7"/>
        <v>0</v>
      </c>
      <c r="AO341" s="84"/>
    </row>
    <row r="342" spans="1:41" ht="33" customHeight="1">
      <c r="A342" s="134">
        <v>1262</v>
      </c>
      <c r="B342" s="135" t="str">
        <f>PROPER(VLOOKUP(A342,[1]bd_lista!$A:$D,2,FALSE))</f>
        <v>Gobierno Autónomo Municipal De Laja</v>
      </c>
      <c r="C342" s="229" t="s">
        <v>11991</v>
      </c>
      <c r="D342" s="217">
        <f>VLOOKUP(A342,'[1]RES. TRL'!A:C,2,FALSE)</f>
        <v>0</v>
      </c>
      <c r="E342" s="217">
        <f>VLOOKUP(A342,'[1]RES. TRL'!A:C,3,FALSE)</f>
        <v>0</v>
      </c>
      <c r="F342" s="217">
        <f>VLOOKUP(A342,[1]RES.CDI!A:B,2,FALSE)</f>
        <v>0</v>
      </c>
      <c r="G342" s="217">
        <f>VLOOKUP(A342,'[1]CUT Bs'!A:S,2,FALSE)</f>
        <v>0</v>
      </c>
      <c r="H342" s="217">
        <f>VLOOKUP(A342,'[1]CUT Bs'!A:S,3,FALSE)</f>
        <v>0</v>
      </c>
      <c r="I342" s="217">
        <f>VLOOKUP(A342,'[1]CUT Bs'!A:S,4,FALSE)</f>
        <v>0</v>
      </c>
      <c r="J342" s="217">
        <f>VLOOKUP(A342,'[1]CUT Bs'!A:S,5,FALSE)</f>
        <v>0</v>
      </c>
      <c r="K342" s="217">
        <f>VLOOKUP(A342,'[1]CUT Bs'!A:S,6,FALSE)</f>
        <v>0</v>
      </c>
      <c r="L342" s="217">
        <f>VLOOKUP(A342,'[1]CUT Bs'!A:S,7,FALSE)</f>
        <v>0</v>
      </c>
      <c r="M342" s="217">
        <f>VLOOKUP(A342,'[1]CUT Bs'!A:S,8,FALSE)</f>
        <v>0</v>
      </c>
      <c r="N342" s="217">
        <f>VLOOKUP(A342,'[1]CUT Bs'!A:S,9,FALSE)</f>
        <v>0</v>
      </c>
      <c r="O342" s="217">
        <f>VLOOKUP(A342,'[1]CUT Bs'!A:S,10,FALSE)</f>
        <v>0</v>
      </c>
      <c r="P342" s="217">
        <f>VLOOKUP(A342,'[1]CUT Bs'!A:S,11,FALSE)</f>
        <v>0</v>
      </c>
      <c r="Q342" s="217">
        <f>VLOOKUP(A342,'[1]CUT Bs'!A:S,12,FALSE)</f>
        <v>0</v>
      </c>
      <c r="R342" s="217">
        <f>VLOOKUP(A342,'[1]CUT Bs'!A:S,13,FALSE)</f>
        <v>0</v>
      </c>
      <c r="S342" s="217">
        <f>VLOOKUP(A342,'[1]CUT Bs'!A:S,14,FALSE)</f>
        <v>0</v>
      </c>
      <c r="T342" s="217">
        <f>VLOOKUP(A342,'[1]CUT Bs'!A:S,15,FALSE)</f>
        <v>0</v>
      </c>
      <c r="U342" s="217">
        <f>VLOOKUP(A342,'[1]CUT Bs'!A:S,16,FALSE)</f>
        <v>0</v>
      </c>
      <c r="V342" s="217">
        <f>VLOOKUP(A342,'[1]CUT Bs'!A:S,17,FALSE)</f>
        <v>0</v>
      </c>
      <c r="W342" s="217">
        <f>VLOOKUP(A342,'[1]RES. TRL'!F:H,2,FALSE)</f>
        <v>0</v>
      </c>
      <c r="X342" s="217">
        <f>VLOOKUP(A342,'[1]RES. TRL'!F:H,3,FALSE)</f>
        <v>0</v>
      </c>
      <c r="Y342" s="217">
        <f>VLOOKUP(A342,'[1]CUT USD'!A:N,2,FALSE)</f>
        <v>0</v>
      </c>
      <c r="Z342" s="217">
        <f>VLOOKUP(A342,'[1]CUT USD'!A:N,3,FALSE)</f>
        <v>0</v>
      </c>
      <c r="AA342" s="217">
        <f>VLOOKUP(A342,'[1]CUT USD'!A:N,4,FALSE)</f>
        <v>0</v>
      </c>
      <c r="AB342" s="217">
        <f>VLOOKUP(A342,'[1]CUT USD'!A:N,5,FALSE)</f>
        <v>0</v>
      </c>
      <c r="AC342" s="217">
        <f>VLOOKUP(A342,'[1]CUT USD'!A:N,6,FALSE)</f>
        <v>0</v>
      </c>
      <c r="AD342" s="217">
        <f>VLOOKUP(A342,'[1]CUT USD'!A:N,7,FALSE)</f>
        <v>0</v>
      </c>
      <c r="AE342" s="217">
        <f>VLOOKUP(A342,'[1]CUT USD'!A:N,8,FALSE)</f>
        <v>0</v>
      </c>
      <c r="AF342" s="217">
        <f>VLOOKUP(A342,'[1]CUT USD'!A:N,9,FALSE)</f>
        <v>0</v>
      </c>
      <c r="AG342" s="217">
        <f>VLOOKUP(A342,'[1]CUT USD'!A:N,10,FALSE)</f>
        <v>0</v>
      </c>
      <c r="AH342" s="217">
        <f>VLOOKUP(A342,'[1]CUT USD'!A:N,11,FALSE)</f>
        <v>0</v>
      </c>
      <c r="AI342" s="217">
        <f>VLOOKUP(A342,'[1]CUT USD'!A:N,12,FALSE)</f>
        <v>0</v>
      </c>
      <c r="AJ342" s="217">
        <f>VLOOKUP(A342,'[1]CUT USD'!A:N,13,FALSE)</f>
        <v>0</v>
      </c>
      <c r="AK342" s="217">
        <f>VLOOKUP(A342,'[1]CUT USD'!A:N,14,FALSE)</f>
        <v>0</v>
      </c>
      <c r="AL342" s="160">
        <f t="shared" si="7"/>
        <v>0</v>
      </c>
      <c r="AO342" s="84"/>
    </row>
    <row r="343" spans="1:41" ht="33" customHeight="1">
      <c r="A343" s="134">
        <v>1263</v>
      </c>
      <c r="B343" s="135" t="str">
        <f>PROPER(VLOOKUP(A343,[1]bd_lista!$A:$D,2,FALSE))</f>
        <v>Gobierno Autónomo Municipal De Batallas</v>
      </c>
      <c r="C343" s="229" t="s">
        <v>11991</v>
      </c>
      <c r="D343" s="217">
        <f>VLOOKUP(A343,'[1]RES. TRL'!A:C,2,FALSE)</f>
        <v>0</v>
      </c>
      <c r="E343" s="217">
        <f>VLOOKUP(A343,'[1]RES. TRL'!A:C,3,FALSE)</f>
        <v>0</v>
      </c>
      <c r="F343" s="217">
        <f>VLOOKUP(A343,[1]RES.CDI!A:B,2,FALSE)</f>
        <v>0</v>
      </c>
      <c r="G343" s="217">
        <f>VLOOKUP(A343,'[1]CUT Bs'!A:S,2,FALSE)</f>
        <v>0</v>
      </c>
      <c r="H343" s="217">
        <f>VLOOKUP(A343,'[1]CUT Bs'!A:S,3,FALSE)</f>
        <v>0</v>
      </c>
      <c r="I343" s="217">
        <f>VLOOKUP(A343,'[1]CUT Bs'!A:S,4,FALSE)</f>
        <v>0</v>
      </c>
      <c r="J343" s="217">
        <f>VLOOKUP(A343,'[1]CUT Bs'!A:S,5,FALSE)</f>
        <v>0</v>
      </c>
      <c r="K343" s="217">
        <f>VLOOKUP(A343,'[1]CUT Bs'!A:S,6,FALSE)</f>
        <v>0</v>
      </c>
      <c r="L343" s="217">
        <f>VLOOKUP(A343,'[1]CUT Bs'!A:S,7,FALSE)</f>
        <v>0</v>
      </c>
      <c r="M343" s="217">
        <f>VLOOKUP(A343,'[1]CUT Bs'!A:S,8,FALSE)</f>
        <v>0</v>
      </c>
      <c r="N343" s="217">
        <f>VLOOKUP(A343,'[1]CUT Bs'!A:S,9,FALSE)</f>
        <v>0</v>
      </c>
      <c r="O343" s="217">
        <f>VLOOKUP(A343,'[1]CUT Bs'!A:S,10,FALSE)</f>
        <v>0</v>
      </c>
      <c r="P343" s="217">
        <f>VLOOKUP(A343,'[1]CUT Bs'!A:S,11,FALSE)</f>
        <v>0</v>
      </c>
      <c r="Q343" s="217">
        <f>VLOOKUP(A343,'[1]CUT Bs'!A:S,12,FALSE)</f>
        <v>0</v>
      </c>
      <c r="R343" s="217">
        <f>VLOOKUP(A343,'[1]CUT Bs'!A:S,13,FALSE)</f>
        <v>0</v>
      </c>
      <c r="S343" s="217">
        <f>VLOOKUP(A343,'[1]CUT Bs'!A:S,14,FALSE)</f>
        <v>0</v>
      </c>
      <c r="T343" s="217">
        <f>VLOOKUP(A343,'[1]CUT Bs'!A:S,15,FALSE)</f>
        <v>0</v>
      </c>
      <c r="U343" s="217">
        <f>VLOOKUP(A343,'[1]CUT Bs'!A:S,16,FALSE)</f>
        <v>0</v>
      </c>
      <c r="V343" s="217">
        <f>VLOOKUP(A343,'[1]CUT Bs'!A:S,17,FALSE)</f>
        <v>0</v>
      </c>
      <c r="W343" s="217">
        <f>VLOOKUP(A343,'[1]RES. TRL'!F:H,2,FALSE)</f>
        <v>0</v>
      </c>
      <c r="X343" s="217">
        <f>VLOOKUP(A343,'[1]RES. TRL'!F:H,3,FALSE)</f>
        <v>0</v>
      </c>
      <c r="Y343" s="217">
        <f>VLOOKUP(A343,'[1]CUT USD'!A:N,2,FALSE)</f>
        <v>0</v>
      </c>
      <c r="Z343" s="217">
        <f>VLOOKUP(A343,'[1]CUT USD'!A:N,3,FALSE)</f>
        <v>0</v>
      </c>
      <c r="AA343" s="217">
        <f>VLOOKUP(A343,'[1]CUT USD'!A:N,4,FALSE)</f>
        <v>0</v>
      </c>
      <c r="AB343" s="217">
        <f>VLOOKUP(A343,'[1]CUT USD'!A:N,5,FALSE)</f>
        <v>0</v>
      </c>
      <c r="AC343" s="217">
        <f>VLOOKUP(A343,'[1]CUT USD'!A:N,6,FALSE)</f>
        <v>0</v>
      </c>
      <c r="AD343" s="217">
        <f>VLOOKUP(A343,'[1]CUT USD'!A:N,7,FALSE)</f>
        <v>0</v>
      </c>
      <c r="AE343" s="217">
        <f>VLOOKUP(A343,'[1]CUT USD'!A:N,8,FALSE)</f>
        <v>0</v>
      </c>
      <c r="AF343" s="217">
        <f>VLOOKUP(A343,'[1]CUT USD'!A:N,9,FALSE)</f>
        <v>0</v>
      </c>
      <c r="AG343" s="217">
        <f>VLOOKUP(A343,'[1]CUT USD'!A:N,10,FALSE)</f>
        <v>0</v>
      </c>
      <c r="AH343" s="217">
        <f>VLOOKUP(A343,'[1]CUT USD'!A:N,11,FALSE)</f>
        <v>0</v>
      </c>
      <c r="AI343" s="217">
        <f>VLOOKUP(A343,'[1]CUT USD'!A:N,12,FALSE)</f>
        <v>0</v>
      </c>
      <c r="AJ343" s="217">
        <f>VLOOKUP(A343,'[1]CUT USD'!A:N,13,FALSE)</f>
        <v>0</v>
      </c>
      <c r="AK343" s="217">
        <f>VLOOKUP(A343,'[1]CUT USD'!A:N,14,FALSE)</f>
        <v>0</v>
      </c>
      <c r="AL343" s="160">
        <f t="shared" si="7"/>
        <v>0</v>
      </c>
      <c r="AO343" s="84"/>
    </row>
    <row r="344" spans="1:41" ht="33" customHeight="1">
      <c r="A344" s="134">
        <v>1264</v>
      </c>
      <c r="B344" s="135" t="str">
        <f>PROPER(VLOOKUP(A344,[1]bd_lista!$A:$D,2,FALSE))</f>
        <v>Gobierno Autónomo Municipal De Puerto Pérez</v>
      </c>
      <c r="C344" s="229" t="s">
        <v>11991</v>
      </c>
      <c r="D344" s="217">
        <f>VLOOKUP(A344,'[1]RES. TRL'!A:C,2,FALSE)</f>
        <v>0</v>
      </c>
      <c r="E344" s="217">
        <f>VLOOKUP(A344,'[1]RES. TRL'!A:C,3,FALSE)</f>
        <v>0</v>
      </c>
      <c r="F344" s="217">
        <f>VLOOKUP(A344,[1]RES.CDI!A:B,2,FALSE)</f>
        <v>0</v>
      </c>
      <c r="G344" s="217">
        <f>VLOOKUP(A344,'[1]CUT Bs'!A:S,2,FALSE)</f>
        <v>0</v>
      </c>
      <c r="H344" s="217">
        <f>VLOOKUP(A344,'[1]CUT Bs'!A:S,3,FALSE)</f>
        <v>0</v>
      </c>
      <c r="I344" s="217">
        <f>VLOOKUP(A344,'[1]CUT Bs'!A:S,4,FALSE)</f>
        <v>0</v>
      </c>
      <c r="J344" s="217">
        <f>VLOOKUP(A344,'[1]CUT Bs'!A:S,5,FALSE)</f>
        <v>0</v>
      </c>
      <c r="K344" s="217">
        <f>VLOOKUP(A344,'[1]CUT Bs'!A:S,6,FALSE)</f>
        <v>0</v>
      </c>
      <c r="L344" s="217">
        <f>VLOOKUP(A344,'[1]CUT Bs'!A:S,7,FALSE)</f>
        <v>0</v>
      </c>
      <c r="M344" s="217">
        <f>VLOOKUP(A344,'[1]CUT Bs'!A:S,8,FALSE)</f>
        <v>0</v>
      </c>
      <c r="N344" s="217">
        <f>VLOOKUP(A344,'[1]CUT Bs'!A:S,9,FALSE)</f>
        <v>0</v>
      </c>
      <c r="O344" s="217">
        <f>VLOOKUP(A344,'[1]CUT Bs'!A:S,10,FALSE)</f>
        <v>0</v>
      </c>
      <c r="P344" s="217">
        <f>VLOOKUP(A344,'[1]CUT Bs'!A:S,11,FALSE)</f>
        <v>0</v>
      </c>
      <c r="Q344" s="217">
        <f>VLOOKUP(A344,'[1]CUT Bs'!A:S,12,FALSE)</f>
        <v>0</v>
      </c>
      <c r="R344" s="217">
        <f>VLOOKUP(A344,'[1]CUT Bs'!A:S,13,FALSE)</f>
        <v>0</v>
      </c>
      <c r="S344" s="217">
        <f>VLOOKUP(A344,'[1]CUT Bs'!A:S,14,FALSE)</f>
        <v>0</v>
      </c>
      <c r="T344" s="217">
        <f>VLOOKUP(A344,'[1]CUT Bs'!A:S,15,FALSE)</f>
        <v>0</v>
      </c>
      <c r="U344" s="217">
        <f>VLOOKUP(A344,'[1]CUT Bs'!A:S,16,FALSE)</f>
        <v>0</v>
      </c>
      <c r="V344" s="217">
        <f>VLOOKUP(A344,'[1]CUT Bs'!A:S,17,FALSE)</f>
        <v>0</v>
      </c>
      <c r="W344" s="217">
        <f>VLOOKUP(A344,'[1]RES. TRL'!F:H,2,FALSE)</f>
        <v>0</v>
      </c>
      <c r="X344" s="217">
        <f>VLOOKUP(A344,'[1]RES. TRL'!F:H,3,FALSE)</f>
        <v>0</v>
      </c>
      <c r="Y344" s="217">
        <f>VLOOKUP(A344,'[1]CUT USD'!A:N,2,FALSE)</f>
        <v>0</v>
      </c>
      <c r="Z344" s="217">
        <f>VLOOKUP(A344,'[1]CUT USD'!A:N,3,FALSE)</f>
        <v>0</v>
      </c>
      <c r="AA344" s="217">
        <f>VLOOKUP(A344,'[1]CUT USD'!A:N,4,FALSE)</f>
        <v>0</v>
      </c>
      <c r="AB344" s="217">
        <f>VLOOKUP(A344,'[1]CUT USD'!A:N,5,FALSE)</f>
        <v>0</v>
      </c>
      <c r="AC344" s="217">
        <f>VLOOKUP(A344,'[1]CUT USD'!A:N,6,FALSE)</f>
        <v>0</v>
      </c>
      <c r="AD344" s="217">
        <f>VLOOKUP(A344,'[1]CUT USD'!A:N,7,FALSE)</f>
        <v>0</v>
      </c>
      <c r="AE344" s="217">
        <f>VLOOKUP(A344,'[1]CUT USD'!A:N,8,FALSE)</f>
        <v>0</v>
      </c>
      <c r="AF344" s="217">
        <f>VLOOKUP(A344,'[1]CUT USD'!A:N,9,FALSE)</f>
        <v>0</v>
      </c>
      <c r="AG344" s="217">
        <f>VLOOKUP(A344,'[1]CUT USD'!A:N,10,FALSE)</f>
        <v>0</v>
      </c>
      <c r="AH344" s="217">
        <f>VLOOKUP(A344,'[1]CUT USD'!A:N,11,FALSE)</f>
        <v>0</v>
      </c>
      <c r="AI344" s="217">
        <f>VLOOKUP(A344,'[1]CUT USD'!A:N,12,FALSE)</f>
        <v>0</v>
      </c>
      <c r="AJ344" s="217">
        <f>VLOOKUP(A344,'[1]CUT USD'!A:N,13,FALSE)</f>
        <v>0</v>
      </c>
      <c r="AK344" s="217">
        <f>VLOOKUP(A344,'[1]CUT USD'!A:N,14,FALSE)</f>
        <v>0</v>
      </c>
      <c r="AL344" s="160">
        <f t="shared" si="7"/>
        <v>0</v>
      </c>
      <c r="AO344" s="84"/>
    </row>
    <row r="345" spans="1:41" ht="33" customHeight="1">
      <c r="A345" s="134">
        <v>1265</v>
      </c>
      <c r="B345" s="135" t="str">
        <f>PROPER(VLOOKUP(A345,[1]bd_lista!$A:$D,2,FALSE))</f>
        <v>Gobierno Autónomo Municipal De Coroico</v>
      </c>
      <c r="C345" s="229" t="s">
        <v>11991</v>
      </c>
      <c r="D345" s="217">
        <f>VLOOKUP(A345,'[1]RES. TRL'!A:C,2,FALSE)</f>
        <v>0</v>
      </c>
      <c r="E345" s="217">
        <f>VLOOKUP(A345,'[1]RES. TRL'!A:C,3,FALSE)</f>
        <v>0</v>
      </c>
      <c r="F345" s="217">
        <f>VLOOKUP(A345,[1]RES.CDI!A:B,2,FALSE)</f>
        <v>0</v>
      </c>
      <c r="G345" s="217">
        <f>VLOOKUP(A345,'[1]CUT Bs'!A:S,2,FALSE)</f>
        <v>0</v>
      </c>
      <c r="H345" s="217">
        <f>VLOOKUP(A345,'[1]CUT Bs'!A:S,3,FALSE)</f>
        <v>0</v>
      </c>
      <c r="I345" s="217">
        <f>VLOOKUP(A345,'[1]CUT Bs'!A:S,4,FALSE)</f>
        <v>0</v>
      </c>
      <c r="J345" s="217">
        <f>VLOOKUP(A345,'[1]CUT Bs'!A:S,5,FALSE)</f>
        <v>0</v>
      </c>
      <c r="K345" s="217">
        <f>VLOOKUP(A345,'[1]CUT Bs'!A:S,6,FALSE)</f>
        <v>0</v>
      </c>
      <c r="L345" s="217">
        <f>VLOOKUP(A345,'[1]CUT Bs'!A:S,7,FALSE)</f>
        <v>0</v>
      </c>
      <c r="M345" s="217">
        <f>VLOOKUP(A345,'[1]CUT Bs'!A:S,8,FALSE)</f>
        <v>0</v>
      </c>
      <c r="N345" s="217">
        <f>VLOOKUP(A345,'[1]CUT Bs'!A:S,9,FALSE)</f>
        <v>0</v>
      </c>
      <c r="O345" s="217">
        <f>VLOOKUP(A345,'[1]CUT Bs'!A:S,10,FALSE)</f>
        <v>0</v>
      </c>
      <c r="P345" s="217">
        <f>VLOOKUP(A345,'[1]CUT Bs'!A:S,11,FALSE)</f>
        <v>0</v>
      </c>
      <c r="Q345" s="217">
        <f>VLOOKUP(A345,'[1]CUT Bs'!A:S,12,FALSE)</f>
        <v>0</v>
      </c>
      <c r="R345" s="217">
        <f>VLOOKUP(A345,'[1]CUT Bs'!A:S,13,FALSE)</f>
        <v>0</v>
      </c>
      <c r="S345" s="217">
        <f>VLOOKUP(A345,'[1]CUT Bs'!A:S,14,FALSE)</f>
        <v>0</v>
      </c>
      <c r="T345" s="217">
        <f>VLOOKUP(A345,'[1]CUT Bs'!A:S,15,FALSE)</f>
        <v>0</v>
      </c>
      <c r="U345" s="217">
        <f>VLOOKUP(A345,'[1]CUT Bs'!A:S,16,FALSE)</f>
        <v>0</v>
      </c>
      <c r="V345" s="217">
        <f>VLOOKUP(A345,'[1]CUT Bs'!A:S,17,FALSE)</f>
        <v>0</v>
      </c>
      <c r="W345" s="217">
        <f>VLOOKUP(A345,'[1]RES. TRL'!F:H,2,FALSE)</f>
        <v>0</v>
      </c>
      <c r="X345" s="217">
        <f>VLOOKUP(A345,'[1]RES. TRL'!F:H,3,FALSE)</f>
        <v>0</v>
      </c>
      <c r="Y345" s="217">
        <f>VLOOKUP(A345,'[1]CUT USD'!A:N,2,FALSE)</f>
        <v>0</v>
      </c>
      <c r="Z345" s="217">
        <f>VLOOKUP(A345,'[1]CUT USD'!A:N,3,FALSE)</f>
        <v>0</v>
      </c>
      <c r="AA345" s="217">
        <f>VLOOKUP(A345,'[1]CUT USD'!A:N,4,FALSE)</f>
        <v>0</v>
      </c>
      <c r="AB345" s="217">
        <f>VLOOKUP(A345,'[1]CUT USD'!A:N,5,FALSE)</f>
        <v>0</v>
      </c>
      <c r="AC345" s="217">
        <f>VLOOKUP(A345,'[1]CUT USD'!A:N,6,FALSE)</f>
        <v>0</v>
      </c>
      <c r="AD345" s="217">
        <f>VLOOKUP(A345,'[1]CUT USD'!A:N,7,FALSE)</f>
        <v>0</v>
      </c>
      <c r="AE345" s="217">
        <f>VLOOKUP(A345,'[1]CUT USD'!A:N,8,FALSE)</f>
        <v>0</v>
      </c>
      <c r="AF345" s="217">
        <f>VLOOKUP(A345,'[1]CUT USD'!A:N,9,FALSE)</f>
        <v>0</v>
      </c>
      <c r="AG345" s="217">
        <f>VLOOKUP(A345,'[1]CUT USD'!A:N,10,FALSE)</f>
        <v>0</v>
      </c>
      <c r="AH345" s="217">
        <f>VLOOKUP(A345,'[1]CUT USD'!A:N,11,FALSE)</f>
        <v>0</v>
      </c>
      <c r="AI345" s="217">
        <f>VLOOKUP(A345,'[1]CUT USD'!A:N,12,FALSE)</f>
        <v>0</v>
      </c>
      <c r="AJ345" s="217">
        <f>VLOOKUP(A345,'[1]CUT USD'!A:N,13,FALSE)</f>
        <v>0</v>
      </c>
      <c r="AK345" s="217">
        <f>VLOOKUP(A345,'[1]CUT USD'!A:N,14,FALSE)</f>
        <v>0</v>
      </c>
      <c r="AL345" s="160">
        <f>SUM(D345:AK345)</f>
        <v>0</v>
      </c>
      <c r="AO345" s="84"/>
    </row>
    <row r="346" spans="1:41" ht="33" customHeight="1">
      <c r="A346" s="134">
        <v>1266</v>
      </c>
      <c r="B346" s="135" t="str">
        <f>PROPER(VLOOKUP(A346,[1]bd_lista!$A:$D,2,FALSE))</f>
        <v>Gobierno Autónomo Municipal De Coripata</v>
      </c>
      <c r="C346" s="229" t="s">
        <v>11991</v>
      </c>
      <c r="D346" s="217">
        <f>VLOOKUP(A346,'[1]RES. TRL'!A:C,2,FALSE)</f>
        <v>0</v>
      </c>
      <c r="E346" s="217">
        <f>VLOOKUP(A346,'[1]RES. TRL'!A:C,3,FALSE)</f>
        <v>0</v>
      </c>
      <c r="F346" s="217">
        <f>VLOOKUP(A346,[1]RES.CDI!A:B,2,FALSE)</f>
        <v>0</v>
      </c>
      <c r="G346" s="217">
        <f>VLOOKUP(A346,'[1]CUT Bs'!A:S,2,FALSE)</f>
        <v>0</v>
      </c>
      <c r="H346" s="217">
        <f>VLOOKUP(A346,'[1]CUT Bs'!A:S,3,FALSE)</f>
        <v>0</v>
      </c>
      <c r="I346" s="217">
        <f>VLOOKUP(A346,'[1]CUT Bs'!A:S,4,FALSE)</f>
        <v>0</v>
      </c>
      <c r="J346" s="217">
        <f>VLOOKUP(A346,'[1]CUT Bs'!A:S,5,FALSE)</f>
        <v>0</v>
      </c>
      <c r="K346" s="217">
        <f>VLOOKUP(A346,'[1]CUT Bs'!A:S,6,FALSE)</f>
        <v>0</v>
      </c>
      <c r="L346" s="217">
        <f>VLOOKUP(A346,'[1]CUT Bs'!A:S,7,FALSE)</f>
        <v>0</v>
      </c>
      <c r="M346" s="217">
        <f>VLOOKUP(A346,'[1]CUT Bs'!A:S,8,FALSE)</f>
        <v>0</v>
      </c>
      <c r="N346" s="217">
        <f>VLOOKUP(A346,'[1]CUT Bs'!A:S,9,FALSE)</f>
        <v>0</v>
      </c>
      <c r="O346" s="217">
        <f>VLOOKUP(A346,'[1]CUT Bs'!A:S,10,FALSE)</f>
        <v>0</v>
      </c>
      <c r="P346" s="217">
        <f>VLOOKUP(A346,'[1]CUT Bs'!A:S,11,FALSE)</f>
        <v>0</v>
      </c>
      <c r="Q346" s="217">
        <f>VLOOKUP(A346,'[1]CUT Bs'!A:S,12,FALSE)</f>
        <v>0</v>
      </c>
      <c r="R346" s="217">
        <f>VLOOKUP(A346,'[1]CUT Bs'!A:S,13,FALSE)</f>
        <v>0</v>
      </c>
      <c r="S346" s="217">
        <f>VLOOKUP(A346,'[1]CUT Bs'!A:S,14,FALSE)</f>
        <v>0</v>
      </c>
      <c r="T346" s="217">
        <f>VLOOKUP(A346,'[1]CUT Bs'!A:S,15,FALSE)</f>
        <v>0</v>
      </c>
      <c r="U346" s="217">
        <f>VLOOKUP(A346,'[1]CUT Bs'!A:S,16,FALSE)</f>
        <v>0</v>
      </c>
      <c r="V346" s="217">
        <f>VLOOKUP(A346,'[1]CUT Bs'!A:S,17,FALSE)</f>
        <v>0</v>
      </c>
      <c r="W346" s="217">
        <f>VLOOKUP(A346,'[1]RES. TRL'!F:H,2,FALSE)</f>
        <v>0</v>
      </c>
      <c r="X346" s="217">
        <f>VLOOKUP(A346,'[1]RES. TRL'!F:H,3,FALSE)</f>
        <v>0</v>
      </c>
      <c r="Y346" s="217">
        <f>VLOOKUP(A346,'[1]CUT USD'!A:N,2,FALSE)</f>
        <v>0</v>
      </c>
      <c r="Z346" s="217">
        <f>VLOOKUP(A346,'[1]CUT USD'!A:N,3,FALSE)</f>
        <v>0</v>
      </c>
      <c r="AA346" s="217">
        <f>VLOOKUP(A346,'[1]CUT USD'!A:N,4,FALSE)</f>
        <v>0</v>
      </c>
      <c r="AB346" s="217">
        <f>VLOOKUP(A346,'[1]CUT USD'!A:N,5,FALSE)</f>
        <v>0</v>
      </c>
      <c r="AC346" s="217">
        <f>VLOOKUP(A346,'[1]CUT USD'!A:N,6,FALSE)</f>
        <v>0</v>
      </c>
      <c r="AD346" s="217">
        <f>VLOOKUP(A346,'[1]CUT USD'!A:N,7,FALSE)</f>
        <v>0</v>
      </c>
      <c r="AE346" s="217">
        <f>VLOOKUP(A346,'[1]CUT USD'!A:N,8,FALSE)</f>
        <v>0</v>
      </c>
      <c r="AF346" s="217">
        <f>VLOOKUP(A346,'[1]CUT USD'!A:N,9,FALSE)</f>
        <v>0</v>
      </c>
      <c r="AG346" s="217">
        <f>VLOOKUP(A346,'[1]CUT USD'!A:N,10,FALSE)</f>
        <v>0</v>
      </c>
      <c r="AH346" s="217">
        <f>VLOOKUP(A346,'[1]CUT USD'!A:N,11,FALSE)</f>
        <v>0</v>
      </c>
      <c r="AI346" s="217">
        <f>VLOOKUP(A346,'[1]CUT USD'!A:N,12,FALSE)</f>
        <v>0</v>
      </c>
      <c r="AJ346" s="217">
        <f>VLOOKUP(A346,'[1]CUT USD'!A:N,13,FALSE)</f>
        <v>0</v>
      </c>
      <c r="AK346" s="217">
        <f>VLOOKUP(A346,'[1]CUT USD'!A:N,14,FALSE)</f>
        <v>0</v>
      </c>
      <c r="AL346" s="160">
        <f t="shared" si="7"/>
        <v>0</v>
      </c>
      <c r="AO346" s="84"/>
    </row>
    <row r="347" spans="1:41" ht="33" customHeight="1">
      <c r="A347" s="134">
        <v>1267</v>
      </c>
      <c r="B347" s="135" t="str">
        <f>PROPER(VLOOKUP(A347,[1]bd_lista!$A:$D,2,FALSE))</f>
        <v>Gobierno Autónomo Municipal De Ixiamas</v>
      </c>
      <c r="C347" s="229" t="s">
        <v>11991</v>
      </c>
      <c r="D347" s="217">
        <f>VLOOKUP(A347,'[1]RES. TRL'!A:C,2,FALSE)</f>
        <v>0</v>
      </c>
      <c r="E347" s="217">
        <f>VLOOKUP(A347,'[1]RES. TRL'!A:C,3,FALSE)</f>
        <v>0</v>
      </c>
      <c r="F347" s="217">
        <f>VLOOKUP(A347,[1]RES.CDI!A:B,2,FALSE)</f>
        <v>0</v>
      </c>
      <c r="G347" s="217">
        <f>VLOOKUP(A347,'[1]CUT Bs'!A:S,2,FALSE)</f>
        <v>0</v>
      </c>
      <c r="H347" s="217">
        <f>VLOOKUP(A347,'[1]CUT Bs'!A:S,3,FALSE)</f>
        <v>0</v>
      </c>
      <c r="I347" s="217">
        <f>VLOOKUP(A347,'[1]CUT Bs'!A:S,4,FALSE)</f>
        <v>0</v>
      </c>
      <c r="J347" s="217">
        <f>VLOOKUP(A347,'[1]CUT Bs'!A:S,5,FALSE)</f>
        <v>0</v>
      </c>
      <c r="K347" s="217">
        <f>VLOOKUP(A347,'[1]CUT Bs'!A:S,6,FALSE)</f>
        <v>0</v>
      </c>
      <c r="L347" s="217">
        <f>VLOOKUP(A347,'[1]CUT Bs'!A:S,7,FALSE)</f>
        <v>0</v>
      </c>
      <c r="M347" s="217">
        <f>VLOOKUP(A347,'[1]CUT Bs'!A:S,8,FALSE)</f>
        <v>0</v>
      </c>
      <c r="N347" s="217">
        <f>VLOOKUP(A347,'[1]CUT Bs'!A:S,9,FALSE)</f>
        <v>0</v>
      </c>
      <c r="O347" s="217">
        <f>VLOOKUP(A347,'[1]CUT Bs'!A:S,10,FALSE)</f>
        <v>0</v>
      </c>
      <c r="P347" s="217">
        <f>VLOOKUP(A347,'[1]CUT Bs'!A:S,11,FALSE)</f>
        <v>0</v>
      </c>
      <c r="Q347" s="217">
        <f>VLOOKUP(A347,'[1]CUT Bs'!A:S,12,FALSE)</f>
        <v>0</v>
      </c>
      <c r="R347" s="217">
        <f>VLOOKUP(A347,'[1]CUT Bs'!A:S,13,FALSE)</f>
        <v>0</v>
      </c>
      <c r="S347" s="217">
        <f>VLOOKUP(A347,'[1]CUT Bs'!A:S,14,FALSE)</f>
        <v>0</v>
      </c>
      <c r="T347" s="217">
        <f>VLOOKUP(A347,'[1]CUT Bs'!A:S,15,FALSE)</f>
        <v>0</v>
      </c>
      <c r="U347" s="217">
        <f>VLOOKUP(A347,'[1]CUT Bs'!A:S,16,FALSE)</f>
        <v>0</v>
      </c>
      <c r="V347" s="217">
        <f>VLOOKUP(A347,'[1]CUT Bs'!A:S,17,FALSE)</f>
        <v>0</v>
      </c>
      <c r="W347" s="217">
        <f>VLOOKUP(A347,'[1]RES. TRL'!F:H,2,FALSE)</f>
        <v>0</v>
      </c>
      <c r="X347" s="217">
        <f>VLOOKUP(A347,'[1]RES. TRL'!F:H,3,FALSE)</f>
        <v>0</v>
      </c>
      <c r="Y347" s="217">
        <f>VLOOKUP(A347,'[1]CUT USD'!A:N,2,FALSE)</f>
        <v>0</v>
      </c>
      <c r="Z347" s="217">
        <f>VLOOKUP(A347,'[1]CUT USD'!A:N,3,FALSE)</f>
        <v>0</v>
      </c>
      <c r="AA347" s="217">
        <f>VLOOKUP(A347,'[1]CUT USD'!A:N,4,FALSE)</f>
        <v>0</v>
      </c>
      <c r="AB347" s="217">
        <f>VLOOKUP(A347,'[1]CUT USD'!A:N,5,FALSE)</f>
        <v>0</v>
      </c>
      <c r="AC347" s="217">
        <f>VLOOKUP(A347,'[1]CUT USD'!A:N,6,FALSE)</f>
        <v>0</v>
      </c>
      <c r="AD347" s="217">
        <f>VLOOKUP(A347,'[1]CUT USD'!A:N,7,FALSE)</f>
        <v>0</v>
      </c>
      <c r="AE347" s="217">
        <f>VLOOKUP(A347,'[1]CUT USD'!A:N,8,FALSE)</f>
        <v>0</v>
      </c>
      <c r="AF347" s="217">
        <f>VLOOKUP(A347,'[1]CUT USD'!A:N,9,FALSE)</f>
        <v>0</v>
      </c>
      <c r="AG347" s="217">
        <f>VLOOKUP(A347,'[1]CUT USD'!A:N,10,FALSE)</f>
        <v>0</v>
      </c>
      <c r="AH347" s="217">
        <f>VLOOKUP(A347,'[1]CUT USD'!A:N,11,FALSE)</f>
        <v>0</v>
      </c>
      <c r="AI347" s="217">
        <f>VLOOKUP(A347,'[1]CUT USD'!A:N,12,FALSE)</f>
        <v>0</v>
      </c>
      <c r="AJ347" s="217">
        <f>VLOOKUP(A347,'[1]CUT USD'!A:N,13,FALSE)</f>
        <v>0</v>
      </c>
      <c r="AK347" s="217">
        <f>VLOOKUP(A347,'[1]CUT USD'!A:N,14,FALSE)</f>
        <v>0</v>
      </c>
      <c r="AL347" s="160">
        <f t="shared" si="7"/>
        <v>0</v>
      </c>
      <c r="AO347" s="84"/>
    </row>
    <row r="348" spans="1:41" ht="33" customHeight="1">
      <c r="A348" s="134">
        <v>1268</v>
      </c>
      <c r="B348" s="135" t="str">
        <f>PROPER(VLOOKUP(A348,[1]bd_lista!$A:$D,2,FALSE))</f>
        <v>Gobierno Autónomo Municipal De San Buenaventura</v>
      </c>
      <c r="C348" s="229" t="s">
        <v>11991</v>
      </c>
      <c r="D348" s="217">
        <f>VLOOKUP(A348,'[1]RES. TRL'!A:C,2,FALSE)</f>
        <v>0</v>
      </c>
      <c r="E348" s="217">
        <f>VLOOKUP(A348,'[1]RES. TRL'!A:C,3,FALSE)</f>
        <v>0</v>
      </c>
      <c r="F348" s="217">
        <f>VLOOKUP(A348,[1]RES.CDI!A:B,2,FALSE)</f>
        <v>0</v>
      </c>
      <c r="G348" s="217">
        <f>VLOOKUP(A348,'[1]CUT Bs'!A:S,2,FALSE)</f>
        <v>0</v>
      </c>
      <c r="H348" s="217">
        <f>VLOOKUP(A348,'[1]CUT Bs'!A:S,3,FALSE)</f>
        <v>0</v>
      </c>
      <c r="I348" s="217">
        <f>VLOOKUP(A348,'[1]CUT Bs'!A:S,4,FALSE)</f>
        <v>0</v>
      </c>
      <c r="J348" s="217">
        <f>VLOOKUP(A348,'[1]CUT Bs'!A:S,5,FALSE)</f>
        <v>0</v>
      </c>
      <c r="K348" s="217">
        <f>VLOOKUP(A348,'[1]CUT Bs'!A:S,6,FALSE)</f>
        <v>0</v>
      </c>
      <c r="L348" s="217">
        <f>VLOOKUP(A348,'[1]CUT Bs'!A:S,7,FALSE)</f>
        <v>0</v>
      </c>
      <c r="M348" s="217">
        <f>VLOOKUP(A348,'[1]CUT Bs'!A:S,8,FALSE)</f>
        <v>0</v>
      </c>
      <c r="N348" s="217">
        <f>VLOOKUP(A348,'[1]CUT Bs'!A:S,9,FALSE)</f>
        <v>0</v>
      </c>
      <c r="O348" s="217">
        <f>VLOOKUP(A348,'[1]CUT Bs'!A:S,10,FALSE)</f>
        <v>0</v>
      </c>
      <c r="P348" s="217">
        <f>VLOOKUP(A348,'[1]CUT Bs'!A:S,11,FALSE)</f>
        <v>0</v>
      </c>
      <c r="Q348" s="217">
        <f>VLOOKUP(A348,'[1]CUT Bs'!A:S,12,FALSE)</f>
        <v>0</v>
      </c>
      <c r="R348" s="217">
        <f>VLOOKUP(A348,'[1]CUT Bs'!A:S,13,FALSE)</f>
        <v>0</v>
      </c>
      <c r="S348" s="217">
        <f>VLOOKUP(A348,'[1]CUT Bs'!A:S,14,FALSE)</f>
        <v>0</v>
      </c>
      <c r="T348" s="217">
        <f>VLOOKUP(A348,'[1]CUT Bs'!A:S,15,FALSE)</f>
        <v>0</v>
      </c>
      <c r="U348" s="217">
        <f>VLOOKUP(A348,'[1]CUT Bs'!A:S,16,FALSE)</f>
        <v>0</v>
      </c>
      <c r="V348" s="217">
        <f>VLOOKUP(A348,'[1]CUT Bs'!A:S,17,FALSE)</f>
        <v>0</v>
      </c>
      <c r="W348" s="217">
        <f>VLOOKUP(A348,'[1]RES. TRL'!F:H,2,FALSE)</f>
        <v>0</v>
      </c>
      <c r="X348" s="217">
        <f>VLOOKUP(A348,'[1]RES. TRL'!F:H,3,FALSE)</f>
        <v>0</v>
      </c>
      <c r="Y348" s="217">
        <f>VLOOKUP(A348,'[1]CUT USD'!A:N,2,FALSE)</f>
        <v>0</v>
      </c>
      <c r="Z348" s="217">
        <f>VLOOKUP(A348,'[1]CUT USD'!A:N,3,FALSE)</f>
        <v>0</v>
      </c>
      <c r="AA348" s="217">
        <f>VLOOKUP(A348,'[1]CUT USD'!A:N,4,FALSE)</f>
        <v>0</v>
      </c>
      <c r="AB348" s="217">
        <f>VLOOKUP(A348,'[1]CUT USD'!A:N,5,FALSE)</f>
        <v>0</v>
      </c>
      <c r="AC348" s="217">
        <f>VLOOKUP(A348,'[1]CUT USD'!A:N,6,FALSE)</f>
        <v>0</v>
      </c>
      <c r="AD348" s="217">
        <f>VLOOKUP(A348,'[1]CUT USD'!A:N,7,FALSE)</f>
        <v>0</v>
      </c>
      <c r="AE348" s="217">
        <f>VLOOKUP(A348,'[1]CUT USD'!A:N,8,FALSE)</f>
        <v>0</v>
      </c>
      <c r="AF348" s="217">
        <f>VLOOKUP(A348,'[1]CUT USD'!A:N,9,FALSE)</f>
        <v>0</v>
      </c>
      <c r="AG348" s="217">
        <f>VLOOKUP(A348,'[1]CUT USD'!A:N,10,FALSE)</f>
        <v>0</v>
      </c>
      <c r="AH348" s="217">
        <f>VLOOKUP(A348,'[1]CUT USD'!A:N,11,FALSE)</f>
        <v>0</v>
      </c>
      <c r="AI348" s="217">
        <f>VLOOKUP(A348,'[1]CUT USD'!A:N,12,FALSE)</f>
        <v>0</v>
      </c>
      <c r="AJ348" s="217">
        <f>VLOOKUP(A348,'[1]CUT USD'!A:N,13,FALSE)</f>
        <v>0</v>
      </c>
      <c r="AK348" s="217">
        <f>VLOOKUP(A348,'[1]CUT USD'!A:N,14,FALSE)</f>
        <v>0</v>
      </c>
      <c r="AL348" s="160">
        <f t="shared" si="7"/>
        <v>0</v>
      </c>
      <c r="AO348" s="84"/>
    </row>
    <row r="349" spans="1:41" ht="33" customHeight="1">
      <c r="A349" s="134">
        <v>1269</v>
      </c>
      <c r="B349" s="135" t="str">
        <f>PROPER(VLOOKUP(A349,[1]bd_lista!$A:$D,2,FALSE))</f>
        <v>Gobierno Autónomo Municipal De General Juan José Pérez (Charazani)</v>
      </c>
      <c r="C349" s="229" t="s">
        <v>11991</v>
      </c>
      <c r="D349" s="217">
        <f>VLOOKUP(A349,'[1]RES. TRL'!A:C,2,FALSE)</f>
        <v>0</v>
      </c>
      <c r="E349" s="217">
        <f>VLOOKUP(A349,'[1]RES. TRL'!A:C,3,FALSE)</f>
        <v>0</v>
      </c>
      <c r="F349" s="217">
        <f>VLOOKUP(A349,[1]RES.CDI!A:B,2,FALSE)</f>
        <v>0</v>
      </c>
      <c r="G349" s="217">
        <f>VLOOKUP(A349,'[1]CUT Bs'!A:S,2,FALSE)</f>
        <v>0</v>
      </c>
      <c r="H349" s="217">
        <f>VLOOKUP(A349,'[1]CUT Bs'!A:S,3,FALSE)</f>
        <v>0</v>
      </c>
      <c r="I349" s="217">
        <f>VLOOKUP(A349,'[1]CUT Bs'!A:S,4,FALSE)</f>
        <v>0</v>
      </c>
      <c r="J349" s="217">
        <f>VLOOKUP(A349,'[1]CUT Bs'!A:S,5,FALSE)</f>
        <v>0</v>
      </c>
      <c r="K349" s="217">
        <f>VLOOKUP(A349,'[1]CUT Bs'!A:S,6,FALSE)</f>
        <v>0</v>
      </c>
      <c r="L349" s="217">
        <f>VLOOKUP(A349,'[1]CUT Bs'!A:S,7,FALSE)</f>
        <v>0</v>
      </c>
      <c r="M349" s="217">
        <f>VLOOKUP(A349,'[1]CUT Bs'!A:S,8,FALSE)</f>
        <v>0</v>
      </c>
      <c r="N349" s="217">
        <f>VLOOKUP(A349,'[1]CUT Bs'!A:S,9,FALSE)</f>
        <v>0</v>
      </c>
      <c r="O349" s="217">
        <f>VLOOKUP(A349,'[1]CUT Bs'!A:S,10,FALSE)</f>
        <v>0</v>
      </c>
      <c r="P349" s="217">
        <f>VLOOKUP(A349,'[1]CUT Bs'!A:S,11,FALSE)</f>
        <v>0</v>
      </c>
      <c r="Q349" s="217">
        <f>VLOOKUP(A349,'[1]CUT Bs'!A:S,12,FALSE)</f>
        <v>0</v>
      </c>
      <c r="R349" s="217">
        <f>VLOOKUP(A349,'[1]CUT Bs'!A:S,13,FALSE)</f>
        <v>0</v>
      </c>
      <c r="S349" s="217">
        <f>VLOOKUP(A349,'[1]CUT Bs'!A:S,14,FALSE)</f>
        <v>0</v>
      </c>
      <c r="T349" s="217">
        <f>VLOOKUP(A349,'[1]CUT Bs'!A:S,15,FALSE)</f>
        <v>0</v>
      </c>
      <c r="U349" s="217">
        <f>VLOOKUP(A349,'[1]CUT Bs'!A:S,16,FALSE)</f>
        <v>0</v>
      </c>
      <c r="V349" s="217">
        <f>VLOOKUP(A349,'[1]CUT Bs'!A:S,17,FALSE)</f>
        <v>0</v>
      </c>
      <c r="W349" s="217">
        <f>VLOOKUP(A349,'[1]RES. TRL'!F:H,2,FALSE)</f>
        <v>0</v>
      </c>
      <c r="X349" s="217">
        <f>VLOOKUP(A349,'[1]RES. TRL'!F:H,3,FALSE)</f>
        <v>0</v>
      </c>
      <c r="Y349" s="217">
        <f>VLOOKUP(A349,'[1]CUT USD'!A:N,2,FALSE)</f>
        <v>0</v>
      </c>
      <c r="Z349" s="217">
        <f>VLOOKUP(A349,'[1]CUT USD'!A:N,3,FALSE)</f>
        <v>0</v>
      </c>
      <c r="AA349" s="217">
        <f>VLOOKUP(A349,'[1]CUT USD'!A:N,4,FALSE)</f>
        <v>0</v>
      </c>
      <c r="AB349" s="217">
        <f>VLOOKUP(A349,'[1]CUT USD'!A:N,5,FALSE)</f>
        <v>0</v>
      </c>
      <c r="AC349" s="217">
        <f>VLOOKUP(A349,'[1]CUT USD'!A:N,6,FALSE)</f>
        <v>0</v>
      </c>
      <c r="AD349" s="217">
        <f>VLOOKUP(A349,'[1]CUT USD'!A:N,7,FALSE)</f>
        <v>0</v>
      </c>
      <c r="AE349" s="217">
        <f>VLOOKUP(A349,'[1]CUT USD'!A:N,8,FALSE)</f>
        <v>0</v>
      </c>
      <c r="AF349" s="217">
        <f>VLOOKUP(A349,'[1]CUT USD'!A:N,9,FALSE)</f>
        <v>0</v>
      </c>
      <c r="AG349" s="217">
        <f>VLOOKUP(A349,'[1]CUT USD'!A:N,10,FALSE)</f>
        <v>0</v>
      </c>
      <c r="AH349" s="217">
        <f>VLOOKUP(A349,'[1]CUT USD'!A:N,11,FALSE)</f>
        <v>0</v>
      </c>
      <c r="AI349" s="217">
        <f>VLOOKUP(A349,'[1]CUT USD'!A:N,12,FALSE)</f>
        <v>0</v>
      </c>
      <c r="AJ349" s="217">
        <f>VLOOKUP(A349,'[1]CUT USD'!A:N,13,FALSE)</f>
        <v>0</v>
      </c>
      <c r="AK349" s="217">
        <f>VLOOKUP(A349,'[1]CUT USD'!A:N,14,FALSE)</f>
        <v>0</v>
      </c>
      <c r="AL349" s="160">
        <f t="shared" si="7"/>
        <v>0</v>
      </c>
      <c r="AO349" s="84"/>
    </row>
    <row r="350" spans="1:41" ht="33" customHeight="1">
      <c r="A350" s="134">
        <v>1270</v>
      </c>
      <c r="B350" s="135" t="str">
        <f>PROPER(VLOOKUP(A350,[1]bd_lista!$A:$D,2,FALSE))</f>
        <v>Gobierno Autónomo Municipal De Curva</v>
      </c>
      <c r="C350" s="229" t="s">
        <v>11991</v>
      </c>
      <c r="D350" s="217">
        <f>VLOOKUP(A350,'[1]RES. TRL'!A:C,2,FALSE)</f>
        <v>0</v>
      </c>
      <c r="E350" s="217">
        <f>VLOOKUP(A350,'[1]RES. TRL'!A:C,3,FALSE)</f>
        <v>0</v>
      </c>
      <c r="F350" s="217">
        <f>VLOOKUP(A350,[1]RES.CDI!A:B,2,FALSE)</f>
        <v>0</v>
      </c>
      <c r="G350" s="217">
        <f>VLOOKUP(A350,'[1]CUT Bs'!A:S,2,FALSE)</f>
        <v>0</v>
      </c>
      <c r="H350" s="217">
        <f>VLOOKUP(A350,'[1]CUT Bs'!A:S,3,FALSE)</f>
        <v>0</v>
      </c>
      <c r="I350" s="217">
        <f>VLOOKUP(A350,'[1]CUT Bs'!A:S,4,FALSE)</f>
        <v>0</v>
      </c>
      <c r="J350" s="217">
        <f>VLOOKUP(A350,'[1]CUT Bs'!A:S,5,FALSE)</f>
        <v>0</v>
      </c>
      <c r="K350" s="217">
        <f>VLOOKUP(A350,'[1]CUT Bs'!A:S,6,FALSE)</f>
        <v>0</v>
      </c>
      <c r="L350" s="217">
        <f>VLOOKUP(A350,'[1]CUT Bs'!A:S,7,FALSE)</f>
        <v>0</v>
      </c>
      <c r="M350" s="217">
        <f>VLOOKUP(A350,'[1]CUT Bs'!A:S,8,FALSE)</f>
        <v>0</v>
      </c>
      <c r="N350" s="217">
        <f>VLOOKUP(A350,'[1]CUT Bs'!A:S,9,FALSE)</f>
        <v>0</v>
      </c>
      <c r="O350" s="217">
        <f>VLOOKUP(A350,'[1]CUT Bs'!A:S,10,FALSE)</f>
        <v>0</v>
      </c>
      <c r="P350" s="217">
        <f>VLOOKUP(A350,'[1]CUT Bs'!A:S,11,FALSE)</f>
        <v>0</v>
      </c>
      <c r="Q350" s="217">
        <f>VLOOKUP(A350,'[1]CUT Bs'!A:S,12,FALSE)</f>
        <v>0</v>
      </c>
      <c r="R350" s="217">
        <f>VLOOKUP(A350,'[1]CUT Bs'!A:S,13,FALSE)</f>
        <v>0</v>
      </c>
      <c r="S350" s="217">
        <f>VLOOKUP(A350,'[1]CUT Bs'!A:S,14,FALSE)</f>
        <v>0</v>
      </c>
      <c r="T350" s="217">
        <f>VLOOKUP(A350,'[1]CUT Bs'!A:S,15,FALSE)</f>
        <v>0</v>
      </c>
      <c r="U350" s="217">
        <f>VLOOKUP(A350,'[1]CUT Bs'!A:S,16,FALSE)</f>
        <v>0</v>
      </c>
      <c r="V350" s="217">
        <f>VLOOKUP(A350,'[1]CUT Bs'!A:S,17,FALSE)</f>
        <v>0</v>
      </c>
      <c r="W350" s="217">
        <f>VLOOKUP(A350,'[1]RES. TRL'!F:H,2,FALSE)</f>
        <v>0</v>
      </c>
      <c r="X350" s="217">
        <f>VLOOKUP(A350,'[1]RES. TRL'!F:H,3,FALSE)</f>
        <v>0</v>
      </c>
      <c r="Y350" s="217">
        <f>VLOOKUP(A350,'[1]CUT USD'!A:N,2,FALSE)</f>
        <v>0</v>
      </c>
      <c r="Z350" s="217">
        <f>VLOOKUP(A350,'[1]CUT USD'!A:N,3,FALSE)</f>
        <v>0</v>
      </c>
      <c r="AA350" s="217">
        <f>VLOOKUP(A350,'[1]CUT USD'!A:N,4,FALSE)</f>
        <v>0</v>
      </c>
      <c r="AB350" s="217">
        <f>VLOOKUP(A350,'[1]CUT USD'!A:N,5,FALSE)</f>
        <v>0</v>
      </c>
      <c r="AC350" s="217">
        <f>VLOOKUP(A350,'[1]CUT USD'!A:N,6,FALSE)</f>
        <v>0</v>
      </c>
      <c r="AD350" s="217">
        <f>VLOOKUP(A350,'[1]CUT USD'!A:N,7,FALSE)</f>
        <v>0</v>
      </c>
      <c r="AE350" s="217">
        <f>VLOOKUP(A350,'[1]CUT USD'!A:N,8,FALSE)</f>
        <v>0</v>
      </c>
      <c r="AF350" s="217">
        <f>VLOOKUP(A350,'[1]CUT USD'!A:N,9,FALSE)</f>
        <v>0</v>
      </c>
      <c r="AG350" s="217">
        <f>VLOOKUP(A350,'[1]CUT USD'!A:N,10,FALSE)</f>
        <v>0</v>
      </c>
      <c r="AH350" s="217">
        <f>VLOOKUP(A350,'[1]CUT USD'!A:N,11,FALSE)</f>
        <v>0</v>
      </c>
      <c r="AI350" s="217">
        <f>VLOOKUP(A350,'[1]CUT USD'!A:N,12,FALSE)</f>
        <v>0</v>
      </c>
      <c r="AJ350" s="217">
        <f>VLOOKUP(A350,'[1]CUT USD'!A:N,13,FALSE)</f>
        <v>0</v>
      </c>
      <c r="AK350" s="217">
        <f>VLOOKUP(A350,'[1]CUT USD'!A:N,14,FALSE)</f>
        <v>0</v>
      </c>
      <c r="AL350" s="160">
        <f t="shared" si="7"/>
        <v>0</v>
      </c>
      <c r="AO350" s="84"/>
    </row>
    <row r="351" spans="1:41" ht="33" customHeight="1">
      <c r="A351" s="134">
        <v>1271</v>
      </c>
      <c r="B351" s="135" t="str">
        <f>PROPER(VLOOKUP(A351,[1]bd_lista!$A:$D,2,FALSE))</f>
        <v>Gobierno Autónomo Municipal De San Pedro De Curahuara</v>
      </c>
      <c r="C351" s="229" t="s">
        <v>11991</v>
      </c>
      <c r="D351" s="217">
        <f>VLOOKUP(A351,'[1]RES. TRL'!A:C,2,FALSE)</f>
        <v>0</v>
      </c>
      <c r="E351" s="217">
        <f>VLOOKUP(A351,'[1]RES. TRL'!A:C,3,FALSE)</f>
        <v>0</v>
      </c>
      <c r="F351" s="217">
        <f>VLOOKUP(A351,[1]RES.CDI!A:B,2,FALSE)</f>
        <v>0</v>
      </c>
      <c r="G351" s="217">
        <f>VLOOKUP(A351,'[1]CUT Bs'!A:S,2,FALSE)</f>
        <v>0</v>
      </c>
      <c r="H351" s="217">
        <f>VLOOKUP(A351,'[1]CUT Bs'!A:S,3,FALSE)</f>
        <v>0</v>
      </c>
      <c r="I351" s="217">
        <f>VLOOKUP(A351,'[1]CUT Bs'!A:S,4,FALSE)</f>
        <v>0</v>
      </c>
      <c r="J351" s="217">
        <f>VLOOKUP(A351,'[1]CUT Bs'!A:S,5,FALSE)</f>
        <v>0</v>
      </c>
      <c r="K351" s="217">
        <f>VLOOKUP(A351,'[1]CUT Bs'!A:S,6,FALSE)</f>
        <v>0</v>
      </c>
      <c r="L351" s="217">
        <f>VLOOKUP(A351,'[1]CUT Bs'!A:S,7,FALSE)</f>
        <v>0</v>
      </c>
      <c r="M351" s="217">
        <f>VLOOKUP(A351,'[1]CUT Bs'!A:S,8,FALSE)</f>
        <v>0</v>
      </c>
      <c r="N351" s="217">
        <f>VLOOKUP(A351,'[1]CUT Bs'!A:S,9,FALSE)</f>
        <v>0</v>
      </c>
      <c r="O351" s="217">
        <f>VLOOKUP(A351,'[1]CUT Bs'!A:S,10,FALSE)</f>
        <v>0</v>
      </c>
      <c r="P351" s="217">
        <f>VLOOKUP(A351,'[1]CUT Bs'!A:S,11,FALSE)</f>
        <v>0</v>
      </c>
      <c r="Q351" s="217">
        <f>VLOOKUP(A351,'[1]CUT Bs'!A:S,12,FALSE)</f>
        <v>0</v>
      </c>
      <c r="R351" s="217">
        <f>VLOOKUP(A351,'[1]CUT Bs'!A:S,13,FALSE)</f>
        <v>0</v>
      </c>
      <c r="S351" s="217">
        <f>VLOOKUP(A351,'[1]CUT Bs'!A:S,14,FALSE)</f>
        <v>0</v>
      </c>
      <c r="T351" s="217">
        <f>VLOOKUP(A351,'[1]CUT Bs'!A:S,15,FALSE)</f>
        <v>0</v>
      </c>
      <c r="U351" s="217">
        <f>VLOOKUP(A351,'[1]CUT Bs'!A:S,16,FALSE)</f>
        <v>0</v>
      </c>
      <c r="V351" s="217">
        <f>VLOOKUP(A351,'[1]CUT Bs'!A:S,17,FALSE)</f>
        <v>0</v>
      </c>
      <c r="W351" s="217">
        <f>VLOOKUP(A351,'[1]RES. TRL'!F:H,2,FALSE)</f>
        <v>0</v>
      </c>
      <c r="X351" s="217">
        <f>VLOOKUP(A351,'[1]RES. TRL'!F:H,3,FALSE)</f>
        <v>0</v>
      </c>
      <c r="Y351" s="217">
        <f>VLOOKUP(A351,'[1]CUT USD'!A:N,2,FALSE)</f>
        <v>0</v>
      </c>
      <c r="Z351" s="217">
        <f>VLOOKUP(A351,'[1]CUT USD'!A:N,3,FALSE)</f>
        <v>0</v>
      </c>
      <c r="AA351" s="217">
        <f>VLOOKUP(A351,'[1]CUT USD'!A:N,4,FALSE)</f>
        <v>0</v>
      </c>
      <c r="AB351" s="217">
        <f>VLOOKUP(A351,'[1]CUT USD'!A:N,5,FALSE)</f>
        <v>0</v>
      </c>
      <c r="AC351" s="217">
        <f>VLOOKUP(A351,'[1]CUT USD'!A:N,6,FALSE)</f>
        <v>0</v>
      </c>
      <c r="AD351" s="217">
        <f>VLOOKUP(A351,'[1]CUT USD'!A:N,7,FALSE)</f>
        <v>0</v>
      </c>
      <c r="AE351" s="217">
        <f>VLOOKUP(A351,'[1]CUT USD'!A:N,8,FALSE)</f>
        <v>0</v>
      </c>
      <c r="AF351" s="217">
        <f>VLOOKUP(A351,'[1]CUT USD'!A:N,9,FALSE)</f>
        <v>0</v>
      </c>
      <c r="AG351" s="217">
        <f>VLOOKUP(A351,'[1]CUT USD'!A:N,10,FALSE)</f>
        <v>0</v>
      </c>
      <c r="AH351" s="217">
        <f>VLOOKUP(A351,'[1]CUT USD'!A:N,11,FALSE)</f>
        <v>0</v>
      </c>
      <c r="AI351" s="217">
        <f>VLOOKUP(A351,'[1]CUT USD'!A:N,12,FALSE)</f>
        <v>0</v>
      </c>
      <c r="AJ351" s="217">
        <f>VLOOKUP(A351,'[1]CUT USD'!A:N,13,FALSE)</f>
        <v>0</v>
      </c>
      <c r="AK351" s="217">
        <f>VLOOKUP(A351,'[1]CUT USD'!A:N,14,FALSE)</f>
        <v>0</v>
      </c>
      <c r="AL351" s="160">
        <f t="shared" si="7"/>
        <v>0</v>
      </c>
      <c r="AO351" s="84"/>
    </row>
    <row r="352" spans="1:41" ht="33" customHeight="1">
      <c r="A352" s="134">
        <v>1272</v>
      </c>
      <c r="B352" s="135" t="str">
        <f>PROPER(VLOOKUP(A352,[1]bd_lista!$A:$D,2,FALSE))</f>
        <v>Gobierno Autónomo Municipal De Papel Pampa</v>
      </c>
      <c r="C352" s="229" t="s">
        <v>11991</v>
      </c>
      <c r="D352" s="217">
        <f>VLOOKUP(A352,'[1]RES. TRL'!A:C,2,FALSE)</f>
        <v>0</v>
      </c>
      <c r="E352" s="217">
        <f>VLOOKUP(A352,'[1]RES. TRL'!A:C,3,FALSE)</f>
        <v>0</v>
      </c>
      <c r="F352" s="217">
        <f>VLOOKUP(A352,[1]RES.CDI!A:B,2,FALSE)</f>
        <v>0</v>
      </c>
      <c r="G352" s="217">
        <f>VLOOKUP(A352,'[1]CUT Bs'!A:S,2,FALSE)</f>
        <v>0</v>
      </c>
      <c r="H352" s="217">
        <f>VLOOKUP(A352,'[1]CUT Bs'!A:S,3,FALSE)</f>
        <v>0</v>
      </c>
      <c r="I352" s="217">
        <f>VLOOKUP(A352,'[1]CUT Bs'!A:S,4,FALSE)</f>
        <v>0</v>
      </c>
      <c r="J352" s="217">
        <f>VLOOKUP(A352,'[1]CUT Bs'!A:S,5,FALSE)</f>
        <v>0</v>
      </c>
      <c r="K352" s="217">
        <f>VLOOKUP(A352,'[1]CUT Bs'!A:S,6,FALSE)</f>
        <v>0</v>
      </c>
      <c r="L352" s="217">
        <f>VLOOKUP(A352,'[1]CUT Bs'!A:S,7,FALSE)</f>
        <v>0</v>
      </c>
      <c r="M352" s="217">
        <f>VLOOKUP(A352,'[1]CUT Bs'!A:S,8,FALSE)</f>
        <v>0</v>
      </c>
      <c r="N352" s="217">
        <f>VLOOKUP(A352,'[1]CUT Bs'!A:S,9,FALSE)</f>
        <v>0</v>
      </c>
      <c r="O352" s="217">
        <f>VLOOKUP(A352,'[1]CUT Bs'!A:S,10,FALSE)</f>
        <v>0</v>
      </c>
      <c r="P352" s="217">
        <f>VLOOKUP(A352,'[1]CUT Bs'!A:S,11,FALSE)</f>
        <v>0</v>
      </c>
      <c r="Q352" s="217">
        <f>VLOOKUP(A352,'[1]CUT Bs'!A:S,12,FALSE)</f>
        <v>0</v>
      </c>
      <c r="R352" s="217">
        <f>VLOOKUP(A352,'[1]CUT Bs'!A:S,13,FALSE)</f>
        <v>0</v>
      </c>
      <c r="S352" s="217">
        <f>VLOOKUP(A352,'[1]CUT Bs'!A:S,14,FALSE)</f>
        <v>0</v>
      </c>
      <c r="T352" s="217">
        <f>VLOOKUP(A352,'[1]CUT Bs'!A:S,15,FALSE)</f>
        <v>0</v>
      </c>
      <c r="U352" s="217">
        <f>VLOOKUP(A352,'[1]CUT Bs'!A:S,16,FALSE)</f>
        <v>0</v>
      </c>
      <c r="V352" s="217">
        <f>VLOOKUP(A352,'[1]CUT Bs'!A:S,17,FALSE)</f>
        <v>0</v>
      </c>
      <c r="W352" s="217">
        <f>VLOOKUP(A352,'[1]RES. TRL'!F:H,2,FALSE)</f>
        <v>0</v>
      </c>
      <c r="X352" s="217">
        <f>VLOOKUP(A352,'[1]RES. TRL'!F:H,3,FALSE)</f>
        <v>0</v>
      </c>
      <c r="Y352" s="217">
        <f>VLOOKUP(A352,'[1]CUT USD'!A:N,2,FALSE)</f>
        <v>0</v>
      </c>
      <c r="Z352" s="217">
        <f>VLOOKUP(A352,'[1]CUT USD'!A:N,3,FALSE)</f>
        <v>0</v>
      </c>
      <c r="AA352" s="217">
        <f>VLOOKUP(A352,'[1]CUT USD'!A:N,4,FALSE)</f>
        <v>0</v>
      </c>
      <c r="AB352" s="217">
        <f>VLOOKUP(A352,'[1]CUT USD'!A:N,5,FALSE)</f>
        <v>0</v>
      </c>
      <c r="AC352" s="217">
        <f>VLOOKUP(A352,'[1]CUT USD'!A:N,6,FALSE)</f>
        <v>0</v>
      </c>
      <c r="AD352" s="217">
        <f>VLOOKUP(A352,'[1]CUT USD'!A:N,7,FALSE)</f>
        <v>0</v>
      </c>
      <c r="AE352" s="217">
        <f>VLOOKUP(A352,'[1]CUT USD'!A:N,8,FALSE)</f>
        <v>0</v>
      </c>
      <c r="AF352" s="217">
        <f>VLOOKUP(A352,'[1]CUT USD'!A:N,9,FALSE)</f>
        <v>0</v>
      </c>
      <c r="AG352" s="217">
        <f>VLOOKUP(A352,'[1]CUT USD'!A:N,10,FALSE)</f>
        <v>0</v>
      </c>
      <c r="AH352" s="217">
        <f>VLOOKUP(A352,'[1]CUT USD'!A:N,11,FALSE)</f>
        <v>0</v>
      </c>
      <c r="AI352" s="217">
        <f>VLOOKUP(A352,'[1]CUT USD'!A:N,12,FALSE)</f>
        <v>0</v>
      </c>
      <c r="AJ352" s="217">
        <f>VLOOKUP(A352,'[1]CUT USD'!A:N,13,FALSE)</f>
        <v>0</v>
      </c>
      <c r="AK352" s="217">
        <f>VLOOKUP(A352,'[1]CUT USD'!A:N,14,FALSE)</f>
        <v>0</v>
      </c>
      <c r="AL352" s="160">
        <f t="shared" si="7"/>
        <v>0</v>
      </c>
      <c r="AO352" s="84"/>
    </row>
    <row r="353" spans="1:41" ht="33" customHeight="1">
      <c r="A353" s="134">
        <v>1273</v>
      </c>
      <c r="B353" s="135" t="str">
        <f>PROPER(VLOOKUP(A353,[1]bd_lista!$A:$D,2,FALSE))</f>
        <v>Gobierno Autónomo Municipal De Chacarilla</v>
      </c>
      <c r="C353" s="229" t="s">
        <v>11991</v>
      </c>
      <c r="D353" s="217">
        <f>VLOOKUP(A353,'[1]RES. TRL'!A:C,2,FALSE)</f>
        <v>0</v>
      </c>
      <c r="E353" s="217">
        <f>VLOOKUP(A353,'[1]RES. TRL'!A:C,3,FALSE)</f>
        <v>0</v>
      </c>
      <c r="F353" s="217">
        <f>VLOOKUP(A353,[1]RES.CDI!A:B,2,FALSE)</f>
        <v>0</v>
      </c>
      <c r="G353" s="217">
        <f>VLOOKUP(A353,'[1]CUT Bs'!A:S,2,FALSE)</f>
        <v>0</v>
      </c>
      <c r="H353" s="217">
        <f>VLOOKUP(A353,'[1]CUT Bs'!A:S,3,FALSE)</f>
        <v>0</v>
      </c>
      <c r="I353" s="217">
        <f>VLOOKUP(A353,'[1]CUT Bs'!A:S,4,FALSE)</f>
        <v>0</v>
      </c>
      <c r="J353" s="217">
        <f>VLOOKUP(A353,'[1]CUT Bs'!A:S,5,FALSE)</f>
        <v>0</v>
      </c>
      <c r="K353" s="217">
        <f>VLOOKUP(A353,'[1]CUT Bs'!A:S,6,FALSE)</f>
        <v>0</v>
      </c>
      <c r="L353" s="217">
        <f>VLOOKUP(A353,'[1]CUT Bs'!A:S,7,FALSE)</f>
        <v>0</v>
      </c>
      <c r="M353" s="217">
        <f>VLOOKUP(A353,'[1]CUT Bs'!A:S,8,FALSE)</f>
        <v>0</v>
      </c>
      <c r="N353" s="217">
        <f>VLOOKUP(A353,'[1]CUT Bs'!A:S,9,FALSE)</f>
        <v>0</v>
      </c>
      <c r="O353" s="217">
        <f>VLOOKUP(A353,'[1]CUT Bs'!A:S,10,FALSE)</f>
        <v>0</v>
      </c>
      <c r="P353" s="217">
        <f>VLOOKUP(A353,'[1]CUT Bs'!A:S,11,FALSE)</f>
        <v>0</v>
      </c>
      <c r="Q353" s="217">
        <f>VLOOKUP(A353,'[1]CUT Bs'!A:S,12,FALSE)</f>
        <v>0</v>
      </c>
      <c r="R353" s="217">
        <f>VLOOKUP(A353,'[1]CUT Bs'!A:S,13,FALSE)</f>
        <v>0</v>
      </c>
      <c r="S353" s="217">
        <f>VLOOKUP(A353,'[1]CUT Bs'!A:S,14,FALSE)</f>
        <v>0</v>
      </c>
      <c r="T353" s="217">
        <f>VLOOKUP(A353,'[1]CUT Bs'!A:S,15,FALSE)</f>
        <v>0</v>
      </c>
      <c r="U353" s="217">
        <f>VLOOKUP(A353,'[1]CUT Bs'!A:S,16,FALSE)</f>
        <v>0</v>
      </c>
      <c r="V353" s="217">
        <f>VLOOKUP(A353,'[1]CUT Bs'!A:S,17,FALSE)</f>
        <v>0</v>
      </c>
      <c r="W353" s="217">
        <f>VLOOKUP(A353,'[1]RES. TRL'!F:H,2,FALSE)</f>
        <v>0</v>
      </c>
      <c r="X353" s="217">
        <f>VLOOKUP(A353,'[1]RES. TRL'!F:H,3,FALSE)</f>
        <v>0</v>
      </c>
      <c r="Y353" s="217">
        <f>VLOOKUP(A353,'[1]CUT USD'!A:N,2,FALSE)</f>
        <v>0</v>
      </c>
      <c r="Z353" s="217">
        <f>VLOOKUP(A353,'[1]CUT USD'!A:N,3,FALSE)</f>
        <v>0</v>
      </c>
      <c r="AA353" s="217">
        <f>VLOOKUP(A353,'[1]CUT USD'!A:N,4,FALSE)</f>
        <v>0</v>
      </c>
      <c r="AB353" s="217">
        <f>VLOOKUP(A353,'[1]CUT USD'!A:N,5,FALSE)</f>
        <v>0</v>
      </c>
      <c r="AC353" s="217">
        <f>VLOOKUP(A353,'[1]CUT USD'!A:N,6,FALSE)</f>
        <v>0</v>
      </c>
      <c r="AD353" s="217">
        <f>VLOOKUP(A353,'[1]CUT USD'!A:N,7,FALSE)</f>
        <v>0</v>
      </c>
      <c r="AE353" s="217">
        <f>VLOOKUP(A353,'[1]CUT USD'!A:N,8,FALSE)</f>
        <v>0</v>
      </c>
      <c r="AF353" s="217">
        <f>VLOOKUP(A353,'[1]CUT USD'!A:N,9,FALSE)</f>
        <v>0</v>
      </c>
      <c r="AG353" s="217">
        <f>VLOOKUP(A353,'[1]CUT USD'!A:N,10,FALSE)</f>
        <v>0</v>
      </c>
      <c r="AH353" s="217">
        <f>VLOOKUP(A353,'[1]CUT USD'!A:N,11,FALSE)</f>
        <v>0</v>
      </c>
      <c r="AI353" s="217">
        <f>VLOOKUP(A353,'[1]CUT USD'!A:N,12,FALSE)</f>
        <v>0</v>
      </c>
      <c r="AJ353" s="217">
        <f>VLOOKUP(A353,'[1]CUT USD'!A:N,13,FALSE)</f>
        <v>0</v>
      </c>
      <c r="AK353" s="217">
        <f>VLOOKUP(A353,'[1]CUT USD'!A:N,14,FALSE)</f>
        <v>0</v>
      </c>
      <c r="AL353" s="160">
        <f t="shared" si="7"/>
        <v>0</v>
      </c>
      <c r="AO353" s="84"/>
    </row>
    <row r="354" spans="1:41" ht="33" customHeight="1">
      <c r="A354" s="134">
        <v>1274</v>
      </c>
      <c r="B354" s="135" t="str">
        <f>PROPER(VLOOKUP(A354,[1]bd_lista!$A:$D,2,FALSE))</f>
        <v>Gobierno Autónomo Municipal De Santiago De Machaca</v>
      </c>
      <c r="C354" s="229" t="s">
        <v>11991</v>
      </c>
      <c r="D354" s="217">
        <f>VLOOKUP(A354,'[1]RES. TRL'!A:C,2,FALSE)</f>
        <v>0</v>
      </c>
      <c r="E354" s="217">
        <f>VLOOKUP(A354,'[1]RES. TRL'!A:C,3,FALSE)</f>
        <v>0</v>
      </c>
      <c r="F354" s="217">
        <f>VLOOKUP(A354,[1]RES.CDI!A:B,2,FALSE)</f>
        <v>0</v>
      </c>
      <c r="G354" s="217">
        <f>VLOOKUP(A354,'[1]CUT Bs'!A:S,2,FALSE)</f>
        <v>0</v>
      </c>
      <c r="H354" s="217">
        <f>VLOOKUP(A354,'[1]CUT Bs'!A:S,3,FALSE)</f>
        <v>0</v>
      </c>
      <c r="I354" s="217">
        <f>VLOOKUP(A354,'[1]CUT Bs'!A:S,4,FALSE)</f>
        <v>0</v>
      </c>
      <c r="J354" s="217">
        <f>VLOOKUP(A354,'[1]CUT Bs'!A:S,5,FALSE)</f>
        <v>0</v>
      </c>
      <c r="K354" s="217">
        <f>VLOOKUP(A354,'[1]CUT Bs'!A:S,6,FALSE)</f>
        <v>0</v>
      </c>
      <c r="L354" s="217">
        <f>VLOOKUP(A354,'[1]CUT Bs'!A:S,7,FALSE)</f>
        <v>0</v>
      </c>
      <c r="M354" s="217">
        <f>VLOOKUP(A354,'[1]CUT Bs'!A:S,8,FALSE)</f>
        <v>0</v>
      </c>
      <c r="N354" s="217">
        <f>VLOOKUP(A354,'[1]CUT Bs'!A:S,9,FALSE)</f>
        <v>0</v>
      </c>
      <c r="O354" s="217">
        <f>VLOOKUP(A354,'[1]CUT Bs'!A:S,10,FALSE)</f>
        <v>0</v>
      </c>
      <c r="P354" s="217">
        <f>VLOOKUP(A354,'[1]CUT Bs'!A:S,11,FALSE)</f>
        <v>0</v>
      </c>
      <c r="Q354" s="217">
        <f>VLOOKUP(A354,'[1]CUT Bs'!A:S,12,FALSE)</f>
        <v>0</v>
      </c>
      <c r="R354" s="217">
        <f>VLOOKUP(A354,'[1]CUT Bs'!A:S,13,FALSE)</f>
        <v>0</v>
      </c>
      <c r="S354" s="217">
        <f>VLOOKUP(A354,'[1]CUT Bs'!A:S,14,FALSE)</f>
        <v>0</v>
      </c>
      <c r="T354" s="217">
        <f>VLOOKUP(A354,'[1]CUT Bs'!A:S,15,FALSE)</f>
        <v>0</v>
      </c>
      <c r="U354" s="217">
        <f>VLOOKUP(A354,'[1]CUT Bs'!A:S,16,FALSE)</f>
        <v>0</v>
      </c>
      <c r="V354" s="217">
        <f>VLOOKUP(A354,'[1]CUT Bs'!A:S,17,FALSE)</f>
        <v>0</v>
      </c>
      <c r="W354" s="217">
        <f>VLOOKUP(A354,'[1]RES. TRL'!F:H,2,FALSE)</f>
        <v>0</v>
      </c>
      <c r="X354" s="217">
        <f>VLOOKUP(A354,'[1]RES. TRL'!F:H,3,FALSE)</f>
        <v>0</v>
      </c>
      <c r="Y354" s="217">
        <f>VLOOKUP(A354,'[1]CUT USD'!A:N,2,FALSE)</f>
        <v>0</v>
      </c>
      <c r="Z354" s="217">
        <f>VLOOKUP(A354,'[1]CUT USD'!A:N,3,FALSE)</f>
        <v>0</v>
      </c>
      <c r="AA354" s="217">
        <f>VLOOKUP(A354,'[1]CUT USD'!A:N,4,FALSE)</f>
        <v>0</v>
      </c>
      <c r="AB354" s="217">
        <f>VLOOKUP(A354,'[1]CUT USD'!A:N,5,FALSE)</f>
        <v>0</v>
      </c>
      <c r="AC354" s="217">
        <f>VLOOKUP(A354,'[1]CUT USD'!A:N,6,FALSE)</f>
        <v>0</v>
      </c>
      <c r="AD354" s="217">
        <f>VLOOKUP(A354,'[1]CUT USD'!A:N,7,FALSE)</f>
        <v>0</v>
      </c>
      <c r="AE354" s="217">
        <f>VLOOKUP(A354,'[1]CUT USD'!A:N,8,FALSE)</f>
        <v>0</v>
      </c>
      <c r="AF354" s="217">
        <f>VLOOKUP(A354,'[1]CUT USD'!A:N,9,FALSE)</f>
        <v>0</v>
      </c>
      <c r="AG354" s="217">
        <f>VLOOKUP(A354,'[1]CUT USD'!A:N,10,FALSE)</f>
        <v>0</v>
      </c>
      <c r="AH354" s="217">
        <f>VLOOKUP(A354,'[1]CUT USD'!A:N,11,FALSE)</f>
        <v>0</v>
      </c>
      <c r="AI354" s="217">
        <f>VLOOKUP(A354,'[1]CUT USD'!A:N,12,FALSE)</f>
        <v>0</v>
      </c>
      <c r="AJ354" s="217">
        <f>VLOOKUP(A354,'[1]CUT USD'!A:N,13,FALSE)</f>
        <v>0</v>
      </c>
      <c r="AK354" s="217">
        <f>VLOOKUP(A354,'[1]CUT USD'!A:N,14,FALSE)</f>
        <v>0</v>
      </c>
      <c r="AL354" s="160">
        <f t="shared" si="7"/>
        <v>0</v>
      </c>
      <c r="AO354" s="84"/>
    </row>
    <row r="355" spans="1:41" ht="33" customHeight="1">
      <c r="A355" s="134">
        <v>1275</v>
      </c>
      <c r="B355" s="135" t="str">
        <f>PROPER(VLOOKUP(A355,[1]bd_lista!$A:$D,2,FALSE))</f>
        <v>Gobierno Autónomo Municipal De Catacora</v>
      </c>
      <c r="C355" s="229" t="s">
        <v>11991</v>
      </c>
      <c r="D355" s="217">
        <f>VLOOKUP(A355,'[1]RES. TRL'!A:C,2,FALSE)</f>
        <v>0</v>
      </c>
      <c r="E355" s="217">
        <f>VLOOKUP(A355,'[1]RES. TRL'!A:C,3,FALSE)</f>
        <v>0</v>
      </c>
      <c r="F355" s="217">
        <f>VLOOKUP(A355,[1]RES.CDI!A:B,2,FALSE)</f>
        <v>0</v>
      </c>
      <c r="G355" s="217">
        <f>VLOOKUP(A355,'[1]CUT Bs'!A:S,2,FALSE)</f>
        <v>0</v>
      </c>
      <c r="H355" s="217">
        <f>VLOOKUP(A355,'[1]CUT Bs'!A:S,3,FALSE)</f>
        <v>0</v>
      </c>
      <c r="I355" s="217">
        <f>VLOOKUP(A355,'[1]CUT Bs'!A:S,4,FALSE)</f>
        <v>0</v>
      </c>
      <c r="J355" s="217">
        <f>VLOOKUP(A355,'[1]CUT Bs'!A:S,5,FALSE)</f>
        <v>0</v>
      </c>
      <c r="K355" s="217">
        <f>VLOOKUP(A355,'[1]CUT Bs'!A:S,6,FALSE)</f>
        <v>0</v>
      </c>
      <c r="L355" s="217">
        <f>VLOOKUP(A355,'[1]CUT Bs'!A:S,7,FALSE)</f>
        <v>0</v>
      </c>
      <c r="M355" s="217">
        <f>VLOOKUP(A355,'[1]CUT Bs'!A:S,8,FALSE)</f>
        <v>0</v>
      </c>
      <c r="N355" s="217">
        <f>VLOOKUP(A355,'[1]CUT Bs'!A:S,9,FALSE)</f>
        <v>0</v>
      </c>
      <c r="O355" s="217">
        <f>VLOOKUP(A355,'[1]CUT Bs'!A:S,10,FALSE)</f>
        <v>0</v>
      </c>
      <c r="P355" s="217">
        <f>VLOOKUP(A355,'[1]CUT Bs'!A:S,11,FALSE)</f>
        <v>0</v>
      </c>
      <c r="Q355" s="217">
        <f>VLOOKUP(A355,'[1]CUT Bs'!A:S,12,FALSE)</f>
        <v>0</v>
      </c>
      <c r="R355" s="217">
        <f>VLOOKUP(A355,'[1]CUT Bs'!A:S,13,FALSE)</f>
        <v>0</v>
      </c>
      <c r="S355" s="217">
        <f>VLOOKUP(A355,'[1]CUT Bs'!A:S,14,FALSE)</f>
        <v>0</v>
      </c>
      <c r="T355" s="217">
        <f>VLOOKUP(A355,'[1]CUT Bs'!A:S,15,FALSE)</f>
        <v>0</v>
      </c>
      <c r="U355" s="217">
        <f>VLOOKUP(A355,'[1]CUT Bs'!A:S,16,FALSE)</f>
        <v>0</v>
      </c>
      <c r="V355" s="217">
        <f>VLOOKUP(A355,'[1]CUT Bs'!A:S,17,FALSE)</f>
        <v>0</v>
      </c>
      <c r="W355" s="217">
        <f>VLOOKUP(A355,'[1]RES. TRL'!F:H,2,FALSE)</f>
        <v>0</v>
      </c>
      <c r="X355" s="217">
        <f>VLOOKUP(A355,'[1]RES. TRL'!F:H,3,FALSE)</f>
        <v>0</v>
      </c>
      <c r="Y355" s="217">
        <f>VLOOKUP(A355,'[1]CUT USD'!A:N,2,FALSE)</f>
        <v>0</v>
      </c>
      <c r="Z355" s="217">
        <f>VLOOKUP(A355,'[1]CUT USD'!A:N,3,FALSE)</f>
        <v>0</v>
      </c>
      <c r="AA355" s="217">
        <f>VLOOKUP(A355,'[1]CUT USD'!A:N,4,FALSE)</f>
        <v>0</v>
      </c>
      <c r="AB355" s="217">
        <f>VLOOKUP(A355,'[1]CUT USD'!A:N,5,FALSE)</f>
        <v>0</v>
      </c>
      <c r="AC355" s="217">
        <f>VLOOKUP(A355,'[1]CUT USD'!A:N,6,FALSE)</f>
        <v>0</v>
      </c>
      <c r="AD355" s="217">
        <f>VLOOKUP(A355,'[1]CUT USD'!A:N,7,FALSE)</f>
        <v>0</v>
      </c>
      <c r="AE355" s="217">
        <f>VLOOKUP(A355,'[1]CUT USD'!A:N,8,FALSE)</f>
        <v>0</v>
      </c>
      <c r="AF355" s="217">
        <f>VLOOKUP(A355,'[1]CUT USD'!A:N,9,FALSE)</f>
        <v>0</v>
      </c>
      <c r="AG355" s="217">
        <f>VLOOKUP(A355,'[1]CUT USD'!A:N,10,FALSE)</f>
        <v>0</v>
      </c>
      <c r="AH355" s="217">
        <f>VLOOKUP(A355,'[1]CUT USD'!A:N,11,FALSE)</f>
        <v>0</v>
      </c>
      <c r="AI355" s="217">
        <f>VLOOKUP(A355,'[1]CUT USD'!A:N,12,FALSE)</f>
        <v>0</v>
      </c>
      <c r="AJ355" s="217">
        <f>VLOOKUP(A355,'[1]CUT USD'!A:N,13,FALSE)</f>
        <v>0</v>
      </c>
      <c r="AK355" s="217">
        <f>VLOOKUP(A355,'[1]CUT USD'!A:N,14,FALSE)</f>
        <v>0</v>
      </c>
      <c r="AL355" s="160">
        <f t="shared" si="7"/>
        <v>0</v>
      </c>
      <c r="AO355" s="84"/>
    </row>
    <row r="356" spans="1:41" ht="33" customHeight="1">
      <c r="A356" s="134">
        <v>1276</v>
      </c>
      <c r="B356" s="135" t="str">
        <f>PROPER(VLOOKUP(A356,[1]bd_lista!$A:$D,2,FALSE))</f>
        <v>Gobierno Autónomo Municipal De Mapiri</v>
      </c>
      <c r="C356" s="229" t="s">
        <v>11991</v>
      </c>
      <c r="D356" s="217">
        <f>VLOOKUP(A356,'[1]RES. TRL'!A:C,2,FALSE)</f>
        <v>0</v>
      </c>
      <c r="E356" s="217">
        <f>VLOOKUP(A356,'[1]RES. TRL'!A:C,3,FALSE)</f>
        <v>0</v>
      </c>
      <c r="F356" s="217">
        <f>VLOOKUP(A356,[1]RES.CDI!A:B,2,FALSE)</f>
        <v>0</v>
      </c>
      <c r="G356" s="217">
        <f>VLOOKUP(A356,'[1]CUT Bs'!A:S,2,FALSE)</f>
        <v>0</v>
      </c>
      <c r="H356" s="217">
        <f>VLOOKUP(A356,'[1]CUT Bs'!A:S,3,FALSE)</f>
        <v>0</v>
      </c>
      <c r="I356" s="217">
        <f>VLOOKUP(A356,'[1]CUT Bs'!A:S,4,FALSE)</f>
        <v>0</v>
      </c>
      <c r="J356" s="217">
        <f>VLOOKUP(A356,'[1]CUT Bs'!A:S,5,FALSE)</f>
        <v>0</v>
      </c>
      <c r="K356" s="217">
        <f>VLOOKUP(A356,'[1]CUT Bs'!A:S,6,FALSE)</f>
        <v>0</v>
      </c>
      <c r="L356" s="217">
        <f>VLOOKUP(A356,'[1]CUT Bs'!A:S,7,FALSE)</f>
        <v>0</v>
      </c>
      <c r="M356" s="217">
        <f>VLOOKUP(A356,'[1]CUT Bs'!A:S,8,FALSE)</f>
        <v>0</v>
      </c>
      <c r="N356" s="217">
        <f>VLOOKUP(A356,'[1]CUT Bs'!A:S,9,FALSE)</f>
        <v>0</v>
      </c>
      <c r="O356" s="217">
        <f>VLOOKUP(A356,'[1]CUT Bs'!A:S,10,FALSE)</f>
        <v>0</v>
      </c>
      <c r="P356" s="217">
        <f>VLOOKUP(A356,'[1]CUT Bs'!A:S,11,FALSE)</f>
        <v>0</v>
      </c>
      <c r="Q356" s="217">
        <f>VLOOKUP(A356,'[1]CUT Bs'!A:S,12,FALSE)</f>
        <v>0</v>
      </c>
      <c r="R356" s="217">
        <f>VLOOKUP(A356,'[1]CUT Bs'!A:S,13,FALSE)</f>
        <v>0</v>
      </c>
      <c r="S356" s="217">
        <f>VLOOKUP(A356,'[1]CUT Bs'!A:S,14,FALSE)</f>
        <v>0</v>
      </c>
      <c r="T356" s="217">
        <f>VLOOKUP(A356,'[1]CUT Bs'!A:S,15,FALSE)</f>
        <v>0</v>
      </c>
      <c r="U356" s="217">
        <f>VLOOKUP(A356,'[1]CUT Bs'!A:S,16,FALSE)</f>
        <v>0</v>
      </c>
      <c r="V356" s="217">
        <f>VLOOKUP(A356,'[1]CUT Bs'!A:S,17,FALSE)</f>
        <v>0</v>
      </c>
      <c r="W356" s="217">
        <f>VLOOKUP(A356,'[1]RES. TRL'!F:H,2,FALSE)</f>
        <v>0</v>
      </c>
      <c r="X356" s="217">
        <f>VLOOKUP(A356,'[1]RES. TRL'!F:H,3,FALSE)</f>
        <v>0</v>
      </c>
      <c r="Y356" s="217">
        <f>VLOOKUP(A356,'[1]CUT USD'!A:N,2,FALSE)</f>
        <v>0</v>
      </c>
      <c r="Z356" s="217">
        <f>VLOOKUP(A356,'[1]CUT USD'!A:N,3,FALSE)</f>
        <v>0</v>
      </c>
      <c r="AA356" s="217">
        <f>VLOOKUP(A356,'[1]CUT USD'!A:N,4,FALSE)</f>
        <v>0</v>
      </c>
      <c r="AB356" s="217">
        <f>VLOOKUP(A356,'[1]CUT USD'!A:N,5,FALSE)</f>
        <v>0</v>
      </c>
      <c r="AC356" s="217">
        <f>VLOOKUP(A356,'[1]CUT USD'!A:N,6,FALSE)</f>
        <v>0</v>
      </c>
      <c r="AD356" s="217">
        <f>VLOOKUP(A356,'[1]CUT USD'!A:N,7,FALSE)</f>
        <v>0</v>
      </c>
      <c r="AE356" s="217">
        <f>VLOOKUP(A356,'[1]CUT USD'!A:N,8,FALSE)</f>
        <v>0</v>
      </c>
      <c r="AF356" s="217">
        <f>VLOOKUP(A356,'[1]CUT USD'!A:N,9,FALSE)</f>
        <v>0</v>
      </c>
      <c r="AG356" s="217">
        <f>VLOOKUP(A356,'[1]CUT USD'!A:N,10,FALSE)</f>
        <v>0</v>
      </c>
      <c r="AH356" s="217">
        <f>VLOOKUP(A356,'[1]CUT USD'!A:N,11,FALSE)</f>
        <v>0</v>
      </c>
      <c r="AI356" s="217">
        <f>VLOOKUP(A356,'[1]CUT USD'!A:N,12,FALSE)</f>
        <v>0</v>
      </c>
      <c r="AJ356" s="217">
        <f>VLOOKUP(A356,'[1]CUT USD'!A:N,13,FALSE)</f>
        <v>0</v>
      </c>
      <c r="AK356" s="217">
        <f>VLOOKUP(A356,'[1]CUT USD'!A:N,14,FALSE)</f>
        <v>0</v>
      </c>
      <c r="AL356" s="160">
        <f t="shared" si="7"/>
        <v>0</v>
      </c>
      <c r="AO356" s="84"/>
    </row>
    <row r="357" spans="1:41" ht="33" customHeight="1">
      <c r="A357" s="134">
        <v>1277</v>
      </c>
      <c r="B357" s="135" t="str">
        <f>PROPER(VLOOKUP(A357,[1]bd_lista!$A:$D,2,FALSE))</f>
        <v>Gobierno Autónomo Municipal De Teoponte</v>
      </c>
      <c r="C357" s="229" t="s">
        <v>11991</v>
      </c>
      <c r="D357" s="217">
        <f>VLOOKUP(A357,'[1]RES. TRL'!A:C,2,FALSE)</f>
        <v>0</v>
      </c>
      <c r="E357" s="217">
        <f>VLOOKUP(A357,'[1]RES. TRL'!A:C,3,FALSE)</f>
        <v>0</v>
      </c>
      <c r="F357" s="217">
        <f>VLOOKUP(A357,[1]RES.CDI!A:B,2,FALSE)</f>
        <v>0</v>
      </c>
      <c r="G357" s="217">
        <f>VLOOKUP(A357,'[1]CUT Bs'!A:S,2,FALSE)</f>
        <v>0</v>
      </c>
      <c r="H357" s="217">
        <f>VLOOKUP(A357,'[1]CUT Bs'!A:S,3,FALSE)</f>
        <v>0</v>
      </c>
      <c r="I357" s="217">
        <f>VLOOKUP(A357,'[1]CUT Bs'!A:S,4,FALSE)</f>
        <v>0</v>
      </c>
      <c r="J357" s="217">
        <f>VLOOKUP(A357,'[1]CUT Bs'!A:S,5,FALSE)</f>
        <v>0</v>
      </c>
      <c r="K357" s="217">
        <f>VLOOKUP(A357,'[1]CUT Bs'!A:S,6,FALSE)</f>
        <v>0</v>
      </c>
      <c r="L357" s="217">
        <f>VLOOKUP(A357,'[1]CUT Bs'!A:S,7,FALSE)</f>
        <v>0</v>
      </c>
      <c r="M357" s="217">
        <f>VLOOKUP(A357,'[1]CUT Bs'!A:S,8,FALSE)</f>
        <v>0</v>
      </c>
      <c r="N357" s="217">
        <f>VLOOKUP(A357,'[1]CUT Bs'!A:S,9,FALSE)</f>
        <v>0</v>
      </c>
      <c r="O357" s="217">
        <f>VLOOKUP(A357,'[1]CUT Bs'!A:S,10,FALSE)</f>
        <v>0</v>
      </c>
      <c r="P357" s="217">
        <f>VLOOKUP(A357,'[1]CUT Bs'!A:S,11,FALSE)</f>
        <v>0</v>
      </c>
      <c r="Q357" s="217">
        <f>VLOOKUP(A357,'[1]CUT Bs'!A:S,12,FALSE)</f>
        <v>0</v>
      </c>
      <c r="R357" s="217">
        <f>VLOOKUP(A357,'[1]CUT Bs'!A:S,13,FALSE)</f>
        <v>0</v>
      </c>
      <c r="S357" s="217">
        <f>VLOOKUP(A357,'[1]CUT Bs'!A:S,14,FALSE)</f>
        <v>0</v>
      </c>
      <c r="T357" s="217">
        <f>VLOOKUP(A357,'[1]CUT Bs'!A:S,15,FALSE)</f>
        <v>0</v>
      </c>
      <c r="U357" s="217">
        <f>VLOOKUP(A357,'[1]CUT Bs'!A:S,16,FALSE)</f>
        <v>0</v>
      </c>
      <c r="V357" s="217">
        <f>VLOOKUP(A357,'[1]CUT Bs'!A:S,17,FALSE)</f>
        <v>0</v>
      </c>
      <c r="W357" s="217">
        <f>VLOOKUP(A357,'[1]RES. TRL'!F:H,2,FALSE)</f>
        <v>0</v>
      </c>
      <c r="X357" s="217">
        <f>VLOOKUP(A357,'[1]RES. TRL'!F:H,3,FALSE)</f>
        <v>0</v>
      </c>
      <c r="Y357" s="217">
        <f>VLOOKUP(A357,'[1]CUT USD'!A:N,2,FALSE)</f>
        <v>0</v>
      </c>
      <c r="Z357" s="217">
        <f>VLOOKUP(A357,'[1]CUT USD'!A:N,3,FALSE)</f>
        <v>0</v>
      </c>
      <c r="AA357" s="217">
        <f>VLOOKUP(A357,'[1]CUT USD'!A:N,4,FALSE)</f>
        <v>0</v>
      </c>
      <c r="AB357" s="217">
        <f>VLOOKUP(A357,'[1]CUT USD'!A:N,5,FALSE)</f>
        <v>0</v>
      </c>
      <c r="AC357" s="217">
        <f>VLOOKUP(A357,'[1]CUT USD'!A:N,6,FALSE)</f>
        <v>0</v>
      </c>
      <c r="AD357" s="217">
        <f>VLOOKUP(A357,'[1]CUT USD'!A:N,7,FALSE)</f>
        <v>0</v>
      </c>
      <c r="AE357" s="217">
        <f>VLOOKUP(A357,'[1]CUT USD'!A:N,8,FALSE)</f>
        <v>0</v>
      </c>
      <c r="AF357" s="217">
        <f>VLOOKUP(A357,'[1]CUT USD'!A:N,9,FALSE)</f>
        <v>0</v>
      </c>
      <c r="AG357" s="217">
        <f>VLOOKUP(A357,'[1]CUT USD'!A:N,10,FALSE)</f>
        <v>0</v>
      </c>
      <c r="AH357" s="217">
        <f>VLOOKUP(A357,'[1]CUT USD'!A:N,11,FALSE)</f>
        <v>0</v>
      </c>
      <c r="AI357" s="217">
        <f>VLOOKUP(A357,'[1]CUT USD'!A:N,12,FALSE)</f>
        <v>0</v>
      </c>
      <c r="AJ357" s="217">
        <f>VLOOKUP(A357,'[1]CUT USD'!A:N,13,FALSE)</f>
        <v>0</v>
      </c>
      <c r="AK357" s="217">
        <f>VLOOKUP(A357,'[1]CUT USD'!A:N,14,FALSE)</f>
        <v>0</v>
      </c>
      <c r="AL357" s="160">
        <f t="shared" si="7"/>
        <v>0</v>
      </c>
      <c r="AO357" s="84"/>
    </row>
    <row r="358" spans="1:41" ht="33" customHeight="1">
      <c r="A358" s="134">
        <v>1278</v>
      </c>
      <c r="B358" s="135" t="str">
        <f>PROPER(VLOOKUP(A358,[1]bd_lista!$A:$D,2,FALSE))</f>
        <v>Gobierno Autónomo Municipal De San Andrés De Machaca</v>
      </c>
      <c r="C358" s="229" t="s">
        <v>11991</v>
      </c>
      <c r="D358" s="217">
        <f>VLOOKUP(A358,'[1]RES. TRL'!A:C,2,FALSE)</f>
        <v>0</v>
      </c>
      <c r="E358" s="217">
        <f>VLOOKUP(A358,'[1]RES. TRL'!A:C,3,FALSE)</f>
        <v>0</v>
      </c>
      <c r="F358" s="217">
        <f>VLOOKUP(A358,[1]RES.CDI!A:B,2,FALSE)</f>
        <v>0</v>
      </c>
      <c r="G358" s="217">
        <f>VLOOKUP(A358,'[1]CUT Bs'!A:S,2,FALSE)</f>
        <v>0</v>
      </c>
      <c r="H358" s="217">
        <f>VLOOKUP(A358,'[1]CUT Bs'!A:S,3,FALSE)</f>
        <v>0</v>
      </c>
      <c r="I358" s="217">
        <f>VLOOKUP(A358,'[1]CUT Bs'!A:S,4,FALSE)</f>
        <v>0</v>
      </c>
      <c r="J358" s="217">
        <f>VLOOKUP(A358,'[1]CUT Bs'!A:S,5,FALSE)</f>
        <v>0</v>
      </c>
      <c r="K358" s="217">
        <f>VLOOKUP(A358,'[1]CUT Bs'!A:S,6,FALSE)</f>
        <v>0</v>
      </c>
      <c r="L358" s="217">
        <f>VLOOKUP(A358,'[1]CUT Bs'!A:S,7,FALSE)</f>
        <v>0</v>
      </c>
      <c r="M358" s="217">
        <f>VLOOKUP(A358,'[1]CUT Bs'!A:S,8,FALSE)</f>
        <v>0</v>
      </c>
      <c r="N358" s="217">
        <f>VLOOKUP(A358,'[1]CUT Bs'!A:S,9,FALSE)</f>
        <v>0</v>
      </c>
      <c r="O358" s="217">
        <f>VLOOKUP(A358,'[1]CUT Bs'!A:S,10,FALSE)</f>
        <v>0</v>
      </c>
      <c r="P358" s="217">
        <f>VLOOKUP(A358,'[1]CUT Bs'!A:S,11,FALSE)</f>
        <v>0</v>
      </c>
      <c r="Q358" s="217">
        <f>VLOOKUP(A358,'[1]CUT Bs'!A:S,12,FALSE)</f>
        <v>0</v>
      </c>
      <c r="R358" s="217">
        <f>VLOOKUP(A358,'[1]CUT Bs'!A:S,13,FALSE)</f>
        <v>0</v>
      </c>
      <c r="S358" s="217">
        <f>VLOOKUP(A358,'[1]CUT Bs'!A:S,14,FALSE)</f>
        <v>0</v>
      </c>
      <c r="T358" s="217">
        <f>VLOOKUP(A358,'[1]CUT Bs'!A:S,15,FALSE)</f>
        <v>0</v>
      </c>
      <c r="U358" s="217">
        <f>VLOOKUP(A358,'[1]CUT Bs'!A:S,16,FALSE)</f>
        <v>0</v>
      </c>
      <c r="V358" s="217">
        <f>VLOOKUP(A358,'[1]CUT Bs'!A:S,17,FALSE)</f>
        <v>0</v>
      </c>
      <c r="W358" s="217">
        <f>VLOOKUP(A358,'[1]RES. TRL'!F:H,2,FALSE)</f>
        <v>0</v>
      </c>
      <c r="X358" s="217">
        <f>VLOOKUP(A358,'[1]RES. TRL'!F:H,3,FALSE)</f>
        <v>0</v>
      </c>
      <c r="Y358" s="217">
        <f>VLOOKUP(A358,'[1]CUT USD'!A:N,2,FALSE)</f>
        <v>0</v>
      </c>
      <c r="Z358" s="217">
        <f>VLOOKUP(A358,'[1]CUT USD'!A:N,3,FALSE)</f>
        <v>0</v>
      </c>
      <c r="AA358" s="217">
        <f>VLOOKUP(A358,'[1]CUT USD'!A:N,4,FALSE)</f>
        <v>0</v>
      </c>
      <c r="AB358" s="217">
        <f>VLOOKUP(A358,'[1]CUT USD'!A:N,5,FALSE)</f>
        <v>0</v>
      </c>
      <c r="AC358" s="217">
        <f>VLOOKUP(A358,'[1]CUT USD'!A:N,6,FALSE)</f>
        <v>0</v>
      </c>
      <c r="AD358" s="217">
        <f>VLOOKUP(A358,'[1]CUT USD'!A:N,7,FALSE)</f>
        <v>0</v>
      </c>
      <c r="AE358" s="217">
        <f>VLOOKUP(A358,'[1]CUT USD'!A:N,8,FALSE)</f>
        <v>0</v>
      </c>
      <c r="AF358" s="217">
        <f>VLOOKUP(A358,'[1]CUT USD'!A:N,9,FALSE)</f>
        <v>0</v>
      </c>
      <c r="AG358" s="217">
        <f>VLOOKUP(A358,'[1]CUT USD'!A:N,10,FALSE)</f>
        <v>0</v>
      </c>
      <c r="AH358" s="217">
        <f>VLOOKUP(A358,'[1]CUT USD'!A:N,11,FALSE)</f>
        <v>0</v>
      </c>
      <c r="AI358" s="217">
        <f>VLOOKUP(A358,'[1]CUT USD'!A:N,12,FALSE)</f>
        <v>0</v>
      </c>
      <c r="AJ358" s="217">
        <f>VLOOKUP(A358,'[1]CUT USD'!A:N,13,FALSE)</f>
        <v>0</v>
      </c>
      <c r="AK358" s="217">
        <f>VLOOKUP(A358,'[1]CUT USD'!A:N,14,FALSE)</f>
        <v>0</v>
      </c>
      <c r="AL358" s="160">
        <f t="shared" si="7"/>
        <v>0</v>
      </c>
      <c r="AO358" s="84"/>
    </row>
    <row r="359" spans="1:41" ht="33" customHeight="1">
      <c r="A359" s="134">
        <v>1279</v>
      </c>
      <c r="B359" s="135" t="str">
        <f>PROPER(VLOOKUP(A359,[1]bd_lista!$A:$D,2,FALSE))</f>
        <v>Gobierno Autónomo Municipal De Jesús De Machaca</v>
      </c>
      <c r="C359" s="229" t="s">
        <v>11991</v>
      </c>
      <c r="D359" s="217">
        <f>VLOOKUP(A359,'[1]RES. TRL'!A:C,2,FALSE)</f>
        <v>0</v>
      </c>
      <c r="E359" s="217">
        <f>VLOOKUP(A359,'[1]RES. TRL'!A:C,3,FALSE)</f>
        <v>0</v>
      </c>
      <c r="F359" s="217">
        <f>VLOOKUP(A359,[1]RES.CDI!A:B,2,FALSE)</f>
        <v>0</v>
      </c>
      <c r="G359" s="217">
        <f>VLOOKUP(A359,'[1]CUT Bs'!A:S,2,FALSE)</f>
        <v>0</v>
      </c>
      <c r="H359" s="217">
        <f>VLOOKUP(A359,'[1]CUT Bs'!A:S,3,FALSE)</f>
        <v>0</v>
      </c>
      <c r="I359" s="217">
        <f>VLOOKUP(A359,'[1]CUT Bs'!A:S,4,FALSE)</f>
        <v>0</v>
      </c>
      <c r="J359" s="217">
        <f>VLOOKUP(A359,'[1]CUT Bs'!A:S,5,FALSE)</f>
        <v>0</v>
      </c>
      <c r="K359" s="217">
        <f>VLOOKUP(A359,'[1]CUT Bs'!A:S,6,FALSE)</f>
        <v>0</v>
      </c>
      <c r="L359" s="217">
        <f>VLOOKUP(A359,'[1]CUT Bs'!A:S,7,FALSE)</f>
        <v>0</v>
      </c>
      <c r="M359" s="217">
        <f>VLOOKUP(A359,'[1]CUT Bs'!A:S,8,FALSE)</f>
        <v>0</v>
      </c>
      <c r="N359" s="217">
        <f>VLOOKUP(A359,'[1]CUT Bs'!A:S,9,FALSE)</f>
        <v>0</v>
      </c>
      <c r="O359" s="217">
        <f>VLOOKUP(A359,'[1]CUT Bs'!A:S,10,FALSE)</f>
        <v>0</v>
      </c>
      <c r="P359" s="217">
        <f>VLOOKUP(A359,'[1]CUT Bs'!A:S,11,FALSE)</f>
        <v>0</v>
      </c>
      <c r="Q359" s="217">
        <f>VLOOKUP(A359,'[1]CUT Bs'!A:S,12,FALSE)</f>
        <v>0</v>
      </c>
      <c r="R359" s="217">
        <f>VLOOKUP(A359,'[1]CUT Bs'!A:S,13,FALSE)</f>
        <v>0</v>
      </c>
      <c r="S359" s="217">
        <f>VLOOKUP(A359,'[1]CUT Bs'!A:S,14,FALSE)</f>
        <v>0</v>
      </c>
      <c r="T359" s="217">
        <f>VLOOKUP(A359,'[1]CUT Bs'!A:S,15,FALSE)</f>
        <v>0</v>
      </c>
      <c r="U359" s="217">
        <f>VLOOKUP(A359,'[1]CUT Bs'!A:S,16,FALSE)</f>
        <v>0</v>
      </c>
      <c r="V359" s="217">
        <f>VLOOKUP(A359,'[1]CUT Bs'!A:S,17,FALSE)</f>
        <v>0</v>
      </c>
      <c r="W359" s="217">
        <f>VLOOKUP(A359,'[1]RES. TRL'!F:H,2,FALSE)</f>
        <v>0</v>
      </c>
      <c r="X359" s="217">
        <f>VLOOKUP(A359,'[1]RES. TRL'!F:H,3,FALSE)</f>
        <v>0</v>
      </c>
      <c r="Y359" s="217">
        <f>VLOOKUP(A359,'[1]CUT USD'!A:N,2,FALSE)</f>
        <v>0</v>
      </c>
      <c r="Z359" s="217">
        <f>VLOOKUP(A359,'[1]CUT USD'!A:N,3,FALSE)</f>
        <v>0</v>
      </c>
      <c r="AA359" s="217">
        <f>VLOOKUP(A359,'[1]CUT USD'!A:N,4,FALSE)</f>
        <v>0</v>
      </c>
      <c r="AB359" s="217">
        <f>VLOOKUP(A359,'[1]CUT USD'!A:N,5,FALSE)</f>
        <v>0</v>
      </c>
      <c r="AC359" s="217">
        <f>VLOOKUP(A359,'[1]CUT USD'!A:N,6,FALSE)</f>
        <v>0</v>
      </c>
      <c r="AD359" s="217">
        <f>VLOOKUP(A359,'[1]CUT USD'!A:N,7,FALSE)</f>
        <v>0</v>
      </c>
      <c r="AE359" s="217">
        <f>VLOOKUP(A359,'[1]CUT USD'!A:N,8,FALSE)</f>
        <v>0</v>
      </c>
      <c r="AF359" s="217">
        <f>VLOOKUP(A359,'[1]CUT USD'!A:N,9,FALSE)</f>
        <v>0</v>
      </c>
      <c r="AG359" s="217">
        <f>VLOOKUP(A359,'[1]CUT USD'!A:N,10,FALSE)</f>
        <v>0</v>
      </c>
      <c r="AH359" s="217">
        <f>VLOOKUP(A359,'[1]CUT USD'!A:N,11,FALSE)</f>
        <v>0</v>
      </c>
      <c r="AI359" s="217">
        <f>VLOOKUP(A359,'[1]CUT USD'!A:N,12,FALSE)</f>
        <v>0</v>
      </c>
      <c r="AJ359" s="217">
        <f>VLOOKUP(A359,'[1]CUT USD'!A:N,13,FALSE)</f>
        <v>0</v>
      </c>
      <c r="AK359" s="217">
        <f>VLOOKUP(A359,'[1]CUT USD'!A:N,14,FALSE)</f>
        <v>0</v>
      </c>
      <c r="AL359" s="160">
        <f t="shared" si="7"/>
        <v>0</v>
      </c>
      <c r="AO359" s="84"/>
    </row>
    <row r="360" spans="1:41" ht="33" customHeight="1">
      <c r="A360" s="134">
        <v>1280</v>
      </c>
      <c r="B360" s="135" t="str">
        <f>PROPER(VLOOKUP(A360,[1]bd_lista!$A:$D,2,FALSE))</f>
        <v>Gobierno Autónomo Municipal De Taraco</v>
      </c>
      <c r="C360" s="229" t="s">
        <v>11991</v>
      </c>
      <c r="D360" s="217">
        <f>VLOOKUP(A360,'[1]RES. TRL'!A:C,2,FALSE)</f>
        <v>0</v>
      </c>
      <c r="E360" s="217">
        <f>VLOOKUP(A360,'[1]RES. TRL'!A:C,3,FALSE)</f>
        <v>0</v>
      </c>
      <c r="F360" s="217">
        <f>VLOOKUP(A360,[1]RES.CDI!A:B,2,FALSE)</f>
        <v>0</v>
      </c>
      <c r="G360" s="217">
        <f>VLOOKUP(A360,'[1]CUT Bs'!A:S,2,FALSE)</f>
        <v>0</v>
      </c>
      <c r="H360" s="217">
        <f>VLOOKUP(A360,'[1]CUT Bs'!A:S,3,FALSE)</f>
        <v>0</v>
      </c>
      <c r="I360" s="217">
        <f>VLOOKUP(A360,'[1]CUT Bs'!A:S,4,FALSE)</f>
        <v>0</v>
      </c>
      <c r="J360" s="217">
        <f>VLOOKUP(A360,'[1]CUT Bs'!A:S,5,FALSE)</f>
        <v>0</v>
      </c>
      <c r="K360" s="217">
        <f>VLOOKUP(A360,'[1]CUT Bs'!A:S,6,FALSE)</f>
        <v>0</v>
      </c>
      <c r="L360" s="217">
        <f>VLOOKUP(A360,'[1]CUT Bs'!A:S,7,FALSE)</f>
        <v>0</v>
      </c>
      <c r="M360" s="217">
        <f>VLOOKUP(A360,'[1]CUT Bs'!A:S,8,FALSE)</f>
        <v>0</v>
      </c>
      <c r="N360" s="217">
        <f>VLOOKUP(A360,'[1]CUT Bs'!A:S,9,FALSE)</f>
        <v>0</v>
      </c>
      <c r="O360" s="217">
        <f>VLOOKUP(A360,'[1]CUT Bs'!A:S,10,FALSE)</f>
        <v>0</v>
      </c>
      <c r="P360" s="217">
        <f>VLOOKUP(A360,'[1]CUT Bs'!A:S,11,FALSE)</f>
        <v>0</v>
      </c>
      <c r="Q360" s="217">
        <f>VLOOKUP(A360,'[1]CUT Bs'!A:S,12,FALSE)</f>
        <v>0</v>
      </c>
      <c r="R360" s="217">
        <f>VLOOKUP(A360,'[1]CUT Bs'!A:S,13,FALSE)</f>
        <v>0</v>
      </c>
      <c r="S360" s="217">
        <f>VLOOKUP(A360,'[1]CUT Bs'!A:S,14,FALSE)</f>
        <v>0</v>
      </c>
      <c r="T360" s="217">
        <f>VLOOKUP(A360,'[1]CUT Bs'!A:S,15,FALSE)</f>
        <v>0</v>
      </c>
      <c r="U360" s="217">
        <f>VLOOKUP(A360,'[1]CUT Bs'!A:S,16,FALSE)</f>
        <v>0</v>
      </c>
      <c r="V360" s="217">
        <f>VLOOKUP(A360,'[1]CUT Bs'!A:S,17,FALSE)</f>
        <v>0</v>
      </c>
      <c r="W360" s="217">
        <f>VLOOKUP(A360,'[1]RES. TRL'!F:H,2,FALSE)</f>
        <v>0</v>
      </c>
      <c r="X360" s="217">
        <f>VLOOKUP(A360,'[1]RES. TRL'!F:H,3,FALSE)</f>
        <v>0</v>
      </c>
      <c r="Y360" s="217">
        <f>VLOOKUP(A360,'[1]CUT USD'!A:N,2,FALSE)</f>
        <v>0</v>
      </c>
      <c r="Z360" s="217">
        <f>VLOOKUP(A360,'[1]CUT USD'!A:N,3,FALSE)</f>
        <v>0</v>
      </c>
      <c r="AA360" s="217">
        <f>VLOOKUP(A360,'[1]CUT USD'!A:N,4,FALSE)</f>
        <v>0</v>
      </c>
      <c r="AB360" s="217">
        <f>VLOOKUP(A360,'[1]CUT USD'!A:N,5,FALSE)</f>
        <v>0</v>
      </c>
      <c r="AC360" s="217">
        <f>VLOOKUP(A360,'[1]CUT USD'!A:N,6,FALSE)</f>
        <v>0</v>
      </c>
      <c r="AD360" s="217">
        <f>VLOOKUP(A360,'[1]CUT USD'!A:N,7,FALSE)</f>
        <v>0</v>
      </c>
      <c r="AE360" s="217">
        <f>VLOOKUP(A360,'[1]CUT USD'!A:N,8,FALSE)</f>
        <v>0</v>
      </c>
      <c r="AF360" s="217">
        <f>VLOOKUP(A360,'[1]CUT USD'!A:N,9,FALSE)</f>
        <v>0</v>
      </c>
      <c r="AG360" s="217">
        <f>VLOOKUP(A360,'[1]CUT USD'!A:N,10,FALSE)</f>
        <v>0</v>
      </c>
      <c r="AH360" s="217">
        <f>VLOOKUP(A360,'[1]CUT USD'!A:N,11,FALSE)</f>
        <v>0</v>
      </c>
      <c r="AI360" s="217">
        <f>VLOOKUP(A360,'[1]CUT USD'!A:N,12,FALSE)</f>
        <v>0</v>
      </c>
      <c r="AJ360" s="217">
        <f>VLOOKUP(A360,'[1]CUT USD'!A:N,13,FALSE)</f>
        <v>0</v>
      </c>
      <c r="AK360" s="217">
        <f>VLOOKUP(A360,'[1]CUT USD'!A:N,14,FALSE)</f>
        <v>0</v>
      </c>
      <c r="AL360" s="160">
        <f t="shared" si="7"/>
        <v>0</v>
      </c>
      <c r="AO360" s="84"/>
    </row>
    <row r="361" spans="1:41" ht="33" customHeight="1">
      <c r="A361" s="134">
        <v>1281</v>
      </c>
      <c r="B361" s="135" t="str">
        <f>PROPER(VLOOKUP(A361,[1]bd_lista!$A:$D,2,FALSE))</f>
        <v>Gobierno Autónomo Municipal De Huarina</v>
      </c>
      <c r="C361" s="229" t="s">
        <v>11991</v>
      </c>
      <c r="D361" s="217">
        <f>VLOOKUP(A361,'[1]RES. TRL'!A:C,2,FALSE)</f>
        <v>0</v>
      </c>
      <c r="E361" s="217">
        <f>VLOOKUP(A361,'[1]RES. TRL'!A:C,3,FALSE)</f>
        <v>0</v>
      </c>
      <c r="F361" s="217">
        <f>VLOOKUP(A361,[1]RES.CDI!A:B,2,FALSE)</f>
        <v>0</v>
      </c>
      <c r="G361" s="217">
        <f>VLOOKUP(A361,'[1]CUT Bs'!A:S,2,FALSE)</f>
        <v>0</v>
      </c>
      <c r="H361" s="217">
        <f>VLOOKUP(A361,'[1]CUT Bs'!A:S,3,FALSE)</f>
        <v>0</v>
      </c>
      <c r="I361" s="217">
        <f>VLOOKUP(A361,'[1]CUT Bs'!A:S,4,FALSE)</f>
        <v>0</v>
      </c>
      <c r="J361" s="217">
        <f>VLOOKUP(A361,'[1]CUT Bs'!A:S,5,FALSE)</f>
        <v>0</v>
      </c>
      <c r="K361" s="217">
        <f>VLOOKUP(A361,'[1]CUT Bs'!A:S,6,FALSE)</f>
        <v>0</v>
      </c>
      <c r="L361" s="217">
        <f>VLOOKUP(A361,'[1]CUT Bs'!A:S,7,FALSE)</f>
        <v>0</v>
      </c>
      <c r="M361" s="217">
        <f>VLOOKUP(A361,'[1]CUT Bs'!A:S,8,FALSE)</f>
        <v>0</v>
      </c>
      <c r="N361" s="217">
        <f>VLOOKUP(A361,'[1]CUT Bs'!A:S,9,FALSE)</f>
        <v>0</v>
      </c>
      <c r="O361" s="217">
        <f>VLOOKUP(A361,'[1]CUT Bs'!A:S,10,FALSE)</f>
        <v>0</v>
      </c>
      <c r="P361" s="217">
        <f>VLOOKUP(A361,'[1]CUT Bs'!A:S,11,FALSE)</f>
        <v>0</v>
      </c>
      <c r="Q361" s="217">
        <f>VLOOKUP(A361,'[1]CUT Bs'!A:S,12,FALSE)</f>
        <v>0</v>
      </c>
      <c r="R361" s="217">
        <f>VLOOKUP(A361,'[1]CUT Bs'!A:S,13,FALSE)</f>
        <v>0</v>
      </c>
      <c r="S361" s="217">
        <f>VLOOKUP(A361,'[1]CUT Bs'!A:S,14,FALSE)</f>
        <v>0</v>
      </c>
      <c r="T361" s="217">
        <f>VLOOKUP(A361,'[1]CUT Bs'!A:S,15,FALSE)</f>
        <v>0</v>
      </c>
      <c r="U361" s="217">
        <f>VLOOKUP(A361,'[1]CUT Bs'!A:S,16,FALSE)</f>
        <v>0</v>
      </c>
      <c r="V361" s="217">
        <f>VLOOKUP(A361,'[1]CUT Bs'!A:S,17,FALSE)</f>
        <v>0</v>
      </c>
      <c r="W361" s="217">
        <f>VLOOKUP(A361,'[1]RES. TRL'!F:H,2,FALSE)</f>
        <v>0</v>
      </c>
      <c r="X361" s="217">
        <f>VLOOKUP(A361,'[1]RES. TRL'!F:H,3,FALSE)</f>
        <v>0</v>
      </c>
      <c r="Y361" s="217">
        <f>VLOOKUP(A361,'[1]CUT USD'!A:N,2,FALSE)</f>
        <v>0</v>
      </c>
      <c r="Z361" s="217">
        <f>VLOOKUP(A361,'[1]CUT USD'!A:N,3,FALSE)</f>
        <v>0</v>
      </c>
      <c r="AA361" s="217">
        <f>VLOOKUP(A361,'[1]CUT USD'!A:N,4,FALSE)</f>
        <v>0</v>
      </c>
      <c r="AB361" s="217">
        <f>VLOOKUP(A361,'[1]CUT USD'!A:N,5,FALSE)</f>
        <v>0</v>
      </c>
      <c r="AC361" s="217">
        <f>VLOOKUP(A361,'[1]CUT USD'!A:N,6,FALSE)</f>
        <v>0</v>
      </c>
      <c r="AD361" s="217">
        <f>VLOOKUP(A361,'[1]CUT USD'!A:N,7,FALSE)</f>
        <v>0</v>
      </c>
      <c r="AE361" s="217">
        <f>VLOOKUP(A361,'[1]CUT USD'!A:N,8,FALSE)</f>
        <v>0</v>
      </c>
      <c r="AF361" s="217">
        <f>VLOOKUP(A361,'[1]CUT USD'!A:N,9,FALSE)</f>
        <v>0</v>
      </c>
      <c r="AG361" s="217">
        <f>VLOOKUP(A361,'[1]CUT USD'!A:N,10,FALSE)</f>
        <v>0</v>
      </c>
      <c r="AH361" s="217">
        <f>VLOOKUP(A361,'[1]CUT USD'!A:N,11,FALSE)</f>
        <v>0</v>
      </c>
      <c r="AI361" s="217">
        <f>VLOOKUP(A361,'[1]CUT USD'!A:N,12,FALSE)</f>
        <v>0</v>
      </c>
      <c r="AJ361" s="217">
        <f>VLOOKUP(A361,'[1]CUT USD'!A:N,13,FALSE)</f>
        <v>0</v>
      </c>
      <c r="AK361" s="217">
        <f>VLOOKUP(A361,'[1]CUT USD'!A:N,14,FALSE)</f>
        <v>0</v>
      </c>
      <c r="AL361" s="160">
        <f t="shared" si="7"/>
        <v>0</v>
      </c>
      <c r="AO361" s="84"/>
    </row>
    <row r="362" spans="1:41" ht="33" customHeight="1">
      <c r="A362" s="134">
        <v>1282</v>
      </c>
      <c r="B362" s="135" t="str">
        <f>PROPER(VLOOKUP(A362,[1]bd_lista!$A:$D,2,FALSE))</f>
        <v>Gobierno Autónomo Municipal De Santiago De Huata</v>
      </c>
      <c r="C362" s="229" t="s">
        <v>11991</v>
      </c>
      <c r="D362" s="217">
        <f>VLOOKUP(A362,'[1]RES. TRL'!A:C,2,FALSE)</f>
        <v>0</v>
      </c>
      <c r="E362" s="217">
        <f>VLOOKUP(A362,'[1]RES. TRL'!A:C,3,FALSE)</f>
        <v>0</v>
      </c>
      <c r="F362" s="217">
        <f>VLOOKUP(A362,[1]RES.CDI!A:B,2,FALSE)</f>
        <v>0</v>
      </c>
      <c r="G362" s="217">
        <f>VLOOKUP(A362,'[1]CUT Bs'!A:S,2,FALSE)</f>
        <v>0</v>
      </c>
      <c r="H362" s="217">
        <f>VLOOKUP(A362,'[1]CUT Bs'!A:S,3,FALSE)</f>
        <v>0</v>
      </c>
      <c r="I362" s="217">
        <f>VLOOKUP(A362,'[1]CUT Bs'!A:S,4,FALSE)</f>
        <v>0</v>
      </c>
      <c r="J362" s="217">
        <f>VLOOKUP(A362,'[1]CUT Bs'!A:S,5,FALSE)</f>
        <v>0</v>
      </c>
      <c r="K362" s="217">
        <f>VLOOKUP(A362,'[1]CUT Bs'!A:S,6,FALSE)</f>
        <v>0</v>
      </c>
      <c r="L362" s="217">
        <f>VLOOKUP(A362,'[1]CUT Bs'!A:S,7,FALSE)</f>
        <v>0</v>
      </c>
      <c r="M362" s="217">
        <f>VLOOKUP(A362,'[1]CUT Bs'!A:S,8,FALSE)</f>
        <v>0</v>
      </c>
      <c r="N362" s="217">
        <f>VLOOKUP(A362,'[1]CUT Bs'!A:S,9,FALSE)</f>
        <v>0</v>
      </c>
      <c r="O362" s="217">
        <f>VLOOKUP(A362,'[1]CUT Bs'!A:S,10,FALSE)</f>
        <v>0</v>
      </c>
      <c r="P362" s="217">
        <f>VLOOKUP(A362,'[1]CUT Bs'!A:S,11,FALSE)</f>
        <v>0</v>
      </c>
      <c r="Q362" s="217">
        <f>VLOOKUP(A362,'[1]CUT Bs'!A:S,12,FALSE)</f>
        <v>0</v>
      </c>
      <c r="R362" s="217">
        <f>VLOOKUP(A362,'[1]CUT Bs'!A:S,13,FALSE)</f>
        <v>0</v>
      </c>
      <c r="S362" s="217">
        <f>VLOOKUP(A362,'[1]CUT Bs'!A:S,14,FALSE)</f>
        <v>0</v>
      </c>
      <c r="T362" s="217">
        <f>VLOOKUP(A362,'[1]CUT Bs'!A:S,15,FALSE)</f>
        <v>0</v>
      </c>
      <c r="U362" s="217">
        <f>VLOOKUP(A362,'[1]CUT Bs'!A:S,16,FALSE)</f>
        <v>0</v>
      </c>
      <c r="V362" s="217">
        <f>VLOOKUP(A362,'[1]CUT Bs'!A:S,17,FALSE)</f>
        <v>0</v>
      </c>
      <c r="W362" s="217">
        <f>VLOOKUP(A362,'[1]RES. TRL'!F:H,2,FALSE)</f>
        <v>0</v>
      </c>
      <c r="X362" s="217">
        <f>VLOOKUP(A362,'[1]RES. TRL'!F:H,3,FALSE)</f>
        <v>0</v>
      </c>
      <c r="Y362" s="217">
        <f>VLOOKUP(A362,'[1]CUT USD'!A:N,2,FALSE)</f>
        <v>0</v>
      </c>
      <c r="Z362" s="217">
        <f>VLOOKUP(A362,'[1]CUT USD'!A:N,3,FALSE)</f>
        <v>0</v>
      </c>
      <c r="AA362" s="217">
        <f>VLOOKUP(A362,'[1]CUT USD'!A:N,4,FALSE)</f>
        <v>0</v>
      </c>
      <c r="AB362" s="217">
        <f>VLOOKUP(A362,'[1]CUT USD'!A:N,5,FALSE)</f>
        <v>0</v>
      </c>
      <c r="AC362" s="217">
        <f>VLOOKUP(A362,'[1]CUT USD'!A:N,6,FALSE)</f>
        <v>0</v>
      </c>
      <c r="AD362" s="217">
        <f>VLOOKUP(A362,'[1]CUT USD'!A:N,7,FALSE)</f>
        <v>0</v>
      </c>
      <c r="AE362" s="217">
        <f>VLOOKUP(A362,'[1]CUT USD'!A:N,8,FALSE)</f>
        <v>0</v>
      </c>
      <c r="AF362" s="217">
        <f>VLOOKUP(A362,'[1]CUT USD'!A:N,9,FALSE)</f>
        <v>0</v>
      </c>
      <c r="AG362" s="217">
        <f>VLOOKUP(A362,'[1]CUT USD'!A:N,10,FALSE)</f>
        <v>0</v>
      </c>
      <c r="AH362" s="217">
        <f>VLOOKUP(A362,'[1]CUT USD'!A:N,11,FALSE)</f>
        <v>0</v>
      </c>
      <c r="AI362" s="217">
        <f>VLOOKUP(A362,'[1]CUT USD'!A:N,12,FALSE)</f>
        <v>0</v>
      </c>
      <c r="AJ362" s="217">
        <f>VLOOKUP(A362,'[1]CUT USD'!A:N,13,FALSE)</f>
        <v>0</v>
      </c>
      <c r="AK362" s="217">
        <f>VLOOKUP(A362,'[1]CUT USD'!A:N,14,FALSE)</f>
        <v>0</v>
      </c>
      <c r="AL362" s="160">
        <f t="shared" si="7"/>
        <v>0</v>
      </c>
      <c r="AO362" s="84"/>
    </row>
    <row r="363" spans="1:41" ht="33" customHeight="1">
      <c r="A363" s="134">
        <v>1283</v>
      </c>
      <c r="B363" s="135" t="str">
        <f>PROPER(VLOOKUP(A363,[1]bd_lista!$A:$D,2,FALSE))</f>
        <v>Gobierno Autónomo Municipal De Escoma</v>
      </c>
      <c r="C363" s="229" t="s">
        <v>11991</v>
      </c>
      <c r="D363" s="217">
        <f>VLOOKUP(A363,'[1]RES. TRL'!A:C,2,FALSE)</f>
        <v>0</v>
      </c>
      <c r="E363" s="217">
        <f>VLOOKUP(A363,'[1]RES. TRL'!A:C,3,FALSE)</f>
        <v>0</v>
      </c>
      <c r="F363" s="217">
        <f>VLOOKUP(A363,[1]RES.CDI!A:B,2,FALSE)</f>
        <v>0</v>
      </c>
      <c r="G363" s="217">
        <f>VLOOKUP(A363,'[1]CUT Bs'!A:S,2,FALSE)</f>
        <v>0</v>
      </c>
      <c r="H363" s="217">
        <f>VLOOKUP(A363,'[1]CUT Bs'!A:S,3,FALSE)</f>
        <v>0</v>
      </c>
      <c r="I363" s="217">
        <f>VLOOKUP(A363,'[1]CUT Bs'!A:S,4,FALSE)</f>
        <v>0</v>
      </c>
      <c r="J363" s="217">
        <f>VLOOKUP(A363,'[1]CUT Bs'!A:S,5,FALSE)</f>
        <v>0</v>
      </c>
      <c r="K363" s="217">
        <f>VLOOKUP(A363,'[1]CUT Bs'!A:S,6,FALSE)</f>
        <v>0</v>
      </c>
      <c r="L363" s="217">
        <f>VLOOKUP(A363,'[1]CUT Bs'!A:S,7,FALSE)</f>
        <v>0</v>
      </c>
      <c r="M363" s="217">
        <f>VLOOKUP(A363,'[1]CUT Bs'!A:S,8,FALSE)</f>
        <v>0</v>
      </c>
      <c r="N363" s="217">
        <f>VLOOKUP(A363,'[1]CUT Bs'!A:S,9,FALSE)</f>
        <v>0</v>
      </c>
      <c r="O363" s="217">
        <f>VLOOKUP(A363,'[1]CUT Bs'!A:S,10,FALSE)</f>
        <v>0</v>
      </c>
      <c r="P363" s="217">
        <f>VLOOKUP(A363,'[1]CUT Bs'!A:S,11,FALSE)</f>
        <v>0</v>
      </c>
      <c r="Q363" s="217">
        <f>VLOOKUP(A363,'[1]CUT Bs'!A:S,12,FALSE)</f>
        <v>0</v>
      </c>
      <c r="R363" s="217">
        <f>VLOOKUP(A363,'[1]CUT Bs'!A:S,13,FALSE)</f>
        <v>0</v>
      </c>
      <c r="S363" s="217">
        <f>VLOOKUP(A363,'[1]CUT Bs'!A:S,14,FALSE)</f>
        <v>0</v>
      </c>
      <c r="T363" s="217">
        <f>VLOOKUP(A363,'[1]CUT Bs'!A:S,15,FALSE)</f>
        <v>0</v>
      </c>
      <c r="U363" s="217">
        <f>VLOOKUP(A363,'[1]CUT Bs'!A:S,16,FALSE)</f>
        <v>0</v>
      </c>
      <c r="V363" s="217">
        <f>VLOOKUP(A363,'[1]CUT Bs'!A:S,17,FALSE)</f>
        <v>0</v>
      </c>
      <c r="W363" s="217">
        <f>VLOOKUP(A363,'[1]RES. TRL'!F:H,2,FALSE)</f>
        <v>0</v>
      </c>
      <c r="X363" s="217">
        <f>VLOOKUP(A363,'[1]RES. TRL'!F:H,3,FALSE)</f>
        <v>0</v>
      </c>
      <c r="Y363" s="217">
        <f>VLOOKUP(A363,'[1]CUT USD'!A:N,2,FALSE)</f>
        <v>0</v>
      </c>
      <c r="Z363" s="217">
        <f>VLOOKUP(A363,'[1]CUT USD'!A:N,3,FALSE)</f>
        <v>0</v>
      </c>
      <c r="AA363" s="217">
        <f>VLOOKUP(A363,'[1]CUT USD'!A:N,4,FALSE)</f>
        <v>0</v>
      </c>
      <c r="AB363" s="217">
        <f>VLOOKUP(A363,'[1]CUT USD'!A:N,5,FALSE)</f>
        <v>0</v>
      </c>
      <c r="AC363" s="217">
        <f>VLOOKUP(A363,'[1]CUT USD'!A:N,6,FALSE)</f>
        <v>0</v>
      </c>
      <c r="AD363" s="217">
        <f>VLOOKUP(A363,'[1]CUT USD'!A:N,7,FALSE)</f>
        <v>0</v>
      </c>
      <c r="AE363" s="217">
        <f>VLOOKUP(A363,'[1]CUT USD'!A:N,8,FALSE)</f>
        <v>0</v>
      </c>
      <c r="AF363" s="217">
        <f>VLOOKUP(A363,'[1]CUT USD'!A:N,9,FALSE)</f>
        <v>0</v>
      </c>
      <c r="AG363" s="217">
        <f>VLOOKUP(A363,'[1]CUT USD'!A:N,10,FALSE)</f>
        <v>0</v>
      </c>
      <c r="AH363" s="217">
        <f>VLOOKUP(A363,'[1]CUT USD'!A:N,11,FALSE)</f>
        <v>0</v>
      </c>
      <c r="AI363" s="217">
        <f>VLOOKUP(A363,'[1]CUT USD'!A:N,12,FALSE)</f>
        <v>0</v>
      </c>
      <c r="AJ363" s="217">
        <f>VLOOKUP(A363,'[1]CUT USD'!A:N,13,FALSE)</f>
        <v>0</v>
      </c>
      <c r="AK363" s="217">
        <f>VLOOKUP(A363,'[1]CUT USD'!A:N,14,FALSE)</f>
        <v>0</v>
      </c>
      <c r="AL363" s="160">
        <f t="shared" si="7"/>
        <v>0</v>
      </c>
      <c r="AO363" s="84"/>
    </row>
    <row r="364" spans="1:41" ht="33" customHeight="1">
      <c r="A364" s="134">
        <v>1284</v>
      </c>
      <c r="B364" s="135" t="str">
        <f>PROPER(VLOOKUP(A364,[1]bd_lista!$A:$D,2,FALSE))</f>
        <v>Gobierno Autónomo Municipal De Humanata</v>
      </c>
      <c r="C364" s="229" t="s">
        <v>11991</v>
      </c>
      <c r="D364" s="217">
        <f>VLOOKUP(A364,'[1]RES. TRL'!A:C,2,FALSE)</f>
        <v>0</v>
      </c>
      <c r="E364" s="217">
        <f>VLOOKUP(A364,'[1]RES. TRL'!A:C,3,FALSE)</f>
        <v>0</v>
      </c>
      <c r="F364" s="217">
        <f>VLOOKUP(A364,[1]RES.CDI!A:B,2,FALSE)</f>
        <v>0</v>
      </c>
      <c r="G364" s="217">
        <f>VLOOKUP(A364,'[1]CUT Bs'!A:S,2,FALSE)</f>
        <v>0</v>
      </c>
      <c r="H364" s="217">
        <f>VLOOKUP(A364,'[1]CUT Bs'!A:S,3,FALSE)</f>
        <v>0</v>
      </c>
      <c r="I364" s="217">
        <f>VLOOKUP(A364,'[1]CUT Bs'!A:S,4,FALSE)</f>
        <v>0</v>
      </c>
      <c r="J364" s="217">
        <f>VLOOKUP(A364,'[1]CUT Bs'!A:S,5,FALSE)</f>
        <v>0</v>
      </c>
      <c r="K364" s="217">
        <f>VLOOKUP(A364,'[1]CUT Bs'!A:S,6,FALSE)</f>
        <v>0</v>
      </c>
      <c r="L364" s="217">
        <f>VLOOKUP(A364,'[1]CUT Bs'!A:S,7,FALSE)</f>
        <v>0</v>
      </c>
      <c r="M364" s="217">
        <f>VLOOKUP(A364,'[1]CUT Bs'!A:S,8,FALSE)</f>
        <v>0</v>
      </c>
      <c r="N364" s="217">
        <f>VLOOKUP(A364,'[1]CUT Bs'!A:S,9,FALSE)</f>
        <v>0</v>
      </c>
      <c r="O364" s="217">
        <f>VLOOKUP(A364,'[1]CUT Bs'!A:S,10,FALSE)</f>
        <v>0</v>
      </c>
      <c r="P364" s="217">
        <f>VLOOKUP(A364,'[1]CUT Bs'!A:S,11,FALSE)</f>
        <v>0</v>
      </c>
      <c r="Q364" s="217">
        <f>VLOOKUP(A364,'[1]CUT Bs'!A:S,12,FALSE)</f>
        <v>0</v>
      </c>
      <c r="R364" s="217">
        <f>VLOOKUP(A364,'[1]CUT Bs'!A:S,13,FALSE)</f>
        <v>0</v>
      </c>
      <c r="S364" s="217">
        <f>VLOOKUP(A364,'[1]CUT Bs'!A:S,14,FALSE)</f>
        <v>0</v>
      </c>
      <c r="T364" s="217">
        <f>VLOOKUP(A364,'[1]CUT Bs'!A:S,15,FALSE)</f>
        <v>0</v>
      </c>
      <c r="U364" s="217">
        <f>VLOOKUP(A364,'[1]CUT Bs'!A:S,16,FALSE)</f>
        <v>0</v>
      </c>
      <c r="V364" s="217">
        <f>VLOOKUP(A364,'[1]CUT Bs'!A:S,17,FALSE)</f>
        <v>0</v>
      </c>
      <c r="W364" s="217">
        <f>VLOOKUP(A364,'[1]RES. TRL'!F:H,2,FALSE)</f>
        <v>0</v>
      </c>
      <c r="X364" s="217">
        <f>VLOOKUP(A364,'[1]RES. TRL'!F:H,3,FALSE)</f>
        <v>0</v>
      </c>
      <c r="Y364" s="217">
        <f>VLOOKUP(A364,'[1]CUT USD'!A:N,2,FALSE)</f>
        <v>0</v>
      </c>
      <c r="Z364" s="217">
        <f>VLOOKUP(A364,'[1]CUT USD'!A:N,3,FALSE)</f>
        <v>0</v>
      </c>
      <c r="AA364" s="217">
        <f>VLOOKUP(A364,'[1]CUT USD'!A:N,4,FALSE)</f>
        <v>0</v>
      </c>
      <c r="AB364" s="217">
        <f>VLOOKUP(A364,'[1]CUT USD'!A:N,5,FALSE)</f>
        <v>0</v>
      </c>
      <c r="AC364" s="217">
        <f>VLOOKUP(A364,'[1]CUT USD'!A:N,6,FALSE)</f>
        <v>0</v>
      </c>
      <c r="AD364" s="217">
        <f>VLOOKUP(A364,'[1]CUT USD'!A:N,7,FALSE)</f>
        <v>0</v>
      </c>
      <c r="AE364" s="217">
        <f>VLOOKUP(A364,'[1]CUT USD'!A:N,8,FALSE)</f>
        <v>0</v>
      </c>
      <c r="AF364" s="217">
        <f>VLOOKUP(A364,'[1]CUT USD'!A:N,9,FALSE)</f>
        <v>0</v>
      </c>
      <c r="AG364" s="217">
        <f>VLOOKUP(A364,'[1]CUT USD'!A:N,10,FALSE)</f>
        <v>0</v>
      </c>
      <c r="AH364" s="217">
        <f>VLOOKUP(A364,'[1]CUT USD'!A:N,11,FALSE)</f>
        <v>0</v>
      </c>
      <c r="AI364" s="217">
        <f>VLOOKUP(A364,'[1]CUT USD'!A:N,12,FALSE)</f>
        <v>0</v>
      </c>
      <c r="AJ364" s="217">
        <f>VLOOKUP(A364,'[1]CUT USD'!A:N,13,FALSE)</f>
        <v>0</v>
      </c>
      <c r="AK364" s="217">
        <f>VLOOKUP(A364,'[1]CUT USD'!A:N,14,FALSE)</f>
        <v>0</v>
      </c>
      <c r="AL364" s="160">
        <f t="shared" si="7"/>
        <v>0</v>
      </c>
      <c r="AO364" s="84"/>
    </row>
    <row r="365" spans="1:41" ht="33" customHeight="1">
      <c r="A365" s="134">
        <v>1285</v>
      </c>
      <c r="B365" s="135" t="str">
        <f>PROPER(VLOOKUP(A365,[1]bd_lista!$A:$D,2,FALSE))</f>
        <v>Gobierno Autónomo Municipal De Alto Beni</v>
      </c>
      <c r="C365" s="229" t="s">
        <v>11991</v>
      </c>
      <c r="D365" s="217">
        <f>VLOOKUP(A365,'[1]RES. TRL'!A:C,2,FALSE)</f>
        <v>0</v>
      </c>
      <c r="E365" s="217">
        <f>VLOOKUP(A365,'[1]RES. TRL'!A:C,3,FALSE)</f>
        <v>0</v>
      </c>
      <c r="F365" s="217">
        <f>VLOOKUP(A365,[1]RES.CDI!A:B,2,FALSE)</f>
        <v>0</v>
      </c>
      <c r="G365" s="217">
        <f>VLOOKUP(A365,'[1]CUT Bs'!A:S,2,FALSE)</f>
        <v>0</v>
      </c>
      <c r="H365" s="217">
        <f>VLOOKUP(A365,'[1]CUT Bs'!A:S,3,FALSE)</f>
        <v>0</v>
      </c>
      <c r="I365" s="217">
        <f>VLOOKUP(A365,'[1]CUT Bs'!A:S,4,FALSE)</f>
        <v>0</v>
      </c>
      <c r="J365" s="217">
        <f>VLOOKUP(A365,'[1]CUT Bs'!A:S,5,FALSE)</f>
        <v>0</v>
      </c>
      <c r="K365" s="217">
        <f>VLOOKUP(A365,'[1]CUT Bs'!A:S,6,FALSE)</f>
        <v>0</v>
      </c>
      <c r="L365" s="217">
        <f>VLOOKUP(A365,'[1]CUT Bs'!A:S,7,FALSE)</f>
        <v>0</v>
      </c>
      <c r="M365" s="217">
        <f>VLOOKUP(A365,'[1]CUT Bs'!A:S,8,FALSE)</f>
        <v>0</v>
      </c>
      <c r="N365" s="217">
        <f>VLOOKUP(A365,'[1]CUT Bs'!A:S,9,FALSE)</f>
        <v>0</v>
      </c>
      <c r="O365" s="217">
        <f>VLOOKUP(A365,'[1]CUT Bs'!A:S,10,FALSE)</f>
        <v>0</v>
      </c>
      <c r="P365" s="217">
        <f>VLOOKUP(A365,'[1]CUT Bs'!A:S,11,FALSE)</f>
        <v>0</v>
      </c>
      <c r="Q365" s="217">
        <f>VLOOKUP(A365,'[1]CUT Bs'!A:S,12,FALSE)</f>
        <v>0</v>
      </c>
      <c r="R365" s="217">
        <f>VLOOKUP(A365,'[1]CUT Bs'!A:S,13,FALSE)</f>
        <v>0</v>
      </c>
      <c r="S365" s="217">
        <f>VLOOKUP(A365,'[1]CUT Bs'!A:S,14,FALSE)</f>
        <v>0</v>
      </c>
      <c r="T365" s="217">
        <f>VLOOKUP(A365,'[1]CUT Bs'!A:S,15,FALSE)</f>
        <v>0</v>
      </c>
      <c r="U365" s="217">
        <f>VLOOKUP(A365,'[1]CUT Bs'!A:S,16,FALSE)</f>
        <v>0</v>
      </c>
      <c r="V365" s="217">
        <f>VLOOKUP(A365,'[1]CUT Bs'!A:S,17,FALSE)</f>
        <v>0</v>
      </c>
      <c r="W365" s="217">
        <f>VLOOKUP(A365,'[1]RES. TRL'!F:H,2,FALSE)</f>
        <v>0</v>
      </c>
      <c r="X365" s="217">
        <f>VLOOKUP(A365,'[1]RES. TRL'!F:H,3,FALSE)</f>
        <v>0</v>
      </c>
      <c r="Y365" s="217">
        <f>VLOOKUP(A365,'[1]CUT USD'!A:N,2,FALSE)</f>
        <v>0</v>
      </c>
      <c r="Z365" s="217">
        <f>VLOOKUP(A365,'[1]CUT USD'!A:N,3,FALSE)</f>
        <v>0</v>
      </c>
      <c r="AA365" s="217">
        <f>VLOOKUP(A365,'[1]CUT USD'!A:N,4,FALSE)</f>
        <v>0</v>
      </c>
      <c r="AB365" s="217">
        <f>VLOOKUP(A365,'[1]CUT USD'!A:N,5,FALSE)</f>
        <v>0</v>
      </c>
      <c r="AC365" s="217">
        <f>VLOOKUP(A365,'[1]CUT USD'!A:N,6,FALSE)</f>
        <v>0</v>
      </c>
      <c r="AD365" s="217">
        <f>VLOOKUP(A365,'[1]CUT USD'!A:N,7,FALSE)</f>
        <v>0</v>
      </c>
      <c r="AE365" s="217">
        <f>VLOOKUP(A365,'[1]CUT USD'!A:N,8,FALSE)</f>
        <v>0</v>
      </c>
      <c r="AF365" s="217">
        <f>VLOOKUP(A365,'[1]CUT USD'!A:N,9,FALSE)</f>
        <v>0</v>
      </c>
      <c r="AG365" s="217">
        <f>VLOOKUP(A365,'[1]CUT USD'!A:N,10,FALSE)</f>
        <v>0</v>
      </c>
      <c r="AH365" s="217">
        <f>VLOOKUP(A365,'[1]CUT USD'!A:N,11,FALSE)</f>
        <v>0</v>
      </c>
      <c r="AI365" s="217">
        <f>VLOOKUP(A365,'[1]CUT USD'!A:N,12,FALSE)</f>
        <v>0</v>
      </c>
      <c r="AJ365" s="217">
        <f>VLOOKUP(A365,'[1]CUT USD'!A:N,13,FALSE)</f>
        <v>0</v>
      </c>
      <c r="AK365" s="217">
        <f>VLOOKUP(A365,'[1]CUT USD'!A:N,14,FALSE)</f>
        <v>0</v>
      </c>
      <c r="AL365" s="160">
        <f t="shared" si="7"/>
        <v>0</v>
      </c>
      <c r="AO365" s="84"/>
    </row>
    <row r="366" spans="1:41" ht="33" customHeight="1">
      <c r="A366" s="134">
        <v>1286</v>
      </c>
      <c r="B366" s="135" t="str">
        <f>PROPER(VLOOKUP(A366,[1]bd_lista!$A:$D,2,FALSE))</f>
        <v>Gobierno Autónomo Municipal De Huatajata</v>
      </c>
      <c r="C366" s="229" t="s">
        <v>11991</v>
      </c>
      <c r="D366" s="217">
        <f>VLOOKUP(A366,'[1]RES. TRL'!A:C,2,FALSE)</f>
        <v>0</v>
      </c>
      <c r="E366" s="217">
        <f>VLOOKUP(A366,'[1]RES. TRL'!A:C,3,FALSE)</f>
        <v>0</v>
      </c>
      <c r="F366" s="217">
        <f>VLOOKUP(A366,[1]RES.CDI!A:B,2,FALSE)</f>
        <v>0</v>
      </c>
      <c r="G366" s="217">
        <f>VLOOKUP(A366,'[1]CUT Bs'!A:S,2,FALSE)</f>
        <v>0</v>
      </c>
      <c r="H366" s="217">
        <f>VLOOKUP(A366,'[1]CUT Bs'!A:S,3,FALSE)</f>
        <v>0</v>
      </c>
      <c r="I366" s="217">
        <f>VLOOKUP(A366,'[1]CUT Bs'!A:S,4,FALSE)</f>
        <v>0</v>
      </c>
      <c r="J366" s="217">
        <f>VLOOKUP(A366,'[1]CUT Bs'!A:S,5,FALSE)</f>
        <v>0</v>
      </c>
      <c r="K366" s="217">
        <f>VLOOKUP(A366,'[1]CUT Bs'!A:S,6,FALSE)</f>
        <v>0</v>
      </c>
      <c r="L366" s="217">
        <f>VLOOKUP(A366,'[1]CUT Bs'!A:S,7,FALSE)</f>
        <v>0</v>
      </c>
      <c r="M366" s="217">
        <f>VLOOKUP(A366,'[1]CUT Bs'!A:S,8,FALSE)</f>
        <v>0</v>
      </c>
      <c r="N366" s="217">
        <f>VLOOKUP(A366,'[1]CUT Bs'!A:S,9,FALSE)</f>
        <v>0</v>
      </c>
      <c r="O366" s="217">
        <f>VLOOKUP(A366,'[1]CUT Bs'!A:S,10,FALSE)</f>
        <v>0</v>
      </c>
      <c r="P366" s="217">
        <f>VLOOKUP(A366,'[1]CUT Bs'!A:S,11,FALSE)</f>
        <v>0</v>
      </c>
      <c r="Q366" s="217">
        <f>VLOOKUP(A366,'[1]CUT Bs'!A:S,12,FALSE)</f>
        <v>0</v>
      </c>
      <c r="R366" s="217">
        <f>VLOOKUP(A366,'[1]CUT Bs'!A:S,13,FALSE)</f>
        <v>0</v>
      </c>
      <c r="S366" s="217">
        <f>VLOOKUP(A366,'[1]CUT Bs'!A:S,14,FALSE)</f>
        <v>0</v>
      </c>
      <c r="T366" s="217">
        <f>VLOOKUP(A366,'[1]CUT Bs'!A:S,15,FALSE)</f>
        <v>0</v>
      </c>
      <c r="U366" s="217">
        <f>VLOOKUP(A366,'[1]CUT Bs'!A:S,16,FALSE)</f>
        <v>0</v>
      </c>
      <c r="V366" s="217">
        <f>VLOOKUP(A366,'[1]CUT Bs'!A:S,17,FALSE)</f>
        <v>0</v>
      </c>
      <c r="W366" s="217">
        <f>VLOOKUP(A366,'[1]RES. TRL'!F:H,2,FALSE)</f>
        <v>0</v>
      </c>
      <c r="X366" s="217">
        <f>VLOOKUP(A366,'[1]RES. TRL'!F:H,3,FALSE)</f>
        <v>0</v>
      </c>
      <c r="Y366" s="217">
        <f>VLOOKUP(A366,'[1]CUT USD'!A:N,2,FALSE)</f>
        <v>0</v>
      </c>
      <c r="Z366" s="217">
        <f>VLOOKUP(A366,'[1]CUT USD'!A:N,3,FALSE)</f>
        <v>0</v>
      </c>
      <c r="AA366" s="217">
        <f>VLOOKUP(A366,'[1]CUT USD'!A:N,4,FALSE)</f>
        <v>0</v>
      </c>
      <c r="AB366" s="217">
        <f>VLOOKUP(A366,'[1]CUT USD'!A:N,5,FALSE)</f>
        <v>0</v>
      </c>
      <c r="AC366" s="217">
        <f>VLOOKUP(A366,'[1]CUT USD'!A:N,6,FALSE)</f>
        <v>0</v>
      </c>
      <c r="AD366" s="217">
        <f>VLOOKUP(A366,'[1]CUT USD'!A:N,7,FALSE)</f>
        <v>0</v>
      </c>
      <c r="AE366" s="217">
        <f>VLOOKUP(A366,'[1]CUT USD'!A:N,8,FALSE)</f>
        <v>0</v>
      </c>
      <c r="AF366" s="217">
        <f>VLOOKUP(A366,'[1]CUT USD'!A:N,9,FALSE)</f>
        <v>0</v>
      </c>
      <c r="AG366" s="217">
        <f>VLOOKUP(A366,'[1]CUT USD'!A:N,10,FALSE)</f>
        <v>0</v>
      </c>
      <c r="AH366" s="217">
        <f>VLOOKUP(A366,'[1]CUT USD'!A:N,11,FALSE)</f>
        <v>0</v>
      </c>
      <c r="AI366" s="217">
        <f>VLOOKUP(A366,'[1]CUT USD'!A:N,12,FALSE)</f>
        <v>0</v>
      </c>
      <c r="AJ366" s="217">
        <f>VLOOKUP(A366,'[1]CUT USD'!A:N,13,FALSE)</f>
        <v>0</v>
      </c>
      <c r="AK366" s="217">
        <f>VLOOKUP(A366,'[1]CUT USD'!A:N,14,FALSE)</f>
        <v>0</v>
      </c>
      <c r="AL366" s="160">
        <f t="shared" si="7"/>
        <v>0</v>
      </c>
      <c r="AO366" s="84"/>
    </row>
    <row r="367" spans="1:41" ht="33" customHeight="1">
      <c r="A367" s="134">
        <v>1287</v>
      </c>
      <c r="B367" s="135" t="str">
        <f>PROPER(VLOOKUP(A367,[1]bd_lista!$A:$D,2,FALSE))</f>
        <v>Gobierno Autónomo Municipal De Chua Cocani</v>
      </c>
      <c r="C367" s="229" t="s">
        <v>11991</v>
      </c>
      <c r="D367" s="217">
        <f>VLOOKUP(A367,'[1]RES. TRL'!A:C,2,FALSE)</f>
        <v>0</v>
      </c>
      <c r="E367" s="217">
        <f>VLOOKUP(A367,'[1]RES. TRL'!A:C,3,FALSE)</f>
        <v>0</v>
      </c>
      <c r="F367" s="217">
        <f>VLOOKUP(A367,[1]RES.CDI!A:B,2,FALSE)</f>
        <v>0</v>
      </c>
      <c r="G367" s="217">
        <f>VLOOKUP(A367,'[1]CUT Bs'!A:S,2,FALSE)</f>
        <v>0</v>
      </c>
      <c r="H367" s="217">
        <f>VLOOKUP(A367,'[1]CUT Bs'!A:S,3,FALSE)</f>
        <v>0</v>
      </c>
      <c r="I367" s="217">
        <f>VLOOKUP(A367,'[1]CUT Bs'!A:S,4,FALSE)</f>
        <v>0</v>
      </c>
      <c r="J367" s="217">
        <f>VLOOKUP(A367,'[1]CUT Bs'!A:S,5,FALSE)</f>
        <v>0</v>
      </c>
      <c r="K367" s="217">
        <f>VLOOKUP(A367,'[1]CUT Bs'!A:S,6,FALSE)</f>
        <v>0</v>
      </c>
      <c r="L367" s="217">
        <f>VLOOKUP(A367,'[1]CUT Bs'!A:S,7,FALSE)</f>
        <v>0</v>
      </c>
      <c r="M367" s="217">
        <f>VLOOKUP(A367,'[1]CUT Bs'!A:S,8,FALSE)</f>
        <v>0</v>
      </c>
      <c r="N367" s="217">
        <f>VLOOKUP(A367,'[1]CUT Bs'!A:S,9,FALSE)</f>
        <v>0</v>
      </c>
      <c r="O367" s="217">
        <f>VLOOKUP(A367,'[1]CUT Bs'!A:S,10,FALSE)</f>
        <v>0</v>
      </c>
      <c r="P367" s="217">
        <f>VLOOKUP(A367,'[1]CUT Bs'!A:S,11,FALSE)</f>
        <v>0</v>
      </c>
      <c r="Q367" s="217">
        <f>VLOOKUP(A367,'[1]CUT Bs'!A:S,12,FALSE)</f>
        <v>0</v>
      </c>
      <c r="R367" s="217">
        <f>VLOOKUP(A367,'[1]CUT Bs'!A:S,13,FALSE)</f>
        <v>0</v>
      </c>
      <c r="S367" s="217">
        <f>VLOOKUP(A367,'[1]CUT Bs'!A:S,14,FALSE)</f>
        <v>0</v>
      </c>
      <c r="T367" s="217">
        <f>VLOOKUP(A367,'[1]CUT Bs'!A:S,15,FALSE)</f>
        <v>0</v>
      </c>
      <c r="U367" s="217">
        <f>VLOOKUP(A367,'[1]CUT Bs'!A:S,16,FALSE)</f>
        <v>0</v>
      </c>
      <c r="V367" s="217">
        <f>VLOOKUP(A367,'[1]CUT Bs'!A:S,17,FALSE)</f>
        <v>0</v>
      </c>
      <c r="W367" s="217">
        <f>VLOOKUP(A367,'[1]RES. TRL'!F:H,2,FALSE)</f>
        <v>0</v>
      </c>
      <c r="X367" s="217">
        <f>VLOOKUP(A367,'[1]RES. TRL'!F:H,3,FALSE)</f>
        <v>0</v>
      </c>
      <c r="Y367" s="217">
        <f>VLOOKUP(A367,'[1]CUT USD'!A:N,2,FALSE)</f>
        <v>0</v>
      </c>
      <c r="Z367" s="217">
        <f>VLOOKUP(A367,'[1]CUT USD'!A:N,3,FALSE)</f>
        <v>0</v>
      </c>
      <c r="AA367" s="217">
        <f>VLOOKUP(A367,'[1]CUT USD'!A:N,4,FALSE)</f>
        <v>0</v>
      </c>
      <c r="AB367" s="217">
        <f>VLOOKUP(A367,'[1]CUT USD'!A:N,5,FALSE)</f>
        <v>0</v>
      </c>
      <c r="AC367" s="217">
        <f>VLOOKUP(A367,'[1]CUT USD'!A:N,6,FALSE)</f>
        <v>0</v>
      </c>
      <c r="AD367" s="217">
        <f>VLOOKUP(A367,'[1]CUT USD'!A:N,7,FALSE)</f>
        <v>0</v>
      </c>
      <c r="AE367" s="217">
        <f>VLOOKUP(A367,'[1]CUT USD'!A:N,8,FALSE)</f>
        <v>0</v>
      </c>
      <c r="AF367" s="217">
        <f>VLOOKUP(A367,'[1]CUT USD'!A:N,9,FALSE)</f>
        <v>0</v>
      </c>
      <c r="AG367" s="217">
        <f>VLOOKUP(A367,'[1]CUT USD'!A:N,10,FALSE)</f>
        <v>0</v>
      </c>
      <c r="AH367" s="217">
        <f>VLOOKUP(A367,'[1]CUT USD'!A:N,11,FALSE)</f>
        <v>0</v>
      </c>
      <c r="AI367" s="217">
        <f>VLOOKUP(A367,'[1]CUT USD'!A:N,12,FALSE)</f>
        <v>0</v>
      </c>
      <c r="AJ367" s="217">
        <f>VLOOKUP(A367,'[1]CUT USD'!A:N,13,FALSE)</f>
        <v>0</v>
      </c>
      <c r="AK367" s="217">
        <f>VLOOKUP(A367,'[1]CUT USD'!A:N,14,FALSE)</f>
        <v>0</v>
      </c>
      <c r="AL367" s="160">
        <f t="shared" si="7"/>
        <v>0</v>
      </c>
      <c r="AO367" s="84"/>
    </row>
    <row r="368" spans="1:41" ht="33" customHeight="1">
      <c r="A368" s="134">
        <v>1301</v>
      </c>
      <c r="B368" s="135" t="str">
        <f>PROPER(VLOOKUP(A368,[1]bd_lista!$A:$D,2,FALSE))</f>
        <v>Gobierno Autónomo Municipal De Cochabamba</v>
      </c>
      <c r="C368" s="229" t="s">
        <v>11991</v>
      </c>
      <c r="D368" s="217">
        <f>VLOOKUP(A368,'[1]RES. TRL'!A:C,2,FALSE)</f>
        <v>0</v>
      </c>
      <c r="E368" s="217">
        <f>VLOOKUP(A368,'[1]RES. TRL'!A:C,3,FALSE)</f>
        <v>0</v>
      </c>
      <c r="F368" s="217">
        <f>VLOOKUP(A368,[1]RES.CDI!A:B,2,FALSE)</f>
        <v>0</v>
      </c>
      <c r="G368" s="217">
        <f>VLOOKUP(A368,'[1]CUT Bs'!A:S,2,FALSE)</f>
        <v>0</v>
      </c>
      <c r="H368" s="217">
        <f>VLOOKUP(A368,'[1]CUT Bs'!A:S,3,FALSE)</f>
        <v>0</v>
      </c>
      <c r="I368" s="217">
        <f>VLOOKUP(A368,'[1]CUT Bs'!A:S,4,FALSE)</f>
        <v>0</v>
      </c>
      <c r="J368" s="217">
        <f>VLOOKUP(A368,'[1]CUT Bs'!A:S,5,FALSE)</f>
        <v>0</v>
      </c>
      <c r="K368" s="217">
        <f>VLOOKUP(A368,'[1]CUT Bs'!A:S,6,FALSE)</f>
        <v>0</v>
      </c>
      <c r="L368" s="217">
        <f>VLOOKUP(A368,'[1]CUT Bs'!A:S,7,FALSE)</f>
        <v>0</v>
      </c>
      <c r="M368" s="217">
        <f>VLOOKUP(A368,'[1]CUT Bs'!A:S,8,FALSE)</f>
        <v>0</v>
      </c>
      <c r="N368" s="217">
        <f>VLOOKUP(A368,'[1]CUT Bs'!A:S,9,FALSE)</f>
        <v>0</v>
      </c>
      <c r="O368" s="217">
        <f>VLOOKUP(A368,'[1]CUT Bs'!A:S,10,FALSE)</f>
        <v>0</v>
      </c>
      <c r="P368" s="217">
        <f>VLOOKUP(A368,'[1]CUT Bs'!A:S,11,FALSE)</f>
        <v>0</v>
      </c>
      <c r="Q368" s="217">
        <f>VLOOKUP(A368,'[1]CUT Bs'!A:S,12,FALSE)</f>
        <v>0</v>
      </c>
      <c r="R368" s="217">
        <f>VLOOKUP(A368,'[1]CUT Bs'!A:S,13,FALSE)</f>
        <v>0</v>
      </c>
      <c r="S368" s="217">
        <f>VLOOKUP(A368,'[1]CUT Bs'!A:S,14,FALSE)</f>
        <v>0</v>
      </c>
      <c r="T368" s="217">
        <f>VLOOKUP(A368,'[1]CUT Bs'!A:S,15,FALSE)</f>
        <v>0</v>
      </c>
      <c r="U368" s="217">
        <f>VLOOKUP(A368,'[1]CUT Bs'!A:S,16,FALSE)</f>
        <v>0</v>
      </c>
      <c r="V368" s="217">
        <f>VLOOKUP(A368,'[1]CUT Bs'!A:S,17,FALSE)</f>
        <v>0</v>
      </c>
      <c r="W368" s="217">
        <f>VLOOKUP(A368,'[1]RES. TRL'!F:H,2,FALSE)</f>
        <v>0</v>
      </c>
      <c r="X368" s="217">
        <f>VLOOKUP(A368,'[1]RES. TRL'!F:H,3,FALSE)</f>
        <v>0</v>
      </c>
      <c r="Y368" s="217">
        <f>VLOOKUP(A368,'[1]CUT USD'!A:N,2,FALSE)</f>
        <v>0</v>
      </c>
      <c r="Z368" s="217">
        <f>VLOOKUP(A368,'[1]CUT USD'!A:N,3,FALSE)</f>
        <v>0</v>
      </c>
      <c r="AA368" s="217">
        <f>VLOOKUP(A368,'[1]CUT USD'!A:N,4,FALSE)</f>
        <v>0</v>
      </c>
      <c r="AB368" s="217">
        <f>VLOOKUP(A368,'[1]CUT USD'!A:N,5,FALSE)</f>
        <v>0</v>
      </c>
      <c r="AC368" s="217">
        <f>VLOOKUP(A368,'[1]CUT USD'!A:N,6,FALSE)</f>
        <v>0</v>
      </c>
      <c r="AD368" s="217">
        <f>VLOOKUP(A368,'[1]CUT USD'!A:N,7,FALSE)</f>
        <v>0</v>
      </c>
      <c r="AE368" s="217">
        <f>VLOOKUP(A368,'[1]CUT USD'!A:N,8,FALSE)</f>
        <v>0</v>
      </c>
      <c r="AF368" s="217">
        <f>VLOOKUP(A368,'[1]CUT USD'!A:N,9,FALSE)</f>
        <v>0</v>
      </c>
      <c r="AG368" s="217">
        <f>VLOOKUP(A368,'[1]CUT USD'!A:N,10,FALSE)</f>
        <v>0</v>
      </c>
      <c r="AH368" s="217">
        <f>VLOOKUP(A368,'[1]CUT USD'!A:N,11,FALSE)</f>
        <v>0</v>
      </c>
      <c r="AI368" s="217">
        <f>VLOOKUP(A368,'[1]CUT USD'!A:N,12,FALSE)</f>
        <v>0</v>
      </c>
      <c r="AJ368" s="217">
        <f>VLOOKUP(A368,'[1]CUT USD'!A:N,13,FALSE)</f>
        <v>0</v>
      </c>
      <c r="AK368" s="217">
        <f>VLOOKUP(A368,'[1]CUT USD'!A:N,14,FALSE)</f>
        <v>0</v>
      </c>
      <c r="AL368" s="160">
        <f t="shared" si="7"/>
        <v>0</v>
      </c>
      <c r="AO368" s="84"/>
    </row>
    <row r="369" spans="1:41" ht="33" customHeight="1">
      <c r="A369" s="134">
        <v>1302</v>
      </c>
      <c r="B369" s="135" t="str">
        <f>PROPER(VLOOKUP(A369,[1]bd_lista!$A:$D,2,FALSE))</f>
        <v>Gobierno Autónomo Municipal De Quillacollo</v>
      </c>
      <c r="C369" s="229" t="s">
        <v>11991</v>
      </c>
      <c r="D369" s="217">
        <f>VLOOKUP(A369,'[1]RES. TRL'!A:C,2,FALSE)</f>
        <v>0</v>
      </c>
      <c r="E369" s="217">
        <f>VLOOKUP(A369,'[1]RES. TRL'!A:C,3,FALSE)</f>
        <v>0</v>
      </c>
      <c r="F369" s="217">
        <f>VLOOKUP(A369,[1]RES.CDI!A:B,2,FALSE)</f>
        <v>0</v>
      </c>
      <c r="G369" s="217">
        <f>VLOOKUP(A369,'[1]CUT Bs'!A:S,2,FALSE)</f>
        <v>0</v>
      </c>
      <c r="H369" s="217">
        <f>VLOOKUP(A369,'[1]CUT Bs'!A:S,3,FALSE)</f>
        <v>0</v>
      </c>
      <c r="I369" s="217">
        <f>VLOOKUP(A369,'[1]CUT Bs'!A:S,4,FALSE)</f>
        <v>0</v>
      </c>
      <c r="J369" s="217">
        <f>VLOOKUP(A369,'[1]CUT Bs'!A:S,5,FALSE)</f>
        <v>0</v>
      </c>
      <c r="K369" s="217">
        <f>VLOOKUP(A369,'[1]CUT Bs'!A:S,6,FALSE)</f>
        <v>0</v>
      </c>
      <c r="L369" s="217">
        <f>VLOOKUP(A369,'[1]CUT Bs'!A:S,7,FALSE)</f>
        <v>0</v>
      </c>
      <c r="M369" s="217">
        <f>VLOOKUP(A369,'[1]CUT Bs'!A:S,8,FALSE)</f>
        <v>0</v>
      </c>
      <c r="N369" s="217">
        <f>VLOOKUP(A369,'[1]CUT Bs'!A:S,9,FALSE)</f>
        <v>0</v>
      </c>
      <c r="O369" s="217">
        <f>VLOOKUP(A369,'[1]CUT Bs'!A:S,10,FALSE)</f>
        <v>0</v>
      </c>
      <c r="P369" s="217">
        <f>VLOOKUP(A369,'[1]CUT Bs'!A:S,11,FALSE)</f>
        <v>0</v>
      </c>
      <c r="Q369" s="217">
        <f>VLOOKUP(A369,'[1]CUT Bs'!A:S,12,FALSE)</f>
        <v>0</v>
      </c>
      <c r="R369" s="217">
        <f>VLOOKUP(A369,'[1]CUT Bs'!A:S,13,FALSE)</f>
        <v>0</v>
      </c>
      <c r="S369" s="217">
        <f>VLOOKUP(A369,'[1]CUT Bs'!A:S,14,FALSE)</f>
        <v>0</v>
      </c>
      <c r="T369" s="217">
        <f>VLOOKUP(A369,'[1]CUT Bs'!A:S,15,FALSE)</f>
        <v>0</v>
      </c>
      <c r="U369" s="217">
        <f>VLOOKUP(A369,'[1]CUT Bs'!A:S,16,FALSE)</f>
        <v>0</v>
      </c>
      <c r="V369" s="217">
        <f>VLOOKUP(A369,'[1]CUT Bs'!A:S,17,FALSE)</f>
        <v>0</v>
      </c>
      <c r="W369" s="217">
        <f>VLOOKUP(A369,'[1]RES. TRL'!F:H,2,FALSE)</f>
        <v>0</v>
      </c>
      <c r="X369" s="217">
        <f>VLOOKUP(A369,'[1]RES. TRL'!F:H,3,FALSE)</f>
        <v>0</v>
      </c>
      <c r="Y369" s="217">
        <f>VLOOKUP(A369,'[1]CUT USD'!A:N,2,FALSE)</f>
        <v>0</v>
      </c>
      <c r="Z369" s="217">
        <f>VLOOKUP(A369,'[1]CUT USD'!A:N,3,FALSE)</f>
        <v>0</v>
      </c>
      <c r="AA369" s="217">
        <f>VLOOKUP(A369,'[1]CUT USD'!A:N,4,FALSE)</f>
        <v>0</v>
      </c>
      <c r="AB369" s="217">
        <f>VLOOKUP(A369,'[1]CUT USD'!A:N,5,FALSE)</f>
        <v>0</v>
      </c>
      <c r="AC369" s="217">
        <f>VLOOKUP(A369,'[1]CUT USD'!A:N,6,FALSE)</f>
        <v>0</v>
      </c>
      <c r="AD369" s="217">
        <f>VLOOKUP(A369,'[1]CUT USD'!A:N,7,FALSE)</f>
        <v>0</v>
      </c>
      <c r="AE369" s="217">
        <f>VLOOKUP(A369,'[1]CUT USD'!A:N,8,FALSE)</f>
        <v>0</v>
      </c>
      <c r="AF369" s="217">
        <f>VLOOKUP(A369,'[1]CUT USD'!A:N,9,FALSE)</f>
        <v>0</v>
      </c>
      <c r="AG369" s="217">
        <f>VLOOKUP(A369,'[1]CUT USD'!A:N,10,FALSE)</f>
        <v>0</v>
      </c>
      <c r="AH369" s="217">
        <f>VLOOKUP(A369,'[1]CUT USD'!A:N,11,FALSE)</f>
        <v>0</v>
      </c>
      <c r="AI369" s="217">
        <f>VLOOKUP(A369,'[1]CUT USD'!A:N,12,FALSE)</f>
        <v>0</v>
      </c>
      <c r="AJ369" s="217">
        <f>VLOOKUP(A369,'[1]CUT USD'!A:N,13,FALSE)</f>
        <v>0</v>
      </c>
      <c r="AK369" s="217">
        <f>VLOOKUP(A369,'[1]CUT USD'!A:N,14,FALSE)</f>
        <v>0</v>
      </c>
      <c r="AL369" s="160">
        <f t="shared" si="7"/>
        <v>0</v>
      </c>
      <c r="AO369" s="84"/>
    </row>
    <row r="370" spans="1:41" ht="33" customHeight="1">
      <c r="A370" s="134">
        <v>1303</v>
      </c>
      <c r="B370" s="135" t="str">
        <f>PROPER(VLOOKUP(A370,[1]bd_lista!$A:$D,2,FALSE))</f>
        <v>Gobierno Autónomo Municipal De Sipe Sipe</v>
      </c>
      <c r="C370" s="229" t="s">
        <v>11991</v>
      </c>
      <c r="D370" s="217">
        <f>VLOOKUP(A370,'[1]RES. TRL'!A:C,2,FALSE)</f>
        <v>0</v>
      </c>
      <c r="E370" s="217">
        <f>VLOOKUP(A370,'[1]RES. TRL'!A:C,3,FALSE)</f>
        <v>0</v>
      </c>
      <c r="F370" s="217">
        <f>VLOOKUP(A370,[1]RES.CDI!A:B,2,FALSE)</f>
        <v>0</v>
      </c>
      <c r="G370" s="217">
        <f>VLOOKUP(A370,'[1]CUT Bs'!A:S,2,FALSE)</f>
        <v>0</v>
      </c>
      <c r="H370" s="217">
        <f>VLOOKUP(A370,'[1]CUT Bs'!A:S,3,FALSE)</f>
        <v>0</v>
      </c>
      <c r="I370" s="217">
        <f>VLOOKUP(A370,'[1]CUT Bs'!A:S,4,FALSE)</f>
        <v>0</v>
      </c>
      <c r="J370" s="217">
        <f>VLOOKUP(A370,'[1]CUT Bs'!A:S,5,FALSE)</f>
        <v>0</v>
      </c>
      <c r="K370" s="217">
        <f>VLOOKUP(A370,'[1]CUT Bs'!A:S,6,FALSE)</f>
        <v>0</v>
      </c>
      <c r="L370" s="217">
        <f>VLOOKUP(A370,'[1]CUT Bs'!A:S,7,FALSE)</f>
        <v>0</v>
      </c>
      <c r="M370" s="217">
        <f>VLOOKUP(A370,'[1]CUT Bs'!A:S,8,FALSE)</f>
        <v>0</v>
      </c>
      <c r="N370" s="217">
        <f>VLOOKUP(A370,'[1]CUT Bs'!A:S,9,FALSE)</f>
        <v>0</v>
      </c>
      <c r="O370" s="217">
        <f>VLOOKUP(A370,'[1]CUT Bs'!A:S,10,FALSE)</f>
        <v>0</v>
      </c>
      <c r="P370" s="217">
        <f>VLOOKUP(A370,'[1]CUT Bs'!A:S,11,FALSE)</f>
        <v>0</v>
      </c>
      <c r="Q370" s="217">
        <f>VLOOKUP(A370,'[1]CUT Bs'!A:S,12,FALSE)</f>
        <v>0</v>
      </c>
      <c r="R370" s="217">
        <f>VLOOKUP(A370,'[1]CUT Bs'!A:S,13,FALSE)</f>
        <v>0</v>
      </c>
      <c r="S370" s="217">
        <f>VLOOKUP(A370,'[1]CUT Bs'!A:S,14,FALSE)</f>
        <v>0</v>
      </c>
      <c r="T370" s="217">
        <f>VLOOKUP(A370,'[1]CUT Bs'!A:S,15,FALSE)</f>
        <v>0</v>
      </c>
      <c r="U370" s="217">
        <f>VLOOKUP(A370,'[1]CUT Bs'!A:S,16,FALSE)</f>
        <v>0</v>
      </c>
      <c r="V370" s="217">
        <f>VLOOKUP(A370,'[1]CUT Bs'!A:S,17,FALSE)</f>
        <v>0</v>
      </c>
      <c r="W370" s="217">
        <f>VLOOKUP(A370,'[1]RES. TRL'!F:H,2,FALSE)</f>
        <v>0</v>
      </c>
      <c r="X370" s="217">
        <f>VLOOKUP(A370,'[1]RES. TRL'!F:H,3,FALSE)</f>
        <v>0</v>
      </c>
      <c r="Y370" s="217">
        <f>VLOOKUP(A370,'[1]CUT USD'!A:N,2,FALSE)</f>
        <v>0</v>
      </c>
      <c r="Z370" s="217">
        <f>VLOOKUP(A370,'[1]CUT USD'!A:N,3,FALSE)</f>
        <v>0</v>
      </c>
      <c r="AA370" s="217">
        <f>VLOOKUP(A370,'[1]CUT USD'!A:N,4,FALSE)</f>
        <v>0</v>
      </c>
      <c r="AB370" s="217">
        <f>VLOOKUP(A370,'[1]CUT USD'!A:N,5,FALSE)</f>
        <v>0</v>
      </c>
      <c r="AC370" s="217">
        <f>VLOOKUP(A370,'[1]CUT USD'!A:N,6,FALSE)</f>
        <v>0</v>
      </c>
      <c r="AD370" s="217">
        <f>VLOOKUP(A370,'[1]CUT USD'!A:N,7,FALSE)</f>
        <v>0</v>
      </c>
      <c r="AE370" s="217">
        <f>VLOOKUP(A370,'[1]CUT USD'!A:N,8,FALSE)</f>
        <v>0</v>
      </c>
      <c r="AF370" s="217">
        <f>VLOOKUP(A370,'[1]CUT USD'!A:N,9,FALSE)</f>
        <v>0</v>
      </c>
      <c r="AG370" s="217">
        <f>VLOOKUP(A370,'[1]CUT USD'!A:N,10,FALSE)</f>
        <v>0</v>
      </c>
      <c r="AH370" s="217">
        <f>VLOOKUP(A370,'[1]CUT USD'!A:N,11,FALSE)</f>
        <v>0</v>
      </c>
      <c r="AI370" s="217">
        <f>VLOOKUP(A370,'[1]CUT USD'!A:N,12,FALSE)</f>
        <v>0</v>
      </c>
      <c r="AJ370" s="217">
        <f>VLOOKUP(A370,'[1]CUT USD'!A:N,13,FALSE)</f>
        <v>0</v>
      </c>
      <c r="AK370" s="217">
        <f>VLOOKUP(A370,'[1]CUT USD'!A:N,14,FALSE)</f>
        <v>0</v>
      </c>
      <c r="AL370" s="160">
        <f t="shared" si="7"/>
        <v>0</v>
      </c>
      <c r="AO370" s="84"/>
    </row>
    <row r="371" spans="1:41" ht="33" customHeight="1">
      <c r="A371" s="134">
        <v>1304</v>
      </c>
      <c r="B371" s="135" t="str">
        <f>PROPER(VLOOKUP(A371,[1]bd_lista!$A:$D,2,FALSE))</f>
        <v>Gobierno Autónomo Municipal De Tiquipaya</v>
      </c>
      <c r="C371" s="229" t="s">
        <v>11991</v>
      </c>
      <c r="D371" s="217">
        <f>VLOOKUP(A371,'[1]RES. TRL'!A:C,2,FALSE)</f>
        <v>0</v>
      </c>
      <c r="E371" s="217">
        <f>VLOOKUP(A371,'[1]RES. TRL'!A:C,3,FALSE)</f>
        <v>0</v>
      </c>
      <c r="F371" s="217">
        <f>VLOOKUP(A371,[1]RES.CDI!A:B,2,FALSE)</f>
        <v>0</v>
      </c>
      <c r="G371" s="217">
        <f>VLOOKUP(A371,'[1]CUT Bs'!A:S,2,FALSE)</f>
        <v>0</v>
      </c>
      <c r="H371" s="217">
        <f>VLOOKUP(A371,'[1]CUT Bs'!A:S,3,FALSE)</f>
        <v>0</v>
      </c>
      <c r="I371" s="217">
        <f>VLOOKUP(A371,'[1]CUT Bs'!A:S,4,FALSE)</f>
        <v>0</v>
      </c>
      <c r="J371" s="217">
        <f>VLOOKUP(A371,'[1]CUT Bs'!A:S,5,FALSE)</f>
        <v>0</v>
      </c>
      <c r="K371" s="217">
        <f>VLOOKUP(A371,'[1]CUT Bs'!A:S,6,FALSE)</f>
        <v>0</v>
      </c>
      <c r="L371" s="217">
        <f>VLOOKUP(A371,'[1]CUT Bs'!A:S,7,FALSE)</f>
        <v>0</v>
      </c>
      <c r="M371" s="217">
        <f>VLOOKUP(A371,'[1]CUT Bs'!A:S,8,FALSE)</f>
        <v>0</v>
      </c>
      <c r="N371" s="217">
        <f>VLOOKUP(A371,'[1]CUT Bs'!A:S,9,FALSE)</f>
        <v>0</v>
      </c>
      <c r="O371" s="217">
        <f>VLOOKUP(A371,'[1]CUT Bs'!A:S,10,FALSE)</f>
        <v>0</v>
      </c>
      <c r="P371" s="217">
        <f>VLOOKUP(A371,'[1]CUT Bs'!A:S,11,FALSE)</f>
        <v>0</v>
      </c>
      <c r="Q371" s="217">
        <f>VLOOKUP(A371,'[1]CUT Bs'!A:S,12,FALSE)</f>
        <v>0</v>
      </c>
      <c r="R371" s="217">
        <f>VLOOKUP(A371,'[1]CUT Bs'!A:S,13,FALSE)</f>
        <v>0</v>
      </c>
      <c r="S371" s="217">
        <f>VLOOKUP(A371,'[1]CUT Bs'!A:S,14,FALSE)</f>
        <v>0</v>
      </c>
      <c r="T371" s="217">
        <f>VLOOKUP(A371,'[1]CUT Bs'!A:S,15,FALSE)</f>
        <v>0</v>
      </c>
      <c r="U371" s="217">
        <f>VLOOKUP(A371,'[1]CUT Bs'!A:S,16,FALSE)</f>
        <v>0</v>
      </c>
      <c r="V371" s="217">
        <f>VLOOKUP(A371,'[1]CUT Bs'!A:S,17,FALSE)</f>
        <v>0</v>
      </c>
      <c r="W371" s="217">
        <f>VLOOKUP(A371,'[1]RES. TRL'!F:H,2,FALSE)</f>
        <v>0</v>
      </c>
      <c r="X371" s="217">
        <f>VLOOKUP(A371,'[1]RES. TRL'!F:H,3,FALSE)</f>
        <v>0</v>
      </c>
      <c r="Y371" s="217">
        <f>VLOOKUP(A371,'[1]CUT USD'!A:N,2,FALSE)</f>
        <v>0</v>
      </c>
      <c r="Z371" s="217">
        <f>VLOOKUP(A371,'[1]CUT USD'!A:N,3,FALSE)</f>
        <v>0</v>
      </c>
      <c r="AA371" s="217">
        <f>VLOOKUP(A371,'[1]CUT USD'!A:N,4,FALSE)</f>
        <v>0</v>
      </c>
      <c r="AB371" s="217">
        <f>VLOOKUP(A371,'[1]CUT USD'!A:N,5,FALSE)</f>
        <v>0</v>
      </c>
      <c r="AC371" s="217">
        <f>VLOOKUP(A371,'[1]CUT USD'!A:N,6,FALSE)</f>
        <v>0</v>
      </c>
      <c r="AD371" s="217">
        <f>VLOOKUP(A371,'[1]CUT USD'!A:N,7,FALSE)</f>
        <v>0</v>
      </c>
      <c r="AE371" s="217">
        <f>VLOOKUP(A371,'[1]CUT USD'!A:N,8,FALSE)</f>
        <v>0</v>
      </c>
      <c r="AF371" s="217">
        <f>VLOOKUP(A371,'[1]CUT USD'!A:N,9,FALSE)</f>
        <v>0</v>
      </c>
      <c r="AG371" s="217">
        <f>VLOOKUP(A371,'[1]CUT USD'!A:N,10,FALSE)</f>
        <v>0</v>
      </c>
      <c r="AH371" s="217">
        <f>VLOOKUP(A371,'[1]CUT USD'!A:N,11,FALSE)</f>
        <v>0</v>
      </c>
      <c r="AI371" s="217">
        <f>VLOOKUP(A371,'[1]CUT USD'!A:N,12,FALSE)</f>
        <v>0</v>
      </c>
      <c r="AJ371" s="217">
        <f>VLOOKUP(A371,'[1]CUT USD'!A:N,13,FALSE)</f>
        <v>0</v>
      </c>
      <c r="AK371" s="217">
        <f>VLOOKUP(A371,'[1]CUT USD'!A:N,14,FALSE)</f>
        <v>0</v>
      </c>
      <c r="AL371" s="160">
        <f t="shared" si="7"/>
        <v>0</v>
      </c>
      <c r="AO371" s="84"/>
    </row>
    <row r="372" spans="1:41" ht="33" customHeight="1">
      <c r="A372" s="134">
        <v>1305</v>
      </c>
      <c r="B372" s="135" t="str">
        <f>PROPER(VLOOKUP(A372,[1]bd_lista!$A:$D,2,FALSE))</f>
        <v>Gobierno Autónomo Municipal De Vinto</v>
      </c>
      <c r="C372" s="229" t="s">
        <v>11991</v>
      </c>
      <c r="D372" s="217">
        <f>VLOOKUP(A372,'[1]RES. TRL'!A:C,2,FALSE)</f>
        <v>0</v>
      </c>
      <c r="E372" s="217">
        <f>VLOOKUP(A372,'[1]RES. TRL'!A:C,3,FALSE)</f>
        <v>0</v>
      </c>
      <c r="F372" s="217">
        <f>VLOOKUP(A372,[1]RES.CDI!A:B,2,FALSE)</f>
        <v>0</v>
      </c>
      <c r="G372" s="217">
        <f>VLOOKUP(A372,'[1]CUT Bs'!A:S,2,FALSE)</f>
        <v>0</v>
      </c>
      <c r="H372" s="217">
        <f>VLOOKUP(A372,'[1]CUT Bs'!A:S,3,FALSE)</f>
        <v>0</v>
      </c>
      <c r="I372" s="217">
        <f>VLOOKUP(A372,'[1]CUT Bs'!A:S,4,FALSE)</f>
        <v>0</v>
      </c>
      <c r="J372" s="217">
        <f>VLOOKUP(A372,'[1]CUT Bs'!A:S,5,FALSE)</f>
        <v>0</v>
      </c>
      <c r="K372" s="217">
        <f>VLOOKUP(A372,'[1]CUT Bs'!A:S,6,FALSE)</f>
        <v>0</v>
      </c>
      <c r="L372" s="217">
        <f>VLOOKUP(A372,'[1]CUT Bs'!A:S,7,FALSE)</f>
        <v>0</v>
      </c>
      <c r="M372" s="217">
        <f>VLOOKUP(A372,'[1]CUT Bs'!A:S,8,FALSE)</f>
        <v>0</v>
      </c>
      <c r="N372" s="217">
        <f>VLOOKUP(A372,'[1]CUT Bs'!A:S,9,FALSE)</f>
        <v>0</v>
      </c>
      <c r="O372" s="217">
        <f>VLOOKUP(A372,'[1]CUT Bs'!A:S,10,FALSE)</f>
        <v>0</v>
      </c>
      <c r="P372" s="217">
        <f>VLOOKUP(A372,'[1]CUT Bs'!A:S,11,FALSE)</f>
        <v>0</v>
      </c>
      <c r="Q372" s="217">
        <f>VLOOKUP(A372,'[1]CUT Bs'!A:S,12,FALSE)</f>
        <v>0</v>
      </c>
      <c r="R372" s="217">
        <f>VLOOKUP(A372,'[1]CUT Bs'!A:S,13,FALSE)</f>
        <v>0</v>
      </c>
      <c r="S372" s="217">
        <f>VLOOKUP(A372,'[1]CUT Bs'!A:S,14,FALSE)</f>
        <v>0</v>
      </c>
      <c r="T372" s="217">
        <f>VLOOKUP(A372,'[1]CUT Bs'!A:S,15,FALSE)</f>
        <v>0</v>
      </c>
      <c r="U372" s="217">
        <f>VLOOKUP(A372,'[1]CUT Bs'!A:S,16,FALSE)</f>
        <v>0</v>
      </c>
      <c r="V372" s="217">
        <f>VLOOKUP(A372,'[1]CUT Bs'!A:S,17,FALSE)</f>
        <v>0</v>
      </c>
      <c r="W372" s="217">
        <f>VLOOKUP(A372,'[1]RES. TRL'!F:H,2,FALSE)</f>
        <v>0</v>
      </c>
      <c r="X372" s="217">
        <f>VLOOKUP(A372,'[1]RES. TRL'!F:H,3,FALSE)</f>
        <v>0</v>
      </c>
      <c r="Y372" s="217">
        <f>VLOOKUP(A372,'[1]CUT USD'!A:N,2,FALSE)</f>
        <v>0</v>
      </c>
      <c r="Z372" s="217">
        <f>VLOOKUP(A372,'[1]CUT USD'!A:N,3,FALSE)</f>
        <v>0</v>
      </c>
      <c r="AA372" s="217">
        <f>VLOOKUP(A372,'[1]CUT USD'!A:N,4,FALSE)</f>
        <v>0</v>
      </c>
      <c r="AB372" s="217">
        <f>VLOOKUP(A372,'[1]CUT USD'!A:N,5,FALSE)</f>
        <v>0</v>
      </c>
      <c r="AC372" s="217">
        <f>VLOOKUP(A372,'[1]CUT USD'!A:N,6,FALSE)</f>
        <v>0</v>
      </c>
      <c r="AD372" s="217">
        <f>VLOOKUP(A372,'[1]CUT USD'!A:N,7,FALSE)</f>
        <v>0</v>
      </c>
      <c r="AE372" s="217">
        <f>VLOOKUP(A372,'[1]CUT USD'!A:N,8,FALSE)</f>
        <v>0</v>
      </c>
      <c r="AF372" s="217">
        <f>VLOOKUP(A372,'[1]CUT USD'!A:N,9,FALSE)</f>
        <v>0</v>
      </c>
      <c r="AG372" s="217">
        <f>VLOOKUP(A372,'[1]CUT USD'!A:N,10,FALSE)</f>
        <v>0</v>
      </c>
      <c r="AH372" s="217">
        <f>VLOOKUP(A372,'[1]CUT USD'!A:N,11,FALSE)</f>
        <v>0</v>
      </c>
      <c r="AI372" s="217">
        <f>VLOOKUP(A372,'[1]CUT USD'!A:N,12,FALSE)</f>
        <v>0</v>
      </c>
      <c r="AJ372" s="217">
        <f>VLOOKUP(A372,'[1]CUT USD'!A:N,13,FALSE)</f>
        <v>0</v>
      </c>
      <c r="AK372" s="217">
        <f>VLOOKUP(A372,'[1]CUT USD'!A:N,14,FALSE)</f>
        <v>0</v>
      </c>
      <c r="AL372" s="160">
        <f t="shared" si="7"/>
        <v>0</v>
      </c>
      <c r="AO372" s="84"/>
    </row>
    <row r="373" spans="1:41" ht="33" customHeight="1">
      <c r="A373" s="134">
        <v>1306</v>
      </c>
      <c r="B373" s="135" t="str">
        <f>PROPER(VLOOKUP(A373,[1]bd_lista!$A:$D,2,FALSE))</f>
        <v>Gobierno Autónomo Municipal De Colcapirhua</v>
      </c>
      <c r="C373" s="229" t="s">
        <v>11991</v>
      </c>
      <c r="D373" s="217">
        <f>VLOOKUP(A373,'[1]RES. TRL'!A:C,2,FALSE)</f>
        <v>0</v>
      </c>
      <c r="E373" s="217">
        <f>VLOOKUP(A373,'[1]RES. TRL'!A:C,3,FALSE)</f>
        <v>0</v>
      </c>
      <c r="F373" s="217">
        <f>VLOOKUP(A373,[1]RES.CDI!A:B,2,FALSE)</f>
        <v>0</v>
      </c>
      <c r="G373" s="217">
        <f>VLOOKUP(A373,'[1]CUT Bs'!A:S,2,FALSE)</f>
        <v>0</v>
      </c>
      <c r="H373" s="217">
        <f>VLOOKUP(A373,'[1]CUT Bs'!A:S,3,FALSE)</f>
        <v>0</v>
      </c>
      <c r="I373" s="217">
        <f>VLOOKUP(A373,'[1]CUT Bs'!A:S,4,FALSE)</f>
        <v>0</v>
      </c>
      <c r="J373" s="217">
        <f>VLOOKUP(A373,'[1]CUT Bs'!A:S,5,FALSE)</f>
        <v>0</v>
      </c>
      <c r="K373" s="217">
        <f>VLOOKUP(A373,'[1]CUT Bs'!A:S,6,FALSE)</f>
        <v>0</v>
      </c>
      <c r="L373" s="217">
        <f>VLOOKUP(A373,'[1]CUT Bs'!A:S,7,FALSE)</f>
        <v>0</v>
      </c>
      <c r="M373" s="217">
        <f>VLOOKUP(A373,'[1]CUT Bs'!A:S,8,FALSE)</f>
        <v>0</v>
      </c>
      <c r="N373" s="217">
        <f>VLOOKUP(A373,'[1]CUT Bs'!A:S,9,FALSE)</f>
        <v>0</v>
      </c>
      <c r="O373" s="217">
        <f>VLOOKUP(A373,'[1]CUT Bs'!A:S,10,FALSE)</f>
        <v>0</v>
      </c>
      <c r="P373" s="217">
        <f>VLOOKUP(A373,'[1]CUT Bs'!A:S,11,FALSE)</f>
        <v>0</v>
      </c>
      <c r="Q373" s="217">
        <f>VLOOKUP(A373,'[1]CUT Bs'!A:S,12,FALSE)</f>
        <v>0</v>
      </c>
      <c r="R373" s="217">
        <f>VLOOKUP(A373,'[1]CUT Bs'!A:S,13,FALSE)</f>
        <v>0</v>
      </c>
      <c r="S373" s="217">
        <f>VLOOKUP(A373,'[1]CUT Bs'!A:S,14,FALSE)</f>
        <v>0</v>
      </c>
      <c r="T373" s="217">
        <f>VLOOKUP(A373,'[1]CUT Bs'!A:S,15,FALSE)</f>
        <v>0</v>
      </c>
      <c r="U373" s="217">
        <f>VLOOKUP(A373,'[1]CUT Bs'!A:S,16,FALSE)</f>
        <v>0</v>
      </c>
      <c r="V373" s="217">
        <f>VLOOKUP(A373,'[1]CUT Bs'!A:S,17,FALSE)</f>
        <v>0</v>
      </c>
      <c r="W373" s="217">
        <f>VLOOKUP(A373,'[1]RES. TRL'!F:H,2,FALSE)</f>
        <v>0</v>
      </c>
      <c r="X373" s="217">
        <f>VLOOKUP(A373,'[1]RES. TRL'!F:H,3,FALSE)</f>
        <v>0</v>
      </c>
      <c r="Y373" s="217">
        <f>VLOOKUP(A373,'[1]CUT USD'!A:N,2,FALSE)</f>
        <v>0</v>
      </c>
      <c r="Z373" s="217">
        <f>VLOOKUP(A373,'[1]CUT USD'!A:N,3,FALSE)</f>
        <v>0</v>
      </c>
      <c r="AA373" s="217">
        <f>VLOOKUP(A373,'[1]CUT USD'!A:N,4,FALSE)</f>
        <v>0</v>
      </c>
      <c r="AB373" s="217">
        <f>VLOOKUP(A373,'[1]CUT USD'!A:N,5,FALSE)</f>
        <v>0</v>
      </c>
      <c r="AC373" s="217">
        <f>VLOOKUP(A373,'[1]CUT USD'!A:N,6,FALSE)</f>
        <v>0</v>
      </c>
      <c r="AD373" s="217">
        <f>VLOOKUP(A373,'[1]CUT USD'!A:N,7,FALSE)</f>
        <v>0</v>
      </c>
      <c r="AE373" s="217">
        <f>VLOOKUP(A373,'[1]CUT USD'!A:N,8,FALSE)</f>
        <v>0</v>
      </c>
      <c r="AF373" s="217">
        <f>VLOOKUP(A373,'[1]CUT USD'!A:N,9,FALSE)</f>
        <v>0</v>
      </c>
      <c r="AG373" s="217">
        <f>VLOOKUP(A373,'[1]CUT USD'!A:N,10,FALSE)</f>
        <v>0</v>
      </c>
      <c r="AH373" s="217">
        <f>VLOOKUP(A373,'[1]CUT USD'!A:N,11,FALSE)</f>
        <v>0</v>
      </c>
      <c r="AI373" s="217">
        <f>VLOOKUP(A373,'[1]CUT USD'!A:N,12,FALSE)</f>
        <v>0</v>
      </c>
      <c r="AJ373" s="217">
        <f>VLOOKUP(A373,'[1]CUT USD'!A:N,13,FALSE)</f>
        <v>0</v>
      </c>
      <c r="AK373" s="217">
        <f>VLOOKUP(A373,'[1]CUT USD'!A:N,14,FALSE)</f>
        <v>0</v>
      </c>
      <c r="AL373" s="160">
        <f t="shared" si="7"/>
        <v>0</v>
      </c>
      <c r="AO373" s="84"/>
    </row>
    <row r="374" spans="1:41" ht="33" customHeight="1">
      <c r="A374" s="134">
        <v>1307</v>
      </c>
      <c r="B374" s="135" t="str">
        <f>PROPER(VLOOKUP(A374,[1]bd_lista!$A:$D,2,FALSE))</f>
        <v>Gobierno Autónomo Municipal De Aiquile</v>
      </c>
      <c r="C374" s="229" t="s">
        <v>11991</v>
      </c>
      <c r="D374" s="217">
        <f>VLOOKUP(A374,'[1]RES. TRL'!A:C,2,FALSE)</f>
        <v>0</v>
      </c>
      <c r="E374" s="217">
        <f>VLOOKUP(A374,'[1]RES. TRL'!A:C,3,FALSE)</f>
        <v>0</v>
      </c>
      <c r="F374" s="217">
        <f>VLOOKUP(A374,[1]RES.CDI!A:B,2,FALSE)</f>
        <v>0</v>
      </c>
      <c r="G374" s="217">
        <f>VLOOKUP(A374,'[1]CUT Bs'!A:S,2,FALSE)</f>
        <v>0</v>
      </c>
      <c r="H374" s="217">
        <f>VLOOKUP(A374,'[1]CUT Bs'!A:S,3,FALSE)</f>
        <v>0</v>
      </c>
      <c r="I374" s="217">
        <f>VLOOKUP(A374,'[1]CUT Bs'!A:S,4,FALSE)</f>
        <v>0</v>
      </c>
      <c r="J374" s="217">
        <f>VLOOKUP(A374,'[1]CUT Bs'!A:S,5,FALSE)</f>
        <v>0</v>
      </c>
      <c r="K374" s="217">
        <f>VLOOKUP(A374,'[1]CUT Bs'!A:S,6,FALSE)</f>
        <v>0</v>
      </c>
      <c r="L374" s="217">
        <f>VLOOKUP(A374,'[1]CUT Bs'!A:S,7,FALSE)</f>
        <v>0</v>
      </c>
      <c r="M374" s="217">
        <f>VLOOKUP(A374,'[1]CUT Bs'!A:S,8,FALSE)</f>
        <v>0</v>
      </c>
      <c r="N374" s="217">
        <f>VLOOKUP(A374,'[1]CUT Bs'!A:S,9,FALSE)</f>
        <v>0</v>
      </c>
      <c r="O374" s="217">
        <f>VLOOKUP(A374,'[1]CUT Bs'!A:S,10,FALSE)</f>
        <v>0</v>
      </c>
      <c r="P374" s="217">
        <f>VLOOKUP(A374,'[1]CUT Bs'!A:S,11,FALSE)</f>
        <v>0</v>
      </c>
      <c r="Q374" s="217">
        <f>VLOOKUP(A374,'[1]CUT Bs'!A:S,12,FALSE)</f>
        <v>0</v>
      </c>
      <c r="R374" s="217">
        <f>VLOOKUP(A374,'[1]CUT Bs'!A:S,13,FALSE)</f>
        <v>0</v>
      </c>
      <c r="S374" s="217">
        <f>VLOOKUP(A374,'[1]CUT Bs'!A:S,14,FALSE)</f>
        <v>0</v>
      </c>
      <c r="T374" s="217">
        <f>VLOOKUP(A374,'[1]CUT Bs'!A:S,15,FALSE)</f>
        <v>0</v>
      </c>
      <c r="U374" s="217">
        <f>VLOOKUP(A374,'[1]CUT Bs'!A:S,16,FALSE)</f>
        <v>0</v>
      </c>
      <c r="V374" s="217">
        <f>VLOOKUP(A374,'[1]CUT Bs'!A:S,17,FALSE)</f>
        <v>0</v>
      </c>
      <c r="W374" s="217">
        <f>VLOOKUP(A374,'[1]RES. TRL'!F:H,2,FALSE)</f>
        <v>0</v>
      </c>
      <c r="X374" s="217">
        <f>VLOOKUP(A374,'[1]RES. TRL'!F:H,3,FALSE)</f>
        <v>0</v>
      </c>
      <c r="Y374" s="217">
        <f>VLOOKUP(A374,'[1]CUT USD'!A:N,2,FALSE)</f>
        <v>0</v>
      </c>
      <c r="Z374" s="217">
        <f>VLOOKUP(A374,'[1]CUT USD'!A:N,3,FALSE)</f>
        <v>0</v>
      </c>
      <c r="AA374" s="217">
        <f>VLOOKUP(A374,'[1]CUT USD'!A:N,4,FALSE)</f>
        <v>0</v>
      </c>
      <c r="AB374" s="217">
        <f>VLOOKUP(A374,'[1]CUT USD'!A:N,5,FALSE)</f>
        <v>0</v>
      </c>
      <c r="AC374" s="217">
        <f>VLOOKUP(A374,'[1]CUT USD'!A:N,6,FALSE)</f>
        <v>0</v>
      </c>
      <c r="AD374" s="217">
        <f>VLOOKUP(A374,'[1]CUT USD'!A:N,7,FALSE)</f>
        <v>0</v>
      </c>
      <c r="AE374" s="217">
        <f>VLOOKUP(A374,'[1]CUT USD'!A:N,8,FALSE)</f>
        <v>0</v>
      </c>
      <c r="AF374" s="217">
        <f>VLOOKUP(A374,'[1]CUT USD'!A:N,9,FALSE)</f>
        <v>0</v>
      </c>
      <c r="AG374" s="217">
        <f>VLOOKUP(A374,'[1]CUT USD'!A:N,10,FALSE)</f>
        <v>0</v>
      </c>
      <c r="AH374" s="217">
        <f>VLOOKUP(A374,'[1]CUT USD'!A:N,11,FALSE)</f>
        <v>0</v>
      </c>
      <c r="AI374" s="217">
        <f>VLOOKUP(A374,'[1]CUT USD'!A:N,12,FALSE)</f>
        <v>0</v>
      </c>
      <c r="AJ374" s="217">
        <f>VLOOKUP(A374,'[1]CUT USD'!A:N,13,FALSE)</f>
        <v>0</v>
      </c>
      <c r="AK374" s="217">
        <f>VLOOKUP(A374,'[1]CUT USD'!A:N,14,FALSE)</f>
        <v>0</v>
      </c>
      <c r="AL374" s="160">
        <f t="shared" si="7"/>
        <v>0</v>
      </c>
      <c r="AO374" s="84"/>
    </row>
    <row r="375" spans="1:41" ht="33" customHeight="1">
      <c r="A375" s="134">
        <v>1308</v>
      </c>
      <c r="B375" s="135" t="str">
        <f>PROPER(VLOOKUP(A375,[1]bd_lista!$A:$D,2,FALSE))</f>
        <v>Gobierno Autónomo Municipal De Pasorapa</v>
      </c>
      <c r="C375" s="229" t="s">
        <v>11991</v>
      </c>
      <c r="D375" s="217">
        <f>VLOOKUP(A375,'[1]RES. TRL'!A:C,2,FALSE)</f>
        <v>0</v>
      </c>
      <c r="E375" s="217">
        <f>VLOOKUP(A375,'[1]RES. TRL'!A:C,3,FALSE)</f>
        <v>0</v>
      </c>
      <c r="F375" s="217">
        <f>VLOOKUP(A375,[1]RES.CDI!A:B,2,FALSE)</f>
        <v>0</v>
      </c>
      <c r="G375" s="217">
        <f>VLOOKUP(A375,'[1]CUT Bs'!A:S,2,FALSE)</f>
        <v>0</v>
      </c>
      <c r="H375" s="217">
        <f>VLOOKUP(A375,'[1]CUT Bs'!A:S,3,FALSE)</f>
        <v>0</v>
      </c>
      <c r="I375" s="217">
        <f>VLOOKUP(A375,'[1]CUT Bs'!A:S,4,FALSE)</f>
        <v>0</v>
      </c>
      <c r="J375" s="217">
        <f>VLOOKUP(A375,'[1]CUT Bs'!A:S,5,FALSE)</f>
        <v>0</v>
      </c>
      <c r="K375" s="217">
        <f>VLOOKUP(A375,'[1]CUT Bs'!A:S,6,FALSE)</f>
        <v>0</v>
      </c>
      <c r="L375" s="217">
        <f>VLOOKUP(A375,'[1]CUT Bs'!A:S,7,FALSE)</f>
        <v>0</v>
      </c>
      <c r="M375" s="217">
        <f>VLOOKUP(A375,'[1]CUT Bs'!A:S,8,FALSE)</f>
        <v>0</v>
      </c>
      <c r="N375" s="217">
        <f>VLOOKUP(A375,'[1]CUT Bs'!A:S,9,FALSE)</f>
        <v>0</v>
      </c>
      <c r="O375" s="217">
        <f>VLOOKUP(A375,'[1]CUT Bs'!A:S,10,FALSE)</f>
        <v>0</v>
      </c>
      <c r="P375" s="217">
        <f>VLOOKUP(A375,'[1]CUT Bs'!A:S,11,FALSE)</f>
        <v>0</v>
      </c>
      <c r="Q375" s="217">
        <f>VLOOKUP(A375,'[1]CUT Bs'!A:S,12,FALSE)</f>
        <v>0</v>
      </c>
      <c r="R375" s="217">
        <f>VLOOKUP(A375,'[1]CUT Bs'!A:S,13,FALSE)</f>
        <v>0</v>
      </c>
      <c r="S375" s="217">
        <f>VLOOKUP(A375,'[1]CUT Bs'!A:S,14,FALSE)</f>
        <v>0</v>
      </c>
      <c r="T375" s="217">
        <f>VLOOKUP(A375,'[1]CUT Bs'!A:S,15,FALSE)</f>
        <v>0</v>
      </c>
      <c r="U375" s="217">
        <f>VLOOKUP(A375,'[1]CUT Bs'!A:S,16,FALSE)</f>
        <v>0</v>
      </c>
      <c r="V375" s="217">
        <f>VLOOKUP(A375,'[1]CUT Bs'!A:S,17,FALSE)</f>
        <v>0</v>
      </c>
      <c r="W375" s="217">
        <f>VLOOKUP(A375,'[1]RES. TRL'!F:H,2,FALSE)</f>
        <v>0</v>
      </c>
      <c r="X375" s="217">
        <f>VLOOKUP(A375,'[1]RES. TRL'!F:H,3,FALSE)</f>
        <v>0</v>
      </c>
      <c r="Y375" s="217">
        <f>VLOOKUP(A375,'[1]CUT USD'!A:N,2,FALSE)</f>
        <v>0</v>
      </c>
      <c r="Z375" s="217">
        <f>VLOOKUP(A375,'[1]CUT USD'!A:N,3,FALSE)</f>
        <v>0</v>
      </c>
      <c r="AA375" s="217">
        <f>VLOOKUP(A375,'[1]CUT USD'!A:N,4,FALSE)</f>
        <v>0</v>
      </c>
      <c r="AB375" s="217">
        <f>VLOOKUP(A375,'[1]CUT USD'!A:N,5,FALSE)</f>
        <v>0</v>
      </c>
      <c r="AC375" s="217">
        <f>VLOOKUP(A375,'[1]CUT USD'!A:N,6,FALSE)</f>
        <v>0</v>
      </c>
      <c r="AD375" s="217">
        <f>VLOOKUP(A375,'[1]CUT USD'!A:N,7,FALSE)</f>
        <v>0</v>
      </c>
      <c r="AE375" s="217">
        <f>VLOOKUP(A375,'[1]CUT USD'!A:N,8,FALSE)</f>
        <v>0</v>
      </c>
      <c r="AF375" s="217">
        <f>VLOOKUP(A375,'[1]CUT USD'!A:N,9,FALSE)</f>
        <v>0</v>
      </c>
      <c r="AG375" s="217">
        <f>VLOOKUP(A375,'[1]CUT USD'!A:N,10,FALSE)</f>
        <v>0</v>
      </c>
      <c r="AH375" s="217">
        <f>VLOOKUP(A375,'[1]CUT USD'!A:N,11,FALSE)</f>
        <v>0</v>
      </c>
      <c r="AI375" s="217">
        <f>VLOOKUP(A375,'[1]CUT USD'!A:N,12,FALSE)</f>
        <v>0</v>
      </c>
      <c r="AJ375" s="217">
        <f>VLOOKUP(A375,'[1]CUT USD'!A:N,13,FALSE)</f>
        <v>0</v>
      </c>
      <c r="AK375" s="217">
        <f>VLOOKUP(A375,'[1]CUT USD'!A:N,14,FALSE)</f>
        <v>0</v>
      </c>
      <c r="AL375" s="160">
        <f t="shared" si="7"/>
        <v>0</v>
      </c>
      <c r="AO375" s="84"/>
    </row>
    <row r="376" spans="1:41" ht="33" customHeight="1">
      <c r="A376" s="134">
        <v>1309</v>
      </c>
      <c r="B376" s="135" t="str">
        <f>PROPER(VLOOKUP(A376,[1]bd_lista!$A:$D,2,FALSE))</f>
        <v>Gobierno Autónomo Municipal De Omereque</v>
      </c>
      <c r="C376" s="229" t="s">
        <v>11991</v>
      </c>
      <c r="D376" s="217">
        <f>VLOOKUP(A376,'[1]RES. TRL'!A:C,2,FALSE)</f>
        <v>0</v>
      </c>
      <c r="E376" s="217">
        <f>VLOOKUP(A376,'[1]RES. TRL'!A:C,3,FALSE)</f>
        <v>0</v>
      </c>
      <c r="F376" s="217">
        <f>VLOOKUP(A376,[1]RES.CDI!A:B,2,FALSE)</f>
        <v>0</v>
      </c>
      <c r="G376" s="217">
        <f>VLOOKUP(A376,'[1]CUT Bs'!A:S,2,FALSE)</f>
        <v>0</v>
      </c>
      <c r="H376" s="217">
        <f>VLOOKUP(A376,'[1]CUT Bs'!A:S,3,FALSE)</f>
        <v>0</v>
      </c>
      <c r="I376" s="217">
        <f>VLOOKUP(A376,'[1]CUT Bs'!A:S,4,FALSE)</f>
        <v>0</v>
      </c>
      <c r="J376" s="217">
        <f>VLOOKUP(A376,'[1]CUT Bs'!A:S,5,FALSE)</f>
        <v>0</v>
      </c>
      <c r="K376" s="217">
        <f>VLOOKUP(A376,'[1]CUT Bs'!A:S,6,FALSE)</f>
        <v>0</v>
      </c>
      <c r="L376" s="217">
        <f>VLOOKUP(A376,'[1]CUT Bs'!A:S,7,FALSE)</f>
        <v>0</v>
      </c>
      <c r="M376" s="217">
        <f>VLOOKUP(A376,'[1]CUT Bs'!A:S,8,FALSE)</f>
        <v>0</v>
      </c>
      <c r="N376" s="217">
        <f>VLOOKUP(A376,'[1]CUT Bs'!A:S,9,FALSE)</f>
        <v>0</v>
      </c>
      <c r="O376" s="217">
        <f>VLOOKUP(A376,'[1]CUT Bs'!A:S,10,FALSE)</f>
        <v>0</v>
      </c>
      <c r="P376" s="217">
        <f>VLOOKUP(A376,'[1]CUT Bs'!A:S,11,FALSE)</f>
        <v>0</v>
      </c>
      <c r="Q376" s="217">
        <f>VLOOKUP(A376,'[1]CUT Bs'!A:S,12,FALSE)</f>
        <v>0</v>
      </c>
      <c r="R376" s="217">
        <f>VLOOKUP(A376,'[1]CUT Bs'!A:S,13,FALSE)</f>
        <v>0</v>
      </c>
      <c r="S376" s="217">
        <f>VLOOKUP(A376,'[1]CUT Bs'!A:S,14,FALSE)</f>
        <v>0</v>
      </c>
      <c r="T376" s="217">
        <f>VLOOKUP(A376,'[1]CUT Bs'!A:S,15,FALSE)</f>
        <v>0</v>
      </c>
      <c r="U376" s="217">
        <f>VLOOKUP(A376,'[1]CUT Bs'!A:S,16,FALSE)</f>
        <v>0</v>
      </c>
      <c r="V376" s="217">
        <f>VLOOKUP(A376,'[1]CUT Bs'!A:S,17,FALSE)</f>
        <v>0</v>
      </c>
      <c r="W376" s="217">
        <f>VLOOKUP(A376,'[1]RES. TRL'!F:H,2,FALSE)</f>
        <v>0</v>
      </c>
      <c r="X376" s="217">
        <f>VLOOKUP(A376,'[1]RES. TRL'!F:H,3,FALSE)</f>
        <v>0</v>
      </c>
      <c r="Y376" s="217">
        <f>VLOOKUP(A376,'[1]CUT USD'!A:N,2,FALSE)</f>
        <v>0</v>
      </c>
      <c r="Z376" s="217">
        <f>VLOOKUP(A376,'[1]CUT USD'!A:N,3,FALSE)</f>
        <v>0</v>
      </c>
      <c r="AA376" s="217">
        <f>VLOOKUP(A376,'[1]CUT USD'!A:N,4,FALSE)</f>
        <v>0</v>
      </c>
      <c r="AB376" s="217">
        <f>VLOOKUP(A376,'[1]CUT USD'!A:N,5,FALSE)</f>
        <v>0</v>
      </c>
      <c r="AC376" s="217">
        <f>VLOOKUP(A376,'[1]CUT USD'!A:N,6,FALSE)</f>
        <v>0</v>
      </c>
      <c r="AD376" s="217">
        <f>VLOOKUP(A376,'[1]CUT USD'!A:N,7,FALSE)</f>
        <v>0</v>
      </c>
      <c r="AE376" s="217">
        <f>VLOOKUP(A376,'[1]CUT USD'!A:N,8,FALSE)</f>
        <v>0</v>
      </c>
      <c r="AF376" s="217">
        <f>VLOOKUP(A376,'[1]CUT USD'!A:N,9,FALSE)</f>
        <v>0</v>
      </c>
      <c r="AG376" s="217">
        <f>VLOOKUP(A376,'[1]CUT USD'!A:N,10,FALSE)</f>
        <v>0</v>
      </c>
      <c r="AH376" s="217">
        <f>VLOOKUP(A376,'[1]CUT USD'!A:N,11,FALSE)</f>
        <v>0</v>
      </c>
      <c r="AI376" s="217">
        <f>VLOOKUP(A376,'[1]CUT USD'!A:N,12,FALSE)</f>
        <v>0</v>
      </c>
      <c r="AJ376" s="217">
        <f>VLOOKUP(A376,'[1]CUT USD'!A:N,13,FALSE)</f>
        <v>0</v>
      </c>
      <c r="AK376" s="217">
        <f>VLOOKUP(A376,'[1]CUT USD'!A:N,14,FALSE)</f>
        <v>0</v>
      </c>
      <c r="AL376" s="160">
        <f t="shared" si="7"/>
        <v>0</v>
      </c>
      <c r="AO376" s="84"/>
    </row>
    <row r="377" spans="1:41" ht="33" customHeight="1">
      <c r="A377" s="134">
        <v>1310</v>
      </c>
      <c r="B377" s="135" t="str">
        <f>PROPER(VLOOKUP(A377,[1]bd_lista!$A:$D,2,FALSE))</f>
        <v>Gobierno Autónomo Municipal De Independencia</v>
      </c>
      <c r="C377" s="229" t="s">
        <v>11991</v>
      </c>
      <c r="D377" s="217">
        <f>VLOOKUP(A377,'[1]RES. TRL'!A:C,2,FALSE)</f>
        <v>0</v>
      </c>
      <c r="E377" s="217">
        <f>VLOOKUP(A377,'[1]RES. TRL'!A:C,3,FALSE)</f>
        <v>0</v>
      </c>
      <c r="F377" s="217">
        <f>VLOOKUP(A377,[1]RES.CDI!A:B,2,FALSE)</f>
        <v>0</v>
      </c>
      <c r="G377" s="217">
        <f>VLOOKUP(A377,'[1]CUT Bs'!A:S,2,FALSE)</f>
        <v>0</v>
      </c>
      <c r="H377" s="217">
        <f>VLOOKUP(A377,'[1]CUT Bs'!A:S,3,FALSE)</f>
        <v>0</v>
      </c>
      <c r="I377" s="217">
        <f>VLOOKUP(A377,'[1]CUT Bs'!A:S,4,FALSE)</f>
        <v>0</v>
      </c>
      <c r="J377" s="217">
        <f>VLOOKUP(A377,'[1]CUT Bs'!A:S,5,FALSE)</f>
        <v>0</v>
      </c>
      <c r="K377" s="217">
        <f>VLOOKUP(A377,'[1]CUT Bs'!A:S,6,FALSE)</f>
        <v>0</v>
      </c>
      <c r="L377" s="217">
        <f>VLOOKUP(A377,'[1]CUT Bs'!A:S,7,FALSE)</f>
        <v>0</v>
      </c>
      <c r="M377" s="217">
        <f>VLOOKUP(A377,'[1]CUT Bs'!A:S,8,FALSE)</f>
        <v>0</v>
      </c>
      <c r="N377" s="217">
        <f>VLOOKUP(A377,'[1]CUT Bs'!A:S,9,FALSE)</f>
        <v>0</v>
      </c>
      <c r="O377" s="217">
        <f>VLOOKUP(A377,'[1]CUT Bs'!A:S,10,FALSE)</f>
        <v>0</v>
      </c>
      <c r="P377" s="217">
        <f>VLOOKUP(A377,'[1]CUT Bs'!A:S,11,FALSE)</f>
        <v>0</v>
      </c>
      <c r="Q377" s="217">
        <f>VLOOKUP(A377,'[1]CUT Bs'!A:S,12,FALSE)</f>
        <v>0</v>
      </c>
      <c r="R377" s="217">
        <f>VLOOKUP(A377,'[1]CUT Bs'!A:S,13,FALSE)</f>
        <v>0</v>
      </c>
      <c r="S377" s="217">
        <f>VLOOKUP(A377,'[1]CUT Bs'!A:S,14,FALSE)</f>
        <v>0</v>
      </c>
      <c r="T377" s="217">
        <f>VLOOKUP(A377,'[1]CUT Bs'!A:S,15,FALSE)</f>
        <v>0</v>
      </c>
      <c r="U377" s="217">
        <f>VLOOKUP(A377,'[1]CUT Bs'!A:S,16,FALSE)</f>
        <v>0</v>
      </c>
      <c r="V377" s="217">
        <f>VLOOKUP(A377,'[1]CUT Bs'!A:S,17,FALSE)</f>
        <v>0</v>
      </c>
      <c r="W377" s="217">
        <f>VLOOKUP(A377,'[1]RES. TRL'!F:H,2,FALSE)</f>
        <v>0</v>
      </c>
      <c r="X377" s="217">
        <f>VLOOKUP(A377,'[1]RES. TRL'!F:H,3,FALSE)</f>
        <v>0</v>
      </c>
      <c r="Y377" s="217">
        <f>VLOOKUP(A377,'[1]CUT USD'!A:N,2,FALSE)</f>
        <v>0</v>
      </c>
      <c r="Z377" s="217">
        <f>VLOOKUP(A377,'[1]CUT USD'!A:N,3,FALSE)</f>
        <v>0</v>
      </c>
      <c r="AA377" s="217">
        <f>VLOOKUP(A377,'[1]CUT USD'!A:N,4,FALSE)</f>
        <v>0</v>
      </c>
      <c r="AB377" s="217">
        <f>VLOOKUP(A377,'[1]CUT USD'!A:N,5,FALSE)</f>
        <v>0</v>
      </c>
      <c r="AC377" s="217">
        <f>VLOOKUP(A377,'[1]CUT USD'!A:N,6,FALSE)</f>
        <v>0</v>
      </c>
      <c r="AD377" s="217">
        <f>VLOOKUP(A377,'[1]CUT USD'!A:N,7,FALSE)</f>
        <v>0</v>
      </c>
      <c r="AE377" s="217">
        <f>VLOOKUP(A377,'[1]CUT USD'!A:N,8,FALSE)</f>
        <v>0</v>
      </c>
      <c r="AF377" s="217">
        <f>VLOOKUP(A377,'[1]CUT USD'!A:N,9,FALSE)</f>
        <v>0</v>
      </c>
      <c r="AG377" s="217">
        <f>VLOOKUP(A377,'[1]CUT USD'!A:N,10,FALSE)</f>
        <v>0</v>
      </c>
      <c r="AH377" s="217">
        <f>VLOOKUP(A377,'[1]CUT USD'!A:N,11,FALSE)</f>
        <v>0</v>
      </c>
      <c r="AI377" s="217">
        <f>VLOOKUP(A377,'[1]CUT USD'!A:N,12,FALSE)</f>
        <v>0</v>
      </c>
      <c r="AJ377" s="217">
        <f>VLOOKUP(A377,'[1]CUT USD'!A:N,13,FALSE)</f>
        <v>0</v>
      </c>
      <c r="AK377" s="217">
        <f>VLOOKUP(A377,'[1]CUT USD'!A:N,14,FALSE)</f>
        <v>0</v>
      </c>
      <c r="AL377" s="160">
        <f t="shared" si="7"/>
        <v>0</v>
      </c>
      <c r="AO377" s="84"/>
    </row>
    <row r="378" spans="1:41" ht="33" customHeight="1">
      <c r="A378" s="134">
        <v>1311</v>
      </c>
      <c r="B378" s="135" t="str">
        <f>PROPER(VLOOKUP(A378,[1]bd_lista!$A:$D,2,FALSE))</f>
        <v>Gobierno Autónomo Municipal De Morochata</v>
      </c>
      <c r="C378" s="229" t="s">
        <v>11991</v>
      </c>
      <c r="D378" s="217">
        <f>VLOOKUP(A378,'[1]RES. TRL'!A:C,2,FALSE)</f>
        <v>0</v>
      </c>
      <c r="E378" s="217">
        <f>VLOOKUP(A378,'[1]RES. TRL'!A:C,3,FALSE)</f>
        <v>0</v>
      </c>
      <c r="F378" s="217">
        <f>VLOOKUP(A378,[1]RES.CDI!A:B,2,FALSE)</f>
        <v>0</v>
      </c>
      <c r="G378" s="217">
        <f>VLOOKUP(A378,'[1]CUT Bs'!A:S,2,FALSE)</f>
        <v>0</v>
      </c>
      <c r="H378" s="217">
        <f>VLOOKUP(A378,'[1]CUT Bs'!A:S,3,FALSE)</f>
        <v>0</v>
      </c>
      <c r="I378" s="217">
        <f>VLOOKUP(A378,'[1]CUT Bs'!A:S,4,FALSE)</f>
        <v>0</v>
      </c>
      <c r="J378" s="217">
        <f>VLOOKUP(A378,'[1]CUT Bs'!A:S,5,FALSE)</f>
        <v>0</v>
      </c>
      <c r="K378" s="217">
        <f>VLOOKUP(A378,'[1]CUT Bs'!A:S,6,FALSE)</f>
        <v>0</v>
      </c>
      <c r="L378" s="217">
        <f>VLOOKUP(A378,'[1]CUT Bs'!A:S,7,FALSE)</f>
        <v>0</v>
      </c>
      <c r="M378" s="217">
        <f>VLOOKUP(A378,'[1]CUT Bs'!A:S,8,FALSE)</f>
        <v>0</v>
      </c>
      <c r="N378" s="217">
        <f>VLOOKUP(A378,'[1]CUT Bs'!A:S,9,FALSE)</f>
        <v>0</v>
      </c>
      <c r="O378" s="217">
        <f>VLOOKUP(A378,'[1]CUT Bs'!A:S,10,FALSE)</f>
        <v>0</v>
      </c>
      <c r="P378" s="217">
        <f>VLOOKUP(A378,'[1]CUT Bs'!A:S,11,FALSE)</f>
        <v>0</v>
      </c>
      <c r="Q378" s="217">
        <f>VLOOKUP(A378,'[1]CUT Bs'!A:S,12,FALSE)</f>
        <v>0</v>
      </c>
      <c r="R378" s="217">
        <f>VLOOKUP(A378,'[1]CUT Bs'!A:S,13,FALSE)</f>
        <v>0</v>
      </c>
      <c r="S378" s="217">
        <f>VLOOKUP(A378,'[1]CUT Bs'!A:S,14,FALSE)</f>
        <v>0</v>
      </c>
      <c r="T378" s="217">
        <f>VLOOKUP(A378,'[1]CUT Bs'!A:S,15,FALSE)</f>
        <v>0</v>
      </c>
      <c r="U378" s="217">
        <f>VLOOKUP(A378,'[1]CUT Bs'!A:S,16,FALSE)</f>
        <v>0</v>
      </c>
      <c r="V378" s="217">
        <f>VLOOKUP(A378,'[1]CUT Bs'!A:S,17,FALSE)</f>
        <v>0</v>
      </c>
      <c r="W378" s="217">
        <f>VLOOKUP(A378,'[1]RES. TRL'!F:H,2,FALSE)</f>
        <v>0</v>
      </c>
      <c r="X378" s="217">
        <f>VLOOKUP(A378,'[1]RES. TRL'!F:H,3,FALSE)</f>
        <v>0</v>
      </c>
      <c r="Y378" s="217">
        <f>VLOOKUP(A378,'[1]CUT USD'!A:N,2,FALSE)</f>
        <v>0</v>
      </c>
      <c r="Z378" s="217">
        <f>VLOOKUP(A378,'[1]CUT USD'!A:N,3,FALSE)</f>
        <v>0</v>
      </c>
      <c r="AA378" s="217">
        <f>VLOOKUP(A378,'[1]CUT USD'!A:N,4,FALSE)</f>
        <v>0</v>
      </c>
      <c r="AB378" s="217">
        <f>VLOOKUP(A378,'[1]CUT USD'!A:N,5,FALSE)</f>
        <v>0</v>
      </c>
      <c r="AC378" s="217">
        <f>VLOOKUP(A378,'[1]CUT USD'!A:N,6,FALSE)</f>
        <v>0</v>
      </c>
      <c r="AD378" s="217">
        <f>VLOOKUP(A378,'[1]CUT USD'!A:N,7,FALSE)</f>
        <v>0</v>
      </c>
      <c r="AE378" s="217">
        <f>VLOOKUP(A378,'[1]CUT USD'!A:N,8,FALSE)</f>
        <v>0</v>
      </c>
      <c r="AF378" s="217">
        <f>VLOOKUP(A378,'[1]CUT USD'!A:N,9,FALSE)</f>
        <v>0</v>
      </c>
      <c r="AG378" s="217">
        <f>VLOOKUP(A378,'[1]CUT USD'!A:N,10,FALSE)</f>
        <v>0</v>
      </c>
      <c r="AH378" s="217">
        <f>VLOOKUP(A378,'[1]CUT USD'!A:N,11,FALSE)</f>
        <v>0</v>
      </c>
      <c r="AI378" s="217">
        <f>VLOOKUP(A378,'[1]CUT USD'!A:N,12,FALSE)</f>
        <v>0</v>
      </c>
      <c r="AJ378" s="217">
        <f>VLOOKUP(A378,'[1]CUT USD'!A:N,13,FALSE)</f>
        <v>0</v>
      </c>
      <c r="AK378" s="217">
        <f>VLOOKUP(A378,'[1]CUT USD'!A:N,14,FALSE)</f>
        <v>0</v>
      </c>
      <c r="AL378" s="160">
        <f t="shared" si="7"/>
        <v>0</v>
      </c>
      <c r="AO378" s="84"/>
    </row>
    <row r="379" spans="1:41" ht="33" customHeight="1">
      <c r="A379" s="134">
        <v>1312</v>
      </c>
      <c r="B379" s="135" t="str">
        <f>PROPER(VLOOKUP(A379,[1]bd_lista!$A:$D,2,FALSE))</f>
        <v>Gobierno Autónomo Municipal De Sacaba</v>
      </c>
      <c r="C379" s="229" t="s">
        <v>11991</v>
      </c>
      <c r="D379" s="217">
        <f>VLOOKUP(A379,'[1]RES. TRL'!A:C,2,FALSE)</f>
        <v>0</v>
      </c>
      <c r="E379" s="217">
        <f>VLOOKUP(A379,'[1]RES. TRL'!A:C,3,FALSE)</f>
        <v>0</v>
      </c>
      <c r="F379" s="217">
        <f>VLOOKUP(A379,[1]RES.CDI!A:B,2,FALSE)</f>
        <v>0</v>
      </c>
      <c r="G379" s="217">
        <f>VLOOKUP(A379,'[1]CUT Bs'!A:S,2,FALSE)</f>
        <v>0</v>
      </c>
      <c r="H379" s="217">
        <f>VLOOKUP(A379,'[1]CUT Bs'!A:S,3,FALSE)</f>
        <v>0</v>
      </c>
      <c r="I379" s="217">
        <f>VLOOKUP(A379,'[1]CUT Bs'!A:S,4,FALSE)</f>
        <v>0</v>
      </c>
      <c r="J379" s="217">
        <f>VLOOKUP(A379,'[1]CUT Bs'!A:S,5,FALSE)</f>
        <v>0</v>
      </c>
      <c r="K379" s="217">
        <f>VLOOKUP(A379,'[1]CUT Bs'!A:S,6,FALSE)</f>
        <v>0</v>
      </c>
      <c r="L379" s="217">
        <f>VLOOKUP(A379,'[1]CUT Bs'!A:S,7,FALSE)</f>
        <v>0</v>
      </c>
      <c r="M379" s="217">
        <f>VLOOKUP(A379,'[1]CUT Bs'!A:S,8,FALSE)</f>
        <v>0</v>
      </c>
      <c r="N379" s="217">
        <f>VLOOKUP(A379,'[1]CUT Bs'!A:S,9,FALSE)</f>
        <v>0</v>
      </c>
      <c r="O379" s="217">
        <f>VLOOKUP(A379,'[1]CUT Bs'!A:S,10,FALSE)</f>
        <v>0</v>
      </c>
      <c r="P379" s="217">
        <f>VLOOKUP(A379,'[1]CUT Bs'!A:S,11,FALSE)</f>
        <v>0</v>
      </c>
      <c r="Q379" s="217">
        <f>VLOOKUP(A379,'[1]CUT Bs'!A:S,12,FALSE)</f>
        <v>0</v>
      </c>
      <c r="R379" s="217">
        <f>VLOOKUP(A379,'[1]CUT Bs'!A:S,13,FALSE)</f>
        <v>0</v>
      </c>
      <c r="S379" s="217">
        <f>VLOOKUP(A379,'[1]CUT Bs'!A:S,14,FALSE)</f>
        <v>0</v>
      </c>
      <c r="T379" s="217">
        <f>VLOOKUP(A379,'[1]CUT Bs'!A:S,15,FALSE)</f>
        <v>0</v>
      </c>
      <c r="U379" s="217">
        <f>VLOOKUP(A379,'[1]CUT Bs'!A:S,16,FALSE)</f>
        <v>0</v>
      </c>
      <c r="V379" s="217">
        <f>VLOOKUP(A379,'[1]CUT Bs'!A:S,17,FALSE)</f>
        <v>0</v>
      </c>
      <c r="W379" s="217">
        <f>VLOOKUP(A379,'[1]RES. TRL'!F:H,2,FALSE)</f>
        <v>0</v>
      </c>
      <c r="X379" s="217">
        <f>VLOOKUP(A379,'[1]RES. TRL'!F:H,3,FALSE)</f>
        <v>0</v>
      </c>
      <c r="Y379" s="217">
        <f>VLOOKUP(A379,'[1]CUT USD'!A:N,2,FALSE)</f>
        <v>0</v>
      </c>
      <c r="Z379" s="217">
        <f>VLOOKUP(A379,'[1]CUT USD'!A:N,3,FALSE)</f>
        <v>0</v>
      </c>
      <c r="AA379" s="217">
        <f>VLOOKUP(A379,'[1]CUT USD'!A:N,4,FALSE)</f>
        <v>0</v>
      </c>
      <c r="AB379" s="217">
        <f>VLOOKUP(A379,'[1]CUT USD'!A:N,5,FALSE)</f>
        <v>0</v>
      </c>
      <c r="AC379" s="217">
        <f>VLOOKUP(A379,'[1]CUT USD'!A:N,6,FALSE)</f>
        <v>0</v>
      </c>
      <c r="AD379" s="217">
        <f>VLOOKUP(A379,'[1]CUT USD'!A:N,7,FALSE)</f>
        <v>0</v>
      </c>
      <c r="AE379" s="217">
        <f>VLOOKUP(A379,'[1]CUT USD'!A:N,8,FALSE)</f>
        <v>0</v>
      </c>
      <c r="AF379" s="217">
        <f>VLOOKUP(A379,'[1]CUT USD'!A:N,9,FALSE)</f>
        <v>0</v>
      </c>
      <c r="AG379" s="217">
        <f>VLOOKUP(A379,'[1]CUT USD'!A:N,10,FALSE)</f>
        <v>0</v>
      </c>
      <c r="AH379" s="217">
        <f>VLOOKUP(A379,'[1]CUT USD'!A:N,11,FALSE)</f>
        <v>0</v>
      </c>
      <c r="AI379" s="217">
        <f>VLOOKUP(A379,'[1]CUT USD'!A:N,12,FALSE)</f>
        <v>0</v>
      </c>
      <c r="AJ379" s="217">
        <f>VLOOKUP(A379,'[1]CUT USD'!A:N,13,FALSE)</f>
        <v>0</v>
      </c>
      <c r="AK379" s="217">
        <f>VLOOKUP(A379,'[1]CUT USD'!A:N,14,FALSE)</f>
        <v>0</v>
      </c>
      <c r="AL379" s="160">
        <f t="shared" si="7"/>
        <v>0</v>
      </c>
      <c r="AO379" s="84"/>
    </row>
    <row r="380" spans="1:41" ht="33" customHeight="1">
      <c r="A380" s="134">
        <v>1313</v>
      </c>
      <c r="B380" s="135" t="str">
        <f>PROPER(VLOOKUP(A380,[1]bd_lista!$A:$D,2,FALSE))</f>
        <v>Gobierno Autónomo Municipal De Colomi</v>
      </c>
      <c r="C380" s="229" t="s">
        <v>11991</v>
      </c>
      <c r="D380" s="217">
        <f>VLOOKUP(A380,'[1]RES. TRL'!A:C,2,FALSE)</f>
        <v>0</v>
      </c>
      <c r="E380" s="217">
        <f>VLOOKUP(A380,'[1]RES. TRL'!A:C,3,FALSE)</f>
        <v>0</v>
      </c>
      <c r="F380" s="217">
        <f>VLOOKUP(A380,[1]RES.CDI!A:B,2,FALSE)</f>
        <v>0</v>
      </c>
      <c r="G380" s="217">
        <f>VLOOKUP(A380,'[1]CUT Bs'!A:S,2,FALSE)</f>
        <v>0</v>
      </c>
      <c r="H380" s="217">
        <f>VLOOKUP(A380,'[1]CUT Bs'!A:S,3,FALSE)</f>
        <v>0</v>
      </c>
      <c r="I380" s="217">
        <f>VLOOKUP(A380,'[1]CUT Bs'!A:S,4,FALSE)</f>
        <v>0</v>
      </c>
      <c r="J380" s="217">
        <f>VLOOKUP(A380,'[1]CUT Bs'!A:S,5,FALSE)</f>
        <v>0</v>
      </c>
      <c r="K380" s="217">
        <f>VLOOKUP(A380,'[1]CUT Bs'!A:S,6,FALSE)</f>
        <v>0</v>
      </c>
      <c r="L380" s="217">
        <f>VLOOKUP(A380,'[1]CUT Bs'!A:S,7,FALSE)</f>
        <v>0</v>
      </c>
      <c r="M380" s="217">
        <f>VLOOKUP(A380,'[1]CUT Bs'!A:S,8,FALSE)</f>
        <v>0</v>
      </c>
      <c r="N380" s="217">
        <f>VLOOKUP(A380,'[1]CUT Bs'!A:S,9,FALSE)</f>
        <v>0</v>
      </c>
      <c r="O380" s="217">
        <f>VLOOKUP(A380,'[1]CUT Bs'!A:S,10,FALSE)</f>
        <v>0</v>
      </c>
      <c r="P380" s="217">
        <f>VLOOKUP(A380,'[1]CUT Bs'!A:S,11,FALSE)</f>
        <v>0</v>
      </c>
      <c r="Q380" s="217">
        <f>VLOOKUP(A380,'[1]CUT Bs'!A:S,12,FALSE)</f>
        <v>0</v>
      </c>
      <c r="R380" s="217">
        <f>VLOOKUP(A380,'[1]CUT Bs'!A:S,13,FALSE)</f>
        <v>0</v>
      </c>
      <c r="S380" s="217">
        <f>VLOOKUP(A380,'[1]CUT Bs'!A:S,14,FALSE)</f>
        <v>0</v>
      </c>
      <c r="T380" s="217">
        <f>VLOOKUP(A380,'[1]CUT Bs'!A:S,15,FALSE)</f>
        <v>0</v>
      </c>
      <c r="U380" s="217">
        <f>VLOOKUP(A380,'[1]CUT Bs'!A:S,16,FALSE)</f>
        <v>0</v>
      </c>
      <c r="V380" s="217">
        <f>VLOOKUP(A380,'[1]CUT Bs'!A:S,17,FALSE)</f>
        <v>0</v>
      </c>
      <c r="W380" s="217">
        <f>VLOOKUP(A380,'[1]RES. TRL'!F:H,2,FALSE)</f>
        <v>0</v>
      </c>
      <c r="X380" s="217">
        <f>VLOOKUP(A380,'[1]RES. TRL'!F:H,3,FALSE)</f>
        <v>0</v>
      </c>
      <c r="Y380" s="217">
        <f>VLOOKUP(A380,'[1]CUT USD'!A:N,2,FALSE)</f>
        <v>0</v>
      </c>
      <c r="Z380" s="217">
        <f>VLOOKUP(A380,'[1]CUT USD'!A:N,3,FALSE)</f>
        <v>0</v>
      </c>
      <c r="AA380" s="217">
        <f>VLOOKUP(A380,'[1]CUT USD'!A:N,4,FALSE)</f>
        <v>0</v>
      </c>
      <c r="AB380" s="217">
        <f>VLOOKUP(A380,'[1]CUT USD'!A:N,5,FALSE)</f>
        <v>0</v>
      </c>
      <c r="AC380" s="217">
        <f>VLOOKUP(A380,'[1]CUT USD'!A:N,6,FALSE)</f>
        <v>0</v>
      </c>
      <c r="AD380" s="217">
        <f>VLOOKUP(A380,'[1]CUT USD'!A:N,7,FALSE)</f>
        <v>0</v>
      </c>
      <c r="AE380" s="217">
        <f>VLOOKUP(A380,'[1]CUT USD'!A:N,8,FALSE)</f>
        <v>0</v>
      </c>
      <c r="AF380" s="217">
        <f>VLOOKUP(A380,'[1]CUT USD'!A:N,9,FALSE)</f>
        <v>0</v>
      </c>
      <c r="AG380" s="217">
        <f>VLOOKUP(A380,'[1]CUT USD'!A:N,10,FALSE)</f>
        <v>0</v>
      </c>
      <c r="AH380" s="217">
        <f>VLOOKUP(A380,'[1]CUT USD'!A:N,11,FALSE)</f>
        <v>0</v>
      </c>
      <c r="AI380" s="217">
        <f>VLOOKUP(A380,'[1]CUT USD'!A:N,12,FALSE)</f>
        <v>0</v>
      </c>
      <c r="AJ380" s="217">
        <f>VLOOKUP(A380,'[1]CUT USD'!A:N,13,FALSE)</f>
        <v>0</v>
      </c>
      <c r="AK380" s="217">
        <f>VLOOKUP(A380,'[1]CUT USD'!A:N,14,FALSE)</f>
        <v>0</v>
      </c>
      <c r="AL380" s="160">
        <f t="shared" si="7"/>
        <v>0</v>
      </c>
      <c r="AO380" s="84"/>
    </row>
    <row r="381" spans="1:41" ht="33" customHeight="1">
      <c r="A381" s="134">
        <v>1314</v>
      </c>
      <c r="B381" s="135" t="str">
        <f>PROPER(VLOOKUP(A381,[1]bd_lista!$A:$D,2,FALSE))</f>
        <v>Gobierno Autónomo Municipal De Villa Tunari</v>
      </c>
      <c r="C381" s="229" t="s">
        <v>11991</v>
      </c>
      <c r="D381" s="217">
        <f>VLOOKUP(A381,'[1]RES. TRL'!A:C,2,FALSE)</f>
        <v>0</v>
      </c>
      <c r="E381" s="217">
        <f>VLOOKUP(A381,'[1]RES. TRL'!A:C,3,FALSE)</f>
        <v>0</v>
      </c>
      <c r="F381" s="217">
        <f>VLOOKUP(A381,[1]RES.CDI!A:B,2,FALSE)</f>
        <v>0</v>
      </c>
      <c r="G381" s="217">
        <f>VLOOKUP(A381,'[1]CUT Bs'!A:S,2,FALSE)</f>
        <v>0</v>
      </c>
      <c r="H381" s="217">
        <f>VLOOKUP(A381,'[1]CUT Bs'!A:S,3,FALSE)</f>
        <v>0</v>
      </c>
      <c r="I381" s="217">
        <f>VLOOKUP(A381,'[1]CUT Bs'!A:S,4,FALSE)</f>
        <v>0</v>
      </c>
      <c r="J381" s="217">
        <f>VLOOKUP(A381,'[1]CUT Bs'!A:S,5,FALSE)</f>
        <v>0</v>
      </c>
      <c r="K381" s="217">
        <f>VLOOKUP(A381,'[1]CUT Bs'!A:S,6,FALSE)</f>
        <v>0</v>
      </c>
      <c r="L381" s="217">
        <f>VLOOKUP(A381,'[1]CUT Bs'!A:S,7,FALSE)</f>
        <v>0</v>
      </c>
      <c r="M381" s="217">
        <f>VLOOKUP(A381,'[1]CUT Bs'!A:S,8,FALSE)</f>
        <v>0</v>
      </c>
      <c r="N381" s="217">
        <f>VLOOKUP(A381,'[1]CUT Bs'!A:S,9,FALSE)</f>
        <v>0</v>
      </c>
      <c r="O381" s="217">
        <f>VLOOKUP(A381,'[1]CUT Bs'!A:S,10,FALSE)</f>
        <v>0</v>
      </c>
      <c r="P381" s="217">
        <f>VLOOKUP(A381,'[1]CUT Bs'!A:S,11,FALSE)</f>
        <v>0</v>
      </c>
      <c r="Q381" s="217">
        <f>VLOOKUP(A381,'[1]CUT Bs'!A:S,12,FALSE)</f>
        <v>0</v>
      </c>
      <c r="R381" s="217">
        <f>VLOOKUP(A381,'[1]CUT Bs'!A:S,13,FALSE)</f>
        <v>0</v>
      </c>
      <c r="S381" s="217">
        <f>VLOOKUP(A381,'[1]CUT Bs'!A:S,14,FALSE)</f>
        <v>0</v>
      </c>
      <c r="T381" s="217">
        <f>VLOOKUP(A381,'[1]CUT Bs'!A:S,15,FALSE)</f>
        <v>0</v>
      </c>
      <c r="U381" s="217">
        <f>VLOOKUP(A381,'[1]CUT Bs'!A:S,16,FALSE)</f>
        <v>0</v>
      </c>
      <c r="V381" s="217">
        <f>VLOOKUP(A381,'[1]CUT Bs'!A:S,17,FALSE)</f>
        <v>0</v>
      </c>
      <c r="W381" s="217">
        <f>VLOOKUP(A381,'[1]RES. TRL'!F:H,2,FALSE)</f>
        <v>0</v>
      </c>
      <c r="X381" s="217">
        <f>VLOOKUP(A381,'[1]RES. TRL'!F:H,3,FALSE)</f>
        <v>0</v>
      </c>
      <c r="Y381" s="217">
        <f>VLOOKUP(A381,'[1]CUT USD'!A:N,2,FALSE)</f>
        <v>0</v>
      </c>
      <c r="Z381" s="217">
        <f>VLOOKUP(A381,'[1]CUT USD'!A:N,3,FALSE)</f>
        <v>0</v>
      </c>
      <c r="AA381" s="217">
        <f>VLOOKUP(A381,'[1]CUT USD'!A:N,4,FALSE)</f>
        <v>0</v>
      </c>
      <c r="AB381" s="217">
        <f>VLOOKUP(A381,'[1]CUT USD'!A:N,5,FALSE)</f>
        <v>0</v>
      </c>
      <c r="AC381" s="217">
        <f>VLOOKUP(A381,'[1]CUT USD'!A:N,6,FALSE)</f>
        <v>0</v>
      </c>
      <c r="AD381" s="217">
        <f>VLOOKUP(A381,'[1]CUT USD'!A:N,7,FALSE)</f>
        <v>0</v>
      </c>
      <c r="AE381" s="217">
        <f>VLOOKUP(A381,'[1]CUT USD'!A:N,8,FALSE)</f>
        <v>0</v>
      </c>
      <c r="AF381" s="217">
        <f>VLOOKUP(A381,'[1]CUT USD'!A:N,9,FALSE)</f>
        <v>0</v>
      </c>
      <c r="AG381" s="217">
        <f>VLOOKUP(A381,'[1]CUT USD'!A:N,10,FALSE)</f>
        <v>0</v>
      </c>
      <c r="AH381" s="217">
        <f>VLOOKUP(A381,'[1]CUT USD'!A:N,11,FALSE)</f>
        <v>0</v>
      </c>
      <c r="AI381" s="217">
        <f>VLOOKUP(A381,'[1]CUT USD'!A:N,12,FALSE)</f>
        <v>0</v>
      </c>
      <c r="AJ381" s="217">
        <f>VLOOKUP(A381,'[1]CUT USD'!A:N,13,FALSE)</f>
        <v>0</v>
      </c>
      <c r="AK381" s="217">
        <f>VLOOKUP(A381,'[1]CUT USD'!A:N,14,FALSE)</f>
        <v>0</v>
      </c>
      <c r="AL381" s="160">
        <f t="shared" si="7"/>
        <v>0</v>
      </c>
      <c r="AO381" s="84"/>
    </row>
    <row r="382" spans="1:41" ht="33" customHeight="1">
      <c r="A382" s="134">
        <v>1315</v>
      </c>
      <c r="B382" s="135" t="str">
        <f>PROPER(VLOOKUP(A382,[1]bd_lista!$A:$D,2,FALSE))</f>
        <v>Gobierno Autónomo Municipal De Punata</v>
      </c>
      <c r="C382" s="229" t="s">
        <v>11991</v>
      </c>
      <c r="D382" s="217">
        <f>VLOOKUP(A382,'[1]RES. TRL'!A:C,2,FALSE)</f>
        <v>0</v>
      </c>
      <c r="E382" s="217">
        <f>VLOOKUP(A382,'[1]RES. TRL'!A:C,3,FALSE)</f>
        <v>0</v>
      </c>
      <c r="F382" s="217">
        <f>VLOOKUP(A382,[1]RES.CDI!A:B,2,FALSE)</f>
        <v>0</v>
      </c>
      <c r="G382" s="217">
        <f>VLOOKUP(A382,'[1]CUT Bs'!A:S,2,FALSE)</f>
        <v>0</v>
      </c>
      <c r="H382" s="217">
        <f>VLOOKUP(A382,'[1]CUT Bs'!A:S,3,FALSE)</f>
        <v>0</v>
      </c>
      <c r="I382" s="217">
        <f>VLOOKUP(A382,'[1]CUT Bs'!A:S,4,FALSE)</f>
        <v>0</v>
      </c>
      <c r="J382" s="217">
        <f>VLOOKUP(A382,'[1]CUT Bs'!A:S,5,FALSE)</f>
        <v>0</v>
      </c>
      <c r="K382" s="217">
        <f>VLOOKUP(A382,'[1]CUT Bs'!A:S,6,FALSE)</f>
        <v>0</v>
      </c>
      <c r="L382" s="217">
        <f>VLOOKUP(A382,'[1]CUT Bs'!A:S,7,FALSE)</f>
        <v>0</v>
      </c>
      <c r="M382" s="217">
        <f>VLOOKUP(A382,'[1]CUT Bs'!A:S,8,FALSE)</f>
        <v>0</v>
      </c>
      <c r="N382" s="217">
        <f>VLOOKUP(A382,'[1]CUT Bs'!A:S,9,FALSE)</f>
        <v>0</v>
      </c>
      <c r="O382" s="217">
        <f>VLOOKUP(A382,'[1]CUT Bs'!A:S,10,FALSE)</f>
        <v>0</v>
      </c>
      <c r="P382" s="217">
        <f>VLOOKUP(A382,'[1]CUT Bs'!A:S,11,FALSE)</f>
        <v>0</v>
      </c>
      <c r="Q382" s="217">
        <f>VLOOKUP(A382,'[1]CUT Bs'!A:S,12,FALSE)</f>
        <v>0</v>
      </c>
      <c r="R382" s="217">
        <f>VLOOKUP(A382,'[1]CUT Bs'!A:S,13,FALSE)</f>
        <v>0</v>
      </c>
      <c r="S382" s="217">
        <f>VLOOKUP(A382,'[1]CUT Bs'!A:S,14,FALSE)</f>
        <v>0</v>
      </c>
      <c r="T382" s="217">
        <f>VLOOKUP(A382,'[1]CUT Bs'!A:S,15,FALSE)</f>
        <v>0</v>
      </c>
      <c r="U382" s="217">
        <f>VLOOKUP(A382,'[1]CUT Bs'!A:S,16,FALSE)</f>
        <v>0</v>
      </c>
      <c r="V382" s="217">
        <f>VLOOKUP(A382,'[1]CUT Bs'!A:S,17,FALSE)</f>
        <v>0</v>
      </c>
      <c r="W382" s="217">
        <f>VLOOKUP(A382,'[1]RES. TRL'!F:H,2,FALSE)</f>
        <v>0</v>
      </c>
      <c r="X382" s="217">
        <f>VLOOKUP(A382,'[1]RES. TRL'!F:H,3,FALSE)</f>
        <v>0</v>
      </c>
      <c r="Y382" s="217">
        <f>VLOOKUP(A382,'[1]CUT USD'!A:N,2,FALSE)</f>
        <v>0</v>
      </c>
      <c r="Z382" s="217">
        <f>VLOOKUP(A382,'[1]CUT USD'!A:N,3,FALSE)</f>
        <v>0</v>
      </c>
      <c r="AA382" s="217">
        <f>VLOOKUP(A382,'[1]CUT USD'!A:N,4,FALSE)</f>
        <v>0</v>
      </c>
      <c r="AB382" s="217">
        <f>VLOOKUP(A382,'[1]CUT USD'!A:N,5,FALSE)</f>
        <v>0</v>
      </c>
      <c r="AC382" s="217">
        <f>VLOOKUP(A382,'[1]CUT USD'!A:N,6,FALSE)</f>
        <v>0</v>
      </c>
      <c r="AD382" s="217">
        <f>VLOOKUP(A382,'[1]CUT USD'!A:N,7,FALSE)</f>
        <v>0</v>
      </c>
      <c r="AE382" s="217">
        <f>VLOOKUP(A382,'[1]CUT USD'!A:N,8,FALSE)</f>
        <v>0</v>
      </c>
      <c r="AF382" s="217">
        <f>VLOOKUP(A382,'[1]CUT USD'!A:N,9,FALSE)</f>
        <v>0</v>
      </c>
      <c r="AG382" s="217">
        <f>VLOOKUP(A382,'[1]CUT USD'!A:N,10,FALSE)</f>
        <v>0</v>
      </c>
      <c r="AH382" s="217">
        <f>VLOOKUP(A382,'[1]CUT USD'!A:N,11,FALSE)</f>
        <v>0</v>
      </c>
      <c r="AI382" s="217">
        <f>VLOOKUP(A382,'[1]CUT USD'!A:N,12,FALSE)</f>
        <v>0</v>
      </c>
      <c r="AJ382" s="217">
        <f>VLOOKUP(A382,'[1]CUT USD'!A:N,13,FALSE)</f>
        <v>0</v>
      </c>
      <c r="AK382" s="217">
        <f>VLOOKUP(A382,'[1]CUT USD'!A:N,14,FALSE)</f>
        <v>0</v>
      </c>
      <c r="AL382" s="160">
        <f t="shared" si="7"/>
        <v>0</v>
      </c>
      <c r="AO382" s="84"/>
    </row>
    <row r="383" spans="1:41" ht="33" customHeight="1">
      <c r="A383" s="134">
        <v>1316</v>
      </c>
      <c r="B383" s="135" t="str">
        <f>PROPER(VLOOKUP(A383,[1]bd_lista!$A:$D,2,FALSE))</f>
        <v>Gobierno Autónomo Municipal De Villa Rivero</v>
      </c>
      <c r="C383" s="229" t="s">
        <v>11991</v>
      </c>
      <c r="D383" s="217">
        <f>VLOOKUP(A383,'[1]RES. TRL'!A:C,2,FALSE)</f>
        <v>0</v>
      </c>
      <c r="E383" s="217">
        <f>VLOOKUP(A383,'[1]RES. TRL'!A:C,3,FALSE)</f>
        <v>0</v>
      </c>
      <c r="F383" s="217">
        <f>VLOOKUP(A383,[1]RES.CDI!A:B,2,FALSE)</f>
        <v>0</v>
      </c>
      <c r="G383" s="217">
        <f>VLOOKUP(A383,'[1]CUT Bs'!A:S,2,FALSE)</f>
        <v>0</v>
      </c>
      <c r="H383" s="217">
        <f>VLOOKUP(A383,'[1]CUT Bs'!A:S,3,FALSE)</f>
        <v>0</v>
      </c>
      <c r="I383" s="217">
        <f>VLOOKUP(A383,'[1]CUT Bs'!A:S,4,FALSE)</f>
        <v>0</v>
      </c>
      <c r="J383" s="217">
        <f>VLOOKUP(A383,'[1]CUT Bs'!A:S,5,FALSE)</f>
        <v>0</v>
      </c>
      <c r="K383" s="217">
        <f>VLOOKUP(A383,'[1]CUT Bs'!A:S,6,FALSE)</f>
        <v>0</v>
      </c>
      <c r="L383" s="217">
        <f>VLOOKUP(A383,'[1]CUT Bs'!A:S,7,FALSE)</f>
        <v>0</v>
      </c>
      <c r="M383" s="217">
        <f>VLOOKUP(A383,'[1]CUT Bs'!A:S,8,FALSE)</f>
        <v>0</v>
      </c>
      <c r="N383" s="217">
        <f>VLOOKUP(A383,'[1]CUT Bs'!A:S,9,FALSE)</f>
        <v>0</v>
      </c>
      <c r="O383" s="217">
        <f>VLOOKUP(A383,'[1]CUT Bs'!A:S,10,FALSE)</f>
        <v>0</v>
      </c>
      <c r="P383" s="217">
        <f>VLOOKUP(A383,'[1]CUT Bs'!A:S,11,FALSE)</f>
        <v>0</v>
      </c>
      <c r="Q383" s="217">
        <f>VLOOKUP(A383,'[1]CUT Bs'!A:S,12,FALSE)</f>
        <v>0</v>
      </c>
      <c r="R383" s="217">
        <f>VLOOKUP(A383,'[1]CUT Bs'!A:S,13,FALSE)</f>
        <v>0</v>
      </c>
      <c r="S383" s="217">
        <f>VLOOKUP(A383,'[1]CUT Bs'!A:S,14,FALSE)</f>
        <v>0</v>
      </c>
      <c r="T383" s="217">
        <f>VLOOKUP(A383,'[1]CUT Bs'!A:S,15,FALSE)</f>
        <v>0</v>
      </c>
      <c r="U383" s="217">
        <f>VLOOKUP(A383,'[1]CUT Bs'!A:S,16,FALSE)</f>
        <v>0</v>
      </c>
      <c r="V383" s="217">
        <f>VLOOKUP(A383,'[1]CUT Bs'!A:S,17,FALSE)</f>
        <v>0</v>
      </c>
      <c r="W383" s="217">
        <f>VLOOKUP(A383,'[1]RES. TRL'!F:H,2,FALSE)</f>
        <v>0</v>
      </c>
      <c r="X383" s="217">
        <f>VLOOKUP(A383,'[1]RES. TRL'!F:H,3,FALSE)</f>
        <v>0</v>
      </c>
      <c r="Y383" s="217">
        <f>VLOOKUP(A383,'[1]CUT USD'!A:N,2,FALSE)</f>
        <v>0</v>
      </c>
      <c r="Z383" s="217">
        <f>VLOOKUP(A383,'[1]CUT USD'!A:N,3,FALSE)</f>
        <v>0</v>
      </c>
      <c r="AA383" s="217">
        <f>VLOOKUP(A383,'[1]CUT USD'!A:N,4,FALSE)</f>
        <v>0</v>
      </c>
      <c r="AB383" s="217">
        <f>VLOOKUP(A383,'[1]CUT USD'!A:N,5,FALSE)</f>
        <v>0</v>
      </c>
      <c r="AC383" s="217">
        <f>VLOOKUP(A383,'[1]CUT USD'!A:N,6,FALSE)</f>
        <v>0</v>
      </c>
      <c r="AD383" s="217">
        <f>VLOOKUP(A383,'[1]CUT USD'!A:N,7,FALSE)</f>
        <v>0</v>
      </c>
      <c r="AE383" s="217">
        <f>VLOOKUP(A383,'[1]CUT USD'!A:N,8,FALSE)</f>
        <v>0</v>
      </c>
      <c r="AF383" s="217">
        <f>VLOOKUP(A383,'[1]CUT USD'!A:N,9,FALSE)</f>
        <v>0</v>
      </c>
      <c r="AG383" s="217">
        <f>VLOOKUP(A383,'[1]CUT USD'!A:N,10,FALSE)</f>
        <v>0</v>
      </c>
      <c r="AH383" s="217">
        <f>VLOOKUP(A383,'[1]CUT USD'!A:N,11,FALSE)</f>
        <v>0</v>
      </c>
      <c r="AI383" s="217">
        <f>VLOOKUP(A383,'[1]CUT USD'!A:N,12,FALSE)</f>
        <v>0</v>
      </c>
      <c r="AJ383" s="217">
        <f>VLOOKUP(A383,'[1]CUT USD'!A:N,13,FALSE)</f>
        <v>0</v>
      </c>
      <c r="AK383" s="217">
        <f>VLOOKUP(A383,'[1]CUT USD'!A:N,14,FALSE)</f>
        <v>0</v>
      </c>
      <c r="AL383" s="160">
        <f t="shared" si="7"/>
        <v>0</v>
      </c>
      <c r="AO383" s="84"/>
    </row>
    <row r="384" spans="1:41" ht="33" customHeight="1">
      <c r="A384" s="134">
        <v>1317</v>
      </c>
      <c r="B384" s="135" t="str">
        <f>PROPER(VLOOKUP(A384,[1]bd_lista!$A:$D,2,FALSE))</f>
        <v>Gobierno Autónomo Municipal De San Benito (Villa José Quintín Mendoza)</v>
      </c>
      <c r="C384" s="229" t="s">
        <v>11991</v>
      </c>
      <c r="D384" s="217">
        <f>VLOOKUP(A384,'[1]RES. TRL'!A:C,2,FALSE)</f>
        <v>0</v>
      </c>
      <c r="E384" s="217">
        <f>VLOOKUP(A384,'[1]RES. TRL'!A:C,3,FALSE)</f>
        <v>0</v>
      </c>
      <c r="F384" s="217">
        <f>VLOOKUP(A384,[1]RES.CDI!A:B,2,FALSE)</f>
        <v>0</v>
      </c>
      <c r="G384" s="217">
        <f>VLOOKUP(A384,'[1]CUT Bs'!A:S,2,FALSE)</f>
        <v>0</v>
      </c>
      <c r="H384" s="217">
        <f>VLOOKUP(A384,'[1]CUT Bs'!A:S,3,FALSE)</f>
        <v>0</v>
      </c>
      <c r="I384" s="217">
        <f>VLOOKUP(A384,'[1]CUT Bs'!A:S,4,FALSE)</f>
        <v>0</v>
      </c>
      <c r="J384" s="217">
        <f>VLOOKUP(A384,'[1]CUT Bs'!A:S,5,FALSE)</f>
        <v>0</v>
      </c>
      <c r="K384" s="217">
        <f>VLOOKUP(A384,'[1]CUT Bs'!A:S,6,FALSE)</f>
        <v>0</v>
      </c>
      <c r="L384" s="217">
        <f>VLOOKUP(A384,'[1]CUT Bs'!A:S,7,FALSE)</f>
        <v>0</v>
      </c>
      <c r="M384" s="217">
        <f>VLOOKUP(A384,'[1]CUT Bs'!A:S,8,FALSE)</f>
        <v>0</v>
      </c>
      <c r="N384" s="217">
        <f>VLOOKUP(A384,'[1]CUT Bs'!A:S,9,FALSE)</f>
        <v>0</v>
      </c>
      <c r="O384" s="217">
        <f>VLOOKUP(A384,'[1]CUT Bs'!A:S,10,FALSE)</f>
        <v>0</v>
      </c>
      <c r="P384" s="217">
        <f>VLOOKUP(A384,'[1]CUT Bs'!A:S,11,FALSE)</f>
        <v>0</v>
      </c>
      <c r="Q384" s="217">
        <f>VLOOKUP(A384,'[1]CUT Bs'!A:S,12,FALSE)</f>
        <v>0</v>
      </c>
      <c r="R384" s="217">
        <f>VLOOKUP(A384,'[1]CUT Bs'!A:S,13,FALSE)</f>
        <v>0</v>
      </c>
      <c r="S384" s="217">
        <f>VLOOKUP(A384,'[1]CUT Bs'!A:S,14,FALSE)</f>
        <v>0</v>
      </c>
      <c r="T384" s="217">
        <f>VLOOKUP(A384,'[1]CUT Bs'!A:S,15,FALSE)</f>
        <v>0</v>
      </c>
      <c r="U384" s="217">
        <f>VLOOKUP(A384,'[1]CUT Bs'!A:S,16,FALSE)</f>
        <v>0</v>
      </c>
      <c r="V384" s="217">
        <f>VLOOKUP(A384,'[1]CUT Bs'!A:S,17,FALSE)</f>
        <v>0</v>
      </c>
      <c r="W384" s="217">
        <f>VLOOKUP(A384,'[1]RES. TRL'!F:H,2,FALSE)</f>
        <v>0</v>
      </c>
      <c r="X384" s="217">
        <f>VLOOKUP(A384,'[1]RES. TRL'!F:H,3,FALSE)</f>
        <v>0</v>
      </c>
      <c r="Y384" s="217">
        <f>VLOOKUP(A384,'[1]CUT USD'!A:N,2,FALSE)</f>
        <v>0</v>
      </c>
      <c r="Z384" s="217">
        <f>VLOOKUP(A384,'[1]CUT USD'!A:N,3,FALSE)</f>
        <v>0</v>
      </c>
      <c r="AA384" s="217">
        <f>VLOOKUP(A384,'[1]CUT USD'!A:N,4,FALSE)</f>
        <v>0</v>
      </c>
      <c r="AB384" s="217">
        <f>VLOOKUP(A384,'[1]CUT USD'!A:N,5,FALSE)</f>
        <v>0</v>
      </c>
      <c r="AC384" s="217">
        <f>VLOOKUP(A384,'[1]CUT USD'!A:N,6,FALSE)</f>
        <v>0</v>
      </c>
      <c r="AD384" s="217">
        <f>VLOOKUP(A384,'[1]CUT USD'!A:N,7,FALSE)</f>
        <v>0</v>
      </c>
      <c r="AE384" s="217">
        <f>VLOOKUP(A384,'[1]CUT USD'!A:N,8,FALSE)</f>
        <v>0</v>
      </c>
      <c r="AF384" s="217">
        <f>VLOOKUP(A384,'[1]CUT USD'!A:N,9,FALSE)</f>
        <v>0</v>
      </c>
      <c r="AG384" s="217">
        <f>VLOOKUP(A384,'[1]CUT USD'!A:N,10,FALSE)</f>
        <v>0</v>
      </c>
      <c r="AH384" s="217">
        <f>VLOOKUP(A384,'[1]CUT USD'!A:N,11,FALSE)</f>
        <v>0</v>
      </c>
      <c r="AI384" s="217">
        <f>VLOOKUP(A384,'[1]CUT USD'!A:N,12,FALSE)</f>
        <v>0</v>
      </c>
      <c r="AJ384" s="217">
        <f>VLOOKUP(A384,'[1]CUT USD'!A:N,13,FALSE)</f>
        <v>0</v>
      </c>
      <c r="AK384" s="217">
        <f>VLOOKUP(A384,'[1]CUT USD'!A:N,14,FALSE)</f>
        <v>0</v>
      </c>
      <c r="AL384" s="160">
        <f t="shared" si="7"/>
        <v>0</v>
      </c>
      <c r="AO384" s="84"/>
    </row>
    <row r="385" spans="1:41" ht="33" customHeight="1">
      <c r="A385" s="134">
        <v>1318</v>
      </c>
      <c r="B385" s="135" t="str">
        <f>PROPER(VLOOKUP(A385,[1]bd_lista!$A:$D,2,FALSE))</f>
        <v>Gobierno Autónomo Municipal De Tacachi</v>
      </c>
      <c r="C385" s="229" t="s">
        <v>11991</v>
      </c>
      <c r="D385" s="217">
        <f>VLOOKUP(A385,'[1]RES. TRL'!A:C,2,FALSE)</f>
        <v>0</v>
      </c>
      <c r="E385" s="217">
        <f>VLOOKUP(A385,'[1]RES. TRL'!A:C,3,FALSE)</f>
        <v>0</v>
      </c>
      <c r="F385" s="217">
        <f>VLOOKUP(A385,[1]RES.CDI!A:B,2,FALSE)</f>
        <v>0</v>
      </c>
      <c r="G385" s="217">
        <f>VLOOKUP(A385,'[1]CUT Bs'!A:S,2,FALSE)</f>
        <v>0</v>
      </c>
      <c r="H385" s="217">
        <f>VLOOKUP(A385,'[1]CUT Bs'!A:S,3,FALSE)</f>
        <v>0</v>
      </c>
      <c r="I385" s="217">
        <f>VLOOKUP(A385,'[1]CUT Bs'!A:S,4,FALSE)</f>
        <v>0</v>
      </c>
      <c r="J385" s="217">
        <f>VLOOKUP(A385,'[1]CUT Bs'!A:S,5,FALSE)</f>
        <v>0</v>
      </c>
      <c r="K385" s="217">
        <f>VLOOKUP(A385,'[1]CUT Bs'!A:S,6,FALSE)</f>
        <v>0</v>
      </c>
      <c r="L385" s="217">
        <f>VLOOKUP(A385,'[1]CUT Bs'!A:S,7,FALSE)</f>
        <v>0</v>
      </c>
      <c r="M385" s="217">
        <f>VLOOKUP(A385,'[1]CUT Bs'!A:S,8,FALSE)</f>
        <v>0</v>
      </c>
      <c r="N385" s="217">
        <f>VLOOKUP(A385,'[1]CUT Bs'!A:S,9,FALSE)</f>
        <v>0</v>
      </c>
      <c r="O385" s="217">
        <f>VLOOKUP(A385,'[1]CUT Bs'!A:S,10,FALSE)</f>
        <v>0</v>
      </c>
      <c r="P385" s="217">
        <f>VLOOKUP(A385,'[1]CUT Bs'!A:S,11,FALSE)</f>
        <v>0</v>
      </c>
      <c r="Q385" s="217">
        <f>VLOOKUP(A385,'[1]CUT Bs'!A:S,12,FALSE)</f>
        <v>0</v>
      </c>
      <c r="R385" s="217">
        <f>VLOOKUP(A385,'[1]CUT Bs'!A:S,13,FALSE)</f>
        <v>0</v>
      </c>
      <c r="S385" s="217">
        <f>VLOOKUP(A385,'[1]CUT Bs'!A:S,14,FALSE)</f>
        <v>0</v>
      </c>
      <c r="T385" s="217">
        <f>VLOOKUP(A385,'[1]CUT Bs'!A:S,15,FALSE)</f>
        <v>0</v>
      </c>
      <c r="U385" s="217">
        <f>VLOOKUP(A385,'[1]CUT Bs'!A:S,16,FALSE)</f>
        <v>0</v>
      </c>
      <c r="V385" s="217">
        <f>VLOOKUP(A385,'[1]CUT Bs'!A:S,17,FALSE)</f>
        <v>0</v>
      </c>
      <c r="W385" s="217">
        <f>VLOOKUP(A385,'[1]RES. TRL'!F:H,2,FALSE)</f>
        <v>0</v>
      </c>
      <c r="X385" s="217">
        <f>VLOOKUP(A385,'[1]RES. TRL'!F:H,3,FALSE)</f>
        <v>0</v>
      </c>
      <c r="Y385" s="217">
        <f>VLOOKUP(A385,'[1]CUT USD'!A:N,2,FALSE)</f>
        <v>0</v>
      </c>
      <c r="Z385" s="217">
        <f>VLOOKUP(A385,'[1]CUT USD'!A:N,3,FALSE)</f>
        <v>0</v>
      </c>
      <c r="AA385" s="217">
        <f>VLOOKUP(A385,'[1]CUT USD'!A:N,4,FALSE)</f>
        <v>0</v>
      </c>
      <c r="AB385" s="217">
        <f>VLOOKUP(A385,'[1]CUT USD'!A:N,5,FALSE)</f>
        <v>0</v>
      </c>
      <c r="AC385" s="217">
        <f>VLOOKUP(A385,'[1]CUT USD'!A:N,6,FALSE)</f>
        <v>0</v>
      </c>
      <c r="AD385" s="217">
        <f>VLOOKUP(A385,'[1]CUT USD'!A:N,7,FALSE)</f>
        <v>0</v>
      </c>
      <c r="AE385" s="217">
        <f>VLOOKUP(A385,'[1]CUT USD'!A:N,8,FALSE)</f>
        <v>0</v>
      </c>
      <c r="AF385" s="217">
        <f>VLOOKUP(A385,'[1]CUT USD'!A:N,9,FALSE)</f>
        <v>0</v>
      </c>
      <c r="AG385" s="217">
        <f>VLOOKUP(A385,'[1]CUT USD'!A:N,10,FALSE)</f>
        <v>0</v>
      </c>
      <c r="AH385" s="217">
        <f>VLOOKUP(A385,'[1]CUT USD'!A:N,11,FALSE)</f>
        <v>0</v>
      </c>
      <c r="AI385" s="217">
        <f>VLOOKUP(A385,'[1]CUT USD'!A:N,12,FALSE)</f>
        <v>0</v>
      </c>
      <c r="AJ385" s="217">
        <f>VLOOKUP(A385,'[1]CUT USD'!A:N,13,FALSE)</f>
        <v>0</v>
      </c>
      <c r="AK385" s="217">
        <f>VLOOKUP(A385,'[1]CUT USD'!A:N,14,FALSE)</f>
        <v>0</v>
      </c>
      <c r="AL385" s="160">
        <f t="shared" si="7"/>
        <v>0</v>
      </c>
      <c r="AO385" s="84"/>
    </row>
    <row r="386" spans="1:41" ht="33" customHeight="1">
      <c r="A386" s="134">
        <v>1319</v>
      </c>
      <c r="B386" s="135" t="str">
        <f>PROPER(VLOOKUP(A386,[1]bd_lista!$A:$D,2,FALSE))</f>
        <v>Gobierno Autónomo Municipal Villa Gualberto Villarroel</v>
      </c>
      <c r="C386" s="229" t="s">
        <v>11991</v>
      </c>
      <c r="D386" s="217">
        <f>VLOOKUP(A386,'[1]RES. TRL'!A:C,2,FALSE)</f>
        <v>0</v>
      </c>
      <c r="E386" s="217">
        <f>VLOOKUP(A386,'[1]RES. TRL'!A:C,3,FALSE)</f>
        <v>0</v>
      </c>
      <c r="F386" s="217">
        <f>VLOOKUP(A386,[1]RES.CDI!A:B,2,FALSE)</f>
        <v>0</v>
      </c>
      <c r="G386" s="217">
        <f>VLOOKUP(A386,'[1]CUT Bs'!A:S,2,FALSE)</f>
        <v>0</v>
      </c>
      <c r="H386" s="217">
        <f>VLOOKUP(A386,'[1]CUT Bs'!A:S,3,FALSE)</f>
        <v>0</v>
      </c>
      <c r="I386" s="217">
        <f>VLOOKUP(A386,'[1]CUT Bs'!A:S,4,FALSE)</f>
        <v>0</v>
      </c>
      <c r="J386" s="217">
        <f>VLOOKUP(A386,'[1]CUT Bs'!A:S,5,FALSE)</f>
        <v>0</v>
      </c>
      <c r="K386" s="217">
        <f>VLOOKUP(A386,'[1]CUT Bs'!A:S,6,FALSE)</f>
        <v>0</v>
      </c>
      <c r="L386" s="217">
        <f>VLOOKUP(A386,'[1]CUT Bs'!A:S,7,FALSE)</f>
        <v>0</v>
      </c>
      <c r="M386" s="217">
        <f>VLOOKUP(A386,'[1]CUT Bs'!A:S,8,FALSE)</f>
        <v>0</v>
      </c>
      <c r="N386" s="217">
        <f>VLOOKUP(A386,'[1]CUT Bs'!A:S,9,FALSE)</f>
        <v>0</v>
      </c>
      <c r="O386" s="217">
        <f>VLOOKUP(A386,'[1]CUT Bs'!A:S,10,FALSE)</f>
        <v>0</v>
      </c>
      <c r="P386" s="217">
        <f>VLOOKUP(A386,'[1]CUT Bs'!A:S,11,FALSE)</f>
        <v>0</v>
      </c>
      <c r="Q386" s="217">
        <f>VLOOKUP(A386,'[1]CUT Bs'!A:S,12,FALSE)</f>
        <v>0</v>
      </c>
      <c r="R386" s="217">
        <f>VLOOKUP(A386,'[1]CUT Bs'!A:S,13,FALSE)</f>
        <v>0</v>
      </c>
      <c r="S386" s="217">
        <f>VLOOKUP(A386,'[1]CUT Bs'!A:S,14,FALSE)</f>
        <v>0</v>
      </c>
      <c r="T386" s="217">
        <f>VLOOKUP(A386,'[1]CUT Bs'!A:S,15,FALSE)</f>
        <v>0</v>
      </c>
      <c r="U386" s="217">
        <f>VLOOKUP(A386,'[1]CUT Bs'!A:S,16,FALSE)</f>
        <v>0</v>
      </c>
      <c r="V386" s="217">
        <f>VLOOKUP(A386,'[1]CUT Bs'!A:S,17,FALSE)</f>
        <v>0</v>
      </c>
      <c r="W386" s="217">
        <f>VLOOKUP(A386,'[1]RES. TRL'!F:H,2,FALSE)</f>
        <v>0</v>
      </c>
      <c r="X386" s="217">
        <f>VLOOKUP(A386,'[1]RES. TRL'!F:H,3,FALSE)</f>
        <v>0</v>
      </c>
      <c r="Y386" s="217">
        <f>VLOOKUP(A386,'[1]CUT USD'!A:N,2,FALSE)</f>
        <v>0</v>
      </c>
      <c r="Z386" s="217">
        <f>VLOOKUP(A386,'[1]CUT USD'!A:N,3,FALSE)</f>
        <v>0</v>
      </c>
      <c r="AA386" s="217">
        <f>VLOOKUP(A386,'[1]CUT USD'!A:N,4,FALSE)</f>
        <v>0</v>
      </c>
      <c r="AB386" s="217">
        <f>VLOOKUP(A386,'[1]CUT USD'!A:N,5,FALSE)</f>
        <v>0</v>
      </c>
      <c r="AC386" s="217">
        <f>VLOOKUP(A386,'[1]CUT USD'!A:N,6,FALSE)</f>
        <v>0</v>
      </c>
      <c r="AD386" s="217">
        <f>VLOOKUP(A386,'[1]CUT USD'!A:N,7,FALSE)</f>
        <v>0</v>
      </c>
      <c r="AE386" s="217">
        <f>VLOOKUP(A386,'[1]CUT USD'!A:N,8,FALSE)</f>
        <v>0</v>
      </c>
      <c r="AF386" s="217">
        <f>VLOOKUP(A386,'[1]CUT USD'!A:N,9,FALSE)</f>
        <v>0</v>
      </c>
      <c r="AG386" s="217">
        <f>VLOOKUP(A386,'[1]CUT USD'!A:N,10,FALSE)</f>
        <v>0</v>
      </c>
      <c r="AH386" s="217">
        <f>VLOOKUP(A386,'[1]CUT USD'!A:N,11,FALSE)</f>
        <v>0</v>
      </c>
      <c r="AI386" s="217">
        <f>VLOOKUP(A386,'[1]CUT USD'!A:N,12,FALSE)</f>
        <v>0</v>
      </c>
      <c r="AJ386" s="217">
        <f>VLOOKUP(A386,'[1]CUT USD'!A:N,13,FALSE)</f>
        <v>0</v>
      </c>
      <c r="AK386" s="217">
        <f>VLOOKUP(A386,'[1]CUT USD'!A:N,14,FALSE)</f>
        <v>0</v>
      </c>
      <c r="AL386" s="160">
        <f t="shared" si="7"/>
        <v>0</v>
      </c>
      <c r="AO386" s="84"/>
    </row>
    <row r="387" spans="1:41" ht="33" customHeight="1">
      <c r="A387" s="134">
        <v>1320</v>
      </c>
      <c r="B387" s="135" t="str">
        <f>PROPER(VLOOKUP(A387,[1]bd_lista!$A:$D,2,FALSE))</f>
        <v>Gobierno Autónomo Municipal De Tarata</v>
      </c>
      <c r="C387" s="229" t="s">
        <v>11991</v>
      </c>
      <c r="D387" s="217">
        <f>VLOOKUP(A387,'[1]RES. TRL'!A:C,2,FALSE)</f>
        <v>0</v>
      </c>
      <c r="E387" s="217">
        <f>VLOOKUP(A387,'[1]RES. TRL'!A:C,3,FALSE)</f>
        <v>0</v>
      </c>
      <c r="F387" s="217">
        <f>VLOOKUP(A387,[1]RES.CDI!A:B,2,FALSE)</f>
        <v>0</v>
      </c>
      <c r="G387" s="217">
        <f>VLOOKUP(A387,'[1]CUT Bs'!A:S,2,FALSE)</f>
        <v>0</v>
      </c>
      <c r="H387" s="217">
        <f>VLOOKUP(A387,'[1]CUT Bs'!A:S,3,FALSE)</f>
        <v>0</v>
      </c>
      <c r="I387" s="217">
        <f>VLOOKUP(A387,'[1]CUT Bs'!A:S,4,FALSE)</f>
        <v>0</v>
      </c>
      <c r="J387" s="217">
        <f>VLOOKUP(A387,'[1]CUT Bs'!A:S,5,FALSE)</f>
        <v>0</v>
      </c>
      <c r="K387" s="217">
        <f>VLOOKUP(A387,'[1]CUT Bs'!A:S,6,FALSE)</f>
        <v>0</v>
      </c>
      <c r="L387" s="217">
        <f>VLOOKUP(A387,'[1]CUT Bs'!A:S,7,FALSE)</f>
        <v>0</v>
      </c>
      <c r="M387" s="217">
        <f>VLOOKUP(A387,'[1]CUT Bs'!A:S,8,FALSE)</f>
        <v>0</v>
      </c>
      <c r="N387" s="217">
        <f>VLOOKUP(A387,'[1]CUT Bs'!A:S,9,FALSE)</f>
        <v>0</v>
      </c>
      <c r="O387" s="217">
        <f>VLOOKUP(A387,'[1]CUT Bs'!A:S,10,FALSE)</f>
        <v>0</v>
      </c>
      <c r="P387" s="217">
        <f>VLOOKUP(A387,'[1]CUT Bs'!A:S,11,FALSE)</f>
        <v>0</v>
      </c>
      <c r="Q387" s="217">
        <f>VLOOKUP(A387,'[1]CUT Bs'!A:S,12,FALSE)</f>
        <v>0</v>
      </c>
      <c r="R387" s="217">
        <f>VLOOKUP(A387,'[1]CUT Bs'!A:S,13,FALSE)</f>
        <v>0</v>
      </c>
      <c r="S387" s="217">
        <f>VLOOKUP(A387,'[1]CUT Bs'!A:S,14,FALSE)</f>
        <v>0</v>
      </c>
      <c r="T387" s="217">
        <f>VLOOKUP(A387,'[1]CUT Bs'!A:S,15,FALSE)</f>
        <v>0</v>
      </c>
      <c r="U387" s="217">
        <f>VLOOKUP(A387,'[1]CUT Bs'!A:S,16,FALSE)</f>
        <v>0</v>
      </c>
      <c r="V387" s="217">
        <f>VLOOKUP(A387,'[1]CUT Bs'!A:S,17,FALSE)</f>
        <v>0</v>
      </c>
      <c r="W387" s="217">
        <f>VLOOKUP(A387,'[1]RES. TRL'!F:H,2,FALSE)</f>
        <v>0</v>
      </c>
      <c r="X387" s="217">
        <f>VLOOKUP(A387,'[1]RES. TRL'!F:H,3,FALSE)</f>
        <v>0</v>
      </c>
      <c r="Y387" s="217">
        <f>VLOOKUP(A387,'[1]CUT USD'!A:N,2,FALSE)</f>
        <v>0</v>
      </c>
      <c r="Z387" s="217">
        <f>VLOOKUP(A387,'[1]CUT USD'!A:N,3,FALSE)</f>
        <v>0</v>
      </c>
      <c r="AA387" s="217">
        <f>VLOOKUP(A387,'[1]CUT USD'!A:N,4,FALSE)</f>
        <v>0</v>
      </c>
      <c r="AB387" s="217">
        <f>VLOOKUP(A387,'[1]CUT USD'!A:N,5,FALSE)</f>
        <v>0</v>
      </c>
      <c r="AC387" s="217">
        <f>VLOOKUP(A387,'[1]CUT USD'!A:N,6,FALSE)</f>
        <v>0</v>
      </c>
      <c r="AD387" s="217">
        <f>VLOOKUP(A387,'[1]CUT USD'!A:N,7,FALSE)</f>
        <v>0</v>
      </c>
      <c r="AE387" s="217">
        <f>VLOOKUP(A387,'[1]CUT USD'!A:N,8,FALSE)</f>
        <v>0</v>
      </c>
      <c r="AF387" s="217">
        <f>VLOOKUP(A387,'[1]CUT USD'!A:N,9,FALSE)</f>
        <v>0</v>
      </c>
      <c r="AG387" s="217">
        <f>VLOOKUP(A387,'[1]CUT USD'!A:N,10,FALSE)</f>
        <v>0</v>
      </c>
      <c r="AH387" s="217">
        <f>VLOOKUP(A387,'[1]CUT USD'!A:N,11,FALSE)</f>
        <v>0</v>
      </c>
      <c r="AI387" s="217">
        <f>VLOOKUP(A387,'[1]CUT USD'!A:N,12,FALSE)</f>
        <v>0</v>
      </c>
      <c r="AJ387" s="217">
        <f>VLOOKUP(A387,'[1]CUT USD'!A:N,13,FALSE)</f>
        <v>0</v>
      </c>
      <c r="AK387" s="217">
        <f>VLOOKUP(A387,'[1]CUT USD'!A:N,14,FALSE)</f>
        <v>0</v>
      </c>
      <c r="AL387" s="160">
        <f t="shared" si="7"/>
        <v>0</v>
      </c>
      <c r="AO387" s="84"/>
    </row>
    <row r="388" spans="1:41" ht="33" customHeight="1">
      <c r="A388" s="134">
        <v>1321</v>
      </c>
      <c r="B388" s="135" t="str">
        <f>PROPER(VLOOKUP(A388,[1]bd_lista!$A:$D,2,FALSE))</f>
        <v>Gobierno Autónomo Municipal De Anzaldo</v>
      </c>
      <c r="C388" s="229" t="s">
        <v>11991</v>
      </c>
      <c r="D388" s="217">
        <f>VLOOKUP(A388,'[1]RES. TRL'!A:C,2,FALSE)</f>
        <v>0</v>
      </c>
      <c r="E388" s="217">
        <f>VLOOKUP(A388,'[1]RES. TRL'!A:C,3,FALSE)</f>
        <v>0</v>
      </c>
      <c r="F388" s="217">
        <f>VLOOKUP(A388,[1]RES.CDI!A:B,2,FALSE)</f>
        <v>0</v>
      </c>
      <c r="G388" s="217">
        <f>VLOOKUP(A388,'[1]CUT Bs'!A:S,2,FALSE)</f>
        <v>0</v>
      </c>
      <c r="H388" s="217">
        <f>VLOOKUP(A388,'[1]CUT Bs'!A:S,3,FALSE)</f>
        <v>0</v>
      </c>
      <c r="I388" s="217">
        <f>VLOOKUP(A388,'[1]CUT Bs'!A:S,4,FALSE)</f>
        <v>0</v>
      </c>
      <c r="J388" s="217">
        <f>VLOOKUP(A388,'[1]CUT Bs'!A:S,5,FALSE)</f>
        <v>0</v>
      </c>
      <c r="K388" s="217">
        <f>VLOOKUP(A388,'[1]CUT Bs'!A:S,6,FALSE)</f>
        <v>0</v>
      </c>
      <c r="L388" s="217">
        <f>VLOOKUP(A388,'[1]CUT Bs'!A:S,7,FALSE)</f>
        <v>0</v>
      </c>
      <c r="M388" s="217">
        <f>VLOOKUP(A388,'[1]CUT Bs'!A:S,8,FALSE)</f>
        <v>0</v>
      </c>
      <c r="N388" s="217">
        <f>VLOOKUP(A388,'[1]CUT Bs'!A:S,9,FALSE)</f>
        <v>0</v>
      </c>
      <c r="O388" s="217">
        <f>VLOOKUP(A388,'[1]CUT Bs'!A:S,10,FALSE)</f>
        <v>0</v>
      </c>
      <c r="P388" s="217">
        <f>VLOOKUP(A388,'[1]CUT Bs'!A:S,11,FALSE)</f>
        <v>0</v>
      </c>
      <c r="Q388" s="217">
        <f>VLOOKUP(A388,'[1]CUT Bs'!A:S,12,FALSE)</f>
        <v>0</v>
      </c>
      <c r="R388" s="217">
        <f>VLOOKUP(A388,'[1]CUT Bs'!A:S,13,FALSE)</f>
        <v>0</v>
      </c>
      <c r="S388" s="217">
        <f>VLOOKUP(A388,'[1]CUT Bs'!A:S,14,FALSE)</f>
        <v>0</v>
      </c>
      <c r="T388" s="217">
        <f>VLOOKUP(A388,'[1]CUT Bs'!A:S,15,FALSE)</f>
        <v>0</v>
      </c>
      <c r="U388" s="217">
        <f>VLOOKUP(A388,'[1]CUT Bs'!A:S,16,FALSE)</f>
        <v>0</v>
      </c>
      <c r="V388" s="217">
        <f>VLOOKUP(A388,'[1]CUT Bs'!A:S,17,FALSE)</f>
        <v>0</v>
      </c>
      <c r="W388" s="217">
        <f>VLOOKUP(A388,'[1]RES. TRL'!F:H,2,FALSE)</f>
        <v>0</v>
      </c>
      <c r="X388" s="217">
        <f>VLOOKUP(A388,'[1]RES. TRL'!F:H,3,FALSE)</f>
        <v>0</v>
      </c>
      <c r="Y388" s="217">
        <f>VLOOKUP(A388,'[1]CUT USD'!A:N,2,FALSE)</f>
        <v>0</v>
      </c>
      <c r="Z388" s="217">
        <f>VLOOKUP(A388,'[1]CUT USD'!A:N,3,FALSE)</f>
        <v>0</v>
      </c>
      <c r="AA388" s="217">
        <f>VLOOKUP(A388,'[1]CUT USD'!A:N,4,FALSE)</f>
        <v>0</v>
      </c>
      <c r="AB388" s="217">
        <f>VLOOKUP(A388,'[1]CUT USD'!A:N,5,FALSE)</f>
        <v>0</v>
      </c>
      <c r="AC388" s="217">
        <f>VLOOKUP(A388,'[1]CUT USD'!A:N,6,FALSE)</f>
        <v>0</v>
      </c>
      <c r="AD388" s="217">
        <f>VLOOKUP(A388,'[1]CUT USD'!A:N,7,FALSE)</f>
        <v>0</v>
      </c>
      <c r="AE388" s="217">
        <f>VLOOKUP(A388,'[1]CUT USD'!A:N,8,FALSE)</f>
        <v>0</v>
      </c>
      <c r="AF388" s="217">
        <f>VLOOKUP(A388,'[1]CUT USD'!A:N,9,FALSE)</f>
        <v>0</v>
      </c>
      <c r="AG388" s="217">
        <f>VLOOKUP(A388,'[1]CUT USD'!A:N,10,FALSE)</f>
        <v>0</v>
      </c>
      <c r="AH388" s="217">
        <f>VLOOKUP(A388,'[1]CUT USD'!A:N,11,FALSE)</f>
        <v>0</v>
      </c>
      <c r="AI388" s="217">
        <f>VLOOKUP(A388,'[1]CUT USD'!A:N,12,FALSE)</f>
        <v>0</v>
      </c>
      <c r="AJ388" s="217">
        <f>VLOOKUP(A388,'[1]CUT USD'!A:N,13,FALSE)</f>
        <v>0</v>
      </c>
      <c r="AK388" s="217">
        <f>VLOOKUP(A388,'[1]CUT USD'!A:N,14,FALSE)</f>
        <v>0</v>
      </c>
      <c r="AL388" s="160">
        <f t="shared" si="7"/>
        <v>0</v>
      </c>
      <c r="AO388" s="84"/>
    </row>
    <row r="389" spans="1:41" ht="33" customHeight="1">
      <c r="A389" s="134">
        <v>1322</v>
      </c>
      <c r="B389" s="135" t="str">
        <f>PROPER(VLOOKUP(A389,[1]bd_lista!$A:$D,2,FALSE))</f>
        <v>Gobierno Autónomo Municipal De Arbieto</v>
      </c>
      <c r="C389" s="229" t="s">
        <v>11991</v>
      </c>
      <c r="D389" s="217">
        <f>VLOOKUP(A389,'[1]RES. TRL'!A:C,2,FALSE)</f>
        <v>0</v>
      </c>
      <c r="E389" s="217">
        <f>VLOOKUP(A389,'[1]RES. TRL'!A:C,3,FALSE)</f>
        <v>0</v>
      </c>
      <c r="F389" s="217">
        <f>VLOOKUP(A389,[1]RES.CDI!A:B,2,FALSE)</f>
        <v>0</v>
      </c>
      <c r="G389" s="217">
        <f>VLOOKUP(A389,'[1]CUT Bs'!A:S,2,FALSE)</f>
        <v>0</v>
      </c>
      <c r="H389" s="217">
        <f>VLOOKUP(A389,'[1]CUT Bs'!A:S,3,FALSE)</f>
        <v>0</v>
      </c>
      <c r="I389" s="217">
        <f>VLOOKUP(A389,'[1]CUT Bs'!A:S,4,FALSE)</f>
        <v>0</v>
      </c>
      <c r="J389" s="217">
        <f>VLOOKUP(A389,'[1]CUT Bs'!A:S,5,FALSE)</f>
        <v>0</v>
      </c>
      <c r="K389" s="217">
        <f>VLOOKUP(A389,'[1]CUT Bs'!A:S,6,FALSE)</f>
        <v>0</v>
      </c>
      <c r="L389" s="217">
        <f>VLOOKUP(A389,'[1]CUT Bs'!A:S,7,FALSE)</f>
        <v>0</v>
      </c>
      <c r="M389" s="217">
        <f>VLOOKUP(A389,'[1]CUT Bs'!A:S,8,FALSE)</f>
        <v>0</v>
      </c>
      <c r="N389" s="217">
        <f>VLOOKUP(A389,'[1]CUT Bs'!A:S,9,FALSE)</f>
        <v>0</v>
      </c>
      <c r="O389" s="217">
        <f>VLOOKUP(A389,'[1]CUT Bs'!A:S,10,FALSE)</f>
        <v>0</v>
      </c>
      <c r="P389" s="217">
        <f>VLOOKUP(A389,'[1]CUT Bs'!A:S,11,FALSE)</f>
        <v>0</v>
      </c>
      <c r="Q389" s="217">
        <f>VLOOKUP(A389,'[1]CUT Bs'!A:S,12,FALSE)</f>
        <v>0</v>
      </c>
      <c r="R389" s="217">
        <f>VLOOKUP(A389,'[1]CUT Bs'!A:S,13,FALSE)</f>
        <v>0</v>
      </c>
      <c r="S389" s="217">
        <f>VLOOKUP(A389,'[1]CUT Bs'!A:S,14,FALSE)</f>
        <v>0</v>
      </c>
      <c r="T389" s="217">
        <f>VLOOKUP(A389,'[1]CUT Bs'!A:S,15,FALSE)</f>
        <v>0</v>
      </c>
      <c r="U389" s="217">
        <f>VLOOKUP(A389,'[1]CUT Bs'!A:S,16,FALSE)</f>
        <v>0</v>
      </c>
      <c r="V389" s="217">
        <f>VLOOKUP(A389,'[1]CUT Bs'!A:S,17,FALSE)</f>
        <v>0</v>
      </c>
      <c r="W389" s="217">
        <f>VLOOKUP(A389,'[1]RES. TRL'!F:H,2,FALSE)</f>
        <v>0</v>
      </c>
      <c r="X389" s="217">
        <f>VLOOKUP(A389,'[1]RES. TRL'!F:H,3,FALSE)</f>
        <v>0</v>
      </c>
      <c r="Y389" s="217">
        <f>VLOOKUP(A389,'[1]CUT USD'!A:N,2,FALSE)</f>
        <v>0</v>
      </c>
      <c r="Z389" s="217">
        <f>VLOOKUP(A389,'[1]CUT USD'!A:N,3,FALSE)</f>
        <v>0</v>
      </c>
      <c r="AA389" s="217">
        <f>VLOOKUP(A389,'[1]CUT USD'!A:N,4,FALSE)</f>
        <v>0</v>
      </c>
      <c r="AB389" s="217">
        <f>VLOOKUP(A389,'[1]CUT USD'!A:N,5,FALSE)</f>
        <v>0</v>
      </c>
      <c r="AC389" s="217">
        <f>VLOOKUP(A389,'[1]CUT USD'!A:N,6,FALSE)</f>
        <v>0</v>
      </c>
      <c r="AD389" s="217">
        <f>VLOOKUP(A389,'[1]CUT USD'!A:N,7,FALSE)</f>
        <v>0</v>
      </c>
      <c r="AE389" s="217">
        <f>VLOOKUP(A389,'[1]CUT USD'!A:N,8,FALSE)</f>
        <v>0</v>
      </c>
      <c r="AF389" s="217">
        <f>VLOOKUP(A389,'[1]CUT USD'!A:N,9,FALSE)</f>
        <v>0</v>
      </c>
      <c r="AG389" s="217">
        <f>VLOOKUP(A389,'[1]CUT USD'!A:N,10,FALSE)</f>
        <v>0</v>
      </c>
      <c r="AH389" s="217">
        <f>VLOOKUP(A389,'[1]CUT USD'!A:N,11,FALSE)</f>
        <v>0</v>
      </c>
      <c r="AI389" s="217">
        <f>VLOOKUP(A389,'[1]CUT USD'!A:N,12,FALSE)</f>
        <v>0</v>
      </c>
      <c r="AJ389" s="217">
        <f>VLOOKUP(A389,'[1]CUT USD'!A:N,13,FALSE)</f>
        <v>0</v>
      </c>
      <c r="AK389" s="217">
        <f>VLOOKUP(A389,'[1]CUT USD'!A:N,14,FALSE)</f>
        <v>0</v>
      </c>
      <c r="AL389" s="160">
        <f t="shared" si="7"/>
        <v>0</v>
      </c>
      <c r="AO389" s="84"/>
    </row>
    <row r="390" spans="1:41" ht="33" customHeight="1">
      <c r="A390" s="134">
        <v>1323</v>
      </c>
      <c r="B390" s="135" t="str">
        <f>PROPER(VLOOKUP(A390,[1]bd_lista!$A:$D,2,FALSE))</f>
        <v>Gobierno Autónomo Municipal De Sacabamba</v>
      </c>
      <c r="C390" s="229" t="s">
        <v>11991</v>
      </c>
      <c r="D390" s="217">
        <f>VLOOKUP(A390,'[1]RES. TRL'!A:C,2,FALSE)</f>
        <v>0</v>
      </c>
      <c r="E390" s="217">
        <f>VLOOKUP(A390,'[1]RES. TRL'!A:C,3,FALSE)</f>
        <v>0</v>
      </c>
      <c r="F390" s="217">
        <f>VLOOKUP(A390,[1]RES.CDI!A:B,2,FALSE)</f>
        <v>0</v>
      </c>
      <c r="G390" s="217">
        <f>VLOOKUP(A390,'[1]CUT Bs'!A:S,2,FALSE)</f>
        <v>0</v>
      </c>
      <c r="H390" s="217">
        <f>VLOOKUP(A390,'[1]CUT Bs'!A:S,3,FALSE)</f>
        <v>0</v>
      </c>
      <c r="I390" s="217">
        <f>VLOOKUP(A390,'[1]CUT Bs'!A:S,4,FALSE)</f>
        <v>0</v>
      </c>
      <c r="J390" s="217">
        <f>VLOOKUP(A390,'[1]CUT Bs'!A:S,5,FALSE)</f>
        <v>0</v>
      </c>
      <c r="K390" s="217">
        <f>VLOOKUP(A390,'[1]CUT Bs'!A:S,6,FALSE)</f>
        <v>0</v>
      </c>
      <c r="L390" s="217">
        <f>VLOOKUP(A390,'[1]CUT Bs'!A:S,7,FALSE)</f>
        <v>0</v>
      </c>
      <c r="M390" s="217">
        <f>VLOOKUP(A390,'[1]CUT Bs'!A:S,8,FALSE)</f>
        <v>0</v>
      </c>
      <c r="N390" s="217">
        <f>VLOOKUP(A390,'[1]CUT Bs'!A:S,9,FALSE)</f>
        <v>0</v>
      </c>
      <c r="O390" s="217">
        <f>VLOOKUP(A390,'[1]CUT Bs'!A:S,10,FALSE)</f>
        <v>0</v>
      </c>
      <c r="P390" s="217">
        <f>VLOOKUP(A390,'[1]CUT Bs'!A:S,11,FALSE)</f>
        <v>0</v>
      </c>
      <c r="Q390" s="217">
        <f>VLOOKUP(A390,'[1]CUT Bs'!A:S,12,FALSE)</f>
        <v>0</v>
      </c>
      <c r="R390" s="217">
        <f>VLOOKUP(A390,'[1]CUT Bs'!A:S,13,FALSE)</f>
        <v>0</v>
      </c>
      <c r="S390" s="217">
        <f>VLOOKUP(A390,'[1]CUT Bs'!A:S,14,FALSE)</f>
        <v>0</v>
      </c>
      <c r="T390" s="217">
        <f>VLOOKUP(A390,'[1]CUT Bs'!A:S,15,FALSE)</f>
        <v>0</v>
      </c>
      <c r="U390" s="217">
        <f>VLOOKUP(A390,'[1]CUT Bs'!A:S,16,FALSE)</f>
        <v>0</v>
      </c>
      <c r="V390" s="217">
        <f>VLOOKUP(A390,'[1]CUT Bs'!A:S,17,FALSE)</f>
        <v>0</v>
      </c>
      <c r="W390" s="217">
        <f>VLOOKUP(A390,'[1]RES. TRL'!F:H,2,FALSE)</f>
        <v>0</v>
      </c>
      <c r="X390" s="217">
        <f>VLOOKUP(A390,'[1]RES. TRL'!F:H,3,FALSE)</f>
        <v>0</v>
      </c>
      <c r="Y390" s="217">
        <f>VLOOKUP(A390,'[1]CUT USD'!A:N,2,FALSE)</f>
        <v>0</v>
      </c>
      <c r="Z390" s="217">
        <f>VLOOKUP(A390,'[1]CUT USD'!A:N,3,FALSE)</f>
        <v>0</v>
      </c>
      <c r="AA390" s="217">
        <f>VLOOKUP(A390,'[1]CUT USD'!A:N,4,FALSE)</f>
        <v>0</v>
      </c>
      <c r="AB390" s="217">
        <f>VLOOKUP(A390,'[1]CUT USD'!A:N,5,FALSE)</f>
        <v>0</v>
      </c>
      <c r="AC390" s="217">
        <f>VLOOKUP(A390,'[1]CUT USD'!A:N,6,FALSE)</f>
        <v>0</v>
      </c>
      <c r="AD390" s="217">
        <f>VLOOKUP(A390,'[1]CUT USD'!A:N,7,FALSE)</f>
        <v>0</v>
      </c>
      <c r="AE390" s="217">
        <f>VLOOKUP(A390,'[1]CUT USD'!A:N,8,FALSE)</f>
        <v>0</v>
      </c>
      <c r="AF390" s="217">
        <f>VLOOKUP(A390,'[1]CUT USD'!A:N,9,FALSE)</f>
        <v>0</v>
      </c>
      <c r="AG390" s="217">
        <f>VLOOKUP(A390,'[1]CUT USD'!A:N,10,FALSE)</f>
        <v>0</v>
      </c>
      <c r="AH390" s="217">
        <f>VLOOKUP(A390,'[1]CUT USD'!A:N,11,FALSE)</f>
        <v>0</v>
      </c>
      <c r="AI390" s="217">
        <f>VLOOKUP(A390,'[1]CUT USD'!A:N,12,FALSE)</f>
        <v>0</v>
      </c>
      <c r="AJ390" s="217">
        <f>VLOOKUP(A390,'[1]CUT USD'!A:N,13,FALSE)</f>
        <v>0</v>
      </c>
      <c r="AK390" s="217">
        <f>VLOOKUP(A390,'[1]CUT USD'!A:N,14,FALSE)</f>
        <v>0</v>
      </c>
      <c r="AL390" s="160">
        <f t="shared" si="7"/>
        <v>0</v>
      </c>
      <c r="AO390" s="84"/>
    </row>
    <row r="391" spans="1:41" ht="33" customHeight="1">
      <c r="A391" s="134">
        <v>1324</v>
      </c>
      <c r="B391" s="135" t="str">
        <f>PROPER(VLOOKUP(A391,[1]bd_lista!$A:$D,2,FALSE))</f>
        <v>Gobierno Autónomo Municipal De Cliza</v>
      </c>
      <c r="C391" s="229" t="s">
        <v>11991</v>
      </c>
      <c r="D391" s="217">
        <f>VLOOKUP(A391,'[1]RES. TRL'!A:C,2,FALSE)</f>
        <v>0</v>
      </c>
      <c r="E391" s="217">
        <f>VLOOKUP(A391,'[1]RES. TRL'!A:C,3,FALSE)</f>
        <v>0</v>
      </c>
      <c r="F391" s="217">
        <f>VLOOKUP(A391,[1]RES.CDI!A:B,2,FALSE)</f>
        <v>0</v>
      </c>
      <c r="G391" s="217">
        <f>VLOOKUP(A391,'[1]CUT Bs'!A:S,2,FALSE)</f>
        <v>0</v>
      </c>
      <c r="H391" s="217">
        <f>VLOOKUP(A391,'[1]CUT Bs'!A:S,3,FALSE)</f>
        <v>0</v>
      </c>
      <c r="I391" s="217">
        <f>VLOOKUP(A391,'[1]CUT Bs'!A:S,4,FALSE)</f>
        <v>0</v>
      </c>
      <c r="J391" s="217">
        <f>VLOOKUP(A391,'[1]CUT Bs'!A:S,5,FALSE)</f>
        <v>0</v>
      </c>
      <c r="K391" s="217">
        <f>VLOOKUP(A391,'[1]CUT Bs'!A:S,6,FALSE)</f>
        <v>0</v>
      </c>
      <c r="L391" s="217">
        <f>VLOOKUP(A391,'[1]CUT Bs'!A:S,7,FALSE)</f>
        <v>0</v>
      </c>
      <c r="M391" s="217">
        <f>VLOOKUP(A391,'[1]CUT Bs'!A:S,8,FALSE)</f>
        <v>0</v>
      </c>
      <c r="N391" s="217">
        <f>VLOOKUP(A391,'[1]CUT Bs'!A:S,9,FALSE)</f>
        <v>0</v>
      </c>
      <c r="O391" s="217">
        <f>VLOOKUP(A391,'[1]CUT Bs'!A:S,10,FALSE)</f>
        <v>0</v>
      </c>
      <c r="P391" s="217">
        <f>VLOOKUP(A391,'[1]CUT Bs'!A:S,11,FALSE)</f>
        <v>0</v>
      </c>
      <c r="Q391" s="217">
        <f>VLOOKUP(A391,'[1]CUT Bs'!A:S,12,FALSE)</f>
        <v>0</v>
      </c>
      <c r="R391" s="217">
        <f>VLOOKUP(A391,'[1]CUT Bs'!A:S,13,FALSE)</f>
        <v>0</v>
      </c>
      <c r="S391" s="217">
        <f>VLOOKUP(A391,'[1]CUT Bs'!A:S,14,FALSE)</f>
        <v>0</v>
      </c>
      <c r="T391" s="217">
        <f>VLOOKUP(A391,'[1]CUT Bs'!A:S,15,FALSE)</f>
        <v>0</v>
      </c>
      <c r="U391" s="217">
        <f>VLOOKUP(A391,'[1]CUT Bs'!A:S,16,FALSE)</f>
        <v>0</v>
      </c>
      <c r="V391" s="217">
        <f>VLOOKUP(A391,'[1]CUT Bs'!A:S,17,FALSE)</f>
        <v>0</v>
      </c>
      <c r="W391" s="217">
        <f>VLOOKUP(A391,'[1]RES. TRL'!F:H,2,FALSE)</f>
        <v>0</v>
      </c>
      <c r="X391" s="217">
        <f>VLOOKUP(A391,'[1]RES. TRL'!F:H,3,FALSE)</f>
        <v>0</v>
      </c>
      <c r="Y391" s="217">
        <f>VLOOKUP(A391,'[1]CUT USD'!A:N,2,FALSE)</f>
        <v>0</v>
      </c>
      <c r="Z391" s="217">
        <f>VLOOKUP(A391,'[1]CUT USD'!A:N,3,FALSE)</f>
        <v>0</v>
      </c>
      <c r="AA391" s="217">
        <f>VLOOKUP(A391,'[1]CUT USD'!A:N,4,FALSE)</f>
        <v>0</v>
      </c>
      <c r="AB391" s="217">
        <f>VLOOKUP(A391,'[1]CUT USD'!A:N,5,FALSE)</f>
        <v>0</v>
      </c>
      <c r="AC391" s="217">
        <f>VLOOKUP(A391,'[1]CUT USD'!A:N,6,FALSE)</f>
        <v>0</v>
      </c>
      <c r="AD391" s="217">
        <f>VLOOKUP(A391,'[1]CUT USD'!A:N,7,FALSE)</f>
        <v>0</v>
      </c>
      <c r="AE391" s="217">
        <f>VLOOKUP(A391,'[1]CUT USD'!A:N,8,FALSE)</f>
        <v>0</v>
      </c>
      <c r="AF391" s="217">
        <f>VLOOKUP(A391,'[1]CUT USD'!A:N,9,FALSE)</f>
        <v>0</v>
      </c>
      <c r="AG391" s="217">
        <f>VLOOKUP(A391,'[1]CUT USD'!A:N,10,FALSE)</f>
        <v>0</v>
      </c>
      <c r="AH391" s="217">
        <f>VLOOKUP(A391,'[1]CUT USD'!A:N,11,FALSE)</f>
        <v>0</v>
      </c>
      <c r="AI391" s="217">
        <f>VLOOKUP(A391,'[1]CUT USD'!A:N,12,FALSE)</f>
        <v>0</v>
      </c>
      <c r="AJ391" s="217">
        <f>VLOOKUP(A391,'[1]CUT USD'!A:N,13,FALSE)</f>
        <v>0</v>
      </c>
      <c r="AK391" s="217">
        <f>VLOOKUP(A391,'[1]CUT USD'!A:N,14,FALSE)</f>
        <v>0</v>
      </c>
      <c r="AL391" s="160">
        <f t="shared" si="7"/>
        <v>0</v>
      </c>
      <c r="AO391" s="84"/>
    </row>
    <row r="392" spans="1:41" ht="33" customHeight="1">
      <c r="A392" s="134">
        <v>1325</v>
      </c>
      <c r="B392" s="135" t="str">
        <f>PROPER(VLOOKUP(A392,[1]bd_lista!$A:$D,2,FALSE))</f>
        <v>Gobierno Autónomo Municipal De Toco</v>
      </c>
      <c r="C392" s="229" t="s">
        <v>11991</v>
      </c>
      <c r="D392" s="217">
        <f>VLOOKUP(A392,'[1]RES. TRL'!A:C,2,FALSE)</f>
        <v>0</v>
      </c>
      <c r="E392" s="217">
        <f>VLOOKUP(A392,'[1]RES. TRL'!A:C,3,FALSE)</f>
        <v>0</v>
      </c>
      <c r="F392" s="217">
        <f>VLOOKUP(A392,[1]RES.CDI!A:B,2,FALSE)</f>
        <v>0</v>
      </c>
      <c r="G392" s="217">
        <f>VLOOKUP(A392,'[1]CUT Bs'!A:S,2,FALSE)</f>
        <v>0</v>
      </c>
      <c r="H392" s="217">
        <f>VLOOKUP(A392,'[1]CUT Bs'!A:S,3,FALSE)</f>
        <v>0</v>
      </c>
      <c r="I392" s="217">
        <f>VLOOKUP(A392,'[1]CUT Bs'!A:S,4,FALSE)</f>
        <v>0</v>
      </c>
      <c r="J392" s="217">
        <f>VLOOKUP(A392,'[1]CUT Bs'!A:S,5,FALSE)</f>
        <v>0</v>
      </c>
      <c r="K392" s="217">
        <f>VLOOKUP(A392,'[1]CUT Bs'!A:S,6,FALSE)</f>
        <v>0</v>
      </c>
      <c r="L392" s="217">
        <f>VLOOKUP(A392,'[1]CUT Bs'!A:S,7,FALSE)</f>
        <v>0</v>
      </c>
      <c r="M392" s="217">
        <f>VLOOKUP(A392,'[1]CUT Bs'!A:S,8,FALSE)</f>
        <v>0</v>
      </c>
      <c r="N392" s="217">
        <f>VLOOKUP(A392,'[1]CUT Bs'!A:S,9,FALSE)</f>
        <v>0</v>
      </c>
      <c r="O392" s="217">
        <f>VLOOKUP(A392,'[1]CUT Bs'!A:S,10,FALSE)</f>
        <v>0</v>
      </c>
      <c r="P392" s="217">
        <f>VLOOKUP(A392,'[1]CUT Bs'!A:S,11,FALSE)</f>
        <v>0</v>
      </c>
      <c r="Q392" s="217">
        <f>VLOOKUP(A392,'[1]CUT Bs'!A:S,12,FALSE)</f>
        <v>0</v>
      </c>
      <c r="R392" s="217">
        <f>VLOOKUP(A392,'[1]CUT Bs'!A:S,13,FALSE)</f>
        <v>0</v>
      </c>
      <c r="S392" s="217">
        <f>VLOOKUP(A392,'[1]CUT Bs'!A:S,14,FALSE)</f>
        <v>0</v>
      </c>
      <c r="T392" s="217">
        <f>VLOOKUP(A392,'[1]CUT Bs'!A:S,15,FALSE)</f>
        <v>0</v>
      </c>
      <c r="U392" s="217">
        <f>VLOOKUP(A392,'[1]CUT Bs'!A:S,16,FALSE)</f>
        <v>0</v>
      </c>
      <c r="V392" s="217">
        <f>VLOOKUP(A392,'[1]CUT Bs'!A:S,17,FALSE)</f>
        <v>0</v>
      </c>
      <c r="W392" s="217">
        <f>VLOOKUP(A392,'[1]RES. TRL'!F:H,2,FALSE)</f>
        <v>0</v>
      </c>
      <c r="X392" s="217">
        <f>VLOOKUP(A392,'[1]RES. TRL'!F:H,3,FALSE)</f>
        <v>0</v>
      </c>
      <c r="Y392" s="217">
        <f>VLOOKUP(A392,'[1]CUT USD'!A:N,2,FALSE)</f>
        <v>0</v>
      </c>
      <c r="Z392" s="217">
        <f>VLOOKUP(A392,'[1]CUT USD'!A:N,3,FALSE)</f>
        <v>0</v>
      </c>
      <c r="AA392" s="217">
        <f>VLOOKUP(A392,'[1]CUT USD'!A:N,4,FALSE)</f>
        <v>0</v>
      </c>
      <c r="AB392" s="217">
        <f>VLOOKUP(A392,'[1]CUT USD'!A:N,5,FALSE)</f>
        <v>0</v>
      </c>
      <c r="AC392" s="217">
        <f>VLOOKUP(A392,'[1]CUT USD'!A:N,6,FALSE)</f>
        <v>0</v>
      </c>
      <c r="AD392" s="217">
        <f>VLOOKUP(A392,'[1]CUT USD'!A:N,7,FALSE)</f>
        <v>0</v>
      </c>
      <c r="AE392" s="217">
        <f>VLOOKUP(A392,'[1]CUT USD'!A:N,8,FALSE)</f>
        <v>0</v>
      </c>
      <c r="AF392" s="217">
        <f>VLOOKUP(A392,'[1]CUT USD'!A:N,9,FALSE)</f>
        <v>0</v>
      </c>
      <c r="AG392" s="217">
        <f>VLOOKUP(A392,'[1]CUT USD'!A:N,10,FALSE)</f>
        <v>0</v>
      </c>
      <c r="AH392" s="217">
        <f>VLOOKUP(A392,'[1]CUT USD'!A:N,11,FALSE)</f>
        <v>0</v>
      </c>
      <c r="AI392" s="217">
        <f>VLOOKUP(A392,'[1]CUT USD'!A:N,12,FALSE)</f>
        <v>0</v>
      </c>
      <c r="AJ392" s="217">
        <f>VLOOKUP(A392,'[1]CUT USD'!A:N,13,FALSE)</f>
        <v>0</v>
      </c>
      <c r="AK392" s="217">
        <f>VLOOKUP(A392,'[1]CUT USD'!A:N,14,FALSE)</f>
        <v>0</v>
      </c>
      <c r="AL392" s="160">
        <f t="shared" si="7"/>
        <v>0</v>
      </c>
      <c r="AO392" s="84"/>
    </row>
    <row r="393" spans="1:41" ht="33" customHeight="1">
      <c r="A393" s="134">
        <v>1326</v>
      </c>
      <c r="B393" s="135" t="str">
        <f>PROPER(VLOOKUP(A393,[1]bd_lista!$A:$D,2,FALSE))</f>
        <v>Gobierno Autónomo Municipal De Tolata</v>
      </c>
      <c r="C393" s="229" t="s">
        <v>11991</v>
      </c>
      <c r="D393" s="217">
        <f>VLOOKUP(A393,'[1]RES. TRL'!A:C,2,FALSE)</f>
        <v>0</v>
      </c>
      <c r="E393" s="217">
        <f>VLOOKUP(A393,'[1]RES. TRL'!A:C,3,FALSE)</f>
        <v>0</v>
      </c>
      <c r="F393" s="217">
        <f>VLOOKUP(A393,[1]RES.CDI!A:B,2,FALSE)</f>
        <v>0</v>
      </c>
      <c r="G393" s="217">
        <f>VLOOKUP(A393,'[1]CUT Bs'!A:S,2,FALSE)</f>
        <v>0</v>
      </c>
      <c r="H393" s="217">
        <f>VLOOKUP(A393,'[1]CUT Bs'!A:S,3,FALSE)</f>
        <v>0</v>
      </c>
      <c r="I393" s="217">
        <f>VLOOKUP(A393,'[1]CUT Bs'!A:S,4,FALSE)</f>
        <v>0</v>
      </c>
      <c r="J393" s="217">
        <f>VLOOKUP(A393,'[1]CUT Bs'!A:S,5,FALSE)</f>
        <v>0</v>
      </c>
      <c r="K393" s="217">
        <f>VLOOKUP(A393,'[1]CUT Bs'!A:S,6,FALSE)</f>
        <v>0</v>
      </c>
      <c r="L393" s="217">
        <f>VLOOKUP(A393,'[1]CUT Bs'!A:S,7,FALSE)</f>
        <v>0</v>
      </c>
      <c r="M393" s="217">
        <f>VLOOKUP(A393,'[1]CUT Bs'!A:S,8,FALSE)</f>
        <v>0</v>
      </c>
      <c r="N393" s="217">
        <f>VLOOKUP(A393,'[1]CUT Bs'!A:S,9,FALSE)</f>
        <v>0</v>
      </c>
      <c r="O393" s="217">
        <f>VLOOKUP(A393,'[1]CUT Bs'!A:S,10,FALSE)</f>
        <v>0</v>
      </c>
      <c r="P393" s="217">
        <f>VLOOKUP(A393,'[1]CUT Bs'!A:S,11,FALSE)</f>
        <v>0</v>
      </c>
      <c r="Q393" s="217">
        <f>VLOOKUP(A393,'[1]CUT Bs'!A:S,12,FALSE)</f>
        <v>0</v>
      </c>
      <c r="R393" s="217">
        <f>VLOOKUP(A393,'[1]CUT Bs'!A:S,13,FALSE)</f>
        <v>0</v>
      </c>
      <c r="S393" s="217">
        <f>VLOOKUP(A393,'[1]CUT Bs'!A:S,14,FALSE)</f>
        <v>0</v>
      </c>
      <c r="T393" s="217">
        <f>VLOOKUP(A393,'[1]CUT Bs'!A:S,15,FALSE)</f>
        <v>0</v>
      </c>
      <c r="U393" s="217">
        <f>VLOOKUP(A393,'[1]CUT Bs'!A:S,16,FALSE)</f>
        <v>0</v>
      </c>
      <c r="V393" s="217">
        <f>VLOOKUP(A393,'[1]CUT Bs'!A:S,17,FALSE)</f>
        <v>0</v>
      </c>
      <c r="W393" s="217">
        <f>VLOOKUP(A393,'[1]RES. TRL'!F:H,2,FALSE)</f>
        <v>0</v>
      </c>
      <c r="X393" s="217">
        <f>VLOOKUP(A393,'[1]RES. TRL'!F:H,3,FALSE)</f>
        <v>0</v>
      </c>
      <c r="Y393" s="217">
        <f>VLOOKUP(A393,'[1]CUT USD'!A:N,2,FALSE)</f>
        <v>0</v>
      </c>
      <c r="Z393" s="217">
        <f>VLOOKUP(A393,'[1]CUT USD'!A:N,3,FALSE)</f>
        <v>0</v>
      </c>
      <c r="AA393" s="217">
        <f>VLOOKUP(A393,'[1]CUT USD'!A:N,4,FALSE)</f>
        <v>0</v>
      </c>
      <c r="AB393" s="217">
        <f>VLOOKUP(A393,'[1]CUT USD'!A:N,5,FALSE)</f>
        <v>0</v>
      </c>
      <c r="AC393" s="217">
        <f>VLOOKUP(A393,'[1]CUT USD'!A:N,6,FALSE)</f>
        <v>0</v>
      </c>
      <c r="AD393" s="217">
        <f>VLOOKUP(A393,'[1]CUT USD'!A:N,7,FALSE)</f>
        <v>0</v>
      </c>
      <c r="AE393" s="217">
        <f>VLOOKUP(A393,'[1]CUT USD'!A:N,8,FALSE)</f>
        <v>0</v>
      </c>
      <c r="AF393" s="217">
        <f>VLOOKUP(A393,'[1]CUT USD'!A:N,9,FALSE)</f>
        <v>0</v>
      </c>
      <c r="AG393" s="217">
        <f>VLOOKUP(A393,'[1]CUT USD'!A:N,10,FALSE)</f>
        <v>0</v>
      </c>
      <c r="AH393" s="217">
        <f>VLOOKUP(A393,'[1]CUT USD'!A:N,11,FALSE)</f>
        <v>0</v>
      </c>
      <c r="AI393" s="217">
        <f>VLOOKUP(A393,'[1]CUT USD'!A:N,12,FALSE)</f>
        <v>0</v>
      </c>
      <c r="AJ393" s="217">
        <f>VLOOKUP(A393,'[1]CUT USD'!A:N,13,FALSE)</f>
        <v>0</v>
      </c>
      <c r="AK393" s="217">
        <f>VLOOKUP(A393,'[1]CUT USD'!A:N,14,FALSE)</f>
        <v>0</v>
      </c>
      <c r="AL393" s="160">
        <f t="shared" si="7"/>
        <v>0</v>
      </c>
      <c r="AO393" s="84"/>
    </row>
    <row r="394" spans="1:41" ht="33" customHeight="1">
      <c r="A394" s="134">
        <v>1327</v>
      </c>
      <c r="B394" s="135" t="str">
        <f>PROPER(VLOOKUP(A394,[1]bd_lista!$A:$D,2,FALSE))</f>
        <v>Gobierno Autónomo Municipal De Capinota</v>
      </c>
      <c r="C394" s="229" t="s">
        <v>11991</v>
      </c>
      <c r="D394" s="217">
        <f>VLOOKUP(A394,'[1]RES. TRL'!A:C,2,FALSE)</f>
        <v>0</v>
      </c>
      <c r="E394" s="217">
        <f>VLOOKUP(A394,'[1]RES. TRL'!A:C,3,FALSE)</f>
        <v>0</v>
      </c>
      <c r="F394" s="217">
        <f>VLOOKUP(A394,[1]RES.CDI!A:B,2,FALSE)</f>
        <v>0</v>
      </c>
      <c r="G394" s="217">
        <f>VLOOKUP(A394,'[1]CUT Bs'!A:S,2,FALSE)</f>
        <v>0</v>
      </c>
      <c r="H394" s="217">
        <f>VLOOKUP(A394,'[1]CUT Bs'!A:S,3,FALSE)</f>
        <v>0</v>
      </c>
      <c r="I394" s="217">
        <f>VLOOKUP(A394,'[1]CUT Bs'!A:S,4,FALSE)</f>
        <v>0</v>
      </c>
      <c r="J394" s="217">
        <f>VLOOKUP(A394,'[1]CUT Bs'!A:S,5,FALSE)</f>
        <v>0</v>
      </c>
      <c r="K394" s="217">
        <f>VLOOKUP(A394,'[1]CUT Bs'!A:S,6,FALSE)</f>
        <v>0</v>
      </c>
      <c r="L394" s="217">
        <f>VLOOKUP(A394,'[1]CUT Bs'!A:S,7,FALSE)</f>
        <v>0</v>
      </c>
      <c r="M394" s="217">
        <f>VLOOKUP(A394,'[1]CUT Bs'!A:S,8,FALSE)</f>
        <v>0</v>
      </c>
      <c r="N394" s="217">
        <f>VLOOKUP(A394,'[1]CUT Bs'!A:S,9,FALSE)</f>
        <v>0</v>
      </c>
      <c r="O394" s="217">
        <f>VLOOKUP(A394,'[1]CUT Bs'!A:S,10,FALSE)</f>
        <v>0</v>
      </c>
      <c r="P394" s="217">
        <f>VLOOKUP(A394,'[1]CUT Bs'!A:S,11,FALSE)</f>
        <v>0</v>
      </c>
      <c r="Q394" s="217">
        <f>VLOOKUP(A394,'[1]CUT Bs'!A:S,12,FALSE)</f>
        <v>0</v>
      </c>
      <c r="R394" s="217">
        <f>VLOOKUP(A394,'[1]CUT Bs'!A:S,13,FALSE)</f>
        <v>0</v>
      </c>
      <c r="S394" s="217">
        <f>VLOOKUP(A394,'[1]CUT Bs'!A:S,14,FALSE)</f>
        <v>0</v>
      </c>
      <c r="T394" s="217">
        <f>VLOOKUP(A394,'[1]CUT Bs'!A:S,15,FALSE)</f>
        <v>0</v>
      </c>
      <c r="U394" s="217">
        <f>VLOOKUP(A394,'[1]CUT Bs'!A:S,16,FALSE)</f>
        <v>0</v>
      </c>
      <c r="V394" s="217">
        <f>VLOOKUP(A394,'[1]CUT Bs'!A:S,17,FALSE)</f>
        <v>0</v>
      </c>
      <c r="W394" s="217">
        <f>VLOOKUP(A394,'[1]RES. TRL'!F:H,2,FALSE)</f>
        <v>0</v>
      </c>
      <c r="X394" s="217">
        <f>VLOOKUP(A394,'[1]RES. TRL'!F:H,3,FALSE)</f>
        <v>0</v>
      </c>
      <c r="Y394" s="217">
        <f>VLOOKUP(A394,'[1]CUT USD'!A:N,2,FALSE)</f>
        <v>0</v>
      </c>
      <c r="Z394" s="217">
        <f>VLOOKUP(A394,'[1]CUT USD'!A:N,3,FALSE)</f>
        <v>0</v>
      </c>
      <c r="AA394" s="217">
        <f>VLOOKUP(A394,'[1]CUT USD'!A:N,4,FALSE)</f>
        <v>0</v>
      </c>
      <c r="AB394" s="217">
        <f>VLOOKUP(A394,'[1]CUT USD'!A:N,5,FALSE)</f>
        <v>0</v>
      </c>
      <c r="AC394" s="217">
        <f>VLOOKUP(A394,'[1]CUT USD'!A:N,6,FALSE)</f>
        <v>0</v>
      </c>
      <c r="AD394" s="217">
        <f>VLOOKUP(A394,'[1]CUT USD'!A:N,7,FALSE)</f>
        <v>0</v>
      </c>
      <c r="AE394" s="217">
        <f>VLOOKUP(A394,'[1]CUT USD'!A:N,8,FALSE)</f>
        <v>0</v>
      </c>
      <c r="AF394" s="217">
        <f>VLOOKUP(A394,'[1]CUT USD'!A:N,9,FALSE)</f>
        <v>0</v>
      </c>
      <c r="AG394" s="217">
        <f>VLOOKUP(A394,'[1]CUT USD'!A:N,10,FALSE)</f>
        <v>0</v>
      </c>
      <c r="AH394" s="217">
        <f>VLOOKUP(A394,'[1]CUT USD'!A:N,11,FALSE)</f>
        <v>0</v>
      </c>
      <c r="AI394" s="217">
        <f>VLOOKUP(A394,'[1]CUT USD'!A:N,12,FALSE)</f>
        <v>0</v>
      </c>
      <c r="AJ394" s="217">
        <f>VLOOKUP(A394,'[1]CUT USD'!A:N,13,FALSE)</f>
        <v>0</v>
      </c>
      <c r="AK394" s="217">
        <f>VLOOKUP(A394,'[1]CUT USD'!A:N,14,FALSE)</f>
        <v>0</v>
      </c>
      <c r="AL394" s="160">
        <f t="shared" si="7"/>
        <v>0</v>
      </c>
      <c r="AO394" s="84"/>
    </row>
    <row r="395" spans="1:41" ht="33" customHeight="1">
      <c r="A395" s="134">
        <v>1328</v>
      </c>
      <c r="B395" s="135" t="str">
        <f>PROPER(VLOOKUP(A395,[1]bd_lista!$A:$D,2,FALSE))</f>
        <v>Gobierno Autónomo Municipal De Santivañez</v>
      </c>
      <c r="C395" s="229" t="s">
        <v>11991</v>
      </c>
      <c r="D395" s="217">
        <f>VLOOKUP(A395,'[1]RES. TRL'!A:C,2,FALSE)</f>
        <v>0</v>
      </c>
      <c r="E395" s="217">
        <f>VLOOKUP(A395,'[1]RES. TRL'!A:C,3,FALSE)</f>
        <v>0</v>
      </c>
      <c r="F395" s="217">
        <f>VLOOKUP(A395,[1]RES.CDI!A:B,2,FALSE)</f>
        <v>0</v>
      </c>
      <c r="G395" s="217">
        <f>VLOOKUP(A395,'[1]CUT Bs'!A:S,2,FALSE)</f>
        <v>0</v>
      </c>
      <c r="H395" s="217">
        <f>VLOOKUP(A395,'[1]CUT Bs'!A:S,3,FALSE)</f>
        <v>0</v>
      </c>
      <c r="I395" s="217">
        <f>VLOOKUP(A395,'[1]CUT Bs'!A:S,4,FALSE)</f>
        <v>0</v>
      </c>
      <c r="J395" s="217">
        <f>VLOOKUP(A395,'[1]CUT Bs'!A:S,5,FALSE)</f>
        <v>0</v>
      </c>
      <c r="K395" s="217">
        <f>VLOOKUP(A395,'[1]CUT Bs'!A:S,6,FALSE)</f>
        <v>0</v>
      </c>
      <c r="L395" s="217">
        <f>VLOOKUP(A395,'[1]CUT Bs'!A:S,7,FALSE)</f>
        <v>0</v>
      </c>
      <c r="M395" s="217">
        <f>VLOOKUP(A395,'[1]CUT Bs'!A:S,8,FALSE)</f>
        <v>0</v>
      </c>
      <c r="N395" s="217">
        <f>VLOOKUP(A395,'[1]CUT Bs'!A:S,9,FALSE)</f>
        <v>0</v>
      </c>
      <c r="O395" s="217">
        <f>VLOOKUP(A395,'[1]CUT Bs'!A:S,10,FALSE)</f>
        <v>0</v>
      </c>
      <c r="P395" s="217">
        <f>VLOOKUP(A395,'[1]CUT Bs'!A:S,11,FALSE)</f>
        <v>0</v>
      </c>
      <c r="Q395" s="217">
        <f>VLOOKUP(A395,'[1]CUT Bs'!A:S,12,FALSE)</f>
        <v>0</v>
      </c>
      <c r="R395" s="217">
        <f>VLOOKUP(A395,'[1]CUT Bs'!A:S,13,FALSE)</f>
        <v>0</v>
      </c>
      <c r="S395" s="217">
        <f>VLOOKUP(A395,'[1]CUT Bs'!A:S,14,FALSE)</f>
        <v>0</v>
      </c>
      <c r="T395" s="217">
        <f>VLOOKUP(A395,'[1]CUT Bs'!A:S,15,FALSE)</f>
        <v>0</v>
      </c>
      <c r="U395" s="217">
        <f>VLOOKUP(A395,'[1]CUT Bs'!A:S,16,FALSE)</f>
        <v>0</v>
      </c>
      <c r="V395" s="217">
        <f>VLOOKUP(A395,'[1]CUT Bs'!A:S,17,FALSE)</f>
        <v>0</v>
      </c>
      <c r="W395" s="217">
        <f>VLOOKUP(A395,'[1]RES. TRL'!F:H,2,FALSE)</f>
        <v>0</v>
      </c>
      <c r="X395" s="217">
        <f>VLOOKUP(A395,'[1]RES. TRL'!F:H,3,FALSE)</f>
        <v>0</v>
      </c>
      <c r="Y395" s="217">
        <f>VLOOKUP(A395,'[1]CUT USD'!A:N,2,FALSE)</f>
        <v>0</v>
      </c>
      <c r="Z395" s="217">
        <f>VLOOKUP(A395,'[1]CUT USD'!A:N,3,FALSE)</f>
        <v>0</v>
      </c>
      <c r="AA395" s="217">
        <f>VLOOKUP(A395,'[1]CUT USD'!A:N,4,FALSE)</f>
        <v>0</v>
      </c>
      <c r="AB395" s="217">
        <f>VLOOKUP(A395,'[1]CUT USD'!A:N,5,FALSE)</f>
        <v>0</v>
      </c>
      <c r="AC395" s="217">
        <f>VLOOKUP(A395,'[1]CUT USD'!A:N,6,FALSE)</f>
        <v>0</v>
      </c>
      <c r="AD395" s="217">
        <f>VLOOKUP(A395,'[1]CUT USD'!A:N,7,FALSE)</f>
        <v>0</v>
      </c>
      <c r="AE395" s="217">
        <f>VLOOKUP(A395,'[1]CUT USD'!A:N,8,FALSE)</f>
        <v>0</v>
      </c>
      <c r="AF395" s="217">
        <f>VLOOKUP(A395,'[1]CUT USD'!A:N,9,FALSE)</f>
        <v>0</v>
      </c>
      <c r="AG395" s="217">
        <f>VLOOKUP(A395,'[1]CUT USD'!A:N,10,FALSE)</f>
        <v>0</v>
      </c>
      <c r="AH395" s="217">
        <f>VLOOKUP(A395,'[1]CUT USD'!A:N,11,FALSE)</f>
        <v>0</v>
      </c>
      <c r="AI395" s="217">
        <f>VLOOKUP(A395,'[1]CUT USD'!A:N,12,FALSE)</f>
        <v>0</v>
      </c>
      <c r="AJ395" s="217">
        <f>VLOOKUP(A395,'[1]CUT USD'!A:N,13,FALSE)</f>
        <v>0</v>
      </c>
      <c r="AK395" s="217">
        <f>VLOOKUP(A395,'[1]CUT USD'!A:N,14,FALSE)</f>
        <v>0</v>
      </c>
      <c r="AL395" s="160">
        <f t="shared" si="7"/>
        <v>0</v>
      </c>
      <c r="AO395" s="84"/>
    </row>
    <row r="396" spans="1:41" ht="33" customHeight="1">
      <c r="A396" s="134">
        <v>1329</v>
      </c>
      <c r="B396" s="135" t="str">
        <f>PROPER(VLOOKUP(A396,[1]bd_lista!$A:$D,2,FALSE))</f>
        <v>Gobierno Autónomo Municipal De Sicaya</v>
      </c>
      <c r="C396" s="229" t="s">
        <v>11991</v>
      </c>
      <c r="D396" s="217">
        <f>VLOOKUP(A396,'[1]RES. TRL'!A:C,2,FALSE)</f>
        <v>0</v>
      </c>
      <c r="E396" s="217">
        <f>VLOOKUP(A396,'[1]RES. TRL'!A:C,3,FALSE)</f>
        <v>0</v>
      </c>
      <c r="F396" s="217">
        <f>VLOOKUP(A396,[1]RES.CDI!A:B,2,FALSE)</f>
        <v>0</v>
      </c>
      <c r="G396" s="217">
        <f>VLOOKUP(A396,'[1]CUT Bs'!A:S,2,FALSE)</f>
        <v>0</v>
      </c>
      <c r="H396" s="217">
        <f>VLOOKUP(A396,'[1]CUT Bs'!A:S,3,FALSE)</f>
        <v>0</v>
      </c>
      <c r="I396" s="217">
        <f>VLOOKUP(A396,'[1]CUT Bs'!A:S,4,FALSE)</f>
        <v>0</v>
      </c>
      <c r="J396" s="217">
        <f>VLOOKUP(A396,'[1]CUT Bs'!A:S,5,FALSE)</f>
        <v>0</v>
      </c>
      <c r="K396" s="217">
        <f>VLOOKUP(A396,'[1]CUT Bs'!A:S,6,FALSE)</f>
        <v>0</v>
      </c>
      <c r="L396" s="217">
        <f>VLOOKUP(A396,'[1]CUT Bs'!A:S,7,FALSE)</f>
        <v>0</v>
      </c>
      <c r="M396" s="217">
        <f>VLOOKUP(A396,'[1]CUT Bs'!A:S,8,FALSE)</f>
        <v>0</v>
      </c>
      <c r="N396" s="217">
        <f>VLOOKUP(A396,'[1]CUT Bs'!A:S,9,FALSE)</f>
        <v>0</v>
      </c>
      <c r="O396" s="217">
        <f>VLOOKUP(A396,'[1]CUT Bs'!A:S,10,FALSE)</f>
        <v>0</v>
      </c>
      <c r="P396" s="217">
        <f>VLOOKUP(A396,'[1]CUT Bs'!A:S,11,FALSE)</f>
        <v>0</v>
      </c>
      <c r="Q396" s="217">
        <f>VLOOKUP(A396,'[1]CUT Bs'!A:S,12,FALSE)</f>
        <v>0</v>
      </c>
      <c r="R396" s="217">
        <f>VLOOKUP(A396,'[1]CUT Bs'!A:S,13,FALSE)</f>
        <v>0</v>
      </c>
      <c r="S396" s="217">
        <f>VLOOKUP(A396,'[1]CUT Bs'!A:S,14,FALSE)</f>
        <v>0</v>
      </c>
      <c r="T396" s="217">
        <f>VLOOKUP(A396,'[1]CUT Bs'!A:S,15,FALSE)</f>
        <v>0</v>
      </c>
      <c r="U396" s="217">
        <f>VLOOKUP(A396,'[1]CUT Bs'!A:S,16,FALSE)</f>
        <v>0</v>
      </c>
      <c r="V396" s="217">
        <f>VLOOKUP(A396,'[1]CUT Bs'!A:S,17,FALSE)</f>
        <v>0</v>
      </c>
      <c r="W396" s="217">
        <f>VLOOKUP(A396,'[1]RES. TRL'!F:H,2,FALSE)</f>
        <v>0</v>
      </c>
      <c r="X396" s="217">
        <f>VLOOKUP(A396,'[1]RES. TRL'!F:H,3,FALSE)</f>
        <v>0</v>
      </c>
      <c r="Y396" s="217">
        <f>VLOOKUP(A396,'[1]CUT USD'!A:N,2,FALSE)</f>
        <v>0</v>
      </c>
      <c r="Z396" s="217">
        <f>VLOOKUP(A396,'[1]CUT USD'!A:N,3,FALSE)</f>
        <v>0</v>
      </c>
      <c r="AA396" s="217">
        <f>VLOOKUP(A396,'[1]CUT USD'!A:N,4,FALSE)</f>
        <v>0</v>
      </c>
      <c r="AB396" s="217">
        <f>VLOOKUP(A396,'[1]CUT USD'!A:N,5,FALSE)</f>
        <v>0</v>
      </c>
      <c r="AC396" s="217">
        <f>VLOOKUP(A396,'[1]CUT USD'!A:N,6,FALSE)</f>
        <v>0</v>
      </c>
      <c r="AD396" s="217">
        <f>VLOOKUP(A396,'[1]CUT USD'!A:N,7,FALSE)</f>
        <v>0</v>
      </c>
      <c r="AE396" s="217">
        <f>VLOOKUP(A396,'[1]CUT USD'!A:N,8,FALSE)</f>
        <v>0</v>
      </c>
      <c r="AF396" s="217">
        <f>VLOOKUP(A396,'[1]CUT USD'!A:N,9,FALSE)</f>
        <v>0</v>
      </c>
      <c r="AG396" s="217">
        <f>VLOOKUP(A396,'[1]CUT USD'!A:N,10,FALSE)</f>
        <v>0</v>
      </c>
      <c r="AH396" s="217">
        <f>VLOOKUP(A396,'[1]CUT USD'!A:N,11,FALSE)</f>
        <v>0</v>
      </c>
      <c r="AI396" s="217">
        <f>VLOOKUP(A396,'[1]CUT USD'!A:N,12,FALSE)</f>
        <v>0</v>
      </c>
      <c r="AJ396" s="217">
        <f>VLOOKUP(A396,'[1]CUT USD'!A:N,13,FALSE)</f>
        <v>0</v>
      </c>
      <c r="AK396" s="217">
        <f>VLOOKUP(A396,'[1]CUT USD'!A:N,14,FALSE)</f>
        <v>0</v>
      </c>
      <c r="AL396" s="160">
        <f t="shared" si="7"/>
        <v>0</v>
      </c>
      <c r="AO396" s="84"/>
    </row>
    <row r="397" spans="1:41" ht="33" customHeight="1">
      <c r="A397" s="134">
        <v>1330</v>
      </c>
      <c r="B397" s="135" t="str">
        <f>PROPER(VLOOKUP(A397,[1]bd_lista!$A:$D,2,FALSE))</f>
        <v>Gobierno Autónomo Municipal De Tapacari</v>
      </c>
      <c r="C397" s="229" t="s">
        <v>11991</v>
      </c>
      <c r="D397" s="217">
        <f>VLOOKUP(A397,'[1]RES. TRL'!A:C,2,FALSE)</f>
        <v>0</v>
      </c>
      <c r="E397" s="217">
        <f>VLOOKUP(A397,'[1]RES. TRL'!A:C,3,FALSE)</f>
        <v>0</v>
      </c>
      <c r="F397" s="217">
        <f>VLOOKUP(A397,[1]RES.CDI!A:B,2,FALSE)</f>
        <v>0</v>
      </c>
      <c r="G397" s="217">
        <f>VLOOKUP(A397,'[1]CUT Bs'!A:S,2,FALSE)</f>
        <v>0</v>
      </c>
      <c r="H397" s="217">
        <f>VLOOKUP(A397,'[1]CUT Bs'!A:S,3,FALSE)</f>
        <v>0</v>
      </c>
      <c r="I397" s="217">
        <f>VLOOKUP(A397,'[1]CUT Bs'!A:S,4,FALSE)</f>
        <v>0</v>
      </c>
      <c r="J397" s="217">
        <f>VLOOKUP(A397,'[1]CUT Bs'!A:S,5,FALSE)</f>
        <v>0</v>
      </c>
      <c r="K397" s="217">
        <f>VLOOKUP(A397,'[1]CUT Bs'!A:S,6,FALSE)</f>
        <v>0</v>
      </c>
      <c r="L397" s="217">
        <f>VLOOKUP(A397,'[1]CUT Bs'!A:S,7,FALSE)</f>
        <v>0</v>
      </c>
      <c r="M397" s="217">
        <f>VLOOKUP(A397,'[1]CUT Bs'!A:S,8,FALSE)</f>
        <v>0</v>
      </c>
      <c r="N397" s="217">
        <f>VLOOKUP(A397,'[1]CUT Bs'!A:S,9,FALSE)</f>
        <v>0</v>
      </c>
      <c r="O397" s="217">
        <f>VLOOKUP(A397,'[1]CUT Bs'!A:S,10,FALSE)</f>
        <v>0</v>
      </c>
      <c r="P397" s="217">
        <f>VLOOKUP(A397,'[1]CUT Bs'!A:S,11,FALSE)</f>
        <v>0</v>
      </c>
      <c r="Q397" s="217">
        <f>VLOOKUP(A397,'[1]CUT Bs'!A:S,12,FALSE)</f>
        <v>0</v>
      </c>
      <c r="R397" s="217">
        <f>VLOOKUP(A397,'[1]CUT Bs'!A:S,13,FALSE)</f>
        <v>0</v>
      </c>
      <c r="S397" s="217">
        <f>VLOOKUP(A397,'[1]CUT Bs'!A:S,14,FALSE)</f>
        <v>0</v>
      </c>
      <c r="T397" s="217">
        <f>VLOOKUP(A397,'[1]CUT Bs'!A:S,15,FALSE)</f>
        <v>0</v>
      </c>
      <c r="U397" s="217">
        <f>VLOOKUP(A397,'[1]CUT Bs'!A:S,16,FALSE)</f>
        <v>0</v>
      </c>
      <c r="V397" s="217">
        <f>VLOOKUP(A397,'[1]CUT Bs'!A:S,17,FALSE)</f>
        <v>0</v>
      </c>
      <c r="W397" s="217">
        <f>VLOOKUP(A397,'[1]RES. TRL'!F:H,2,FALSE)</f>
        <v>0</v>
      </c>
      <c r="X397" s="217">
        <f>VLOOKUP(A397,'[1]RES. TRL'!F:H,3,FALSE)</f>
        <v>0</v>
      </c>
      <c r="Y397" s="217">
        <f>VLOOKUP(A397,'[1]CUT USD'!A:N,2,FALSE)</f>
        <v>0</v>
      </c>
      <c r="Z397" s="217">
        <f>VLOOKUP(A397,'[1]CUT USD'!A:N,3,FALSE)</f>
        <v>0</v>
      </c>
      <c r="AA397" s="217">
        <f>VLOOKUP(A397,'[1]CUT USD'!A:N,4,FALSE)</f>
        <v>0</v>
      </c>
      <c r="AB397" s="217">
        <f>VLOOKUP(A397,'[1]CUT USD'!A:N,5,FALSE)</f>
        <v>0</v>
      </c>
      <c r="AC397" s="217">
        <f>VLOOKUP(A397,'[1]CUT USD'!A:N,6,FALSE)</f>
        <v>0</v>
      </c>
      <c r="AD397" s="217">
        <f>VLOOKUP(A397,'[1]CUT USD'!A:N,7,FALSE)</f>
        <v>0</v>
      </c>
      <c r="AE397" s="217">
        <f>VLOOKUP(A397,'[1]CUT USD'!A:N,8,FALSE)</f>
        <v>0</v>
      </c>
      <c r="AF397" s="217">
        <f>VLOOKUP(A397,'[1]CUT USD'!A:N,9,FALSE)</f>
        <v>0</v>
      </c>
      <c r="AG397" s="217">
        <f>VLOOKUP(A397,'[1]CUT USD'!A:N,10,FALSE)</f>
        <v>0</v>
      </c>
      <c r="AH397" s="217">
        <f>VLOOKUP(A397,'[1]CUT USD'!A:N,11,FALSE)</f>
        <v>0</v>
      </c>
      <c r="AI397" s="217">
        <f>VLOOKUP(A397,'[1]CUT USD'!A:N,12,FALSE)</f>
        <v>0</v>
      </c>
      <c r="AJ397" s="217">
        <f>VLOOKUP(A397,'[1]CUT USD'!A:N,13,FALSE)</f>
        <v>0</v>
      </c>
      <c r="AK397" s="217">
        <f>VLOOKUP(A397,'[1]CUT USD'!A:N,14,FALSE)</f>
        <v>0</v>
      </c>
      <c r="AL397" s="160">
        <f t="shared" ref="AL397:AL460" si="8">SUM(D397:AK397)</f>
        <v>0</v>
      </c>
      <c r="AO397" s="84"/>
    </row>
    <row r="398" spans="1:41" ht="33" customHeight="1">
      <c r="A398" s="134">
        <v>1331</v>
      </c>
      <c r="B398" s="135" t="str">
        <f>PROPER(VLOOKUP(A398,[1]bd_lista!$A:$D,2,FALSE))</f>
        <v>Gobierno Autónomo Municipal De Totora</v>
      </c>
      <c r="C398" s="229" t="s">
        <v>11991</v>
      </c>
      <c r="D398" s="217">
        <f>VLOOKUP(A398,'[1]RES. TRL'!A:C,2,FALSE)</f>
        <v>0</v>
      </c>
      <c r="E398" s="217">
        <f>VLOOKUP(A398,'[1]RES. TRL'!A:C,3,FALSE)</f>
        <v>0</v>
      </c>
      <c r="F398" s="217">
        <f>VLOOKUP(A398,[1]RES.CDI!A:B,2,FALSE)</f>
        <v>0</v>
      </c>
      <c r="G398" s="217">
        <f>VLOOKUP(A398,'[1]CUT Bs'!A:S,2,FALSE)</f>
        <v>0</v>
      </c>
      <c r="H398" s="217">
        <f>VLOOKUP(A398,'[1]CUT Bs'!A:S,3,FALSE)</f>
        <v>0</v>
      </c>
      <c r="I398" s="217">
        <f>VLOOKUP(A398,'[1]CUT Bs'!A:S,4,FALSE)</f>
        <v>0</v>
      </c>
      <c r="J398" s="217">
        <f>VLOOKUP(A398,'[1]CUT Bs'!A:S,5,FALSE)</f>
        <v>0</v>
      </c>
      <c r="K398" s="217">
        <f>VLOOKUP(A398,'[1]CUT Bs'!A:S,6,FALSE)</f>
        <v>0</v>
      </c>
      <c r="L398" s="217">
        <f>VLOOKUP(A398,'[1]CUT Bs'!A:S,7,FALSE)</f>
        <v>0</v>
      </c>
      <c r="M398" s="217">
        <f>VLOOKUP(A398,'[1]CUT Bs'!A:S,8,FALSE)</f>
        <v>0</v>
      </c>
      <c r="N398" s="217">
        <f>VLOOKUP(A398,'[1]CUT Bs'!A:S,9,FALSE)</f>
        <v>0</v>
      </c>
      <c r="O398" s="217">
        <f>VLOOKUP(A398,'[1]CUT Bs'!A:S,10,FALSE)</f>
        <v>0</v>
      </c>
      <c r="P398" s="217">
        <f>VLOOKUP(A398,'[1]CUT Bs'!A:S,11,FALSE)</f>
        <v>0</v>
      </c>
      <c r="Q398" s="217">
        <f>VLOOKUP(A398,'[1]CUT Bs'!A:S,12,FALSE)</f>
        <v>0</v>
      </c>
      <c r="R398" s="217">
        <f>VLOOKUP(A398,'[1]CUT Bs'!A:S,13,FALSE)</f>
        <v>0</v>
      </c>
      <c r="S398" s="217">
        <f>VLOOKUP(A398,'[1]CUT Bs'!A:S,14,FALSE)</f>
        <v>0</v>
      </c>
      <c r="T398" s="217">
        <f>VLOOKUP(A398,'[1]CUT Bs'!A:S,15,FALSE)</f>
        <v>0</v>
      </c>
      <c r="U398" s="217">
        <f>VLOOKUP(A398,'[1]CUT Bs'!A:S,16,FALSE)</f>
        <v>0</v>
      </c>
      <c r="V398" s="217">
        <f>VLOOKUP(A398,'[1]CUT Bs'!A:S,17,FALSE)</f>
        <v>0</v>
      </c>
      <c r="W398" s="217">
        <f>VLOOKUP(A398,'[1]RES. TRL'!F:H,2,FALSE)</f>
        <v>0</v>
      </c>
      <c r="X398" s="217">
        <f>VLOOKUP(A398,'[1]RES. TRL'!F:H,3,FALSE)</f>
        <v>0</v>
      </c>
      <c r="Y398" s="217">
        <f>VLOOKUP(A398,'[1]CUT USD'!A:N,2,FALSE)</f>
        <v>0</v>
      </c>
      <c r="Z398" s="217">
        <f>VLOOKUP(A398,'[1]CUT USD'!A:N,3,FALSE)</f>
        <v>0</v>
      </c>
      <c r="AA398" s="217">
        <f>VLOOKUP(A398,'[1]CUT USD'!A:N,4,FALSE)</f>
        <v>0</v>
      </c>
      <c r="AB398" s="217">
        <f>VLOOKUP(A398,'[1]CUT USD'!A:N,5,FALSE)</f>
        <v>0</v>
      </c>
      <c r="AC398" s="217">
        <f>VLOOKUP(A398,'[1]CUT USD'!A:N,6,FALSE)</f>
        <v>0</v>
      </c>
      <c r="AD398" s="217">
        <f>VLOOKUP(A398,'[1]CUT USD'!A:N,7,FALSE)</f>
        <v>0</v>
      </c>
      <c r="AE398" s="217">
        <f>VLOOKUP(A398,'[1]CUT USD'!A:N,8,FALSE)</f>
        <v>0</v>
      </c>
      <c r="AF398" s="217">
        <f>VLOOKUP(A398,'[1]CUT USD'!A:N,9,FALSE)</f>
        <v>0</v>
      </c>
      <c r="AG398" s="217">
        <f>VLOOKUP(A398,'[1]CUT USD'!A:N,10,FALSE)</f>
        <v>0</v>
      </c>
      <c r="AH398" s="217">
        <f>VLOOKUP(A398,'[1]CUT USD'!A:N,11,FALSE)</f>
        <v>0</v>
      </c>
      <c r="AI398" s="217">
        <f>VLOOKUP(A398,'[1]CUT USD'!A:N,12,FALSE)</f>
        <v>0</v>
      </c>
      <c r="AJ398" s="217">
        <f>VLOOKUP(A398,'[1]CUT USD'!A:N,13,FALSE)</f>
        <v>0</v>
      </c>
      <c r="AK398" s="217">
        <f>VLOOKUP(A398,'[1]CUT USD'!A:N,14,FALSE)</f>
        <v>0</v>
      </c>
      <c r="AL398" s="160">
        <f t="shared" si="8"/>
        <v>0</v>
      </c>
      <c r="AO398" s="84"/>
    </row>
    <row r="399" spans="1:41" ht="33" customHeight="1">
      <c r="A399" s="134">
        <v>1332</v>
      </c>
      <c r="B399" s="135" t="str">
        <f>PROPER(VLOOKUP(A399,[1]bd_lista!$A:$D,2,FALSE))</f>
        <v>Gobierno Autónomo Municipal De Pojo</v>
      </c>
      <c r="C399" s="229" t="s">
        <v>11991</v>
      </c>
      <c r="D399" s="217">
        <f>VLOOKUP(A399,'[1]RES. TRL'!A:C,2,FALSE)</f>
        <v>0</v>
      </c>
      <c r="E399" s="217">
        <f>VLOOKUP(A399,'[1]RES. TRL'!A:C,3,FALSE)</f>
        <v>0</v>
      </c>
      <c r="F399" s="217">
        <f>VLOOKUP(A399,[1]RES.CDI!A:B,2,FALSE)</f>
        <v>0</v>
      </c>
      <c r="G399" s="217">
        <f>VLOOKUP(A399,'[1]CUT Bs'!A:S,2,FALSE)</f>
        <v>0</v>
      </c>
      <c r="H399" s="217">
        <f>VLOOKUP(A399,'[1]CUT Bs'!A:S,3,FALSE)</f>
        <v>0</v>
      </c>
      <c r="I399" s="217">
        <f>VLOOKUP(A399,'[1]CUT Bs'!A:S,4,FALSE)</f>
        <v>0</v>
      </c>
      <c r="J399" s="217">
        <f>VLOOKUP(A399,'[1]CUT Bs'!A:S,5,FALSE)</f>
        <v>0</v>
      </c>
      <c r="K399" s="217">
        <f>VLOOKUP(A399,'[1]CUT Bs'!A:S,6,FALSE)</f>
        <v>0</v>
      </c>
      <c r="L399" s="217">
        <f>VLOOKUP(A399,'[1]CUT Bs'!A:S,7,FALSE)</f>
        <v>0</v>
      </c>
      <c r="M399" s="217">
        <f>VLOOKUP(A399,'[1]CUT Bs'!A:S,8,FALSE)</f>
        <v>0</v>
      </c>
      <c r="N399" s="217">
        <f>VLOOKUP(A399,'[1]CUT Bs'!A:S,9,FALSE)</f>
        <v>0</v>
      </c>
      <c r="O399" s="217">
        <f>VLOOKUP(A399,'[1]CUT Bs'!A:S,10,FALSE)</f>
        <v>0</v>
      </c>
      <c r="P399" s="217">
        <f>VLOOKUP(A399,'[1]CUT Bs'!A:S,11,FALSE)</f>
        <v>0</v>
      </c>
      <c r="Q399" s="217">
        <f>VLOOKUP(A399,'[1]CUT Bs'!A:S,12,FALSE)</f>
        <v>0</v>
      </c>
      <c r="R399" s="217">
        <f>VLOOKUP(A399,'[1]CUT Bs'!A:S,13,FALSE)</f>
        <v>0</v>
      </c>
      <c r="S399" s="217">
        <f>VLOOKUP(A399,'[1]CUT Bs'!A:S,14,FALSE)</f>
        <v>0</v>
      </c>
      <c r="T399" s="217">
        <f>VLOOKUP(A399,'[1]CUT Bs'!A:S,15,FALSE)</f>
        <v>0</v>
      </c>
      <c r="U399" s="217">
        <f>VLOOKUP(A399,'[1]CUT Bs'!A:S,16,FALSE)</f>
        <v>0</v>
      </c>
      <c r="V399" s="217">
        <f>VLOOKUP(A399,'[1]CUT Bs'!A:S,17,FALSE)</f>
        <v>0</v>
      </c>
      <c r="W399" s="217">
        <f>VLOOKUP(A399,'[1]RES. TRL'!F:H,2,FALSE)</f>
        <v>0</v>
      </c>
      <c r="X399" s="217">
        <f>VLOOKUP(A399,'[1]RES. TRL'!F:H,3,FALSE)</f>
        <v>0</v>
      </c>
      <c r="Y399" s="217">
        <f>VLOOKUP(A399,'[1]CUT USD'!A:N,2,FALSE)</f>
        <v>0</v>
      </c>
      <c r="Z399" s="217">
        <f>VLOOKUP(A399,'[1]CUT USD'!A:N,3,FALSE)</f>
        <v>0</v>
      </c>
      <c r="AA399" s="217">
        <f>VLOOKUP(A399,'[1]CUT USD'!A:N,4,FALSE)</f>
        <v>0</v>
      </c>
      <c r="AB399" s="217">
        <f>VLOOKUP(A399,'[1]CUT USD'!A:N,5,FALSE)</f>
        <v>0</v>
      </c>
      <c r="AC399" s="217">
        <f>VLOOKUP(A399,'[1]CUT USD'!A:N,6,FALSE)</f>
        <v>0</v>
      </c>
      <c r="AD399" s="217">
        <f>VLOOKUP(A399,'[1]CUT USD'!A:N,7,FALSE)</f>
        <v>0</v>
      </c>
      <c r="AE399" s="217">
        <f>VLOOKUP(A399,'[1]CUT USD'!A:N,8,FALSE)</f>
        <v>0</v>
      </c>
      <c r="AF399" s="217">
        <f>VLOOKUP(A399,'[1]CUT USD'!A:N,9,FALSE)</f>
        <v>0</v>
      </c>
      <c r="AG399" s="217">
        <f>VLOOKUP(A399,'[1]CUT USD'!A:N,10,FALSE)</f>
        <v>0</v>
      </c>
      <c r="AH399" s="217">
        <f>VLOOKUP(A399,'[1]CUT USD'!A:N,11,FALSE)</f>
        <v>0</v>
      </c>
      <c r="AI399" s="217">
        <f>VLOOKUP(A399,'[1]CUT USD'!A:N,12,FALSE)</f>
        <v>0</v>
      </c>
      <c r="AJ399" s="217">
        <f>VLOOKUP(A399,'[1]CUT USD'!A:N,13,FALSE)</f>
        <v>0</v>
      </c>
      <c r="AK399" s="217">
        <f>VLOOKUP(A399,'[1]CUT USD'!A:N,14,FALSE)</f>
        <v>0</v>
      </c>
      <c r="AL399" s="160">
        <f t="shared" si="8"/>
        <v>0</v>
      </c>
      <c r="AO399" s="84"/>
    </row>
    <row r="400" spans="1:41" ht="33" customHeight="1">
      <c r="A400" s="134">
        <v>1333</v>
      </c>
      <c r="B400" s="135" t="str">
        <f>PROPER(VLOOKUP(A400,[1]bd_lista!$A:$D,2,FALSE))</f>
        <v>Gobierno Autónomo Municipal De Pocona</v>
      </c>
      <c r="C400" s="229" t="s">
        <v>11991</v>
      </c>
      <c r="D400" s="217">
        <f>VLOOKUP(A400,'[1]RES. TRL'!A:C,2,FALSE)</f>
        <v>0</v>
      </c>
      <c r="E400" s="217">
        <f>VLOOKUP(A400,'[1]RES. TRL'!A:C,3,FALSE)</f>
        <v>0</v>
      </c>
      <c r="F400" s="217">
        <f>VLOOKUP(A400,[1]RES.CDI!A:B,2,FALSE)</f>
        <v>0</v>
      </c>
      <c r="G400" s="217">
        <f>VLOOKUP(A400,'[1]CUT Bs'!A:S,2,FALSE)</f>
        <v>0</v>
      </c>
      <c r="H400" s="217">
        <f>VLOOKUP(A400,'[1]CUT Bs'!A:S,3,FALSE)</f>
        <v>0</v>
      </c>
      <c r="I400" s="217">
        <f>VLOOKUP(A400,'[1]CUT Bs'!A:S,4,FALSE)</f>
        <v>0</v>
      </c>
      <c r="J400" s="217">
        <f>VLOOKUP(A400,'[1]CUT Bs'!A:S,5,FALSE)</f>
        <v>0</v>
      </c>
      <c r="K400" s="217">
        <f>VLOOKUP(A400,'[1]CUT Bs'!A:S,6,FALSE)</f>
        <v>0</v>
      </c>
      <c r="L400" s="217">
        <f>VLOOKUP(A400,'[1]CUT Bs'!A:S,7,FALSE)</f>
        <v>0</v>
      </c>
      <c r="M400" s="217">
        <f>VLOOKUP(A400,'[1]CUT Bs'!A:S,8,FALSE)</f>
        <v>0</v>
      </c>
      <c r="N400" s="217">
        <f>VLOOKUP(A400,'[1]CUT Bs'!A:S,9,FALSE)</f>
        <v>0</v>
      </c>
      <c r="O400" s="217">
        <f>VLOOKUP(A400,'[1]CUT Bs'!A:S,10,FALSE)</f>
        <v>0</v>
      </c>
      <c r="P400" s="217">
        <f>VLOOKUP(A400,'[1]CUT Bs'!A:S,11,FALSE)</f>
        <v>0</v>
      </c>
      <c r="Q400" s="217">
        <f>VLOOKUP(A400,'[1]CUT Bs'!A:S,12,FALSE)</f>
        <v>0</v>
      </c>
      <c r="R400" s="217">
        <f>VLOOKUP(A400,'[1]CUT Bs'!A:S,13,FALSE)</f>
        <v>0</v>
      </c>
      <c r="S400" s="217">
        <f>VLOOKUP(A400,'[1]CUT Bs'!A:S,14,FALSE)</f>
        <v>0</v>
      </c>
      <c r="T400" s="217">
        <f>VLOOKUP(A400,'[1]CUT Bs'!A:S,15,FALSE)</f>
        <v>0</v>
      </c>
      <c r="U400" s="217">
        <f>VLOOKUP(A400,'[1]CUT Bs'!A:S,16,FALSE)</f>
        <v>0</v>
      </c>
      <c r="V400" s="217">
        <f>VLOOKUP(A400,'[1]CUT Bs'!A:S,17,FALSE)</f>
        <v>0</v>
      </c>
      <c r="W400" s="217">
        <f>VLOOKUP(A400,'[1]RES. TRL'!F:H,2,FALSE)</f>
        <v>0</v>
      </c>
      <c r="X400" s="217">
        <f>VLOOKUP(A400,'[1]RES. TRL'!F:H,3,FALSE)</f>
        <v>0</v>
      </c>
      <c r="Y400" s="217">
        <f>VLOOKUP(A400,'[1]CUT USD'!A:N,2,FALSE)</f>
        <v>0</v>
      </c>
      <c r="Z400" s="217">
        <f>VLOOKUP(A400,'[1]CUT USD'!A:N,3,FALSE)</f>
        <v>0</v>
      </c>
      <c r="AA400" s="217">
        <f>VLOOKUP(A400,'[1]CUT USD'!A:N,4,FALSE)</f>
        <v>0</v>
      </c>
      <c r="AB400" s="217">
        <f>VLOOKUP(A400,'[1]CUT USD'!A:N,5,FALSE)</f>
        <v>0</v>
      </c>
      <c r="AC400" s="217">
        <f>VLOOKUP(A400,'[1]CUT USD'!A:N,6,FALSE)</f>
        <v>0</v>
      </c>
      <c r="AD400" s="217">
        <f>VLOOKUP(A400,'[1]CUT USD'!A:N,7,FALSE)</f>
        <v>0</v>
      </c>
      <c r="AE400" s="217">
        <f>VLOOKUP(A400,'[1]CUT USD'!A:N,8,FALSE)</f>
        <v>0</v>
      </c>
      <c r="AF400" s="217">
        <f>VLOOKUP(A400,'[1]CUT USD'!A:N,9,FALSE)</f>
        <v>0</v>
      </c>
      <c r="AG400" s="217">
        <f>VLOOKUP(A400,'[1]CUT USD'!A:N,10,FALSE)</f>
        <v>0</v>
      </c>
      <c r="AH400" s="217">
        <f>VLOOKUP(A400,'[1]CUT USD'!A:N,11,FALSE)</f>
        <v>0</v>
      </c>
      <c r="AI400" s="217">
        <f>VLOOKUP(A400,'[1]CUT USD'!A:N,12,FALSE)</f>
        <v>0</v>
      </c>
      <c r="AJ400" s="217">
        <f>VLOOKUP(A400,'[1]CUT USD'!A:N,13,FALSE)</f>
        <v>0</v>
      </c>
      <c r="AK400" s="217">
        <f>VLOOKUP(A400,'[1]CUT USD'!A:N,14,FALSE)</f>
        <v>0</v>
      </c>
      <c r="AL400" s="160">
        <f t="shared" si="8"/>
        <v>0</v>
      </c>
      <c r="AO400" s="84"/>
    </row>
    <row r="401" spans="1:41" ht="33" customHeight="1">
      <c r="A401" s="134">
        <v>1334</v>
      </c>
      <c r="B401" s="135" t="str">
        <f>PROPER(VLOOKUP(A401,[1]bd_lista!$A:$D,2,FALSE))</f>
        <v>Gobierno Autónomo Municipal De Chimoré</v>
      </c>
      <c r="C401" s="229" t="s">
        <v>11991</v>
      </c>
      <c r="D401" s="217">
        <f>VLOOKUP(A401,'[1]RES. TRL'!A:C,2,FALSE)</f>
        <v>0</v>
      </c>
      <c r="E401" s="217">
        <f>VLOOKUP(A401,'[1]RES. TRL'!A:C,3,FALSE)</f>
        <v>0</v>
      </c>
      <c r="F401" s="217">
        <f>VLOOKUP(A401,[1]RES.CDI!A:B,2,FALSE)</f>
        <v>0</v>
      </c>
      <c r="G401" s="217">
        <f>VLOOKUP(A401,'[1]CUT Bs'!A:S,2,FALSE)</f>
        <v>0</v>
      </c>
      <c r="H401" s="217">
        <f>VLOOKUP(A401,'[1]CUT Bs'!A:S,3,FALSE)</f>
        <v>0</v>
      </c>
      <c r="I401" s="217">
        <f>VLOOKUP(A401,'[1]CUT Bs'!A:S,4,FALSE)</f>
        <v>0</v>
      </c>
      <c r="J401" s="217">
        <f>VLOOKUP(A401,'[1]CUT Bs'!A:S,5,FALSE)</f>
        <v>0</v>
      </c>
      <c r="K401" s="217">
        <f>VLOOKUP(A401,'[1]CUT Bs'!A:S,6,FALSE)</f>
        <v>0</v>
      </c>
      <c r="L401" s="217">
        <f>VLOOKUP(A401,'[1]CUT Bs'!A:S,7,FALSE)</f>
        <v>0</v>
      </c>
      <c r="M401" s="217">
        <f>VLOOKUP(A401,'[1]CUT Bs'!A:S,8,FALSE)</f>
        <v>0</v>
      </c>
      <c r="N401" s="217">
        <f>VLOOKUP(A401,'[1]CUT Bs'!A:S,9,FALSE)</f>
        <v>0</v>
      </c>
      <c r="O401" s="217">
        <f>VLOOKUP(A401,'[1]CUT Bs'!A:S,10,FALSE)</f>
        <v>0</v>
      </c>
      <c r="P401" s="217">
        <f>VLOOKUP(A401,'[1]CUT Bs'!A:S,11,FALSE)</f>
        <v>0</v>
      </c>
      <c r="Q401" s="217">
        <f>VLOOKUP(A401,'[1]CUT Bs'!A:S,12,FALSE)</f>
        <v>0</v>
      </c>
      <c r="R401" s="217">
        <f>VLOOKUP(A401,'[1]CUT Bs'!A:S,13,FALSE)</f>
        <v>0</v>
      </c>
      <c r="S401" s="217">
        <f>VLOOKUP(A401,'[1]CUT Bs'!A:S,14,FALSE)</f>
        <v>0</v>
      </c>
      <c r="T401" s="217">
        <f>VLOOKUP(A401,'[1]CUT Bs'!A:S,15,FALSE)</f>
        <v>0</v>
      </c>
      <c r="U401" s="217">
        <f>VLOOKUP(A401,'[1]CUT Bs'!A:S,16,FALSE)</f>
        <v>0</v>
      </c>
      <c r="V401" s="217">
        <f>VLOOKUP(A401,'[1]CUT Bs'!A:S,17,FALSE)</f>
        <v>0</v>
      </c>
      <c r="W401" s="217">
        <f>VLOOKUP(A401,'[1]RES. TRL'!F:H,2,FALSE)</f>
        <v>0</v>
      </c>
      <c r="X401" s="217">
        <f>VLOOKUP(A401,'[1]RES. TRL'!F:H,3,FALSE)</f>
        <v>0</v>
      </c>
      <c r="Y401" s="217">
        <f>VLOOKUP(A401,'[1]CUT USD'!A:N,2,FALSE)</f>
        <v>0</v>
      </c>
      <c r="Z401" s="217">
        <f>VLOOKUP(A401,'[1]CUT USD'!A:N,3,FALSE)</f>
        <v>0</v>
      </c>
      <c r="AA401" s="217">
        <f>VLOOKUP(A401,'[1]CUT USD'!A:N,4,FALSE)</f>
        <v>0</v>
      </c>
      <c r="AB401" s="217">
        <f>VLOOKUP(A401,'[1]CUT USD'!A:N,5,FALSE)</f>
        <v>0</v>
      </c>
      <c r="AC401" s="217">
        <f>VLOOKUP(A401,'[1]CUT USD'!A:N,6,FALSE)</f>
        <v>0</v>
      </c>
      <c r="AD401" s="217">
        <f>VLOOKUP(A401,'[1]CUT USD'!A:N,7,FALSE)</f>
        <v>0</v>
      </c>
      <c r="AE401" s="217">
        <f>VLOOKUP(A401,'[1]CUT USD'!A:N,8,FALSE)</f>
        <v>0</v>
      </c>
      <c r="AF401" s="217">
        <f>VLOOKUP(A401,'[1]CUT USD'!A:N,9,FALSE)</f>
        <v>0</v>
      </c>
      <c r="AG401" s="217">
        <f>VLOOKUP(A401,'[1]CUT USD'!A:N,10,FALSE)</f>
        <v>0</v>
      </c>
      <c r="AH401" s="217">
        <f>VLOOKUP(A401,'[1]CUT USD'!A:N,11,FALSE)</f>
        <v>0</v>
      </c>
      <c r="AI401" s="217">
        <f>VLOOKUP(A401,'[1]CUT USD'!A:N,12,FALSE)</f>
        <v>0</v>
      </c>
      <c r="AJ401" s="217">
        <f>VLOOKUP(A401,'[1]CUT USD'!A:N,13,FALSE)</f>
        <v>0</v>
      </c>
      <c r="AK401" s="217">
        <f>VLOOKUP(A401,'[1]CUT USD'!A:N,14,FALSE)</f>
        <v>0</v>
      </c>
      <c r="AL401" s="160">
        <f t="shared" si="8"/>
        <v>0</v>
      </c>
      <c r="AO401" s="84"/>
    </row>
    <row r="402" spans="1:41" ht="33" customHeight="1">
      <c r="A402" s="134">
        <v>1335</v>
      </c>
      <c r="B402" s="135" t="str">
        <f>PROPER(VLOOKUP(A402,[1]bd_lista!$A:$D,2,FALSE))</f>
        <v>Gobierno Autónomo Municipal De Puerto Villarroel</v>
      </c>
      <c r="C402" s="229" t="s">
        <v>11991</v>
      </c>
      <c r="D402" s="217">
        <f>VLOOKUP(A402,'[1]RES. TRL'!A:C,2,FALSE)</f>
        <v>0</v>
      </c>
      <c r="E402" s="217">
        <f>VLOOKUP(A402,'[1]RES. TRL'!A:C,3,FALSE)</f>
        <v>0</v>
      </c>
      <c r="F402" s="217">
        <f>VLOOKUP(A402,[1]RES.CDI!A:B,2,FALSE)</f>
        <v>0</v>
      </c>
      <c r="G402" s="217">
        <f>VLOOKUP(A402,'[1]CUT Bs'!A:S,2,FALSE)</f>
        <v>0</v>
      </c>
      <c r="H402" s="217">
        <f>VLOOKUP(A402,'[1]CUT Bs'!A:S,3,FALSE)</f>
        <v>0</v>
      </c>
      <c r="I402" s="217">
        <f>VLOOKUP(A402,'[1]CUT Bs'!A:S,4,FALSE)</f>
        <v>0</v>
      </c>
      <c r="J402" s="217">
        <f>VLOOKUP(A402,'[1]CUT Bs'!A:S,5,FALSE)</f>
        <v>0</v>
      </c>
      <c r="K402" s="217">
        <f>VLOOKUP(A402,'[1]CUT Bs'!A:S,6,FALSE)</f>
        <v>0</v>
      </c>
      <c r="L402" s="217">
        <f>VLOOKUP(A402,'[1]CUT Bs'!A:S,7,FALSE)</f>
        <v>0</v>
      </c>
      <c r="M402" s="217">
        <f>VLOOKUP(A402,'[1]CUT Bs'!A:S,8,FALSE)</f>
        <v>0</v>
      </c>
      <c r="N402" s="217">
        <f>VLOOKUP(A402,'[1]CUT Bs'!A:S,9,FALSE)</f>
        <v>0</v>
      </c>
      <c r="O402" s="217">
        <f>VLOOKUP(A402,'[1]CUT Bs'!A:S,10,FALSE)</f>
        <v>0</v>
      </c>
      <c r="P402" s="217">
        <f>VLOOKUP(A402,'[1]CUT Bs'!A:S,11,FALSE)</f>
        <v>0</v>
      </c>
      <c r="Q402" s="217">
        <f>VLOOKUP(A402,'[1]CUT Bs'!A:S,12,FALSE)</f>
        <v>0</v>
      </c>
      <c r="R402" s="217">
        <f>VLOOKUP(A402,'[1]CUT Bs'!A:S,13,FALSE)</f>
        <v>0</v>
      </c>
      <c r="S402" s="217">
        <f>VLOOKUP(A402,'[1]CUT Bs'!A:S,14,FALSE)</f>
        <v>0</v>
      </c>
      <c r="T402" s="217">
        <f>VLOOKUP(A402,'[1]CUT Bs'!A:S,15,FALSE)</f>
        <v>0</v>
      </c>
      <c r="U402" s="217">
        <f>VLOOKUP(A402,'[1]CUT Bs'!A:S,16,FALSE)</f>
        <v>0</v>
      </c>
      <c r="V402" s="217">
        <f>VLOOKUP(A402,'[1]CUT Bs'!A:S,17,FALSE)</f>
        <v>0</v>
      </c>
      <c r="W402" s="217">
        <f>VLOOKUP(A402,'[1]RES. TRL'!F:H,2,FALSE)</f>
        <v>0</v>
      </c>
      <c r="X402" s="217">
        <f>VLOOKUP(A402,'[1]RES. TRL'!F:H,3,FALSE)</f>
        <v>0</v>
      </c>
      <c r="Y402" s="217">
        <f>VLOOKUP(A402,'[1]CUT USD'!A:N,2,FALSE)</f>
        <v>0</v>
      </c>
      <c r="Z402" s="217">
        <f>VLOOKUP(A402,'[1]CUT USD'!A:N,3,FALSE)</f>
        <v>0</v>
      </c>
      <c r="AA402" s="217">
        <f>VLOOKUP(A402,'[1]CUT USD'!A:N,4,FALSE)</f>
        <v>0</v>
      </c>
      <c r="AB402" s="217">
        <f>VLOOKUP(A402,'[1]CUT USD'!A:N,5,FALSE)</f>
        <v>0</v>
      </c>
      <c r="AC402" s="217">
        <f>VLOOKUP(A402,'[1]CUT USD'!A:N,6,FALSE)</f>
        <v>0</v>
      </c>
      <c r="AD402" s="217">
        <f>VLOOKUP(A402,'[1]CUT USD'!A:N,7,FALSE)</f>
        <v>0</v>
      </c>
      <c r="AE402" s="217">
        <f>VLOOKUP(A402,'[1]CUT USD'!A:N,8,FALSE)</f>
        <v>0</v>
      </c>
      <c r="AF402" s="217">
        <f>VLOOKUP(A402,'[1]CUT USD'!A:N,9,FALSE)</f>
        <v>0</v>
      </c>
      <c r="AG402" s="217">
        <f>VLOOKUP(A402,'[1]CUT USD'!A:N,10,FALSE)</f>
        <v>0</v>
      </c>
      <c r="AH402" s="217">
        <f>VLOOKUP(A402,'[1]CUT USD'!A:N,11,FALSE)</f>
        <v>0</v>
      </c>
      <c r="AI402" s="217">
        <f>VLOOKUP(A402,'[1]CUT USD'!A:N,12,FALSE)</f>
        <v>0</v>
      </c>
      <c r="AJ402" s="217">
        <f>VLOOKUP(A402,'[1]CUT USD'!A:N,13,FALSE)</f>
        <v>0</v>
      </c>
      <c r="AK402" s="217">
        <f>VLOOKUP(A402,'[1]CUT USD'!A:N,14,FALSE)</f>
        <v>0</v>
      </c>
      <c r="AL402" s="160">
        <f t="shared" si="8"/>
        <v>0</v>
      </c>
      <c r="AO402" s="84"/>
    </row>
    <row r="403" spans="1:41" ht="33" customHeight="1">
      <c r="A403" s="134">
        <v>1336</v>
      </c>
      <c r="B403" s="135" t="str">
        <f>PROPER(VLOOKUP(A403,[1]bd_lista!$A:$D,2,FALSE))</f>
        <v>Gobierno Autónomo Municipal De Arani</v>
      </c>
      <c r="C403" s="229" t="s">
        <v>11991</v>
      </c>
      <c r="D403" s="217">
        <f>VLOOKUP(A403,'[1]RES. TRL'!A:C,2,FALSE)</f>
        <v>0</v>
      </c>
      <c r="E403" s="217">
        <f>VLOOKUP(A403,'[1]RES. TRL'!A:C,3,FALSE)</f>
        <v>0</v>
      </c>
      <c r="F403" s="217">
        <f>VLOOKUP(A403,[1]RES.CDI!A:B,2,FALSE)</f>
        <v>0</v>
      </c>
      <c r="G403" s="217">
        <f>VLOOKUP(A403,'[1]CUT Bs'!A:S,2,FALSE)</f>
        <v>0</v>
      </c>
      <c r="H403" s="217">
        <f>VLOOKUP(A403,'[1]CUT Bs'!A:S,3,FALSE)</f>
        <v>0</v>
      </c>
      <c r="I403" s="217">
        <f>VLOOKUP(A403,'[1]CUT Bs'!A:S,4,FALSE)</f>
        <v>0</v>
      </c>
      <c r="J403" s="217">
        <f>VLOOKUP(A403,'[1]CUT Bs'!A:S,5,FALSE)</f>
        <v>0</v>
      </c>
      <c r="K403" s="217">
        <f>VLOOKUP(A403,'[1]CUT Bs'!A:S,6,FALSE)</f>
        <v>0</v>
      </c>
      <c r="L403" s="217">
        <f>VLOOKUP(A403,'[1]CUT Bs'!A:S,7,FALSE)</f>
        <v>0</v>
      </c>
      <c r="M403" s="217">
        <f>VLOOKUP(A403,'[1]CUT Bs'!A:S,8,FALSE)</f>
        <v>0</v>
      </c>
      <c r="N403" s="217">
        <f>VLOOKUP(A403,'[1]CUT Bs'!A:S,9,FALSE)</f>
        <v>0</v>
      </c>
      <c r="O403" s="217">
        <f>VLOOKUP(A403,'[1]CUT Bs'!A:S,10,FALSE)</f>
        <v>0</v>
      </c>
      <c r="P403" s="217">
        <f>VLOOKUP(A403,'[1]CUT Bs'!A:S,11,FALSE)</f>
        <v>0</v>
      </c>
      <c r="Q403" s="217">
        <f>VLOOKUP(A403,'[1]CUT Bs'!A:S,12,FALSE)</f>
        <v>0</v>
      </c>
      <c r="R403" s="217">
        <f>VLOOKUP(A403,'[1]CUT Bs'!A:S,13,FALSE)</f>
        <v>0</v>
      </c>
      <c r="S403" s="217">
        <f>VLOOKUP(A403,'[1]CUT Bs'!A:S,14,FALSE)</f>
        <v>0</v>
      </c>
      <c r="T403" s="217">
        <f>VLOOKUP(A403,'[1]CUT Bs'!A:S,15,FALSE)</f>
        <v>0</v>
      </c>
      <c r="U403" s="217">
        <f>VLOOKUP(A403,'[1]CUT Bs'!A:S,16,FALSE)</f>
        <v>0</v>
      </c>
      <c r="V403" s="217">
        <f>VLOOKUP(A403,'[1]CUT Bs'!A:S,17,FALSE)</f>
        <v>0</v>
      </c>
      <c r="W403" s="217">
        <f>VLOOKUP(A403,'[1]RES. TRL'!F:H,2,FALSE)</f>
        <v>0</v>
      </c>
      <c r="X403" s="217">
        <f>VLOOKUP(A403,'[1]RES. TRL'!F:H,3,FALSE)</f>
        <v>0</v>
      </c>
      <c r="Y403" s="217">
        <f>VLOOKUP(A403,'[1]CUT USD'!A:N,2,FALSE)</f>
        <v>0</v>
      </c>
      <c r="Z403" s="217">
        <f>VLOOKUP(A403,'[1]CUT USD'!A:N,3,FALSE)</f>
        <v>0</v>
      </c>
      <c r="AA403" s="217">
        <f>VLOOKUP(A403,'[1]CUT USD'!A:N,4,FALSE)</f>
        <v>0</v>
      </c>
      <c r="AB403" s="217">
        <f>VLOOKUP(A403,'[1]CUT USD'!A:N,5,FALSE)</f>
        <v>0</v>
      </c>
      <c r="AC403" s="217">
        <f>VLOOKUP(A403,'[1]CUT USD'!A:N,6,FALSE)</f>
        <v>0</v>
      </c>
      <c r="AD403" s="217">
        <f>VLOOKUP(A403,'[1]CUT USD'!A:N,7,FALSE)</f>
        <v>0</v>
      </c>
      <c r="AE403" s="217">
        <f>VLOOKUP(A403,'[1]CUT USD'!A:N,8,FALSE)</f>
        <v>0</v>
      </c>
      <c r="AF403" s="217">
        <f>VLOOKUP(A403,'[1]CUT USD'!A:N,9,FALSE)</f>
        <v>0</v>
      </c>
      <c r="AG403" s="217">
        <f>VLOOKUP(A403,'[1]CUT USD'!A:N,10,FALSE)</f>
        <v>0</v>
      </c>
      <c r="AH403" s="217">
        <f>VLOOKUP(A403,'[1]CUT USD'!A:N,11,FALSE)</f>
        <v>0</v>
      </c>
      <c r="AI403" s="217">
        <f>VLOOKUP(A403,'[1]CUT USD'!A:N,12,FALSE)</f>
        <v>0</v>
      </c>
      <c r="AJ403" s="217">
        <f>VLOOKUP(A403,'[1]CUT USD'!A:N,13,FALSE)</f>
        <v>0</v>
      </c>
      <c r="AK403" s="217">
        <f>VLOOKUP(A403,'[1]CUT USD'!A:N,14,FALSE)</f>
        <v>0</v>
      </c>
      <c r="AL403" s="160">
        <f t="shared" si="8"/>
        <v>0</v>
      </c>
      <c r="AO403" s="84"/>
    </row>
    <row r="404" spans="1:41" ht="33" customHeight="1">
      <c r="A404" s="134">
        <v>1337</v>
      </c>
      <c r="B404" s="135" t="str">
        <f>PROPER(VLOOKUP(A404,[1]bd_lista!$A:$D,2,FALSE))</f>
        <v>Gobierno Autónomo Municipal De Vacas</v>
      </c>
      <c r="C404" s="229" t="s">
        <v>11991</v>
      </c>
      <c r="D404" s="217">
        <f>VLOOKUP(A404,'[1]RES. TRL'!A:C,2,FALSE)</f>
        <v>0</v>
      </c>
      <c r="E404" s="217">
        <f>VLOOKUP(A404,'[1]RES. TRL'!A:C,3,FALSE)</f>
        <v>0</v>
      </c>
      <c r="F404" s="217">
        <f>VLOOKUP(A404,[1]RES.CDI!A:B,2,FALSE)</f>
        <v>0</v>
      </c>
      <c r="G404" s="217">
        <f>VLOOKUP(A404,'[1]CUT Bs'!A:S,2,FALSE)</f>
        <v>0</v>
      </c>
      <c r="H404" s="217">
        <f>VLOOKUP(A404,'[1]CUT Bs'!A:S,3,FALSE)</f>
        <v>0</v>
      </c>
      <c r="I404" s="217">
        <f>VLOOKUP(A404,'[1]CUT Bs'!A:S,4,FALSE)</f>
        <v>0</v>
      </c>
      <c r="J404" s="217">
        <f>VLOOKUP(A404,'[1]CUT Bs'!A:S,5,FALSE)</f>
        <v>0</v>
      </c>
      <c r="K404" s="217">
        <f>VLOOKUP(A404,'[1]CUT Bs'!A:S,6,FALSE)</f>
        <v>0</v>
      </c>
      <c r="L404" s="217">
        <f>VLOOKUP(A404,'[1]CUT Bs'!A:S,7,FALSE)</f>
        <v>0</v>
      </c>
      <c r="M404" s="217">
        <f>VLOOKUP(A404,'[1]CUT Bs'!A:S,8,FALSE)</f>
        <v>0</v>
      </c>
      <c r="N404" s="217">
        <f>VLOOKUP(A404,'[1]CUT Bs'!A:S,9,FALSE)</f>
        <v>0</v>
      </c>
      <c r="O404" s="217">
        <f>VLOOKUP(A404,'[1]CUT Bs'!A:S,10,FALSE)</f>
        <v>0</v>
      </c>
      <c r="P404" s="217">
        <f>VLOOKUP(A404,'[1]CUT Bs'!A:S,11,FALSE)</f>
        <v>0</v>
      </c>
      <c r="Q404" s="217">
        <f>VLOOKUP(A404,'[1]CUT Bs'!A:S,12,FALSE)</f>
        <v>0</v>
      </c>
      <c r="R404" s="217">
        <f>VLOOKUP(A404,'[1]CUT Bs'!A:S,13,FALSE)</f>
        <v>0</v>
      </c>
      <c r="S404" s="217">
        <f>VLOOKUP(A404,'[1]CUT Bs'!A:S,14,FALSE)</f>
        <v>0</v>
      </c>
      <c r="T404" s="217">
        <f>VLOOKUP(A404,'[1]CUT Bs'!A:S,15,FALSE)</f>
        <v>0</v>
      </c>
      <c r="U404" s="217">
        <f>VLOOKUP(A404,'[1]CUT Bs'!A:S,16,FALSE)</f>
        <v>0</v>
      </c>
      <c r="V404" s="217">
        <f>VLOOKUP(A404,'[1]CUT Bs'!A:S,17,FALSE)</f>
        <v>0</v>
      </c>
      <c r="W404" s="217">
        <f>VLOOKUP(A404,'[1]RES. TRL'!F:H,2,FALSE)</f>
        <v>0</v>
      </c>
      <c r="X404" s="217">
        <f>VLOOKUP(A404,'[1]RES. TRL'!F:H,3,FALSE)</f>
        <v>0</v>
      </c>
      <c r="Y404" s="217">
        <f>VLOOKUP(A404,'[1]CUT USD'!A:N,2,FALSE)</f>
        <v>0</v>
      </c>
      <c r="Z404" s="217">
        <f>VLOOKUP(A404,'[1]CUT USD'!A:N,3,FALSE)</f>
        <v>0</v>
      </c>
      <c r="AA404" s="217">
        <f>VLOOKUP(A404,'[1]CUT USD'!A:N,4,FALSE)</f>
        <v>0</v>
      </c>
      <c r="AB404" s="217">
        <f>VLOOKUP(A404,'[1]CUT USD'!A:N,5,FALSE)</f>
        <v>0</v>
      </c>
      <c r="AC404" s="217">
        <f>VLOOKUP(A404,'[1]CUT USD'!A:N,6,FALSE)</f>
        <v>0</v>
      </c>
      <c r="AD404" s="217">
        <f>VLOOKUP(A404,'[1]CUT USD'!A:N,7,FALSE)</f>
        <v>0</v>
      </c>
      <c r="AE404" s="217">
        <f>VLOOKUP(A404,'[1]CUT USD'!A:N,8,FALSE)</f>
        <v>0</v>
      </c>
      <c r="AF404" s="217">
        <f>VLOOKUP(A404,'[1]CUT USD'!A:N,9,FALSE)</f>
        <v>0</v>
      </c>
      <c r="AG404" s="217">
        <f>VLOOKUP(A404,'[1]CUT USD'!A:N,10,FALSE)</f>
        <v>0</v>
      </c>
      <c r="AH404" s="217">
        <f>VLOOKUP(A404,'[1]CUT USD'!A:N,11,FALSE)</f>
        <v>0</v>
      </c>
      <c r="AI404" s="217">
        <f>VLOOKUP(A404,'[1]CUT USD'!A:N,12,FALSE)</f>
        <v>0</v>
      </c>
      <c r="AJ404" s="217">
        <f>VLOOKUP(A404,'[1]CUT USD'!A:N,13,FALSE)</f>
        <v>0</v>
      </c>
      <c r="AK404" s="217">
        <f>VLOOKUP(A404,'[1]CUT USD'!A:N,14,FALSE)</f>
        <v>0</v>
      </c>
      <c r="AL404" s="160">
        <f t="shared" si="8"/>
        <v>0</v>
      </c>
      <c r="AO404" s="84"/>
    </row>
    <row r="405" spans="1:41" ht="33" customHeight="1">
      <c r="A405" s="134">
        <v>1338</v>
      </c>
      <c r="B405" s="135" t="str">
        <f>PROPER(VLOOKUP(A405,[1]bd_lista!$A:$D,2,FALSE))</f>
        <v>Gobierno Autónomo Municipal De Arque</v>
      </c>
      <c r="C405" s="229" t="s">
        <v>11991</v>
      </c>
      <c r="D405" s="217">
        <f>VLOOKUP(A405,'[1]RES. TRL'!A:C,2,FALSE)</f>
        <v>0</v>
      </c>
      <c r="E405" s="217">
        <f>VLOOKUP(A405,'[1]RES. TRL'!A:C,3,FALSE)</f>
        <v>0</v>
      </c>
      <c r="F405" s="217">
        <f>VLOOKUP(A405,[1]RES.CDI!A:B,2,FALSE)</f>
        <v>0</v>
      </c>
      <c r="G405" s="217">
        <f>VLOOKUP(A405,'[1]CUT Bs'!A:S,2,FALSE)</f>
        <v>0</v>
      </c>
      <c r="H405" s="217">
        <f>VLOOKUP(A405,'[1]CUT Bs'!A:S,3,FALSE)</f>
        <v>0</v>
      </c>
      <c r="I405" s="217">
        <f>VLOOKUP(A405,'[1]CUT Bs'!A:S,4,FALSE)</f>
        <v>0</v>
      </c>
      <c r="J405" s="217">
        <f>VLOOKUP(A405,'[1]CUT Bs'!A:S,5,FALSE)</f>
        <v>0</v>
      </c>
      <c r="K405" s="217">
        <f>VLOOKUP(A405,'[1]CUT Bs'!A:S,6,FALSE)</f>
        <v>0</v>
      </c>
      <c r="L405" s="217">
        <f>VLOOKUP(A405,'[1]CUT Bs'!A:S,7,FALSE)</f>
        <v>0</v>
      </c>
      <c r="M405" s="217">
        <f>VLOOKUP(A405,'[1]CUT Bs'!A:S,8,FALSE)</f>
        <v>0</v>
      </c>
      <c r="N405" s="217">
        <f>VLOOKUP(A405,'[1]CUT Bs'!A:S,9,FALSE)</f>
        <v>0</v>
      </c>
      <c r="O405" s="217">
        <f>VLOOKUP(A405,'[1]CUT Bs'!A:S,10,FALSE)</f>
        <v>0</v>
      </c>
      <c r="P405" s="217">
        <f>VLOOKUP(A405,'[1]CUT Bs'!A:S,11,FALSE)</f>
        <v>0</v>
      </c>
      <c r="Q405" s="217">
        <f>VLOOKUP(A405,'[1]CUT Bs'!A:S,12,FALSE)</f>
        <v>0</v>
      </c>
      <c r="R405" s="217">
        <f>VLOOKUP(A405,'[1]CUT Bs'!A:S,13,FALSE)</f>
        <v>0</v>
      </c>
      <c r="S405" s="217">
        <f>VLOOKUP(A405,'[1]CUT Bs'!A:S,14,FALSE)</f>
        <v>0</v>
      </c>
      <c r="T405" s="217">
        <f>VLOOKUP(A405,'[1]CUT Bs'!A:S,15,FALSE)</f>
        <v>0</v>
      </c>
      <c r="U405" s="217">
        <f>VLOOKUP(A405,'[1]CUT Bs'!A:S,16,FALSE)</f>
        <v>0</v>
      </c>
      <c r="V405" s="217">
        <f>VLOOKUP(A405,'[1]CUT Bs'!A:S,17,FALSE)</f>
        <v>0</v>
      </c>
      <c r="W405" s="217">
        <f>VLOOKUP(A405,'[1]RES. TRL'!F:H,2,FALSE)</f>
        <v>0</v>
      </c>
      <c r="X405" s="217">
        <f>VLOOKUP(A405,'[1]RES. TRL'!F:H,3,FALSE)</f>
        <v>0</v>
      </c>
      <c r="Y405" s="217">
        <f>VLOOKUP(A405,'[1]CUT USD'!A:N,2,FALSE)</f>
        <v>0</v>
      </c>
      <c r="Z405" s="217">
        <f>VLOOKUP(A405,'[1]CUT USD'!A:N,3,FALSE)</f>
        <v>0</v>
      </c>
      <c r="AA405" s="217">
        <f>VLOOKUP(A405,'[1]CUT USD'!A:N,4,FALSE)</f>
        <v>0</v>
      </c>
      <c r="AB405" s="217">
        <f>VLOOKUP(A405,'[1]CUT USD'!A:N,5,FALSE)</f>
        <v>0</v>
      </c>
      <c r="AC405" s="217">
        <f>VLOOKUP(A405,'[1]CUT USD'!A:N,6,FALSE)</f>
        <v>0</v>
      </c>
      <c r="AD405" s="217">
        <f>VLOOKUP(A405,'[1]CUT USD'!A:N,7,FALSE)</f>
        <v>0</v>
      </c>
      <c r="AE405" s="217">
        <f>VLOOKUP(A405,'[1]CUT USD'!A:N,8,FALSE)</f>
        <v>0</v>
      </c>
      <c r="AF405" s="217">
        <f>VLOOKUP(A405,'[1]CUT USD'!A:N,9,FALSE)</f>
        <v>0</v>
      </c>
      <c r="AG405" s="217">
        <f>VLOOKUP(A405,'[1]CUT USD'!A:N,10,FALSE)</f>
        <v>0</v>
      </c>
      <c r="AH405" s="217">
        <f>VLOOKUP(A405,'[1]CUT USD'!A:N,11,FALSE)</f>
        <v>0</v>
      </c>
      <c r="AI405" s="217">
        <f>VLOOKUP(A405,'[1]CUT USD'!A:N,12,FALSE)</f>
        <v>0</v>
      </c>
      <c r="AJ405" s="217">
        <f>VLOOKUP(A405,'[1]CUT USD'!A:N,13,FALSE)</f>
        <v>0</v>
      </c>
      <c r="AK405" s="217">
        <f>VLOOKUP(A405,'[1]CUT USD'!A:N,14,FALSE)</f>
        <v>0</v>
      </c>
      <c r="AL405" s="160">
        <f t="shared" si="8"/>
        <v>0</v>
      </c>
      <c r="AO405" s="84"/>
    </row>
    <row r="406" spans="1:41" ht="33" customHeight="1">
      <c r="A406" s="134">
        <v>1339</v>
      </c>
      <c r="B406" s="135" t="str">
        <f>PROPER(VLOOKUP(A406,[1]bd_lista!$A:$D,2,FALSE))</f>
        <v>Gobierno Autónomo Municipal De Tacopaya</v>
      </c>
      <c r="C406" s="229" t="s">
        <v>11991</v>
      </c>
      <c r="D406" s="217">
        <f>VLOOKUP(A406,'[1]RES. TRL'!A:C,2,FALSE)</f>
        <v>0</v>
      </c>
      <c r="E406" s="217">
        <f>VLOOKUP(A406,'[1]RES. TRL'!A:C,3,FALSE)</f>
        <v>0</v>
      </c>
      <c r="F406" s="217">
        <f>VLOOKUP(A406,[1]RES.CDI!A:B,2,FALSE)</f>
        <v>0</v>
      </c>
      <c r="G406" s="217">
        <f>VLOOKUP(A406,'[1]CUT Bs'!A:S,2,FALSE)</f>
        <v>0</v>
      </c>
      <c r="H406" s="217">
        <f>VLOOKUP(A406,'[1]CUT Bs'!A:S,3,FALSE)</f>
        <v>0</v>
      </c>
      <c r="I406" s="217">
        <f>VLOOKUP(A406,'[1]CUT Bs'!A:S,4,FALSE)</f>
        <v>0</v>
      </c>
      <c r="J406" s="217">
        <f>VLOOKUP(A406,'[1]CUT Bs'!A:S,5,FALSE)</f>
        <v>0</v>
      </c>
      <c r="K406" s="217">
        <f>VLOOKUP(A406,'[1]CUT Bs'!A:S,6,FALSE)</f>
        <v>0</v>
      </c>
      <c r="L406" s="217">
        <f>VLOOKUP(A406,'[1]CUT Bs'!A:S,7,FALSE)</f>
        <v>0</v>
      </c>
      <c r="M406" s="217">
        <f>VLOOKUP(A406,'[1]CUT Bs'!A:S,8,FALSE)</f>
        <v>0</v>
      </c>
      <c r="N406" s="217">
        <f>VLOOKUP(A406,'[1]CUT Bs'!A:S,9,FALSE)</f>
        <v>0</v>
      </c>
      <c r="O406" s="217">
        <f>VLOOKUP(A406,'[1]CUT Bs'!A:S,10,FALSE)</f>
        <v>0</v>
      </c>
      <c r="P406" s="217">
        <f>VLOOKUP(A406,'[1]CUT Bs'!A:S,11,FALSE)</f>
        <v>0</v>
      </c>
      <c r="Q406" s="217">
        <f>VLOOKUP(A406,'[1]CUT Bs'!A:S,12,FALSE)</f>
        <v>0</v>
      </c>
      <c r="R406" s="217">
        <f>VLOOKUP(A406,'[1]CUT Bs'!A:S,13,FALSE)</f>
        <v>0</v>
      </c>
      <c r="S406" s="217">
        <f>VLOOKUP(A406,'[1]CUT Bs'!A:S,14,FALSE)</f>
        <v>0</v>
      </c>
      <c r="T406" s="217">
        <f>VLOOKUP(A406,'[1]CUT Bs'!A:S,15,FALSE)</f>
        <v>0</v>
      </c>
      <c r="U406" s="217">
        <f>VLOOKUP(A406,'[1]CUT Bs'!A:S,16,FALSE)</f>
        <v>0</v>
      </c>
      <c r="V406" s="217">
        <f>VLOOKUP(A406,'[1]CUT Bs'!A:S,17,FALSE)</f>
        <v>0</v>
      </c>
      <c r="W406" s="217">
        <f>VLOOKUP(A406,'[1]RES. TRL'!F:H,2,FALSE)</f>
        <v>0</v>
      </c>
      <c r="X406" s="217">
        <f>VLOOKUP(A406,'[1]RES. TRL'!F:H,3,FALSE)</f>
        <v>0</v>
      </c>
      <c r="Y406" s="217">
        <f>VLOOKUP(A406,'[1]CUT USD'!A:N,2,FALSE)</f>
        <v>0</v>
      </c>
      <c r="Z406" s="217">
        <f>VLOOKUP(A406,'[1]CUT USD'!A:N,3,FALSE)</f>
        <v>0</v>
      </c>
      <c r="AA406" s="217">
        <f>VLOOKUP(A406,'[1]CUT USD'!A:N,4,FALSE)</f>
        <v>0</v>
      </c>
      <c r="AB406" s="217">
        <f>VLOOKUP(A406,'[1]CUT USD'!A:N,5,FALSE)</f>
        <v>0</v>
      </c>
      <c r="AC406" s="217">
        <f>VLOOKUP(A406,'[1]CUT USD'!A:N,6,FALSE)</f>
        <v>0</v>
      </c>
      <c r="AD406" s="217">
        <f>VLOOKUP(A406,'[1]CUT USD'!A:N,7,FALSE)</f>
        <v>0</v>
      </c>
      <c r="AE406" s="217">
        <f>VLOOKUP(A406,'[1]CUT USD'!A:N,8,FALSE)</f>
        <v>0</v>
      </c>
      <c r="AF406" s="217">
        <f>VLOOKUP(A406,'[1]CUT USD'!A:N,9,FALSE)</f>
        <v>0</v>
      </c>
      <c r="AG406" s="217">
        <f>VLOOKUP(A406,'[1]CUT USD'!A:N,10,FALSE)</f>
        <v>0</v>
      </c>
      <c r="AH406" s="217">
        <f>VLOOKUP(A406,'[1]CUT USD'!A:N,11,FALSE)</f>
        <v>0</v>
      </c>
      <c r="AI406" s="217">
        <f>VLOOKUP(A406,'[1]CUT USD'!A:N,12,FALSE)</f>
        <v>0</v>
      </c>
      <c r="AJ406" s="217">
        <f>VLOOKUP(A406,'[1]CUT USD'!A:N,13,FALSE)</f>
        <v>0</v>
      </c>
      <c r="AK406" s="217">
        <f>VLOOKUP(A406,'[1]CUT USD'!A:N,14,FALSE)</f>
        <v>0</v>
      </c>
      <c r="AL406" s="160">
        <f t="shared" si="8"/>
        <v>0</v>
      </c>
      <c r="AO406" s="84"/>
    </row>
    <row r="407" spans="1:41" ht="33" customHeight="1">
      <c r="A407" s="134">
        <v>1340</v>
      </c>
      <c r="B407" s="135" t="str">
        <f>PROPER(VLOOKUP(A407,[1]bd_lista!$A:$D,2,FALSE))</f>
        <v>Gobierno Autónomo Municipal De Bolivar</v>
      </c>
      <c r="C407" s="229" t="s">
        <v>11991</v>
      </c>
      <c r="D407" s="217">
        <f>VLOOKUP(A407,'[1]RES. TRL'!A:C,2,FALSE)</f>
        <v>0</v>
      </c>
      <c r="E407" s="217">
        <f>VLOOKUP(A407,'[1]RES. TRL'!A:C,3,FALSE)</f>
        <v>0</v>
      </c>
      <c r="F407" s="217">
        <f>VLOOKUP(A407,[1]RES.CDI!A:B,2,FALSE)</f>
        <v>0</v>
      </c>
      <c r="G407" s="217">
        <f>VLOOKUP(A407,'[1]CUT Bs'!A:S,2,FALSE)</f>
        <v>0</v>
      </c>
      <c r="H407" s="217">
        <f>VLOOKUP(A407,'[1]CUT Bs'!A:S,3,FALSE)</f>
        <v>0</v>
      </c>
      <c r="I407" s="217">
        <f>VLOOKUP(A407,'[1]CUT Bs'!A:S,4,FALSE)</f>
        <v>0</v>
      </c>
      <c r="J407" s="217">
        <f>VLOOKUP(A407,'[1]CUT Bs'!A:S,5,FALSE)</f>
        <v>0</v>
      </c>
      <c r="K407" s="217">
        <f>VLOOKUP(A407,'[1]CUT Bs'!A:S,6,FALSE)</f>
        <v>0</v>
      </c>
      <c r="L407" s="217">
        <f>VLOOKUP(A407,'[1]CUT Bs'!A:S,7,FALSE)</f>
        <v>0</v>
      </c>
      <c r="M407" s="217">
        <f>VLOOKUP(A407,'[1]CUT Bs'!A:S,8,FALSE)</f>
        <v>0</v>
      </c>
      <c r="N407" s="217">
        <f>VLOOKUP(A407,'[1]CUT Bs'!A:S,9,FALSE)</f>
        <v>0</v>
      </c>
      <c r="O407" s="217">
        <f>VLOOKUP(A407,'[1]CUT Bs'!A:S,10,FALSE)</f>
        <v>0</v>
      </c>
      <c r="P407" s="217">
        <f>VLOOKUP(A407,'[1]CUT Bs'!A:S,11,FALSE)</f>
        <v>0</v>
      </c>
      <c r="Q407" s="217">
        <f>VLOOKUP(A407,'[1]CUT Bs'!A:S,12,FALSE)</f>
        <v>0</v>
      </c>
      <c r="R407" s="217">
        <f>VLOOKUP(A407,'[1]CUT Bs'!A:S,13,FALSE)</f>
        <v>0</v>
      </c>
      <c r="S407" s="217">
        <f>VLOOKUP(A407,'[1]CUT Bs'!A:S,14,FALSE)</f>
        <v>0</v>
      </c>
      <c r="T407" s="217">
        <f>VLOOKUP(A407,'[1]CUT Bs'!A:S,15,FALSE)</f>
        <v>0</v>
      </c>
      <c r="U407" s="217">
        <f>VLOOKUP(A407,'[1]CUT Bs'!A:S,16,FALSE)</f>
        <v>0</v>
      </c>
      <c r="V407" s="217">
        <f>VLOOKUP(A407,'[1]CUT Bs'!A:S,17,FALSE)</f>
        <v>0</v>
      </c>
      <c r="W407" s="217">
        <f>VLOOKUP(A407,'[1]RES. TRL'!F:H,2,FALSE)</f>
        <v>0</v>
      </c>
      <c r="X407" s="217">
        <f>VLOOKUP(A407,'[1]RES. TRL'!F:H,3,FALSE)</f>
        <v>0</v>
      </c>
      <c r="Y407" s="217">
        <f>VLOOKUP(A407,'[1]CUT USD'!A:N,2,FALSE)</f>
        <v>0</v>
      </c>
      <c r="Z407" s="217">
        <f>VLOOKUP(A407,'[1]CUT USD'!A:N,3,FALSE)</f>
        <v>0</v>
      </c>
      <c r="AA407" s="217">
        <f>VLOOKUP(A407,'[1]CUT USD'!A:N,4,FALSE)</f>
        <v>0</v>
      </c>
      <c r="AB407" s="217">
        <f>VLOOKUP(A407,'[1]CUT USD'!A:N,5,FALSE)</f>
        <v>0</v>
      </c>
      <c r="AC407" s="217">
        <f>VLOOKUP(A407,'[1]CUT USD'!A:N,6,FALSE)</f>
        <v>0</v>
      </c>
      <c r="AD407" s="217">
        <f>VLOOKUP(A407,'[1]CUT USD'!A:N,7,FALSE)</f>
        <v>0</v>
      </c>
      <c r="AE407" s="217">
        <f>VLOOKUP(A407,'[1]CUT USD'!A:N,8,FALSE)</f>
        <v>0</v>
      </c>
      <c r="AF407" s="217">
        <f>VLOOKUP(A407,'[1]CUT USD'!A:N,9,FALSE)</f>
        <v>0</v>
      </c>
      <c r="AG407" s="217">
        <f>VLOOKUP(A407,'[1]CUT USD'!A:N,10,FALSE)</f>
        <v>0</v>
      </c>
      <c r="AH407" s="217">
        <f>VLOOKUP(A407,'[1]CUT USD'!A:N,11,FALSE)</f>
        <v>0</v>
      </c>
      <c r="AI407" s="217">
        <f>VLOOKUP(A407,'[1]CUT USD'!A:N,12,FALSE)</f>
        <v>0</v>
      </c>
      <c r="AJ407" s="217">
        <f>VLOOKUP(A407,'[1]CUT USD'!A:N,13,FALSE)</f>
        <v>0</v>
      </c>
      <c r="AK407" s="217">
        <f>VLOOKUP(A407,'[1]CUT USD'!A:N,14,FALSE)</f>
        <v>0</v>
      </c>
      <c r="AL407" s="160">
        <f t="shared" si="8"/>
        <v>0</v>
      </c>
      <c r="AO407" s="84"/>
    </row>
    <row r="408" spans="1:41" ht="33" customHeight="1">
      <c r="A408" s="134">
        <v>1341</v>
      </c>
      <c r="B408" s="135" t="str">
        <f>PROPER(VLOOKUP(A408,[1]bd_lista!$A:$D,2,FALSE))</f>
        <v>Gobierno Autónomo Municipal De Tiraque</v>
      </c>
      <c r="C408" s="229" t="s">
        <v>11991</v>
      </c>
      <c r="D408" s="217">
        <f>VLOOKUP(A408,'[1]RES. TRL'!A:C,2,FALSE)</f>
        <v>0</v>
      </c>
      <c r="E408" s="217">
        <f>VLOOKUP(A408,'[1]RES. TRL'!A:C,3,FALSE)</f>
        <v>0</v>
      </c>
      <c r="F408" s="217">
        <f>VLOOKUP(A408,[1]RES.CDI!A:B,2,FALSE)</f>
        <v>0</v>
      </c>
      <c r="G408" s="217">
        <f>VLOOKUP(A408,'[1]CUT Bs'!A:S,2,FALSE)</f>
        <v>0</v>
      </c>
      <c r="H408" s="217">
        <f>VLOOKUP(A408,'[1]CUT Bs'!A:S,3,FALSE)</f>
        <v>0</v>
      </c>
      <c r="I408" s="217">
        <f>VLOOKUP(A408,'[1]CUT Bs'!A:S,4,FALSE)</f>
        <v>0</v>
      </c>
      <c r="J408" s="217">
        <f>VLOOKUP(A408,'[1]CUT Bs'!A:S,5,FALSE)</f>
        <v>0</v>
      </c>
      <c r="K408" s="217">
        <f>VLOOKUP(A408,'[1]CUT Bs'!A:S,6,FALSE)</f>
        <v>0</v>
      </c>
      <c r="L408" s="217">
        <f>VLOOKUP(A408,'[1]CUT Bs'!A:S,7,FALSE)</f>
        <v>0</v>
      </c>
      <c r="M408" s="217">
        <f>VLOOKUP(A408,'[1]CUT Bs'!A:S,8,FALSE)</f>
        <v>0</v>
      </c>
      <c r="N408" s="217">
        <f>VLOOKUP(A408,'[1]CUT Bs'!A:S,9,FALSE)</f>
        <v>0</v>
      </c>
      <c r="O408" s="217">
        <f>VLOOKUP(A408,'[1]CUT Bs'!A:S,10,FALSE)</f>
        <v>0</v>
      </c>
      <c r="P408" s="217">
        <f>VLOOKUP(A408,'[1]CUT Bs'!A:S,11,FALSE)</f>
        <v>0</v>
      </c>
      <c r="Q408" s="217">
        <f>VLOOKUP(A408,'[1]CUT Bs'!A:S,12,FALSE)</f>
        <v>0</v>
      </c>
      <c r="R408" s="217">
        <f>VLOOKUP(A408,'[1]CUT Bs'!A:S,13,FALSE)</f>
        <v>0</v>
      </c>
      <c r="S408" s="217">
        <f>VLOOKUP(A408,'[1]CUT Bs'!A:S,14,FALSE)</f>
        <v>0</v>
      </c>
      <c r="T408" s="217">
        <f>VLOOKUP(A408,'[1]CUT Bs'!A:S,15,FALSE)</f>
        <v>0</v>
      </c>
      <c r="U408" s="217">
        <f>VLOOKUP(A408,'[1]CUT Bs'!A:S,16,FALSE)</f>
        <v>0</v>
      </c>
      <c r="V408" s="217">
        <f>VLOOKUP(A408,'[1]CUT Bs'!A:S,17,FALSE)</f>
        <v>0</v>
      </c>
      <c r="W408" s="217">
        <f>VLOOKUP(A408,'[1]RES. TRL'!F:H,2,FALSE)</f>
        <v>0</v>
      </c>
      <c r="X408" s="217">
        <f>VLOOKUP(A408,'[1]RES. TRL'!F:H,3,FALSE)</f>
        <v>0</v>
      </c>
      <c r="Y408" s="217">
        <f>VLOOKUP(A408,'[1]CUT USD'!A:N,2,FALSE)</f>
        <v>0</v>
      </c>
      <c r="Z408" s="217">
        <f>VLOOKUP(A408,'[1]CUT USD'!A:N,3,FALSE)</f>
        <v>0</v>
      </c>
      <c r="AA408" s="217">
        <f>VLOOKUP(A408,'[1]CUT USD'!A:N,4,FALSE)</f>
        <v>0</v>
      </c>
      <c r="AB408" s="217">
        <f>VLOOKUP(A408,'[1]CUT USD'!A:N,5,FALSE)</f>
        <v>0</v>
      </c>
      <c r="AC408" s="217">
        <f>VLOOKUP(A408,'[1]CUT USD'!A:N,6,FALSE)</f>
        <v>0</v>
      </c>
      <c r="AD408" s="217">
        <f>VLOOKUP(A408,'[1]CUT USD'!A:N,7,FALSE)</f>
        <v>0</v>
      </c>
      <c r="AE408" s="217">
        <f>VLOOKUP(A408,'[1]CUT USD'!A:N,8,FALSE)</f>
        <v>0</v>
      </c>
      <c r="AF408" s="217">
        <f>VLOOKUP(A408,'[1]CUT USD'!A:N,9,FALSE)</f>
        <v>0</v>
      </c>
      <c r="AG408" s="217">
        <f>VLOOKUP(A408,'[1]CUT USD'!A:N,10,FALSE)</f>
        <v>0</v>
      </c>
      <c r="AH408" s="217">
        <f>VLOOKUP(A408,'[1]CUT USD'!A:N,11,FALSE)</f>
        <v>0</v>
      </c>
      <c r="AI408" s="217">
        <f>VLOOKUP(A408,'[1]CUT USD'!A:N,12,FALSE)</f>
        <v>0</v>
      </c>
      <c r="AJ408" s="217">
        <f>VLOOKUP(A408,'[1]CUT USD'!A:N,13,FALSE)</f>
        <v>0</v>
      </c>
      <c r="AK408" s="217">
        <f>VLOOKUP(A408,'[1]CUT USD'!A:N,14,FALSE)</f>
        <v>0</v>
      </c>
      <c r="AL408" s="160">
        <f t="shared" si="8"/>
        <v>0</v>
      </c>
      <c r="AO408" s="84"/>
    </row>
    <row r="409" spans="1:41" ht="33" customHeight="1">
      <c r="A409" s="134">
        <v>1342</v>
      </c>
      <c r="B409" s="135" t="str">
        <f>PROPER(VLOOKUP(A409,[1]bd_lista!$A:$D,2,FALSE))</f>
        <v>Gobierno Autónomo Municipal De Mizque</v>
      </c>
      <c r="C409" s="229" t="s">
        <v>11991</v>
      </c>
      <c r="D409" s="217">
        <f>VLOOKUP(A409,'[1]RES. TRL'!A:C,2,FALSE)</f>
        <v>0</v>
      </c>
      <c r="E409" s="217">
        <f>VLOOKUP(A409,'[1]RES. TRL'!A:C,3,FALSE)</f>
        <v>0</v>
      </c>
      <c r="F409" s="217">
        <f>VLOOKUP(A409,[1]RES.CDI!A:B,2,FALSE)</f>
        <v>0</v>
      </c>
      <c r="G409" s="217">
        <f>VLOOKUP(A409,'[1]CUT Bs'!A:S,2,FALSE)</f>
        <v>0</v>
      </c>
      <c r="H409" s="217">
        <f>VLOOKUP(A409,'[1]CUT Bs'!A:S,3,FALSE)</f>
        <v>0</v>
      </c>
      <c r="I409" s="217">
        <f>VLOOKUP(A409,'[1]CUT Bs'!A:S,4,FALSE)</f>
        <v>0</v>
      </c>
      <c r="J409" s="217">
        <f>VLOOKUP(A409,'[1]CUT Bs'!A:S,5,FALSE)</f>
        <v>0</v>
      </c>
      <c r="K409" s="217">
        <f>VLOOKUP(A409,'[1]CUT Bs'!A:S,6,FALSE)</f>
        <v>0</v>
      </c>
      <c r="L409" s="217">
        <f>VLOOKUP(A409,'[1]CUT Bs'!A:S,7,FALSE)</f>
        <v>0</v>
      </c>
      <c r="M409" s="217">
        <f>VLOOKUP(A409,'[1]CUT Bs'!A:S,8,FALSE)</f>
        <v>0</v>
      </c>
      <c r="N409" s="217">
        <f>VLOOKUP(A409,'[1]CUT Bs'!A:S,9,FALSE)</f>
        <v>0</v>
      </c>
      <c r="O409" s="217">
        <f>VLOOKUP(A409,'[1]CUT Bs'!A:S,10,FALSE)</f>
        <v>0</v>
      </c>
      <c r="P409" s="217">
        <f>VLOOKUP(A409,'[1]CUT Bs'!A:S,11,FALSE)</f>
        <v>0</v>
      </c>
      <c r="Q409" s="217">
        <f>VLOOKUP(A409,'[1]CUT Bs'!A:S,12,FALSE)</f>
        <v>0</v>
      </c>
      <c r="R409" s="217">
        <f>VLOOKUP(A409,'[1]CUT Bs'!A:S,13,FALSE)</f>
        <v>0</v>
      </c>
      <c r="S409" s="217">
        <f>VLOOKUP(A409,'[1]CUT Bs'!A:S,14,FALSE)</f>
        <v>0</v>
      </c>
      <c r="T409" s="217">
        <f>VLOOKUP(A409,'[1]CUT Bs'!A:S,15,FALSE)</f>
        <v>0</v>
      </c>
      <c r="U409" s="217">
        <f>VLOOKUP(A409,'[1]CUT Bs'!A:S,16,FALSE)</f>
        <v>0</v>
      </c>
      <c r="V409" s="217">
        <f>VLOOKUP(A409,'[1]CUT Bs'!A:S,17,FALSE)</f>
        <v>0</v>
      </c>
      <c r="W409" s="217">
        <f>VLOOKUP(A409,'[1]RES. TRL'!F:H,2,FALSE)</f>
        <v>0</v>
      </c>
      <c r="X409" s="217">
        <f>VLOOKUP(A409,'[1]RES. TRL'!F:H,3,FALSE)</f>
        <v>0</v>
      </c>
      <c r="Y409" s="217">
        <f>VLOOKUP(A409,'[1]CUT USD'!A:N,2,FALSE)</f>
        <v>0</v>
      </c>
      <c r="Z409" s="217">
        <f>VLOOKUP(A409,'[1]CUT USD'!A:N,3,FALSE)</f>
        <v>0</v>
      </c>
      <c r="AA409" s="217">
        <f>VLOOKUP(A409,'[1]CUT USD'!A:N,4,FALSE)</f>
        <v>0</v>
      </c>
      <c r="AB409" s="217">
        <f>VLOOKUP(A409,'[1]CUT USD'!A:N,5,FALSE)</f>
        <v>0</v>
      </c>
      <c r="AC409" s="217">
        <f>VLOOKUP(A409,'[1]CUT USD'!A:N,6,FALSE)</f>
        <v>0</v>
      </c>
      <c r="AD409" s="217">
        <f>VLOOKUP(A409,'[1]CUT USD'!A:N,7,FALSE)</f>
        <v>0</v>
      </c>
      <c r="AE409" s="217">
        <f>VLOOKUP(A409,'[1]CUT USD'!A:N,8,FALSE)</f>
        <v>0</v>
      </c>
      <c r="AF409" s="217">
        <f>VLOOKUP(A409,'[1]CUT USD'!A:N,9,FALSE)</f>
        <v>0</v>
      </c>
      <c r="AG409" s="217">
        <f>VLOOKUP(A409,'[1]CUT USD'!A:N,10,FALSE)</f>
        <v>0</v>
      </c>
      <c r="AH409" s="217">
        <f>VLOOKUP(A409,'[1]CUT USD'!A:N,11,FALSE)</f>
        <v>0</v>
      </c>
      <c r="AI409" s="217">
        <f>VLOOKUP(A409,'[1]CUT USD'!A:N,12,FALSE)</f>
        <v>0</v>
      </c>
      <c r="AJ409" s="217">
        <f>VLOOKUP(A409,'[1]CUT USD'!A:N,13,FALSE)</f>
        <v>0</v>
      </c>
      <c r="AK409" s="217">
        <f>VLOOKUP(A409,'[1]CUT USD'!A:N,14,FALSE)</f>
        <v>0</v>
      </c>
      <c r="AL409" s="160">
        <f t="shared" si="8"/>
        <v>0</v>
      </c>
      <c r="AO409" s="84"/>
    </row>
    <row r="410" spans="1:41" ht="33" customHeight="1">
      <c r="A410" s="134">
        <v>1343</v>
      </c>
      <c r="B410" s="135" t="str">
        <f>PROPER(VLOOKUP(A410,[1]bd_lista!$A:$D,2,FALSE))</f>
        <v>Gobierno Autónomo Municipal De Vila Vila</v>
      </c>
      <c r="C410" s="229" t="s">
        <v>11991</v>
      </c>
      <c r="D410" s="217">
        <f>VLOOKUP(A410,'[1]RES. TRL'!A:C,2,FALSE)</f>
        <v>0</v>
      </c>
      <c r="E410" s="217">
        <f>VLOOKUP(A410,'[1]RES. TRL'!A:C,3,FALSE)</f>
        <v>0</v>
      </c>
      <c r="F410" s="217">
        <f>VLOOKUP(A410,[1]RES.CDI!A:B,2,FALSE)</f>
        <v>0</v>
      </c>
      <c r="G410" s="217">
        <f>VLOOKUP(A410,'[1]CUT Bs'!A:S,2,FALSE)</f>
        <v>0</v>
      </c>
      <c r="H410" s="217">
        <f>VLOOKUP(A410,'[1]CUT Bs'!A:S,3,FALSE)</f>
        <v>0</v>
      </c>
      <c r="I410" s="217">
        <f>VLOOKUP(A410,'[1]CUT Bs'!A:S,4,FALSE)</f>
        <v>0</v>
      </c>
      <c r="J410" s="217">
        <f>VLOOKUP(A410,'[1]CUT Bs'!A:S,5,FALSE)</f>
        <v>0</v>
      </c>
      <c r="K410" s="217">
        <f>VLOOKUP(A410,'[1]CUT Bs'!A:S,6,FALSE)</f>
        <v>0</v>
      </c>
      <c r="L410" s="217">
        <f>VLOOKUP(A410,'[1]CUT Bs'!A:S,7,FALSE)</f>
        <v>0</v>
      </c>
      <c r="M410" s="217">
        <f>VLOOKUP(A410,'[1]CUT Bs'!A:S,8,FALSE)</f>
        <v>0</v>
      </c>
      <c r="N410" s="217">
        <f>VLOOKUP(A410,'[1]CUT Bs'!A:S,9,FALSE)</f>
        <v>0</v>
      </c>
      <c r="O410" s="217">
        <f>VLOOKUP(A410,'[1]CUT Bs'!A:S,10,FALSE)</f>
        <v>0</v>
      </c>
      <c r="P410" s="217">
        <f>VLOOKUP(A410,'[1]CUT Bs'!A:S,11,FALSE)</f>
        <v>0</v>
      </c>
      <c r="Q410" s="217">
        <f>VLOOKUP(A410,'[1]CUT Bs'!A:S,12,FALSE)</f>
        <v>0</v>
      </c>
      <c r="R410" s="217">
        <f>VLOOKUP(A410,'[1]CUT Bs'!A:S,13,FALSE)</f>
        <v>0</v>
      </c>
      <c r="S410" s="217">
        <f>VLOOKUP(A410,'[1]CUT Bs'!A:S,14,FALSE)</f>
        <v>0</v>
      </c>
      <c r="T410" s="217">
        <f>VLOOKUP(A410,'[1]CUT Bs'!A:S,15,FALSE)</f>
        <v>0</v>
      </c>
      <c r="U410" s="217">
        <f>VLOOKUP(A410,'[1]CUT Bs'!A:S,16,FALSE)</f>
        <v>0</v>
      </c>
      <c r="V410" s="217">
        <f>VLOOKUP(A410,'[1]CUT Bs'!A:S,17,FALSE)</f>
        <v>0</v>
      </c>
      <c r="W410" s="217">
        <f>VLOOKUP(A410,'[1]RES. TRL'!F:H,2,FALSE)</f>
        <v>0</v>
      </c>
      <c r="X410" s="217">
        <f>VLOOKUP(A410,'[1]RES. TRL'!F:H,3,FALSE)</f>
        <v>0</v>
      </c>
      <c r="Y410" s="217">
        <f>VLOOKUP(A410,'[1]CUT USD'!A:N,2,FALSE)</f>
        <v>0</v>
      </c>
      <c r="Z410" s="217">
        <f>VLOOKUP(A410,'[1]CUT USD'!A:N,3,FALSE)</f>
        <v>0</v>
      </c>
      <c r="AA410" s="217">
        <f>VLOOKUP(A410,'[1]CUT USD'!A:N,4,FALSE)</f>
        <v>0</v>
      </c>
      <c r="AB410" s="217">
        <f>VLOOKUP(A410,'[1]CUT USD'!A:N,5,FALSE)</f>
        <v>0</v>
      </c>
      <c r="AC410" s="217">
        <f>VLOOKUP(A410,'[1]CUT USD'!A:N,6,FALSE)</f>
        <v>0</v>
      </c>
      <c r="AD410" s="217">
        <f>VLOOKUP(A410,'[1]CUT USD'!A:N,7,FALSE)</f>
        <v>0</v>
      </c>
      <c r="AE410" s="217">
        <f>VLOOKUP(A410,'[1]CUT USD'!A:N,8,FALSE)</f>
        <v>0</v>
      </c>
      <c r="AF410" s="217">
        <f>VLOOKUP(A410,'[1]CUT USD'!A:N,9,FALSE)</f>
        <v>0</v>
      </c>
      <c r="AG410" s="217">
        <f>VLOOKUP(A410,'[1]CUT USD'!A:N,10,FALSE)</f>
        <v>0</v>
      </c>
      <c r="AH410" s="217">
        <f>VLOOKUP(A410,'[1]CUT USD'!A:N,11,FALSE)</f>
        <v>0</v>
      </c>
      <c r="AI410" s="217">
        <f>VLOOKUP(A410,'[1]CUT USD'!A:N,12,FALSE)</f>
        <v>0</v>
      </c>
      <c r="AJ410" s="217">
        <f>VLOOKUP(A410,'[1]CUT USD'!A:N,13,FALSE)</f>
        <v>0</v>
      </c>
      <c r="AK410" s="217">
        <f>VLOOKUP(A410,'[1]CUT USD'!A:N,14,FALSE)</f>
        <v>0</v>
      </c>
      <c r="AL410" s="160">
        <f t="shared" si="8"/>
        <v>0</v>
      </c>
      <c r="AO410" s="84"/>
    </row>
    <row r="411" spans="1:41" ht="33" customHeight="1">
      <c r="A411" s="134">
        <v>1344</v>
      </c>
      <c r="B411" s="135" t="str">
        <f>PROPER(VLOOKUP(A411,[1]bd_lista!$A:$D,2,FALSE))</f>
        <v>Gobierno Autónomo Municipal De Alalay</v>
      </c>
      <c r="C411" s="229" t="s">
        <v>11991</v>
      </c>
      <c r="D411" s="217">
        <f>VLOOKUP(A411,'[1]RES. TRL'!A:C,2,FALSE)</f>
        <v>0</v>
      </c>
      <c r="E411" s="217">
        <f>VLOOKUP(A411,'[1]RES. TRL'!A:C,3,FALSE)</f>
        <v>0</v>
      </c>
      <c r="F411" s="217">
        <f>VLOOKUP(A411,[1]RES.CDI!A:B,2,FALSE)</f>
        <v>0</v>
      </c>
      <c r="G411" s="217">
        <f>VLOOKUP(A411,'[1]CUT Bs'!A:S,2,FALSE)</f>
        <v>0</v>
      </c>
      <c r="H411" s="217">
        <f>VLOOKUP(A411,'[1]CUT Bs'!A:S,3,FALSE)</f>
        <v>0</v>
      </c>
      <c r="I411" s="217">
        <f>VLOOKUP(A411,'[1]CUT Bs'!A:S,4,FALSE)</f>
        <v>0</v>
      </c>
      <c r="J411" s="217">
        <f>VLOOKUP(A411,'[1]CUT Bs'!A:S,5,FALSE)</f>
        <v>0</v>
      </c>
      <c r="K411" s="217">
        <f>VLOOKUP(A411,'[1]CUT Bs'!A:S,6,FALSE)</f>
        <v>0</v>
      </c>
      <c r="L411" s="217">
        <f>VLOOKUP(A411,'[1]CUT Bs'!A:S,7,FALSE)</f>
        <v>0</v>
      </c>
      <c r="M411" s="217">
        <f>VLOOKUP(A411,'[1]CUT Bs'!A:S,8,FALSE)</f>
        <v>0</v>
      </c>
      <c r="N411" s="217">
        <f>VLOOKUP(A411,'[1]CUT Bs'!A:S,9,FALSE)</f>
        <v>0</v>
      </c>
      <c r="O411" s="217">
        <f>VLOOKUP(A411,'[1]CUT Bs'!A:S,10,FALSE)</f>
        <v>0</v>
      </c>
      <c r="P411" s="217">
        <f>VLOOKUP(A411,'[1]CUT Bs'!A:S,11,FALSE)</f>
        <v>0</v>
      </c>
      <c r="Q411" s="217">
        <f>VLOOKUP(A411,'[1]CUT Bs'!A:S,12,FALSE)</f>
        <v>0</v>
      </c>
      <c r="R411" s="217">
        <f>VLOOKUP(A411,'[1]CUT Bs'!A:S,13,FALSE)</f>
        <v>0</v>
      </c>
      <c r="S411" s="217">
        <f>VLOOKUP(A411,'[1]CUT Bs'!A:S,14,FALSE)</f>
        <v>0</v>
      </c>
      <c r="T411" s="217">
        <f>VLOOKUP(A411,'[1]CUT Bs'!A:S,15,FALSE)</f>
        <v>0</v>
      </c>
      <c r="U411" s="217">
        <f>VLOOKUP(A411,'[1]CUT Bs'!A:S,16,FALSE)</f>
        <v>0</v>
      </c>
      <c r="V411" s="217">
        <f>VLOOKUP(A411,'[1]CUT Bs'!A:S,17,FALSE)</f>
        <v>0</v>
      </c>
      <c r="W411" s="217">
        <f>VLOOKUP(A411,'[1]RES. TRL'!F:H,2,FALSE)</f>
        <v>0</v>
      </c>
      <c r="X411" s="217">
        <f>VLOOKUP(A411,'[1]RES. TRL'!F:H,3,FALSE)</f>
        <v>0</v>
      </c>
      <c r="Y411" s="217">
        <f>VLOOKUP(A411,'[1]CUT USD'!A:N,2,FALSE)</f>
        <v>0</v>
      </c>
      <c r="Z411" s="217">
        <f>VLOOKUP(A411,'[1]CUT USD'!A:N,3,FALSE)</f>
        <v>0</v>
      </c>
      <c r="AA411" s="217">
        <f>VLOOKUP(A411,'[1]CUT USD'!A:N,4,FALSE)</f>
        <v>0</v>
      </c>
      <c r="AB411" s="217">
        <f>VLOOKUP(A411,'[1]CUT USD'!A:N,5,FALSE)</f>
        <v>0</v>
      </c>
      <c r="AC411" s="217">
        <f>VLOOKUP(A411,'[1]CUT USD'!A:N,6,FALSE)</f>
        <v>0</v>
      </c>
      <c r="AD411" s="217">
        <f>VLOOKUP(A411,'[1]CUT USD'!A:N,7,FALSE)</f>
        <v>0</v>
      </c>
      <c r="AE411" s="217">
        <f>VLOOKUP(A411,'[1]CUT USD'!A:N,8,FALSE)</f>
        <v>0</v>
      </c>
      <c r="AF411" s="217">
        <f>VLOOKUP(A411,'[1]CUT USD'!A:N,9,FALSE)</f>
        <v>0</v>
      </c>
      <c r="AG411" s="217">
        <f>VLOOKUP(A411,'[1]CUT USD'!A:N,10,FALSE)</f>
        <v>0</v>
      </c>
      <c r="AH411" s="217">
        <f>VLOOKUP(A411,'[1]CUT USD'!A:N,11,FALSE)</f>
        <v>0</v>
      </c>
      <c r="AI411" s="217">
        <f>VLOOKUP(A411,'[1]CUT USD'!A:N,12,FALSE)</f>
        <v>0</v>
      </c>
      <c r="AJ411" s="217">
        <f>VLOOKUP(A411,'[1]CUT USD'!A:N,13,FALSE)</f>
        <v>0</v>
      </c>
      <c r="AK411" s="217">
        <f>VLOOKUP(A411,'[1]CUT USD'!A:N,14,FALSE)</f>
        <v>0</v>
      </c>
      <c r="AL411" s="160">
        <f t="shared" si="8"/>
        <v>0</v>
      </c>
      <c r="AO411" s="84"/>
    </row>
    <row r="412" spans="1:41" ht="33" customHeight="1">
      <c r="A412" s="134">
        <v>1345</v>
      </c>
      <c r="B412" s="135" t="str">
        <f>PROPER(VLOOKUP(A412,[1]bd_lista!$A:$D,2,FALSE))</f>
        <v>Gobierno Autónomo Municipal De Entre Rios</v>
      </c>
      <c r="C412" s="229" t="s">
        <v>11991</v>
      </c>
      <c r="D412" s="217">
        <f>VLOOKUP(A412,'[1]RES. TRL'!A:C,2,FALSE)</f>
        <v>0</v>
      </c>
      <c r="E412" s="217">
        <f>VLOOKUP(A412,'[1]RES. TRL'!A:C,3,FALSE)</f>
        <v>0</v>
      </c>
      <c r="F412" s="217">
        <f>VLOOKUP(A412,[1]RES.CDI!A:B,2,FALSE)</f>
        <v>0</v>
      </c>
      <c r="G412" s="217">
        <f>VLOOKUP(A412,'[1]CUT Bs'!A:S,2,FALSE)</f>
        <v>0</v>
      </c>
      <c r="H412" s="217">
        <f>VLOOKUP(A412,'[1]CUT Bs'!A:S,3,FALSE)</f>
        <v>0</v>
      </c>
      <c r="I412" s="217">
        <f>VLOOKUP(A412,'[1]CUT Bs'!A:S,4,FALSE)</f>
        <v>0</v>
      </c>
      <c r="J412" s="217">
        <f>VLOOKUP(A412,'[1]CUT Bs'!A:S,5,FALSE)</f>
        <v>0</v>
      </c>
      <c r="K412" s="217">
        <f>VLOOKUP(A412,'[1]CUT Bs'!A:S,6,FALSE)</f>
        <v>0</v>
      </c>
      <c r="L412" s="217">
        <f>VLOOKUP(A412,'[1]CUT Bs'!A:S,7,FALSE)</f>
        <v>0</v>
      </c>
      <c r="M412" s="217">
        <f>VLOOKUP(A412,'[1]CUT Bs'!A:S,8,FALSE)</f>
        <v>0</v>
      </c>
      <c r="N412" s="217">
        <f>VLOOKUP(A412,'[1]CUT Bs'!A:S,9,FALSE)</f>
        <v>0</v>
      </c>
      <c r="O412" s="217">
        <f>VLOOKUP(A412,'[1]CUT Bs'!A:S,10,FALSE)</f>
        <v>0</v>
      </c>
      <c r="P412" s="217">
        <f>VLOOKUP(A412,'[1]CUT Bs'!A:S,11,FALSE)</f>
        <v>0</v>
      </c>
      <c r="Q412" s="217">
        <f>VLOOKUP(A412,'[1]CUT Bs'!A:S,12,FALSE)</f>
        <v>0</v>
      </c>
      <c r="R412" s="217">
        <f>VLOOKUP(A412,'[1]CUT Bs'!A:S,13,FALSE)</f>
        <v>0</v>
      </c>
      <c r="S412" s="217">
        <f>VLOOKUP(A412,'[1]CUT Bs'!A:S,14,FALSE)</f>
        <v>0</v>
      </c>
      <c r="T412" s="217">
        <f>VLOOKUP(A412,'[1]CUT Bs'!A:S,15,FALSE)</f>
        <v>0</v>
      </c>
      <c r="U412" s="217">
        <f>VLOOKUP(A412,'[1]CUT Bs'!A:S,16,FALSE)</f>
        <v>0</v>
      </c>
      <c r="V412" s="217">
        <f>VLOOKUP(A412,'[1]CUT Bs'!A:S,17,FALSE)</f>
        <v>0</v>
      </c>
      <c r="W412" s="217">
        <f>VLOOKUP(A412,'[1]RES. TRL'!F:H,2,FALSE)</f>
        <v>0</v>
      </c>
      <c r="X412" s="217">
        <f>VLOOKUP(A412,'[1]RES. TRL'!F:H,3,FALSE)</f>
        <v>0</v>
      </c>
      <c r="Y412" s="217">
        <f>VLOOKUP(A412,'[1]CUT USD'!A:N,2,FALSE)</f>
        <v>0</v>
      </c>
      <c r="Z412" s="217">
        <f>VLOOKUP(A412,'[1]CUT USD'!A:N,3,FALSE)</f>
        <v>0</v>
      </c>
      <c r="AA412" s="217">
        <f>VLOOKUP(A412,'[1]CUT USD'!A:N,4,FALSE)</f>
        <v>0</v>
      </c>
      <c r="AB412" s="217">
        <f>VLOOKUP(A412,'[1]CUT USD'!A:N,5,FALSE)</f>
        <v>0</v>
      </c>
      <c r="AC412" s="217">
        <f>VLOOKUP(A412,'[1]CUT USD'!A:N,6,FALSE)</f>
        <v>0</v>
      </c>
      <c r="AD412" s="217">
        <f>VLOOKUP(A412,'[1]CUT USD'!A:N,7,FALSE)</f>
        <v>0</v>
      </c>
      <c r="AE412" s="217">
        <f>VLOOKUP(A412,'[1]CUT USD'!A:N,8,FALSE)</f>
        <v>0</v>
      </c>
      <c r="AF412" s="217">
        <f>VLOOKUP(A412,'[1]CUT USD'!A:N,9,FALSE)</f>
        <v>0</v>
      </c>
      <c r="AG412" s="217">
        <f>VLOOKUP(A412,'[1]CUT USD'!A:N,10,FALSE)</f>
        <v>0</v>
      </c>
      <c r="AH412" s="217">
        <f>VLOOKUP(A412,'[1]CUT USD'!A:N,11,FALSE)</f>
        <v>0</v>
      </c>
      <c r="AI412" s="217">
        <f>VLOOKUP(A412,'[1]CUT USD'!A:N,12,FALSE)</f>
        <v>0</v>
      </c>
      <c r="AJ412" s="217">
        <f>VLOOKUP(A412,'[1]CUT USD'!A:N,13,FALSE)</f>
        <v>0</v>
      </c>
      <c r="AK412" s="217">
        <f>VLOOKUP(A412,'[1]CUT USD'!A:N,14,FALSE)</f>
        <v>0</v>
      </c>
      <c r="AL412" s="160">
        <f t="shared" si="8"/>
        <v>0</v>
      </c>
      <c r="AO412" s="84"/>
    </row>
    <row r="413" spans="1:41" ht="33" customHeight="1">
      <c r="A413" s="134">
        <v>1346</v>
      </c>
      <c r="B413" s="135" t="str">
        <f>PROPER(VLOOKUP(A413,[1]bd_lista!$A:$D,2,FALSE))</f>
        <v>Gobierno Autónomo Municipal De Cocapata</v>
      </c>
      <c r="C413" s="229" t="s">
        <v>11991</v>
      </c>
      <c r="D413" s="217">
        <f>VLOOKUP(A413,'[1]RES. TRL'!A:C,2,FALSE)</f>
        <v>0</v>
      </c>
      <c r="E413" s="217">
        <f>VLOOKUP(A413,'[1]RES. TRL'!A:C,3,FALSE)</f>
        <v>0</v>
      </c>
      <c r="F413" s="217">
        <f>VLOOKUP(A413,[1]RES.CDI!A:B,2,FALSE)</f>
        <v>0</v>
      </c>
      <c r="G413" s="217">
        <f>VLOOKUP(A413,'[1]CUT Bs'!A:S,2,FALSE)</f>
        <v>0</v>
      </c>
      <c r="H413" s="217">
        <f>VLOOKUP(A413,'[1]CUT Bs'!A:S,3,FALSE)</f>
        <v>0</v>
      </c>
      <c r="I413" s="217">
        <f>VLOOKUP(A413,'[1]CUT Bs'!A:S,4,FALSE)</f>
        <v>0</v>
      </c>
      <c r="J413" s="217">
        <f>VLOOKUP(A413,'[1]CUT Bs'!A:S,5,FALSE)</f>
        <v>0</v>
      </c>
      <c r="K413" s="217">
        <f>VLOOKUP(A413,'[1]CUT Bs'!A:S,6,FALSE)</f>
        <v>0</v>
      </c>
      <c r="L413" s="217">
        <f>VLOOKUP(A413,'[1]CUT Bs'!A:S,7,FALSE)</f>
        <v>0</v>
      </c>
      <c r="M413" s="217">
        <f>VLOOKUP(A413,'[1]CUT Bs'!A:S,8,FALSE)</f>
        <v>0</v>
      </c>
      <c r="N413" s="217">
        <f>VLOOKUP(A413,'[1]CUT Bs'!A:S,9,FALSE)</f>
        <v>0</v>
      </c>
      <c r="O413" s="217">
        <f>VLOOKUP(A413,'[1]CUT Bs'!A:S,10,FALSE)</f>
        <v>0</v>
      </c>
      <c r="P413" s="217">
        <f>VLOOKUP(A413,'[1]CUT Bs'!A:S,11,FALSE)</f>
        <v>0</v>
      </c>
      <c r="Q413" s="217">
        <f>VLOOKUP(A413,'[1]CUT Bs'!A:S,12,FALSE)</f>
        <v>0</v>
      </c>
      <c r="R413" s="217">
        <f>VLOOKUP(A413,'[1]CUT Bs'!A:S,13,FALSE)</f>
        <v>0</v>
      </c>
      <c r="S413" s="217">
        <f>VLOOKUP(A413,'[1]CUT Bs'!A:S,14,FALSE)</f>
        <v>0</v>
      </c>
      <c r="T413" s="217">
        <f>VLOOKUP(A413,'[1]CUT Bs'!A:S,15,FALSE)</f>
        <v>0</v>
      </c>
      <c r="U413" s="217">
        <f>VLOOKUP(A413,'[1]CUT Bs'!A:S,16,FALSE)</f>
        <v>0</v>
      </c>
      <c r="V413" s="217">
        <f>VLOOKUP(A413,'[1]CUT Bs'!A:S,17,FALSE)</f>
        <v>0</v>
      </c>
      <c r="W413" s="217">
        <f>VLOOKUP(A413,'[1]RES. TRL'!F:H,2,FALSE)</f>
        <v>0</v>
      </c>
      <c r="X413" s="217">
        <f>VLOOKUP(A413,'[1]RES. TRL'!F:H,3,FALSE)</f>
        <v>0</v>
      </c>
      <c r="Y413" s="217">
        <f>VLOOKUP(A413,'[1]CUT USD'!A:N,2,FALSE)</f>
        <v>0</v>
      </c>
      <c r="Z413" s="217">
        <f>VLOOKUP(A413,'[1]CUT USD'!A:N,3,FALSE)</f>
        <v>0</v>
      </c>
      <c r="AA413" s="217">
        <f>VLOOKUP(A413,'[1]CUT USD'!A:N,4,FALSE)</f>
        <v>0</v>
      </c>
      <c r="AB413" s="217">
        <f>VLOOKUP(A413,'[1]CUT USD'!A:N,5,FALSE)</f>
        <v>0</v>
      </c>
      <c r="AC413" s="217">
        <f>VLOOKUP(A413,'[1]CUT USD'!A:N,6,FALSE)</f>
        <v>0</v>
      </c>
      <c r="AD413" s="217">
        <f>VLOOKUP(A413,'[1]CUT USD'!A:N,7,FALSE)</f>
        <v>0</v>
      </c>
      <c r="AE413" s="217">
        <f>VLOOKUP(A413,'[1]CUT USD'!A:N,8,FALSE)</f>
        <v>0</v>
      </c>
      <c r="AF413" s="217">
        <f>VLOOKUP(A413,'[1]CUT USD'!A:N,9,FALSE)</f>
        <v>0</v>
      </c>
      <c r="AG413" s="217">
        <f>VLOOKUP(A413,'[1]CUT USD'!A:N,10,FALSE)</f>
        <v>0</v>
      </c>
      <c r="AH413" s="217">
        <f>VLOOKUP(A413,'[1]CUT USD'!A:N,11,FALSE)</f>
        <v>0</v>
      </c>
      <c r="AI413" s="217">
        <f>VLOOKUP(A413,'[1]CUT USD'!A:N,12,FALSE)</f>
        <v>0</v>
      </c>
      <c r="AJ413" s="217">
        <f>VLOOKUP(A413,'[1]CUT USD'!A:N,13,FALSE)</f>
        <v>0</v>
      </c>
      <c r="AK413" s="217">
        <f>VLOOKUP(A413,'[1]CUT USD'!A:N,14,FALSE)</f>
        <v>0</v>
      </c>
      <c r="AL413" s="160">
        <f t="shared" si="8"/>
        <v>0</v>
      </c>
      <c r="AO413" s="84"/>
    </row>
    <row r="414" spans="1:41" ht="33" customHeight="1">
      <c r="A414" s="134">
        <v>1347</v>
      </c>
      <c r="B414" s="135" t="str">
        <f>PROPER(VLOOKUP(A414,[1]bd_lista!$A:$D,2,FALSE))</f>
        <v>Gobierno Autónomo Municipal De Shinahota</v>
      </c>
      <c r="C414" s="229" t="s">
        <v>11991</v>
      </c>
      <c r="D414" s="217">
        <f>VLOOKUP(A414,'[1]RES. TRL'!A:C,2,FALSE)</f>
        <v>0</v>
      </c>
      <c r="E414" s="217">
        <f>VLOOKUP(A414,'[1]RES. TRL'!A:C,3,FALSE)</f>
        <v>0</v>
      </c>
      <c r="F414" s="217">
        <f>VLOOKUP(A414,[1]RES.CDI!A:B,2,FALSE)</f>
        <v>0</v>
      </c>
      <c r="G414" s="217">
        <f>VLOOKUP(A414,'[1]CUT Bs'!A:S,2,FALSE)</f>
        <v>0</v>
      </c>
      <c r="H414" s="217">
        <f>VLOOKUP(A414,'[1]CUT Bs'!A:S,3,FALSE)</f>
        <v>0</v>
      </c>
      <c r="I414" s="217">
        <f>VLOOKUP(A414,'[1]CUT Bs'!A:S,4,FALSE)</f>
        <v>0</v>
      </c>
      <c r="J414" s="217">
        <f>VLOOKUP(A414,'[1]CUT Bs'!A:S,5,FALSE)</f>
        <v>0</v>
      </c>
      <c r="K414" s="217">
        <f>VLOOKUP(A414,'[1]CUT Bs'!A:S,6,FALSE)</f>
        <v>0</v>
      </c>
      <c r="L414" s="217">
        <f>VLOOKUP(A414,'[1]CUT Bs'!A:S,7,FALSE)</f>
        <v>0</v>
      </c>
      <c r="M414" s="217">
        <f>VLOOKUP(A414,'[1]CUT Bs'!A:S,8,FALSE)</f>
        <v>0</v>
      </c>
      <c r="N414" s="217">
        <f>VLOOKUP(A414,'[1]CUT Bs'!A:S,9,FALSE)</f>
        <v>0</v>
      </c>
      <c r="O414" s="217">
        <f>VLOOKUP(A414,'[1]CUT Bs'!A:S,10,FALSE)</f>
        <v>0</v>
      </c>
      <c r="P414" s="217">
        <f>VLOOKUP(A414,'[1]CUT Bs'!A:S,11,FALSE)</f>
        <v>0</v>
      </c>
      <c r="Q414" s="217">
        <f>VLOOKUP(A414,'[1]CUT Bs'!A:S,12,FALSE)</f>
        <v>0</v>
      </c>
      <c r="R414" s="217">
        <f>VLOOKUP(A414,'[1]CUT Bs'!A:S,13,FALSE)</f>
        <v>0</v>
      </c>
      <c r="S414" s="217">
        <f>VLOOKUP(A414,'[1]CUT Bs'!A:S,14,FALSE)</f>
        <v>0</v>
      </c>
      <c r="T414" s="217">
        <f>VLOOKUP(A414,'[1]CUT Bs'!A:S,15,FALSE)</f>
        <v>0</v>
      </c>
      <c r="U414" s="217">
        <f>VLOOKUP(A414,'[1]CUT Bs'!A:S,16,FALSE)</f>
        <v>0</v>
      </c>
      <c r="V414" s="217">
        <f>VLOOKUP(A414,'[1]CUT Bs'!A:S,17,FALSE)</f>
        <v>0</v>
      </c>
      <c r="W414" s="217">
        <f>VLOOKUP(A414,'[1]RES. TRL'!F:H,2,FALSE)</f>
        <v>0</v>
      </c>
      <c r="X414" s="217">
        <f>VLOOKUP(A414,'[1]RES. TRL'!F:H,3,FALSE)</f>
        <v>0</v>
      </c>
      <c r="Y414" s="217">
        <f>VLOOKUP(A414,'[1]CUT USD'!A:N,2,FALSE)</f>
        <v>0</v>
      </c>
      <c r="Z414" s="217">
        <f>VLOOKUP(A414,'[1]CUT USD'!A:N,3,FALSE)</f>
        <v>0</v>
      </c>
      <c r="AA414" s="217">
        <f>VLOOKUP(A414,'[1]CUT USD'!A:N,4,FALSE)</f>
        <v>0</v>
      </c>
      <c r="AB414" s="217">
        <f>VLOOKUP(A414,'[1]CUT USD'!A:N,5,FALSE)</f>
        <v>0</v>
      </c>
      <c r="AC414" s="217">
        <f>VLOOKUP(A414,'[1]CUT USD'!A:N,6,FALSE)</f>
        <v>0</v>
      </c>
      <c r="AD414" s="217">
        <f>VLOOKUP(A414,'[1]CUT USD'!A:N,7,FALSE)</f>
        <v>0</v>
      </c>
      <c r="AE414" s="217">
        <f>VLOOKUP(A414,'[1]CUT USD'!A:N,8,FALSE)</f>
        <v>0</v>
      </c>
      <c r="AF414" s="217">
        <f>VLOOKUP(A414,'[1]CUT USD'!A:N,9,FALSE)</f>
        <v>0</v>
      </c>
      <c r="AG414" s="217">
        <f>VLOOKUP(A414,'[1]CUT USD'!A:N,10,FALSE)</f>
        <v>0</v>
      </c>
      <c r="AH414" s="217">
        <f>VLOOKUP(A414,'[1]CUT USD'!A:N,11,FALSE)</f>
        <v>0</v>
      </c>
      <c r="AI414" s="217">
        <f>VLOOKUP(A414,'[1]CUT USD'!A:N,12,FALSE)</f>
        <v>0</v>
      </c>
      <c r="AJ414" s="217">
        <f>VLOOKUP(A414,'[1]CUT USD'!A:N,13,FALSE)</f>
        <v>0</v>
      </c>
      <c r="AK414" s="217">
        <f>VLOOKUP(A414,'[1]CUT USD'!A:N,14,FALSE)</f>
        <v>0</v>
      </c>
      <c r="AL414" s="160">
        <f t="shared" si="8"/>
        <v>0</v>
      </c>
      <c r="AO414" s="84"/>
    </row>
    <row r="415" spans="1:41" ht="33" customHeight="1">
      <c r="A415" s="134">
        <v>1401</v>
      </c>
      <c r="B415" s="135" t="str">
        <f>PROPER(VLOOKUP(A415,[1]bd_lista!$A:$D,2,FALSE))</f>
        <v>Gobierno Autónomo Municipal De Oruro</v>
      </c>
      <c r="C415" s="229" t="s">
        <v>11991</v>
      </c>
      <c r="D415" s="217">
        <f>VLOOKUP(A415,'[1]RES. TRL'!A:C,2,FALSE)</f>
        <v>0</v>
      </c>
      <c r="E415" s="217">
        <f>VLOOKUP(A415,'[1]RES. TRL'!A:C,3,FALSE)</f>
        <v>0</v>
      </c>
      <c r="F415" s="217">
        <f>VLOOKUP(A415,[1]RES.CDI!A:B,2,FALSE)</f>
        <v>0</v>
      </c>
      <c r="G415" s="217">
        <f>VLOOKUP(A415,'[1]CUT Bs'!A:S,2,FALSE)</f>
        <v>0</v>
      </c>
      <c r="H415" s="217">
        <f>VLOOKUP(A415,'[1]CUT Bs'!A:S,3,FALSE)</f>
        <v>0</v>
      </c>
      <c r="I415" s="217">
        <f>VLOOKUP(A415,'[1]CUT Bs'!A:S,4,FALSE)</f>
        <v>0</v>
      </c>
      <c r="J415" s="217">
        <f>VLOOKUP(A415,'[1]CUT Bs'!A:S,5,FALSE)</f>
        <v>0</v>
      </c>
      <c r="K415" s="217">
        <f>VLOOKUP(A415,'[1]CUT Bs'!A:S,6,FALSE)</f>
        <v>0</v>
      </c>
      <c r="L415" s="217">
        <f>VLOOKUP(A415,'[1]CUT Bs'!A:S,7,FALSE)</f>
        <v>0</v>
      </c>
      <c r="M415" s="217">
        <f>VLOOKUP(A415,'[1]CUT Bs'!A:S,8,FALSE)</f>
        <v>0</v>
      </c>
      <c r="N415" s="217">
        <f>VLOOKUP(A415,'[1]CUT Bs'!A:S,9,FALSE)</f>
        <v>0</v>
      </c>
      <c r="O415" s="217">
        <f>VLOOKUP(A415,'[1]CUT Bs'!A:S,10,FALSE)</f>
        <v>0</v>
      </c>
      <c r="P415" s="217">
        <f>VLOOKUP(A415,'[1]CUT Bs'!A:S,11,FALSE)</f>
        <v>0</v>
      </c>
      <c r="Q415" s="217">
        <f>VLOOKUP(A415,'[1]CUT Bs'!A:S,12,FALSE)</f>
        <v>0</v>
      </c>
      <c r="R415" s="217">
        <f>VLOOKUP(A415,'[1]CUT Bs'!A:S,13,FALSE)</f>
        <v>0</v>
      </c>
      <c r="S415" s="217">
        <f>VLOOKUP(A415,'[1]CUT Bs'!A:S,14,FALSE)</f>
        <v>0</v>
      </c>
      <c r="T415" s="217">
        <f>VLOOKUP(A415,'[1]CUT Bs'!A:S,15,FALSE)</f>
        <v>0</v>
      </c>
      <c r="U415" s="217">
        <f>VLOOKUP(A415,'[1]CUT Bs'!A:S,16,FALSE)</f>
        <v>0</v>
      </c>
      <c r="V415" s="217">
        <f>VLOOKUP(A415,'[1]CUT Bs'!A:S,17,FALSE)</f>
        <v>0</v>
      </c>
      <c r="W415" s="217">
        <f>VLOOKUP(A415,'[1]RES. TRL'!F:H,2,FALSE)</f>
        <v>0</v>
      </c>
      <c r="X415" s="217">
        <f>VLOOKUP(A415,'[1]RES. TRL'!F:H,3,FALSE)</f>
        <v>0</v>
      </c>
      <c r="Y415" s="217">
        <f>VLOOKUP(A415,'[1]CUT USD'!A:N,2,FALSE)</f>
        <v>0</v>
      </c>
      <c r="Z415" s="217">
        <f>VLOOKUP(A415,'[1]CUT USD'!A:N,3,FALSE)</f>
        <v>0</v>
      </c>
      <c r="AA415" s="217">
        <f>VLOOKUP(A415,'[1]CUT USD'!A:N,4,FALSE)</f>
        <v>0</v>
      </c>
      <c r="AB415" s="217">
        <f>VLOOKUP(A415,'[1]CUT USD'!A:N,5,FALSE)</f>
        <v>0</v>
      </c>
      <c r="AC415" s="217">
        <f>VLOOKUP(A415,'[1]CUT USD'!A:N,6,FALSE)</f>
        <v>0</v>
      </c>
      <c r="AD415" s="217">
        <f>VLOOKUP(A415,'[1]CUT USD'!A:N,7,FALSE)</f>
        <v>0</v>
      </c>
      <c r="AE415" s="217">
        <f>VLOOKUP(A415,'[1]CUT USD'!A:N,8,FALSE)</f>
        <v>0</v>
      </c>
      <c r="AF415" s="217">
        <f>VLOOKUP(A415,'[1]CUT USD'!A:N,9,FALSE)</f>
        <v>0</v>
      </c>
      <c r="AG415" s="217">
        <f>VLOOKUP(A415,'[1]CUT USD'!A:N,10,FALSE)</f>
        <v>0</v>
      </c>
      <c r="AH415" s="217">
        <f>VLOOKUP(A415,'[1]CUT USD'!A:N,11,FALSE)</f>
        <v>0</v>
      </c>
      <c r="AI415" s="217">
        <f>VLOOKUP(A415,'[1]CUT USD'!A:N,12,FALSE)</f>
        <v>0</v>
      </c>
      <c r="AJ415" s="217">
        <f>VLOOKUP(A415,'[1]CUT USD'!A:N,13,FALSE)</f>
        <v>0</v>
      </c>
      <c r="AK415" s="217">
        <f>VLOOKUP(A415,'[1]CUT USD'!A:N,14,FALSE)</f>
        <v>0</v>
      </c>
      <c r="AL415" s="160">
        <f t="shared" si="8"/>
        <v>0</v>
      </c>
      <c r="AO415" s="84"/>
    </row>
    <row r="416" spans="1:41" ht="33" customHeight="1">
      <c r="A416" s="134">
        <v>1402</v>
      </c>
      <c r="B416" s="135" t="str">
        <f>PROPER(VLOOKUP(A416,[1]bd_lista!$A:$D,2,FALSE))</f>
        <v>Gobierno Autónomo Municipal De Caracollo</v>
      </c>
      <c r="C416" s="229" t="s">
        <v>11991</v>
      </c>
      <c r="D416" s="217">
        <f>VLOOKUP(A416,'[1]RES. TRL'!A:C,2,FALSE)</f>
        <v>0</v>
      </c>
      <c r="E416" s="217">
        <f>VLOOKUP(A416,'[1]RES. TRL'!A:C,3,FALSE)</f>
        <v>0</v>
      </c>
      <c r="F416" s="217">
        <f>VLOOKUP(A416,[1]RES.CDI!A:B,2,FALSE)</f>
        <v>0</v>
      </c>
      <c r="G416" s="217">
        <f>VLOOKUP(A416,'[1]CUT Bs'!A:S,2,FALSE)</f>
        <v>0</v>
      </c>
      <c r="H416" s="217">
        <f>VLOOKUP(A416,'[1]CUT Bs'!A:S,3,FALSE)</f>
        <v>0</v>
      </c>
      <c r="I416" s="217">
        <f>VLOOKUP(A416,'[1]CUT Bs'!A:S,4,FALSE)</f>
        <v>0</v>
      </c>
      <c r="J416" s="217">
        <f>VLOOKUP(A416,'[1]CUT Bs'!A:S,5,FALSE)</f>
        <v>0</v>
      </c>
      <c r="K416" s="217">
        <f>VLOOKUP(A416,'[1]CUT Bs'!A:S,6,FALSE)</f>
        <v>0</v>
      </c>
      <c r="L416" s="217">
        <f>VLOOKUP(A416,'[1]CUT Bs'!A:S,7,FALSE)</f>
        <v>0</v>
      </c>
      <c r="M416" s="217">
        <f>VLOOKUP(A416,'[1]CUT Bs'!A:S,8,FALSE)</f>
        <v>0</v>
      </c>
      <c r="N416" s="217">
        <f>VLOOKUP(A416,'[1]CUT Bs'!A:S,9,FALSE)</f>
        <v>0</v>
      </c>
      <c r="O416" s="217">
        <f>VLOOKUP(A416,'[1]CUT Bs'!A:S,10,FALSE)</f>
        <v>0</v>
      </c>
      <c r="P416" s="217">
        <f>VLOOKUP(A416,'[1]CUT Bs'!A:S,11,FALSE)</f>
        <v>0</v>
      </c>
      <c r="Q416" s="217">
        <f>VLOOKUP(A416,'[1]CUT Bs'!A:S,12,FALSE)</f>
        <v>0</v>
      </c>
      <c r="R416" s="217">
        <f>VLOOKUP(A416,'[1]CUT Bs'!A:S,13,FALSE)</f>
        <v>0</v>
      </c>
      <c r="S416" s="217">
        <f>VLOOKUP(A416,'[1]CUT Bs'!A:S,14,FALSE)</f>
        <v>0</v>
      </c>
      <c r="T416" s="217">
        <f>VLOOKUP(A416,'[1]CUT Bs'!A:S,15,FALSE)</f>
        <v>0</v>
      </c>
      <c r="U416" s="217">
        <f>VLOOKUP(A416,'[1]CUT Bs'!A:S,16,FALSE)</f>
        <v>0</v>
      </c>
      <c r="V416" s="217">
        <f>VLOOKUP(A416,'[1]CUT Bs'!A:S,17,FALSE)</f>
        <v>0</v>
      </c>
      <c r="W416" s="217">
        <f>VLOOKUP(A416,'[1]RES. TRL'!F:H,2,FALSE)</f>
        <v>0</v>
      </c>
      <c r="X416" s="217">
        <f>VLOOKUP(A416,'[1]RES. TRL'!F:H,3,FALSE)</f>
        <v>0</v>
      </c>
      <c r="Y416" s="217">
        <f>VLOOKUP(A416,'[1]CUT USD'!A:N,2,FALSE)</f>
        <v>0</v>
      </c>
      <c r="Z416" s="217">
        <f>VLOOKUP(A416,'[1]CUT USD'!A:N,3,FALSE)</f>
        <v>0</v>
      </c>
      <c r="AA416" s="217">
        <f>VLOOKUP(A416,'[1]CUT USD'!A:N,4,FALSE)</f>
        <v>0</v>
      </c>
      <c r="AB416" s="217">
        <f>VLOOKUP(A416,'[1]CUT USD'!A:N,5,FALSE)</f>
        <v>0</v>
      </c>
      <c r="AC416" s="217">
        <f>VLOOKUP(A416,'[1]CUT USD'!A:N,6,FALSE)</f>
        <v>0</v>
      </c>
      <c r="AD416" s="217">
        <f>VLOOKUP(A416,'[1]CUT USD'!A:N,7,FALSE)</f>
        <v>0</v>
      </c>
      <c r="AE416" s="217">
        <f>VLOOKUP(A416,'[1]CUT USD'!A:N,8,FALSE)</f>
        <v>0</v>
      </c>
      <c r="AF416" s="217">
        <f>VLOOKUP(A416,'[1]CUT USD'!A:N,9,FALSE)</f>
        <v>0</v>
      </c>
      <c r="AG416" s="217">
        <f>VLOOKUP(A416,'[1]CUT USD'!A:N,10,FALSE)</f>
        <v>0</v>
      </c>
      <c r="AH416" s="217">
        <f>VLOOKUP(A416,'[1]CUT USD'!A:N,11,FALSE)</f>
        <v>0</v>
      </c>
      <c r="AI416" s="217">
        <f>VLOOKUP(A416,'[1]CUT USD'!A:N,12,FALSE)</f>
        <v>0</v>
      </c>
      <c r="AJ416" s="217">
        <f>VLOOKUP(A416,'[1]CUT USD'!A:N,13,FALSE)</f>
        <v>0</v>
      </c>
      <c r="AK416" s="217">
        <f>VLOOKUP(A416,'[1]CUT USD'!A:N,14,FALSE)</f>
        <v>0</v>
      </c>
      <c r="AL416" s="160">
        <f t="shared" si="8"/>
        <v>0</v>
      </c>
      <c r="AO416" s="84"/>
    </row>
    <row r="417" spans="1:41" ht="33" customHeight="1">
      <c r="A417" s="134">
        <v>1403</v>
      </c>
      <c r="B417" s="135" t="str">
        <f>PROPER(VLOOKUP(A417,[1]bd_lista!$A:$D,2,FALSE))</f>
        <v>Gobierno Autónomo Municipal De El Choro</v>
      </c>
      <c r="C417" s="229" t="s">
        <v>11991</v>
      </c>
      <c r="D417" s="217">
        <f>VLOOKUP(A417,'[1]RES. TRL'!A:C,2,FALSE)</f>
        <v>0</v>
      </c>
      <c r="E417" s="217">
        <f>VLOOKUP(A417,'[1]RES. TRL'!A:C,3,FALSE)</f>
        <v>0</v>
      </c>
      <c r="F417" s="217">
        <f>VLOOKUP(A417,[1]RES.CDI!A:B,2,FALSE)</f>
        <v>0</v>
      </c>
      <c r="G417" s="217">
        <f>VLOOKUP(A417,'[1]CUT Bs'!A:S,2,FALSE)</f>
        <v>0</v>
      </c>
      <c r="H417" s="217">
        <f>VLOOKUP(A417,'[1]CUT Bs'!A:S,3,FALSE)</f>
        <v>0</v>
      </c>
      <c r="I417" s="217">
        <f>VLOOKUP(A417,'[1]CUT Bs'!A:S,4,FALSE)</f>
        <v>0</v>
      </c>
      <c r="J417" s="217">
        <f>VLOOKUP(A417,'[1]CUT Bs'!A:S,5,FALSE)</f>
        <v>0</v>
      </c>
      <c r="K417" s="217">
        <f>VLOOKUP(A417,'[1]CUT Bs'!A:S,6,FALSE)</f>
        <v>0</v>
      </c>
      <c r="L417" s="217">
        <f>VLOOKUP(A417,'[1]CUT Bs'!A:S,7,FALSE)</f>
        <v>0</v>
      </c>
      <c r="M417" s="217">
        <f>VLOOKUP(A417,'[1]CUT Bs'!A:S,8,FALSE)</f>
        <v>0</v>
      </c>
      <c r="N417" s="217">
        <f>VLOOKUP(A417,'[1]CUT Bs'!A:S,9,FALSE)</f>
        <v>0</v>
      </c>
      <c r="O417" s="217">
        <f>VLOOKUP(A417,'[1]CUT Bs'!A:S,10,FALSE)</f>
        <v>0</v>
      </c>
      <c r="P417" s="217">
        <f>VLOOKUP(A417,'[1]CUT Bs'!A:S,11,FALSE)</f>
        <v>0</v>
      </c>
      <c r="Q417" s="217">
        <f>VLOOKUP(A417,'[1]CUT Bs'!A:S,12,FALSE)</f>
        <v>0</v>
      </c>
      <c r="R417" s="217">
        <f>VLOOKUP(A417,'[1]CUT Bs'!A:S,13,FALSE)</f>
        <v>0</v>
      </c>
      <c r="S417" s="217">
        <f>VLOOKUP(A417,'[1]CUT Bs'!A:S,14,FALSE)</f>
        <v>0</v>
      </c>
      <c r="T417" s="217">
        <f>VLOOKUP(A417,'[1]CUT Bs'!A:S,15,FALSE)</f>
        <v>0</v>
      </c>
      <c r="U417" s="217">
        <f>VLOOKUP(A417,'[1]CUT Bs'!A:S,16,FALSE)</f>
        <v>0</v>
      </c>
      <c r="V417" s="217">
        <f>VLOOKUP(A417,'[1]CUT Bs'!A:S,17,FALSE)</f>
        <v>0</v>
      </c>
      <c r="W417" s="217">
        <f>VLOOKUP(A417,'[1]RES. TRL'!F:H,2,FALSE)</f>
        <v>0</v>
      </c>
      <c r="X417" s="217">
        <f>VLOOKUP(A417,'[1]RES. TRL'!F:H,3,FALSE)</f>
        <v>0</v>
      </c>
      <c r="Y417" s="217">
        <f>VLOOKUP(A417,'[1]CUT USD'!A:N,2,FALSE)</f>
        <v>0</v>
      </c>
      <c r="Z417" s="217">
        <f>VLOOKUP(A417,'[1]CUT USD'!A:N,3,FALSE)</f>
        <v>0</v>
      </c>
      <c r="AA417" s="217">
        <f>VLOOKUP(A417,'[1]CUT USD'!A:N,4,FALSE)</f>
        <v>0</v>
      </c>
      <c r="AB417" s="217">
        <f>VLOOKUP(A417,'[1]CUT USD'!A:N,5,FALSE)</f>
        <v>0</v>
      </c>
      <c r="AC417" s="217">
        <f>VLOOKUP(A417,'[1]CUT USD'!A:N,6,FALSE)</f>
        <v>0</v>
      </c>
      <c r="AD417" s="217">
        <f>VLOOKUP(A417,'[1]CUT USD'!A:N,7,FALSE)</f>
        <v>0</v>
      </c>
      <c r="AE417" s="217">
        <f>VLOOKUP(A417,'[1]CUT USD'!A:N,8,FALSE)</f>
        <v>0</v>
      </c>
      <c r="AF417" s="217">
        <f>VLOOKUP(A417,'[1]CUT USD'!A:N,9,FALSE)</f>
        <v>0</v>
      </c>
      <c r="AG417" s="217">
        <f>VLOOKUP(A417,'[1]CUT USD'!A:N,10,FALSE)</f>
        <v>0</v>
      </c>
      <c r="AH417" s="217">
        <f>VLOOKUP(A417,'[1]CUT USD'!A:N,11,FALSE)</f>
        <v>0</v>
      </c>
      <c r="AI417" s="217">
        <f>VLOOKUP(A417,'[1]CUT USD'!A:N,12,FALSE)</f>
        <v>0</v>
      </c>
      <c r="AJ417" s="217">
        <f>VLOOKUP(A417,'[1]CUT USD'!A:N,13,FALSE)</f>
        <v>0</v>
      </c>
      <c r="AK417" s="217">
        <f>VLOOKUP(A417,'[1]CUT USD'!A:N,14,FALSE)</f>
        <v>0</v>
      </c>
      <c r="AL417" s="160">
        <f t="shared" si="8"/>
        <v>0</v>
      </c>
      <c r="AO417" s="84"/>
    </row>
    <row r="418" spans="1:41" ht="33" customHeight="1">
      <c r="A418" s="134">
        <v>1404</v>
      </c>
      <c r="B418" s="135" t="str">
        <f>PROPER(VLOOKUP(A418,[1]bd_lista!$A:$D,2,FALSE))</f>
        <v>Gobierno Autónomo Municipal De Challapata</v>
      </c>
      <c r="C418" s="229" t="s">
        <v>11991</v>
      </c>
      <c r="D418" s="217">
        <f>VLOOKUP(A418,'[1]RES. TRL'!A:C,2,FALSE)</f>
        <v>0</v>
      </c>
      <c r="E418" s="217">
        <f>VLOOKUP(A418,'[1]RES. TRL'!A:C,3,FALSE)</f>
        <v>0</v>
      </c>
      <c r="F418" s="217">
        <f>VLOOKUP(A418,[1]RES.CDI!A:B,2,FALSE)</f>
        <v>0</v>
      </c>
      <c r="G418" s="217">
        <f>VLOOKUP(A418,'[1]CUT Bs'!A:S,2,FALSE)</f>
        <v>0</v>
      </c>
      <c r="H418" s="217">
        <f>VLOOKUP(A418,'[1]CUT Bs'!A:S,3,FALSE)</f>
        <v>0</v>
      </c>
      <c r="I418" s="217">
        <f>VLOOKUP(A418,'[1]CUT Bs'!A:S,4,FALSE)</f>
        <v>0</v>
      </c>
      <c r="J418" s="217">
        <f>VLOOKUP(A418,'[1]CUT Bs'!A:S,5,FALSE)</f>
        <v>0</v>
      </c>
      <c r="K418" s="217">
        <f>VLOOKUP(A418,'[1]CUT Bs'!A:S,6,FALSE)</f>
        <v>0</v>
      </c>
      <c r="L418" s="217">
        <f>VLOOKUP(A418,'[1]CUT Bs'!A:S,7,FALSE)</f>
        <v>0</v>
      </c>
      <c r="M418" s="217">
        <f>VLOOKUP(A418,'[1]CUT Bs'!A:S,8,FALSE)</f>
        <v>0</v>
      </c>
      <c r="N418" s="217">
        <f>VLOOKUP(A418,'[1]CUT Bs'!A:S,9,FALSE)</f>
        <v>0</v>
      </c>
      <c r="O418" s="217">
        <f>VLOOKUP(A418,'[1]CUT Bs'!A:S,10,FALSE)</f>
        <v>0</v>
      </c>
      <c r="P418" s="217">
        <f>VLOOKUP(A418,'[1]CUT Bs'!A:S,11,FALSE)</f>
        <v>0</v>
      </c>
      <c r="Q418" s="217">
        <f>VLOOKUP(A418,'[1]CUT Bs'!A:S,12,FALSE)</f>
        <v>0</v>
      </c>
      <c r="R418" s="217">
        <f>VLOOKUP(A418,'[1]CUT Bs'!A:S,13,FALSE)</f>
        <v>0</v>
      </c>
      <c r="S418" s="217">
        <f>VLOOKUP(A418,'[1]CUT Bs'!A:S,14,FALSE)</f>
        <v>0</v>
      </c>
      <c r="T418" s="217">
        <f>VLOOKUP(A418,'[1]CUT Bs'!A:S,15,FALSE)</f>
        <v>0</v>
      </c>
      <c r="U418" s="217">
        <f>VLOOKUP(A418,'[1]CUT Bs'!A:S,16,FALSE)</f>
        <v>0</v>
      </c>
      <c r="V418" s="217">
        <f>VLOOKUP(A418,'[1]CUT Bs'!A:S,17,FALSE)</f>
        <v>0</v>
      </c>
      <c r="W418" s="217">
        <f>VLOOKUP(A418,'[1]RES. TRL'!F:H,2,FALSE)</f>
        <v>0</v>
      </c>
      <c r="X418" s="217">
        <f>VLOOKUP(A418,'[1]RES. TRL'!F:H,3,FALSE)</f>
        <v>0</v>
      </c>
      <c r="Y418" s="217">
        <f>VLOOKUP(A418,'[1]CUT USD'!A:N,2,FALSE)</f>
        <v>0</v>
      </c>
      <c r="Z418" s="217">
        <f>VLOOKUP(A418,'[1]CUT USD'!A:N,3,FALSE)</f>
        <v>0</v>
      </c>
      <c r="AA418" s="217">
        <f>VLOOKUP(A418,'[1]CUT USD'!A:N,4,FALSE)</f>
        <v>0</v>
      </c>
      <c r="AB418" s="217">
        <f>VLOOKUP(A418,'[1]CUT USD'!A:N,5,FALSE)</f>
        <v>0</v>
      </c>
      <c r="AC418" s="217">
        <f>VLOOKUP(A418,'[1]CUT USD'!A:N,6,FALSE)</f>
        <v>0</v>
      </c>
      <c r="AD418" s="217">
        <f>VLOOKUP(A418,'[1]CUT USD'!A:N,7,FALSE)</f>
        <v>0</v>
      </c>
      <c r="AE418" s="217">
        <f>VLOOKUP(A418,'[1]CUT USD'!A:N,8,FALSE)</f>
        <v>0</v>
      </c>
      <c r="AF418" s="217">
        <f>VLOOKUP(A418,'[1]CUT USD'!A:N,9,FALSE)</f>
        <v>0</v>
      </c>
      <c r="AG418" s="217">
        <f>VLOOKUP(A418,'[1]CUT USD'!A:N,10,FALSE)</f>
        <v>0</v>
      </c>
      <c r="AH418" s="217">
        <f>VLOOKUP(A418,'[1]CUT USD'!A:N,11,FALSE)</f>
        <v>0</v>
      </c>
      <c r="AI418" s="217">
        <f>VLOOKUP(A418,'[1]CUT USD'!A:N,12,FALSE)</f>
        <v>0</v>
      </c>
      <c r="AJ418" s="217">
        <f>VLOOKUP(A418,'[1]CUT USD'!A:N,13,FALSE)</f>
        <v>0</v>
      </c>
      <c r="AK418" s="217">
        <f>VLOOKUP(A418,'[1]CUT USD'!A:N,14,FALSE)</f>
        <v>0</v>
      </c>
      <c r="AL418" s="160">
        <f t="shared" si="8"/>
        <v>0</v>
      </c>
      <c r="AO418" s="84"/>
    </row>
    <row r="419" spans="1:41" ht="33" customHeight="1">
      <c r="A419" s="134">
        <v>1405</v>
      </c>
      <c r="B419" s="135" t="str">
        <f>PROPER(VLOOKUP(A419,[1]bd_lista!$A:$D,2,FALSE))</f>
        <v>Gobierno Autónomo Municipal De Santuario De Quillacas</v>
      </c>
      <c r="C419" s="229" t="s">
        <v>11991</v>
      </c>
      <c r="D419" s="217">
        <f>VLOOKUP(A419,'[1]RES. TRL'!A:C,2,FALSE)</f>
        <v>0</v>
      </c>
      <c r="E419" s="217">
        <f>VLOOKUP(A419,'[1]RES. TRL'!A:C,3,FALSE)</f>
        <v>0</v>
      </c>
      <c r="F419" s="217">
        <f>VLOOKUP(A419,[1]RES.CDI!A:B,2,FALSE)</f>
        <v>0</v>
      </c>
      <c r="G419" s="217">
        <f>VLOOKUP(A419,'[1]CUT Bs'!A:S,2,FALSE)</f>
        <v>0</v>
      </c>
      <c r="H419" s="217">
        <f>VLOOKUP(A419,'[1]CUT Bs'!A:S,3,FALSE)</f>
        <v>0</v>
      </c>
      <c r="I419" s="217">
        <f>VLOOKUP(A419,'[1]CUT Bs'!A:S,4,FALSE)</f>
        <v>0</v>
      </c>
      <c r="J419" s="217">
        <f>VLOOKUP(A419,'[1]CUT Bs'!A:S,5,FALSE)</f>
        <v>0</v>
      </c>
      <c r="K419" s="217">
        <f>VLOOKUP(A419,'[1]CUT Bs'!A:S,6,FALSE)</f>
        <v>0</v>
      </c>
      <c r="L419" s="217">
        <f>VLOOKUP(A419,'[1]CUT Bs'!A:S,7,FALSE)</f>
        <v>0</v>
      </c>
      <c r="M419" s="217">
        <f>VLOOKUP(A419,'[1]CUT Bs'!A:S,8,FALSE)</f>
        <v>0</v>
      </c>
      <c r="N419" s="217">
        <f>VLOOKUP(A419,'[1]CUT Bs'!A:S,9,FALSE)</f>
        <v>0</v>
      </c>
      <c r="O419" s="217">
        <f>VLOOKUP(A419,'[1]CUT Bs'!A:S,10,FALSE)</f>
        <v>0</v>
      </c>
      <c r="P419" s="217">
        <f>VLOOKUP(A419,'[1]CUT Bs'!A:S,11,FALSE)</f>
        <v>0</v>
      </c>
      <c r="Q419" s="217">
        <f>VLOOKUP(A419,'[1]CUT Bs'!A:S,12,FALSE)</f>
        <v>0</v>
      </c>
      <c r="R419" s="217">
        <f>VLOOKUP(A419,'[1]CUT Bs'!A:S,13,FALSE)</f>
        <v>0</v>
      </c>
      <c r="S419" s="217">
        <f>VLOOKUP(A419,'[1]CUT Bs'!A:S,14,FALSE)</f>
        <v>0</v>
      </c>
      <c r="T419" s="217">
        <f>VLOOKUP(A419,'[1]CUT Bs'!A:S,15,FALSE)</f>
        <v>0</v>
      </c>
      <c r="U419" s="217">
        <f>VLOOKUP(A419,'[1]CUT Bs'!A:S,16,FALSE)</f>
        <v>0</v>
      </c>
      <c r="V419" s="217">
        <f>VLOOKUP(A419,'[1]CUT Bs'!A:S,17,FALSE)</f>
        <v>0</v>
      </c>
      <c r="W419" s="217">
        <f>VLOOKUP(A419,'[1]RES. TRL'!F:H,2,FALSE)</f>
        <v>0</v>
      </c>
      <c r="X419" s="217">
        <f>VLOOKUP(A419,'[1]RES. TRL'!F:H,3,FALSE)</f>
        <v>0</v>
      </c>
      <c r="Y419" s="217">
        <f>VLOOKUP(A419,'[1]CUT USD'!A:N,2,FALSE)</f>
        <v>0</v>
      </c>
      <c r="Z419" s="217">
        <f>VLOOKUP(A419,'[1]CUT USD'!A:N,3,FALSE)</f>
        <v>0</v>
      </c>
      <c r="AA419" s="217">
        <f>VLOOKUP(A419,'[1]CUT USD'!A:N,4,FALSE)</f>
        <v>0</v>
      </c>
      <c r="AB419" s="217">
        <f>VLOOKUP(A419,'[1]CUT USD'!A:N,5,FALSE)</f>
        <v>0</v>
      </c>
      <c r="AC419" s="217">
        <f>VLOOKUP(A419,'[1]CUT USD'!A:N,6,FALSE)</f>
        <v>0</v>
      </c>
      <c r="AD419" s="217">
        <f>VLOOKUP(A419,'[1]CUT USD'!A:N,7,FALSE)</f>
        <v>0</v>
      </c>
      <c r="AE419" s="217">
        <f>VLOOKUP(A419,'[1]CUT USD'!A:N,8,FALSE)</f>
        <v>0</v>
      </c>
      <c r="AF419" s="217">
        <f>VLOOKUP(A419,'[1]CUT USD'!A:N,9,FALSE)</f>
        <v>0</v>
      </c>
      <c r="AG419" s="217">
        <f>VLOOKUP(A419,'[1]CUT USD'!A:N,10,FALSE)</f>
        <v>0</v>
      </c>
      <c r="AH419" s="217">
        <f>VLOOKUP(A419,'[1]CUT USD'!A:N,11,FALSE)</f>
        <v>0</v>
      </c>
      <c r="AI419" s="217">
        <f>VLOOKUP(A419,'[1]CUT USD'!A:N,12,FALSE)</f>
        <v>0</v>
      </c>
      <c r="AJ419" s="217">
        <f>VLOOKUP(A419,'[1]CUT USD'!A:N,13,FALSE)</f>
        <v>0</v>
      </c>
      <c r="AK419" s="217">
        <f>VLOOKUP(A419,'[1]CUT USD'!A:N,14,FALSE)</f>
        <v>0</v>
      </c>
      <c r="AL419" s="160">
        <f t="shared" si="8"/>
        <v>0</v>
      </c>
      <c r="AO419" s="84"/>
    </row>
    <row r="420" spans="1:41" ht="33" customHeight="1">
      <c r="A420" s="134">
        <v>1406</v>
      </c>
      <c r="B420" s="135" t="str">
        <f>PROPER(VLOOKUP(A420,[1]bd_lista!$A:$D,2,FALSE))</f>
        <v>Gobierno Autónomo Municipal De Huanuni</v>
      </c>
      <c r="C420" s="229" t="s">
        <v>11991</v>
      </c>
      <c r="D420" s="217">
        <f>VLOOKUP(A420,'[1]RES. TRL'!A:C,2,FALSE)</f>
        <v>0</v>
      </c>
      <c r="E420" s="217">
        <f>VLOOKUP(A420,'[1]RES. TRL'!A:C,3,FALSE)</f>
        <v>0</v>
      </c>
      <c r="F420" s="217">
        <f>VLOOKUP(A420,[1]RES.CDI!A:B,2,FALSE)</f>
        <v>0</v>
      </c>
      <c r="G420" s="217">
        <f>VLOOKUP(A420,'[1]CUT Bs'!A:S,2,FALSE)</f>
        <v>0</v>
      </c>
      <c r="H420" s="217">
        <f>VLOOKUP(A420,'[1]CUT Bs'!A:S,3,FALSE)</f>
        <v>0</v>
      </c>
      <c r="I420" s="217">
        <f>VLOOKUP(A420,'[1]CUT Bs'!A:S,4,FALSE)</f>
        <v>0</v>
      </c>
      <c r="J420" s="217">
        <f>VLOOKUP(A420,'[1]CUT Bs'!A:S,5,FALSE)</f>
        <v>0</v>
      </c>
      <c r="K420" s="217">
        <f>VLOOKUP(A420,'[1]CUT Bs'!A:S,6,FALSE)</f>
        <v>0</v>
      </c>
      <c r="L420" s="217">
        <f>VLOOKUP(A420,'[1]CUT Bs'!A:S,7,FALSE)</f>
        <v>0</v>
      </c>
      <c r="M420" s="217">
        <f>VLOOKUP(A420,'[1]CUT Bs'!A:S,8,FALSE)</f>
        <v>0</v>
      </c>
      <c r="N420" s="217">
        <f>VLOOKUP(A420,'[1]CUT Bs'!A:S,9,FALSE)</f>
        <v>0</v>
      </c>
      <c r="O420" s="217">
        <f>VLOOKUP(A420,'[1]CUT Bs'!A:S,10,FALSE)</f>
        <v>0</v>
      </c>
      <c r="P420" s="217">
        <f>VLOOKUP(A420,'[1]CUT Bs'!A:S,11,FALSE)</f>
        <v>0</v>
      </c>
      <c r="Q420" s="217">
        <f>VLOOKUP(A420,'[1]CUT Bs'!A:S,12,FALSE)</f>
        <v>0</v>
      </c>
      <c r="R420" s="217">
        <f>VLOOKUP(A420,'[1]CUT Bs'!A:S,13,FALSE)</f>
        <v>0</v>
      </c>
      <c r="S420" s="217">
        <f>VLOOKUP(A420,'[1]CUT Bs'!A:S,14,FALSE)</f>
        <v>0</v>
      </c>
      <c r="T420" s="217">
        <f>VLOOKUP(A420,'[1]CUT Bs'!A:S,15,FALSE)</f>
        <v>0</v>
      </c>
      <c r="U420" s="217">
        <f>VLOOKUP(A420,'[1]CUT Bs'!A:S,16,FALSE)</f>
        <v>0</v>
      </c>
      <c r="V420" s="217">
        <f>VLOOKUP(A420,'[1]CUT Bs'!A:S,17,FALSE)</f>
        <v>0</v>
      </c>
      <c r="W420" s="217">
        <f>VLOOKUP(A420,'[1]RES. TRL'!F:H,2,FALSE)</f>
        <v>0</v>
      </c>
      <c r="X420" s="217">
        <f>VLOOKUP(A420,'[1]RES. TRL'!F:H,3,FALSE)</f>
        <v>0</v>
      </c>
      <c r="Y420" s="217">
        <f>VLOOKUP(A420,'[1]CUT USD'!A:N,2,FALSE)</f>
        <v>0</v>
      </c>
      <c r="Z420" s="217">
        <f>VLOOKUP(A420,'[1]CUT USD'!A:N,3,FALSE)</f>
        <v>0</v>
      </c>
      <c r="AA420" s="217">
        <f>VLOOKUP(A420,'[1]CUT USD'!A:N,4,FALSE)</f>
        <v>0</v>
      </c>
      <c r="AB420" s="217">
        <f>VLOOKUP(A420,'[1]CUT USD'!A:N,5,FALSE)</f>
        <v>0</v>
      </c>
      <c r="AC420" s="217">
        <f>VLOOKUP(A420,'[1]CUT USD'!A:N,6,FALSE)</f>
        <v>0</v>
      </c>
      <c r="AD420" s="217">
        <f>VLOOKUP(A420,'[1]CUT USD'!A:N,7,FALSE)</f>
        <v>0</v>
      </c>
      <c r="AE420" s="217">
        <f>VLOOKUP(A420,'[1]CUT USD'!A:N,8,FALSE)</f>
        <v>0</v>
      </c>
      <c r="AF420" s="217">
        <f>VLOOKUP(A420,'[1]CUT USD'!A:N,9,FALSE)</f>
        <v>0</v>
      </c>
      <c r="AG420" s="217">
        <f>VLOOKUP(A420,'[1]CUT USD'!A:N,10,FALSE)</f>
        <v>0</v>
      </c>
      <c r="AH420" s="217">
        <f>VLOOKUP(A420,'[1]CUT USD'!A:N,11,FALSE)</f>
        <v>0</v>
      </c>
      <c r="AI420" s="217">
        <f>VLOOKUP(A420,'[1]CUT USD'!A:N,12,FALSE)</f>
        <v>0</v>
      </c>
      <c r="AJ420" s="217">
        <f>VLOOKUP(A420,'[1]CUT USD'!A:N,13,FALSE)</f>
        <v>0</v>
      </c>
      <c r="AK420" s="217">
        <f>VLOOKUP(A420,'[1]CUT USD'!A:N,14,FALSE)</f>
        <v>0</v>
      </c>
      <c r="AL420" s="160">
        <f t="shared" si="8"/>
        <v>0</v>
      </c>
      <c r="AO420" s="84"/>
    </row>
    <row r="421" spans="1:41" ht="33" customHeight="1">
      <c r="A421" s="134">
        <v>1407</v>
      </c>
      <c r="B421" s="135" t="str">
        <f>PROPER(VLOOKUP(A421,[1]bd_lista!$A:$D,2,FALSE))</f>
        <v>Gobierno Autónomo Municipal De Machacamarca</v>
      </c>
      <c r="C421" s="229" t="s">
        <v>11991</v>
      </c>
      <c r="D421" s="217">
        <f>VLOOKUP(A421,'[1]RES. TRL'!A:C,2,FALSE)</f>
        <v>0</v>
      </c>
      <c r="E421" s="217">
        <f>VLOOKUP(A421,'[1]RES. TRL'!A:C,3,FALSE)</f>
        <v>0</v>
      </c>
      <c r="F421" s="217">
        <f>VLOOKUP(A421,[1]RES.CDI!A:B,2,FALSE)</f>
        <v>0</v>
      </c>
      <c r="G421" s="217">
        <f>VLOOKUP(A421,'[1]CUT Bs'!A:S,2,FALSE)</f>
        <v>0</v>
      </c>
      <c r="H421" s="217">
        <f>VLOOKUP(A421,'[1]CUT Bs'!A:S,3,FALSE)</f>
        <v>0</v>
      </c>
      <c r="I421" s="217">
        <f>VLOOKUP(A421,'[1]CUT Bs'!A:S,4,FALSE)</f>
        <v>0</v>
      </c>
      <c r="J421" s="217">
        <f>VLOOKUP(A421,'[1]CUT Bs'!A:S,5,FALSE)</f>
        <v>0</v>
      </c>
      <c r="K421" s="217">
        <f>VLOOKUP(A421,'[1]CUT Bs'!A:S,6,FALSE)</f>
        <v>0</v>
      </c>
      <c r="L421" s="217">
        <f>VLOOKUP(A421,'[1]CUT Bs'!A:S,7,FALSE)</f>
        <v>0</v>
      </c>
      <c r="M421" s="217">
        <f>VLOOKUP(A421,'[1]CUT Bs'!A:S,8,FALSE)</f>
        <v>0</v>
      </c>
      <c r="N421" s="217">
        <f>VLOOKUP(A421,'[1]CUT Bs'!A:S,9,FALSE)</f>
        <v>0</v>
      </c>
      <c r="O421" s="217">
        <f>VLOOKUP(A421,'[1]CUT Bs'!A:S,10,FALSE)</f>
        <v>0</v>
      </c>
      <c r="P421" s="217">
        <f>VLOOKUP(A421,'[1]CUT Bs'!A:S,11,FALSE)</f>
        <v>0</v>
      </c>
      <c r="Q421" s="217">
        <f>VLOOKUP(A421,'[1]CUT Bs'!A:S,12,FALSE)</f>
        <v>0</v>
      </c>
      <c r="R421" s="217">
        <f>VLOOKUP(A421,'[1]CUT Bs'!A:S,13,FALSE)</f>
        <v>0</v>
      </c>
      <c r="S421" s="217">
        <f>VLOOKUP(A421,'[1]CUT Bs'!A:S,14,FALSE)</f>
        <v>0</v>
      </c>
      <c r="T421" s="217">
        <f>VLOOKUP(A421,'[1]CUT Bs'!A:S,15,FALSE)</f>
        <v>0</v>
      </c>
      <c r="U421" s="217">
        <f>VLOOKUP(A421,'[1]CUT Bs'!A:S,16,FALSE)</f>
        <v>0</v>
      </c>
      <c r="V421" s="217">
        <f>VLOOKUP(A421,'[1]CUT Bs'!A:S,17,FALSE)</f>
        <v>0</v>
      </c>
      <c r="W421" s="217">
        <f>VLOOKUP(A421,'[1]RES. TRL'!F:H,2,FALSE)</f>
        <v>0</v>
      </c>
      <c r="X421" s="217">
        <f>VLOOKUP(A421,'[1]RES. TRL'!F:H,3,FALSE)</f>
        <v>0</v>
      </c>
      <c r="Y421" s="217">
        <f>VLOOKUP(A421,'[1]CUT USD'!A:N,2,FALSE)</f>
        <v>0</v>
      </c>
      <c r="Z421" s="217">
        <f>VLOOKUP(A421,'[1]CUT USD'!A:N,3,FALSE)</f>
        <v>0</v>
      </c>
      <c r="AA421" s="217">
        <f>VLOOKUP(A421,'[1]CUT USD'!A:N,4,FALSE)</f>
        <v>0</v>
      </c>
      <c r="AB421" s="217">
        <f>VLOOKUP(A421,'[1]CUT USD'!A:N,5,FALSE)</f>
        <v>0</v>
      </c>
      <c r="AC421" s="217">
        <f>VLOOKUP(A421,'[1]CUT USD'!A:N,6,FALSE)</f>
        <v>0</v>
      </c>
      <c r="AD421" s="217">
        <f>VLOOKUP(A421,'[1]CUT USD'!A:N,7,FALSE)</f>
        <v>0</v>
      </c>
      <c r="AE421" s="217">
        <f>VLOOKUP(A421,'[1]CUT USD'!A:N,8,FALSE)</f>
        <v>0</v>
      </c>
      <c r="AF421" s="217">
        <f>VLOOKUP(A421,'[1]CUT USD'!A:N,9,FALSE)</f>
        <v>0</v>
      </c>
      <c r="AG421" s="217">
        <f>VLOOKUP(A421,'[1]CUT USD'!A:N,10,FALSE)</f>
        <v>0</v>
      </c>
      <c r="AH421" s="217">
        <f>VLOOKUP(A421,'[1]CUT USD'!A:N,11,FALSE)</f>
        <v>0</v>
      </c>
      <c r="AI421" s="217">
        <f>VLOOKUP(A421,'[1]CUT USD'!A:N,12,FALSE)</f>
        <v>0</v>
      </c>
      <c r="AJ421" s="217">
        <f>VLOOKUP(A421,'[1]CUT USD'!A:N,13,FALSE)</f>
        <v>0</v>
      </c>
      <c r="AK421" s="217">
        <f>VLOOKUP(A421,'[1]CUT USD'!A:N,14,FALSE)</f>
        <v>0</v>
      </c>
      <c r="AL421" s="160">
        <f t="shared" si="8"/>
        <v>0</v>
      </c>
      <c r="AO421" s="84"/>
    </row>
    <row r="422" spans="1:41" ht="33" customHeight="1">
      <c r="A422" s="134">
        <v>1408</v>
      </c>
      <c r="B422" s="135" t="str">
        <f>PROPER(VLOOKUP(A422,[1]bd_lista!$A:$D,2,FALSE))</f>
        <v>Gobierno Autónomo Municipal De Poopó (Villa Poopó)</v>
      </c>
      <c r="C422" s="229" t="s">
        <v>11991</v>
      </c>
      <c r="D422" s="217">
        <f>VLOOKUP(A422,'[1]RES. TRL'!A:C,2,FALSE)</f>
        <v>0</v>
      </c>
      <c r="E422" s="217">
        <f>VLOOKUP(A422,'[1]RES. TRL'!A:C,3,FALSE)</f>
        <v>0</v>
      </c>
      <c r="F422" s="217">
        <f>VLOOKUP(A422,[1]RES.CDI!A:B,2,FALSE)</f>
        <v>0</v>
      </c>
      <c r="G422" s="217">
        <f>VLOOKUP(A422,'[1]CUT Bs'!A:S,2,FALSE)</f>
        <v>0</v>
      </c>
      <c r="H422" s="217">
        <f>VLOOKUP(A422,'[1]CUT Bs'!A:S,3,FALSE)</f>
        <v>0</v>
      </c>
      <c r="I422" s="217">
        <f>VLOOKUP(A422,'[1]CUT Bs'!A:S,4,FALSE)</f>
        <v>0</v>
      </c>
      <c r="J422" s="217">
        <f>VLOOKUP(A422,'[1]CUT Bs'!A:S,5,FALSE)</f>
        <v>0</v>
      </c>
      <c r="K422" s="217">
        <f>VLOOKUP(A422,'[1]CUT Bs'!A:S,6,FALSE)</f>
        <v>0</v>
      </c>
      <c r="L422" s="217">
        <f>VLOOKUP(A422,'[1]CUT Bs'!A:S,7,FALSE)</f>
        <v>0</v>
      </c>
      <c r="M422" s="217">
        <f>VLOOKUP(A422,'[1]CUT Bs'!A:S,8,FALSE)</f>
        <v>0</v>
      </c>
      <c r="N422" s="217">
        <f>VLOOKUP(A422,'[1]CUT Bs'!A:S,9,FALSE)</f>
        <v>0</v>
      </c>
      <c r="O422" s="217">
        <f>VLOOKUP(A422,'[1]CUT Bs'!A:S,10,FALSE)</f>
        <v>0</v>
      </c>
      <c r="P422" s="217">
        <f>VLOOKUP(A422,'[1]CUT Bs'!A:S,11,FALSE)</f>
        <v>0</v>
      </c>
      <c r="Q422" s="217">
        <f>VLOOKUP(A422,'[1]CUT Bs'!A:S,12,FALSE)</f>
        <v>0</v>
      </c>
      <c r="R422" s="217">
        <f>VLOOKUP(A422,'[1]CUT Bs'!A:S,13,FALSE)</f>
        <v>0</v>
      </c>
      <c r="S422" s="217">
        <f>VLOOKUP(A422,'[1]CUT Bs'!A:S,14,FALSE)</f>
        <v>0</v>
      </c>
      <c r="T422" s="217">
        <f>VLOOKUP(A422,'[1]CUT Bs'!A:S,15,FALSE)</f>
        <v>0</v>
      </c>
      <c r="U422" s="217">
        <f>VLOOKUP(A422,'[1]CUT Bs'!A:S,16,FALSE)</f>
        <v>0</v>
      </c>
      <c r="V422" s="217">
        <f>VLOOKUP(A422,'[1]CUT Bs'!A:S,17,FALSE)</f>
        <v>0</v>
      </c>
      <c r="W422" s="217">
        <f>VLOOKUP(A422,'[1]RES. TRL'!F:H,2,FALSE)</f>
        <v>0</v>
      </c>
      <c r="X422" s="217">
        <f>VLOOKUP(A422,'[1]RES. TRL'!F:H,3,FALSE)</f>
        <v>0</v>
      </c>
      <c r="Y422" s="217">
        <f>VLOOKUP(A422,'[1]CUT USD'!A:N,2,FALSE)</f>
        <v>0</v>
      </c>
      <c r="Z422" s="217">
        <f>VLOOKUP(A422,'[1]CUT USD'!A:N,3,FALSE)</f>
        <v>0</v>
      </c>
      <c r="AA422" s="217">
        <f>VLOOKUP(A422,'[1]CUT USD'!A:N,4,FALSE)</f>
        <v>0</v>
      </c>
      <c r="AB422" s="217">
        <f>VLOOKUP(A422,'[1]CUT USD'!A:N,5,FALSE)</f>
        <v>0</v>
      </c>
      <c r="AC422" s="217">
        <f>VLOOKUP(A422,'[1]CUT USD'!A:N,6,FALSE)</f>
        <v>0</v>
      </c>
      <c r="AD422" s="217">
        <f>VLOOKUP(A422,'[1]CUT USD'!A:N,7,FALSE)</f>
        <v>0</v>
      </c>
      <c r="AE422" s="217">
        <f>VLOOKUP(A422,'[1]CUT USD'!A:N,8,FALSE)</f>
        <v>0</v>
      </c>
      <c r="AF422" s="217">
        <f>VLOOKUP(A422,'[1]CUT USD'!A:N,9,FALSE)</f>
        <v>0</v>
      </c>
      <c r="AG422" s="217">
        <f>VLOOKUP(A422,'[1]CUT USD'!A:N,10,FALSE)</f>
        <v>0</v>
      </c>
      <c r="AH422" s="217">
        <f>VLOOKUP(A422,'[1]CUT USD'!A:N,11,FALSE)</f>
        <v>0</v>
      </c>
      <c r="AI422" s="217">
        <f>VLOOKUP(A422,'[1]CUT USD'!A:N,12,FALSE)</f>
        <v>0</v>
      </c>
      <c r="AJ422" s="217">
        <f>VLOOKUP(A422,'[1]CUT USD'!A:N,13,FALSE)</f>
        <v>0</v>
      </c>
      <c r="AK422" s="217">
        <f>VLOOKUP(A422,'[1]CUT USD'!A:N,14,FALSE)</f>
        <v>0</v>
      </c>
      <c r="AL422" s="160">
        <f t="shared" si="8"/>
        <v>0</v>
      </c>
      <c r="AO422" s="84"/>
    </row>
    <row r="423" spans="1:41" ht="33" customHeight="1">
      <c r="A423" s="134">
        <v>1409</v>
      </c>
      <c r="B423" s="135" t="str">
        <f>PROPER(VLOOKUP(A423,[1]bd_lista!$A:$D,2,FALSE))</f>
        <v>Gobierno Autónomo Municipal De Pazña</v>
      </c>
      <c r="C423" s="229" t="s">
        <v>11991</v>
      </c>
      <c r="D423" s="217">
        <f>VLOOKUP(A423,'[1]RES. TRL'!A:C,2,FALSE)</f>
        <v>0</v>
      </c>
      <c r="E423" s="217">
        <f>VLOOKUP(A423,'[1]RES. TRL'!A:C,3,FALSE)</f>
        <v>0</v>
      </c>
      <c r="F423" s="217">
        <f>VLOOKUP(A423,[1]RES.CDI!A:B,2,FALSE)</f>
        <v>0</v>
      </c>
      <c r="G423" s="217">
        <f>VLOOKUP(A423,'[1]CUT Bs'!A:S,2,FALSE)</f>
        <v>0</v>
      </c>
      <c r="H423" s="217">
        <f>VLOOKUP(A423,'[1]CUT Bs'!A:S,3,FALSE)</f>
        <v>0</v>
      </c>
      <c r="I423" s="217">
        <f>VLOOKUP(A423,'[1]CUT Bs'!A:S,4,FALSE)</f>
        <v>0</v>
      </c>
      <c r="J423" s="217">
        <f>VLOOKUP(A423,'[1]CUT Bs'!A:S,5,FALSE)</f>
        <v>0</v>
      </c>
      <c r="K423" s="217">
        <f>VLOOKUP(A423,'[1]CUT Bs'!A:S,6,FALSE)</f>
        <v>0</v>
      </c>
      <c r="L423" s="217">
        <f>VLOOKUP(A423,'[1]CUT Bs'!A:S,7,FALSE)</f>
        <v>0</v>
      </c>
      <c r="M423" s="217">
        <f>VLOOKUP(A423,'[1]CUT Bs'!A:S,8,FALSE)</f>
        <v>0</v>
      </c>
      <c r="N423" s="217">
        <f>VLOOKUP(A423,'[1]CUT Bs'!A:S,9,FALSE)</f>
        <v>0</v>
      </c>
      <c r="O423" s="217">
        <f>VLOOKUP(A423,'[1]CUT Bs'!A:S,10,FALSE)</f>
        <v>0</v>
      </c>
      <c r="P423" s="217">
        <f>VLOOKUP(A423,'[1]CUT Bs'!A:S,11,FALSE)</f>
        <v>0</v>
      </c>
      <c r="Q423" s="217">
        <f>VLOOKUP(A423,'[1]CUT Bs'!A:S,12,FALSE)</f>
        <v>0</v>
      </c>
      <c r="R423" s="217">
        <f>VLOOKUP(A423,'[1]CUT Bs'!A:S,13,FALSE)</f>
        <v>0</v>
      </c>
      <c r="S423" s="217">
        <f>VLOOKUP(A423,'[1]CUT Bs'!A:S,14,FALSE)</f>
        <v>0</v>
      </c>
      <c r="T423" s="217">
        <f>VLOOKUP(A423,'[1]CUT Bs'!A:S,15,FALSE)</f>
        <v>0</v>
      </c>
      <c r="U423" s="217">
        <f>VLOOKUP(A423,'[1]CUT Bs'!A:S,16,FALSE)</f>
        <v>0</v>
      </c>
      <c r="V423" s="217">
        <f>VLOOKUP(A423,'[1]CUT Bs'!A:S,17,FALSE)</f>
        <v>0</v>
      </c>
      <c r="W423" s="217">
        <f>VLOOKUP(A423,'[1]RES. TRL'!F:H,2,FALSE)</f>
        <v>0</v>
      </c>
      <c r="X423" s="217">
        <f>VLOOKUP(A423,'[1]RES. TRL'!F:H,3,FALSE)</f>
        <v>0</v>
      </c>
      <c r="Y423" s="217">
        <f>VLOOKUP(A423,'[1]CUT USD'!A:N,2,FALSE)</f>
        <v>0</v>
      </c>
      <c r="Z423" s="217">
        <f>VLOOKUP(A423,'[1]CUT USD'!A:N,3,FALSE)</f>
        <v>0</v>
      </c>
      <c r="AA423" s="217">
        <f>VLOOKUP(A423,'[1]CUT USD'!A:N,4,FALSE)</f>
        <v>0</v>
      </c>
      <c r="AB423" s="217">
        <f>VLOOKUP(A423,'[1]CUT USD'!A:N,5,FALSE)</f>
        <v>0</v>
      </c>
      <c r="AC423" s="217">
        <f>VLOOKUP(A423,'[1]CUT USD'!A:N,6,FALSE)</f>
        <v>0</v>
      </c>
      <c r="AD423" s="217">
        <f>VLOOKUP(A423,'[1]CUT USD'!A:N,7,FALSE)</f>
        <v>0</v>
      </c>
      <c r="AE423" s="217">
        <f>VLOOKUP(A423,'[1]CUT USD'!A:N,8,FALSE)</f>
        <v>0</v>
      </c>
      <c r="AF423" s="217">
        <f>VLOOKUP(A423,'[1]CUT USD'!A:N,9,FALSE)</f>
        <v>0</v>
      </c>
      <c r="AG423" s="217">
        <f>VLOOKUP(A423,'[1]CUT USD'!A:N,10,FALSE)</f>
        <v>0</v>
      </c>
      <c r="AH423" s="217">
        <f>VLOOKUP(A423,'[1]CUT USD'!A:N,11,FALSE)</f>
        <v>0</v>
      </c>
      <c r="AI423" s="217">
        <f>VLOOKUP(A423,'[1]CUT USD'!A:N,12,FALSE)</f>
        <v>0</v>
      </c>
      <c r="AJ423" s="217">
        <f>VLOOKUP(A423,'[1]CUT USD'!A:N,13,FALSE)</f>
        <v>0</v>
      </c>
      <c r="AK423" s="217">
        <f>VLOOKUP(A423,'[1]CUT USD'!A:N,14,FALSE)</f>
        <v>0</v>
      </c>
      <c r="AL423" s="160">
        <f t="shared" si="8"/>
        <v>0</v>
      </c>
      <c r="AO423" s="84"/>
    </row>
    <row r="424" spans="1:41" ht="33" customHeight="1">
      <c r="A424" s="134">
        <v>1410</v>
      </c>
      <c r="B424" s="135" t="str">
        <f>PROPER(VLOOKUP(A424,[1]bd_lista!$A:$D,2,FALSE))</f>
        <v>Gobierno Autónomo Municipal De Antequera</v>
      </c>
      <c r="C424" s="229" t="s">
        <v>11991</v>
      </c>
      <c r="D424" s="217">
        <f>VLOOKUP(A424,'[1]RES. TRL'!A:C,2,FALSE)</f>
        <v>0</v>
      </c>
      <c r="E424" s="217">
        <f>VLOOKUP(A424,'[1]RES. TRL'!A:C,3,FALSE)</f>
        <v>0</v>
      </c>
      <c r="F424" s="217">
        <f>VLOOKUP(A424,[1]RES.CDI!A:B,2,FALSE)</f>
        <v>0</v>
      </c>
      <c r="G424" s="217">
        <f>VLOOKUP(A424,'[1]CUT Bs'!A:S,2,FALSE)</f>
        <v>0</v>
      </c>
      <c r="H424" s="217">
        <f>VLOOKUP(A424,'[1]CUT Bs'!A:S,3,FALSE)</f>
        <v>0</v>
      </c>
      <c r="I424" s="217">
        <f>VLOOKUP(A424,'[1]CUT Bs'!A:S,4,FALSE)</f>
        <v>0</v>
      </c>
      <c r="J424" s="217">
        <f>VLOOKUP(A424,'[1]CUT Bs'!A:S,5,FALSE)</f>
        <v>0</v>
      </c>
      <c r="K424" s="217">
        <f>VLOOKUP(A424,'[1]CUT Bs'!A:S,6,FALSE)</f>
        <v>0</v>
      </c>
      <c r="L424" s="217">
        <f>VLOOKUP(A424,'[1]CUT Bs'!A:S,7,FALSE)</f>
        <v>0</v>
      </c>
      <c r="M424" s="217">
        <f>VLOOKUP(A424,'[1]CUT Bs'!A:S,8,FALSE)</f>
        <v>0</v>
      </c>
      <c r="N424" s="217">
        <f>VLOOKUP(A424,'[1]CUT Bs'!A:S,9,FALSE)</f>
        <v>0</v>
      </c>
      <c r="O424" s="217">
        <f>VLOOKUP(A424,'[1]CUT Bs'!A:S,10,FALSE)</f>
        <v>0</v>
      </c>
      <c r="P424" s="217">
        <f>VLOOKUP(A424,'[1]CUT Bs'!A:S,11,FALSE)</f>
        <v>0</v>
      </c>
      <c r="Q424" s="217">
        <f>VLOOKUP(A424,'[1]CUT Bs'!A:S,12,FALSE)</f>
        <v>0</v>
      </c>
      <c r="R424" s="217">
        <f>VLOOKUP(A424,'[1]CUT Bs'!A:S,13,FALSE)</f>
        <v>0</v>
      </c>
      <c r="S424" s="217">
        <f>VLOOKUP(A424,'[1]CUT Bs'!A:S,14,FALSE)</f>
        <v>0</v>
      </c>
      <c r="T424" s="217">
        <f>VLOOKUP(A424,'[1]CUT Bs'!A:S,15,FALSE)</f>
        <v>0</v>
      </c>
      <c r="U424" s="217">
        <f>VLOOKUP(A424,'[1]CUT Bs'!A:S,16,FALSE)</f>
        <v>0</v>
      </c>
      <c r="V424" s="217">
        <f>VLOOKUP(A424,'[1]CUT Bs'!A:S,17,FALSE)</f>
        <v>0</v>
      </c>
      <c r="W424" s="217">
        <f>VLOOKUP(A424,'[1]RES. TRL'!F:H,2,FALSE)</f>
        <v>0</v>
      </c>
      <c r="X424" s="217">
        <f>VLOOKUP(A424,'[1]RES. TRL'!F:H,3,FALSE)</f>
        <v>0</v>
      </c>
      <c r="Y424" s="217">
        <f>VLOOKUP(A424,'[1]CUT USD'!A:N,2,FALSE)</f>
        <v>0</v>
      </c>
      <c r="Z424" s="217">
        <f>VLOOKUP(A424,'[1]CUT USD'!A:N,3,FALSE)</f>
        <v>0</v>
      </c>
      <c r="AA424" s="217">
        <f>VLOOKUP(A424,'[1]CUT USD'!A:N,4,FALSE)</f>
        <v>0</v>
      </c>
      <c r="AB424" s="217">
        <f>VLOOKUP(A424,'[1]CUT USD'!A:N,5,FALSE)</f>
        <v>0</v>
      </c>
      <c r="AC424" s="217">
        <f>VLOOKUP(A424,'[1]CUT USD'!A:N,6,FALSE)</f>
        <v>0</v>
      </c>
      <c r="AD424" s="217">
        <f>VLOOKUP(A424,'[1]CUT USD'!A:N,7,FALSE)</f>
        <v>0</v>
      </c>
      <c r="AE424" s="217">
        <f>VLOOKUP(A424,'[1]CUT USD'!A:N,8,FALSE)</f>
        <v>0</v>
      </c>
      <c r="AF424" s="217">
        <f>VLOOKUP(A424,'[1]CUT USD'!A:N,9,FALSE)</f>
        <v>0</v>
      </c>
      <c r="AG424" s="217">
        <f>VLOOKUP(A424,'[1]CUT USD'!A:N,10,FALSE)</f>
        <v>0</v>
      </c>
      <c r="AH424" s="217">
        <f>VLOOKUP(A424,'[1]CUT USD'!A:N,11,FALSE)</f>
        <v>0</v>
      </c>
      <c r="AI424" s="217">
        <f>VLOOKUP(A424,'[1]CUT USD'!A:N,12,FALSE)</f>
        <v>0</v>
      </c>
      <c r="AJ424" s="217">
        <f>VLOOKUP(A424,'[1]CUT USD'!A:N,13,FALSE)</f>
        <v>0</v>
      </c>
      <c r="AK424" s="217">
        <f>VLOOKUP(A424,'[1]CUT USD'!A:N,14,FALSE)</f>
        <v>0</v>
      </c>
      <c r="AL424" s="160">
        <f t="shared" si="8"/>
        <v>0</v>
      </c>
      <c r="AO424" s="84"/>
    </row>
    <row r="425" spans="1:41" ht="33" customHeight="1">
      <c r="A425" s="134">
        <v>1411</v>
      </c>
      <c r="B425" s="135" t="str">
        <f>PROPER(VLOOKUP(A425,[1]bd_lista!$A:$D,2,FALSE))</f>
        <v>Gobierno Autónomo Municipal De Eucaliptus</v>
      </c>
      <c r="C425" s="229" t="s">
        <v>11991</v>
      </c>
      <c r="D425" s="217">
        <f>VLOOKUP(A425,'[1]RES. TRL'!A:C,2,FALSE)</f>
        <v>0</v>
      </c>
      <c r="E425" s="217">
        <f>VLOOKUP(A425,'[1]RES. TRL'!A:C,3,FALSE)</f>
        <v>0</v>
      </c>
      <c r="F425" s="217">
        <f>VLOOKUP(A425,[1]RES.CDI!A:B,2,FALSE)</f>
        <v>0</v>
      </c>
      <c r="G425" s="217">
        <f>VLOOKUP(A425,'[1]CUT Bs'!A:S,2,FALSE)</f>
        <v>0</v>
      </c>
      <c r="H425" s="217">
        <f>VLOOKUP(A425,'[1]CUT Bs'!A:S,3,FALSE)</f>
        <v>0</v>
      </c>
      <c r="I425" s="217">
        <f>VLOOKUP(A425,'[1]CUT Bs'!A:S,4,FALSE)</f>
        <v>0</v>
      </c>
      <c r="J425" s="217">
        <f>VLOOKUP(A425,'[1]CUT Bs'!A:S,5,FALSE)</f>
        <v>0</v>
      </c>
      <c r="K425" s="217">
        <f>VLOOKUP(A425,'[1]CUT Bs'!A:S,6,FALSE)</f>
        <v>0</v>
      </c>
      <c r="L425" s="217">
        <f>VLOOKUP(A425,'[1]CUT Bs'!A:S,7,FALSE)</f>
        <v>0</v>
      </c>
      <c r="M425" s="217">
        <f>VLOOKUP(A425,'[1]CUT Bs'!A:S,8,FALSE)</f>
        <v>0</v>
      </c>
      <c r="N425" s="217">
        <f>VLOOKUP(A425,'[1]CUT Bs'!A:S,9,FALSE)</f>
        <v>0</v>
      </c>
      <c r="O425" s="217">
        <f>VLOOKUP(A425,'[1]CUT Bs'!A:S,10,FALSE)</f>
        <v>0</v>
      </c>
      <c r="P425" s="217">
        <f>VLOOKUP(A425,'[1]CUT Bs'!A:S,11,FALSE)</f>
        <v>0</v>
      </c>
      <c r="Q425" s="217">
        <f>VLOOKUP(A425,'[1]CUT Bs'!A:S,12,FALSE)</f>
        <v>0</v>
      </c>
      <c r="R425" s="217">
        <f>VLOOKUP(A425,'[1]CUT Bs'!A:S,13,FALSE)</f>
        <v>0</v>
      </c>
      <c r="S425" s="217">
        <f>VLOOKUP(A425,'[1]CUT Bs'!A:S,14,FALSE)</f>
        <v>0</v>
      </c>
      <c r="T425" s="217">
        <f>VLOOKUP(A425,'[1]CUT Bs'!A:S,15,FALSE)</f>
        <v>0</v>
      </c>
      <c r="U425" s="217">
        <f>VLOOKUP(A425,'[1]CUT Bs'!A:S,16,FALSE)</f>
        <v>0</v>
      </c>
      <c r="V425" s="217">
        <f>VLOOKUP(A425,'[1]CUT Bs'!A:S,17,FALSE)</f>
        <v>0</v>
      </c>
      <c r="W425" s="217">
        <f>VLOOKUP(A425,'[1]RES. TRL'!F:H,2,FALSE)</f>
        <v>0</v>
      </c>
      <c r="X425" s="217">
        <f>VLOOKUP(A425,'[1]RES. TRL'!F:H,3,FALSE)</f>
        <v>0</v>
      </c>
      <c r="Y425" s="217">
        <f>VLOOKUP(A425,'[1]CUT USD'!A:N,2,FALSE)</f>
        <v>0</v>
      </c>
      <c r="Z425" s="217">
        <f>VLOOKUP(A425,'[1]CUT USD'!A:N,3,FALSE)</f>
        <v>0</v>
      </c>
      <c r="AA425" s="217">
        <f>VLOOKUP(A425,'[1]CUT USD'!A:N,4,FALSE)</f>
        <v>0</v>
      </c>
      <c r="AB425" s="217">
        <f>VLOOKUP(A425,'[1]CUT USD'!A:N,5,FALSE)</f>
        <v>0</v>
      </c>
      <c r="AC425" s="217">
        <f>VLOOKUP(A425,'[1]CUT USD'!A:N,6,FALSE)</f>
        <v>0</v>
      </c>
      <c r="AD425" s="217">
        <f>VLOOKUP(A425,'[1]CUT USD'!A:N,7,FALSE)</f>
        <v>0</v>
      </c>
      <c r="AE425" s="217">
        <f>VLOOKUP(A425,'[1]CUT USD'!A:N,8,FALSE)</f>
        <v>0</v>
      </c>
      <c r="AF425" s="217">
        <f>VLOOKUP(A425,'[1]CUT USD'!A:N,9,FALSE)</f>
        <v>0</v>
      </c>
      <c r="AG425" s="217">
        <f>VLOOKUP(A425,'[1]CUT USD'!A:N,10,FALSE)</f>
        <v>0</v>
      </c>
      <c r="AH425" s="217">
        <f>VLOOKUP(A425,'[1]CUT USD'!A:N,11,FALSE)</f>
        <v>0</v>
      </c>
      <c r="AI425" s="217">
        <f>VLOOKUP(A425,'[1]CUT USD'!A:N,12,FALSE)</f>
        <v>0</v>
      </c>
      <c r="AJ425" s="217">
        <f>VLOOKUP(A425,'[1]CUT USD'!A:N,13,FALSE)</f>
        <v>0</v>
      </c>
      <c r="AK425" s="217">
        <f>VLOOKUP(A425,'[1]CUT USD'!A:N,14,FALSE)</f>
        <v>0</v>
      </c>
      <c r="AL425" s="160">
        <f t="shared" si="8"/>
        <v>0</v>
      </c>
      <c r="AO425" s="84"/>
    </row>
    <row r="426" spans="1:41" ht="33" customHeight="1">
      <c r="A426" s="134">
        <v>1412</v>
      </c>
      <c r="B426" s="135" t="str">
        <f>PROPER(VLOOKUP(A426,[1]bd_lista!$A:$D,2,FALSE))</f>
        <v>Gobierno Autónomo Municipal De Santiago De Huari</v>
      </c>
      <c r="C426" s="229" t="s">
        <v>11991</v>
      </c>
      <c r="D426" s="217">
        <f>VLOOKUP(A426,'[1]RES. TRL'!A:C,2,FALSE)</f>
        <v>0</v>
      </c>
      <c r="E426" s="217">
        <f>VLOOKUP(A426,'[1]RES. TRL'!A:C,3,FALSE)</f>
        <v>0</v>
      </c>
      <c r="F426" s="217">
        <f>VLOOKUP(A426,[1]RES.CDI!A:B,2,FALSE)</f>
        <v>0</v>
      </c>
      <c r="G426" s="217">
        <f>VLOOKUP(A426,'[1]CUT Bs'!A:S,2,FALSE)</f>
        <v>0</v>
      </c>
      <c r="H426" s="217">
        <f>VLOOKUP(A426,'[1]CUT Bs'!A:S,3,FALSE)</f>
        <v>0</v>
      </c>
      <c r="I426" s="217">
        <f>VLOOKUP(A426,'[1]CUT Bs'!A:S,4,FALSE)</f>
        <v>0</v>
      </c>
      <c r="J426" s="217">
        <f>VLOOKUP(A426,'[1]CUT Bs'!A:S,5,FALSE)</f>
        <v>0</v>
      </c>
      <c r="K426" s="217">
        <f>VLOOKUP(A426,'[1]CUT Bs'!A:S,6,FALSE)</f>
        <v>0</v>
      </c>
      <c r="L426" s="217">
        <f>VLOOKUP(A426,'[1]CUT Bs'!A:S,7,FALSE)</f>
        <v>0</v>
      </c>
      <c r="M426" s="217">
        <f>VLOOKUP(A426,'[1]CUT Bs'!A:S,8,FALSE)</f>
        <v>0</v>
      </c>
      <c r="N426" s="217">
        <f>VLOOKUP(A426,'[1]CUT Bs'!A:S,9,FALSE)</f>
        <v>0</v>
      </c>
      <c r="O426" s="217">
        <f>VLOOKUP(A426,'[1]CUT Bs'!A:S,10,FALSE)</f>
        <v>0</v>
      </c>
      <c r="P426" s="217">
        <f>VLOOKUP(A426,'[1]CUT Bs'!A:S,11,FALSE)</f>
        <v>0</v>
      </c>
      <c r="Q426" s="217">
        <f>VLOOKUP(A426,'[1]CUT Bs'!A:S,12,FALSE)</f>
        <v>0</v>
      </c>
      <c r="R426" s="217">
        <f>VLOOKUP(A426,'[1]CUT Bs'!A:S,13,FALSE)</f>
        <v>0</v>
      </c>
      <c r="S426" s="217">
        <f>VLOOKUP(A426,'[1]CUT Bs'!A:S,14,FALSE)</f>
        <v>0</v>
      </c>
      <c r="T426" s="217">
        <f>VLOOKUP(A426,'[1]CUT Bs'!A:S,15,FALSE)</f>
        <v>0</v>
      </c>
      <c r="U426" s="217">
        <f>VLOOKUP(A426,'[1]CUT Bs'!A:S,16,FALSE)</f>
        <v>0</v>
      </c>
      <c r="V426" s="217">
        <f>VLOOKUP(A426,'[1]CUT Bs'!A:S,17,FALSE)</f>
        <v>0</v>
      </c>
      <c r="W426" s="217">
        <f>VLOOKUP(A426,'[1]RES. TRL'!F:H,2,FALSE)</f>
        <v>0</v>
      </c>
      <c r="X426" s="217">
        <f>VLOOKUP(A426,'[1]RES. TRL'!F:H,3,FALSE)</f>
        <v>0</v>
      </c>
      <c r="Y426" s="217">
        <f>VLOOKUP(A426,'[1]CUT USD'!A:N,2,FALSE)</f>
        <v>0</v>
      </c>
      <c r="Z426" s="217">
        <f>VLOOKUP(A426,'[1]CUT USD'!A:N,3,FALSE)</f>
        <v>0</v>
      </c>
      <c r="AA426" s="217">
        <f>VLOOKUP(A426,'[1]CUT USD'!A:N,4,FALSE)</f>
        <v>0</v>
      </c>
      <c r="AB426" s="217">
        <f>VLOOKUP(A426,'[1]CUT USD'!A:N,5,FALSE)</f>
        <v>0</v>
      </c>
      <c r="AC426" s="217">
        <f>VLOOKUP(A426,'[1]CUT USD'!A:N,6,FALSE)</f>
        <v>0</v>
      </c>
      <c r="AD426" s="217">
        <f>VLOOKUP(A426,'[1]CUT USD'!A:N,7,FALSE)</f>
        <v>0</v>
      </c>
      <c r="AE426" s="217">
        <f>VLOOKUP(A426,'[1]CUT USD'!A:N,8,FALSE)</f>
        <v>0</v>
      </c>
      <c r="AF426" s="217">
        <f>VLOOKUP(A426,'[1]CUT USD'!A:N,9,FALSE)</f>
        <v>0</v>
      </c>
      <c r="AG426" s="217">
        <f>VLOOKUP(A426,'[1]CUT USD'!A:N,10,FALSE)</f>
        <v>0</v>
      </c>
      <c r="AH426" s="217">
        <f>VLOOKUP(A426,'[1]CUT USD'!A:N,11,FALSE)</f>
        <v>0</v>
      </c>
      <c r="AI426" s="217">
        <f>VLOOKUP(A426,'[1]CUT USD'!A:N,12,FALSE)</f>
        <v>0</v>
      </c>
      <c r="AJ426" s="217">
        <f>VLOOKUP(A426,'[1]CUT USD'!A:N,13,FALSE)</f>
        <v>0</v>
      </c>
      <c r="AK426" s="217">
        <f>VLOOKUP(A426,'[1]CUT USD'!A:N,14,FALSE)</f>
        <v>0</v>
      </c>
      <c r="AL426" s="160">
        <f t="shared" si="8"/>
        <v>0</v>
      </c>
      <c r="AO426" s="84"/>
    </row>
    <row r="427" spans="1:41" ht="33" customHeight="1">
      <c r="A427" s="134">
        <v>1413</v>
      </c>
      <c r="B427" s="135" t="str">
        <f>PROPER(VLOOKUP(A427,[1]bd_lista!$A:$D,2,FALSE))</f>
        <v>Gobierno Autónomo Municipal De Totora</v>
      </c>
      <c r="C427" s="229" t="s">
        <v>11991</v>
      </c>
      <c r="D427" s="217">
        <f>VLOOKUP(A427,'[1]RES. TRL'!A:C,2,FALSE)</f>
        <v>0</v>
      </c>
      <c r="E427" s="217">
        <f>VLOOKUP(A427,'[1]RES. TRL'!A:C,3,FALSE)</f>
        <v>0</v>
      </c>
      <c r="F427" s="217">
        <f>VLOOKUP(A427,[1]RES.CDI!A:B,2,FALSE)</f>
        <v>0</v>
      </c>
      <c r="G427" s="217">
        <f>VLOOKUP(A427,'[1]CUT Bs'!A:S,2,FALSE)</f>
        <v>0</v>
      </c>
      <c r="H427" s="217">
        <f>VLOOKUP(A427,'[1]CUT Bs'!A:S,3,FALSE)</f>
        <v>0</v>
      </c>
      <c r="I427" s="217">
        <f>VLOOKUP(A427,'[1]CUT Bs'!A:S,4,FALSE)</f>
        <v>0</v>
      </c>
      <c r="J427" s="217">
        <f>VLOOKUP(A427,'[1]CUT Bs'!A:S,5,FALSE)</f>
        <v>0</v>
      </c>
      <c r="K427" s="217">
        <f>VLOOKUP(A427,'[1]CUT Bs'!A:S,6,FALSE)</f>
        <v>0</v>
      </c>
      <c r="L427" s="217">
        <f>VLOOKUP(A427,'[1]CUT Bs'!A:S,7,FALSE)</f>
        <v>0</v>
      </c>
      <c r="M427" s="217">
        <f>VLOOKUP(A427,'[1]CUT Bs'!A:S,8,FALSE)</f>
        <v>0</v>
      </c>
      <c r="N427" s="217">
        <f>VLOOKUP(A427,'[1]CUT Bs'!A:S,9,FALSE)</f>
        <v>0</v>
      </c>
      <c r="O427" s="217">
        <f>VLOOKUP(A427,'[1]CUT Bs'!A:S,10,FALSE)</f>
        <v>0</v>
      </c>
      <c r="P427" s="217">
        <f>VLOOKUP(A427,'[1]CUT Bs'!A:S,11,FALSE)</f>
        <v>0</v>
      </c>
      <c r="Q427" s="217">
        <f>VLOOKUP(A427,'[1]CUT Bs'!A:S,12,FALSE)</f>
        <v>0</v>
      </c>
      <c r="R427" s="217">
        <f>VLOOKUP(A427,'[1]CUT Bs'!A:S,13,FALSE)</f>
        <v>0</v>
      </c>
      <c r="S427" s="217">
        <f>VLOOKUP(A427,'[1]CUT Bs'!A:S,14,FALSE)</f>
        <v>0</v>
      </c>
      <c r="T427" s="217">
        <f>VLOOKUP(A427,'[1]CUT Bs'!A:S,15,FALSE)</f>
        <v>0</v>
      </c>
      <c r="U427" s="217">
        <f>VLOOKUP(A427,'[1]CUT Bs'!A:S,16,FALSE)</f>
        <v>0</v>
      </c>
      <c r="V427" s="217">
        <f>VLOOKUP(A427,'[1]CUT Bs'!A:S,17,FALSE)</f>
        <v>0</v>
      </c>
      <c r="W427" s="217">
        <f>VLOOKUP(A427,'[1]RES. TRL'!F:H,2,FALSE)</f>
        <v>0</v>
      </c>
      <c r="X427" s="217">
        <f>VLOOKUP(A427,'[1]RES. TRL'!F:H,3,FALSE)</f>
        <v>0</v>
      </c>
      <c r="Y427" s="217">
        <f>VLOOKUP(A427,'[1]CUT USD'!A:N,2,FALSE)</f>
        <v>0</v>
      </c>
      <c r="Z427" s="217">
        <f>VLOOKUP(A427,'[1]CUT USD'!A:N,3,FALSE)</f>
        <v>0</v>
      </c>
      <c r="AA427" s="217">
        <f>VLOOKUP(A427,'[1]CUT USD'!A:N,4,FALSE)</f>
        <v>0</v>
      </c>
      <c r="AB427" s="217">
        <f>VLOOKUP(A427,'[1]CUT USD'!A:N,5,FALSE)</f>
        <v>0</v>
      </c>
      <c r="AC427" s="217">
        <f>VLOOKUP(A427,'[1]CUT USD'!A:N,6,FALSE)</f>
        <v>0</v>
      </c>
      <c r="AD427" s="217">
        <f>VLOOKUP(A427,'[1]CUT USD'!A:N,7,FALSE)</f>
        <v>0</v>
      </c>
      <c r="AE427" s="217">
        <f>VLOOKUP(A427,'[1]CUT USD'!A:N,8,FALSE)</f>
        <v>0</v>
      </c>
      <c r="AF427" s="217">
        <f>VLOOKUP(A427,'[1]CUT USD'!A:N,9,FALSE)</f>
        <v>0</v>
      </c>
      <c r="AG427" s="217">
        <f>VLOOKUP(A427,'[1]CUT USD'!A:N,10,FALSE)</f>
        <v>0</v>
      </c>
      <c r="AH427" s="217">
        <f>VLOOKUP(A427,'[1]CUT USD'!A:N,11,FALSE)</f>
        <v>0</v>
      </c>
      <c r="AI427" s="217">
        <f>VLOOKUP(A427,'[1]CUT USD'!A:N,12,FALSE)</f>
        <v>0</v>
      </c>
      <c r="AJ427" s="217">
        <f>VLOOKUP(A427,'[1]CUT USD'!A:N,13,FALSE)</f>
        <v>0</v>
      </c>
      <c r="AK427" s="217">
        <f>VLOOKUP(A427,'[1]CUT USD'!A:N,14,FALSE)</f>
        <v>0</v>
      </c>
      <c r="AL427" s="160">
        <f t="shared" si="8"/>
        <v>0</v>
      </c>
      <c r="AO427" s="84"/>
    </row>
    <row r="428" spans="1:41" ht="33" customHeight="1">
      <c r="A428" s="134">
        <v>1414</v>
      </c>
      <c r="B428" s="135" t="str">
        <f>PROPER(VLOOKUP(A428,[1]bd_lista!$A:$D,2,FALSE))</f>
        <v>Gobierno Autónomo Municipal De Corque</v>
      </c>
      <c r="C428" s="229" t="s">
        <v>11991</v>
      </c>
      <c r="D428" s="217">
        <f>VLOOKUP(A428,'[1]RES. TRL'!A:C,2,FALSE)</f>
        <v>0</v>
      </c>
      <c r="E428" s="217">
        <f>VLOOKUP(A428,'[1]RES. TRL'!A:C,3,FALSE)</f>
        <v>0</v>
      </c>
      <c r="F428" s="217">
        <f>VLOOKUP(A428,[1]RES.CDI!A:B,2,FALSE)</f>
        <v>0</v>
      </c>
      <c r="G428" s="217">
        <f>VLOOKUP(A428,'[1]CUT Bs'!A:S,2,FALSE)</f>
        <v>0</v>
      </c>
      <c r="H428" s="217">
        <f>VLOOKUP(A428,'[1]CUT Bs'!A:S,3,FALSE)</f>
        <v>0</v>
      </c>
      <c r="I428" s="217">
        <f>VLOOKUP(A428,'[1]CUT Bs'!A:S,4,FALSE)</f>
        <v>0</v>
      </c>
      <c r="J428" s="217">
        <f>VLOOKUP(A428,'[1]CUT Bs'!A:S,5,FALSE)</f>
        <v>0</v>
      </c>
      <c r="K428" s="217">
        <f>VLOOKUP(A428,'[1]CUT Bs'!A:S,6,FALSE)</f>
        <v>0</v>
      </c>
      <c r="L428" s="217">
        <f>VLOOKUP(A428,'[1]CUT Bs'!A:S,7,FALSE)</f>
        <v>0</v>
      </c>
      <c r="M428" s="217">
        <f>VLOOKUP(A428,'[1]CUT Bs'!A:S,8,FALSE)</f>
        <v>0</v>
      </c>
      <c r="N428" s="217">
        <f>VLOOKUP(A428,'[1]CUT Bs'!A:S,9,FALSE)</f>
        <v>0</v>
      </c>
      <c r="O428" s="217">
        <f>VLOOKUP(A428,'[1]CUT Bs'!A:S,10,FALSE)</f>
        <v>0</v>
      </c>
      <c r="P428" s="217">
        <f>VLOOKUP(A428,'[1]CUT Bs'!A:S,11,FALSE)</f>
        <v>0</v>
      </c>
      <c r="Q428" s="217">
        <f>VLOOKUP(A428,'[1]CUT Bs'!A:S,12,FALSE)</f>
        <v>0</v>
      </c>
      <c r="R428" s="217">
        <f>VLOOKUP(A428,'[1]CUT Bs'!A:S,13,FALSE)</f>
        <v>0</v>
      </c>
      <c r="S428" s="217">
        <f>VLOOKUP(A428,'[1]CUT Bs'!A:S,14,FALSE)</f>
        <v>0</v>
      </c>
      <c r="T428" s="217">
        <f>VLOOKUP(A428,'[1]CUT Bs'!A:S,15,FALSE)</f>
        <v>0</v>
      </c>
      <c r="U428" s="217">
        <f>VLOOKUP(A428,'[1]CUT Bs'!A:S,16,FALSE)</f>
        <v>0</v>
      </c>
      <c r="V428" s="217">
        <f>VLOOKUP(A428,'[1]CUT Bs'!A:S,17,FALSE)</f>
        <v>0</v>
      </c>
      <c r="W428" s="217">
        <f>VLOOKUP(A428,'[1]RES. TRL'!F:H,2,FALSE)</f>
        <v>0</v>
      </c>
      <c r="X428" s="217">
        <f>VLOOKUP(A428,'[1]RES. TRL'!F:H,3,FALSE)</f>
        <v>0</v>
      </c>
      <c r="Y428" s="217">
        <f>VLOOKUP(A428,'[1]CUT USD'!A:N,2,FALSE)</f>
        <v>0</v>
      </c>
      <c r="Z428" s="217">
        <f>VLOOKUP(A428,'[1]CUT USD'!A:N,3,FALSE)</f>
        <v>0</v>
      </c>
      <c r="AA428" s="217">
        <f>VLOOKUP(A428,'[1]CUT USD'!A:N,4,FALSE)</f>
        <v>0</v>
      </c>
      <c r="AB428" s="217">
        <f>VLOOKUP(A428,'[1]CUT USD'!A:N,5,FALSE)</f>
        <v>0</v>
      </c>
      <c r="AC428" s="217">
        <f>VLOOKUP(A428,'[1]CUT USD'!A:N,6,FALSE)</f>
        <v>0</v>
      </c>
      <c r="AD428" s="217">
        <f>VLOOKUP(A428,'[1]CUT USD'!A:N,7,FALSE)</f>
        <v>0</v>
      </c>
      <c r="AE428" s="217">
        <f>VLOOKUP(A428,'[1]CUT USD'!A:N,8,FALSE)</f>
        <v>0</v>
      </c>
      <c r="AF428" s="217">
        <f>VLOOKUP(A428,'[1]CUT USD'!A:N,9,FALSE)</f>
        <v>0</v>
      </c>
      <c r="AG428" s="217">
        <f>VLOOKUP(A428,'[1]CUT USD'!A:N,10,FALSE)</f>
        <v>0</v>
      </c>
      <c r="AH428" s="217">
        <f>VLOOKUP(A428,'[1]CUT USD'!A:N,11,FALSE)</f>
        <v>0</v>
      </c>
      <c r="AI428" s="217">
        <f>VLOOKUP(A428,'[1]CUT USD'!A:N,12,FALSE)</f>
        <v>0</v>
      </c>
      <c r="AJ428" s="217">
        <f>VLOOKUP(A428,'[1]CUT USD'!A:N,13,FALSE)</f>
        <v>0</v>
      </c>
      <c r="AK428" s="217">
        <f>VLOOKUP(A428,'[1]CUT USD'!A:N,14,FALSE)</f>
        <v>0</v>
      </c>
      <c r="AL428" s="160">
        <f t="shared" si="8"/>
        <v>0</v>
      </c>
      <c r="AO428" s="84"/>
    </row>
    <row r="429" spans="1:41" ht="33" customHeight="1">
      <c r="A429" s="134">
        <v>1415</v>
      </c>
      <c r="B429" s="135" t="str">
        <f>PROPER(VLOOKUP(A429,[1]bd_lista!$A:$D,2,FALSE))</f>
        <v>Gobierno Autónomo Municipal De Choquecota</v>
      </c>
      <c r="C429" s="229" t="s">
        <v>11991</v>
      </c>
      <c r="D429" s="217">
        <f>VLOOKUP(A429,'[1]RES. TRL'!A:C,2,FALSE)</f>
        <v>0</v>
      </c>
      <c r="E429" s="217">
        <f>VLOOKUP(A429,'[1]RES. TRL'!A:C,3,FALSE)</f>
        <v>0</v>
      </c>
      <c r="F429" s="217">
        <f>VLOOKUP(A429,[1]RES.CDI!A:B,2,FALSE)</f>
        <v>0</v>
      </c>
      <c r="G429" s="217">
        <f>VLOOKUP(A429,'[1]CUT Bs'!A:S,2,FALSE)</f>
        <v>0</v>
      </c>
      <c r="H429" s="217">
        <f>VLOOKUP(A429,'[1]CUT Bs'!A:S,3,FALSE)</f>
        <v>0</v>
      </c>
      <c r="I429" s="217">
        <f>VLOOKUP(A429,'[1]CUT Bs'!A:S,4,FALSE)</f>
        <v>0</v>
      </c>
      <c r="J429" s="217">
        <f>VLOOKUP(A429,'[1]CUT Bs'!A:S,5,FALSE)</f>
        <v>0</v>
      </c>
      <c r="K429" s="217">
        <f>VLOOKUP(A429,'[1]CUT Bs'!A:S,6,FALSE)</f>
        <v>0</v>
      </c>
      <c r="L429" s="217">
        <f>VLOOKUP(A429,'[1]CUT Bs'!A:S,7,FALSE)</f>
        <v>0</v>
      </c>
      <c r="M429" s="217">
        <f>VLOOKUP(A429,'[1]CUT Bs'!A:S,8,FALSE)</f>
        <v>0</v>
      </c>
      <c r="N429" s="217">
        <f>VLOOKUP(A429,'[1]CUT Bs'!A:S,9,FALSE)</f>
        <v>0</v>
      </c>
      <c r="O429" s="217">
        <f>VLOOKUP(A429,'[1]CUT Bs'!A:S,10,FALSE)</f>
        <v>0</v>
      </c>
      <c r="P429" s="217">
        <f>VLOOKUP(A429,'[1]CUT Bs'!A:S,11,FALSE)</f>
        <v>0</v>
      </c>
      <c r="Q429" s="217">
        <f>VLOOKUP(A429,'[1]CUT Bs'!A:S,12,FALSE)</f>
        <v>0</v>
      </c>
      <c r="R429" s="217">
        <f>VLOOKUP(A429,'[1]CUT Bs'!A:S,13,FALSE)</f>
        <v>0</v>
      </c>
      <c r="S429" s="217">
        <f>VLOOKUP(A429,'[1]CUT Bs'!A:S,14,FALSE)</f>
        <v>0</v>
      </c>
      <c r="T429" s="217">
        <f>VLOOKUP(A429,'[1]CUT Bs'!A:S,15,FALSE)</f>
        <v>0</v>
      </c>
      <c r="U429" s="217">
        <f>VLOOKUP(A429,'[1]CUT Bs'!A:S,16,FALSE)</f>
        <v>0</v>
      </c>
      <c r="V429" s="217">
        <f>VLOOKUP(A429,'[1]CUT Bs'!A:S,17,FALSE)</f>
        <v>0</v>
      </c>
      <c r="W429" s="217">
        <f>VLOOKUP(A429,'[1]RES. TRL'!F:H,2,FALSE)</f>
        <v>0</v>
      </c>
      <c r="X429" s="217">
        <f>VLOOKUP(A429,'[1]RES. TRL'!F:H,3,FALSE)</f>
        <v>0</v>
      </c>
      <c r="Y429" s="217">
        <f>VLOOKUP(A429,'[1]CUT USD'!A:N,2,FALSE)</f>
        <v>0</v>
      </c>
      <c r="Z429" s="217">
        <f>VLOOKUP(A429,'[1]CUT USD'!A:N,3,FALSE)</f>
        <v>0</v>
      </c>
      <c r="AA429" s="217">
        <f>VLOOKUP(A429,'[1]CUT USD'!A:N,4,FALSE)</f>
        <v>0</v>
      </c>
      <c r="AB429" s="217">
        <f>VLOOKUP(A429,'[1]CUT USD'!A:N,5,FALSE)</f>
        <v>0</v>
      </c>
      <c r="AC429" s="217">
        <f>VLOOKUP(A429,'[1]CUT USD'!A:N,6,FALSE)</f>
        <v>0</v>
      </c>
      <c r="AD429" s="217">
        <f>VLOOKUP(A429,'[1]CUT USD'!A:N,7,FALSE)</f>
        <v>0</v>
      </c>
      <c r="AE429" s="217">
        <f>VLOOKUP(A429,'[1]CUT USD'!A:N,8,FALSE)</f>
        <v>0</v>
      </c>
      <c r="AF429" s="217">
        <f>VLOOKUP(A429,'[1]CUT USD'!A:N,9,FALSE)</f>
        <v>0</v>
      </c>
      <c r="AG429" s="217">
        <f>VLOOKUP(A429,'[1]CUT USD'!A:N,10,FALSE)</f>
        <v>0</v>
      </c>
      <c r="AH429" s="217">
        <f>VLOOKUP(A429,'[1]CUT USD'!A:N,11,FALSE)</f>
        <v>0</v>
      </c>
      <c r="AI429" s="217">
        <f>VLOOKUP(A429,'[1]CUT USD'!A:N,12,FALSE)</f>
        <v>0</v>
      </c>
      <c r="AJ429" s="217">
        <f>VLOOKUP(A429,'[1]CUT USD'!A:N,13,FALSE)</f>
        <v>0</v>
      </c>
      <c r="AK429" s="217">
        <f>VLOOKUP(A429,'[1]CUT USD'!A:N,14,FALSE)</f>
        <v>0</v>
      </c>
      <c r="AL429" s="160">
        <f t="shared" si="8"/>
        <v>0</v>
      </c>
      <c r="AO429" s="84"/>
    </row>
    <row r="430" spans="1:41" ht="33" customHeight="1">
      <c r="A430" s="134">
        <v>1416</v>
      </c>
      <c r="B430" s="135" t="str">
        <f>PROPER(VLOOKUP(A430,[1]bd_lista!$A:$D,2,FALSE))</f>
        <v>Gobierno Autónomo Municipal De Curahuara De Carangas</v>
      </c>
      <c r="C430" s="229" t="s">
        <v>11991</v>
      </c>
      <c r="D430" s="217">
        <f>VLOOKUP(A430,'[1]RES. TRL'!A:C,2,FALSE)</f>
        <v>0</v>
      </c>
      <c r="E430" s="217">
        <f>VLOOKUP(A430,'[1]RES. TRL'!A:C,3,FALSE)</f>
        <v>0</v>
      </c>
      <c r="F430" s="217">
        <f>VLOOKUP(A430,[1]RES.CDI!A:B,2,FALSE)</f>
        <v>0</v>
      </c>
      <c r="G430" s="217">
        <f>VLOOKUP(A430,'[1]CUT Bs'!A:S,2,FALSE)</f>
        <v>0</v>
      </c>
      <c r="H430" s="217">
        <f>VLOOKUP(A430,'[1]CUT Bs'!A:S,3,FALSE)</f>
        <v>0</v>
      </c>
      <c r="I430" s="217">
        <f>VLOOKUP(A430,'[1]CUT Bs'!A:S,4,FALSE)</f>
        <v>0</v>
      </c>
      <c r="J430" s="217">
        <f>VLOOKUP(A430,'[1]CUT Bs'!A:S,5,FALSE)</f>
        <v>0</v>
      </c>
      <c r="K430" s="217">
        <f>VLOOKUP(A430,'[1]CUT Bs'!A:S,6,FALSE)</f>
        <v>0</v>
      </c>
      <c r="L430" s="217">
        <f>VLOOKUP(A430,'[1]CUT Bs'!A:S,7,FALSE)</f>
        <v>0</v>
      </c>
      <c r="M430" s="217">
        <f>VLOOKUP(A430,'[1]CUT Bs'!A:S,8,FALSE)</f>
        <v>0</v>
      </c>
      <c r="N430" s="217">
        <f>VLOOKUP(A430,'[1]CUT Bs'!A:S,9,FALSE)</f>
        <v>0</v>
      </c>
      <c r="O430" s="217">
        <f>VLOOKUP(A430,'[1]CUT Bs'!A:S,10,FALSE)</f>
        <v>0</v>
      </c>
      <c r="P430" s="217">
        <f>VLOOKUP(A430,'[1]CUT Bs'!A:S,11,FALSE)</f>
        <v>0</v>
      </c>
      <c r="Q430" s="217">
        <f>VLOOKUP(A430,'[1]CUT Bs'!A:S,12,FALSE)</f>
        <v>0</v>
      </c>
      <c r="R430" s="217">
        <f>VLOOKUP(A430,'[1]CUT Bs'!A:S,13,FALSE)</f>
        <v>0</v>
      </c>
      <c r="S430" s="217">
        <f>VLOOKUP(A430,'[1]CUT Bs'!A:S,14,FALSE)</f>
        <v>0</v>
      </c>
      <c r="T430" s="217">
        <f>VLOOKUP(A430,'[1]CUT Bs'!A:S,15,FALSE)</f>
        <v>0</v>
      </c>
      <c r="U430" s="217">
        <f>VLOOKUP(A430,'[1]CUT Bs'!A:S,16,FALSE)</f>
        <v>0</v>
      </c>
      <c r="V430" s="217">
        <f>VLOOKUP(A430,'[1]CUT Bs'!A:S,17,FALSE)</f>
        <v>0</v>
      </c>
      <c r="W430" s="217">
        <f>VLOOKUP(A430,'[1]RES. TRL'!F:H,2,FALSE)</f>
        <v>0</v>
      </c>
      <c r="X430" s="217">
        <f>VLOOKUP(A430,'[1]RES. TRL'!F:H,3,FALSE)</f>
        <v>0</v>
      </c>
      <c r="Y430" s="217">
        <f>VLOOKUP(A430,'[1]CUT USD'!A:N,2,FALSE)</f>
        <v>0</v>
      </c>
      <c r="Z430" s="217">
        <f>VLOOKUP(A430,'[1]CUT USD'!A:N,3,FALSE)</f>
        <v>0</v>
      </c>
      <c r="AA430" s="217">
        <f>VLOOKUP(A430,'[1]CUT USD'!A:N,4,FALSE)</f>
        <v>0</v>
      </c>
      <c r="AB430" s="217">
        <f>VLOOKUP(A430,'[1]CUT USD'!A:N,5,FALSE)</f>
        <v>0</v>
      </c>
      <c r="AC430" s="217">
        <f>VLOOKUP(A430,'[1]CUT USD'!A:N,6,FALSE)</f>
        <v>0</v>
      </c>
      <c r="AD430" s="217">
        <f>VLOOKUP(A430,'[1]CUT USD'!A:N,7,FALSE)</f>
        <v>0</v>
      </c>
      <c r="AE430" s="217">
        <f>VLOOKUP(A430,'[1]CUT USD'!A:N,8,FALSE)</f>
        <v>0</v>
      </c>
      <c r="AF430" s="217">
        <f>VLOOKUP(A430,'[1]CUT USD'!A:N,9,FALSE)</f>
        <v>0</v>
      </c>
      <c r="AG430" s="217">
        <f>VLOOKUP(A430,'[1]CUT USD'!A:N,10,FALSE)</f>
        <v>0</v>
      </c>
      <c r="AH430" s="217">
        <f>VLOOKUP(A430,'[1]CUT USD'!A:N,11,FALSE)</f>
        <v>0</v>
      </c>
      <c r="AI430" s="217">
        <f>VLOOKUP(A430,'[1]CUT USD'!A:N,12,FALSE)</f>
        <v>0</v>
      </c>
      <c r="AJ430" s="217">
        <f>VLOOKUP(A430,'[1]CUT USD'!A:N,13,FALSE)</f>
        <v>0</v>
      </c>
      <c r="AK430" s="217">
        <f>VLOOKUP(A430,'[1]CUT USD'!A:N,14,FALSE)</f>
        <v>0</v>
      </c>
      <c r="AL430" s="160">
        <f t="shared" si="8"/>
        <v>0</v>
      </c>
      <c r="AO430" s="84"/>
    </row>
    <row r="431" spans="1:41" ht="33" customHeight="1">
      <c r="A431" s="134">
        <v>1417</v>
      </c>
      <c r="B431" s="135" t="str">
        <f>PROPER(VLOOKUP(A431,[1]bd_lista!$A:$D,2,FALSE))</f>
        <v>Gobierno Autónomo Municipal De Turco</v>
      </c>
      <c r="C431" s="229" t="s">
        <v>11991</v>
      </c>
      <c r="D431" s="217">
        <f>VLOOKUP(A431,'[1]RES. TRL'!A:C,2,FALSE)</f>
        <v>0</v>
      </c>
      <c r="E431" s="217">
        <f>VLOOKUP(A431,'[1]RES. TRL'!A:C,3,FALSE)</f>
        <v>0</v>
      </c>
      <c r="F431" s="217">
        <f>VLOOKUP(A431,[1]RES.CDI!A:B,2,FALSE)</f>
        <v>0</v>
      </c>
      <c r="G431" s="217">
        <f>VLOOKUP(A431,'[1]CUT Bs'!A:S,2,FALSE)</f>
        <v>0</v>
      </c>
      <c r="H431" s="217">
        <f>VLOOKUP(A431,'[1]CUT Bs'!A:S,3,FALSE)</f>
        <v>0</v>
      </c>
      <c r="I431" s="217">
        <f>VLOOKUP(A431,'[1]CUT Bs'!A:S,4,FALSE)</f>
        <v>0</v>
      </c>
      <c r="J431" s="217">
        <f>VLOOKUP(A431,'[1]CUT Bs'!A:S,5,FALSE)</f>
        <v>0</v>
      </c>
      <c r="K431" s="217">
        <f>VLOOKUP(A431,'[1]CUT Bs'!A:S,6,FALSE)</f>
        <v>0</v>
      </c>
      <c r="L431" s="217">
        <f>VLOOKUP(A431,'[1]CUT Bs'!A:S,7,FALSE)</f>
        <v>0</v>
      </c>
      <c r="M431" s="217">
        <f>VLOOKUP(A431,'[1]CUT Bs'!A:S,8,FALSE)</f>
        <v>0</v>
      </c>
      <c r="N431" s="217">
        <f>VLOOKUP(A431,'[1]CUT Bs'!A:S,9,FALSE)</f>
        <v>0</v>
      </c>
      <c r="O431" s="217">
        <f>VLOOKUP(A431,'[1]CUT Bs'!A:S,10,FALSE)</f>
        <v>0</v>
      </c>
      <c r="P431" s="217">
        <f>VLOOKUP(A431,'[1]CUT Bs'!A:S,11,FALSE)</f>
        <v>0</v>
      </c>
      <c r="Q431" s="217">
        <f>VLOOKUP(A431,'[1]CUT Bs'!A:S,12,FALSE)</f>
        <v>0</v>
      </c>
      <c r="R431" s="217">
        <f>VLOOKUP(A431,'[1]CUT Bs'!A:S,13,FALSE)</f>
        <v>0</v>
      </c>
      <c r="S431" s="217">
        <f>VLOOKUP(A431,'[1]CUT Bs'!A:S,14,FALSE)</f>
        <v>0</v>
      </c>
      <c r="T431" s="217">
        <f>VLOOKUP(A431,'[1]CUT Bs'!A:S,15,FALSE)</f>
        <v>0</v>
      </c>
      <c r="U431" s="217">
        <f>VLOOKUP(A431,'[1]CUT Bs'!A:S,16,FALSE)</f>
        <v>0</v>
      </c>
      <c r="V431" s="217">
        <f>VLOOKUP(A431,'[1]CUT Bs'!A:S,17,FALSE)</f>
        <v>0</v>
      </c>
      <c r="W431" s="217">
        <f>VLOOKUP(A431,'[1]RES. TRL'!F:H,2,FALSE)</f>
        <v>0</v>
      </c>
      <c r="X431" s="217">
        <f>VLOOKUP(A431,'[1]RES. TRL'!F:H,3,FALSE)</f>
        <v>0</v>
      </c>
      <c r="Y431" s="217">
        <f>VLOOKUP(A431,'[1]CUT USD'!A:N,2,FALSE)</f>
        <v>0</v>
      </c>
      <c r="Z431" s="217">
        <f>VLOOKUP(A431,'[1]CUT USD'!A:N,3,FALSE)</f>
        <v>0</v>
      </c>
      <c r="AA431" s="217">
        <f>VLOOKUP(A431,'[1]CUT USD'!A:N,4,FALSE)</f>
        <v>0</v>
      </c>
      <c r="AB431" s="217">
        <f>VLOOKUP(A431,'[1]CUT USD'!A:N,5,FALSE)</f>
        <v>0</v>
      </c>
      <c r="AC431" s="217">
        <f>VLOOKUP(A431,'[1]CUT USD'!A:N,6,FALSE)</f>
        <v>0</v>
      </c>
      <c r="AD431" s="217">
        <f>VLOOKUP(A431,'[1]CUT USD'!A:N,7,FALSE)</f>
        <v>0</v>
      </c>
      <c r="AE431" s="217">
        <f>VLOOKUP(A431,'[1]CUT USD'!A:N,8,FALSE)</f>
        <v>0</v>
      </c>
      <c r="AF431" s="217">
        <f>VLOOKUP(A431,'[1]CUT USD'!A:N,9,FALSE)</f>
        <v>0</v>
      </c>
      <c r="AG431" s="217">
        <f>VLOOKUP(A431,'[1]CUT USD'!A:N,10,FALSE)</f>
        <v>0</v>
      </c>
      <c r="AH431" s="217">
        <f>VLOOKUP(A431,'[1]CUT USD'!A:N,11,FALSE)</f>
        <v>0</v>
      </c>
      <c r="AI431" s="217">
        <f>VLOOKUP(A431,'[1]CUT USD'!A:N,12,FALSE)</f>
        <v>0</v>
      </c>
      <c r="AJ431" s="217">
        <f>VLOOKUP(A431,'[1]CUT USD'!A:N,13,FALSE)</f>
        <v>0</v>
      </c>
      <c r="AK431" s="217">
        <f>VLOOKUP(A431,'[1]CUT USD'!A:N,14,FALSE)</f>
        <v>0</v>
      </c>
      <c r="AL431" s="160">
        <f t="shared" si="8"/>
        <v>0</v>
      </c>
      <c r="AO431" s="84"/>
    </row>
    <row r="432" spans="1:41" ht="33" customHeight="1">
      <c r="A432" s="134">
        <v>1418</v>
      </c>
      <c r="B432" s="135" t="str">
        <f>PROPER(VLOOKUP(A432,[1]bd_lista!$A:$D,2,FALSE))</f>
        <v>Gobierno Autónomo Municipal De Huachacalla</v>
      </c>
      <c r="C432" s="229" t="s">
        <v>11991</v>
      </c>
      <c r="D432" s="217">
        <f>VLOOKUP(A432,'[1]RES. TRL'!A:C,2,FALSE)</f>
        <v>0</v>
      </c>
      <c r="E432" s="217">
        <f>VLOOKUP(A432,'[1]RES. TRL'!A:C,3,FALSE)</f>
        <v>0</v>
      </c>
      <c r="F432" s="217">
        <f>VLOOKUP(A432,[1]RES.CDI!A:B,2,FALSE)</f>
        <v>0</v>
      </c>
      <c r="G432" s="217">
        <f>VLOOKUP(A432,'[1]CUT Bs'!A:S,2,FALSE)</f>
        <v>0</v>
      </c>
      <c r="H432" s="217">
        <f>VLOOKUP(A432,'[1]CUT Bs'!A:S,3,FALSE)</f>
        <v>0</v>
      </c>
      <c r="I432" s="217">
        <f>VLOOKUP(A432,'[1]CUT Bs'!A:S,4,FALSE)</f>
        <v>0</v>
      </c>
      <c r="J432" s="217">
        <f>VLOOKUP(A432,'[1]CUT Bs'!A:S,5,FALSE)</f>
        <v>0</v>
      </c>
      <c r="K432" s="217">
        <f>VLOOKUP(A432,'[1]CUT Bs'!A:S,6,FALSE)</f>
        <v>0</v>
      </c>
      <c r="L432" s="217">
        <f>VLOOKUP(A432,'[1]CUT Bs'!A:S,7,FALSE)</f>
        <v>0</v>
      </c>
      <c r="M432" s="217">
        <f>VLOOKUP(A432,'[1]CUT Bs'!A:S,8,FALSE)</f>
        <v>0</v>
      </c>
      <c r="N432" s="217">
        <f>VLOOKUP(A432,'[1]CUT Bs'!A:S,9,FALSE)</f>
        <v>0</v>
      </c>
      <c r="O432" s="217">
        <f>VLOOKUP(A432,'[1]CUT Bs'!A:S,10,FALSE)</f>
        <v>0</v>
      </c>
      <c r="P432" s="217">
        <f>VLOOKUP(A432,'[1]CUT Bs'!A:S,11,FALSE)</f>
        <v>0</v>
      </c>
      <c r="Q432" s="217">
        <f>VLOOKUP(A432,'[1]CUT Bs'!A:S,12,FALSE)</f>
        <v>0</v>
      </c>
      <c r="R432" s="217">
        <f>VLOOKUP(A432,'[1]CUT Bs'!A:S,13,FALSE)</f>
        <v>0</v>
      </c>
      <c r="S432" s="217">
        <f>VLOOKUP(A432,'[1]CUT Bs'!A:S,14,FALSE)</f>
        <v>0</v>
      </c>
      <c r="T432" s="217">
        <f>VLOOKUP(A432,'[1]CUT Bs'!A:S,15,FALSE)</f>
        <v>0</v>
      </c>
      <c r="U432" s="217">
        <f>VLOOKUP(A432,'[1]CUT Bs'!A:S,16,FALSE)</f>
        <v>0</v>
      </c>
      <c r="V432" s="217">
        <f>VLOOKUP(A432,'[1]CUT Bs'!A:S,17,FALSE)</f>
        <v>0</v>
      </c>
      <c r="W432" s="217">
        <f>VLOOKUP(A432,'[1]RES. TRL'!F:H,2,FALSE)</f>
        <v>0</v>
      </c>
      <c r="X432" s="217">
        <f>VLOOKUP(A432,'[1]RES. TRL'!F:H,3,FALSE)</f>
        <v>0</v>
      </c>
      <c r="Y432" s="217">
        <f>VLOOKUP(A432,'[1]CUT USD'!A:N,2,FALSE)</f>
        <v>0</v>
      </c>
      <c r="Z432" s="217">
        <f>VLOOKUP(A432,'[1]CUT USD'!A:N,3,FALSE)</f>
        <v>0</v>
      </c>
      <c r="AA432" s="217">
        <f>VLOOKUP(A432,'[1]CUT USD'!A:N,4,FALSE)</f>
        <v>0</v>
      </c>
      <c r="AB432" s="217">
        <f>VLOOKUP(A432,'[1]CUT USD'!A:N,5,FALSE)</f>
        <v>0</v>
      </c>
      <c r="AC432" s="217">
        <f>VLOOKUP(A432,'[1]CUT USD'!A:N,6,FALSE)</f>
        <v>0</v>
      </c>
      <c r="AD432" s="217">
        <f>VLOOKUP(A432,'[1]CUT USD'!A:N,7,FALSE)</f>
        <v>0</v>
      </c>
      <c r="AE432" s="217">
        <f>VLOOKUP(A432,'[1]CUT USD'!A:N,8,FALSE)</f>
        <v>0</v>
      </c>
      <c r="AF432" s="217">
        <f>VLOOKUP(A432,'[1]CUT USD'!A:N,9,FALSE)</f>
        <v>0</v>
      </c>
      <c r="AG432" s="217">
        <f>VLOOKUP(A432,'[1]CUT USD'!A:N,10,FALSE)</f>
        <v>0</v>
      </c>
      <c r="AH432" s="217">
        <f>VLOOKUP(A432,'[1]CUT USD'!A:N,11,FALSE)</f>
        <v>0</v>
      </c>
      <c r="AI432" s="217">
        <f>VLOOKUP(A432,'[1]CUT USD'!A:N,12,FALSE)</f>
        <v>0</v>
      </c>
      <c r="AJ432" s="217">
        <f>VLOOKUP(A432,'[1]CUT USD'!A:N,13,FALSE)</f>
        <v>0</v>
      </c>
      <c r="AK432" s="217">
        <f>VLOOKUP(A432,'[1]CUT USD'!A:N,14,FALSE)</f>
        <v>0</v>
      </c>
      <c r="AL432" s="160">
        <f t="shared" si="8"/>
        <v>0</v>
      </c>
      <c r="AO432" s="84"/>
    </row>
    <row r="433" spans="1:41" ht="33" customHeight="1">
      <c r="A433" s="134">
        <v>1419</v>
      </c>
      <c r="B433" s="135" t="str">
        <f>PROPER(VLOOKUP(A433,[1]bd_lista!$A:$D,2,FALSE))</f>
        <v>Gobierno Autónomo Municipal De Escara</v>
      </c>
      <c r="C433" s="229" t="s">
        <v>11991</v>
      </c>
      <c r="D433" s="217">
        <f>VLOOKUP(A433,'[1]RES. TRL'!A:C,2,FALSE)</f>
        <v>0</v>
      </c>
      <c r="E433" s="217">
        <f>VLOOKUP(A433,'[1]RES. TRL'!A:C,3,FALSE)</f>
        <v>0</v>
      </c>
      <c r="F433" s="217">
        <f>VLOOKUP(A433,[1]RES.CDI!A:B,2,FALSE)</f>
        <v>0</v>
      </c>
      <c r="G433" s="217">
        <f>VLOOKUP(A433,'[1]CUT Bs'!A:S,2,FALSE)</f>
        <v>0</v>
      </c>
      <c r="H433" s="217">
        <f>VLOOKUP(A433,'[1]CUT Bs'!A:S,3,FALSE)</f>
        <v>0</v>
      </c>
      <c r="I433" s="217">
        <f>VLOOKUP(A433,'[1]CUT Bs'!A:S,4,FALSE)</f>
        <v>0</v>
      </c>
      <c r="J433" s="217">
        <f>VLOOKUP(A433,'[1]CUT Bs'!A:S,5,FALSE)</f>
        <v>0</v>
      </c>
      <c r="K433" s="217">
        <f>VLOOKUP(A433,'[1]CUT Bs'!A:S,6,FALSE)</f>
        <v>0</v>
      </c>
      <c r="L433" s="217">
        <f>VLOOKUP(A433,'[1]CUT Bs'!A:S,7,FALSE)</f>
        <v>0</v>
      </c>
      <c r="M433" s="217">
        <f>VLOOKUP(A433,'[1]CUT Bs'!A:S,8,FALSE)</f>
        <v>0</v>
      </c>
      <c r="N433" s="217">
        <f>VLOOKUP(A433,'[1]CUT Bs'!A:S,9,FALSE)</f>
        <v>0</v>
      </c>
      <c r="O433" s="217">
        <f>VLOOKUP(A433,'[1]CUT Bs'!A:S,10,FALSE)</f>
        <v>0</v>
      </c>
      <c r="P433" s="217">
        <f>VLOOKUP(A433,'[1]CUT Bs'!A:S,11,FALSE)</f>
        <v>0</v>
      </c>
      <c r="Q433" s="217">
        <f>VLOOKUP(A433,'[1]CUT Bs'!A:S,12,FALSE)</f>
        <v>0</v>
      </c>
      <c r="R433" s="217">
        <f>VLOOKUP(A433,'[1]CUT Bs'!A:S,13,FALSE)</f>
        <v>0</v>
      </c>
      <c r="S433" s="217">
        <f>VLOOKUP(A433,'[1]CUT Bs'!A:S,14,FALSE)</f>
        <v>0</v>
      </c>
      <c r="T433" s="217">
        <f>VLOOKUP(A433,'[1]CUT Bs'!A:S,15,FALSE)</f>
        <v>0</v>
      </c>
      <c r="U433" s="217">
        <f>VLOOKUP(A433,'[1]CUT Bs'!A:S,16,FALSE)</f>
        <v>0</v>
      </c>
      <c r="V433" s="217">
        <f>VLOOKUP(A433,'[1]CUT Bs'!A:S,17,FALSE)</f>
        <v>0</v>
      </c>
      <c r="W433" s="217">
        <f>VLOOKUP(A433,'[1]RES. TRL'!F:H,2,FALSE)</f>
        <v>0</v>
      </c>
      <c r="X433" s="217">
        <f>VLOOKUP(A433,'[1]RES. TRL'!F:H,3,FALSE)</f>
        <v>0</v>
      </c>
      <c r="Y433" s="217">
        <f>VLOOKUP(A433,'[1]CUT USD'!A:N,2,FALSE)</f>
        <v>0</v>
      </c>
      <c r="Z433" s="217">
        <f>VLOOKUP(A433,'[1]CUT USD'!A:N,3,FALSE)</f>
        <v>0</v>
      </c>
      <c r="AA433" s="217">
        <f>VLOOKUP(A433,'[1]CUT USD'!A:N,4,FALSE)</f>
        <v>0</v>
      </c>
      <c r="AB433" s="217">
        <f>VLOOKUP(A433,'[1]CUT USD'!A:N,5,FALSE)</f>
        <v>0</v>
      </c>
      <c r="AC433" s="217">
        <f>VLOOKUP(A433,'[1]CUT USD'!A:N,6,FALSE)</f>
        <v>0</v>
      </c>
      <c r="AD433" s="217">
        <f>VLOOKUP(A433,'[1]CUT USD'!A:N,7,FALSE)</f>
        <v>0</v>
      </c>
      <c r="AE433" s="217">
        <f>VLOOKUP(A433,'[1]CUT USD'!A:N,8,FALSE)</f>
        <v>0</v>
      </c>
      <c r="AF433" s="217">
        <f>VLOOKUP(A433,'[1]CUT USD'!A:N,9,FALSE)</f>
        <v>0</v>
      </c>
      <c r="AG433" s="217">
        <f>VLOOKUP(A433,'[1]CUT USD'!A:N,10,FALSE)</f>
        <v>0</v>
      </c>
      <c r="AH433" s="217">
        <f>VLOOKUP(A433,'[1]CUT USD'!A:N,11,FALSE)</f>
        <v>0</v>
      </c>
      <c r="AI433" s="217">
        <f>VLOOKUP(A433,'[1]CUT USD'!A:N,12,FALSE)</f>
        <v>0</v>
      </c>
      <c r="AJ433" s="217">
        <f>VLOOKUP(A433,'[1]CUT USD'!A:N,13,FALSE)</f>
        <v>0</v>
      </c>
      <c r="AK433" s="217">
        <f>VLOOKUP(A433,'[1]CUT USD'!A:N,14,FALSE)</f>
        <v>0</v>
      </c>
      <c r="AL433" s="160">
        <f t="shared" si="8"/>
        <v>0</v>
      </c>
      <c r="AO433" s="84"/>
    </row>
    <row r="434" spans="1:41" ht="33" customHeight="1">
      <c r="A434" s="134">
        <v>1420</v>
      </c>
      <c r="B434" s="135" t="str">
        <f>PROPER(VLOOKUP(A434,[1]bd_lista!$A:$D,2,FALSE))</f>
        <v>Gobierno Autónomo Municipal De Cruz De Machacamarca</v>
      </c>
      <c r="C434" s="229" t="s">
        <v>11991</v>
      </c>
      <c r="D434" s="217">
        <f>VLOOKUP(A434,'[1]RES. TRL'!A:C,2,FALSE)</f>
        <v>0</v>
      </c>
      <c r="E434" s="217">
        <f>VLOOKUP(A434,'[1]RES. TRL'!A:C,3,FALSE)</f>
        <v>0</v>
      </c>
      <c r="F434" s="217">
        <f>VLOOKUP(A434,[1]RES.CDI!A:B,2,FALSE)</f>
        <v>0</v>
      </c>
      <c r="G434" s="217">
        <f>VLOOKUP(A434,'[1]CUT Bs'!A:S,2,FALSE)</f>
        <v>0</v>
      </c>
      <c r="H434" s="217">
        <f>VLOOKUP(A434,'[1]CUT Bs'!A:S,3,FALSE)</f>
        <v>0</v>
      </c>
      <c r="I434" s="217">
        <f>VLOOKUP(A434,'[1]CUT Bs'!A:S,4,FALSE)</f>
        <v>0</v>
      </c>
      <c r="J434" s="217">
        <f>VLOOKUP(A434,'[1]CUT Bs'!A:S,5,FALSE)</f>
        <v>0</v>
      </c>
      <c r="K434" s="217">
        <f>VLOOKUP(A434,'[1]CUT Bs'!A:S,6,FALSE)</f>
        <v>0</v>
      </c>
      <c r="L434" s="217">
        <f>VLOOKUP(A434,'[1]CUT Bs'!A:S,7,FALSE)</f>
        <v>0</v>
      </c>
      <c r="M434" s="217">
        <f>VLOOKUP(A434,'[1]CUT Bs'!A:S,8,FALSE)</f>
        <v>0</v>
      </c>
      <c r="N434" s="217">
        <f>VLOOKUP(A434,'[1]CUT Bs'!A:S,9,FALSE)</f>
        <v>0</v>
      </c>
      <c r="O434" s="217">
        <f>VLOOKUP(A434,'[1]CUT Bs'!A:S,10,FALSE)</f>
        <v>0</v>
      </c>
      <c r="P434" s="217">
        <f>VLOOKUP(A434,'[1]CUT Bs'!A:S,11,FALSE)</f>
        <v>0</v>
      </c>
      <c r="Q434" s="217">
        <f>VLOOKUP(A434,'[1]CUT Bs'!A:S,12,FALSE)</f>
        <v>0</v>
      </c>
      <c r="R434" s="217">
        <f>VLOOKUP(A434,'[1]CUT Bs'!A:S,13,FALSE)</f>
        <v>0</v>
      </c>
      <c r="S434" s="217">
        <f>VLOOKUP(A434,'[1]CUT Bs'!A:S,14,FALSE)</f>
        <v>0</v>
      </c>
      <c r="T434" s="217">
        <f>VLOOKUP(A434,'[1]CUT Bs'!A:S,15,FALSE)</f>
        <v>0</v>
      </c>
      <c r="U434" s="217">
        <f>VLOOKUP(A434,'[1]CUT Bs'!A:S,16,FALSE)</f>
        <v>0</v>
      </c>
      <c r="V434" s="217">
        <f>VLOOKUP(A434,'[1]CUT Bs'!A:S,17,FALSE)</f>
        <v>0</v>
      </c>
      <c r="W434" s="217">
        <f>VLOOKUP(A434,'[1]RES. TRL'!F:H,2,FALSE)</f>
        <v>0</v>
      </c>
      <c r="X434" s="217">
        <f>VLOOKUP(A434,'[1]RES. TRL'!F:H,3,FALSE)</f>
        <v>0</v>
      </c>
      <c r="Y434" s="217">
        <f>VLOOKUP(A434,'[1]CUT USD'!A:N,2,FALSE)</f>
        <v>0</v>
      </c>
      <c r="Z434" s="217">
        <f>VLOOKUP(A434,'[1]CUT USD'!A:N,3,FALSE)</f>
        <v>0</v>
      </c>
      <c r="AA434" s="217">
        <f>VLOOKUP(A434,'[1]CUT USD'!A:N,4,FALSE)</f>
        <v>0</v>
      </c>
      <c r="AB434" s="217">
        <f>VLOOKUP(A434,'[1]CUT USD'!A:N,5,FALSE)</f>
        <v>0</v>
      </c>
      <c r="AC434" s="217">
        <f>VLOOKUP(A434,'[1]CUT USD'!A:N,6,FALSE)</f>
        <v>0</v>
      </c>
      <c r="AD434" s="217">
        <f>VLOOKUP(A434,'[1]CUT USD'!A:N,7,FALSE)</f>
        <v>0</v>
      </c>
      <c r="AE434" s="217">
        <f>VLOOKUP(A434,'[1]CUT USD'!A:N,8,FALSE)</f>
        <v>0</v>
      </c>
      <c r="AF434" s="217">
        <f>VLOOKUP(A434,'[1]CUT USD'!A:N,9,FALSE)</f>
        <v>0</v>
      </c>
      <c r="AG434" s="217">
        <f>VLOOKUP(A434,'[1]CUT USD'!A:N,10,FALSE)</f>
        <v>0</v>
      </c>
      <c r="AH434" s="217">
        <f>VLOOKUP(A434,'[1]CUT USD'!A:N,11,FALSE)</f>
        <v>0</v>
      </c>
      <c r="AI434" s="217">
        <f>VLOOKUP(A434,'[1]CUT USD'!A:N,12,FALSE)</f>
        <v>0</v>
      </c>
      <c r="AJ434" s="217">
        <f>VLOOKUP(A434,'[1]CUT USD'!A:N,13,FALSE)</f>
        <v>0</v>
      </c>
      <c r="AK434" s="217">
        <f>VLOOKUP(A434,'[1]CUT USD'!A:N,14,FALSE)</f>
        <v>0</v>
      </c>
      <c r="AL434" s="160">
        <f t="shared" si="8"/>
        <v>0</v>
      </c>
      <c r="AO434" s="84"/>
    </row>
    <row r="435" spans="1:41" ht="33" customHeight="1">
      <c r="A435" s="134">
        <v>1421</v>
      </c>
      <c r="B435" s="135" t="str">
        <f>PROPER(VLOOKUP(A435,[1]bd_lista!$A:$D,2,FALSE))</f>
        <v>Gobierno Autónomo Municipal De Yunguyo De Litoral</v>
      </c>
      <c r="C435" s="229" t="s">
        <v>11991</v>
      </c>
      <c r="D435" s="217">
        <f>VLOOKUP(A435,'[1]RES. TRL'!A:C,2,FALSE)</f>
        <v>0</v>
      </c>
      <c r="E435" s="217">
        <f>VLOOKUP(A435,'[1]RES. TRL'!A:C,3,FALSE)</f>
        <v>0</v>
      </c>
      <c r="F435" s="217">
        <f>VLOOKUP(A435,[1]RES.CDI!A:B,2,FALSE)</f>
        <v>0</v>
      </c>
      <c r="G435" s="217">
        <f>VLOOKUP(A435,'[1]CUT Bs'!A:S,2,FALSE)</f>
        <v>0</v>
      </c>
      <c r="H435" s="217">
        <f>VLOOKUP(A435,'[1]CUT Bs'!A:S,3,FALSE)</f>
        <v>0</v>
      </c>
      <c r="I435" s="217">
        <f>VLOOKUP(A435,'[1]CUT Bs'!A:S,4,FALSE)</f>
        <v>0</v>
      </c>
      <c r="J435" s="217">
        <f>VLOOKUP(A435,'[1]CUT Bs'!A:S,5,FALSE)</f>
        <v>0</v>
      </c>
      <c r="K435" s="217">
        <f>VLOOKUP(A435,'[1]CUT Bs'!A:S,6,FALSE)</f>
        <v>0</v>
      </c>
      <c r="L435" s="217">
        <f>VLOOKUP(A435,'[1]CUT Bs'!A:S,7,FALSE)</f>
        <v>0</v>
      </c>
      <c r="M435" s="217">
        <f>VLOOKUP(A435,'[1]CUT Bs'!A:S,8,FALSE)</f>
        <v>0</v>
      </c>
      <c r="N435" s="217">
        <f>VLOOKUP(A435,'[1]CUT Bs'!A:S,9,FALSE)</f>
        <v>0</v>
      </c>
      <c r="O435" s="217">
        <f>VLOOKUP(A435,'[1]CUT Bs'!A:S,10,FALSE)</f>
        <v>0</v>
      </c>
      <c r="P435" s="217">
        <f>VLOOKUP(A435,'[1]CUT Bs'!A:S,11,FALSE)</f>
        <v>0</v>
      </c>
      <c r="Q435" s="217">
        <f>VLOOKUP(A435,'[1]CUT Bs'!A:S,12,FALSE)</f>
        <v>0</v>
      </c>
      <c r="R435" s="217">
        <f>VLOOKUP(A435,'[1]CUT Bs'!A:S,13,FALSE)</f>
        <v>0</v>
      </c>
      <c r="S435" s="217">
        <f>VLOOKUP(A435,'[1]CUT Bs'!A:S,14,FALSE)</f>
        <v>0</v>
      </c>
      <c r="T435" s="217">
        <f>VLOOKUP(A435,'[1]CUT Bs'!A:S,15,FALSE)</f>
        <v>0</v>
      </c>
      <c r="U435" s="217">
        <f>VLOOKUP(A435,'[1]CUT Bs'!A:S,16,FALSE)</f>
        <v>0</v>
      </c>
      <c r="V435" s="217">
        <f>VLOOKUP(A435,'[1]CUT Bs'!A:S,17,FALSE)</f>
        <v>0</v>
      </c>
      <c r="W435" s="217">
        <f>VLOOKUP(A435,'[1]RES. TRL'!F:H,2,FALSE)</f>
        <v>0</v>
      </c>
      <c r="X435" s="217">
        <f>VLOOKUP(A435,'[1]RES. TRL'!F:H,3,FALSE)</f>
        <v>0</v>
      </c>
      <c r="Y435" s="217">
        <f>VLOOKUP(A435,'[1]CUT USD'!A:N,2,FALSE)</f>
        <v>0</v>
      </c>
      <c r="Z435" s="217">
        <f>VLOOKUP(A435,'[1]CUT USD'!A:N,3,FALSE)</f>
        <v>0</v>
      </c>
      <c r="AA435" s="217">
        <f>VLOOKUP(A435,'[1]CUT USD'!A:N,4,FALSE)</f>
        <v>0</v>
      </c>
      <c r="AB435" s="217">
        <f>VLOOKUP(A435,'[1]CUT USD'!A:N,5,FALSE)</f>
        <v>0</v>
      </c>
      <c r="AC435" s="217">
        <f>VLOOKUP(A435,'[1]CUT USD'!A:N,6,FALSE)</f>
        <v>0</v>
      </c>
      <c r="AD435" s="217">
        <f>VLOOKUP(A435,'[1]CUT USD'!A:N,7,FALSE)</f>
        <v>0</v>
      </c>
      <c r="AE435" s="217">
        <f>VLOOKUP(A435,'[1]CUT USD'!A:N,8,FALSE)</f>
        <v>0</v>
      </c>
      <c r="AF435" s="217">
        <f>VLOOKUP(A435,'[1]CUT USD'!A:N,9,FALSE)</f>
        <v>0</v>
      </c>
      <c r="AG435" s="217">
        <f>VLOOKUP(A435,'[1]CUT USD'!A:N,10,FALSE)</f>
        <v>0</v>
      </c>
      <c r="AH435" s="217">
        <f>VLOOKUP(A435,'[1]CUT USD'!A:N,11,FALSE)</f>
        <v>0</v>
      </c>
      <c r="AI435" s="217">
        <f>VLOOKUP(A435,'[1]CUT USD'!A:N,12,FALSE)</f>
        <v>0</v>
      </c>
      <c r="AJ435" s="217">
        <f>VLOOKUP(A435,'[1]CUT USD'!A:N,13,FALSE)</f>
        <v>0</v>
      </c>
      <c r="AK435" s="217">
        <f>VLOOKUP(A435,'[1]CUT USD'!A:N,14,FALSE)</f>
        <v>0</v>
      </c>
      <c r="AL435" s="160">
        <f t="shared" si="8"/>
        <v>0</v>
      </c>
      <c r="AO435" s="84"/>
    </row>
    <row r="436" spans="1:41" ht="33" customHeight="1">
      <c r="A436" s="134">
        <v>1422</v>
      </c>
      <c r="B436" s="135" t="str">
        <f>PROPER(VLOOKUP(A436,[1]bd_lista!$A:$D,2,FALSE))</f>
        <v>Gobierno Autónomo Municipal De Esmeralda</v>
      </c>
      <c r="C436" s="229" t="s">
        <v>11991</v>
      </c>
      <c r="D436" s="217">
        <f>VLOOKUP(A436,'[1]RES. TRL'!A:C,2,FALSE)</f>
        <v>0</v>
      </c>
      <c r="E436" s="217">
        <f>VLOOKUP(A436,'[1]RES. TRL'!A:C,3,FALSE)</f>
        <v>0</v>
      </c>
      <c r="F436" s="217">
        <f>VLOOKUP(A436,[1]RES.CDI!A:B,2,FALSE)</f>
        <v>0</v>
      </c>
      <c r="G436" s="217">
        <f>VLOOKUP(A436,'[1]CUT Bs'!A:S,2,FALSE)</f>
        <v>0</v>
      </c>
      <c r="H436" s="217">
        <f>VLOOKUP(A436,'[1]CUT Bs'!A:S,3,FALSE)</f>
        <v>0</v>
      </c>
      <c r="I436" s="217">
        <f>VLOOKUP(A436,'[1]CUT Bs'!A:S,4,FALSE)</f>
        <v>0</v>
      </c>
      <c r="J436" s="217">
        <f>VLOOKUP(A436,'[1]CUT Bs'!A:S,5,FALSE)</f>
        <v>0</v>
      </c>
      <c r="K436" s="217">
        <f>VLOOKUP(A436,'[1]CUT Bs'!A:S,6,FALSE)</f>
        <v>0</v>
      </c>
      <c r="L436" s="217">
        <f>VLOOKUP(A436,'[1]CUT Bs'!A:S,7,FALSE)</f>
        <v>0</v>
      </c>
      <c r="M436" s="217">
        <f>VLOOKUP(A436,'[1]CUT Bs'!A:S,8,FALSE)</f>
        <v>0</v>
      </c>
      <c r="N436" s="217">
        <f>VLOOKUP(A436,'[1]CUT Bs'!A:S,9,FALSE)</f>
        <v>0</v>
      </c>
      <c r="O436" s="217">
        <f>VLOOKUP(A436,'[1]CUT Bs'!A:S,10,FALSE)</f>
        <v>0</v>
      </c>
      <c r="P436" s="217">
        <f>VLOOKUP(A436,'[1]CUT Bs'!A:S,11,FALSE)</f>
        <v>0</v>
      </c>
      <c r="Q436" s="217">
        <f>VLOOKUP(A436,'[1]CUT Bs'!A:S,12,FALSE)</f>
        <v>0</v>
      </c>
      <c r="R436" s="217">
        <f>VLOOKUP(A436,'[1]CUT Bs'!A:S,13,FALSE)</f>
        <v>0</v>
      </c>
      <c r="S436" s="217">
        <f>VLOOKUP(A436,'[1]CUT Bs'!A:S,14,FALSE)</f>
        <v>0</v>
      </c>
      <c r="T436" s="217">
        <f>VLOOKUP(A436,'[1]CUT Bs'!A:S,15,FALSE)</f>
        <v>0</v>
      </c>
      <c r="U436" s="217">
        <f>VLOOKUP(A436,'[1]CUT Bs'!A:S,16,FALSE)</f>
        <v>0</v>
      </c>
      <c r="V436" s="217">
        <f>VLOOKUP(A436,'[1]CUT Bs'!A:S,17,FALSE)</f>
        <v>0</v>
      </c>
      <c r="W436" s="217">
        <f>VLOOKUP(A436,'[1]RES. TRL'!F:H,2,FALSE)</f>
        <v>0</v>
      </c>
      <c r="X436" s="217">
        <f>VLOOKUP(A436,'[1]RES. TRL'!F:H,3,FALSE)</f>
        <v>0</v>
      </c>
      <c r="Y436" s="217">
        <f>VLOOKUP(A436,'[1]CUT USD'!A:N,2,FALSE)</f>
        <v>0</v>
      </c>
      <c r="Z436" s="217">
        <f>VLOOKUP(A436,'[1]CUT USD'!A:N,3,FALSE)</f>
        <v>0</v>
      </c>
      <c r="AA436" s="217">
        <f>VLOOKUP(A436,'[1]CUT USD'!A:N,4,FALSE)</f>
        <v>0</v>
      </c>
      <c r="AB436" s="217">
        <f>VLOOKUP(A436,'[1]CUT USD'!A:N,5,FALSE)</f>
        <v>0</v>
      </c>
      <c r="AC436" s="217">
        <f>VLOOKUP(A436,'[1]CUT USD'!A:N,6,FALSE)</f>
        <v>0</v>
      </c>
      <c r="AD436" s="217">
        <f>VLOOKUP(A436,'[1]CUT USD'!A:N,7,FALSE)</f>
        <v>0</v>
      </c>
      <c r="AE436" s="217">
        <f>VLOOKUP(A436,'[1]CUT USD'!A:N,8,FALSE)</f>
        <v>0</v>
      </c>
      <c r="AF436" s="217">
        <f>VLOOKUP(A436,'[1]CUT USD'!A:N,9,FALSE)</f>
        <v>0</v>
      </c>
      <c r="AG436" s="217">
        <f>VLOOKUP(A436,'[1]CUT USD'!A:N,10,FALSE)</f>
        <v>0</v>
      </c>
      <c r="AH436" s="217">
        <f>VLOOKUP(A436,'[1]CUT USD'!A:N,11,FALSE)</f>
        <v>0</v>
      </c>
      <c r="AI436" s="217">
        <f>VLOOKUP(A436,'[1]CUT USD'!A:N,12,FALSE)</f>
        <v>0</v>
      </c>
      <c r="AJ436" s="217">
        <f>VLOOKUP(A436,'[1]CUT USD'!A:N,13,FALSE)</f>
        <v>0</v>
      </c>
      <c r="AK436" s="217">
        <f>VLOOKUP(A436,'[1]CUT USD'!A:N,14,FALSE)</f>
        <v>0</v>
      </c>
      <c r="AL436" s="160">
        <f t="shared" si="8"/>
        <v>0</v>
      </c>
      <c r="AO436" s="84"/>
    </row>
    <row r="437" spans="1:41" ht="33" customHeight="1">
      <c r="A437" s="134">
        <v>1423</v>
      </c>
      <c r="B437" s="135" t="str">
        <f>PROPER(VLOOKUP(A437,[1]bd_lista!$A:$D,2,FALSE))</f>
        <v>Gobierno Autónomo Municipal De Toledo</v>
      </c>
      <c r="C437" s="229" t="s">
        <v>11991</v>
      </c>
      <c r="D437" s="217">
        <f>VLOOKUP(A437,'[1]RES. TRL'!A:C,2,FALSE)</f>
        <v>0</v>
      </c>
      <c r="E437" s="217">
        <f>VLOOKUP(A437,'[1]RES. TRL'!A:C,3,FALSE)</f>
        <v>0</v>
      </c>
      <c r="F437" s="217">
        <f>VLOOKUP(A437,[1]RES.CDI!A:B,2,FALSE)</f>
        <v>0</v>
      </c>
      <c r="G437" s="217">
        <f>VLOOKUP(A437,'[1]CUT Bs'!A:S,2,FALSE)</f>
        <v>0</v>
      </c>
      <c r="H437" s="217">
        <f>VLOOKUP(A437,'[1]CUT Bs'!A:S,3,FALSE)</f>
        <v>0</v>
      </c>
      <c r="I437" s="217">
        <f>VLOOKUP(A437,'[1]CUT Bs'!A:S,4,FALSE)</f>
        <v>0</v>
      </c>
      <c r="J437" s="217">
        <f>VLOOKUP(A437,'[1]CUT Bs'!A:S,5,FALSE)</f>
        <v>0</v>
      </c>
      <c r="K437" s="217">
        <f>VLOOKUP(A437,'[1]CUT Bs'!A:S,6,FALSE)</f>
        <v>0</v>
      </c>
      <c r="L437" s="217">
        <f>VLOOKUP(A437,'[1]CUT Bs'!A:S,7,FALSE)</f>
        <v>0</v>
      </c>
      <c r="M437" s="217">
        <f>VLOOKUP(A437,'[1]CUT Bs'!A:S,8,FALSE)</f>
        <v>0</v>
      </c>
      <c r="N437" s="217">
        <f>VLOOKUP(A437,'[1]CUT Bs'!A:S,9,FALSE)</f>
        <v>0</v>
      </c>
      <c r="O437" s="217">
        <f>VLOOKUP(A437,'[1]CUT Bs'!A:S,10,FALSE)</f>
        <v>0</v>
      </c>
      <c r="P437" s="217">
        <f>VLOOKUP(A437,'[1]CUT Bs'!A:S,11,FALSE)</f>
        <v>0</v>
      </c>
      <c r="Q437" s="217">
        <f>VLOOKUP(A437,'[1]CUT Bs'!A:S,12,FALSE)</f>
        <v>0</v>
      </c>
      <c r="R437" s="217">
        <f>VLOOKUP(A437,'[1]CUT Bs'!A:S,13,FALSE)</f>
        <v>0</v>
      </c>
      <c r="S437" s="217">
        <f>VLOOKUP(A437,'[1]CUT Bs'!A:S,14,FALSE)</f>
        <v>0</v>
      </c>
      <c r="T437" s="217">
        <f>VLOOKUP(A437,'[1]CUT Bs'!A:S,15,FALSE)</f>
        <v>0</v>
      </c>
      <c r="U437" s="217">
        <f>VLOOKUP(A437,'[1]CUT Bs'!A:S,16,FALSE)</f>
        <v>0</v>
      </c>
      <c r="V437" s="217">
        <f>VLOOKUP(A437,'[1]CUT Bs'!A:S,17,FALSE)</f>
        <v>0</v>
      </c>
      <c r="W437" s="217">
        <f>VLOOKUP(A437,'[1]RES. TRL'!F:H,2,FALSE)</f>
        <v>0</v>
      </c>
      <c r="X437" s="217">
        <f>VLOOKUP(A437,'[1]RES. TRL'!F:H,3,FALSE)</f>
        <v>0</v>
      </c>
      <c r="Y437" s="217">
        <f>VLOOKUP(A437,'[1]CUT USD'!A:N,2,FALSE)</f>
        <v>0</v>
      </c>
      <c r="Z437" s="217">
        <f>VLOOKUP(A437,'[1]CUT USD'!A:N,3,FALSE)</f>
        <v>0</v>
      </c>
      <c r="AA437" s="217">
        <f>VLOOKUP(A437,'[1]CUT USD'!A:N,4,FALSE)</f>
        <v>0</v>
      </c>
      <c r="AB437" s="217">
        <f>VLOOKUP(A437,'[1]CUT USD'!A:N,5,FALSE)</f>
        <v>0</v>
      </c>
      <c r="AC437" s="217">
        <f>VLOOKUP(A437,'[1]CUT USD'!A:N,6,FALSE)</f>
        <v>0</v>
      </c>
      <c r="AD437" s="217">
        <f>VLOOKUP(A437,'[1]CUT USD'!A:N,7,FALSE)</f>
        <v>0</v>
      </c>
      <c r="AE437" s="217">
        <f>VLOOKUP(A437,'[1]CUT USD'!A:N,8,FALSE)</f>
        <v>0</v>
      </c>
      <c r="AF437" s="217">
        <f>VLOOKUP(A437,'[1]CUT USD'!A:N,9,FALSE)</f>
        <v>0</v>
      </c>
      <c r="AG437" s="217">
        <f>VLOOKUP(A437,'[1]CUT USD'!A:N,10,FALSE)</f>
        <v>0</v>
      </c>
      <c r="AH437" s="217">
        <f>VLOOKUP(A437,'[1]CUT USD'!A:N,11,FALSE)</f>
        <v>0</v>
      </c>
      <c r="AI437" s="217">
        <f>VLOOKUP(A437,'[1]CUT USD'!A:N,12,FALSE)</f>
        <v>0</v>
      </c>
      <c r="AJ437" s="217">
        <f>VLOOKUP(A437,'[1]CUT USD'!A:N,13,FALSE)</f>
        <v>0</v>
      </c>
      <c r="AK437" s="217">
        <f>VLOOKUP(A437,'[1]CUT USD'!A:N,14,FALSE)</f>
        <v>0</v>
      </c>
      <c r="AL437" s="160">
        <f t="shared" si="8"/>
        <v>0</v>
      </c>
      <c r="AO437" s="84"/>
    </row>
    <row r="438" spans="1:41" ht="33" customHeight="1">
      <c r="A438" s="134">
        <v>1424</v>
      </c>
      <c r="B438" s="135" t="str">
        <f>PROPER(VLOOKUP(A438,[1]bd_lista!$A:$D,2,FALSE))</f>
        <v>Gobierno Autónomo Municipal De Andamarca (Santiago De Andamarca)</v>
      </c>
      <c r="C438" s="229" t="s">
        <v>11991</v>
      </c>
      <c r="D438" s="217">
        <f>VLOOKUP(A438,'[1]RES. TRL'!A:C,2,FALSE)</f>
        <v>0</v>
      </c>
      <c r="E438" s="217">
        <f>VLOOKUP(A438,'[1]RES. TRL'!A:C,3,FALSE)</f>
        <v>0</v>
      </c>
      <c r="F438" s="217">
        <f>VLOOKUP(A438,[1]RES.CDI!A:B,2,FALSE)</f>
        <v>0</v>
      </c>
      <c r="G438" s="217">
        <f>VLOOKUP(A438,'[1]CUT Bs'!A:S,2,FALSE)</f>
        <v>0</v>
      </c>
      <c r="H438" s="217">
        <f>VLOOKUP(A438,'[1]CUT Bs'!A:S,3,FALSE)</f>
        <v>0</v>
      </c>
      <c r="I438" s="217">
        <f>VLOOKUP(A438,'[1]CUT Bs'!A:S,4,FALSE)</f>
        <v>0</v>
      </c>
      <c r="J438" s="217">
        <f>VLOOKUP(A438,'[1]CUT Bs'!A:S,5,FALSE)</f>
        <v>0</v>
      </c>
      <c r="K438" s="217">
        <f>VLOOKUP(A438,'[1]CUT Bs'!A:S,6,FALSE)</f>
        <v>0</v>
      </c>
      <c r="L438" s="217">
        <f>VLOOKUP(A438,'[1]CUT Bs'!A:S,7,FALSE)</f>
        <v>0</v>
      </c>
      <c r="M438" s="217">
        <f>VLOOKUP(A438,'[1]CUT Bs'!A:S,8,FALSE)</f>
        <v>0</v>
      </c>
      <c r="N438" s="217">
        <f>VLOOKUP(A438,'[1]CUT Bs'!A:S,9,FALSE)</f>
        <v>0</v>
      </c>
      <c r="O438" s="217">
        <f>VLOOKUP(A438,'[1]CUT Bs'!A:S,10,FALSE)</f>
        <v>0</v>
      </c>
      <c r="P438" s="217">
        <f>VLOOKUP(A438,'[1]CUT Bs'!A:S,11,FALSE)</f>
        <v>0</v>
      </c>
      <c r="Q438" s="217">
        <f>VLOOKUP(A438,'[1]CUT Bs'!A:S,12,FALSE)</f>
        <v>0</v>
      </c>
      <c r="R438" s="217">
        <f>VLOOKUP(A438,'[1]CUT Bs'!A:S,13,FALSE)</f>
        <v>0</v>
      </c>
      <c r="S438" s="217">
        <f>VLOOKUP(A438,'[1]CUT Bs'!A:S,14,FALSE)</f>
        <v>0</v>
      </c>
      <c r="T438" s="217">
        <f>VLOOKUP(A438,'[1]CUT Bs'!A:S,15,FALSE)</f>
        <v>0</v>
      </c>
      <c r="U438" s="217">
        <f>VLOOKUP(A438,'[1]CUT Bs'!A:S,16,FALSE)</f>
        <v>0</v>
      </c>
      <c r="V438" s="217">
        <f>VLOOKUP(A438,'[1]CUT Bs'!A:S,17,FALSE)</f>
        <v>0</v>
      </c>
      <c r="W438" s="217">
        <f>VLOOKUP(A438,'[1]RES. TRL'!F:H,2,FALSE)</f>
        <v>0</v>
      </c>
      <c r="X438" s="217">
        <f>VLOOKUP(A438,'[1]RES. TRL'!F:H,3,FALSE)</f>
        <v>0</v>
      </c>
      <c r="Y438" s="217">
        <f>VLOOKUP(A438,'[1]CUT USD'!A:N,2,FALSE)</f>
        <v>0</v>
      </c>
      <c r="Z438" s="217">
        <f>VLOOKUP(A438,'[1]CUT USD'!A:N,3,FALSE)</f>
        <v>0</v>
      </c>
      <c r="AA438" s="217">
        <f>VLOOKUP(A438,'[1]CUT USD'!A:N,4,FALSE)</f>
        <v>0</v>
      </c>
      <c r="AB438" s="217">
        <f>VLOOKUP(A438,'[1]CUT USD'!A:N,5,FALSE)</f>
        <v>0</v>
      </c>
      <c r="AC438" s="217">
        <f>VLOOKUP(A438,'[1]CUT USD'!A:N,6,FALSE)</f>
        <v>0</v>
      </c>
      <c r="AD438" s="217">
        <f>VLOOKUP(A438,'[1]CUT USD'!A:N,7,FALSE)</f>
        <v>0</v>
      </c>
      <c r="AE438" s="217">
        <f>VLOOKUP(A438,'[1]CUT USD'!A:N,8,FALSE)</f>
        <v>0</v>
      </c>
      <c r="AF438" s="217">
        <f>VLOOKUP(A438,'[1]CUT USD'!A:N,9,FALSE)</f>
        <v>0</v>
      </c>
      <c r="AG438" s="217">
        <f>VLOOKUP(A438,'[1]CUT USD'!A:N,10,FALSE)</f>
        <v>0</v>
      </c>
      <c r="AH438" s="217">
        <f>VLOOKUP(A438,'[1]CUT USD'!A:N,11,FALSE)</f>
        <v>0</v>
      </c>
      <c r="AI438" s="217">
        <f>VLOOKUP(A438,'[1]CUT USD'!A:N,12,FALSE)</f>
        <v>0</v>
      </c>
      <c r="AJ438" s="217">
        <f>VLOOKUP(A438,'[1]CUT USD'!A:N,13,FALSE)</f>
        <v>0</v>
      </c>
      <c r="AK438" s="217">
        <f>VLOOKUP(A438,'[1]CUT USD'!A:N,14,FALSE)</f>
        <v>0</v>
      </c>
      <c r="AL438" s="160">
        <f t="shared" si="8"/>
        <v>0</v>
      </c>
      <c r="AO438" s="84"/>
    </row>
    <row r="439" spans="1:41" ht="33" customHeight="1">
      <c r="A439" s="134">
        <v>1425</v>
      </c>
      <c r="B439" s="135" t="str">
        <f>PROPER(VLOOKUP(A439,[1]bd_lista!$A:$D,2,FALSE))</f>
        <v>Gobierno Autónomo Municipal De Belén De Andamarca</v>
      </c>
      <c r="C439" s="229" t="s">
        <v>11991</v>
      </c>
      <c r="D439" s="217">
        <f>VLOOKUP(A439,'[1]RES. TRL'!A:C,2,FALSE)</f>
        <v>0</v>
      </c>
      <c r="E439" s="217">
        <f>VLOOKUP(A439,'[1]RES. TRL'!A:C,3,FALSE)</f>
        <v>0</v>
      </c>
      <c r="F439" s="217">
        <f>VLOOKUP(A439,[1]RES.CDI!A:B,2,FALSE)</f>
        <v>0</v>
      </c>
      <c r="G439" s="217">
        <f>VLOOKUP(A439,'[1]CUT Bs'!A:S,2,FALSE)</f>
        <v>0</v>
      </c>
      <c r="H439" s="217">
        <f>VLOOKUP(A439,'[1]CUT Bs'!A:S,3,FALSE)</f>
        <v>0</v>
      </c>
      <c r="I439" s="217">
        <f>VLOOKUP(A439,'[1]CUT Bs'!A:S,4,FALSE)</f>
        <v>0</v>
      </c>
      <c r="J439" s="217">
        <f>VLOOKUP(A439,'[1]CUT Bs'!A:S,5,FALSE)</f>
        <v>0</v>
      </c>
      <c r="K439" s="217">
        <f>VLOOKUP(A439,'[1]CUT Bs'!A:S,6,FALSE)</f>
        <v>0</v>
      </c>
      <c r="L439" s="217">
        <f>VLOOKUP(A439,'[1]CUT Bs'!A:S,7,FALSE)</f>
        <v>0</v>
      </c>
      <c r="M439" s="217">
        <f>VLOOKUP(A439,'[1]CUT Bs'!A:S,8,FALSE)</f>
        <v>0</v>
      </c>
      <c r="N439" s="217">
        <f>VLOOKUP(A439,'[1]CUT Bs'!A:S,9,FALSE)</f>
        <v>0</v>
      </c>
      <c r="O439" s="217">
        <f>VLOOKUP(A439,'[1]CUT Bs'!A:S,10,FALSE)</f>
        <v>0</v>
      </c>
      <c r="P439" s="217">
        <f>VLOOKUP(A439,'[1]CUT Bs'!A:S,11,FALSE)</f>
        <v>0</v>
      </c>
      <c r="Q439" s="217">
        <f>VLOOKUP(A439,'[1]CUT Bs'!A:S,12,FALSE)</f>
        <v>0</v>
      </c>
      <c r="R439" s="217">
        <f>VLOOKUP(A439,'[1]CUT Bs'!A:S,13,FALSE)</f>
        <v>0</v>
      </c>
      <c r="S439" s="217">
        <f>VLOOKUP(A439,'[1]CUT Bs'!A:S,14,FALSE)</f>
        <v>0</v>
      </c>
      <c r="T439" s="217">
        <f>VLOOKUP(A439,'[1]CUT Bs'!A:S,15,FALSE)</f>
        <v>0</v>
      </c>
      <c r="U439" s="217">
        <f>VLOOKUP(A439,'[1]CUT Bs'!A:S,16,FALSE)</f>
        <v>0</v>
      </c>
      <c r="V439" s="217">
        <f>VLOOKUP(A439,'[1]CUT Bs'!A:S,17,FALSE)</f>
        <v>0</v>
      </c>
      <c r="W439" s="217">
        <f>VLOOKUP(A439,'[1]RES. TRL'!F:H,2,FALSE)</f>
        <v>0</v>
      </c>
      <c r="X439" s="217">
        <f>VLOOKUP(A439,'[1]RES. TRL'!F:H,3,FALSE)</f>
        <v>0</v>
      </c>
      <c r="Y439" s="217">
        <f>VLOOKUP(A439,'[1]CUT USD'!A:N,2,FALSE)</f>
        <v>0</v>
      </c>
      <c r="Z439" s="217">
        <f>VLOOKUP(A439,'[1]CUT USD'!A:N,3,FALSE)</f>
        <v>0</v>
      </c>
      <c r="AA439" s="217">
        <f>VLOOKUP(A439,'[1]CUT USD'!A:N,4,FALSE)</f>
        <v>0</v>
      </c>
      <c r="AB439" s="217">
        <f>VLOOKUP(A439,'[1]CUT USD'!A:N,5,FALSE)</f>
        <v>0</v>
      </c>
      <c r="AC439" s="217">
        <f>VLOOKUP(A439,'[1]CUT USD'!A:N,6,FALSE)</f>
        <v>0</v>
      </c>
      <c r="AD439" s="217">
        <f>VLOOKUP(A439,'[1]CUT USD'!A:N,7,FALSE)</f>
        <v>0</v>
      </c>
      <c r="AE439" s="217">
        <f>VLOOKUP(A439,'[1]CUT USD'!A:N,8,FALSE)</f>
        <v>0</v>
      </c>
      <c r="AF439" s="217">
        <f>VLOOKUP(A439,'[1]CUT USD'!A:N,9,FALSE)</f>
        <v>0</v>
      </c>
      <c r="AG439" s="217">
        <f>VLOOKUP(A439,'[1]CUT USD'!A:N,10,FALSE)</f>
        <v>0</v>
      </c>
      <c r="AH439" s="217">
        <f>VLOOKUP(A439,'[1]CUT USD'!A:N,11,FALSE)</f>
        <v>0</v>
      </c>
      <c r="AI439" s="217">
        <f>VLOOKUP(A439,'[1]CUT USD'!A:N,12,FALSE)</f>
        <v>0</v>
      </c>
      <c r="AJ439" s="217">
        <f>VLOOKUP(A439,'[1]CUT USD'!A:N,13,FALSE)</f>
        <v>0</v>
      </c>
      <c r="AK439" s="217">
        <f>VLOOKUP(A439,'[1]CUT USD'!A:N,14,FALSE)</f>
        <v>0</v>
      </c>
      <c r="AL439" s="160">
        <f t="shared" si="8"/>
        <v>0</v>
      </c>
      <c r="AO439" s="84"/>
    </row>
    <row r="440" spans="1:41" ht="33" customHeight="1">
      <c r="A440" s="134">
        <v>1426</v>
      </c>
      <c r="B440" s="135" t="str">
        <f>PROPER(VLOOKUP(A440,[1]bd_lista!$A:$D,2,FALSE))</f>
        <v>Gobierno Autónomo Municipal De Salinas De G. Mendoza</v>
      </c>
      <c r="C440" s="229" t="s">
        <v>11991</v>
      </c>
      <c r="D440" s="217">
        <f>VLOOKUP(A440,'[1]RES. TRL'!A:C,2,FALSE)</f>
        <v>0</v>
      </c>
      <c r="E440" s="217">
        <f>VLOOKUP(A440,'[1]RES. TRL'!A:C,3,FALSE)</f>
        <v>0</v>
      </c>
      <c r="F440" s="217">
        <f>VLOOKUP(A440,[1]RES.CDI!A:B,2,FALSE)</f>
        <v>0</v>
      </c>
      <c r="G440" s="217">
        <f>VLOOKUP(A440,'[1]CUT Bs'!A:S,2,FALSE)</f>
        <v>0</v>
      </c>
      <c r="H440" s="217">
        <f>VLOOKUP(A440,'[1]CUT Bs'!A:S,3,FALSE)</f>
        <v>0</v>
      </c>
      <c r="I440" s="217">
        <f>VLOOKUP(A440,'[1]CUT Bs'!A:S,4,FALSE)</f>
        <v>0</v>
      </c>
      <c r="J440" s="217">
        <f>VLOOKUP(A440,'[1]CUT Bs'!A:S,5,FALSE)</f>
        <v>0</v>
      </c>
      <c r="K440" s="217">
        <f>VLOOKUP(A440,'[1]CUT Bs'!A:S,6,FALSE)</f>
        <v>0</v>
      </c>
      <c r="L440" s="217">
        <f>VLOOKUP(A440,'[1]CUT Bs'!A:S,7,FALSE)</f>
        <v>0</v>
      </c>
      <c r="M440" s="217">
        <f>VLOOKUP(A440,'[1]CUT Bs'!A:S,8,FALSE)</f>
        <v>0</v>
      </c>
      <c r="N440" s="217">
        <f>VLOOKUP(A440,'[1]CUT Bs'!A:S,9,FALSE)</f>
        <v>0</v>
      </c>
      <c r="O440" s="217">
        <f>VLOOKUP(A440,'[1]CUT Bs'!A:S,10,FALSE)</f>
        <v>0</v>
      </c>
      <c r="P440" s="217">
        <f>VLOOKUP(A440,'[1]CUT Bs'!A:S,11,FALSE)</f>
        <v>0</v>
      </c>
      <c r="Q440" s="217">
        <f>VLOOKUP(A440,'[1]CUT Bs'!A:S,12,FALSE)</f>
        <v>0</v>
      </c>
      <c r="R440" s="217">
        <f>VLOOKUP(A440,'[1]CUT Bs'!A:S,13,FALSE)</f>
        <v>0</v>
      </c>
      <c r="S440" s="217">
        <f>VLOOKUP(A440,'[1]CUT Bs'!A:S,14,FALSE)</f>
        <v>0</v>
      </c>
      <c r="T440" s="217">
        <f>VLOOKUP(A440,'[1]CUT Bs'!A:S,15,FALSE)</f>
        <v>0</v>
      </c>
      <c r="U440" s="217">
        <f>VLOOKUP(A440,'[1]CUT Bs'!A:S,16,FALSE)</f>
        <v>0</v>
      </c>
      <c r="V440" s="217">
        <f>VLOOKUP(A440,'[1]CUT Bs'!A:S,17,FALSE)</f>
        <v>0</v>
      </c>
      <c r="W440" s="217">
        <f>VLOOKUP(A440,'[1]RES. TRL'!F:H,2,FALSE)</f>
        <v>0</v>
      </c>
      <c r="X440" s="217">
        <f>VLOOKUP(A440,'[1]RES. TRL'!F:H,3,FALSE)</f>
        <v>0</v>
      </c>
      <c r="Y440" s="217">
        <f>VLOOKUP(A440,'[1]CUT USD'!A:N,2,FALSE)</f>
        <v>0</v>
      </c>
      <c r="Z440" s="217">
        <f>VLOOKUP(A440,'[1]CUT USD'!A:N,3,FALSE)</f>
        <v>0</v>
      </c>
      <c r="AA440" s="217">
        <f>VLOOKUP(A440,'[1]CUT USD'!A:N,4,FALSE)</f>
        <v>0</v>
      </c>
      <c r="AB440" s="217">
        <f>VLOOKUP(A440,'[1]CUT USD'!A:N,5,FALSE)</f>
        <v>0</v>
      </c>
      <c r="AC440" s="217">
        <f>VLOOKUP(A440,'[1]CUT USD'!A:N,6,FALSE)</f>
        <v>0</v>
      </c>
      <c r="AD440" s="217">
        <f>VLOOKUP(A440,'[1]CUT USD'!A:N,7,FALSE)</f>
        <v>0</v>
      </c>
      <c r="AE440" s="217">
        <f>VLOOKUP(A440,'[1]CUT USD'!A:N,8,FALSE)</f>
        <v>0</v>
      </c>
      <c r="AF440" s="217">
        <f>VLOOKUP(A440,'[1]CUT USD'!A:N,9,FALSE)</f>
        <v>0</v>
      </c>
      <c r="AG440" s="217">
        <f>VLOOKUP(A440,'[1]CUT USD'!A:N,10,FALSE)</f>
        <v>0</v>
      </c>
      <c r="AH440" s="217">
        <f>VLOOKUP(A440,'[1]CUT USD'!A:N,11,FALSE)</f>
        <v>0</v>
      </c>
      <c r="AI440" s="217">
        <f>VLOOKUP(A440,'[1]CUT USD'!A:N,12,FALSE)</f>
        <v>0</v>
      </c>
      <c r="AJ440" s="217">
        <f>VLOOKUP(A440,'[1]CUT USD'!A:N,13,FALSE)</f>
        <v>0</v>
      </c>
      <c r="AK440" s="217">
        <f>VLOOKUP(A440,'[1]CUT USD'!A:N,14,FALSE)</f>
        <v>0</v>
      </c>
      <c r="AL440" s="160">
        <f t="shared" si="8"/>
        <v>0</v>
      </c>
      <c r="AO440" s="84"/>
    </row>
    <row r="441" spans="1:41" ht="33" customHeight="1">
      <c r="A441" s="134">
        <v>1427</v>
      </c>
      <c r="B441" s="135" t="str">
        <f>PROPER(VLOOKUP(A441,[1]bd_lista!$A:$D,2,FALSE))</f>
        <v>Gobierno Autónomo Municipal De Pampa Aullagas</v>
      </c>
      <c r="C441" s="229" t="s">
        <v>11991</v>
      </c>
      <c r="D441" s="217">
        <f>VLOOKUP(A441,'[1]RES. TRL'!A:C,2,FALSE)</f>
        <v>0</v>
      </c>
      <c r="E441" s="217">
        <f>VLOOKUP(A441,'[1]RES. TRL'!A:C,3,FALSE)</f>
        <v>0</v>
      </c>
      <c r="F441" s="217">
        <f>VLOOKUP(A441,[1]RES.CDI!A:B,2,FALSE)</f>
        <v>0</v>
      </c>
      <c r="G441" s="217">
        <f>VLOOKUP(A441,'[1]CUT Bs'!A:S,2,FALSE)</f>
        <v>0</v>
      </c>
      <c r="H441" s="217">
        <f>VLOOKUP(A441,'[1]CUT Bs'!A:S,3,FALSE)</f>
        <v>0</v>
      </c>
      <c r="I441" s="217">
        <f>VLOOKUP(A441,'[1]CUT Bs'!A:S,4,FALSE)</f>
        <v>0</v>
      </c>
      <c r="J441" s="217">
        <f>VLOOKUP(A441,'[1]CUT Bs'!A:S,5,FALSE)</f>
        <v>0</v>
      </c>
      <c r="K441" s="217">
        <f>VLOOKUP(A441,'[1]CUT Bs'!A:S,6,FALSE)</f>
        <v>0</v>
      </c>
      <c r="L441" s="217">
        <f>VLOOKUP(A441,'[1]CUT Bs'!A:S,7,FALSE)</f>
        <v>0</v>
      </c>
      <c r="M441" s="217">
        <f>VLOOKUP(A441,'[1]CUT Bs'!A:S,8,FALSE)</f>
        <v>0</v>
      </c>
      <c r="N441" s="217">
        <f>VLOOKUP(A441,'[1]CUT Bs'!A:S,9,FALSE)</f>
        <v>0</v>
      </c>
      <c r="O441" s="217">
        <f>VLOOKUP(A441,'[1]CUT Bs'!A:S,10,FALSE)</f>
        <v>0</v>
      </c>
      <c r="P441" s="217">
        <f>VLOOKUP(A441,'[1]CUT Bs'!A:S,11,FALSE)</f>
        <v>0</v>
      </c>
      <c r="Q441" s="217">
        <f>VLOOKUP(A441,'[1]CUT Bs'!A:S,12,FALSE)</f>
        <v>0</v>
      </c>
      <c r="R441" s="217">
        <f>VLOOKUP(A441,'[1]CUT Bs'!A:S,13,FALSE)</f>
        <v>0</v>
      </c>
      <c r="S441" s="217">
        <f>VLOOKUP(A441,'[1]CUT Bs'!A:S,14,FALSE)</f>
        <v>0</v>
      </c>
      <c r="T441" s="217">
        <f>VLOOKUP(A441,'[1]CUT Bs'!A:S,15,FALSE)</f>
        <v>0</v>
      </c>
      <c r="U441" s="217">
        <f>VLOOKUP(A441,'[1]CUT Bs'!A:S,16,FALSE)</f>
        <v>0</v>
      </c>
      <c r="V441" s="217">
        <f>VLOOKUP(A441,'[1]CUT Bs'!A:S,17,FALSE)</f>
        <v>0</v>
      </c>
      <c r="W441" s="217">
        <f>VLOOKUP(A441,'[1]RES. TRL'!F:H,2,FALSE)</f>
        <v>0</v>
      </c>
      <c r="X441" s="217">
        <f>VLOOKUP(A441,'[1]RES. TRL'!F:H,3,FALSE)</f>
        <v>0</v>
      </c>
      <c r="Y441" s="217">
        <f>VLOOKUP(A441,'[1]CUT USD'!A:N,2,FALSE)</f>
        <v>0</v>
      </c>
      <c r="Z441" s="217">
        <f>VLOOKUP(A441,'[1]CUT USD'!A:N,3,FALSE)</f>
        <v>0</v>
      </c>
      <c r="AA441" s="217">
        <f>VLOOKUP(A441,'[1]CUT USD'!A:N,4,FALSE)</f>
        <v>0</v>
      </c>
      <c r="AB441" s="217">
        <f>VLOOKUP(A441,'[1]CUT USD'!A:N,5,FALSE)</f>
        <v>0</v>
      </c>
      <c r="AC441" s="217">
        <f>VLOOKUP(A441,'[1]CUT USD'!A:N,6,FALSE)</f>
        <v>0</v>
      </c>
      <c r="AD441" s="217">
        <f>VLOOKUP(A441,'[1]CUT USD'!A:N,7,FALSE)</f>
        <v>0</v>
      </c>
      <c r="AE441" s="217">
        <f>VLOOKUP(A441,'[1]CUT USD'!A:N,8,FALSE)</f>
        <v>0</v>
      </c>
      <c r="AF441" s="217">
        <f>VLOOKUP(A441,'[1]CUT USD'!A:N,9,FALSE)</f>
        <v>0</v>
      </c>
      <c r="AG441" s="217">
        <f>VLOOKUP(A441,'[1]CUT USD'!A:N,10,FALSE)</f>
        <v>0</v>
      </c>
      <c r="AH441" s="217">
        <f>VLOOKUP(A441,'[1]CUT USD'!A:N,11,FALSE)</f>
        <v>0</v>
      </c>
      <c r="AI441" s="217">
        <f>VLOOKUP(A441,'[1]CUT USD'!A:N,12,FALSE)</f>
        <v>0</v>
      </c>
      <c r="AJ441" s="217">
        <f>VLOOKUP(A441,'[1]CUT USD'!A:N,13,FALSE)</f>
        <v>0</v>
      </c>
      <c r="AK441" s="217">
        <f>VLOOKUP(A441,'[1]CUT USD'!A:N,14,FALSE)</f>
        <v>0</v>
      </c>
      <c r="AL441" s="160">
        <f t="shared" si="8"/>
        <v>0</v>
      </c>
      <c r="AO441" s="84"/>
    </row>
    <row r="442" spans="1:41" ht="33" customHeight="1">
      <c r="A442" s="134">
        <v>1428</v>
      </c>
      <c r="B442" s="135" t="str">
        <f>PROPER(VLOOKUP(A442,[1]bd_lista!$A:$D,2,FALSE))</f>
        <v>Gobierno Autónomo Municipal De La Rivera</v>
      </c>
      <c r="C442" s="229" t="s">
        <v>11991</v>
      </c>
      <c r="D442" s="217">
        <f>VLOOKUP(A442,'[1]RES. TRL'!A:C,2,FALSE)</f>
        <v>0</v>
      </c>
      <c r="E442" s="217">
        <f>VLOOKUP(A442,'[1]RES. TRL'!A:C,3,FALSE)</f>
        <v>0</v>
      </c>
      <c r="F442" s="217">
        <f>VLOOKUP(A442,[1]RES.CDI!A:B,2,FALSE)</f>
        <v>0</v>
      </c>
      <c r="G442" s="217">
        <f>VLOOKUP(A442,'[1]CUT Bs'!A:S,2,FALSE)</f>
        <v>0</v>
      </c>
      <c r="H442" s="217">
        <f>VLOOKUP(A442,'[1]CUT Bs'!A:S,3,FALSE)</f>
        <v>0</v>
      </c>
      <c r="I442" s="217">
        <f>VLOOKUP(A442,'[1]CUT Bs'!A:S,4,FALSE)</f>
        <v>0</v>
      </c>
      <c r="J442" s="217">
        <f>VLOOKUP(A442,'[1]CUT Bs'!A:S,5,FALSE)</f>
        <v>0</v>
      </c>
      <c r="K442" s="217">
        <f>VLOOKUP(A442,'[1]CUT Bs'!A:S,6,FALSE)</f>
        <v>0</v>
      </c>
      <c r="L442" s="217">
        <f>VLOOKUP(A442,'[1]CUT Bs'!A:S,7,FALSE)</f>
        <v>0</v>
      </c>
      <c r="M442" s="217">
        <f>VLOOKUP(A442,'[1]CUT Bs'!A:S,8,FALSE)</f>
        <v>0</v>
      </c>
      <c r="N442" s="217">
        <f>VLOOKUP(A442,'[1]CUT Bs'!A:S,9,FALSE)</f>
        <v>0</v>
      </c>
      <c r="O442" s="217">
        <f>VLOOKUP(A442,'[1]CUT Bs'!A:S,10,FALSE)</f>
        <v>0</v>
      </c>
      <c r="P442" s="217">
        <f>VLOOKUP(A442,'[1]CUT Bs'!A:S,11,FALSE)</f>
        <v>0</v>
      </c>
      <c r="Q442" s="217">
        <f>VLOOKUP(A442,'[1]CUT Bs'!A:S,12,FALSE)</f>
        <v>0</v>
      </c>
      <c r="R442" s="217">
        <f>VLOOKUP(A442,'[1]CUT Bs'!A:S,13,FALSE)</f>
        <v>0</v>
      </c>
      <c r="S442" s="217">
        <f>VLOOKUP(A442,'[1]CUT Bs'!A:S,14,FALSE)</f>
        <v>0</v>
      </c>
      <c r="T442" s="217">
        <f>VLOOKUP(A442,'[1]CUT Bs'!A:S,15,FALSE)</f>
        <v>0</v>
      </c>
      <c r="U442" s="217">
        <f>VLOOKUP(A442,'[1]CUT Bs'!A:S,16,FALSE)</f>
        <v>0</v>
      </c>
      <c r="V442" s="217">
        <f>VLOOKUP(A442,'[1]CUT Bs'!A:S,17,FALSE)</f>
        <v>0</v>
      </c>
      <c r="W442" s="217">
        <f>VLOOKUP(A442,'[1]RES. TRL'!F:H,2,FALSE)</f>
        <v>0</v>
      </c>
      <c r="X442" s="217">
        <f>VLOOKUP(A442,'[1]RES. TRL'!F:H,3,FALSE)</f>
        <v>0</v>
      </c>
      <c r="Y442" s="217">
        <f>VLOOKUP(A442,'[1]CUT USD'!A:N,2,FALSE)</f>
        <v>0</v>
      </c>
      <c r="Z442" s="217">
        <f>VLOOKUP(A442,'[1]CUT USD'!A:N,3,FALSE)</f>
        <v>0</v>
      </c>
      <c r="AA442" s="217">
        <f>VLOOKUP(A442,'[1]CUT USD'!A:N,4,FALSE)</f>
        <v>0</v>
      </c>
      <c r="AB442" s="217">
        <f>VLOOKUP(A442,'[1]CUT USD'!A:N,5,FALSE)</f>
        <v>0</v>
      </c>
      <c r="AC442" s="217">
        <f>VLOOKUP(A442,'[1]CUT USD'!A:N,6,FALSE)</f>
        <v>0</v>
      </c>
      <c r="AD442" s="217">
        <f>VLOOKUP(A442,'[1]CUT USD'!A:N,7,FALSE)</f>
        <v>0</v>
      </c>
      <c r="AE442" s="217">
        <f>VLOOKUP(A442,'[1]CUT USD'!A:N,8,FALSE)</f>
        <v>0</v>
      </c>
      <c r="AF442" s="217">
        <f>VLOOKUP(A442,'[1]CUT USD'!A:N,9,FALSE)</f>
        <v>0</v>
      </c>
      <c r="AG442" s="217">
        <f>VLOOKUP(A442,'[1]CUT USD'!A:N,10,FALSE)</f>
        <v>0</v>
      </c>
      <c r="AH442" s="217">
        <f>VLOOKUP(A442,'[1]CUT USD'!A:N,11,FALSE)</f>
        <v>0</v>
      </c>
      <c r="AI442" s="217">
        <f>VLOOKUP(A442,'[1]CUT USD'!A:N,12,FALSE)</f>
        <v>0</v>
      </c>
      <c r="AJ442" s="217">
        <f>VLOOKUP(A442,'[1]CUT USD'!A:N,13,FALSE)</f>
        <v>0</v>
      </c>
      <c r="AK442" s="217">
        <f>VLOOKUP(A442,'[1]CUT USD'!A:N,14,FALSE)</f>
        <v>0</v>
      </c>
      <c r="AL442" s="160">
        <f t="shared" si="8"/>
        <v>0</v>
      </c>
      <c r="AO442" s="84"/>
    </row>
    <row r="443" spans="1:41" ht="33" customHeight="1">
      <c r="A443" s="134">
        <v>1429</v>
      </c>
      <c r="B443" s="135" t="str">
        <f>PROPER(VLOOKUP(A443,[1]bd_lista!$A:$D,2,FALSE))</f>
        <v>Gobierno Autónomo Municipal De Todos Santos</v>
      </c>
      <c r="C443" s="229" t="s">
        <v>11991</v>
      </c>
      <c r="D443" s="217">
        <f>VLOOKUP(A443,'[1]RES. TRL'!A:C,2,FALSE)</f>
        <v>0</v>
      </c>
      <c r="E443" s="217">
        <f>VLOOKUP(A443,'[1]RES. TRL'!A:C,3,FALSE)</f>
        <v>0</v>
      </c>
      <c r="F443" s="217">
        <f>VLOOKUP(A443,[1]RES.CDI!A:B,2,FALSE)</f>
        <v>0</v>
      </c>
      <c r="G443" s="217">
        <f>VLOOKUP(A443,'[1]CUT Bs'!A:S,2,FALSE)</f>
        <v>0</v>
      </c>
      <c r="H443" s="217">
        <f>VLOOKUP(A443,'[1]CUT Bs'!A:S,3,FALSE)</f>
        <v>0</v>
      </c>
      <c r="I443" s="217">
        <f>VLOOKUP(A443,'[1]CUT Bs'!A:S,4,FALSE)</f>
        <v>0</v>
      </c>
      <c r="J443" s="217">
        <f>VLOOKUP(A443,'[1]CUT Bs'!A:S,5,FALSE)</f>
        <v>0</v>
      </c>
      <c r="K443" s="217">
        <f>VLOOKUP(A443,'[1]CUT Bs'!A:S,6,FALSE)</f>
        <v>0</v>
      </c>
      <c r="L443" s="217">
        <f>VLOOKUP(A443,'[1]CUT Bs'!A:S,7,FALSE)</f>
        <v>0</v>
      </c>
      <c r="M443" s="217">
        <f>VLOOKUP(A443,'[1]CUT Bs'!A:S,8,FALSE)</f>
        <v>0</v>
      </c>
      <c r="N443" s="217">
        <f>VLOOKUP(A443,'[1]CUT Bs'!A:S,9,FALSE)</f>
        <v>0</v>
      </c>
      <c r="O443" s="217">
        <f>VLOOKUP(A443,'[1]CUT Bs'!A:S,10,FALSE)</f>
        <v>0</v>
      </c>
      <c r="P443" s="217">
        <f>VLOOKUP(A443,'[1]CUT Bs'!A:S,11,FALSE)</f>
        <v>0</v>
      </c>
      <c r="Q443" s="217">
        <f>VLOOKUP(A443,'[1]CUT Bs'!A:S,12,FALSE)</f>
        <v>0</v>
      </c>
      <c r="R443" s="217">
        <f>VLOOKUP(A443,'[1]CUT Bs'!A:S,13,FALSE)</f>
        <v>0</v>
      </c>
      <c r="S443" s="217">
        <f>VLOOKUP(A443,'[1]CUT Bs'!A:S,14,FALSE)</f>
        <v>0</v>
      </c>
      <c r="T443" s="217">
        <f>VLOOKUP(A443,'[1]CUT Bs'!A:S,15,FALSE)</f>
        <v>0</v>
      </c>
      <c r="U443" s="217">
        <f>VLOOKUP(A443,'[1]CUT Bs'!A:S,16,FALSE)</f>
        <v>0</v>
      </c>
      <c r="V443" s="217">
        <f>VLOOKUP(A443,'[1]CUT Bs'!A:S,17,FALSE)</f>
        <v>0</v>
      </c>
      <c r="W443" s="217">
        <f>VLOOKUP(A443,'[1]RES. TRL'!F:H,2,FALSE)</f>
        <v>0</v>
      </c>
      <c r="X443" s="217">
        <f>VLOOKUP(A443,'[1]RES. TRL'!F:H,3,FALSE)</f>
        <v>0</v>
      </c>
      <c r="Y443" s="217">
        <f>VLOOKUP(A443,'[1]CUT USD'!A:N,2,FALSE)</f>
        <v>0</v>
      </c>
      <c r="Z443" s="217">
        <f>VLOOKUP(A443,'[1]CUT USD'!A:N,3,FALSE)</f>
        <v>0</v>
      </c>
      <c r="AA443" s="217">
        <f>VLOOKUP(A443,'[1]CUT USD'!A:N,4,FALSE)</f>
        <v>0</v>
      </c>
      <c r="AB443" s="217">
        <f>VLOOKUP(A443,'[1]CUT USD'!A:N,5,FALSE)</f>
        <v>0</v>
      </c>
      <c r="AC443" s="217">
        <f>VLOOKUP(A443,'[1]CUT USD'!A:N,6,FALSE)</f>
        <v>0</v>
      </c>
      <c r="AD443" s="217">
        <f>VLOOKUP(A443,'[1]CUT USD'!A:N,7,FALSE)</f>
        <v>0</v>
      </c>
      <c r="AE443" s="217">
        <f>VLOOKUP(A443,'[1]CUT USD'!A:N,8,FALSE)</f>
        <v>0</v>
      </c>
      <c r="AF443" s="217">
        <f>VLOOKUP(A443,'[1]CUT USD'!A:N,9,FALSE)</f>
        <v>0</v>
      </c>
      <c r="AG443" s="217">
        <f>VLOOKUP(A443,'[1]CUT USD'!A:N,10,FALSE)</f>
        <v>0</v>
      </c>
      <c r="AH443" s="217">
        <f>VLOOKUP(A443,'[1]CUT USD'!A:N,11,FALSE)</f>
        <v>0</v>
      </c>
      <c r="AI443" s="217">
        <f>VLOOKUP(A443,'[1]CUT USD'!A:N,12,FALSE)</f>
        <v>0</v>
      </c>
      <c r="AJ443" s="217">
        <f>VLOOKUP(A443,'[1]CUT USD'!A:N,13,FALSE)</f>
        <v>0</v>
      </c>
      <c r="AK443" s="217">
        <f>VLOOKUP(A443,'[1]CUT USD'!A:N,14,FALSE)</f>
        <v>0</v>
      </c>
      <c r="AL443" s="160">
        <f t="shared" si="8"/>
        <v>0</v>
      </c>
      <c r="AO443" s="84"/>
    </row>
    <row r="444" spans="1:41" ht="33" customHeight="1">
      <c r="A444" s="134">
        <v>1430</v>
      </c>
      <c r="B444" s="135" t="str">
        <f>PROPER(VLOOKUP(A444,[1]bd_lista!$A:$D,2,FALSE))</f>
        <v>Gobierno Autónomo Municipal De Carangas</v>
      </c>
      <c r="C444" s="229" t="s">
        <v>11991</v>
      </c>
      <c r="D444" s="217">
        <f>VLOOKUP(A444,'[1]RES. TRL'!A:C,2,FALSE)</f>
        <v>0</v>
      </c>
      <c r="E444" s="217">
        <f>VLOOKUP(A444,'[1]RES. TRL'!A:C,3,FALSE)</f>
        <v>0</v>
      </c>
      <c r="F444" s="217">
        <f>VLOOKUP(A444,[1]RES.CDI!A:B,2,FALSE)</f>
        <v>0</v>
      </c>
      <c r="G444" s="217">
        <f>VLOOKUP(A444,'[1]CUT Bs'!A:S,2,FALSE)</f>
        <v>0</v>
      </c>
      <c r="H444" s="217">
        <f>VLOOKUP(A444,'[1]CUT Bs'!A:S,3,FALSE)</f>
        <v>0</v>
      </c>
      <c r="I444" s="217">
        <f>VLOOKUP(A444,'[1]CUT Bs'!A:S,4,FALSE)</f>
        <v>0</v>
      </c>
      <c r="J444" s="217">
        <f>VLOOKUP(A444,'[1]CUT Bs'!A:S,5,FALSE)</f>
        <v>0</v>
      </c>
      <c r="K444" s="217">
        <f>VLOOKUP(A444,'[1]CUT Bs'!A:S,6,FALSE)</f>
        <v>0</v>
      </c>
      <c r="L444" s="217">
        <f>VLOOKUP(A444,'[1]CUT Bs'!A:S,7,FALSE)</f>
        <v>0</v>
      </c>
      <c r="M444" s="217">
        <f>VLOOKUP(A444,'[1]CUT Bs'!A:S,8,FALSE)</f>
        <v>0</v>
      </c>
      <c r="N444" s="217">
        <f>VLOOKUP(A444,'[1]CUT Bs'!A:S,9,FALSE)</f>
        <v>0</v>
      </c>
      <c r="O444" s="217">
        <f>VLOOKUP(A444,'[1]CUT Bs'!A:S,10,FALSE)</f>
        <v>0</v>
      </c>
      <c r="P444" s="217">
        <f>VLOOKUP(A444,'[1]CUT Bs'!A:S,11,FALSE)</f>
        <v>0</v>
      </c>
      <c r="Q444" s="217">
        <f>VLOOKUP(A444,'[1]CUT Bs'!A:S,12,FALSE)</f>
        <v>0</v>
      </c>
      <c r="R444" s="217">
        <f>VLOOKUP(A444,'[1]CUT Bs'!A:S,13,FALSE)</f>
        <v>0</v>
      </c>
      <c r="S444" s="217">
        <f>VLOOKUP(A444,'[1]CUT Bs'!A:S,14,FALSE)</f>
        <v>0</v>
      </c>
      <c r="T444" s="217">
        <f>VLOOKUP(A444,'[1]CUT Bs'!A:S,15,FALSE)</f>
        <v>0</v>
      </c>
      <c r="U444" s="217">
        <f>VLOOKUP(A444,'[1]CUT Bs'!A:S,16,FALSE)</f>
        <v>0</v>
      </c>
      <c r="V444" s="217">
        <f>VLOOKUP(A444,'[1]CUT Bs'!A:S,17,FALSE)</f>
        <v>0</v>
      </c>
      <c r="W444" s="217">
        <f>VLOOKUP(A444,'[1]RES. TRL'!F:H,2,FALSE)</f>
        <v>0</v>
      </c>
      <c r="X444" s="217">
        <f>VLOOKUP(A444,'[1]RES. TRL'!F:H,3,FALSE)</f>
        <v>0</v>
      </c>
      <c r="Y444" s="217">
        <f>VLOOKUP(A444,'[1]CUT USD'!A:N,2,FALSE)</f>
        <v>0</v>
      </c>
      <c r="Z444" s="217">
        <f>VLOOKUP(A444,'[1]CUT USD'!A:N,3,FALSE)</f>
        <v>0</v>
      </c>
      <c r="AA444" s="217">
        <f>VLOOKUP(A444,'[1]CUT USD'!A:N,4,FALSE)</f>
        <v>0</v>
      </c>
      <c r="AB444" s="217">
        <f>VLOOKUP(A444,'[1]CUT USD'!A:N,5,FALSE)</f>
        <v>0</v>
      </c>
      <c r="AC444" s="217">
        <f>VLOOKUP(A444,'[1]CUT USD'!A:N,6,FALSE)</f>
        <v>0</v>
      </c>
      <c r="AD444" s="217">
        <f>VLOOKUP(A444,'[1]CUT USD'!A:N,7,FALSE)</f>
        <v>0</v>
      </c>
      <c r="AE444" s="217">
        <f>VLOOKUP(A444,'[1]CUT USD'!A:N,8,FALSE)</f>
        <v>0</v>
      </c>
      <c r="AF444" s="217">
        <f>VLOOKUP(A444,'[1]CUT USD'!A:N,9,FALSE)</f>
        <v>0</v>
      </c>
      <c r="AG444" s="217">
        <f>VLOOKUP(A444,'[1]CUT USD'!A:N,10,FALSE)</f>
        <v>0</v>
      </c>
      <c r="AH444" s="217">
        <f>VLOOKUP(A444,'[1]CUT USD'!A:N,11,FALSE)</f>
        <v>0</v>
      </c>
      <c r="AI444" s="217">
        <f>VLOOKUP(A444,'[1]CUT USD'!A:N,12,FALSE)</f>
        <v>0</v>
      </c>
      <c r="AJ444" s="217">
        <f>VLOOKUP(A444,'[1]CUT USD'!A:N,13,FALSE)</f>
        <v>0</v>
      </c>
      <c r="AK444" s="217">
        <f>VLOOKUP(A444,'[1]CUT USD'!A:N,14,FALSE)</f>
        <v>0</v>
      </c>
      <c r="AL444" s="160">
        <f t="shared" si="8"/>
        <v>0</v>
      </c>
      <c r="AO444" s="84"/>
    </row>
    <row r="445" spans="1:41" ht="33" customHeight="1">
      <c r="A445" s="134">
        <v>1431</v>
      </c>
      <c r="B445" s="135" t="str">
        <f>PROPER(VLOOKUP(A445,[1]bd_lista!$A:$D,2,FALSE))</f>
        <v>Gobierno Autónomo Municipal De Sabaya</v>
      </c>
      <c r="C445" s="229" t="s">
        <v>11991</v>
      </c>
      <c r="D445" s="217">
        <f>VLOOKUP(A445,'[1]RES. TRL'!A:C,2,FALSE)</f>
        <v>0</v>
      </c>
      <c r="E445" s="217">
        <f>VLOOKUP(A445,'[1]RES. TRL'!A:C,3,FALSE)</f>
        <v>0</v>
      </c>
      <c r="F445" s="217">
        <f>VLOOKUP(A445,[1]RES.CDI!A:B,2,FALSE)</f>
        <v>0</v>
      </c>
      <c r="G445" s="217">
        <f>VLOOKUP(A445,'[1]CUT Bs'!A:S,2,FALSE)</f>
        <v>0</v>
      </c>
      <c r="H445" s="217">
        <f>VLOOKUP(A445,'[1]CUT Bs'!A:S,3,FALSE)</f>
        <v>0</v>
      </c>
      <c r="I445" s="217">
        <f>VLOOKUP(A445,'[1]CUT Bs'!A:S,4,FALSE)</f>
        <v>0</v>
      </c>
      <c r="J445" s="217">
        <f>VLOOKUP(A445,'[1]CUT Bs'!A:S,5,FALSE)</f>
        <v>0</v>
      </c>
      <c r="K445" s="217">
        <f>VLOOKUP(A445,'[1]CUT Bs'!A:S,6,FALSE)</f>
        <v>0</v>
      </c>
      <c r="L445" s="217">
        <f>VLOOKUP(A445,'[1]CUT Bs'!A:S,7,FALSE)</f>
        <v>0</v>
      </c>
      <c r="M445" s="217">
        <f>VLOOKUP(A445,'[1]CUT Bs'!A:S,8,FALSE)</f>
        <v>0</v>
      </c>
      <c r="N445" s="217">
        <f>VLOOKUP(A445,'[1]CUT Bs'!A:S,9,FALSE)</f>
        <v>0</v>
      </c>
      <c r="O445" s="217">
        <f>VLOOKUP(A445,'[1]CUT Bs'!A:S,10,FALSE)</f>
        <v>0</v>
      </c>
      <c r="P445" s="217">
        <f>VLOOKUP(A445,'[1]CUT Bs'!A:S,11,FALSE)</f>
        <v>0</v>
      </c>
      <c r="Q445" s="217">
        <f>VLOOKUP(A445,'[1]CUT Bs'!A:S,12,FALSE)</f>
        <v>0</v>
      </c>
      <c r="R445" s="217">
        <f>VLOOKUP(A445,'[1]CUT Bs'!A:S,13,FALSE)</f>
        <v>0</v>
      </c>
      <c r="S445" s="217">
        <f>VLOOKUP(A445,'[1]CUT Bs'!A:S,14,FALSE)</f>
        <v>0</v>
      </c>
      <c r="T445" s="217">
        <f>VLOOKUP(A445,'[1]CUT Bs'!A:S,15,FALSE)</f>
        <v>0</v>
      </c>
      <c r="U445" s="217">
        <f>VLOOKUP(A445,'[1]CUT Bs'!A:S,16,FALSE)</f>
        <v>0</v>
      </c>
      <c r="V445" s="217">
        <f>VLOOKUP(A445,'[1]CUT Bs'!A:S,17,FALSE)</f>
        <v>0</v>
      </c>
      <c r="W445" s="217">
        <f>VLOOKUP(A445,'[1]RES. TRL'!F:H,2,FALSE)</f>
        <v>0</v>
      </c>
      <c r="X445" s="217">
        <f>VLOOKUP(A445,'[1]RES. TRL'!F:H,3,FALSE)</f>
        <v>0</v>
      </c>
      <c r="Y445" s="217">
        <f>VLOOKUP(A445,'[1]CUT USD'!A:N,2,FALSE)</f>
        <v>0</v>
      </c>
      <c r="Z445" s="217">
        <f>VLOOKUP(A445,'[1]CUT USD'!A:N,3,FALSE)</f>
        <v>0</v>
      </c>
      <c r="AA445" s="217">
        <f>VLOOKUP(A445,'[1]CUT USD'!A:N,4,FALSE)</f>
        <v>0</v>
      </c>
      <c r="AB445" s="217">
        <f>VLOOKUP(A445,'[1]CUT USD'!A:N,5,FALSE)</f>
        <v>0</v>
      </c>
      <c r="AC445" s="217">
        <f>VLOOKUP(A445,'[1]CUT USD'!A:N,6,FALSE)</f>
        <v>0</v>
      </c>
      <c r="AD445" s="217">
        <f>VLOOKUP(A445,'[1]CUT USD'!A:N,7,FALSE)</f>
        <v>0</v>
      </c>
      <c r="AE445" s="217">
        <f>VLOOKUP(A445,'[1]CUT USD'!A:N,8,FALSE)</f>
        <v>0</v>
      </c>
      <c r="AF445" s="217">
        <f>VLOOKUP(A445,'[1]CUT USD'!A:N,9,FALSE)</f>
        <v>0</v>
      </c>
      <c r="AG445" s="217">
        <f>VLOOKUP(A445,'[1]CUT USD'!A:N,10,FALSE)</f>
        <v>0</v>
      </c>
      <c r="AH445" s="217">
        <f>VLOOKUP(A445,'[1]CUT USD'!A:N,11,FALSE)</f>
        <v>0</v>
      </c>
      <c r="AI445" s="217">
        <f>VLOOKUP(A445,'[1]CUT USD'!A:N,12,FALSE)</f>
        <v>0</v>
      </c>
      <c r="AJ445" s="217">
        <f>VLOOKUP(A445,'[1]CUT USD'!A:N,13,FALSE)</f>
        <v>0</v>
      </c>
      <c r="AK445" s="217">
        <f>VLOOKUP(A445,'[1]CUT USD'!A:N,14,FALSE)</f>
        <v>0</v>
      </c>
      <c r="AL445" s="160">
        <f t="shared" si="8"/>
        <v>0</v>
      </c>
      <c r="AO445" s="84"/>
    </row>
    <row r="446" spans="1:41" ht="33" customHeight="1">
      <c r="A446" s="134">
        <v>1432</v>
      </c>
      <c r="B446" s="135" t="str">
        <f>PROPER(VLOOKUP(A446,[1]bd_lista!$A:$D,2,FALSE))</f>
        <v>Gobierno Autónomo Municipal De Coipasa</v>
      </c>
      <c r="C446" s="229" t="s">
        <v>11991</v>
      </c>
      <c r="D446" s="217">
        <f>VLOOKUP(A446,'[1]RES. TRL'!A:C,2,FALSE)</f>
        <v>0</v>
      </c>
      <c r="E446" s="217">
        <f>VLOOKUP(A446,'[1]RES. TRL'!A:C,3,FALSE)</f>
        <v>0</v>
      </c>
      <c r="F446" s="217">
        <f>VLOOKUP(A446,[1]RES.CDI!A:B,2,FALSE)</f>
        <v>0</v>
      </c>
      <c r="G446" s="217">
        <f>VLOOKUP(A446,'[1]CUT Bs'!A:S,2,FALSE)</f>
        <v>0</v>
      </c>
      <c r="H446" s="217">
        <f>VLOOKUP(A446,'[1]CUT Bs'!A:S,3,FALSE)</f>
        <v>0</v>
      </c>
      <c r="I446" s="217">
        <f>VLOOKUP(A446,'[1]CUT Bs'!A:S,4,FALSE)</f>
        <v>0</v>
      </c>
      <c r="J446" s="217">
        <f>VLOOKUP(A446,'[1]CUT Bs'!A:S,5,FALSE)</f>
        <v>0</v>
      </c>
      <c r="K446" s="217">
        <f>VLOOKUP(A446,'[1]CUT Bs'!A:S,6,FALSE)</f>
        <v>0</v>
      </c>
      <c r="L446" s="217">
        <f>VLOOKUP(A446,'[1]CUT Bs'!A:S,7,FALSE)</f>
        <v>0</v>
      </c>
      <c r="M446" s="217">
        <f>VLOOKUP(A446,'[1]CUT Bs'!A:S,8,FALSE)</f>
        <v>0</v>
      </c>
      <c r="N446" s="217">
        <f>VLOOKUP(A446,'[1]CUT Bs'!A:S,9,FALSE)</f>
        <v>0</v>
      </c>
      <c r="O446" s="217">
        <f>VLOOKUP(A446,'[1]CUT Bs'!A:S,10,FALSE)</f>
        <v>0</v>
      </c>
      <c r="P446" s="217">
        <f>VLOOKUP(A446,'[1]CUT Bs'!A:S,11,FALSE)</f>
        <v>0</v>
      </c>
      <c r="Q446" s="217">
        <f>VLOOKUP(A446,'[1]CUT Bs'!A:S,12,FALSE)</f>
        <v>0</v>
      </c>
      <c r="R446" s="217">
        <f>VLOOKUP(A446,'[1]CUT Bs'!A:S,13,FALSE)</f>
        <v>0</v>
      </c>
      <c r="S446" s="217">
        <f>VLOOKUP(A446,'[1]CUT Bs'!A:S,14,FALSE)</f>
        <v>0</v>
      </c>
      <c r="T446" s="217">
        <f>VLOOKUP(A446,'[1]CUT Bs'!A:S,15,FALSE)</f>
        <v>0</v>
      </c>
      <c r="U446" s="217">
        <f>VLOOKUP(A446,'[1]CUT Bs'!A:S,16,FALSE)</f>
        <v>0</v>
      </c>
      <c r="V446" s="217">
        <f>VLOOKUP(A446,'[1]CUT Bs'!A:S,17,FALSE)</f>
        <v>0</v>
      </c>
      <c r="W446" s="217">
        <f>VLOOKUP(A446,'[1]RES. TRL'!F:H,2,FALSE)</f>
        <v>0</v>
      </c>
      <c r="X446" s="217">
        <f>VLOOKUP(A446,'[1]RES. TRL'!F:H,3,FALSE)</f>
        <v>0</v>
      </c>
      <c r="Y446" s="217">
        <f>VLOOKUP(A446,'[1]CUT USD'!A:N,2,FALSE)</f>
        <v>0</v>
      </c>
      <c r="Z446" s="217">
        <f>VLOOKUP(A446,'[1]CUT USD'!A:N,3,FALSE)</f>
        <v>0</v>
      </c>
      <c r="AA446" s="217">
        <f>VLOOKUP(A446,'[1]CUT USD'!A:N,4,FALSE)</f>
        <v>0</v>
      </c>
      <c r="AB446" s="217">
        <f>VLOOKUP(A446,'[1]CUT USD'!A:N,5,FALSE)</f>
        <v>0</v>
      </c>
      <c r="AC446" s="217">
        <f>VLOOKUP(A446,'[1]CUT USD'!A:N,6,FALSE)</f>
        <v>0</v>
      </c>
      <c r="AD446" s="217">
        <f>VLOOKUP(A446,'[1]CUT USD'!A:N,7,FALSE)</f>
        <v>0</v>
      </c>
      <c r="AE446" s="217">
        <f>VLOOKUP(A446,'[1]CUT USD'!A:N,8,FALSE)</f>
        <v>0</v>
      </c>
      <c r="AF446" s="217">
        <f>VLOOKUP(A446,'[1]CUT USD'!A:N,9,FALSE)</f>
        <v>0</v>
      </c>
      <c r="AG446" s="217">
        <f>VLOOKUP(A446,'[1]CUT USD'!A:N,10,FALSE)</f>
        <v>0</v>
      </c>
      <c r="AH446" s="217">
        <f>VLOOKUP(A446,'[1]CUT USD'!A:N,11,FALSE)</f>
        <v>0</v>
      </c>
      <c r="AI446" s="217">
        <f>VLOOKUP(A446,'[1]CUT USD'!A:N,12,FALSE)</f>
        <v>0</v>
      </c>
      <c r="AJ446" s="217">
        <f>VLOOKUP(A446,'[1]CUT USD'!A:N,13,FALSE)</f>
        <v>0</v>
      </c>
      <c r="AK446" s="217">
        <f>VLOOKUP(A446,'[1]CUT USD'!A:N,14,FALSE)</f>
        <v>0</v>
      </c>
      <c r="AL446" s="160">
        <f t="shared" si="8"/>
        <v>0</v>
      </c>
      <c r="AO446" s="84"/>
    </row>
    <row r="447" spans="1:41" ht="33" customHeight="1">
      <c r="A447" s="134">
        <v>1433</v>
      </c>
      <c r="B447" s="135" t="str">
        <f>PROPER(VLOOKUP(A447,[1]bd_lista!$A:$D,2,FALSE))</f>
        <v>Gobierno Autónomo Municipal De Chipaya</v>
      </c>
      <c r="C447" s="229" t="s">
        <v>11991</v>
      </c>
      <c r="D447" s="217">
        <f>VLOOKUP(A447,'[1]RES. TRL'!A:C,2,FALSE)</f>
        <v>0</v>
      </c>
      <c r="E447" s="217">
        <f>VLOOKUP(A447,'[1]RES. TRL'!A:C,3,FALSE)</f>
        <v>0</v>
      </c>
      <c r="F447" s="217">
        <f>VLOOKUP(A447,[1]RES.CDI!A:B,2,FALSE)</f>
        <v>0</v>
      </c>
      <c r="G447" s="217">
        <f>VLOOKUP(A447,'[1]CUT Bs'!A:S,2,FALSE)</f>
        <v>0</v>
      </c>
      <c r="H447" s="217">
        <f>VLOOKUP(A447,'[1]CUT Bs'!A:S,3,FALSE)</f>
        <v>0</v>
      </c>
      <c r="I447" s="217">
        <f>VLOOKUP(A447,'[1]CUT Bs'!A:S,4,FALSE)</f>
        <v>0</v>
      </c>
      <c r="J447" s="217">
        <f>VLOOKUP(A447,'[1]CUT Bs'!A:S,5,FALSE)</f>
        <v>0</v>
      </c>
      <c r="K447" s="217">
        <f>VLOOKUP(A447,'[1]CUT Bs'!A:S,6,FALSE)</f>
        <v>0</v>
      </c>
      <c r="L447" s="217">
        <f>VLOOKUP(A447,'[1]CUT Bs'!A:S,7,FALSE)</f>
        <v>0</v>
      </c>
      <c r="M447" s="217">
        <f>VLOOKUP(A447,'[1]CUT Bs'!A:S,8,FALSE)</f>
        <v>0</v>
      </c>
      <c r="N447" s="217">
        <f>VLOOKUP(A447,'[1]CUT Bs'!A:S,9,FALSE)</f>
        <v>0</v>
      </c>
      <c r="O447" s="217">
        <f>VLOOKUP(A447,'[1]CUT Bs'!A:S,10,FALSE)</f>
        <v>0</v>
      </c>
      <c r="P447" s="217">
        <f>VLOOKUP(A447,'[1]CUT Bs'!A:S,11,FALSE)</f>
        <v>0</v>
      </c>
      <c r="Q447" s="217">
        <f>VLOOKUP(A447,'[1]CUT Bs'!A:S,12,FALSE)</f>
        <v>0</v>
      </c>
      <c r="R447" s="217">
        <f>VLOOKUP(A447,'[1]CUT Bs'!A:S,13,FALSE)</f>
        <v>0</v>
      </c>
      <c r="S447" s="217">
        <f>VLOOKUP(A447,'[1]CUT Bs'!A:S,14,FALSE)</f>
        <v>0</v>
      </c>
      <c r="T447" s="217">
        <f>VLOOKUP(A447,'[1]CUT Bs'!A:S,15,FALSE)</f>
        <v>0</v>
      </c>
      <c r="U447" s="217">
        <f>VLOOKUP(A447,'[1]CUT Bs'!A:S,16,FALSE)</f>
        <v>0</v>
      </c>
      <c r="V447" s="217">
        <f>VLOOKUP(A447,'[1]CUT Bs'!A:S,17,FALSE)</f>
        <v>0</v>
      </c>
      <c r="W447" s="217">
        <f>VLOOKUP(A447,'[1]RES. TRL'!F:H,2,FALSE)</f>
        <v>0</v>
      </c>
      <c r="X447" s="217">
        <f>VLOOKUP(A447,'[1]RES. TRL'!F:H,3,FALSE)</f>
        <v>0</v>
      </c>
      <c r="Y447" s="217">
        <f>VLOOKUP(A447,'[1]CUT USD'!A:N,2,FALSE)</f>
        <v>0</v>
      </c>
      <c r="Z447" s="217">
        <f>VLOOKUP(A447,'[1]CUT USD'!A:N,3,FALSE)</f>
        <v>0</v>
      </c>
      <c r="AA447" s="217">
        <f>VLOOKUP(A447,'[1]CUT USD'!A:N,4,FALSE)</f>
        <v>0</v>
      </c>
      <c r="AB447" s="217">
        <f>VLOOKUP(A447,'[1]CUT USD'!A:N,5,FALSE)</f>
        <v>0</v>
      </c>
      <c r="AC447" s="217">
        <f>VLOOKUP(A447,'[1]CUT USD'!A:N,6,FALSE)</f>
        <v>0</v>
      </c>
      <c r="AD447" s="217">
        <f>VLOOKUP(A447,'[1]CUT USD'!A:N,7,FALSE)</f>
        <v>0</v>
      </c>
      <c r="AE447" s="217">
        <f>VLOOKUP(A447,'[1]CUT USD'!A:N,8,FALSE)</f>
        <v>0</v>
      </c>
      <c r="AF447" s="217">
        <f>VLOOKUP(A447,'[1]CUT USD'!A:N,9,FALSE)</f>
        <v>0</v>
      </c>
      <c r="AG447" s="217">
        <f>VLOOKUP(A447,'[1]CUT USD'!A:N,10,FALSE)</f>
        <v>0</v>
      </c>
      <c r="AH447" s="217">
        <f>VLOOKUP(A447,'[1]CUT USD'!A:N,11,FALSE)</f>
        <v>0</v>
      </c>
      <c r="AI447" s="217">
        <f>VLOOKUP(A447,'[1]CUT USD'!A:N,12,FALSE)</f>
        <v>0</v>
      </c>
      <c r="AJ447" s="217">
        <f>VLOOKUP(A447,'[1]CUT USD'!A:N,13,FALSE)</f>
        <v>0</v>
      </c>
      <c r="AK447" s="217">
        <f>VLOOKUP(A447,'[1]CUT USD'!A:N,14,FALSE)</f>
        <v>0</v>
      </c>
      <c r="AL447" s="160">
        <f t="shared" si="8"/>
        <v>0</v>
      </c>
      <c r="AO447" s="84"/>
    </row>
    <row r="448" spans="1:41" ht="33" customHeight="1">
      <c r="A448" s="134">
        <v>1434</v>
      </c>
      <c r="B448" s="135" t="str">
        <f>PROPER(VLOOKUP(A448,[1]bd_lista!$A:$D,2,FALSE))</f>
        <v>Gobierno Autónomo Municipal De Huayllamarca (Santiago De Huayllamarca)</v>
      </c>
      <c r="C448" s="229" t="s">
        <v>11991</v>
      </c>
      <c r="D448" s="217">
        <f>VLOOKUP(A448,'[1]RES. TRL'!A:C,2,FALSE)</f>
        <v>0</v>
      </c>
      <c r="E448" s="217">
        <f>VLOOKUP(A448,'[1]RES. TRL'!A:C,3,FALSE)</f>
        <v>0</v>
      </c>
      <c r="F448" s="217">
        <f>VLOOKUP(A448,[1]RES.CDI!A:B,2,FALSE)</f>
        <v>0</v>
      </c>
      <c r="G448" s="217">
        <f>VLOOKUP(A448,'[1]CUT Bs'!A:S,2,FALSE)</f>
        <v>0</v>
      </c>
      <c r="H448" s="217">
        <f>VLOOKUP(A448,'[1]CUT Bs'!A:S,3,FALSE)</f>
        <v>0</v>
      </c>
      <c r="I448" s="217">
        <f>VLOOKUP(A448,'[1]CUT Bs'!A:S,4,FALSE)</f>
        <v>0</v>
      </c>
      <c r="J448" s="217">
        <f>VLOOKUP(A448,'[1]CUT Bs'!A:S,5,FALSE)</f>
        <v>0</v>
      </c>
      <c r="K448" s="217">
        <f>VLOOKUP(A448,'[1]CUT Bs'!A:S,6,FALSE)</f>
        <v>0</v>
      </c>
      <c r="L448" s="217">
        <f>VLOOKUP(A448,'[1]CUT Bs'!A:S,7,FALSE)</f>
        <v>0</v>
      </c>
      <c r="M448" s="217">
        <f>VLOOKUP(A448,'[1]CUT Bs'!A:S,8,FALSE)</f>
        <v>0</v>
      </c>
      <c r="N448" s="217">
        <f>VLOOKUP(A448,'[1]CUT Bs'!A:S,9,FALSE)</f>
        <v>0</v>
      </c>
      <c r="O448" s="217">
        <f>VLOOKUP(A448,'[1]CUT Bs'!A:S,10,FALSE)</f>
        <v>0</v>
      </c>
      <c r="P448" s="217">
        <f>VLOOKUP(A448,'[1]CUT Bs'!A:S,11,FALSE)</f>
        <v>0</v>
      </c>
      <c r="Q448" s="217">
        <f>VLOOKUP(A448,'[1]CUT Bs'!A:S,12,FALSE)</f>
        <v>0</v>
      </c>
      <c r="R448" s="217">
        <f>VLOOKUP(A448,'[1]CUT Bs'!A:S,13,FALSE)</f>
        <v>0</v>
      </c>
      <c r="S448" s="217">
        <f>VLOOKUP(A448,'[1]CUT Bs'!A:S,14,FALSE)</f>
        <v>0</v>
      </c>
      <c r="T448" s="217">
        <f>VLOOKUP(A448,'[1]CUT Bs'!A:S,15,FALSE)</f>
        <v>0</v>
      </c>
      <c r="U448" s="217">
        <f>VLOOKUP(A448,'[1]CUT Bs'!A:S,16,FALSE)</f>
        <v>0</v>
      </c>
      <c r="V448" s="217">
        <f>VLOOKUP(A448,'[1]CUT Bs'!A:S,17,FALSE)</f>
        <v>0</v>
      </c>
      <c r="W448" s="217">
        <f>VLOOKUP(A448,'[1]RES. TRL'!F:H,2,FALSE)</f>
        <v>0</v>
      </c>
      <c r="X448" s="217">
        <f>VLOOKUP(A448,'[1]RES. TRL'!F:H,3,FALSE)</f>
        <v>0</v>
      </c>
      <c r="Y448" s="217">
        <f>VLOOKUP(A448,'[1]CUT USD'!A:N,2,FALSE)</f>
        <v>0</v>
      </c>
      <c r="Z448" s="217">
        <f>VLOOKUP(A448,'[1]CUT USD'!A:N,3,FALSE)</f>
        <v>0</v>
      </c>
      <c r="AA448" s="217">
        <f>VLOOKUP(A448,'[1]CUT USD'!A:N,4,FALSE)</f>
        <v>0</v>
      </c>
      <c r="AB448" s="217">
        <f>VLOOKUP(A448,'[1]CUT USD'!A:N,5,FALSE)</f>
        <v>0</v>
      </c>
      <c r="AC448" s="217">
        <f>VLOOKUP(A448,'[1]CUT USD'!A:N,6,FALSE)</f>
        <v>0</v>
      </c>
      <c r="AD448" s="217">
        <f>VLOOKUP(A448,'[1]CUT USD'!A:N,7,FALSE)</f>
        <v>0</v>
      </c>
      <c r="AE448" s="217">
        <f>VLOOKUP(A448,'[1]CUT USD'!A:N,8,FALSE)</f>
        <v>0</v>
      </c>
      <c r="AF448" s="217">
        <f>VLOOKUP(A448,'[1]CUT USD'!A:N,9,FALSE)</f>
        <v>0</v>
      </c>
      <c r="AG448" s="217">
        <f>VLOOKUP(A448,'[1]CUT USD'!A:N,10,FALSE)</f>
        <v>0</v>
      </c>
      <c r="AH448" s="217">
        <f>VLOOKUP(A448,'[1]CUT USD'!A:N,11,FALSE)</f>
        <v>0</v>
      </c>
      <c r="AI448" s="217">
        <f>VLOOKUP(A448,'[1]CUT USD'!A:N,12,FALSE)</f>
        <v>0</v>
      </c>
      <c r="AJ448" s="217">
        <f>VLOOKUP(A448,'[1]CUT USD'!A:N,13,FALSE)</f>
        <v>0</v>
      </c>
      <c r="AK448" s="217">
        <f>VLOOKUP(A448,'[1]CUT USD'!A:N,14,FALSE)</f>
        <v>0</v>
      </c>
      <c r="AL448" s="160">
        <f t="shared" si="8"/>
        <v>0</v>
      </c>
      <c r="AO448" s="84"/>
    </row>
    <row r="449" spans="1:41" ht="33" customHeight="1">
      <c r="A449" s="134">
        <v>1435</v>
      </c>
      <c r="B449" s="135" t="str">
        <f>PROPER(VLOOKUP(A449,[1]bd_lista!$A:$D,2,FALSE))</f>
        <v>Gobierno Autónomo Municipal De Soracachi</v>
      </c>
      <c r="C449" s="229" t="s">
        <v>11991</v>
      </c>
      <c r="D449" s="217">
        <f>VLOOKUP(A449,'[1]RES. TRL'!A:C,2,FALSE)</f>
        <v>0</v>
      </c>
      <c r="E449" s="217">
        <f>VLOOKUP(A449,'[1]RES. TRL'!A:C,3,FALSE)</f>
        <v>0</v>
      </c>
      <c r="F449" s="217">
        <f>VLOOKUP(A449,[1]RES.CDI!A:B,2,FALSE)</f>
        <v>0</v>
      </c>
      <c r="G449" s="217">
        <f>VLOOKUP(A449,'[1]CUT Bs'!A:S,2,FALSE)</f>
        <v>0</v>
      </c>
      <c r="H449" s="217">
        <f>VLOOKUP(A449,'[1]CUT Bs'!A:S,3,FALSE)</f>
        <v>0</v>
      </c>
      <c r="I449" s="217">
        <f>VLOOKUP(A449,'[1]CUT Bs'!A:S,4,FALSE)</f>
        <v>0</v>
      </c>
      <c r="J449" s="217">
        <f>VLOOKUP(A449,'[1]CUT Bs'!A:S,5,FALSE)</f>
        <v>0</v>
      </c>
      <c r="K449" s="217">
        <f>VLOOKUP(A449,'[1]CUT Bs'!A:S,6,FALSE)</f>
        <v>0</v>
      </c>
      <c r="L449" s="217">
        <f>VLOOKUP(A449,'[1]CUT Bs'!A:S,7,FALSE)</f>
        <v>0</v>
      </c>
      <c r="M449" s="217">
        <f>VLOOKUP(A449,'[1]CUT Bs'!A:S,8,FALSE)</f>
        <v>0</v>
      </c>
      <c r="N449" s="217">
        <f>VLOOKUP(A449,'[1]CUT Bs'!A:S,9,FALSE)</f>
        <v>0</v>
      </c>
      <c r="O449" s="217">
        <f>VLOOKUP(A449,'[1]CUT Bs'!A:S,10,FALSE)</f>
        <v>0</v>
      </c>
      <c r="P449" s="217">
        <f>VLOOKUP(A449,'[1]CUT Bs'!A:S,11,FALSE)</f>
        <v>0</v>
      </c>
      <c r="Q449" s="217">
        <f>VLOOKUP(A449,'[1]CUT Bs'!A:S,12,FALSE)</f>
        <v>0</v>
      </c>
      <c r="R449" s="217">
        <f>VLOOKUP(A449,'[1]CUT Bs'!A:S,13,FALSE)</f>
        <v>0</v>
      </c>
      <c r="S449" s="217">
        <f>VLOOKUP(A449,'[1]CUT Bs'!A:S,14,FALSE)</f>
        <v>0</v>
      </c>
      <c r="T449" s="217">
        <f>VLOOKUP(A449,'[1]CUT Bs'!A:S,15,FALSE)</f>
        <v>0</v>
      </c>
      <c r="U449" s="217">
        <f>VLOOKUP(A449,'[1]CUT Bs'!A:S,16,FALSE)</f>
        <v>0</v>
      </c>
      <c r="V449" s="217">
        <f>VLOOKUP(A449,'[1]CUT Bs'!A:S,17,FALSE)</f>
        <v>0</v>
      </c>
      <c r="W449" s="217">
        <f>VLOOKUP(A449,'[1]RES. TRL'!F:H,2,FALSE)</f>
        <v>0</v>
      </c>
      <c r="X449" s="217">
        <f>VLOOKUP(A449,'[1]RES. TRL'!F:H,3,FALSE)</f>
        <v>0</v>
      </c>
      <c r="Y449" s="217">
        <f>VLOOKUP(A449,'[1]CUT USD'!A:N,2,FALSE)</f>
        <v>0</v>
      </c>
      <c r="Z449" s="217">
        <f>VLOOKUP(A449,'[1]CUT USD'!A:N,3,FALSE)</f>
        <v>0</v>
      </c>
      <c r="AA449" s="217">
        <f>VLOOKUP(A449,'[1]CUT USD'!A:N,4,FALSE)</f>
        <v>0</v>
      </c>
      <c r="AB449" s="217">
        <f>VLOOKUP(A449,'[1]CUT USD'!A:N,5,FALSE)</f>
        <v>0</v>
      </c>
      <c r="AC449" s="217">
        <f>VLOOKUP(A449,'[1]CUT USD'!A:N,6,FALSE)</f>
        <v>0</v>
      </c>
      <c r="AD449" s="217">
        <f>VLOOKUP(A449,'[1]CUT USD'!A:N,7,FALSE)</f>
        <v>0</v>
      </c>
      <c r="AE449" s="217">
        <f>VLOOKUP(A449,'[1]CUT USD'!A:N,8,FALSE)</f>
        <v>0</v>
      </c>
      <c r="AF449" s="217">
        <f>VLOOKUP(A449,'[1]CUT USD'!A:N,9,FALSE)</f>
        <v>0</v>
      </c>
      <c r="AG449" s="217">
        <f>VLOOKUP(A449,'[1]CUT USD'!A:N,10,FALSE)</f>
        <v>0</v>
      </c>
      <c r="AH449" s="217">
        <f>VLOOKUP(A449,'[1]CUT USD'!A:N,11,FALSE)</f>
        <v>0</v>
      </c>
      <c r="AI449" s="217">
        <f>VLOOKUP(A449,'[1]CUT USD'!A:N,12,FALSE)</f>
        <v>0</v>
      </c>
      <c r="AJ449" s="217">
        <f>VLOOKUP(A449,'[1]CUT USD'!A:N,13,FALSE)</f>
        <v>0</v>
      </c>
      <c r="AK449" s="217">
        <f>VLOOKUP(A449,'[1]CUT USD'!A:N,14,FALSE)</f>
        <v>0</v>
      </c>
      <c r="AL449" s="160">
        <f t="shared" si="8"/>
        <v>0</v>
      </c>
      <c r="AO449" s="84"/>
    </row>
    <row r="450" spans="1:41" ht="33" customHeight="1">
      <c r="A450" s="134">
        <v>1501</v>
      </c>
      <c r="B450" s="135" t="str">
        <f>PROPER(VLOOKUP(A450,[1]bd_lista!$A:$D,2,FALSE))</f>
        <v>Gobierno Autónomo Municipal De Potosí</v>
      </c>
      <c r="C450" s="229" t="s">
        <v>11991</v>
      </c>
      <c r="D450" s="217">
        <f>VLOOKUP(A450,'[1]RES. TRL'!A:C,2,FALSE)</f>
        <v>0</v>
      </c>
      <c r="E450" s="217">
        <f>VLOOKUP(A450,'[1]RES. TRL'!A:C,3,FALSE)</f>
        <v>0</v>
      </c>
      <c r="F450" s="217">
        <f>VLOOKUP(A450,[1]RES.CDI!A:B,2,FALSE)</f>
        <v>0</v>
      </c>
      <c r="G450" s="217">
        <f>VLOOKUP(A450,'[1]CUT Bs'!A:S,2,FALSE)</f>
        <v>0</v>
      </c>
      <c r="H450" s="217">
        <f>VLOOKUP(A450,'[1]CUT Bs'!A:S,3,FALSE)</f>
        <v>0</v>
      </c>
      <c r="I450" s="217">
        <f>VLOOKUP(A450,'[1]CUT Bs'!A:S,4,FALSE)</f>
        <v>0</v>
      </c>
      <c r="J450" s="217">
        <f>VLOOKUP(A450,'[1]CUT Bs'!A:S,5,FALSE)</f>
        <v>0</v>
      </c>
      <c r="K450" s="217">
        <f>VLOOKUP(A450,'[1]CUT Bs'!A:S,6,FALSE)</f>
        <v>0</v>
      </c>
      <c r="L450" s="217">
        <f>VLOOKUP(A450,'[1]CUT Bs'!A:S,7,FALSE)</f>
        <v>0</v>
      </c>
      <c r="M450" s="217">
        <f>VLOOKUP(A450,'[1]CUT Bs'!A:S,8,FALSE)</f>
        <v>0</v>
      </c>
      <c r="N450" s="217">
        <f>VLOOKUP(A450,'[1]CUT Bs'!A:S,9,FALSE)</f>
        <v>0</v>
      </c>
      <c r="O450" s="217">
        <f>VLOOKUP(A450,'[1]CUT Bs'!A:S,10,FALSE)</f>
        <v>0</v>
      </c>
      <c r="P450" s="217">
        <f>VLOOKUP(A450,'[1]CUT Bs'!A:S,11,FALSE)</f>
        <v>0</v>
      </c>
      <c r="Q450" s="217">
        <f>VLOOKUP(A450,'[1]CUT Bs'!A:S,12,FALSE)</f>
        <v>0</v>
      </c>
      <c r="R450" s="217">
        <f>VLOOKUP(A450,'[1]CUT Bs'!A:S,13,FALSE)</f>
        <v>0</v>
      </c>
      <c r="S450" s="217">
        <f>VLOOKUP(A450,'[1]CUT Bs'!A:S,14,FALSE)</f>
        <v>0</v>
      </c>
      <c r="T450" s="217">
        <f>VLOOKUP(A450,'[1]CUT Bs'!A:S,15,FALSE)</f>
        <v>0</v>
      </c>
      <c r="U450" s="217">
        <f>VLOOKUP(A450,'[1]CUT Bs'!A:S,16,FALSE)</f>
        <v>0</v>
      </c>
      <c r="V450" s="217">
        <f>VLOOKUP(A450,'[1]CUT Bs'!A:S,17,FALSE)</f>
        <v>0</v>
      </c>
      <c r="W450" s="217">
        <f>VLOOKUP(A450,'[1]RES. TRL'!F:H,2,FALSE)</f>
        <v>0</v>
      </c>
      <c r="X450" s="217">
        <f>VLOOKUP(A450,'[1]RES. TRL'!F:H,3,FALSE)</f>
        <v>0</v>
      </c>
      <c r="Y450" s="217">
        <f>VLOOKUP(A450,'[1]CUT USD'!A:N,2,FALSE)</f>
        <v>0</v>
      </c>
      <c r="Z450" s="217">
        <f>VLOOKUP(A450,'[1]CUT USD'!A:N,3,FALSE)</f>
        <v>0</v>
      </c>
      <c r="AA450" s="217">
        <f>VLOOKUP(A450,'[1]CUT USD'!A:N,4,FALSE)</f>
        <v>0</v>
      </c>
      <c r="AB450" s="217">
        <f>VLOOKUP(A450,'[1]CUT USD'!A:N,5,FALSE)</f>
        <v>0</v>
      </c>
      <c r="AC450" s="217">
        <f>VLOOKUP(A450,'[1]CUT USD'!A:N,6,FALSE)</f>
        <v>0</v>
      </c>
      <c r="AD450" s="217">
        <f>VLOOKUP(A450,'[1]CUT USD'!A:N,7,FALSE)</f>
        <v>0</v>
      </c>
      <c r="AE450" s="217">
        <f>VLOOKUP(A450,'[1]CUT USD'!A:N,8,FALSE)</f>
        <v>0</v>
      </c>
      <c r="AF450" s="217">
        <f>VLOOKUP(A450,'[1]CUT USD'!A:N,9,FALSE)</f>
        <v>0</v>
      </c>
      <c r="AG450" s="217">
        <f>VLOOKUP(A450,'[1]CUT USD'!A:N,10,FALSE)</f>
        <v>0</v>
      </c>
      <c r="AH450" s="217">
        <f>VLOOKUP(A450,'[1]CUT USD'!A:N,11,FALSE)</f>
        <v>0</v>
      </c>
      <c r="AI450" s="217">
        <f>VLOOKUP(A450,'[1]CUT USD'!A:N,12,FALSE)</f>
        <v>0</v>
      </c>
      <c r="AJ450" s="217">
        <f>VLOOKUP(A450,'[1]CUT USD'!A:N,13,FALSE)</f>
        <v>0</v>
      </c>
      <c r="AK450" s="217">
        <f>VLOOKUP(A450,'[1]CUT USD'!A:N,14,FALSE)</f>
        <v>0</v>
      </c>
      <c r="AL450" s="160">
        <f t="shared" si="8"/>
        <v>0</v>
      </c>
      <c r="AO450" s="84"/>
    </row>
    <row r="451" spans="1:41" ht="33" customHeight="1">
      <c r="A451" s="134">
        <v>1502</v>
      </c>
      <c r="B451" s="135" t="str">
        <f>PROPER(VLOOKUP(A451,[1]bd_lista!$A:$D,2,FALSE))</f>
        <v>Gobierno Autónomo Municipal De Tinguipaya</v>
      </c>
      <c r="C451" s="229" t="s">
        <v>11991</v>
      </c>
      <c r="D451" s="217">
        <f>VLOOKUP(A451,'[1]RES. TRL'!A:C,2,FALSE)</f>
        <v>0</v>
      </c>
      <c r="E451" s="217">
        <f>VLOOKUP(A451,'[1]RES. TRL'!A:C,3,FALSE)</f>
        <v>0</v>
      </c>
      <c r="F451" s="217">
        <f>VLOOKUP(A451,[1]RES.CDI!A:B,2,FALSE)</f>
        <v>0</v>
      </c>
      <c r="G451" s="217">
        <f>VLOOKUP(A451,'[1]CUT Bs'!A:S,2,FALSE)</f>
        <v>0</v>
      </c>
      <c r="H451" s="217">
        <f>VLOOKUP(A451,'[1]CUT Bs'!A:S,3,FALSE)</f>
        <v>0</v>
      </c>
      <c r="I451" s="217">
        <f>VLOOKUP(A451,'[1]CUT Bs'!A:S,4,FALSE)</f>
        <v>0</v>
      </c>
      <c r="J451" s="217">
        <f>VLOOKUP(A451,'[1]CUT Bs'!A:S,5,FALSE)</f>
        <v>0</v>
      </c>
      <c r="K451" s="217">
        <f>VLOOKUP(A451,'[1]CUT Bs'!A:S,6,FALSE)</f>
        <v>0</v>
      </c>
      <c r="L451" s="217">
        <f>VLOOKUP(A451,'[1]CUT Bs'!A:S,7,FALSE)</f>
        <v>0</v>
      </c>
      <c r="M451" s="217">
        <f>VLOOKUP(A451,'[1]CUT Bs'!A:S,8,FALSE)</f>
        <v>0</v>
      </c>
      <c r="N451" s="217">
        <f>VLOOKUP(A451,'[1]CUT Bs'!A:S,9,FALSE)</f>
        <v>0</v>
      </c>
      <c r="O451" s="217">
        <f>VLOOKUP(A451,'[1]CUT Bs'!A:S,10,FALSE)</f>
        <v>0</v>
      </c>
      <c r="P451" s="217">
        <f>VLOOKUP(A451,'[1]CUT Bs'!A:S,11,FALSE)</f>
        <v>0</v>
      </c>
      <c r="Q451" s="217">
        <f>VLOOKUP(A451,'[1]CUT Bs'!A:S,12,FALSE)</f>
        <v>0</v>
      </c>
      <c r="R451" s="217">
        <f>VLOOKUP(A451,'[1]CUT Bs'!A:S,13,FALSE)</f>
        <v>0</v>
      </c>
      <c r="S451" s="217">
        <f>VLOOKUP(A451,'[1]CUT Bs'!A:S,14,FALSE)</f>
        <v>0</v>
      </c>
      <c r="T451" s="217">
        <f>VLOOKUP(A451,'[1]CUT Bs'!A:S,15,FALSE)</f>
        <v>0</v>
      </c>
      <c r="U451" s="217">
        <f>VLOOKUP(A451,'[1]CUT Bs'!A:S,16,FALSE)</f>
        <v>0</v>
      </c>
      <c r="V451" s="217">
        <f>VLOOKUP(A451,'[1]CUT Bs'!A:S,17,FALSE)</f>
        <v>0</v>
      </c>
      <c r="W451" s="217">
        <f>VLOOKUP(A451,'[1]RES. TRL'!F:H,2,FALSE)</f>
        <v>0</v>
      </c>
      <c r="X451" s="217">
        <f>VLOOKUP(A451,'[1]RES. TRL'!F:H,3,FALSE)</f>
        <v>0</v>
      </c>
      <c r="Y451" s="217">
        <f>VLOOKUP(A451,'[1]CUT USD'!A:N,2,FALSE)</f>
        <v>0</v>
      </c>
      <c r="Z451" s="217">
        <f>VLOOKUP(A451,'[1]CUT USD'!A:N,3,FALSE)</f>
        <v>0</v>
      </c>
      <c r="AA451" s="217">
        <f>VLOOKUP(A451,'[1]CUT USD'!A:N,4,FALSE)</f>
        <v>0</v>
      </c>
      <c r="AB451" s="217">
        <f>VLOOKUP(A451,'[1]CUT USD'!A:N,5,FALSE)</f>
        <v>0</v>
      </c>
      <c r="AC451" s="217">
        <f>VLOOKUP(A451,'[1]CUT USD'!A:N,6,FALSE)</f>
        <v>0</v>
      </c>
      <c r="AD451" s="217">
        <f>VLOOKUP(A451,'[1]CUT USD'!A:N,7,FALSE)</f>
        <v>0</v>
      </c>
      <c r="AE451" s="217">
        <f>VLOOKUP(A451,'[1]CUT USD'!A:N,8,FALSE)</f>
        <v>0</v>
      </c>
      <c r="AF451" s="217">
        <f>VLOOKUP(A451,'[1]CUT USD'!A:N,9,FALSE)</f>
        <v>0</v>
      </c>
      <c r="AG451" s="217">
        <f>VLOOKUP(A451,'[1]CUT USD'!A:N,10,FALSE)</f>
        <v>0</v>
      </c>
      <c r="AH451" s="217">
        <f>VLOOKUP(A451,'[1]CUT USD'!A:N,11,FALSE)</f>
        <v>0</v>
      </c>
      <c r="AI451" s="217">
        <f>VLOOKUP(A451,'[1]CUT USD'!A:N,12,FALSE)</f>
        <v>0</v>
      </c>
      <c r="AJ451" s="217">
        <f>VLOOKUP(A451,'[1]CUT USD'!A:N,13,FALSE)</f>
        <v>0</v>
      </c>
      <c r="AK451" s="217">
        <f>VLOOKUP(A451,'[1]CUT USD'!A:N,14,FALSE)</f>
        <v>0</v>
      </c>
      <c r="AL451" s="160">
        <f t="shared" si="8"/>
        <v>0</v>
      </c>
      <c r="AO451" s="84"/>
    </row>
    <row r="452" spans="1:41" ht="33" customHeight="1">
      <c r="A452" s="134">
        <v>1503</v>
      </c>
      <c r="B452" s="135" t="str">
        <f>PROPER(VLOOKUP(A452,[1]bd_lista!$A:$D,2,FALSE))</f>
        <v>Gobierno Autónomo Municipal De Yocalla</v>
      </c>
      <c r="C452" s="229" t="s">
        <v>11991</v>
      </c>
      <c r="D452" s="217">
        <f>VLOOKUP(A452,'[1]RES. TRL'!A:C,2,FALSE)</f>
        <v>0</v>
      </c>
      <c r="E452" s="217">
        <f>VLOOKUP(A452,'[1]RES. TRL'!A:C,3,FALSE)</f>
        <v>0</v>
      </c>
      <c r="F452" s="217">
        <f>VLOOKUP(A452,[1]RES.CDI!A:B,2,FALSE)</f>
        <v>0</v>
      </c>
      <c r="G452" s="217">
        <f>VLOOKUP(A452,'[1]CUT Bs'!A:S,2,FALSE)</f>
        <v>0</v>
      </c>
      <c r="H452" s="217">
        <f>VLOOKUP(A452,'[1]CUT Bs'!A:S,3,FALSE)</f>
        <v>0</v>
      </c>
      <c r="I452" s="217">
        <f>VLOOKUP(A452,'[1]CUT Bs'!A:S,4,FALSE)</f>
        <v>0</v>
      </c>
      <c r="J452" s="217">
        <f>VLOOKUP(A452,'[1]CUT Bs'!A:S,5,FALSE)</f>
        <v>0</v>
      </c>
      <c r="K452" s="217">
        <f>VLOOKUP(A452,'[1]CUT Bs'!A:S,6,FALSE)</f>
        <v>0</v>
      </c>
      <c r="L452" s="217">
        <f>VLOOKUP(A452,'[1]CUT Bs'!A:S,7,FALSE)</f>
        <v>0</v>
      </c>
      <c r="M452" s="217">
        <f>VLOOKUP(A452,'[1]CUT Bs'!A:S,8,FALSE)</f>
        <v>0</v>
      </c>
      <c r="N452" s="217">
        <f>VLOOKUP(A452,'[1]CUT Bs'!A:S,9,FALSE)</f>
        <v>0</v>
      </c>
      <c r="O452" s="217">
        <f>VLOOKUP(A452,'[1]CUT Bs'!A:S,10,FALSE)</f>
        <v>0</v>
      </c>
      <c r="P452" s="217">
        <f>VLOOKUP(A452,'[1]CUT Bs'!A:S,11,FALSE)</f>
        <v>0</v>
      </c>
      <c r="Q452" s="217">
        <f>VLOOKUP(A452,'[1]CUT Bs'!A:S,12,FALSE)</f>
        <v>0</v>
      </c>
      <c r="R452" s="217">
        <f>VLOOKUP(A452,'[1]CUT Bs'!A:S,13,FALSE)</f>
        <v>0</v>
      </c>
      <c r="S452" s="217">
        <f>VLOOKUP(A452,'[1]CUT Bs'!A:S,14,FALSE)</f>
        <v>0</v>
      </c>
      <c r="T452" s="217">
        <f>VLOOKUP(A452,'[1]CUT Bs'!A:S,15,FALSE)</f>
        <v>0</v>
      </c>
      <c r="U452" s="217">
        <f>VLOOKUP(A452,'[1]CUT Bs'!A:S,16,FALSE)</f>
        <v>0</v>
      </c>
      <c r="V452" s="217">
        <f>VLOOKUP(A452,'[1]CUT Bs'!A:S,17,FALSE)</f>
        <v>0</v>
      </c>
      <c r="W452" s="217">
        <f>VLOOKUP(A452,'[1]RES. TRL'!F:H,2,FALSE)</f>
        <v>0</v>
      </c>
      <c r="X452" s="217">
        <f>VLOOKUP(A452,'[1]RES. TRL'!F:H,3,FALSE)</f>
        <v>0</v>
      </c>
      <c r="Y452" s="217">
        <f>VLOOKUP(A452,'[1]CUT USD'!A:N,2,FALSE)</f>
        <v>0</v>
      </c>
      <c r="Z452" s="217">
        <f>VLOOKUP(A452,'[1]CUT USD'!A:N,3,FALSE)</f>
        <v>0</v>
      </c>
      <c r="AA452" s="217">
        <f>VLOOKUP(A452,'[1]CUT USD'!A:N,4,FALSE)</f>
        <v>0</v>
      </c>
      <c r="AB452" s="217">
        <f>VLOOKUP(A452,'[1]CUT USD'!A:N,5,FALSE)</f>
        <v>0</v>
      </c>
      <c r="AC452" s="217">
        <f>VLOOKUP(A452,'[1]CUT USD'!A:N,6,FALSE)</f>
        <v>0</v>
      </c>
      <c r="AD452" s="217">
        <f>VLOOKUP(A452,'[1]CUT USD'!A:N,7,FALSE)</f>
        <v>0</v>
      </c>
      <c r="AE452" s="217">
        <f>VLOOKUP(A452,'[1]CUT USD'!A:N,8,FALSE)</f>
        <v>0</v>
      </c>
      <c r="AF452" s="217">
        <f>VLOOKUP(A452,'[1]CUT USD'!A:N,9,FALSE)</f>
        <v>0</v>
      </c>
      <c r="AG452" s="217">
        <f>VLOOKUP(A452,'[1]CUT USD'!A:N,10,FALSE)</f>
        <v>0</v>
      </c>
      <c r="AH452" s="217">
        <f>VLOOKUP(A452,'[1]CUT USD'!A:N,11,FALSE)</f>
        <v>0</v>
      </c>
      <c r="AI452" s="217">
        <f>VLOOKUP(A452,'[1]CUT USD'!A:N,12,FALSE)</f>
        <v>0</v>
      </c>
      <c r="AJ452" s="217">
        <f>VLOOKUP(A452,'[1]CUT USD'!A:N,13,FALSE)</f>
        <v>0</v>
      </c>
      <c r="AK452" s="217">
        <f>VLOOKUP(A452,'[1]CUT USD'!A:N,14,FALSE)</f>
        <v>0</v>
      </c>
      <c r="AL452" s="160">
        <f t="shared" si="8"/>
        <v>0</v>
      </c>
      <c r="AO452" s="84"/>
    </row>
    <row r="453" spans="1:41" ht="33" customHeight="1">
      <c r="A453" s="134">
        <v>1504</v>
      </c>
      <c r="B453" s="135" t="str">
        <f>PROPER(VLOOKUP(A453,[1]bd_lista!$A:$D,2,FALSE))</f>
        <v>Gobierno Autónomo Municipal De Urmiri</v>
      </c>
      <c r="C453" s="229" t="s">
        <v>11991</v>
      </c>
      <c r="D453" s="217">
        <f>VLOOKUP(A453,'[1]RES. TRL'!A:C,2,FALSE)</f>
        <v>0</v>
      </c>
      <c r="E453" s="217">
        <f>VLOOKUP(A453,'[1]RES. TRL'!A:C,3,FALSE)</f>
        <v>0</v>
      </c>
      <c r="F453" s="217">
        <f>VLOOKUP(A453,[1]RES.CDI!A:B,2,FALSE)</f>
        <v>0</v>
      </c>
      <c r="G453" s="217">
        <f>VLOOKUP(A453,'[1]CUT Bs'!A:S,2,FALSE)</f>
        <v>0</v>
      </c>
      <c r="H453" s="217">
        <f>VLOOKUP(A453,'[1]CUT Bs'!A:S,3,FALSE)</f>
        <v>0</v>
      </c>
      <c r="I453" s="217">
        <f>VLOOKUP(A453,'[1]CUT Bs'!A:S,4,FALSE)</f>
        <v>0</v>
      </c>
      <c r="J453" s="217">
        <f>VLOOKUP(A453,'[1]CUT Bs'!A:S,5,FALSE)</f>
        <v>0</v>
      </c>
      <c r="K453" s="217">
        <f>VLOOKUP(A453,'[1]CUT Bs'!A:S,6,FALSE)</f>
        <v>0</v>
      </c>
      <c r="L453" s="217">
        <f>VLOOKUP(A453,'[1]CUT Bs'!A:S,7,FALSE)</f>
        <v>0</v>
      </c>
      <c r="M453" s="217">
        <f>VLOOKUP(A453,'[1]CUT Bs'!A:S,8,FALSE)</f>
        <v>0</v>
      </c>
      <c r="N453" s="217">
        <f>VLOOKUP(A453,'[1]CUT Bs'!A:S,9,FALSE)</f>
        <v>0</v>
      </c>
      <c r="O453" s="217">
        <f>VLOOKUP(A453,'[1]CUT Bs'!A:S,10,FALSE)</f>
        <v>0</v>
      </c>
      <c r="P453" s="217">
        <f>VLOOKUP(A453,'[1]CUT Bs'!A:S,11,FALSE)</f>
        <v>0</v>
      </c>
      <c r="Q453" s="217">
        <f>VLOOKUP(A453,'[1]CUT Bs'!A:S,12,FALSE)</f>
        <v>0</v>
      </c>
      <c r="R453" s="217">
        <f>VLOOKUP(A453,'[1]CUT Bs'!A:S,13,FALSE)</f>
        <v>0</v>
      </c>
      <c r="S453" s="217">
        <f>VLOOKUP(A453,'[1]CUT Bs'!A:S,14,FALSE)</f>
        <v>0</v>
      </c>
      <c r="T453" s="217">
        <f>VLOOKUP(A453,'[1]CUT Bs'!A:S,15,FALSE)</f>
        <v>0</v>
      </c>
      <c r="U453" s="217">
        <f>VLOOKUP(A453,'[1]CUT Bs'!A:S,16,FALSE)</f>
        <v>0</v>
      </c>
      <c r="V453" s="217">
        <f>VLOOKUP(A453,'[1]CUT Bs'!A:S,17,FALSE)</f>
        <v>0</v>
      </c>
      <c r="W453" s="217">
        <f>VLOOKUP(A453,'[1]RES. TRL'!F:H,2,FALSE)</f>
        <v>0</v>
      </c>
      <c r="X453" s="217">
        <f>VLOOKUP(A453,'[1]RES. TRL'!F:H,3,FALSE)</f>
        <v>0</v>
      </c>
      <c r="Y453" s="217">
        <f>VLOOKUP(A453,'[1]CUT USD'!A:N,2,FALSE)</f>
        <v>0</v>
      </c>
      <c r="Z453" s="217">
        <f>VLOOKUP(A453,'[1]CUT USD'!A:N,3,FALSE)</f>
        <v>0</v>
      </c>
      <c r="AA453" s="217">
        <f>VLOOKUP(A453,'[1]CUT USD'!A:N,4,FALSE)</f>
        <v>0</v>
      </c>
      <c r="AB453" s="217">
        <f>VLOOKUP(A453,'[1]CUT USD'!A:N,5,FALSE)</f>
        <v>0</v>
      </c>
      <c r="AC453" s="217">
        <f>VLOOKUP(A453,'[1]CUT USD'!A:N,6,FALSE)</f>
        <v>0</v>
      </c>
      <c r="AD453" s="217">
        <f>VLOOKUP(A453,'[1]CUT USD'!A:N,7,FALSE)</f>
        <v>0</v>
      </c>
      <c r="AE453" s="217">
        <f>VLOOKUP(A453,'[1]CUT USD'!A:N,8,FALSE)</f>
        <v>0</v>
      </c>
      <c r="AF453" s="217">
        <f>VLOOKUP(A453,'[1]CUT USD'!A:N,9,FALSE)</f>
        <v>0</v>
      </c>
      <c r="AG453" s="217">
        <f>VLOOKUP(A453,'[1]CUT USD'!A:N,10,FALSE)</f>
        <v>0</v>
      </c>
      <c r="AH453" s="217">
        <f>VLOOKUP(A453,'[1]CUT USD'!A:N,11,FALSE)</f>
        <v>0</v>
      </c>
      <c r="AI453" s="217">
        <f>VLOOKUP(A453,'[1]CUT USD'!A:N,12,FALSE)</f>
        <v>0</v>
      </c>
      <c r="AJ453" s="217">
        <f>VLOOKUP(A453,'[1]CUT USD'!A:N,13,FALSE)</f>
        <v>0</v>
      </c>
      <c r="AK453" s="217">
        <f>VLOOKUP(A453,'[1]CUT USD'!A:N,14,FALSE)</f>
        <v>0</v>
      </c>
      <c r="AL453" s="160">
        <f t="shared" si="8"/>
        <v>0</v>
      </c>
      <c r="AO453" s="84"/>
    </row>
    <row r="454" spans="1:41" ht="33" customHeight="1">
      <c r="A454" s="134">
        <v>1505</v>
      </c>
      <c r="B454" s="135" t="str">
        <f>PROPER(VLOOKUP(A454,[1]bd_lista!$A:$D,2,FALSE))</f>
        <v>Gobierno Autónomo Municipal De Uncía</v>
      </c>
      <c r="C454" s="229" t="s">
        <v>11991</v>
      </c>
      <c r="D454" s="217">
        <f>VLOOKUP(A454,'[1]RES. TRL'!A:C,2,FALSE)</f>
        <v>0</v>
      </c>
      <c r="E454" s="217">
        <f>VLOOKUP(A454,'[1]RES. TRL'!A:C,3,FALSE)</f>
        <v>0</v>
      </c>
      <c r="F454" s="217">
        <f>VLOOKUP(A454,[1]RES.CDI!A:B,2,FALSE)</f>
        <v>0</v>
      </c>
      <c r="G454" s="217">
        <f>VLOOKUP(A454,'[1]CUT Bs'!A:S,2,FALSE)</f>
        <v>0</v>
      </c>
      <c r="H454" s="217">
        <f>VLOOKUP(A454,'[1]CUT Bs'!A:S,3,FALSE)</f>
        <v>0</v>
      </c>
      <c r="I454" s="217">
        <f>VLOOKUP(A454,'[1]CUT Bs'!A:S,4,FALSE)</f>
        <v>0</v>
      </c>
      <c r="J454" s="217">
        <f>VLOOKUP(A454,'[1]CUT Bs'!A:S,5,FALSE)</f>
        <v>0</v>
      </c>
      <c r="K454" s="217">
        <f>VLOOKUP(A454,'[1]CUT Bs'!A:S,6,FALSE)</f>
        <v>0</v>
      </c>
      <c r="L454" s="217">
        <f>VLOOKUP(A454,'[1]CUT Bs'!A:S,7,FALSE)</f>
        <v>0</v>
      </c>
      <c r="M454" s="217">
        <f>VLOOKUP(A454,'[1]CUT Bs'!A:S,8,FALSE)</f>
        <v>0</v>
      </c>
      <c r="N454" s="217">
        <f>VLOOKUP(A454,'[1]CUT Bs'!A:S,9,FALSE)</f>
        <v>0</v>
      </c>
      <c r="O454" s="217">
        <f>VLOOKUP(A454,'[1]CUT Bs'!A:S,10,FALSE)</f>
        <v>0</v>
      </c>
      <c r="P454" s="217">
        <f>VLOOKUP(A454,'[1]CUT Bs'!A:S,11,FALSE)</f>
        <v>0</v>
      </c>
      <c r="Q454" s="217">
        <f>VLOOKUP(A454,'[1]CUT Bs'!A:S,12,FALSE)</f>
        <v>0</v>
      </c>
      <c r="R454" s="217">
        <f>VLOOKUP(A454,'[1]CUT Bs'!A:S,13,FALSE)</f>
        <v>0</v>
      </c>
      <c r="S454" s="217">
        <f>VLOOKUP(A454,'[1]CUT Bs'!A:S,14,FALSE)</f>
        <v>0</v>
      </c>
      <c r="T454" s="217">
        <f>VLOOKUP(A454,'[1]CUT Bs'!A:S,15,FALSE)</f>
        <v>0</v>
      </c>
      <c r="U454" s="217">
        <f>VLOOKUP(A454,'[1]CUT Bs'!A:S,16,FALSE)</f>
        <v>0</v>
      </c>
      <c r="V454" s="217">
        <f>VLOOKUP(A454,'[1]CUT Bs'!A:S,17,FALSE)</f>
        <v>0</v>
      </c>
      <c r="W454" s="217">
        <f>VLOOKUP(A454,'[1]RES. TRL'!F:H,2,FALSE)</f>
        <v>0</v>
      </c>
      <c r="X454" s="217">
        <f>VLOOKUP(A454,'[1]RES. TRL'!F:H,3,FALSE)</f>
        <v>0</v>
      </c>
      <c r="Y454" s="217">
        <f>VLOOKUP(A454,'[1]CUT USD'!A:N,2,FALSE)</f>
        <v>0</v>
      </c>
      <c r="Z454" s="217">
        <f>VLOOKUP(A454,'[1]CUT USD'!A:N,3,FALSE)</f>
        <v>0</v>
      </c>
      <c r="AA454" s="217">
        <f>VLOOKUP(A454,'[1]CUT USD'!A:N,4,FALSE)</f>
        <v>0</v>
      </c>
      <c r="AB454" s="217">
        <f>VLOOKUP(A454,'[1]CUT USD'!A:N,5,FALSE)</f>
        <v>0</v>
      </c>
      <c r="AC454" s="217">
        <f>VLOOKUP(A454,'[1]CUT USD'!A:N,6,FALSE)</f>
        <v>0</v>
      </c>
      <c r="AD454" s="217">
        <f>VLOOKUP(A454,'[1]CUT USD'!A:N,7,FALSE)</f>
        <v>0</v>
      </c>
      <c r="AE454" s="217">
        <f>VLOOKUP(A454,'[1]CUT USD'!A:N,8,FALSE)</f>
        <v>0</v>
      </c>
      <c r="AF454" s="217">
        <f>VLOOKUP(A454,'[1]CUT USD'!A:N,9,FALSE)</f>
        <v>0</v>
      </c>
      <c r="AG454" s="217">
        <f>VLOOKUP(A454,'[1]CUT USD'!A:N,10,FALSE)</f>
        <v>0</v>
      </c>
      <c r="AH454" s="217">
        <f>VLOOKUP(A454,'[1]CUT USD'!A:N,11,FALSE)</f>
        <v>0</v>
      </c>
      <c r="AI454" s="217">
        <f>VLOOKUP(A454,'[1]CUT USD'!A:N,12,FALSE)</f>
        <v>0</v>
      </c>
      <c r="AJ454" s="217">
        <f>VLOOKUP(A454,'[1]CUT USD'!A:N,13,FALSE)</f>
        <v>0</v>
      </c>
      <c r="AK454" s="217">
        <f>VLOOKUP(A454,'[1]CUT USD'!A:N,14,FALSE)</f>
        <v>0</v>
      </c>
      <c r="AL454" s="160">
        <f t="shared" si="8"/>
        <v>0</v>
      </c>
      <c r="AO454" s="84"/>
    </row>
    <row r="455" spans="1:41" ht="33" customHeight="1">
      <c r="A455" s="134">
        <v>1506</v>
      </c>
      <c r="B455" s="135" t="str">
        <f>PROPER(VLOOKUP(A455,[1]bd_lista!$A:$D,2,FALSE))</f>
        <v>Gobierno Autónomo Municipal De Chayanta</v>
      </c>
      <c r="C455" s="229" t="s">
        <v>11991</v>
      </c>
      <c r="D455" s="217">
        <f>VLOOKUP(A455,'[1]RES. TRL'!A:C,2,FALSE)</f>
        <v>0</v>
      </c>
      <c r="E455" s="217">
        <f>VLOOKUP(A455,'[1]RES. TRL'!A:C,3,FALSE)</f>
        <v>0</v>
      </c>
      <c r="F455" s="217">
        <f>VLOOKUP(A455,[1]RES.CDI!A:B,2,FALSE)</f>
        <v>0</v>
      </c>
      <c r="G455" s="217">
        <f>VLOOKUP(A455,'[1]CUT Bs'!A:S,2,FALSE)</f>
        <v>0</v>
      </c>
      <c r="H455" s="217">
        <f>VLOOKUP(A455,'[1]CUT Bs'!A:S,3,FALSE)</f>
        <v>0</v>
      </c>
      <c r="I455" s="217">
        <f>VLOOKUP(A455,'[1]CUT Bs'!A:S,4,FALSE)</f>
        <v>0</v>
      </c>
      <c r="J455" s="217">
        <f>VLOOKUP(A455,'[1]CUT Bs'!A:S,5,FALSE)</f>
        <v>0</v>
      </c>
      <c r="K455" s="217">
        <f>VLOOKUP(A455,'[1]CUT Bs'!A:S,6,FALSE)</f>
        <v>0</v>
      </c>
      <c r="L455" s="217">
        <f>VLOOKUP(A455,'[1]CUT Bs'!A:S,7,FALSE)</f>
        <v>0</v>
      </c>
      <c r="M455" s="217">
        <f>VLOOKUP(A455,'[1]CUT Bs'!A:S,8,FALSE)</f>
        <v>0</v>
      </c>
      <c r="N455" s="217">
        <f>VLOOKUP(A455,'[1]CUT Bs'!A:S,9,FALSE)</f>
        <v>0</v>
      </c>
      <c r="O455" s="217">
        <f>VLOOKUP(A455,'[1]CUT Bs'!A:S,10,FALSE)</f>
        <v>0</v>
      </c>
      <c r="P455" s="217">
        <f>VLOOKUP(A455,'[1]CUT Bs'!A:S,11,FALSE)</f>
        <v>0</v>
      </c>
      <c r="Q455" s="217">
        <f>VLOOKUP(A455,'[1]CUT Bs'!A:S,12,FALSE)</f>
        <v>0</v>
      </c>
      <c r="R455" s="217">
        <f>VLOOKUP(A455,'[1]CUT Bs'!A:S,13,FALSE)</f>
        <v>0</v>
      </c>
      <c r="S455" s="217">
        <f>VLOOKUP(A455,'[1]CUT Bs'!A:S,14,FALSE)</f>
        <v>0</v>
      </c>
      <c r="T455" s="217">
        <f>VLOOKUP(A455,'[1]CUT Bs'!A:S,15,FALSE)</f>
        <v>0</v>
      </c>
      <c r="U455" s="217">
        <f>VLOOKUP(A455,'[1]CUT Bs'!A:S,16,FALSE)</f>
        <v>0</v>
      </c>
      <c r="V455" s="217">
        <f>VLOOKUP(A455,'[1]CUT Bs'!A:S,17,FALSE)</f>
        <v>0</v>
      </c>
      <c r="W455" s="217">
        <f>VLOOKUP(A455,'[1]RES. TRL'!F:H,2,FALSE)</f>
        <v>0</v>
      </c>
      <c r="X455" s="217">
        <f>VLOOKUP(A455,'[1]RES. TRL'!F:H,3,FALSE)</f>
        <v>0</v>
      </c>
      <c r="Y455" s="217">
        <f>VLOOKUP(A455,'[1]CUT USD'!A:N,2,FALSE)</f>
        <v>0</v>
      </c>
      <c r="Z455" s="217">
        <f>VLOOKUP(A455,'[1]CUT USD'!A:N,3,FALSE)</f>
        <v>0</v>
      </c>
      <c r="AA455" s="217">
        <f>VLOOKUP(A455,'[1]CUT USD'!A:N,4,FALSE)</f>
        <v>0</v>
      </c>
      <c r="AB455" s="217">
        <f>VLOOKUP(A455,'[1]CUT USD'!A:N,5,FALSE)</f>
        <v>0</v>
      </c>
      <c r="AC455" s="217">
        <f>VLOOKUP(A455,'[1]CUT USD'!A:N,6,FALSE)</f>
        <v>0</v>
      </c>
      <c r="AD455" s="217">
        <f>VLOOKUP(A455,'[1]CUT USD'!A:N,7,FALSE)</f>
        <v>0</v>
      </c>
      <c r="AE455" s="217">
        <f>VLOOKUP(A455,'[1]CUT USD'!A:N,8,FALSE)</f>
        <v>0</v>
      </c>
      <c r="AF455" s="217">
        <f>VLOOKUP(A455,'[1]CUT USD'!A:N,9,FALSE)</f>
        <v>0</v>
      </c>
      <c r="AG455" s="217">
        <f>VLOOKUP(A455,'[1]CUT USD'!A:N,10,FALSE)</f>
        <v>0</v>
      </c>
      <c r="AH455" s="217">
        <f>VLOOKUP(A455,'[1]CUT USD'!A:N,11,FALSE)</f>
        <v>0</v>
      </c>
      <c r="AI455" s="217">
        <f>VLOOKUP(A455,'[1]CUT USD'!A:N,12,FALSE)</f>
        <v>0</v>
      </c>
      <c r="AJ455" s="217">
        <f>VLOOKUP(A455,'[1]CUT USD'!A:N,13,FALSE)</f>
        <v>0</v>
      </c>
      <c r="AK455" s="217">
        <f>VLOOKUP(A455,'[1]CUT USD'!A:N,14,FALSE)</f>
        <v>0</v>
      </c>
      <c r="AL455" s="160">
        <f t="shared" si="8"/>
        <v>0</v>
      </c>
      <c r="AO455" s="84"/>
    </row>
    <row r="456" spans="1:41" ht="33" customHeight="1">
      <c r="A456" s="134">
        <v>1507</v>
      </c>
      <c r="B456" s="135" t="str">
        <f>PROPER(VLOOKUP(A456,[1]bd_lista!$A:$D,2,FALSE))</f>
        <v>Gobierno Autónomo Municipal De Llallagua</v>
      </c>
      <c r="C456" s="229" t="s">
        <v>11991</v>
      </c>
      <c r="D456" s="217">
        <f>VLOOKUP(A456,'[1]RES. TRL'!A:C,2,FALSE)</f>
        <v>0</v>
      </c>
      <c r="E456" s="217">
        <f>VLOOKUP(A456,'[1]RES. TRL'!A:C,3,FALSE)</f>
        <v>0</v>
      </c>
      <c r="F456" s="217">
        <f>VLOOKUP(A456,[1]RES.CDI!A:B,2,FALSE)</f>
        <v>0</v>
      </c>
      <c r="G456" s="217">
        <f>VLOOKUP(A456,'[1]CUT Bs'!A:S,2,FALSE)</f>
        <v>0</v>
      </c>
      <c r="H456" s="217">
        <f>VLOOKUP(A456,'[1]CUT Bs'!A:S,3,FALSE)</f>
        <v>0</v>
      </c>
      <c r="I456" s="217">
        <f>VLOOKUP(A456,'[1]CUT Bs'!A:S,4,FALSE)</f>
        <v>0</v>
      </c>
      <c r="J456" s="217">
        <f>VLOOKUP(A456,'[1]CUT Bs'!A:S,5,FALSE)</f>
        <v>0</v>
      </c>
      <c r="K456" s="217">
        <f>VLOOKUP(A456,'[1]CUT Bs'!A:S,6,FALSE)</f>
        <v>0</v>
      </c>
      <c r="L456" s="217">
        <f>VLOOKUP(A456,'[1]CUT Bs'!A:S,7,FALSE)</f>
        <v>0</v>
      </c>
      <c r="M456" s="217">
        <f>VLOOKUP(A456,'[1]CUT Bs'!A:S,8,FALSE)</f>
        <v>0</v>
      </c>
      <c r="N456" s="217">
        <f>VLOOKUP(A456,'[1]CUT Bs'!A:S,9,FALSE)</f>
        <v>0</v>
      </c>
      <c r="O456" s="217">
        <f>VLOOKUP(A456,'[1]CUT Bs'!A:S,10,FALSE)</f>
        <v>0</v>
      </c>
      <c r="P456" s="217">
        <f>VLOOKUP(A456,'[1]CUT Bs'!A:S,11,FALSE)</f>
        <v>0</v>
      </c>
      <c r="Q456" s="217">
        <f>VLOOKUP(A456,'[1]CUT Bs'!A:S,12,FALSE)</f>
        <v>0</v>
      </c>
      <c r="R456" s="217">
        <f>VLOOKUP(A456,'[1]CUT Bs'!A:S,13,FALSE)</f>
        <v>0</v>
      </c>
      <c r="S456" s="217">
        <f>VLOOKUP(A456,'[1]CUT Bs'!A:S,14,FALSE)</f>
        <v>0</v>
      </c>
      <c r="T456" s="217">
        <f>VLOOKUP(A456,'[1]CUT Bs'!A:S,15,FALSE)</f>
        <v>0</v>
      </c>
      <c r="U456" s="217">
        <f>VLOOKUP(A456,'[1]CUT Bs'!A:S,16,FALSE)</f>
        <v>0</v>
      </c>
      <c r="V456" s="217">
        <f>VLOOKUP(A456,'[1]CUT Bs'!A:S,17,FALSE)</f>
        <v>0</v>
      </c>
      <c r="W456" s="217">
        <f>VLOOKUP(A456,'[1]RES. TRL'!F:H,2,FALSE)</f>
        <v>0</v>
      </c>
      <c r="X456" s="217">
        <f>VLOOKUP(A456,'[1]RES. TRL'!F:H,3,FALSE)</f>
        <v>0</v>
      </c>
      <c r="Y456" s="217">
        <f>VLOOKUP(A456,'[1]CUT USD'!A:N,2,FALSE)</f>
        <v>0</v>
      </c>
      <c r="Z456" s="217">
        <f>VLOOKUP(A456,'[1]CUT USD'!A:N,3,FALSE)</f>
        <v>0</v>
      </c>
      <c r="AA456" s="217">
        <f>VLOOKUP(A456,'[1]CUT USD'!A:N,4,FALSE)</f>
        <v>0</v>
      </c>
      <c r="AB456" s="217">
        <f>VLOOKUP(A456,'[1]CUT USD'!A:N,5,FALSE)</f>
        <v>0</v>
      </c>
      <c r="AC456" s="217">
        <f>VLOOKUP(A456,'[1]CUT USD'!A:N,6,FALSE)</f>
        <v>0</v>
      </c>
      <c r="AD456" s="217">
        <f>VLOOKUP(A456,'[1]CUT USD'!A:N,7,FALSE)</f>
        <v>0</v>
      </c>
      <c r="AE456" s="217">
        <f>VLOOKUP(A456,'[1]CUT USD'!A:N,8,FALSE)</f>
        <v>0</v>
      </c>
      <c r="AF456" s="217">
        <f>VLOOKUP(A456,'[1]CUT USD'!A:N,9,FALSE)</f>
        <v>0</v>
      </c>
      <c r="AG456" s="217">
        <f>VLOOKUP(A456,'[1]CUT USD'!A:N,10,FALSE)</f>
        <v>0</v>
      </c>
      <c r="AH456" s="217">
        <f>VLOOKUP(A456,'[1]CUT USD'!A:N,11,FALSE)</f>
        <v>0</v>
      </c>
      <c r="AI456" s="217">
        <f>VLOOKUP(A456,'[1]CUT USD'!A:N,12,FALSE)</f>
        <v>0</v>
      </c>
      <c r="AJ456" s="217">
        <f>VLOOKUP(A456,'[1]CUT USD'!A:N,13,FALSE)</f>
        <v>0</v>
      </c>
      <c r="AK456" s="217">
        <f>VLOOKUP(A456,'[1]CUT USD'!A:N,14,FALSE)</f>
        <v>0</v>
      </c>
      <c r="AL456" s="160">
        <f t="shared" si="8"/>
        <v>0</v>
      </c>
      <c r="AO456" s="84"/>
    </row>
    <row r="457" spans="1:41" ht="33" customHeight="1">
      <c r="A457" s="134">
        <v>1508</v>
      </c>
      <c r="B457" s="135" t="str">
        <f>PROPER(VLOOKUP(A457,[1]bd_lista!$A:$D,2,FALSE))</f>
        <v>Gobierno Autónomo Municipal De Betanzos</v>
      </c>
      <c r="C457" s="229" t="s">
        <v>11991</v>
      </c>
      <c r="D457" s="217">
        <f>VLOOKUP(A457,'[1]RES. TRL'!A:C,2,FALSE)</f>
        <v>0</v>
      </c>
      <c r="E457" s="217">
        <f>VLOOKUP(A457,'[1]RES. TRL'!A:C,3,FALSE)</f>
        <v>0</v>
      </c>
      <c r="F457" s="217">
        <f>VLOOKUP(A457,[1]RES.CDI!A:B,2,FALSE)</f>
        <v>0</v>
      </c>
      <c r="G457" s="217">
        <f>VLOOKUP(A457,'[1]CUT Bs'!A:S,2,FALSE)</f>
        <v>0</v>
      </c>
      <c r="H457" s="217">
        <f>VLOOKUP(A457,'[1]CUT Bs'!A:S,3,FALSE)</f>
        <v>0</v>
      </c>
      <c r="I457" s="217">
        <f>VLOOKUP(A457,'[1]CUT Bs'!A:S,4,FALSE)</f>
        <v>0</v>
      </c>
      <c r="J457" s="217">
        <f>VLOOKUP(A457,'[1]CUT Bs'!A:S,5,FALSE)</f>
        <v>0</v>
      </c>
      <c r="K457" s="217">
        <f>VLOOKUP(A457,'[1]CUT Bs'!A:S,6,FALSE)</f>
        <v>0</v>
      </c>
      <c r="L457" s="217">
        <f>VLOOKUP(A457,'[1]CUT Bs'!A:S,7,FALSE)</f>
        <v>0</v>
      </c>
      <c r="M457" s="217">
        <f>VLOOKUP(A457,'[1]CUT Bs'!A:S,8,FALSE)</f>
        <v>0</v>
      </c>
      <c r="N457" s="217">
        <f>VLOOKUP(A457,'[1]CUT Bs'!A:S,9,FALSE)</f>
        <v>0</v>
      </c>
      <c r="O457" s="217">
        <f>VLOOKUP(A457,'[1]CUT Bs'!A:S,10,FALSE)</f>
        <v>0</v>
      </c>
      <c r="P457" s="217">
        <f>VLOOKUP(A457,'[1]CUT Bs'!A:S,11,FALSE)</f>
        <v>0</v>
      </c>
      <c r="Q457" s="217">
        <f>VLOOKUP(A457,'[1]CUT Bs'!A:S,12,FALSE)</f>
        <v>0</v>
      </c>
      <c r="R457" s="217">
        <f>VLOOKUP(A457,'[1]CUT Bs'!A:S,13,FALSE)</f>
        <v>0</v>
      </c>
      <c r="S457" s="217">
        <f>VLOOKUP(A457,'[1]CUT Bs'!A:S,14,FALSE)</f>
        <v>0</v>
      </c>
      <c r="T457" s="217">
        <f>VLOOKUP(A457,'[1]CUT Bs'!A:S,15,FALSE)</f>
        <v>0</v>
      </c>
      <c r="U457" s="217">
        <f>VLOOKUP(A457,'[1]CUT Bs'!A:S,16,FALSE)</f>
        <v>0</v>
      </c>
      <c r="V457" s="217">
        <f>VLOOKUP(A457,'[1]CUT Bs'!A:S,17,FALSE)</f>
        <v>0</v>
      </c>
      <c r="W457" s="217">
        <f>VLOOKUP(A457,'[1]RES. TRL'!F:H,2,FALSE)</f>
        <v>0</v>
      </c>
      <c r="X457" s="217">
        <f>VLOOKUP(A457,'[1]RES. TRL'!F:H,3,FALSE)</f>
        <v>0</v>
      </c>
      <c r="Y457" s="217">
        <f>VLOOKUP(A457,'[1]CUT USD'!A:N,2,FALSE)</f>
        <v>0</v>
      </c>
      <c r="Z457" s="217">
        <f>VLOOKUP(A457,'[1]CUT USD'!A:N,3,FALSE)</f>
        <v>0</v>
      </c>
      <c r="AA457" s="217">
        <f>VLOOKUP(A457,'[1]CUT USD'!A:N,4,FALSE)</f>
        <v>0</v>
      </c>
      <c r="AB457" s="217">
        <f>VLOOKUP(A457,'[1]CUT USD'!A:N,5,FALSE)</f>
        <v>0</v>
      </c>
      <c r="AC457" s="217">
        <f>VLOOKUP(A457,'[1]CUT USD'!A:N,6,FALSE)</f>
        <v>0</v>
      </c>
      <c r="AD457" s="217">
        <f>VLOOKUP(A457,'[1]CUT USD'!A:N,7,FALSE)</f>
        <v>0</v>
      </c>
      <c r="AE457" s="217">
        <f>VLOOKUP(A457,'[1]CUT USD'!A:N,8,FALSE)</f>
        <v>0</v>
      </c>
      <c r="AF457" s="217">
        <f>VLOOKUP(A457,'[1]CUT USD'!A:N,9,FALSE)</f>
        <v>0</v>
      </c>
      <c r="AG457" s="217">
        <f>VLOOKUP(A457,'[1]CUT USD'!A:N,10,FALSE)</f>
        <v>0</v>
      </c>
      <c r="AH457" s="217">
        <f>VLOOKUP(A457,'[1]CUT USD'!A:N,11,FALSE)</f>
        <v>0</v>
      </c>
      <c r="AI457" s="217">
        <f>VLOOKUP(A457,'[1]CUT USD'!A:N,12,FALSE)</f>
        <v>0</v>
      </c>
      <c r="AJ457" s="217">
        <f>VLOOKUP(A457,'[1]CUT USD'!A:N,13,FALSE)</f>
        <v>0</v>
      </c>
      <c r="AK457" s="217">
        <f>VLOOKUP(A457,'[1]CUT USD'!A:N,14,FALSE)</f>
        <v>0</v>
      </c>
      <c r="AL457" s="160">
        <f t="shared" si="8"/>
        <v>0</v>
      </c>
      <c r="AO457" s="84"/>
    </row>
    <row r="458" spans="1:41" ht="33" customHeight="1">
      <c r="A458" s="134">
        <v>1509</v>
      </c>
      <c r="B458" s="135" t="str">
        <f>PROPER(VLOOKUP(A458,[1]bd_lista!$A:$D,2,FALSE))</f>
        <v>Gobierno Autónomo Municipal De Chaqui</v>
      </c>
      <c r="C458" s="229" t="s">
        <v>11991</v>
      </c>
      <c r="D458" s="217">
        <f>VLOOKUP(A458,'[1]RES. TRL'!A:C,2,FALSE)</f>
        <v>0</v>
      </c>
      <c r="E458" s="217">
        <f>VLOOKUP(A458,'[1]RES. TRL'!A:C,3,FALSE)</f>
        <v>0</v>
      </c>
      <c r="F458" s="217">
        <f>VLOOKUP(A458,[1]RES.CDI!A:B,2,FALSE)</f>
        <v>0</v>
      </c>
      <c r="G458" s="217">
        <f>VLOOKUP(A458,'[1]CUT Bs'!A:S,2,FALSE)</f>
        <v>0</v>
      </c>
      <c r="H458" s="217">
        <f>VLOOKUP(A458,'[1]CUT Bs'!A:S,3,FALSE)</f>
        <v>0</v>
      </c>
      <c r="I458" s="217">
        <f>VLOOKUP(A458,'[1]CUT Bs'!A:S,4,FALSE)</f>
        <v>0</v>
      </c>
      <c r="J458" s="217">
        <f>VLOOKUP(A458,'[1]CUT Bs'!A:S,5,FALSE)</f>
        <v>0</v>
      </c>
      <c r="K458" s="217">
        <f>VLOOKUP(A458,'[1]CUT Bs'!A:S,6,FALSE)</f>
        <v>0</v>
      </c>
      <c r="L458" s="217">
        <f>VLOOKUP(A458,'[1]CUT Bs'!A:S,7,FALSE)</f>
        <v>0</v>
      </c>
      <c r="M458" s="217">
        <f>VLOOKUP(A458,'[1]CUT Bs'!A:S,8,FALSE)</f>
        <v>0</v>
      </c>
      <c r="N458" s="217">
        <f>VLOOKUP(A458,'[1]CUT Bs'!A:S,9,FALSE)</f>
        <v>0</v>
      </c>
      <c r="O458" s="217">
        <f>VLOOKUP(A458,'[1]CUT Bs'!A:S,10,FALSE)</f>
        <v>0</v>
      </c>
      <c r="P458" s="217">
        <f>VLOOKUP(A458,'[1]CUT Bs'!A:S,11,FALSE)</f>
        <v>0</v>
      </c>
      <c r="Q458" s="217">
        <f>VLOOKUP(A458,'[1]CUT Bs'!A:S,12,FALSE)</f>
        <v>0</v>
      </c>
      <c r="R458" s="217">
        <f>VLOOKUP(A458,'[1]CUT Bs'!A:S,13,FALSE)</f>
        <v>0</v>
      </c>
      <c r="S458" s="217">
        <f>VLOOKUP(A458,'[1]CUT Bs'!A:S,14,FALSE)</f>
        <v>0</v>
      </c>
      <c r="T458" s="217">
        <f>VLOOKUP(A458,'[1]CUT Bs'!A:S,15,FALSE)</f>
        <v>0</v>
      </c>
      <c r="U458" s="217">
        <f>VLOOKUP(A458,'[1]CUT Bs'!A:S,16,FALSE)</f>
        <v>0</v>
      </c>
      <c r="V458" s="217">
        <f>VLOOKUP(A458,'[1]CUT Bs'!A:S,17,FALSE)</f>
        <v>0</v>
      </c>
      <c r="W458" s="217">
        <f>VLOOKUP(A458,'[1]RES. TRL'!F:H,2,FALSE)</f>
        <v>0</v>
      </c>
      <c r="X458" s="217">
        <f>VLOOKUP(A458,'[1]RES. TRL'!F:H,3,FALSE)</f>
        <v>0</v>
      </c>
      <c r="Y458" s="217">
        <f>VLOOKUP(A458,'[1]CUT USD'!A:N,2,FALSE)</f>
        <v>0</v>
      </c>
      <c r="Z458" s="217">
        <f>VLOOKUP(A458,'[1]CUT USD'!A:N,3,FALSE)</f>
        <v>0</v>
      </c>
      <c r="AA458" s="217">
        <f>VLOOKUP(A458,'[1]CUT USD'!A:N,4,FALSE)</f>
        <v>0</v>
      </c>
      <c r="AB458" s="217">
        <f>VLOOKUP(A458,'[1]CUT USD'!A:N,5,FALSE)</f>
        <v>0</v>
      </c>
      <c r="AC458" s="217">
        <f>VLOOKUP(A458,'[1]CUT USD'!A:N,6,FALSE)</f>
        <v>0</v>
      </c>
      <c r="AD458" s="217">
        <f>VLOOKUP(A458,'[1]CUT USD'!A:N,7,FALSE)</f>
        <v>0</v>
      </c>
      <c r="AE458" s="217">
        <f>VLOOKUP(A458,'[1]CUT USD'!A:N,8,FALSE)</f>
        <v>0</v>
      </c>
      <c r="AF458" s="217">
        <f>VLOOKUP(A458,'[1]CUT USD'!A:N,9,FALSE)</f>
        <v>0</v>
      </c>
      <c r="AG458" s="217">
        <f>VLOOKUP(A458,'[1]CUT USD'!A:N,10,FALSE)</f>
        <v>0</v>
      </c>
      <c r="AH458" s="217">
        <f>VLOOKUP(A458,'[1]CUT USD'!A:N,11,FALSE)</f>
        <v>0</v>
      </c>
      <c r="AI458" s="217">
        <f>VLOOKUP(A458,'[1]CUT USD'!A:N,12,FALSE)</f>
        <v>0</v>
      </c>
      <c r="AJ458" s="217">
        <f>VLOOKUP(A458,'[1]CUT USD'!A:N,13,FALSE)</f>
        <v>0</v>
      </c>
      <c r="AK458" s="217">
        <f>VLOOKUP(A458,'[1]CUT USD'!A:N,14,FALSE)</f>
        <v>0</v>
      </c>
      <c r="AL458" s="160">
        <f t="shared" si="8"/>
        <v>0</v>
      </c>
      <c r="AO458" s="84"/>
    </row>
    <row r="459" spans="1:41" ht="33" customHeight="1">
      <c r="A459" s="134">
        <v>1510</v>
      </c>
      <c r="B459" s="135" t="str">
        <f>PROPER(VLOOKUP(A459,[1]bd_lista!$A:$D,2,FALSE))</f>
        <v>Gobierno Autónomo Municipal De Tacobamba</v>
      </c>
      <c r="C459" s="229" t="s">
        <v>11991</v>
      </c>
      <c r="D459" s="217">
        <f>VLOOKUP(A459,'[1]RES. TRL'!A:C,2,FALSE)</f>
        <v>0</v>
      </c>
      <c r="E459" s="217">
        <f>VLOOKUP(A459,'[1]RES. TRL'!A:C,3,FALSE)</f>
        <v>0</v>
      </c>
      <c r="F459" s="217">
        <f>VLOOKUP(A459,[1]RES.CDI!A:B,2,FALSE)</f>
        <v>0</v>
      </c>
      <c r="G459" s="217">
        <f>VLOOKUP(A459,'[1]CUT Bs'!A:S,2,FALSE)</f>
        <v>0</v>
      </c>
      <c r="H459" s="217">
        <f>VLOOKUP(A459,'[1]CUT Bs'!A:S,3,FALSE)</f>
        <v>0</v>
      </c>
      <c r="I459" s="217">
        <f>VLOOKUP(A459,'[1]CUT Bs'!A:S,4,FALSE)</f>
        <v>0</v>
      </c>
      <c r="J459" s="217">
        <f>VLOOKUP(A459,'[1]CUT Bs'!A:S,5,FALSE)</f>
        <v>0</v>
      </c>
      <c r="K459" s="217">
        <f>VLOOKUP(A459,'[1]CUT Bs'!A:S,6,FALSE)</f>
        <v>0</v>
      </c>
      <c r="L459" s="217">
        <f>VLOOKUP(A459,'[1]CUT Bs'!A:S,7,FALSE)</f>
        <v>0</v>
      </c>
      <c r="M459" s="217">
        <f>VLOOKUP(A459,'[1]CUT Bs'!A:S,8,FALSE)</f>
        <v>0</v>
      </c>
      <c r="N459" s="217">
        <f>VLOOKUP(A459,'[1]CUT Bs'!A:S,9,FALSE)</f>
        <v>0</v>
      </c>
      <c r="O459" s="217">
        <f>VLOOKUP(A459,'[1]CUT Bs'!A:S,10,FALSE)</f>
        <v>0</v>
      </c>
      <c r="P459" s="217">
        <f>VLOOKUP(A459,'[1]CUT Bs'!A:S,11,FALSE)</f>
        <v>0</v>
      </c>
      <c r="Q459" s="217">
        <f>VLOOKUP(A459,'[1]CUT Bs'!A:S,12,FALSE)</f>
        <v>0</v>
      </c>
      <c r="R459" s="217">
        <f>VLOOKUP(A459,'[1]CUT Bs'!A:S,13,FALSE)</f>
        <v>0</v>
      </c>
      <c r="S459" s="217">
        <f>VLOOKUP(A459,'[1]CUT Bs'!A:S,14,FALSE)</f>
        <v>0</v>
      </c>
      <c r="T459" s="217">
        <f>VLOOKUP(A459,'[1]CUT Bs'!A:S,15,FALSE)</f>
        <v>0</v>
      </c>
      <c r="U459" s="217">
        <f>VLOOKUP(A459,'[1]CUT Bs'!A:S,16,FALSE)</f>
        <v>0</v>
      </c>
      <c r="V459" s="217">
        <f>VLOOKUP(A459,'[1]CUT Bs'!A:S,17,FALSE)</f>
        <v>0</v>
      </c>
      <c r="W459" s="217">
        <f>VLOOKUP(A459,'[1]RES. TRL'!F:H,2,FALSE)</f>
        <v>0</v>
      </c>
      <c r="X459" s="217">
        <f>VLOOKUP(A459,'[1]RES. TRL'!F:H,3,FALSE)</f>
        <v>0</v>
      </c>
      <c r="Y459" s="217">
        <f>VLOOKUP(A459,'[1]CUT USD'!A:N,2,FALSE)</f>
        <v>0</v>
      </c>
      <c r="Z459" s="217">
        <f>VLOOKUP(A459,'[1]CUT USD'!A:N,3,FALSE)</f>
        <v>0</v>
      </c>
      <c r="AA459" s="217">
        <f>VLOOKUP(A459,'[1]CUT USD'!A:N,4,FALSE)</f>
        <v>0</v>
      </c>
      <c r="AB459" s="217">
        <f>VLOOKUP(A459,'[1]CUT USD'!A:N,5,FALSE)</f>
        <v>0</v>
      </c>
      <c r="AC459" s="217">
        <f>VLOOKUP(A459,'[1]CUT USD'!A:N,6,FALSE)</f>
        <v>0</v>
      </c>
      <c r="AD459" s="217">
        <f>VLOOKUP(A459,'[1]CUT USD'!A:N,7,FALSE)</f>
        <v>0</v>
      </c>
      <c r="AE459" s="217">
        <f>VLOOKUP(A459,'[1]CUT USD'!A:N,8,FALSE)</f>
        <v>0</v>
      </c>
      <c r="AF459" s="217">
        <f>VLOOKUP(A459,'[1]CUT USD'!A:N,9,FALSE)</f>
        <v>0</v>
      </c>
      <c r="AG459" s="217">
        <f>VLOOKUP(A459,'[1]CUT USD'!A:N,10,FALSE)</f>
        <v>0</v>
      </c>
      <c r="AH459" s="217">
        <f>VLOOKUP(A459,'[1]CUT USD'!A:N,11,FALSE)</f>
        <v>0</v>
      </c>
      <c r="AI459" s="217">
        <f>VLOOKUP(A459,'[1]CUT USD'!A:N,12,FALSE)</f>
        <v>0</v>
      </c>
      <c r="AJ459" s="217">
        <f>VLOOKUP(A459,'[1]CUT USD'!A:N,13,FALSE)</f>
        <v>0</v>
      </c>
      <c r="AK459" s="217">
        <f>VLOOKUP(A459,'[1]CUT USD'!A:N,14,FALSE)</f>
        <v>0</v>
      </c>
      <c r="AL459" s="160">
        <f t="shared" si="8"/>
        <v>0</v>
      </c>
      <c r="AO459" s="84"/>
    </row>
    <row r="460" spans="1:41" ht="33" customHeight="1">
      <c r="A460" s="134">
        <v>1511</v>
      </c>
      <c r="B460" s="135" t="str">
        <f>PROPER(VLOOKUP(A460,[1]bd_lista!$A:$D,2,FALSE))</f>
        <v>Gobierno Autónomo Municipal De Colquechaca</v>
      </c>
      <c r="C460" s="229" t="s">
        <v>11991</v>
      </c>
      <c r="D460" s="217">
        <f>VLOOKUP(A460,'[1]RES. TRL'!A:C,2,FALSE)</f>
        <v>0</v>
      </c>
      <c r="E460" s="217">
        <f>VLOOKUP(A460,'[1]RES. TRL'!A:C,3,FALSE)</f>
        <v>0</v>
      </c>
      <c r="F460" s="217">
        <f>VLOOKUP(A460,[1]RES.CDI!A:B,2,FALSE)</f>
        <v>0</v>
      </c>
      <c r="G460" s="217">
        <f>VLOOKUP(A460,'[1]CUT Bs'!A:S,2,FALSE)</f>
        <v>0</v>
      </c>
      <c r="H460" s="217">
        <f>VLOOKUP(A460,'[1]CUT Bs'!A:S,3,FALSE)</f>
        <v>0</v>
      </c>
      <c r="I460" s="217">
        <f>VLOOKUP(A460,'[1]CUT Bs'!A:S,4,FALSE)</f>
        <v>0</v>
      </c>
      <c r="J460" s="217">
        <f>VLOOKUP(A460,'[1]CUT Bs'!A:S,5,FALSE)</f>
        <v>0</v>
      </c>
      <c r="K460" s="217">
        <f>VLOOKUP(A460,'[1]CUT Bs'!A:S,6,FALSE)</f>
        <v>0</v>
      </c>
      <c r="L460" s="217">
        <f>VLOOKUP(A460,'[1]CUT Bs'!A:S,7,FALSE)</f>
        <v>0</v>
      </c>
      <c r="M460" s="217">
        <f>VLOOKUP(A460,'[1]CUT Bs'!A:S,8,FALSE)</f>
        <v>0</v>
      </c>
      <c r="N460" s="217">
        <f>VLOOKUP(A460,'[1]CUT Bs'!A:S,9,FALSE)</f>
        <v>0</v>
      </c>
      <c r="O460" s="217">
        <f>VLOOKUP(A460,'[1]CUT Bs'!A:S,10,FALSE)</f>
        <v>0</v>
      </c>
      <c r="P460" s="217">
        <f>VLOOKUP(A460,'[1]CUT Bs'!A:S,11,FALSE)</f>
        <v>0</v>
      </c>
      <c r="Q460" s="217">
        <f>VLOOKUP(A460,'[1]CUT Bs'!A:S,12,FALSE)</f>
        <v>0</v>
      </c>
      <c r="R460" s="217">
        <f>VLOOKUP(A460,'[1]CUT Bs'!A:S,13,FALSE)</f>
        <v>0</v>
      </c>
      <c r="S460" s="217">
        <f>VLOOKUP(A460,'[1]CUT Bs'!A:S,14,FALSE)</f>
        <v>0</v>
      </c>
      <c r="T460" s="217">
        <f>VLOOKUP(A460,'[1]CUT Bs'!A:S,15,FALSE)</f>
        <v>0</v>
      </c>
      <c r="U460" s="217">
        <f>VLOOKUP(A460,'[1]CUT Bs'!A:S,16,FALSE)</f>
        <v>0</v>
      </c>
      <c r="V460" s="217">
        <f>VLOOKUP(A460,'[1]CUT Bs'!A:S,17,FALSE)</f>
        <v>0</v>
      </c>
      <c r="W460" s="217">
        <f>VLOOKUP(A460,'[1]RES. TRL'!F:H,2,FALSE)</f>
        <v>0</v>
      </c>
      <c r="X460" s="217">
        <f>VLOOKUP(A460,'[1]RES. TRL'!F:H,3,FALSE)</f>
        <v>0</v>
      </c>
      <c r="Y460" s="217">
        <f>VLOOKUP(A460,'[1]CUT USD'!A:N,2,FALSE)</f>
        <v>0</v>
      </c>
      <c r="Z460" s="217">
        <f>VLOOKUP(A460,'[1]CUT USD'!A:N,3,FALSE)</f>
        <v>0</v>
      </c>
      <c r="AA460" s="217">
        <f>VLOOKUP(A460,'[1]CUT USD'!A:N,4,FALSE)</f>
        <v>0</v>
      </c>
      <c r="AB460" s="217">
        <f>VLOOKUP(A460,'[1]CUT USD'!A:N,5,FALSE)</f>
        <v>0</v>
      </c>
      <c r="AC460" s="217">
        <f>VLOOKUP(A460,'[1]CUT USD'!A:N,6,FALSE)</f>
        <v>0</v>
      </c>
      <c r="AD460" s="217">
        <f>VLOOKUP(A460,'[1]CUT USD'!A:N,7,FALSE)</f>
        <v>0</v>
      </c>
      <c r="AE460" s="217">
        <f>VLOOKUP(A460,'[1]CUT USD'!A:N,8,FALSE)</f>
        <v>0</v>
      </c>
      <c r="AF460" s="217">
        <f>VLOOKUP(A460,'[1]CUT USD'!A:N,9,FALSE)</f>
        <v>0</v>
      </c>
      <c r="AG460" s="217">
        <f>VLOOKUP(A460,'[1]CUT USD'!A:N,10,FALSE)</f>
        <v>0</v>
      </c>
      <c r="AH460" s="217">
        <f>VLOOKUP(A460,'[1]CUT USD'!A:N,11,FALSE)</f>
        <v>0</v>
      </c>
      <c r="AI460" s="217">
        <f>VLOOKUP(A460,'[1]CUT USD'!A:N,12,FALSE)</f>
        <v>0</v>
      </c>
      <c r="AJ460" s="217">
        <f>VLOOKUP(A460,'[1]CUT USD'!A:N,13,FALSE)</f>
        <v>0</v>
      </c>
      <c r="AK460" s="217">
        <f>VLOOKUP(A460,'[1]CUT USD'!A:N,14,FALSE)</f>
        <v>0</v>
      </c>
      <c r="AL460" s="160">
        <f t="shared" si="8"/>
        <v>0</v>
      </c>
      <c r="AO460" s="84"/>
    </row>
    <row r="461" spans="1:41" ht="33" customHeight="1">
      <c r="A461" s="134">
        <v>1512</v>
      </c>
      <c r="B461" s="135" t="str">
        <f>PROPER(VLOOKUP(A461,[1]bd_lista!$A:$D,2,FALSE))</f>
        <v>Gobierno Autónomo Municipal De Ravelo</v>
      </c>
      <c r="C461" s="229" t="s">
        <v>11991</v>
      </c>
      <c r="D461" s="217">
        <f>VLOOKUP(A461,'[1]RES. TRL'!A:C,2,FALSE)</f>
        <v>0</v>
      </c>
      <c r="E461" s="217">
        <f>VLOOKUP(A461,'[1]RES. TRL'!A:C,3,FALSE)</f>
        <v>0</v>
      </c>
      <c r="F461" s="217">
        <f>VLOOKUP(A461,[1]RES.CDI!A:B,2,FALSE)</f>
        <v>0</v>
      </c>
      <c r="G461" s="217">
        <f>VLOOKUP(A461,'[1]CUT Bs'!A:S,2,FALSE)</f>
        <v>0</v>
      </c>
      <c r="H461" s="217">
        <f>VLOOKUP(A461,'[1]CUT Bs'!A:S,3,FALSE)</f>
        <v>0</v>
      </c>
      <c r="I461" s="217">
        <f>VLOOKUP(A461,'[1]CUT Bs'!A:S,4,FALSE)</f>
        <v>0</v>
      </c>
      <c r="J461" s="217">
        <f>VLOOKUP(A461,'[1]CUT Bs'!A:S,5,FALSE)</f>
        <v>0</v>
      </c>
      <c r="K461" s="217">
        <f>VLOOKUP(A461,'[1]CUT Bs'!A:S,6,FALSE)</f>
        <v>0</v>
      </c>
      <c r="L461" s="217">
        <f>VLOOKUP(A461,'[1]CUT Bs'!A:S,7,FALSE)</f>
        <v>0</v>
      </c>
      <c r="M461" s="217">
        <f>VLOOKUP(A461,'[1]CUT Bs'!A:S,8,FALSE)</f>
        <v>0</v>
      </c>
      <c r="N461" s="217">
        <f>VLOOKUP(A461,'[1]CUT Bs'!A:S,9,FALSE)</f>
        <v>0</v>
      </c>
      <c r="O461" s="217">
        <f>VLOOKUP(A461,'[1]CUT Bs'!A:S,10,FALSE)</f>
        <v>0</v>
      </c>
      <c r="P461" s="217">
        <f>VLOOKUP(A461,'[1]CUT Bs'!A:S,11,FALSE)</f>
        <v>0</v>
      </c>
      <c r="Q461" s="217">
        <f>VLOOKUP(A461,'[1]CUT Bs'!A:S,12,FALSE)</f>
        <v>0</v>
      </c>
      <c r="R461" s="217">
        <f>VLOOKUP(A461,'[1]CUT Bs'!A:S,13,FALSE)</f>
        <v>0</v>
      </c>
      <c r="S461" s="217">
        <f>VLOOKUP(A461,'[1]CUT Bs'!A:S,14,FALSE)</f>
        <v>0</v>
      </c>
      <c r="T461" s="217">
        <f>VLOOKUP(A461,'[1]CUT Bs'!A:S,15,FALSE)</f>
        <v>0</v>
      </c>
      <c r="U461" s="217">
        <f>VLOOKUP(A461,'[1]CUT Bs'!A:S,16,FALSE)</f>
        <v>0</v>
      </c>
      <c r="V461" s="217">
        <f>VLOOKUP(A461,'[1]CUT Bs'!A:S,17,FALSE)</f>
        <v>0</v>
      </c>
      <c r="W461" s="217">
        <f>VLOOKUP(A461,'[1]RES. TRL'!F:H,2,FALSE)</f>
        <v>0</v>
      </c>
      <c r="X461" s="217">
        <f>VLOOKUP(A461,'[1]RES. TRL'!F:H,3,FALSE)</f>
        <v>0</v>
      </c>
      <c r="Y461" s="217">
        <f>VLOOKUP(A461,'[1]CUT USD'!A:N,2,FALSE)</f>
        <v>0</v>
      </c>
      <c r="Z461" s="217">
        <f>VLOOKUP(A461,'[1]CUT USD'!A:N,3,FALSE)</f>
        <v>0</v>
      </c>
      <c r="AA461" s="217">
        <f>VLOOKUP(A461,'[1]CUT USD'!A:N,4,FALSE)</f>
        <v>0</v>
      </c>
      <c r="AB461" s="217">
        <f>VLOOKUP(A461,'[1]CUT USD'!A:N,5,FALSE)</f>
        <v>0</v>
      </c>
      <c r="AC461" s="217">
        <f>VLOOKUP(A461,'[1]CUT USD'!A:N,6,FALSE)</f>
        <v>0</v>
      </c>
      <c r="AD461" s="217">
        <f>VLOOKUP(A461,'[1]CUT USD'!A:N,7,FALSE)</f>
        <v>0</v>
      </c>
      <c r="AE461" s="217">
        <f>VLOOKUP(A461,'[1]CUT USD'!A:N,8,FALSE)</f>
        <v>0</v>
      </c>
      <c r="AF461" s="217">
        <f>VLOOKUP(A461,'[1]CUT USD'!A:N,9,FALSE)</f>
        <v>0</v>
      </c>
      <c r="AG461" s="217">
        <f>VLOOKUP(A461,'[1]CUT USD'!A:N,10,FALSE)</f>
        <v>0</v>
      </c>
      <c r="AH461" s="217">
        <f>VLOOKUP(A461,'[1]CUT USD'!A:N,11,FALSE)</f>
        <v>0</v>
      </c>
      <c r="AI461" s="217">
        <f>VLOOKUP(A461,'[1]CUT USD'!A:N,12,FALSE)</f>
        <v>0</v>
      </c>
      <c r="AJ461" s="217">
        <f>VLOOKUP(A461,'[1]CUT USD'!A:N,13,FALSE)</f>
        <v>0</v>
      </c>
      <c r="AK461" s="217">
        <f>VLOOKUP(A461,'[1]CUT USD'!A:N,14,FALSE)</f>
        <v>0</v>
      </c>
      <c r="AL461" s="160">
        <f t="shared" ref="AL461:AL524" si="9">SUM(D461:AK461)</f>
        <v>0</v>
      </c>
      <c r="AO461" s="84"/>
    </row>
    <row r="462" spans="1:41" ht="33" customHeight="1">
      <c r="A462" s="134">
        <v>1513</v>
      </c>
      <c r="B462" s="135" t="str">
        <f>PROPER(VLOOKUP(A462,[1]bd_lista!$A:$D,2,FALSE))</f>
        <v>Gobierno Autónomo Municipal De Pocoata</v>
      </c>
      <c r="C462" s="229" t="s">
        <v>11991</v>
      </c>
      <c r="D462" s="217">
        <f>VLOOKUP(A462,'[1]RES. TRL'!A:C,2,FALSE)</f>
        <v>0</v>
      </c>
      <c r="E462" s="217">
        <f>VLOOKUP(A462,'[1]RES. TRL'!A:C,3,FALSE)</f>
        <v>0</v>
      </c>
      <c r="F462" s="217">
        <f>VLOOKUP(A462,[1]RES.CDI!A:B,2,FALSE)</f>
        <v>0</v>
      </c>
      <c r="G462" s="217">
        <f>VLOOKUP(A462,'[1]CUT Bs'!A:S,2,FALSE)</f>
        <v>0</v>
      </c>
      <c r="H462" s="217">
        <f>VLOOKUP(A462,'[1]CUT Bs'!A:S,3,FALSE)</f>
        <v>0</v>
      </c>
      <c r="I462" s="217">
        <f>VLOOKUP(A462,'[1]CUT Bs'!A:S,4,FALSE)</f>
        <v>0</v>
      </c>
      <c r="J462" s="217">
        <f>VLOOKUP(A462,'[1]CUT Bs'!A:S,5,FALSE)</f>
        <v>0</v>
      </c>
      <c r="K462" s="217">
        <f>VLOOKUP(A462,'[1]CUT Bs'!A:S,6,FALSE)</f>
        <v>0</v>
      </c>
      <c r="L462" s="217">
        <f>VLOOKUP(A462,'[1]CUT Bs'!A:S,7,FALSE)</f>
        <v>0</v>
      </c>
      <c r="M462" s="217">
        <f>VLOOKUP(A462,'[1]CUT Bs'!A:S,8,FALSE)</f>
        <v>0</v>
      </c>
      <c r="N462" s="217">
        <f>VLOOKUP(A462,'[1]CUT Bs'!A:S,9,FALSE)</f>
        <v>0</v>
      </c>
      <c r="O462" s="217">
        <f>VLOOKUP(A462,'[1]CUT Bs'!A:S,10,FALSE)</f>
        <v>0</v>
      </c>
      <c r="P462" s="217">
        <f>VLOOKUP(A462,'[1]CUT Bs'!A:S,11,FALSE)</f>
        <v>0</v>
      </c>
      <c r="Q462" s="217">
        <f>VLOOKUP(A462,'[1]CUT Bs'!A:S,12,FALSE)</f>
        <v>0</v>
      </c>
      <c r="R462" s="217">
        <f>VLOOKUP(A462,'[1]CUT Bs'!A:S,13,FALSE)</f>
        <v>0</v>
      </c>
      <c r="S462" s="217">
        <f>VLOOKUP(A462,'[1]CUT Bs'!A:S,14,FALSE)</f>
        <v>0</v>
      </c>
      <c r="T462" s="217">
        <f>VLOOKUP(A462,'[1]CUT Bs'!A:S,15,FALSE)</f>
        <v>0</v>
      </c>
      <c r="U462" s="217">
        <f>VLOOKUP(A462,'[1]CUT Bs'!A:S,16,FALSE)</f>
        <v>0</v>
      </c>
      <c r="V462" s="217">
        <f>VLOOKUP(A462,'[1]CUT Bs'!A:S,17,FALSE)</f>
        <v>0</v>
      </c>
      <c r="W462" s="217">
        <f>VLOOKUP(A462,'[1]RES. TRL'!F:H,2,FALSE)</f>
        <v>0</v>
      </c>
      <c r="X462" s="217">
        <f>VLOOKUP(A462,'[1]RES. TRL'!F:H,3,FALSE)</f>
        <v>0</v>
      </c>
      <c r="Y462" s="217">
        <f>VLOOKUP(A462,'[1]CUT USD'!A:N,2,FALSE)</f>
        <v>0</v>
      </c>
      <c r="Z462" s="217">
        <f>VLOOKUP(A462,'[1]CUT USD'!A:N,3,FALSE)</f>
        <v>0</v>
      </c>
      <c r="AA462" s="217">
        <f>VLOOKUP(A462,'[1]CUT USD'!A:N,4,FALSE)</f>
        <v>0</v>
      </c>
      <c r="AB462" s="217">
        <f>VLOOKUP(A462,'[1]CUT USD'!A:N,5,FALSE)</f>
        <v>0</v>
      </c>
      <c r="AC462" s="217">
        <f>VLOOKUP(A462,'[1]CUT USD'!A:N,6,FALSE)</f>
        <v>0</v>
      </c>
      <c r="AD462" s="217">
        <f>VLOOKUP(A462,'[1]CUT USD'!A:N,7,FALSE)</f>
        <v>0</v>
      </c>
      <c r="AE462" s="217">
        <f>VLOOKUP(A462,'[1]CUT USD'!A:N,8,FALSE)</f>
        <v>0</v>
      </c>
      <c r="AF462" s="217">
        <f>VLOOKUP(A462,'[1]CUT USD'!A:N,9,FALSE)</f>
        <v>0</v>
      </c>
      <c r="AG462" s="217">
        <f>VLOOKUP(A462,'[1]CUT USD'!A:N,10,FALSE)</f>
        <v>0</v>
      </c>
      <c r="AH462" s="217">
        <f>VLOOKUP(A462,'[1]CUT USD'!A:N,11,FALSE)</f>
        <v>0</v>
      </c>
      <c r="AI462" s="217">
        <f>VLOOKUP(A462,'[1]CUT USD'!A:N,12,FALSE)</f>
        <v>0</v>
      </c>
      <c r="AJ462" s="217">
        <f>VLOOKUP(A462,'[1]CUT USD'!A:N,13,FALSE)</f>
        <v>0</v>
      </c>
      <c r="AK462" s="217">
        <f>VLOOKUP(A462,'[1]CUT USD'!A:N,14,FALSE)</f>
        <v>0</v>
      </c>
      <c r="AL462" s="160">
        <f t="shared" si="9"/>
        <v>0</v>
      </c>
      <c r="AO462" s="84"/>
    </row>
    <row r="463" spans="1:41" ht="33" customHeight="1">
      <c r="A463" s="134">
        <v>1514</v>
      </c>
      <c r="B463" s="135" t="str">
        <f>PROPER(VLOOKUP(A463,[1]bd_lista!$A:$D,2,FALSE))</f>
        <v>Gobierno Autónomo Municipal De Ocurí</v>
      </c>
      <c r="C463" s="229" t="s">
        <v>11991</v>
      </c>
      <c r="D463" s="217">
        <f>VLOOKUP(A463,'[1]RES. TRL'!A:C,2,FALSE)</f>
        <v>0</v>
      </c>
      <c r="E463" s="217">
        <f>VLOOKUP(A463,'[1]RES. TRL'!A:C,3,FALSE)</f>
        <v>0</v>
      </c>
      <c r="F463" s="217">
        <f>VLOOKUP(A463,[1]RES.CDI!A:B,2,FALSE)</f>
        <v>0</v>
      </c>
      <c r="G463" s="217">
        <f>VLOOKUP(A463,'[1]CUT Bs'!A:S,2,FALSE)</f>
        <v>0</v>
      </c>
      <c r="H463" s="217">
        <f>VLOOKUP(A463,'[1]CUT Bs'!A:S,3,FALSE)</f>
        <v>0</v>
      </c>
      <c r="I463" s="217">
        <f>VLOOKUP(A463,'[1]CUT Bs'!A:S,4,FALSE)</f>
        <v>0</v>
      </c>
      <c r="J463" s="217">
        <f>VLOOKUP(A463,'[1]CUT Bs'!A:S,5,FALSE)</f>
        <v>0</v>
      </c>
      <c r="K463" s="217">
        <f>VLOOKUP(A463,'[1]CUT Bs'!A:S,6,FALSE)</f>
        <v>0</v>
      </c>
      <c r="L463" s="217">
        <f>VLOOKUP(A463,'[1]CUT Bs'!A:S,7,FALSE)</f>
        <v>0</v>
      </c>
      <c r="M463" s="217">
        <f>VLOOKUP(A463,'[1]CUT Bs'!A:S,8,FALSE)</f>
        <v>0</v>
      </c>
      <c r="N463" s="217">
        <f>VLOOKUP(A463,'[1]CUT Bs'!A:S,9,FALSE)</f>
        <v>0</v>
      </c>
      <c r="O463" s="217">
        <f>VLOOKUP(A463,'[1]CUT Bs'!A:S,10,FALSE)</f>
        <v>0</v>
      </c>
      <c r="P463" s="217">
        <f>VLOOKUP(A463,'[1]CUT Bs'!A:S,11,FALSE)</f>
        <v>0</v>
      </c>
      <c r="Q463" s="217">
        <f>VLOOKUP(A463,'[1]CUT Bs'!A:S,12,FALSE)</f>
        <v>0</v>
      </c>
      <c r="R463" s="217">
        <f>VLOOKUP(A463,'[1]CUT Bs'!A:S,13,FALSE)</f>
        <v>0</v>
      </c>
      <c r="S463" s="217">
        <f>VLOOKUP(A463,'[1]CUT Bs'!A:S,14,FALSE)</f>
        <v>0</v>
      </c>
      <c r="T463" s="217">
        <f>VLOOKUP(A463,'[1]CUT Bs'!A:S,15,FALSE)</f>
        <v>0</v>
      </c>
      <c r="U463" s="217">
        <f>VLOOKUP(A463,'[1]CUT Bs'!A:S,16,FALSE)</f>
        <v>0</v>
      </c>
      <c r="V463" s="217">
        <f>VLOOKUP(A463,'[1]CUT Bs'!A:S,17,FALSE)</f>
        <v>0</v>
      </c>
      <c r="W463" s="217">
        <f>VLOOKUP(A463,'[1]RES. TRL'!F:H,2,FALSE)</f>
        <v>0</v>
      </c>
      <c r="X463" s="217">
        <f>VLOOKUP(A463,'[1]RES. TRL'!F:H,3,FALSE)</f>
        <v>0</v>
      </c>
      <c r="Y463" s="217">
        <f>VLOOKUP(A463,'[1]CUT USD'!A:N,2,FALSE)</f>
        <v>0</v>
      </c>
      <c r="Z463" s="217">
        <f>VLOOKUP(A463,'[1]CUT USD'!A:N,3,FALSE)</f>
        <v>0</v>
      </c>
      <c r="AA463" s="217">
        <f>VLOOKUP(A463,'[1]CUT USD'!A:N,4,FALSE)</f>
        <v>0</v>
      </c>
      <c r="AB463" s="217">
        <f>VLOOKUP(A463,'[1]CUT USD'!A:N,5,FALSE)</f>
        <v>0</v>
      </c>
      <c r="AC463" s="217">
        <f>VLOOKUP(A463,'[1]CUT USD'!A:N,6,FALSE)</f>
        <v>0</v>
      </c>
      <c r="AD463" s="217">
        <f>VLOOKUP(A463,'[1]CUT USD'!A:N,7,FALSE)</f>
        <v>0</v>
      </c>
      <c r="AE463" s="217">
        <f>VLOOKUP(A463,'[1]CUT USD'!A:N,8,FALSE)</f>
        <v>0</v>
      </c>
      <c r="AF463" s="217">
        <f>VLOOKUP(A463,'[1]CUT USD'!A:N,9,FALSE)</f>
        <v>0</v>
      </c>
      <c r="AG463" s="217">
        <f>VLOOKUP(A463,'[1]CUT USD'!A:N,10,FALSE)</f>
        <v>0</v>
      </c>
      <c r="AH463" s="217">
        <f>VLOOKUP(A463,'[1]CUT USD'!A:N,11,FALSE)</f>
        <v>0</v>
      </c>
      <c r="AI463" s="217">
        <f>VLOOKUP(A463,'[1]CUT USD'!A:N,12,FALSE)</f>
        <v>0</v>
      </c>
      <c r="AJ463" s="217">
        <f>VLOOKUP(A463,'[1]CUT USD'!A:N,13,FALSE)</f>
        <v>0</v>
      </c>
      <c r="AK463" s="217">
        <f>VLOOKUP(A463,'[1]CUT USD'!A:N,14,FALSE)</f>
        <v>0</v>
      </c>
      <c r="AL463" s="160">
        <f t="shared" si="9"/>
        <v>0</v>
      </c>
      <c r="AO463" s="84"/>
    </row>
    <row r="464" spans="1:41" ht="33" customHeight="1">
      <c r="A464" s="134">
        <v>1515</v>
      </c>
      <c r="B464" s="135" t="str">
        <f>PROPER(VLOOKUP(A464,[1]bd_lista!$A:$D,2,FALSE))</f>
        <v>Gobierno Autónomo Municipal De San Pedro De Buena Vista</v>
      </c>
      <c r="C464" s="229" t="s">
        <v>11991</v>
      </c>
      <c r="D464" s="217">
        <f>VLOOKUP(A464,'[1]RES. TRL'!A:C,2,FALSE)</f>
        <v>0</v>
      </c>
      <c r="E464" s="217">
        <f>VLOOKUP(A464,'[1]RES. TRL'!A:C,3,FALSE)</f>
        <v>0</v>
      </c>
      <c r="F464" s="217">
        <f>VLOOKUP(A464,[1]RES.CDI!A:B,2,FALSE)</f>
        <v>0</v>
      </c>
      <c r="G464" s="217">
        <f>VLOOKUP(A464,'[1]CUT Bs'!A:S,2,FALSE)</f>
        <v>0</v>
      </c>
      <c r="H464" s="217">
        <f>VLOOKUP(A464,'[1]CUT Bs'!A:S,3,FALSE)</f>
        <v>0</v>
      </c>
      <c r="I464" s="217">
        <f>VLOOKUP(A464,'[1]CUT Bs'!A:S,4,FALSE)</f>
        <v>0</v>
      </c>
      <c r="J464" s="217">
        <f>VLOOKUP(A464,'[1]CUT Bs'!A:S,5,FALSE)</f>
        <v>0</v>
      </c>
      <c r="K464" s="217">
        <f>VLOOKUP(A464,'[1]CUT Bs'!A:S,6,FALSE)</f>
        <v>0</v>
      </c>
      <c r="L464" s="217">
        <f>VLOOKUP(A464,'[1]CUT Bs'!A:S,7,FALSE)</f>
        <v>0</v>
      </c>
      <c r="M464" s="217">
        <f>VLOOKUP(A464,'[1]CUT Bs'!A:S,8,FALSE)</f>
        <v>0</v>
      </c>
      <c r="N464" s="217">
        <f>VLOOKUP(A464,'[1]CUT Bs'!A:S,9,FALSE)</f>
        <v>0</v>
      </c>
      <c r="O464" s="217">
        <f>VLOOKUP(A464,'[1]CUT Bs'!A:S,10,FALSE)</f>
        <v>0</v>
      </c>
      <c r="P464" s="217">
        <f>VLOOKUP(A464,'[1]CUT Bs'!A:S,11,FALSE)</f>
        <v>0</v>
      </c>
      <c r="Q464" s="217">
        <f>VLOOKUP(A464,'[1]CUT Bs'!A:S,12,FALSE)</f>
        <v>0</v>
      </c>
      <c r="R464" s="217">
        <f>VLOOKUP(A464,'[1]CUT Bs'!A:S,13,FALSE)</f>
        <v>0</v>
      </c>
      <c r="S464" s="217">
        <f>VLOOKUP(A464,'[1]CUT Bs'!A:S,14,FALSE)</f>
        <v>0</v>
      </c>
      <c r="T464" s="217">
        <f>VLOOKUP(A464,'[1]CUT Bs'!A:S,15,FALSE)</f>
        <v>0</v>
      </c>
      <c r="U464" s="217">
        <f>VLOOKUP(A464,'[1]CUT Bs'!A:S,16,FALSE)</f>
        <v>0</v>
      </c>
      <c r="V464" s="217">
        <f>VLOOKUP(A464,'[1]CUT Bs'!A:S,17,FALSE)</f>
        <v>0</v>
      </c>
      <c r="W464" s="217">
        <f>VLOOKUP(A464,'[1]RES. TRL'!F:H,2,FALSE)</f>
        <v>0</v>
      </c>
      <c r="X464" s="217">
        <f>VLOOKUP(A464,'[1]RES. TRL'!F:H,3,FALSE)</f>
        <v>0</v>
      </c>
      <c r="Y464" s="217">
        <f>VLOOKUP(A464,'[1]CUT USD'!A:N,2,FALSE)</f>
        <v>0</v>
      </c>
      <c r="Z464" s="217">
        <f>VLOOKUP(A464,'[1]CUT USD'!A:N,3,FALSE)</f>
        <v>0</v>
      </c>
      <c r="AA464" s="217">
        <f>VLOOKUP(A464,'[1]CUT USD'!A:N,4,FALSE)</f>
        <v>0</v>
      </c>
      <c r="AB464" s="217">
        <f>VLOOKUP(A464,'[1]CUT USD'!A:N,5,FALSE)</f>
        <v>0</v>
      </c>
      <c r="AC464" s="217">
        <f>VLOOKUP(A464,'[1]CUT USD'!A:N,6,FALSE)</f>
        <v>0</v>
      </c>
      <c r="AD464" s="217">
        <f>VLOOKUP(A464,'[1]CUT USD'!A:N,7,FALSE)</f>
        <v>0</v>
      </c>
      <c r="AE464" s="217">
        <f>VLOOKUP(A464,'[1]CUT USD'!A:N,8,FALSE)</f>
        <v>0</v>
      </c>
      <c r="AF464" s="217">
        <f>VLOOKUP(A464,'[1]CUT USD'!A:N,9,FALSE)</f>
        <v>0</v>
      </c>
      <c r="AG464" s="217">
        <f>VLOOKUP(A464,'[1]CUT USD'!A:N,10,FALSE)</f>
        <v>0</v>
      </c>
      <c r="AH464" s="217">
        <f>VLOOKUP(A464,'[1]CUT USD'!A:N,11,FALSE)</f>
        <v>0</v>
      </c>
      <c r="AI464" s="217">
        <f>VLOOKUP(A464,'[1]CUT USD'!A:N,12,FALSE)</f>
        <v>0</v>
      </c>
      <c r="AJ464" s="217">
        <f>VLOOKUP(A464,'[1]CUT USD'!A:N,13,FALSE)</f>
        <v>0</v>
      </c>
      <c r="AK464" s="217">
        <f>VLOOKUP(A464,'[1]CUT USD'!A:N,14,FALSE)</f>
        <v>0</v>
      </c>
      <c r="AL464" s="160">
        <f t="shared" si="9"/>
        <v>0</v>
      </c>
      <c r="AO464" s="84"/>
    </row>
    <row r="465" spans="1:41" ht="33" customHeight="1">
      <c r="A465" s="134">
        <v>1516</v>
      </c>
      <c r="B465" s="135" t="str">
        <f>PROPER(VLOOKUP(A465,[1]bd_lista!$A:$D,2,FALSE))</f>
        <v>Gobierno Autónomo Municipal De Toro Toro</v>
      </c>
      <c r="C465" s="229" t="s">
        <v>11991</v>
      </c>
      <c r="D465" s="217">
        <f>VLOOKUP(A465,'[1]RES. TRL'!A:C,2,FALSE)</f>
        <v>0</v>
      </c>
      <c r="E465" s="217">
        <f>VLOOKUP(A465,'[1]RES. TRL'!A:C,3,FALSE)</f>
        <v>0</v>
      </c>
      <c r="F465" s="217">
        <f>VLOOKUP(A465,[1]RES.CDI!A:B,2,FALSE)</f>
        <v>0</v>
      </c>
      <c r="G465" s="217">
        <f>VLOOKUP(A465,'[1]CUT Bs'!A:S,2,FALSE)</f>
        <v>0</v>
      </c>
      <c r="H465" s="217">
        <f>VLOOKUP(A465,'[1]CUT Bs'!A:S,3,FALSE)</f>
        <v>0</v>
      </c>
      <c r="I465" s="217">
        <f>VLOOKUP(A465,'[1]CUT Bs'!A:S,4,FALSE)</f>
        <v>0</v>
      </c>
      <c r="J465" s="217">
        <f>VLOOKUP(A465,'[1]CUT Bs'!A:S,5,FALSE)</f>
        <v>0</v>
      </c>
      <c r="K465" s="217">
        <f>VLOOKUP(A465,'[1]CUT Bs'!A:S,6,FALSE)</f>
        <v>0</v>
      </c>
      <c r="L465" s="217">
        <f>VLOOKUP(A465,'[1]CUT Bs'!A:S,7,FALSE)</f>
        <v>0</v>
      </c>
      <c r="M465" s="217">
        <f>VLOOKUP(A465,'[1]CUT Bs'!A:S,8,FALSE)</f>
        <v>0</v>
      </c>
      <c r="N465" s="217">
        <f>VLOOKUP(A465,'[1]CUT Bs'!A:S,9,FALSE)</f>
        <v>0</v>
      </c>
      <c r="O465" s="217">
        <f>VLOOKUP(A465,'[1]CUT Bs'!A:S,10,FALSE)</f>
        <v>0</v>
      </c>
      <c r="P465" s="217">
        <f>VLOOKUP(A465,'[1]CUT Bs'!A:S,11,FALSE)</f>
        <v>0</v>
      </c>
      <c r="Q465" s="217">
        <f>VLOOKUP(A465,'[1]CUT Bs'!A:S,12,FALSE)</f>
        <v>0</v>
      </c>
      <c r="R465" s="217">
        <f>VLOOKUP(A465,'[1]CUT Bs'!A:S,13,FALSE)</f>
        <v>0</v>
      </c>
      <c r="S465" s="217">
        <f>VLOOKUP(A465,'[1]CUT Bs'!A:S,14,FALSE)</f>
        <v>0</v>
      </c>
      <c r="T465" s="217">
        <f>VLOOKUP(A465,'[1]CUT Bs'!A:S,15,FALSE)</f>
        <v>0</v>
      </c>
      <c r="U465" s="217">
        <f>VLOOKUP(A465,'[1]CUT Bs'!A:S,16,FALSE)</f>
        <v>0</v>
      </c>
      <c r="V465" s="217">
        <f>VLOOKUP(A465,'[1]CUT Bs'!A:S,17,FALSE)</f>
        <v>0</v>
      </c>
      <c r="W465" s="217">
        <f>VLOOKUP(A465,'[1]RES. TRL'!F:H,2,FALSE)</f>
        <v>0</v>
      </c>
      <c r="X465" s="217">
        <f>VLOOKUP(A465,'[1]RES. TRL'!F:H,3,FALSE)</f>
        <v>0</v>
      </c>
      <c r="Y465" s="217">
        <f>VLOOKUP(A465,'[1]CUT USD'!A:N,2,FALSE)</f>
        <v>0</v>
      </c>
      <c r="Z465" s="217">
        <f>VLOOKUP(A465,'[1]CUT USD'!A:N,3,FALSE)</f>
        <v>0</v>
      </c>
      <c r="AA465" s="217">
        <f>VLOOKUP(A465,'[1]CUT USD'!A:N,4,FALSE)</f>
        <v>0</v>
      </c>
      <c r="AB465" s="217">
        <f>VLOOKUP(A465,'[1]CUT USD'!A:N,5,FALSE)</f>
        <v>0</v>
      </c>
      <c r="AC465" s="217">
        <f>VLOOKUP(A465,'[1]CUT USD'!A:N,6,FALSE)</f>
        <v>0</v>
      </c>
      <c r="AD465" s="217">
        <f>VLOOKUP(A465,'[1]CUT USD'!A:N,7,FALSE)</f>
        <v>0</v>
      </c>
      <c r="AE465" s="217">
        <f>VLOOKUP(A465,'[1]CUT USD'!A:N,8,FALSE)</f>
        <v>0</v>
      </c>
      <c r="AF465" s="217">
        <f>VLOOKUP(A465,'[1]CUT USD'!A:N,9,FALSE)</f>
        <v>0</v>
      </c>
      <c r="AG465" s="217">
        <f>VLOOKUP(A465,'[1]CUT USD'!A:N,10,FALSE)</f>
        <v>0</v>
      </c>
      <c r="AH465" s="217">
        <f>VLOOKUP(A465,'[1]CUT USD'!A:N,11,FALSE)</f>
        <v>0</v>
      </c>
      <c r="AI465" s="217">
        <f>VLOOKUP(A465,'[1]CUT USD'!A:N,12,FALSE)</f>
        <v>0</v>
      </c>
      <c r="AJ465" s="217">
        <f>VLOOKUP(A465,'[1]CUT USD'!A:N,13,FALSE)</f>
        <v>0</v>
      </c>
      <c r="AK465" s="217">
        <f>VLOOKUP(A465,'[1]CUT USD'!A:N,14,FALSE)</f>
        <v>0</v>
      </c>
      <c r="AL465" s="160">
        <f>SUM(D465:AK465)</f>
        <v>0</v>
      </c>
      <c r="AO465" s="84"/>
    </row>
    <row r="466" spans="1:41" ht="33" customHeight="1">
      <c r="A466" s="134">
        <v>1517</v>
      </c>
      <c r="B466" s="135" t="str">
        <f>PROPER(VLOOKUP(A466,[1]bd_lista!$A:$D,2,FALSE))</f>
        <v>Gobierno Autónomo Municipal De Cotagaita</v>
      </c>
      <c r="C466" s="229" t="s">
        <v>11991</v>
      </c>
      <c r="D466" s="217">
        <f>VLOOKUP(A466,'[1]RES. TRL'!A:C,2,FALSE)</f>
        <v>0</v>
      </c>
      <c r="E466" s="217">
        <f>VLOOKUP(A466,'[1]RES. TRL'!A:C,3,FALSE)</f>
        <v>0</v>
      </c>
      <c r="F466" s="217">
        <f>VLOOKUP(A466,[1]RES.CDI!A:B,2,FALSE)</f>
        <v>0</v>
      </c>
      <c r="G466" s="217">
        <f>VLOOKUP(A466,'[1]CUT Bs'!A:S,2,FALSE)</f>
        <v>0</v>
      </c>
      <c r="H466" s="217">
        <f>VLOOKUP(A466,'[1]CUT Bs'!A:S,3,FALSE)</f>
        <v>0</v>
      </c>
      <c r="I466" s="217">
        <f>VLOOKUP(A466,'[1]CUT Bs'!A:S,4,FALSE)</f>
        <v>0</v>
      </c>
      <c r="J466" s="217">
        <f>VLOOKUP(A466,'[1]CUT Bs'!A:S,5,FALSE)</f>
        <v>0</v>
      </c>
      <c r="K466" s="217">
        <f>VLOOKUP(A466,'[1]CUT Bs'!A:S,6,FALSE)</f>
        <v>0</v>
      </c>
      <c r="L466" s="217">
        <f>VLOOKUP(A466,'[1]CUT Bs'!A:S,7,FALSE)</f>
        <v>0</v>
      </c>
      <c r="M466" s="217">
        <f>VLOOKUP(A466,'[1]CUT Bs'!A:S,8,FALSE)</f>
        <v>0</v>
      </c>
      <c r="N466" s="217">
        <f>VLOOKUP(A466,'[1]CUT Bs'!A:S,9,FALSE)</f>
        <v>0</v>
      </c>
      <c r="O466" s="217">
        <f>VLOOKUP(A466,'[1]CUT Bs'!A:S,10,FALSE)</f>
        <v>0</v>
      </c>
      <c r="P466" s="217">
        <f>VLOOKUP(A466,'[1]CUT Bs'!A:S,11,FALSE)</f>
        <v>0</v>
      </c>
      <c r="Q466" s="217">
        <f>VLOOKUP(A466,'[1]CUT Bs'!A:S,12,FALSE)</f>
        <v>0</v>
      </c>
      <c r="R466" s="217">
        <f>VLOOKUP(A466,'[1]CUT Bs'!A:S,13,FALSE)</f>
        <v>0</v>
      </c>
      <c r="S466" s="217">
        <f>VLOOKUP(A466,'[1]CUT Bs'!A:S,14,FALSE)</f>
        <v>0</v>
      </c>
      <c r="T466" s="217">
        <f>VLOOKUP(A466,'[1]CUT Bs'!A:S,15,FALSE)</f>
        <v>0</v>
      </c>
      <c r="U466" s="217">
        <f>VLOOKUP(A466,'[1]CUT Bs'!A:S,16,FALSE)</f>
        <v>0</v>
      </c>
      <c r="V466" s="217">
        <f>VLOOKUP(A466,'[1]CUT Bs'!A:S,17,FALSE)</f>
        <v>0</v>
      </c>
      <c r="W466" s="217">
        <f>VLOOKUP(A466,'[1]RES. TRL'!F:H,2,FALSE)</f>
        <v>0</v>
      </c>
      <c r="X466" s="217">
        <f>VLOOKUP(A466,'[1]RES. TRL'!F:H,3,FALSE)</f>
        <v>0</v>
      </c>
      <c r="Y466" s="217">
        <f>VLOOKUP(A466,'[1]CUT USD'!A:N,2,FALSE)</f>
        <v>0</v>
      </c>
      <c r="Z466" s="217">
        <f>VLOOKUP(A466,'[1]CUT USD'!A:N,3,FALSE)</f>
        <v>0</v>
      </c>
      <c r="AA466" s="217">
        <f>VLOOKUP(A466,'[1]CUT USD'!A:N,4,FALSE)</f>
        <v>0</v>
      </c>
      <c r="AB466" s="217">
        <f>VLOOKUP(A466,'[1]CUT USD'!A:N,5,FALSE)</f>
        <v>0</v>
      </c>
      <c r="AC466" s="217">
        <f>VLOOKUP(A466,'[1]CUT USD'!A:N,6,FALSE)</f>
        <v>0</v>
      </c>
      <c r="AD466" s="217">
        <f>VLOOKUP(A466,'[1]CUT USD'!A:N,7,FALSE)</f>
        <v>0</v>
      </c>
      <c r="AE466" s="217">
        <f>VLOOKUP(A466,'[1]CUT USD'!A:N,8,FALSE)</f>
        <v>0</v>
      </c>
      <c r="AF466" s="217">
        <f>VLOOKUP(A466,'[1]CUT USD'!A:N,9,FALSE)</f>
        <v>0</v>
      </c>
      <c r="AG466" s="217">
        <f>VLOOKUP(A466,'[1]CUT USD'!A:N,10,FALSE)</f>
        <v>0</v>
      </c>
      <c r="AH466" s="217">
        <f>VLOOKUP(A466,'[1]CUT USD'!A:N,11,FALSE)</f>
        <v>0</v>
      </c>
      <c r="AI466" s="217">
        <f>VLOOKUP(A466,'[1]CUT USD'!A:N,12,FALSE)</f>
        <v>0</v>
      </c>
      <c r="AJ466" s="217">
        <f>VLOOKUP(A466,'[1]CUT USD'!A:N,13,FALSE)</f>
        <v>0</v>
      </c>
      <c r="AK466" s="217">
        <f>VLOOKUP(A466,'[1]CUT USD'!A:N,14,FALSE)</f>
        <v>0</v>
      </c>
      <c r="AL466" s="160">
        <f t="shared" si="9"/>
        <v>0</v>
      </c>
      <c r="AO466" s="84"/>
    </row>
    <row r="467" spans="1:41" ht="33" customHeight="1">
      <c r="A467" s="134">
        <v>1518</v>
      </c>
      <c r="B467" s="135" t="str">
        <f>PROPER(VLOOKUP(A467,[1]bd_lista!$A:$D,2,FALSE))</f>
        <v>Gobierno Autónomo Municipal De Vitichi</v>
      </c>
      <c r="C467" s="229" t="s">
        <v>11991</v>
      </c>
      <c r="D467" s="217">
        <f>VLOOKUP(A467,'[1]RES. TRL'!A:C,2,FALSE)</f>
        <v>0</v>
      </c>
      <c r="E467" s="217">
        <f>VLOOKUP(A467,'[1]RES. TRL'!A:C,3,FALSE)</f>
        <v>0</v>
      </c>
      <c r="F467" s="217">
        <f>VLOOKUP(A467,[1]RES.CDI!A:B,2,FALSE)</f>
        <v>0</v>
      </c>
      <c r="G467" s="217">
        <f>VLOOKUP(A467,'[1]CUT Bs'!A:S,2,FALSE)</f>
        <v>0</v>
      </c>
      <c r="H467" s="217">
        <f>VLOOKUP(A467,'[1]CUT Bs'!A:S,3,FALSE)</f>
        <v>0</v>
      </c>
      <c r="I467" s="217">
        <f>VLOOKUP(A467,'[1]CUT Bs'!A:S,4,FALSE)</f>
        <v>0</v>
      </c>
      <c r="J467" s="217">
        <f>VLOOKUP(A467,'[1]CUT Bs'!A:S,5,FALSE)</f>
        <v>0</v>
      </c>
      <c r="K467" s="217">
        <f>VLOOKUP(A467,'[1]CUT Bs'!A:S,6,FALSE)</f>
        <v>0</v>
      </c>
      <c r="L467" s="217">
        <f>VLOOKUP(A467,'[1]CUT Bs'!A:S,7,FALSE)</f>
        <v>0</v>
      </c>
      <c r="M467" s="217">
        <f>VLOOKUP(A467,'[1]CUT Bs'!A:S,8,FALSE)</f>
        <v>0</v>
      </c>
      <c r="N467" s="217">
        <f>VLOOKUP(A467,'[1]CUT Bs'!A:S,9,FALSE)</f>
        <v>0</v>
      </c>
      <c r="O467" s="217">
        <f>VLOOKUP(A467,'[1]CUT Bs'!A:S,10,FALSE)</f>
        <v>0</v>
      </c>
      <c r="P467" s="217">
        <f>VLOOKUP(A467,'[1]CUT Bs'!A:S,11,FALSE)</f>
        <v>0</v>
      </c>
      <c r="Q467" s="217">
        <f>VLOOKUP(A467,'[1]CUT Bs'!A:S,12,FALSE)</f>
        <v>0</v>
      </c>
      <c r="R467" s="217">
        <f>VLOOKUP(A467,'[1]CUT Bs'!A:S,13,FALSE)</f>
        <v>0</v>
      </c>
      <c r="S467" s="217">
        <f>VLOOKUP(A467,'[1]CUT Bs'!A:S,14,FALSE)</f>
        <v>0</v>
      </c>
      <c r="T467" s="217">
        <f>VLOOKUP(A467,'[1]CUT Bs'!A:S,15,FALSE)</f>
        <v>0</v>
      </c>
      <c r="U467" s="217">
        <f>VLOOKUP(A467,'[1]CUT Bs'!A:S,16,FALSE)</f>
        <v>0</v>
      </c>
      <c r="V467" s="217">
        <f>VLOOKUP(A467,'[1]CUT Bs'!A:S,17,FALSE)</f>
        <v>0</v>
      </c>
      <c r="W467" s="217">
        <f>VLOOKUP(A467,'[1]RES. TRL'!F:H,2,FALSE)</f>
        <v>0</v>
      </c>
      <c r="X467" s="217">
        <f>VLOOKUP(A467,'[1]RES. TRL'!F:H,3,FALSE)</f>
        <v>0</v>
      </c>
      <c r="Y467" s="217">
        <f>VLOOKUP(A467,'[1]CUT USD'!A:N,2,FALSE)</f>
        <v>0</v>
      </c>
      <c r="Z467" s="217">
        <f>VLOOKUP(A467,'[1]CUT USD'!A:N,3,FALSE)</f>
        <v>0</v>
      </c>
      <c r="AA467" s="217">
        <f>VLOOKUP(A467,'[1]CUT USD'!A:N,4,FALSE)</f>
        <v>0</v>
      </c>
      <c r="AB467" s="217">
        <f>VLOOKUP(A467,'[1]CUT USD'!A:N,5,FALSE)</f>
        <v>0</v>
      </c>
      <c r="AC467" s="217">
        <f>VLOOKUP(A467,'[1]CUT USD'!A:N,6,FALSE)</f>
        <v>0</v>
      </c>
      <c r="AD467" s="217">
        <f>VLOOKUP(A467,'[1]CUT USD'!A:N,7,FALSE)</f>
        <v>0</v>
      </c>
      <c r="AE467" s="217">
        <f>VLOOKUP(A467,'[1]CUT USD'!A:N,8,FALSE)</f>
        <v>0</v>
      </c>
      <c r="AF467" s="217">
        <f>VLOOKUP(A467,'[1]CUT USD'!A:N,9,FALSE)</f>
        <v>0</v>
      </c>
      <c r="AG467" s="217">
        <f>VLOOKUP(A467,'[1]CUT USD'!A:N,10,FALSE)</f>
        <v>0</v>
      </c>
      <c r="AH467" s="217">
        <f>VLOOKUP(A467,'[1]CUT USD'!A:N,11,FALSE)</f>
        <v>0</v>
      </c>
      <c r="AI467" s="217">
        <f>VLOOKUP(A467,'[1]CUT USD'!A:N,12,FALSE)</f>
        <v>0</v>
      </c>
      <c r="AJ467" s="217">
        <f>VLOOKUP(A467,'[1]CUT USD'!A:N,13,FALSE)</f>
        <v>0</v>
      </c>
      <c r="AK467" s="217">
        <f>VLOOKUP(A467,'[1]CUT USD'!A:N,14,FALSE)</f>
        <v>0</v>
      </c>
      <c r="AL467" s="160">
        <f t="shared" si="9"/>
        <v>0</v>
      </c>
      <c r="AO467" s="84"/>
    </row>
    <row r="468" spans="1:41" ht="33" customHeight="1">
      <c r="A468" s="134">
        <v>1519</v>
      </c>
      <c r="B468" s="135" t="str">
        <f>PROPER(VLOOKUP(A468,[1]bd_lista!$A:$D,2,FALSE))</f>
        <v>Gobierno Autónomo Municipal De Tupiza</v>
      </c>
      <c r="C468" s="229" t="s">
        <v>11991</v>
      </c>
      <c r="D468" s="217">
        <f>VLOOKUP(A468,'[1]RES. TRL'!A:C,2,FALSE)</f>
        <v>0</v>
      </c>
      <c r="E468" s="217">
        <f>VLOOKUP(A468,'[1]RES. TRL'!A:C,3,FALSE)</f>
        <v>0</v>
      </c>
      <c r="F468" s="217">
        <f>VLOOKUP(A468,[1]RES.CDI!A:B,2,FALSE)</f>
        <v>0</v>
      </c>
      <c r="G468" s="217">
        <f>VLOOKUP(A468,'[1]CUT Bs'!A:S,2,FALSE)</f>
        <v>0</v>
      </c>
      <c r="H468" s="217">
        <f>VLOOKUP(A468,'[1]CUT Bs'!A:S,3,FALSE)</f>
        <v>0</v>
      </c>
      <c r="I468" s="217">
        <f>VLOOKUP(A468,'[1]CUT Bs'!A:S,4,FALSE)</f>
        <v>0</v>
      </c>
      <c r="J468" s="217">
        <f>VLOOKUP(A468,'[1]CUT Bs'!A:S,5,FALSE)</f>
        <v>0</v>
      </c>
      <c r="K468" s="217">
        <f>VLOOKUP(A468,'[1]CUT Bs'!A:S,6,FALSE)</f>
        <v>0</v>
      </c>
      <c r="L468" s="217">
        <f>VLOOKUP(A468,'[1]CUT Bs'!A:S,7,FALSE)</f>
        <v>0</v>
      </c>
      <c r="M468" s="217">
        <f>VLOOKUP(A468,'[1]CUT Bs'!A:S,8,FALSE)</f>
        <v>0</v>
      </c>
      <c r="N468" s="217">
        <f>VLOOKUP(A468,'[1]CUT Bs'!A:S,9,FALSE)</f>
        <v>0</v>
      </c>
      <c r="O468" s="217">
        <f>VLOOKUP(A468,'[1]CUT Bs'!A:S,10,FALSE)</f>
        <v>0</v>
      </c>
      <c r="P468" s="217">
        <f>VLOOKUP(A468,'[1]CUT Bs'!A:S,11,FALSE)</f>
        <v>0</v>
      </c>
      <c r="Q468" s="217">
        <f>VLOOKUP(A468,'[1]CUT Bs'!A:S,12,FALSE)</f>
        <v>0</v>
      </c>
      <c r="R468" s="217">
        <f>VLOOKUP(A468,'[1]CUT Bs'!A:S,13,FALSE)</f>
        <v>0</v>
      </c>
      <c r="S468" s="217">
        <f>VLOOKUP(A468,'[1]CUT Bs'!A:S,14,FALSE)</f>
        <v>0</v>
      </c>
      <c r="T468" s="217">
        <f>VLOOKUP(A468,'[1]CUT Bs'!A:S,15,FALSE)</f>
        <v>0</v>
      </c>
      <c r="U468" s="217">
        <f>VLOOKUP(A468,'[1]CUT Bs'!A:S,16,FALSE)</f>
        <v>0</v>
      </c>
      <c r="V468" s="217">
        <f>VLOOKUP(A468,'[1]CUT Bs'!A:S,17,FALSE)</f>
        <v>0</v>
      </c>
      <c r="W468" s="217">
        <f>VLOOKUP(A468,'[1]RES. TRL'!F:H,2,FALSE)</f>
        <v>0</v>
      </c>
      <c r="X468" s="217">
        <f>VLOOKUP(A468,'[1]RES. TRL'!F:H,3,FALSE)</f>
        <v>0</v>
      </c>
      <c r="Y468" s="217">
        <f>VLOOKUP(A468,'[1]CUT USD'!A:N,2,FALSE)</f>
        <v>0</v>
      </c>
      <c r="Z468" s="217">
        <f>VLOOKUP(A468,'[1]CUT USD'!A:N,3,FALSE)</f>
        <v>0</v>
      </c>
      <c r="AA468" s="217">
        <f>VLOOKUP(A468,'[1]CUT USD'!A:N,4,FALSE)</f>
        <v>0</v>
      </c>
      <c r="AB468" s="217">
        <f>VLOOKUP(A468,'[1]CUT USD'!A:N,5,FALSE)</f>
        <v>0</v>
      </c>
      <c r="AC468" s="217">
        <f>VLOOKUP(A468,'[1]CUT USD'!A:N,6,FALSE)</f>
        <v>0</v>
      </c>
      <c r="AD468" s="217">
        <f>VLOOKUP(A468,'[1]CUT USD'!A:N,7,FALSE)</f>
        <v>0</v>
      </c>
      <c r="AE468" s="217">
        <f>VLOOKUP(A468,'[1]CUT USD'!A:N,8,FALSE)</f>
        <v>0</v>
      </c>
      <c r="AF468" s="217">
        <f>VLOOKUP(A468,'[1]CUT USD'!A:N,9,FALSE)</f>
        <v>0</v>
      </c>
      <c r="AG468" s="217">
        <f>VLOOKUP(A468,'[1]CUT USD'!A:N,10,FALSE)</f>
        <v>0</v>
      </c>
      <c r="AH468" s="217">
        <f>VLOOKUP(A468,'[1]CUT USD'!A:N,11,FALSE)</f>
        <v>0</v>
      </c>
      <c r="AI468" s="217">
        <f>VLOOKUP(A468,'[1]CUT USD'!A:N,12,FALSE)</f>
        <v>0</v>
      </c>
      <c r="AJ468" s="217">
        <f>VLOOKUP(A468,'[1]CUT USD'!A:N,13,FALSE)</f>
        <v>0</v>
      </c>
      <c r="AK468" s="217">
        <f>VLOOKUP(A468,'[1]CUT USD'!A:N,14,FALSE)</f>
        <v>0</v>
      </c>
      <c r="AL468" s="160">
        <f t="shared" si="9"/>
        <v>0</v>
      </c>
      <c r="AO468" s="84"/>
    </row>
    <row r="469" spans="1:41" ht="33" customHeight="1">
      <c r="A469" s="134">
        <v>1520</v>
      </c>
      <c r="B469" s="135" t="str">
        <f>PROPER(VLOOKUP(A469,[1]bd_lista!$A:$D,2,FALSE))</f>
        <v>Gobierno Autónomo Municipal De Atocha</v>
      </c>
      <c r="C469" s="229" t="s">
        <v>11991</v>
      </c>
      <c r="D469" s="217">
        <f>VLOOKUP(A469,'[1]RES. TRL'!A:C,2,FALSE)</f>
        <v>0</v>
      </c>
      <c r="E469" s="217">
        <f>VLOOKUP(A469,'[1]RES. TRL'!A:C,3,FALSE)</f>
        <v>0</v>
      </c>
      <c r="F469" s="217">
        <f>VLOOKUP(A469,[1]RES.CDI!A:B,2,FALSE)</f>
        <v>0</v>
      </c>
      <c r="G469" s="217">
        <f>VLOOKUP(A469,'[1]CUT Bs'!A:S,2,FALSE)</f>
        <v>0</v>
      </c>
      <c r="H469" s="217">
        <f>VLOOKUP(A469,'[1]CUT Bs'!A:S,3,FALSE)</f>
        <v>0</v>
      </c>
      <c r="I469" s="217">
        <f>VLOOKUP(A469,'[1]CUT Bs'!A:S,4,FALSE)</f>
        <v>0</v>
      </c>
      <c r="J469" s="217">
        <f>VLOOKUP(A469,'[1]CUT Bs'!A:S,5,FALSE)</f>
        <v>0</v>
      </c>
      <c r="K469" s="217">
        <f>VLOOKUP(A469,'[1]CUT Bs'!A:S,6,FALSE)</f>
        <v>0</v>
      </c>
      <c r="L469" s="217">
        <f>VLOOKUP(A469,'[1]CUT Bs'!A:S,7,FALSE)</f>
        <v>0</v>
      </c>
      <c r="M469" s="217">
        <f>VLOOKUP(A469,'[1]CUT Bs'!A:S,8,FALSE)</f>
        <v>0</v>
      </c>
      <c r="N469" s="217">
        <f>VLOOKUP(A469,'[1]CUT Bs'!A:S,9,FALSE)</f>
        <v>0</v>
      </c>
      <c r="O469" s="217">
        <f>VLOOKUP(A469,'[1]CUT Bs'!A:S,10,FALSE)</f>
        <v>0</v>
      </c>
      <c r="P469" s="217">
        <f>VLOOKUP(A469,'[1]CUT Bs'!A:S,11,FALSE)</f>
        <v>0</v>
      </c>
      <c r="Q469" s="217">
        <f>VLOOKUP(A469,'[1]CUT Bs'!A:S,12,FALSE)</f>
        <v>0</v>
      </c>
      <c r="R469" s="217">
        <f>VLOOKUP(A469,'[1]CUT Bs'!A:S,13,FALSE)</f>
        <v>0</v>
      </c>
      <c r="S469" s="217">
        <f>VLOOKUP(A469,'[1]CUT Bs'!A:S,14,FALSE)</f>
        <v>0</v>
      </c>
      <c r="T469" s="217">
        <f>VLOOKUP(A469,'[1]CUT Bs'!A:S,15,FALSE)</f>
        <v>0</v>
      </c>
      <c r="U469" s="217">
        <f>VLOOKUP(A469,'[1]CUT Bs'!A:S,16,FALSE)</f>
        <v>0</v>
      </c>
      <c r="V469" s="217">
        <f>VLOOKUP(A469,'[1]CUT Bs'!A:S,17,FALSE)</f>
        <v>0</v>
      </c>
      <c r="W469" s="217">
        <f>VLOOKUP(A469,'[1]RES. TRL'!F:H,2,FALSE)</f>
        <v>0</v>
      </c>
      <c r="X469" s="217">
        <f>VLOOKUP(A469,'[1]RES. TRL'!F:H,3,FALSE)</f>
        <v>0</v>
      </c>
      <c r="Y469" s="217">
        <f>VLOOKUP(A469,'[1]CUT USD'!A:N,2,FALSE)</f>
        <v>0</v>
      </c>
      <c r="Z469" s="217">
        <f>VLOOKUP(A469,'[1]CUT USD'!A:N,3,FALSE)</f>
        <v>0</v>
      </c>
      <c r="AA469" s="217">
        <f>VLOOKUP(A469,'[1]CUT USD'!A:N,4,FALSE)</f>
        <v>0</v>
      </c>
      <c r="AB469" s="217">
        <f>VLOOKUP(A469,'[1]CUT USD'!A:N,5,FALSE)</f>
        <v>0</v>
      </c>
      <c r="AC469" s="217">
        <f>VLOOKUP(A469,'[1]CUT USD'!A:N,6,FALSE)</f>
        <v>0</v>
      </c>
      <c r="AD469" s="217">
        <f>VLOOKUP(A469,'[1]CUT USD'!A:N,7,FALSE)</f>
        <v>0</v>
      </c>
      <c r="AE469" s="217">
        <f>VLOOKUP(A469,'[1]CUT USD'!A:N,8,FALSE)</f>
        <v>0</v>
      </c>
      <c r="AF469" s="217">
        <f>VLOOKUP(A469,'[1]CUT USD'!A:N,9,FALSE)</f>
        <v>0</v>
      </c>
      <c r="AG469" s="217">
        <f>VLOOKUP(A469,'[1]CUT USD'!A:N,10,FALSE)</f>
        <v>0</v>
      </c>
      <c r="AH469" s="217">
        <f>VLOOKUP(A469,'[1]CUT USD'!A:N,11,FALSE)</f>
        <v>0</v>
      </c>
      <c r="AI469" s="217">
        <f>VLOOKUP(A469,'[1]CUT USD'!A:N,12,FALSE)</f>
        <v>0</v>
      </c>
      <c r="AJ469" s="217">
        <f>VLOOKUP(A469,'[1]CUT USD'!A:N,13,FALSE)</f>
        <v>0</v>
      </c>
      <c r="AK469" s="217">
        <f>VLOOKUP(A469,'[1]CUT USD'!A:N,14,FALSE)</f>
        <v>0</v>
      </c>
      <c r="AL469" s="160">
        <f t="shared" si="9"/>
        <v>0</v>
      </c>
      <c r="AO469" s="84"/>
    </row>
    <row r="470" spans="1:41" ht="33" customHeight="1">
      <c r="A470" s="134">
        <v>1521</v>
      </c>
      <c r="B470" s="135" t="str">
        <f>PROPER(VLOOKUP(A470,[1]bd_lista!$A:$D,2,FALSE))</f>
        <v>Gobierno Autónomo Municipal De Colcha"K" (Villa Martín)</v>
      </c>
      <c r="C470" s="229" t="s">
        <v>11991</v>
      </c>
      <c r="D470" s="217">
        <f>VLOOKUP(A470,'[1]RES. TRL'!A:C,2,FALSE)</f>
        <v>0</v>
      </c>
      <c r="E470" s="217">
        <f>VLOOKUP(A470,'[1]RES. TRL'!A:C,3,FALSE)</f>
        <v>0</v>
      </c>
      <c r="F470" s="217">
        <f>VLOOKUP(A470,[1]RES.CDI!A:B,2,FALSE)</f>
        <v>0</v>
      </c>
      <c r="G470" s="217">
        <f>VLOOKUP(A470,'[1]CUT Bs'!A:S,2,FALSE)</f>
        <v>0</v>
      </c>
      <c r="H470" s="217">
        <f>VLOOKUP(A470,'[1]CUT Bs'!A:S,3,FALSE)</f>
        <v>0</v>
      </c>
      <c r="I470" s="217">
        <f>VLOOKUP(A470,'[1]CUT Bs'!A:S,4,FALSE)</f>
        <v>0</v>
      </c>
      <c r="J470" s="217">
        <f>VLOOKUP(A470,'[1]CUT Bs'!A:S,5,FALSE)</f>
        <v>0</v>
      </c>
      <c r="K470" s="217">
        <f>VLOOKUP(A470,'[1]CUT Bs'!A:S,6,FALSE)</f>
        <v>0</v>
      </c>
      <c r="L470" s="217">
        <f>VLOOKUP(A470,'[1]CUT Bs'!A:S,7,FALSE)</f>
        <v>0</v>
      </c>
      <c r="M470" s="217">
        <f>VLOOKUP(A470,'[1]CUT Bs'!A:S,8,FALSE)</f>
        <v>0</v>
      </c>
      <c r="N470" s="217">
        <f>VLOOKUP(A470,'[1]CUT Bs'!A:S,9,FALSE)</f>
        <v>0</v>
      </c>
      <c r="O470" s="217">
        <f>VLOOKUP(A470,'[1]CUT Bs'!A:S,10,FALSE)</f>
        <v>0</v>
      </c>
      <c r="P470" s="217">
        <f>VLOOKUP(A470,'[1]CUT Bs'!A:S,11,FALSE)</f>
        <v>0</v>
      </c>
      <c r="Q470" s="217">
        <f>VLOOKUP(A470,'[1]CUT Bs'!A:S,12,FALSE)</f>
        <v>0</v>
      </c>
      <c r="R470" s="217">
        <f>VLOOKUP(A470,'[1]CUT Bs'!A:S,13,FALSE)</f>
        <v>0</v>
      </c>
      <c r="S470" s="217">
        <f>VLOOKUP(A470,'[1]CUT Bs'!A:S,14,FALSE)</f>
        <v>0</v>
      </c>
      <c r="T470" s="217">
        <f>VLOOKUP(A470,'[1]CUT Bs'!A:S,15,FALSE)</f>
        <v>0</v>
      </c>
      <c r="U470" s="217">
        <f>VLOOKUP(A470,'[1]CUT Bs'!A:S,16,FALSE)</f>
        <v>0</v>
      </c>
      <c r="V470" s="217">
        <f>VLOOKUP(A470,'[1]CUT Bs'!A:S,17,FALSE)</f>
        <v>0</v>
      </c>
      <c r="W470" s="217">
        <f>VLOOKUP(A470,'[1]RES. TRL'!F:H,2,FALSE)</f>
        <v>0</v>
      </c>
      <c r="X470" s="217">
        <f>VLOOKUP(A470,'[1]RES. TRL'!F:H,3,FALSE)</f>
        <v>0</v>
      </c>
      <c r="Y470" s="217">
        <f>VLOOKUP(A470,'[1]CUT USD'!A:N,2,FALSE)</f>
        <v>0</v>
      </c>
      <c r="Z470" s="217">
        <f>VLOOKUP(A470,'[1]CUT USD'!A:N,3,FALSE)</f>
        <v>0</v>
      </c>
      <c r="AA470" s="217">
        <f>VLOOKUP(A470,'[1]CUT USD'!A:N,4,FALSE)</f>
        <v>0</v>
      </c>
      <c r="AB470" s="217">
        <f>VLOOKUP(A470,'[1]CUT USD'!A:N,5,FALSE)</f>
        <v>0</v>
      </c>
      <c r="AC470" s="217">
        <f>VLOOKUP(A470,'[1]CUT USD'!A:N,6,FALSE)</f>
        <v>0</v>
      </c>
      <c r="AD470" s="217">
        <f>VLOOKUP(A470,'[1]CUT USD'!A:N,7,FALSE)</f>
        <v>0</v>
      </c>
      <c r="AE470" s="217">
        <f>VLOOKUP(A470,'[1]CUT USD'!A:N,8,FALSE)</f>
        <v>0</v>
      </c>
      <c r="AF470" s="217">
        <f>VLOOKUP(A470,'[1]CUT USD'!A:N,9,FALSE)</f>
        <v>0</v>
      </c>
      <c r="AG470" s="217">
        <f>VLOOKUP(A470,'[1]CUT USD'!A:N,10,FALSE)</f>
        <v>0</v>
      </c>
      <c r="AH470" s="217">
        <f>VLOOKUP(A470,'[1]CUT USD'!A:N,11,FALSE)</f>
        <v>0</v>
      </c>
      <c r="AI470" s="217">
        <f>VLOOKUP(A470,'[1]CUT USD'!A:N,12,FALSE)</f>
        <v>0</v>
      </c>
      <c r="AJ470" s="217">
        <f>VLOOKUP(A470,'[1]CUT USD'!A:N,13,FALSE)</f>
        <v>0</v>
      </c>
      <c r="AK470" s="217">
        <f>VLOOKUP(A470,'[1]CUT USD'!A:N,14,FALSE)</f>
        <v>0</v>
      </c>
      <c r="AL470" s="160">
        <f t="shared" si="9"/>
        <v>0</v>
      </c>
      <c r="AO470" s="84"/>
    </row>
    <row r="471" spans="1:41" ht="33" customHeight="1">
      <c r="A471" s="134">
        <v>1522</v>
      </c>
      <c r="B471" s="135" t="str">
        <f>PROPER(VLOOKUP(A471,[1]bd_lista!$A:$D,2,FALSE))</f>
        <v>Gobierno Autónomo Municipal De San Pedro De Quemes</v>
      </c>
      <c r="C471" s="229" t="s">
        <v>11991</v>
      </c>
      <c r="D471" s="217">
        <f>VLOOKUP(A471,'[1]RES. TRL'!A:C,2,FALSE)</f>
        <v>0</v>
      </c>
      <c r="E471" s="217">
        <f>VLOOKUP(A471,'[1]RES. TRL'!A:C,3,FALSE)</f>
        <v>0</v>
      </c>
      <c r="F471" s="217">
        <f>VLOOKUP(A471,[1]RES.CDI!A:B,2,FALSE)</f>
        <v>0</v>
      </c>
      <c r="G471" s="217">
        <f>VLOOKUP(A471,'[1]CUT Bs'!A:S,2,FALSE)</f>
        <v>0</v>
      </c>
      <c r="H471" s="217">
        <f>VLOOKUP(A471,'[1]CUT Bs'!A:S,3,FALSE)</f>
        <v>0</v>
      </c>
      <c r="I471" s="217">
        <f>VLOOKUP(A471,'[1]CUT Bs'!A:S,4,FALSE)</f>
        <v>0</v>
      </c>
      <c r="J471" s="217">
        <f>VLOOKUP(A471,'[1]CUT Bs'!A:S,5,FALSE)</f>
        <v>0</v>
      </c>
      <c r="K471" s="217">
        <f>VLOOKUP(A471,'[1]CUT Bs'!A:S,6,FALSE)</f>
        <v>0</v>
      </c>
      <c r="L471" s="217">
        <f>VLOOKUP(A471,'[1]CUT Bs'!A:S,7,FALSE)</f>
        <v>0</v>
      </c>
      <c r="M471" s="217">
        <f>VLOOKUP(A471,'[1]CUT Bs'!A:S,8,FALSE)</f>
        <v>0</v>
      </c>
      <c r="N471" s="217">
        <f>VLOOKUP(A471,'[1]CUT Bs'!A:S,9,FALSE)</f>
        <v>0</v>
      </c>
      <c r="O471" s="217">
        <f>VLOOKUP(A471,'[1]CUT Bs'!A:S,10,FALSE)</f>
        <v>0</v>
      </c>
      <c r="P471" s="217">
        <f>VLOOKUP(A471,'[1]CUT Bs'!A:S,11,FALSE)</f>
        <v>0</v>
      </c>
      <c r="Q471" s="217">
        <f>VLOOKUP(A471,'[1]CUT Bs'!A:S,12,FALSE)</f>
        <v>0</v>
      </c>
      <c r="R471" s="217">
        <f>VLOOKUP(A471,'[1]CUT Bs'!A:S,13,FALSE)</f>
        <v>0</v>
      </c>
      <c r="S471" s="217">
        <f>VLOOKUP(A471,'[1]CUT Bs'!A:S,14,FALSE)</f>
        <v>0</v>
      </c>
      <c r="T471" s="217">
        <f>VLOOKUP(A471,'[1]CUT Bs'!A:S,15,FALSE)</f>
        <v>0</v>
      </c>
      <c r="U471" s="217">
        <f>VLOOKUP(A471,'[1]CUT Bs'!A:S,16,FALSE)</f>
        <v>0</v>
      </c>
      <c r="V471" s="217">
        <f>VLOOKUP(A471,'[1]CUT Bs'!A:S,17,FALSE)</f>
        <v>0</v>
      </c>
      <c r="W471" s="217">
        <f>VLOOKUP(A471,'[1]RES. TRL'!F:H,2,FALSE)</f>
        <v>0</v>
      </c>
      <c r="X471" s="217">
        <f>VLOOKUP(A471,'[1]RES. TRL'!F:H,3,FALSE)</f>
        <v>0</v>
      </c>
      <c r="Y471" s="217">
        <f>VLOOKUP(A471,'[1]CUT USD'!A:N,2,FALSE)</f>
        <v>0</v>
      </c>
      <c r="Z471" s="217">
        <f>VLOOKUP(A471,'[1]CUT USD'!A:N,3,FALSE)</f>
        <v>0</v>
      </c>
      <c r="AA471" s="217">
        <f>VLOOKUP(A471,'[1]CUT USD'!A:N,4,FALSE)</f>
        <v>0</v>
      </c>
      <c r="AB471" s="217">
        <f>VLOOKUP(A471,'[1]CUT USD'!A:N,5,FALSE)</f>
        <v>0</v>
      </c>
      <c r="AC471" s="217">
        <f>VLOOKUP(A471,'[1]CUT USD'!A:N,6,FALSE)</f>
        <v>0</v>
      </c>
      <c r="AD471" s="217">
        <f>VLOOKUP(A471,'[1]CUT USD'!A:N,7,FALSE)</f>
        <v>0</v>
      </c>
      <c r="AE471" s="217">
        <f>VLOOKUP(A471,'[1]CUT USD'!A:N,8,FALSE)</f>
        <v>0</v>
      </c>
      <c r="AF471" s="217">
        <f>VLOOKUP(A471,'[1]CUT USD'!A:N,9,FALSE)</f>
        <v>0</v>
      </c>
      <c r="AG471" s="217">
        <f>VLOOKUP(A471,'[1]CUT USD'!A:N,10,FALSE)</f>
        <v>0</v>
      </c>
      <c r="AH471" s="217">
        <f>VLOOKUP(A471,'[1]CUT USD'!A:N,11,FALSE)</f>
        <v>0</v>
      </c>
      <c r="AI471" s="217">
        <f>VLOOKUP(A471,'[1]CUT USD'!A:N,12,FALSE)</f>
        <v>0</v>
      </c>
      <c r="AJ471" s="217">
        <f>VLOOKUP(A471,'[1]CUT USD'!A:N,13,FALSE)</f>
        <v>0</v>
      </c>
      <c r="AK471" s="217">
        <f>VLOOKUP(A471,'[1]CUT USD'!A:N,14,FALSE)</f>
        <v>0</v>
      </c>
      <c r="AL471" s="160">
        <f t="shared" si="9"/>
        <v>0</v>
      </c>
      <c r="AO471" s="84"/>
    </row>
    <row r="472" spans="1:41" ht="33" customHeight="1">
      <c r="A472" s="134">
        <v>1523</v>
      </c>
      <c r="B472" s="135" t="str">
        <f>PROPER(VLOOKUP(A472,[1]bd_lista!$A:$D,2,FALSE))</f>
        <v>Gobierno Autónomo Municipal De San Pablo De Lípez</v>
      </c>
      <c r="C472" s="229" t="s">
        <v>11991</v>
      </c>
      <c r="D472" s="217">
        <f>VLOOKUP(A472,'[1]RES. TRL'!A:C,2,FALSE)</f>
        <v>0</v>
      </c>
      <c r="E472" s="217">
        <f>VLOOKUP(A472,'[1]RES. TRL'!A:C,3,FALSE)</f>
        <v>0</v>
      </c>
      <c r="F472" s="217">
        <f>VLOOKUP(A472,[1]RES.CDI!A:B,2,FALSE)</f>
        <v>0</v>
      </c>
      <c r="G472" s="217">
        <f>VLOOKUP(A472,'[1]CUT Bs'!A:S,2,FALSE)</f>
        <v>0</v>
      </c>
      <c r="H472" s="217">
        <f>VLOOKUP(A472,'[1]CUT Bs'!A:S,3,FALSE)</f>
        <v>0</v>
      </c>
      <c r="I472" s="217">
        <f>VLOOKUP(A472,'[1]CUT Bs'!A:S,4,FALSE)</f>
        <v>0</v>
      </c>
      <c r="J472" s="217">
        <f>VLOOKUP(A472,'[1]CUT Bs'!A:S,5,FALSE)</f>
        <v>0</v>
      </c>
      <c r="K472" s="217">
        <f>VLOOKUP(A472,'[1]CUT Bs'!A:S,6,FALSE)</f>
        <v>0</v>
      </c>
      <c r="L472" s="217">
        <f>VLOOKUP(A472,'[1]CUT Bs'!A:S,7,FALSE)</f>
        <v>0</v>
      </c>
      <c r="M472" s="217">
        <f>VLOOKUP(A472,'[1]CUT Bs'!A:S,8,FALSE)</f>
        <v>0</v>
      </c>
      <c r="N472" s="217">
        <f>VLOOKUP(A472,'[1]CUT Bs'!A:S,9,FALSE)</f>
        <v>0</v>
      </c>
      <c r="O472" s="217">
        <f>VLOOKUP(A472,'[1]CUT Bs'!A:S,10,FALSE)</f>
        <v>0</v>
      </c>
      <c r="P472" s="217">
        <f>VLOOKUP(A472,'[1]CUT Bs'!A:S,11,FALSE)</f>
        <v>0</v>
      </c>
      <c r="Q472" s="217">
        <f>VLOOKUP(A472,'[1]CUT Bs'!A:S,12,FALSE)</f>
        <v>0</v>
      </c>
      <c r="R472" s="217">
        <f>VLOOKUP(A472,'[1]CUT Bs'!A:S,13,FALSE)</f>
        <v>0</v>
      </c>
      <c r="S472" s="217">
        <f>VLOOKUP(A472,'[1]CUT Bs'!A:S,14,FALSE)</f>
        <v>0</v>
      </c>
      <c r="T472" s="217">
        <f>VLOOKUP(A472,'[1]CUT Bs'!A:S,15,FALSE)</f>
        <v>0</v>
      </c>
      <c r="U472" s="217">
        <f>VLOOKUP(A472,'[1]CUT Bs'!A:S,16,FALSE)</f>
        <v>0</v>
      </c>
      <c r="V472" s="217">
        <f>VLOOKUP(A472,'[1]CUT Bs'!A:S,17,FALSE)</f>
        <v>0</v>
      </c>
      <c r="W472" s="217">
        <f>VLOOKUP(A472,'[1]RES. TRL'!F:H,2,FALSE)</f>
        <v>0</v>
      </c>
      <c r="X472" s="217">
        <f>VLOOKUP(A472,'[1]RES. TRL'!F:H,3,FALSE)</f>
        <v>0</v>
      </c>
      <c r="Y472" s="217">
        <f>VLOOKUP(A472,'[1]CUT USD'!A:N,2,FALSE)</f>
        <v>0</v>
      </c>
      <c r="Z472" s="217">
        <f>VLOOKUP(A472,'[1]CUT USD'!A:N,3,FALSE)</f>
        <v>0</v>
      </c>
      <c r="AA472" s="217">
        <f>VLOOKUP(A472,'[1]CUT USD'!A:N,4,FALSE)</f>
        <v>0</v>
      </c>
      <c r="AB472" s="217">
        <f>VLOOKUP(A472,'[1]CUT USD'!A:N,5,FALSE)</f>
        <v>0</v>
      </c>
      <c r="AC472" s="217">
        <f>VLOOKUP(A472,'[1]CUT USD'!A:N,6,FALSE)</f>
        <v>0</v>
      </c>
      <c r="AD472" s="217">
        <f>VLOOKUP(A472,'[1]CUT USD'!A:N,7,FALSE)</f>
        <v>0</v>
      </c>
      <c r="AE472" s="217">
        <f>VLOOKUP(A472,'[1]CUT USD'!A:N,8,FALSE)</f>
        <v>0</v>
      </c>
      <c r="AF472" s="217">
        <f>VLOOKUP(A472,'[1]CUT USD'!A:N,9,FALSE)</f>
        <v>0</v>
      </c>
      <c r="AG472" s="217">
        <f>VLOOKUP(A472,'[1]CUT USD'!A:N,10,FALSE)</f>
        <v>0</v>
      </c>
      <c r="AH472" s="217">
        <f>VLOOKUP(A472,'[1]CUT USD'!A:N,11,FALSE)</f>
        <v>0</v>
      </c>
      <c r="AI472" s="217">
        <f>VLOOKUP(A472,'[1]CUT USD'!A:N,12,FALSE)</f>
        <v>0</v>
      </c>
      <c r="AJ472" s="217">
        <f>VLOOKUP(A472,'[1]CUT USD'!A:N,13,FALSE)</f>
        <v>0</v>
      </c>
      <c r="AK472" s="217">
        <f>VLOOKUP(A472,'[1]CUT USD'!A:N,14,FALSE)</f>
        <v>0</v>
      </c>
      <c r="AL472" s="160">
        <f t="shared" si="9"/>
        <v>0</v>
      </c>
      <c r="AO472" s="84"/>
    </row>
    <row r="473" spans="1:41" ht="33" customHeight="1">
      <c r="A473" s="134">
        <v>1524</v>
      </c>
      <c r="B473" s="135" t="str">
        <f>PROPER(VLOOKUP(A473,[1]bd_lista!$A:$D,2,FALSE))</f>
        <v>Gobierno Autónomo Municipal De Mojinete</v>
      </c>
      <c r="C473" s="229" t="s">
        <v>11991</v>
      </c>
      <c r="D473" s="217">
        <f>VLOOKUP(A473,'[1]RES. TRL'!A:C,2,FALSE)</f>
        <v>0</v>
      </c>
      <c r="E473" s="217">
        <f>VLOOKUP(A473,'[1]RES. TRL'!A:C,3,FALSE)</f>
        <v>0</v>
      </c>
      <c r="F473" s="217">
        <f>VLOOKUP(A473,[1]RES.CDI!A:B,2,FALSE)</f>
        <v>0</v>
      </c>
      <c r="G473" s="217">
        <f>VLOOKUP(A473,'[1]CUT Bs'!A:S,2,FALSE)</f>
        <v>0</v>
      </c>
      <c r="H473" s="217">
        <f>VLOOKUP(A473,'[1]CUT Bs'!A:S,3,FALSE)</f>
        <v>0</v>
      </c>
      <c r="I473" s="217">
        <f>VLOOKUP(A473,'[1]CUT Bs'!A:S,4,FALSE)</f>
        <v>0</v>
      </c>
      <c r="J473" s="217">
        <f>VLOOKUP(A473,'[1]CUT Bs'!A:S,5,FALSE)</f>
        <v>0</v>
      </c>
      <c r="K473" s="217">
        <f>VLOOKUP(A473,'[1]CUT Bs'!A:S,6,FALSE)</f>
        <v>0</v>
      </c>
      <c r="L473" s="217">
        <f>VLOOKUP(A473,'[1]CUT Bs'!A:S,7,FALSE)</f>
        <v>0</v>
      </c>
      <c r="M473" s="217">
        <f>VLOOKUP(A473,'[1]CUT Bs'!A:S,8,FALSE)</f>
        <v>0</v>
      </c>
      <c r="N473" s="217">
        <f>VLOOKUP(A473,'[1]CUT Bs'!A:S,9,FALSE)</f>
        <v>0</v>
      </c>
      <c r="O473" s="217">
        <f>VLOOKUP(A473,'[1]CUT Bs'!A:S,10,FALSE)</f>
        <v>0</v>
      </c>
      <c r="P473" s="217">
        <f>VLOOKUP(A473,'[1]CUT Bs'!A:S,11,FALSE)</f>
        <v>0</v>
      </c>
      <c r="Q473" s="217">
        <f>VLOOKUP(A473,'[1]CUT Bs'!A:S,12,FALSE)</f>
        <v>0</v>
      </c>
      <c r="R473" s="217">
        <f>VLOOKUP(A473,'[1]CUT Bs'!A:S,13,FALSE)</f>
        <v>0</v>
      </c>
      <c r="S473" s="217">
        <f>VLOOKUP(A473,'[1]CUT Bs'!A:S,14,FALSE)</f>
        <v>0</v>
      </c>
      <c r="T473" s="217">
        <f>VLOOKUP(A473,'[1]CUT Bs'!A:S,15,FALSE)</f>
        <v>0</v>
      </c>
      <c r="U473" s="217">
        <f>VLOOKUP(A473,'[1]CUT Bs'!A:S,16,FALSE)</f>
        <v>0</v>
      </c>
      <c r="V473" s="217">
        <f>VLOOKUP(A473,'[1]CUT Bs'!A:S,17,FALSE)</f>
        <v>0</v>
      </c>
      <c r="W473" s="217">
        <f>VLOOKUP(A473,'[1]RES. TRL'!F:H,2,FALSE)</f>
        <v>0</v>
      </c>
      <c r="X473" s="217">
        <f>VLOOKUP(A473,'[1]RES. TRL'!F:H,3,FALSE)</f>
        <v>0</v>
      </c>
      <c r="Y473" s="217">
        <f>VLOOKUP(A473,'[1]CUT USD'!A:N,2,FALSE)</f>
        <v>0</v>
      </c>
      <c r="Z473" s="217">
        <f>VLOOKUP(A473,'[1]CUT USD'!A:N,3,FALSE)</f>
        <v>0</v>
      </c>
      <c r="AA473" s="217">
        <f>VLOOKUP(A473,'[1]CUT USD'!A:N,4,FALSE)</f>
        <v>0</v>
      </c>
      <c r="AB473" s="217">
        <f>VLOOKUP(A473,'[1]CUT USD'!A:N,5,FALSE)</f>
        <v>0</v>
      </c>
      <c r="AC473" s="217">
        <f>VLOOKUP(A473,'[1]CUT USD'!A:N,6,FALSE)</f>
        <v>0</v>
      </c>
      <c r="AD473" s="217">
        <f>VLOOKUP(A473,'[1]CUT USD'!A:N,7,FALSE)</f>
        <v>0</v>
      </c>
      <c r="AE473" s="217">
        <f>VLOOKUP(A473,'[1]CUT USD'!A:N,8,FALSE)</f>
        <v>0</v>
      </c>
      <c r="AF473" s="217">
        <f>VLOOKUP(A473,'[1]CUT USD'!A:N,9,FALSE)</f>
        <v>0</v>
      </c>
      <c r="AG473" s="217">
        <f>VLOOKUP(A473,'[1]CUT USD'!A:N,10,FALSE)</f>
        <v>0</v>
      </c>
      <c r="AH473" s="217">
        <f>VLOOKUP(A473,'[1]CUT USD'!A:N,11,FALSE)</f>
        <v>0</v>
      </c>
      <c r="AI473" s="217">
        <f>VLOOKUP(A473,'[1]CUT USD'!A:N,12,FALSE)</f>
        <v>0</v>
      </c>
      <c r="AJ473" s="217">
        <f>VLOOKUP(A473,'[1]CUT USD'!A:N,13,FALSE)</f>
        <v>0</v>
      </c>
      <c r="AK473" s="217">
        <f>VLOOKUP(A473,'[1]CUT USD'!A:N,14,FALSE)</f>
        <v>0</v>
      </c>
      <c r="AL473" s="160">
        <f t="shared" si="9"/>
        <v>0</v>
      </c>
      <c r="AO473" s="84"/>
    </row>
    <row r="474" spans="1:41" ht="33" customHeight="1">
      <c r="A474" s="134">
        <v>1525</v>
      </c>
      <c r="B474" s="135" t="str">
        <f>PROPER(VLOOKUP(A474,[1]bd_lista!$A:$D,2,FALSE))</f>
        <v>Gobierno Autónomo Municipal De San Antonio De Esmoruco</v>
      </c>
      <c r="C474" s="229" t="s">
        <v>11991</v>
      </c>
      <c r="D474" s="217">
        <f>VLOOKUP(A474,'[1]RES. TRL'!A:C,2,FALSE)</f>
        <v>0</v>
      </c>
      <c r="E474" s="217">
        <f>VLOOKUP(A474,'[1]RES. TRL'!A:C,3,FALSE)</f>
        <v>0</v>
      </c>
      <c r="F474" s="217">
        <f>VLOOKUP(A474,[1]RES.CDI!A:B,2,FALSE)</f>
        <v>0</v>
      </c>
      <c r="G474" s="217">
        <f>VLOOKUP(A474,'[1]CUT Bs'!A:S,2,FALSE)</f>
        <v>0</v>
      </c>
      <c r="H474" s="217">
        <f>VLOOKUP(A474,'[1]CUT Bs'!A:S,3,FALSE)</f>
        <v>0</v>
      </c>
      <c r="I474" s="217">
        <f>VLOOKUP(A474,'[1]CUT Bs'!A:S,4,FALSE)</f>
        <v>0</v>
      </c>
      <c r="J474" s="217">
        <f>VLOOKUP(A474,'[1]CUT Bs'!A:S,5,FALSE)</f>
        <v>0</v>
      </c>
      <c r="K474" s="217">
        <f>VLOOKUP(A474,'[1]CUT Bs'!A:S,6,FALSE)</f>
        <v>0</v>
      </c>
      <c r="L474" s="217">
        <f>VLOOKUP(A474,'[1]CUT Bs'!A:S,7,FALSE)</f>
        <v>0</v>
      </c>
      <c r="M474" s="217">
        <f>VLOOKUP(A474,'[1]CUT Bs'!A:S,8,FALSE)</f>
        <v>0</v>
      </c>
      <c r="N474" s="217">
        <f>VLOOKUP(A474,'[1]CUT Bs'!A:S,9,FALSE)</f>
        <v>0</v>
      </c>
      <c r="O474" s="217">
        <f>VLOOKUP(A474,'[1]CUT Bs'!A:S,10,FALSE)</f>
        <v>0</v>
      </c>
      <c r="P474" s="217">
        <f>VLOOKUP(A474,'[1]CUT Bs'!A:S,11,FALSE)</f>
        <v>0</v>
      </c>
      <c r="Q474" s="217">
        <f>VLOOKUP(A474,'[1]CUT Bs'!A:S,12,FALSE)</f>
        <v>0</v>
      </c>
      <c r="R474" s="217">
        <f>VLOOKUP(A474,'[1]CUT Bs'!A:S,13,FALSE)</f>
        <v>0</v>
      </c>
      <c r="S474" s="217">
        <f>VLOOKUP(A474,'[1]CUT Bs'!A:S,14,FALSE)</f>
        <v>0</v>
      </c>
      <c r="T474" s="217">
        <f>VLOOKUP(A474,'[1]CUT Bs'!A:S,15,FALSE)</f>
        <v>0</v>
      </c>
      <c r="U474" s="217">
        <f>VLOOKUP(A474,'[1]CUT Bs'!A:S,16,FALSE)</f>
        <v>0</v>
      </c>
      <c r="V474" s="217">
        <f>VLOOKUP(A474,'[1]CUT Bs'!A:S,17,FALSE)</f>
        <v>0</v>
      </c>
      <c r="W474" s="217">
        <f>VLOOKUP(A474,'[1]RES. TRL'!F:H,2,FALSE)</f>
        <v>0</v>
      </c>
      <c r="X474" s="217">
        <f>VLOOKUP(A474,'[1]RES. TRL'!F:H,3,FALSE)</f>
        <v>0</v>
      </c>
      <c r="Y474" s="217">
        <f>VLOOKUP(A474,'[1]CUT USD'!A:N,2,FALSE)</f>
        <v>0</v>
      </c>
      <c r="Z474" s="217">
        <f>VLOOKUP(A474,'[1]CUT USD'!A:N,3,FALSE)</f>
        <v>0</v>
      </c>
      <c r="AA474" s="217">
        <f>VLOOKUP(A474,'[1]CUT USD'!A:N,4,FALSE)</f>
        <v>0</v>
      </c>
      <c r="AB474" s="217">
        <f>VLOOKUP(A474,'[1]CUT USD'!A:N,5,FALSE)</f>
        <v>0</v>
      </c>
      <c r="AC474" s="217">
        <f>VLOOKUP(A474,'[1]CUT USD'!A:N,6,FALSE)</f>
        <v>0</v>
      </c>
      <c r="AD474" s="217">
        <f>VLOOKUP(A474,'[1]CUT USD'!A:N,7,FALSE)</f>
        <v>0</v>
      </c>
      <c r="AE474" s="217">
        <f>VLOOKUP(A474,'[1]CUT USD'!A:N,8,FALSE)</f>
        <v>0</v>
      </c>
      <c r="AF474" s="217">
        <f>VLOOKUP(A474,'[1]CUT USD'!A:N,9,FALSE)</f>
        <v>0</v>
      </c>
      <c r="AG474" s="217">
        <f>VLOOKUP(A474,'[1]CUT USD'!A:N,10,FALSE)</f>
        <v>0</v>
      </c>
      <c r="AH474" s="217">
        <f>VLOOKUP(A474,'[1]CUT USD'!A:N,11,FALSE)</f>
        <v>0</v>
      </c>
      <c r="AI474" s="217">
        <f>VLOOKUP(A474,'[1]CUT USD'!A:N,12,FALSE)</f>
        <v>0</v>
      </c>
      <c r="AJ474" s="217">
        <f>VLOOKUP(A474,'[1]CUT USD'!A:N,13,FALSE)</f>
        <v>0</v>
      </c>
      <c r="AK474" s="217">
        <f>VLOOKUP(A474,'[1]CUT USD'!A:N,14,FALSE)</f>
        <v>0</v>
      </c>
      <c r="AL474" s="160">
        <f t="shared" si="9"/>
        <v>0</v>
      </c>
      <c r="AO474" s="84"/>
    </row>
    <row r="475" spans="1:41" ht="33" customHeight="1">
      <c r="A475" s="134">
        <v>1526</v>
      </c>
      <c r="B475" s="135" t="str">
        <f>PROPER(VLOOKUP(A475,[1]bd_lista!$A:$D,2,FALSE))</f>
        <v>Gobierno Autónomo Municipal De Sacaca (Villa De Sacaca)</v>
      </c>
      <c r="C475" s="229" t="s">
        <v>11991</v>
      </c>
      <c r="D475" s="217">
        <f>VLOOKUP(A475,'[1]RES. TRL'!A:C,2,FALSE)</f>
        <v>0</v>
      </c>
      <c r="E475" s="217">
        <f>VLOOKUP(A475,'[1]RES. TRL'!A:C,3,FALSE)</f>
        <v>0</v>
      </c>
      <c r="F475" s="217">
        <f>VLOOKUP(A475,[1]RES.CDI!A:B,2,FALSE)</f>
        <v>0</v>
      </c>
      <c r="G475" s="217">
        <f>VLOOKUP(A475,'[1]CUT Bs'!A:S,2,FALSE)</f>
        <v>0</v>
      </c>
      <c r="H475" s="217">
        <f>VLOOKUP(A475,'[1]CUT Bs'!A:S,3,FALSE)</f>
        <v>0</v>
      </c>
      <c r="I475" s="217">
        <f>VLOOKUP(A475,'[1]CUT Bs'!A:S,4,FALSE)</f>
        <v>0</v>
      </c>
      <c r="J475" s="217">
        <f>VLOOKUP(A475,'[1]CUT Bs'!A:S,5,FALSE)</f>
        <v>0</v>
      </c>
      <c r="K475" s="217">
        <f>VLOOKUP(A475,'[1]CUT Bs'!A:S,6,FALSE)</f>
        <v>0</v>
      </c>
      <c r="L475" s="217">
        <f>VLOOKUP(A475,'[1]CUT Bs'!A:S,7,FALSE)</f>
        <v>0</v>
      </c>
      <c r="M475" s="217">
        <f>VLOOKUP(A475,'[1]CUT Bs'!A:S,8,FALSE)</f>
        <v>0</v>
      </c>
      <c r="N475" s="217">
        <f>VLOOKUP(A475,'[1]CUT Bs'!A:S,9,FALSE)</f>
        <v>0</v>
      </c>
      <c r="O475" s="217">
        <f>VLOOKUP(A475,'[1]CUT Bs'!A:S,10,FALSE)</f>
        <v>0</v>
      </c>
      <c r="P475" s="217">
        <f>VLOOKUP(A475,'[1]CUT Bs'!A:S,11,FALSE)</f>
        <v>0</v>
      </c>
      <c r="Q475" s="217">
        <f>VLOOKUP(A475,'[1]CUT Bs'!A:S,12,FALSE)</f>
        <v>0</v>
      </c>
      <c r="R475" s="217">
        <f>VLOOKUP(A475,'[1]CUT Bs'!A:S,13,FALSE)</f>
        <v>0</v>
      </c>
      <c r="S475" s="217">
        <f>VLOOKUP(A475,'[1]CUT Bs'!A:S,14,FALSE)</f>
        <v>0</v>
      </c>
      <c r="T475" s="217">
        <f>VLOOKUP(A475,'[1]CUT Bs'!A:S,15,FALSE)</f>
        <v>0</v>
      </c>
      <c r="U475" s="217">
        <f>VLOOKUP(A475,'[1]CUT Bs'!A:S,16,FALSE)</f>
        <v>0</v>
      </c>
      <c r="V475" s="217">
        <f>VLOOKUP(A475,'[1]CUT Bs'!A:S,17,FALSE)</f>
        <v>0</v>
      </c>
      <c r="W475" s="217">
        <f>VLOOKUP(A475,'[1]RES. TRL'!F:H,2,FALSE)</f>
        <v>0</v>
      </c>
      <c r="X475" s="217">
        <f>VLOOKUP(A475,'[1]RES. TRL'!F:H,3,FALSE)</f>
        <v>0</v>
      </c>
      <c r="Y475" s="217">
        <f>VLOOKUP(A475,'[1]CUT USD'!A:N,2,FALSE)</f>
        <v>0</v>
      </c>
      <c r="Z475" s="217">
        <f>VLOOKUP(A475,'[1]CUT USD'!A:N,3,FALSE)</f>
        <v>0</v>
      </c>
      <c r="AA475" s="217">
        <f>VLOOKUP(A475,'[1]CUT USD'!A:N,4,FALSE)</f>
        <v>0</v>
      </c>
      <c r="AB475" s="217">
        <f>VLOOKUP(A475,'[1]CUT USD'!A:N,5,FALSE)</f>
        <v>0</v>
      </c>
      <c r="AC475" s="217">
        <f>VLOOKUP(A475,'[1]CUT USD'!A:N,6,FALSE)</f>
        <v>0</v>
      </c>
      <c r="AD475" s="217">
        <f>VLOOKUP(A475,'[1]CUT USD'!A:N,7,FALSE)</f>
        <v>0</v>
      </c>
      <c r="AE475" s="217">
        <f>VLOOKUP(A475,'[1]CUT USD'!A:N,8,FALSE)</f>
        <v>0</v>
      </c>
      <c r="AF475" s="217">
        <f>VLOOKUP(A475,'[1]CUT USD'!A:N,9,FALSE)</f>
        <v>0</v>
      </c>
      <c r="AG475" s="217">
        <f>VLOOKUP(A475,'[1]CUT USD'!A:N,10,FALSE)</f>
        <v>0</v>
      </c>
      <c r="AH475" s="217">
        <f>VLOOKUP(A475,'[1]CUT USD'!A:N,11,FALSE)</f>
        <v>0</v>
      </c>
      <c r="AI475" s="217">
        <f>VLOOKUP(A475,'[1]CUT USD'!A:N,12,FALSE)</f>
        <v>0</v>
      </c>
      <c r="AJ475" s="217">
        <f>VLOOKUP(A475,'[1]CUT USD'!A:N,13,FALSE)</f>
        <v>0</v>
      </c>
      <c r="AK475" s="217">
        <f>VLOOKUP(A475,'[1]CUT USD'!A:N,14,FALSE)</f>
        <v>0</v>
      </c>
      <c r="AL475" s="160">
        <f t="shared" si="9"/>
        <v>0</v>
      </c>
      <c r="AO475" s="84"/>
    </row>
    <row r="476" spans="1:41" ht="33" customHeight="1">
      <c r="A476" s="134">
        <v>1527</v>
      </c>
      <c r="B476" s="135" t="str">
        <f>PROPER(VLOOKUP(A476,[1]bd_lista!$A:$D,2,FALSE))</f>
        <v>Gobierno Autónomo Municipal De Caripuyo</v>
      </c>
      <c r="C476" s="229" t="s">
        <v>11991</v>
      </c>
      <c r="D476" s="217">
        <f>VLOOKUP(A476,'[1]RES. TRL'!A:C,2,FALSE)</f>
        <v>0</v>
      </c>
      <c r="E476" s="217">
        <f>VLOOKUP(A476,'[1]RES. TRL'!A:C,3,FALSE)</f>
        <v>0</v>
      </c>
      <c r="F476" s="217">
        <f>VLOOKUP(A476,[1]RES.CDI!A:B,2,FALSE)</f>
        <v>0</v>
      </c>
      <c r="G476" s="217">
        <f>VLOOKUP(A476,'[1]CUT Bs'!A:S,2,FALSE)</f>
        <v>0</v>
      </c>
      <c r="H476" s="217">
        <f>VLOOKUP(A476,'[1]CUT Bs'!A:S,3,FALSE)</f>
        <v>0</v>
      </c>
      <c r="I476" s="217">
        <f>VLOOKUP(A476,'[1]CUT Bs'!A:S,4,FALSE)</f>
        <v>0</v>
      </c>
      <c r="J476" s="217">
        <f>VLOOKUP(A476,'[1]CUT Bs'!A:S,5,FALSE)</f>
        <v>0</v>
      </c>
      <c r="K476" s="217">
        <f>VLOOKUP(A476,'[1]CUT Bs'!A:S,6,FALSE)</f>
        <v>0</v>
      </c>
      <c r="L476" s="217">
        <f>VLOOKUP(A476,'[1]CUT Bs'!A:S,7,FALSE)</f>
        <v>0</v>
      </c>
      <c r="M476" s="217">
        <f>VLOOKUP(A476,'[1]CUT Bs'!A:S,8,FALSE)</f>
        <v>0</v>
      </c>
      <c r="N476" s="217">
        <f>VLOOKUP(A476,'[1]CUT Bs'!A:S,9,FALSE)</f>
        <v>0</v>
      </c>
      <c r="O476" s="217">
        <f>VLOOKUP(A476,'[1]CUT Bs'!A:S,10,FALSE)</f>
        <v>0</v>
      </c>
      <c r="P476" s="217">
        <f>VLOOKUP(A476,'[1]CUT Bs'!A:S,11,FALSE)</f>
        <v>0</v>
      </c>
      <c r="Q476" s="217">
        <f>VLOOKUP(A476,'[1]CUT Bs'!A:S,12,FALSE)</f>
        <v>0</v>
      </c>
      <c r="R476" s="217">
        <f>VLOOKUP(A476,'[1]CUT Bs'!A:S,13,FALSE)</f>
        <v>0</v>
      </c>
      <c r="S476" s="217">
        <f>VLOOKUP(A476,'[1]CUT Bs'!A:S,14,FALSE)</f>
        <v>0</v>
      </c>
      <c r="T476" s="217">
        <f>VLOOKUP(A476,'[1]CUT Bs'!A:S,15,FALSE)</f>
        <v>0</v>
      </c>
      <c r="U476" s="217">
        <f>VLOOKUP(A476,'[1]CUT Bs'!A:S,16,FALSE)</f>
        <v>0</v>
      </c>
      <c r="V476" s="217">
        <f>VLOOKUP(A476,'[1]CUT Bs'!A:S,17,FALSE)</f>
        <v>0</v>
      </c>
      <c r="W476" s="217">
        <f>VLOOKUP(A476,'[1]RES. TRL'!F:H,2,FALSE)</f>
        <v>0</v>
      </c>
      <c r="X476" s="217">
        <f>VLOOKUP(A476,'[1]RES. TRL'!F:H,3,FALSE)</f>
        <v>0</v>
      </c>
      <c r="Y476" s="217">
        <f>VLOOKUP(A476,'[1]CUT USD'!A:N,2,FALSE)</f>
        <v>0</v>
      </c>
      <c r="Z476" s="217">
        <f>VLOOKUP(A476,'[1]CUT USD'!A:N,3,FALSE)</f>
        <v>0</v>
      </c>
      <c r="AA476" s="217">
        <f>VLOOKUP(A476,'[1]CUT USD'!A:N,4,FALSE)</f>
        <v>0</v>
      </c>
      <c r="AB476" s="217">
        <f>VLOOKUP(A476,'[1]CUT USD'!A:N,5,FALSE)</f>
        <v>0</v>
      </c>
      <c r="AC476" s="217">
        <f>VLOOKUP(A476,'[1]CUT USD'!A:N,6,FALSE)</f>
        <v>0</v>
      </c>
      <c r="AD476" s="217">
        <f>VLOOKUP(A476,'[1]CUT USD'!A:N,7,FALSE)</f>
        <v>0</v>
      </c>
      <c r="AE476" s="217">
        <f>VLOOKUP(A476,'[1]CUT USD'!A:N,8,FALSE)</f>
        <v>0</v>
      </c>
      <c r="AF476" s="217">
        <f>VLOOKUP(A476,'[1]CUT USD'!A:N,9,FALSE)</f>
        <v>0</v>
      </c>
      <c r="AG476" s="217">
        <f>VLOOKUP(A476,'[1]CUT USD'!A:N,10,FALSE)</f>
        <v>0</v>
      </c>
      <c r="AH476" s="217">
        <f>VLOOKUP(A476,'[1]CUT USD'!A:N,11,FALSE)</f>
        <v>0</v>
      </c>
      <c r="AI476" s="217">
        <f>VLOOKUP(A476,'[1]CUT USD'!A:N,12,FALSE)</f>
        <v>0</v>
      </c>
      <c r="AJ476" s="217">
        <f>VLOOKUP(A476,'[1]CUT USD'!A:N,13,FALSE)</f>
        <v>0</v>
      </c>
      <c r="AK476" s="217">
        <f>VLOOKUP(A476,'[1]CUT USD'!A:N,14,FALSE)</f>
        <v>0</v>
      </c>
      <c r="AL476" s="160">
        <f t="shared" si="9"/>
        <v>0</v>
      </c>
      <c r="AO476" s="84"/>
    </row>
    <row r="477" spans="1:41" ht="33" customHeight="1">
      <c r="A477" s="134">
        <v>1528</v>
      </c>
      <c r="B477" s="135" t="str">
        <f>PROPER(VLOOKUP(A477,[1]bd_lista!$A:$D,2,FALSE))</f>
        <v>Gobierno Autónomo Municipal De Puna (Villa Talavera)</v>
      </c>
      <c r="C477" s="229" t="s">
        <v>11991</v>
      </c>
      <c r="D477" s="217">
        <f>VLOOKUP(A477,'[1]RES. TRL'!A:C,2,FALSE)</f>
        <v>0</v>
      </c>
      <c r="E477" s="217">
        <f>VLOOKUP(A477,'[1]RES. TRL'!A:C,3,FALSE)</f>
        <v>0</v>
      </c>
      <c r="F477" s="217">
        <f>VLOOKUP(A477,[1]RES.CDI!A:B,2,FALSE)</f>
        <v>0</v>
      </c>
      <c r="G477" s="217">
        <f>VLOOKUP(A477,'[1]CUT Bs'!A:S,2,FALSE)</f>
        <v>0</v>
      </c>
      <c r="H477" s="217">
        <f>VLOOKUP(A477,'[1]CUT Bs'!A:S,3,FALSE)</f>
        <v>0</v>
      </c>
      <c r="I477" s="217">
        <f>VLOOKUP(A477,'[1]CUT Bs'!A:S,4,FALSE)</f>
        <v>0</v>
      </c>
      <c r="J477" s="217">
        <f>VLOOKUP(A477,'[1]CUT Bs'!A:S,5,FALSE)</f>
        <v>0</v>
      </c>
      <c r="K477" s="217">
        <f>VLOOKUP(A477,'[1]CUT Bs'!A:S,6,FALSE)</f>
        <v>0</v>
      </c>
      <c r="L477" s="217">
        <f>VLOOKUP(A477,'[1]CUT Bs'!A:S,7,FALSE)</f>
        <v>0</v>
      </c>
      <c r="M477" s="217">
        <f>VLOOKUP(A477,'[1]CUT Bs'!A:S,8,FALSE)</f>
        <v>0</v>
      </c>
      <c r="N477" s="217">
        <f>VLOOKUP(A477,'[1]CUT Bs'!A:S,9,FALSE)</f>
        <v>0</v>
      </c>
      <c r="O477" s="217">
        <f>VLOOKUP(A477,'[1]CUT Bs'!A:S,10,FALSE)</f>
        <v>0</v>
      </c>
      <c r="P477" s="217">
        <f>VLOOKUP(A477,'[1]CUT Bs'!A:S,11,FALSE)</f>
        <v>0</v>
      </c>
      <c r="Q477" s="217">
        <f>VLOOKUP(A477,'[1]CUT Bs'!A:S,12,FALSE)</f>
        <v>0</v>
      </c>
      <c r="R477" s="217">
        <f>VLOOKUP(A477,'[1]CUT Bs'!A:S,13,FALSE)</f>
        <v>0</v>
      </c>
      <c r="S477" s="217">
        <f>VLOOKUP(A477,'[1]CUT Bs'!A:S,14,FALSE)</f>
        <v>0</v>
      </c>
      <c r="T477" s="217">
        <f>VLOOKUP(A477,'[1]CUT Bs'!A:S,15,FALSE)</f>
        <v>0</v>
      </c>
      <c r="U477" s="217">
        <f>VLOOKUP(A477,'[1]CUT Bs'!A:S,16,FALSE)</f>
        <v>0</v>
      </c>
      <c r="V477" s="217">
        <f>VLOOKUP(A477,'[1]CUT Bs'!A:S,17,FALSE)</f>
        <v>0</v>
      </c>
      <c r="W477" s="217">
        <f>VLOOKUP(A477,'[1]RES. TRL'!F:H,2,FALSE)</f>
        <v>0</v>
      </c>
      <c r="X477" s="217">
        <f>VLOOKUP(A477,'[1]RES. TRL'!F:H,3,FALSE)</f>
        <v>0</v>
      </c>
      <c r="Y477" s="217">
        <f>VLOOKUP(A477,'[1]CUT USD'!A:N,2,FALSE)</f>
        <v>0</v>
      </c>
      <c r="Z477" s="217">
        <f>VLOOKUP(A477,'[1]CUT USD'!A:N,3,FALSE)</f>
        <v>0</v>
      </c>
      <c r="AA477" s="217">
        <f>VLOOKUP(A477,'[1]CUT USD'!A:N,4,FALSE)</f>
        <v>0</v>
      </c>
      <c r="AB477" s="217">
        <f>VLOOKUP(A477,'[1]CUT USD'!A:N,5,FALSE)</f>
        <v>0</v>
      </c>
      <c r="AC477" s="217">
        <f>VLOOKUP(A477,'[1]CUT USD'!A:N,6,FALSE)</f>
        <v>0</v>
      </c>
      <c r="AD477" s="217">
        <f>VLOOKUP(A477,'[1]CUT USD'!A:N,7,FALSE)</f>
        <v>0</v>
      </c>
      <c r="AE477" s="217">
        <f>VLOOKUP(A477,'[1]CUT USD'!A:N,8,FALSE)</f>
        <v>0</v>
      </c>
      <c r="AF477" s="217">
        <f>VLOOKUP(A477,'[1]CUT USD'!A:N,9,FALSE)</f>
        <v>0</v>
      </c>
      <c r="AG477" s="217">
        <f>VLOOKUP(A477,'[1]CUT USD'!A:N,10,FALSE)</f>
        <v>0</v>
      </c>
      <c r="AH477" s="217">
        <f>VLOOKUP(A477,'[1]CUT USD'!A:N,11,FALSE)</f>
        <v>0</v>
      </c>
      <c r="AI477" s="217">
        <f>VLOOKUP(A477,'[1]CUT USD'!A:N,12,FALSE)</f>
        <v>0</v>
      </c>
      <c r="AJ477" s="217">
        <f>VLOOKUP(A477,'[1]CUT USD'!A:N,13,FALSE)</f>
        <v>0</v>
      </c>
      <c r="AK477" s="217">
        <f>VLOOKUP(A477,'[1]CUT USD'!A:N,14,FALSE)</f>
        <v>0</v>
      </c>
      <c r="AL477" s="160">
        <f t="shared" si="9"/>
        <v>0</v>
      </c>
      <c r="AO477" s="84"/>
    </row>
    <row r="478" spans="1:41" ht="33" customHeight="1">
      <c r="A478" s="134">
        <v>1529</v>
      </c>
      <c r="B478" s="135" t="str">
        <f>PROPER(VLOOKUP(A478,[1]bd_lista!$A:$D,2,FALSE))</f>
        <v>Gobierno Autónomo Municipal De Caiza "D"</v>
      </c>
      <c r="C478" s="229" t="s">
        <v>11991</v>
      </c>
      <c r="D478" s="217">
        <f>VLOOKUP(A478,'[1]RES. TRL'!A:C,2,FALSE)</f>
        <v>0</v>
      </c>
      <c r="E478" s="217">
        <f>VLOOKUP(A478,'[1]RES. TRL'!A:C,3,FALSE)</f>
        <v>0</v>
      </c>
      <c r="F478" s="217">
        <f>VLOOKUP(A478,[1]RES.CDI!A:B,2,FALSE)</f>
        <v>0</v>
      </c>
      <c r="G478" s="217">
        <f>VLOOKUP(A478,'[1]CUT Bs'!A:S,2,FALSE)</f>
        <v>0</v>
      </c>
      <c r="H478" s="217">
        <f>VLOOKUP(A478,'[1]CUT Bs'!A:S,3,FALSE)</f>
        <v>0</v>
      </c>
      <c r="I478" s="217">
        <f>VLOOKUP(A478,'[1]CUT Bs'!A:S,4,FALSE)</f>
        <v>0</v>
      </c>
      <c r="J478" s="217">
        <f>VLOOKUP(A478,'[1]CUT Bs'!A:S,5,FALSE)</f>
        <v>0</v>
      </c>
      <c r="K478" s="217">
        <f>VLOOKUP(A478,'[1]CUT Bs'!A:S,6,FALSE)</f>
        <v>0</v>
      </c>
      <c r="L478" s="217">
        <f>VLOOKUP(A478,'[1]CUT Bs'!A:S,7,FALSE)</f>
        <v>0</v>
      </c>
      <c r="M478" s="217">
        <f>VLOOKUP(A478,'[1]CUT Bs'!A:S,8,FALSE)</f>
        <v>0</v>
      </c>
      <c r="N478" s="217">
        <f>VLOOKUP(A478,'[1]CUT Bs'!A:S,9,FALSE)</f>
        <v>0</v>
      </c>
      <c r="O478" s="217">
        <f>VLOOKUP(A478,'[1]CUT Bs'!A:S,10,FALSE)</f>
        <v>0</v>
      </c>
      <c r="P478" s="217">
        <f>VLOOKUP(A478,'[1]CUT Bs'!A:S,11,FALSE)</f>
        <v>0</v>
      </c>
      <c r="Q478" s="217">
        <f>VLOOKUP(A478,'[1]CUT Bs'!A:S,12,FALSE)</f>
        <v>0</v>
      </c>
      <c r="R478" s="217">
        <f>VLOOKUP(A478,'[1]CUT Bs'!A:S,13,FALSE)</f>
        <v>0</v>
      </c>
      <c r="S478" s="217">
        <f>VLOOKUP(A478,'[1]CUT Bs'!A:S,14,FALSE)</f>
        <v>0</v>
      </c>
      <c r="T478" s="217">
        <f>VLOOKUP(A478,'[1]CUT Bs'!A:S,15,FALSE)</f>
        <v>0</v>
      </c>
      <c r="U478" s="217">
        <f>VLOOKUP(A478,'[1]CUT Bs'!A:S,16,FALSE)</f>
        <v>0</v>
      </c>
      <c r="V478" s="217">
        <f>VLOOKUP(A478,'[1]CUT Bs'!A:S,17,FALSE)</f>
        <v>0</v>
      </c>
      <c r="W478" s="217">
        <f>VLOOKUP(A478,'[1]RES. TRL'!F:H,2,FALSE)</f>
        <v>0</v>
      </c>
      <c r="X478" s="217">
        <f>VLOOKUP(A478,'[1]RES. TRL'!F:H,3,FALSE)</f>
        <v>0</v>
      </c>
      <c r="Y478" s="217">
        <f>VLOOKUP(A478,'[1]CUT USD'!A:N,2,FALSE)</f>
        <v>0</v>
      </c>
      <c r="Z478" s="217">
        <f>VLOOKUP(A478,'[1]CUT USD'!A:N,3,FALSE)</f>
        <v>0</v>
      </c>
      <c r="AA478" s="217">
        <f>VLOOKUP(A478,'[1]CUT USD'!A:N,4,FALSE)</f>
        <v>0</v>
      </c>
      <c r="AB478" s="217">
        <f>VLOOKUP(A478,'[1]CUT USD'!A:N,5,FALSE)</f>
        <v>0</v>
      </c>
      <c r="AC478" s="217">
        <f>VLOOKUP(A478,'[1]CUT USD'!A:N,6,FALSE)</f>
        <v>0</v>
      </c>
      <c r="AD478" s="217">
        <f>VLOOKUP(A478,'[1]CUT USD'!A:N,7,FALSE)</f>
        <v>0</v>
      </c>
      <c r="AE478" s="217">
        <f>VLOOKUP(A478,'[1]CUT USD'!A:N,8,FALSE)</f>
        <v>0</v>
      </c>
      <c r="AF478" s="217">
        <f>VLOOKUP(A478,'[1]CUT USD'!A:N,9,FALSE)</f>
        <v>0</v>
      </c>
      <c r="AG478" s="217">
        <f>VLOOKUP(A478,'[1]CUT USD'!A:N,10,FALSE)</f>
        <v>0</v>
      </c>
      <c r="AH478" s="217">
        <f>VLOOKUP(A478,'[1]CUT USD'!A:N,11,FALSE)</f>
        <v>0</v>
      </c>
      <c r="AI478" s="217">
        <f>VLOOKUP(A478,'[1]CUT USD'!A:N,12,FALSE)</f>
        <v>0</v>
      </c>
      <c r="AJ478" s="217">
        <f>VLOOKUP(A478,'[1]CUT USD'!A:N,13,FALSE)</f>
        <v>0</v>
      </c>
      <c r="AK478" s="217">
        <f>VLOOKUP(A478,'[1]CUT USD'!A:N,14,FALSE)</f>
        <v>0</v>
      </c>
      <c r="AL478" s="160">
        <f t="shared" si="9"/>
        <v>0</v>
      </c>
      <c r="AO478" s="84"/>
    </row>
    <row r="479" spans="1:41" ht="33" customHeight="1">
      <c r="A479" s="134">
        <v>1530</v>
      </c>
      <c r="B479" s="135" t="str">
        <f>PROPER(VLOOKUP(A479,[1]bd_lista!$A:$D,2,FALSE))</f>
        <v>Gobierno Autónomo Municipal De Uyuni</v>
      </c>
      <c r="C479" s="229" t="s">
        <v>11991</v>
      </c>
      <c r="D479" s="217">
        <f>VLOOKUP(A479,'[1]RES. TRL'!A:C,2,FALSE)</f>
        <v>0</v>
      </c>
      <c r="E479" s="217">
        <f>VLOOKUP(A479,'[1]RES. TRL'!A:C,3,FALSE)</f>
        <v>0</v>
      </c>
      <c r="F479" s="217">
        <f>VLOOKUP(A479,[1]RES.CDI!A:B,2,FALSE)</f>
        <v>0</v>
      </c>
      <c r="G479" s="217">
        <f>VLOOKUP(A479,'[1]CUT Bs'!A:S,2,FALSE)</f>
        <v>0</v>
      </c>
      <c r="H479" s="217">
        <f>VLOOKUP(A479,'[1]CUT Bs'!A:S,3,FALSE)</f>
        <v>0</v>
      </c>
      <c r="I479" s="217">
        <f>VLOOKUP(A479,'[1]CUT Bs'!A:S,4,FALSE)</f>
        <v>0</v>
      </c>
      <c r="J479" s="217">
        <f>VLOOKUP(A479,'[1]CUT Bs'!A:S,5,FALSE)</f>
        <v>0</v>
      </c>
      <c r="K479" s="217">
        <f>VLOOKUP(A479,'[1]CUT Bs'!A:S,6,FALSE)</f>
        <v>0</v>
      </c>
      <c r="L479" s="217">
        <f>VLOOKUP(A479,'[1]CUT Bs'!A:S,7,FALSE)</f>
        <v>0</v>
      </c>
      <c r="M479" s="217">
        <f>VLOOKUP(A479,'[1]CUT Bs'!A:S,8,FALSE)</f>
        <v>0</v>
      </c>
      <c r="N479" s="217">
        <f>VLOOKUP(A479,'[1]CUT Bs'!A:S,9,FALSE)</f>
        <v>0</v>
      </c>
      <c r="O479" s="217">
        <f>VLOOKUP(A479,'[1]CUT Bs'!A:S,10,FALSE)</f>
        <v>0</v>
      </c>
      <c r="P479" s="217">
        <f>VLOOKUP(A479,'[1]CUT Bs'!A:S,11,FALSE)</f>
        <v>0</v>
      </c>
      <c r="Q479" s="217">
        <f>VLOOKUP(A479,'[1]CUT Bs'!A:S,12,FALSE)</f>
        <v>0</v>
      </c>
      <c r="R479" s="217">
        <f>VLOOKUP(A479,'[1]CUT Bs'!A:S,13,FALSE)</f>
        <v>0</v>
      </c>
      <c r="S479" s="217">
        <f>VLOOKUP(A479,'[1]CUT Bs'!A:S,14,FALSE)</f>
        <v>0</v>
      </c>
      <c r="T479" s="217">
        <f>VLOOKUP(A479,'[1]CUT Bs'!A:S,15,FALSE)</f>
        <v>0</v>
      </c>
      <c r="U479" s="217">
        <f>VLOOKUP(A479,'[1]CUT Bs'!A:S,16,FALSE)</f>
        <v>0</v>
      </c>
      <c r="V479" s="217">
        <f>VLOOKUP(A479,'[1]CUT Bs'!A:S,17,FALSE)</f>
        <v>0</v>
      </c>
      <c r="W479" s="217">
        <f>VLOOKUP(A479,'[1]RES. TRL'!F:H,2,FALSE)</f>
        <v>0</v>
      </c>
      <c r="X479" s="217">
        <f>VLOOKUP(A479,'[1]RES. TRL'!F:H,3,FALSE)</f>
        <v>0</v>
      </c>
      <c r="Y479" s="217">
        <f>VLOOKUP(A479,'[1]CUT USD'!A:N,2,FALSE)</f>
        <v>0</v>
      </c>
      <c r="Z479" s="217">
        <f>VLOOKUP(A479,'[1]CUT USD'!A:N,3,FALSE)</f>
        <v>0</v>
      </c>
      <c r="AA479" s="217">
        <f>VLOOKUP(A479,'[1]CUT USD'!A:N,4,FALSE)</f>
        <v>0</v>
      </c>
      <c r="AB479" s="217">
        <f>VLOOKUP(A479,'[1]CUT USD'!A:N,5,FALSE)</f>
        <v>0</v>
      </c>
      <c r="AC479" s="217">
        <f>VLOOKUP(A479,'[1]CUT USD'!A:N,6,FALSE)</f>
        <v>0</v>
      </c>
      <c r="AD479" s="217">
        <f>VLOOKUP(A479,'[1]CUT USD'!A:N,7,FALSE)</f>
        <v>0</v>
      </c>
      <c r="AE479" s="217">
        <f>VLOOKUP(A479,'[1]CUT USD'!A:N,8,FALSE)</f>
        <v>0</v>
      </c>
      <c r="AF479" s="217">
        <f>VLOOKUP(A479,'[1]CUT USD'!A:N,9,FALSE)</f>
        <v>0</v>
      </c>
      <c r="AG479" s="217">
        <f>VLOOKUP(A479,'[1]CUT USD'!A:N,10,FALSE)</f>
        <v>0</v>
      </c>
      <c r="AH479" s="217">
        <f>VLOOKUP(A479,'[1]CUT USD'!A:N,11,FALSE)</f>
        <v>0</v>
      </c>
      <c r="AI479" s="217">
        <f>VLOOKUP(A479,'[1]CUT USD'!A:N,12,FALSE)</f>
        <v>0</v>
      </c>
      <c r="AJ479" s="217">
        <f>VLOOKUP(A479,'[1]CUT USD'!A:N,13,FALSE)</f>
        <v>0</v>
      </c>
      <c r="AK479" s="217">
        <f>VLOOKUP(A479,'[1]CUT USD'!A:N,14,FALSE)</f>
        <v>0</v>
      </c>
      <c r="AL479" s="160">
        <f t="shared" si="9"/>
        <v>0</v>
      </c>
      <c r="AO479" s="84"/>
    </row>
    <row r="480" spans="1:41" ht="33" customHeight="1">
      <c r="A480" s="134">
        <v>1531</v>
      </c>
      <c r="B480" s="135" t="str">
        <f>PROPER(VLOOKUP(A480,[1]bd_lista!$A:$D,2,FALSE))</f>
        <v>Gobierno Autónomo Municipal De Tomave</v>
      </c>
      <c r="C480" s="229" t="s">
        <v>11991</v>
      </c>
      <c r="D480" s="217">
        <f>VLOOKUP(A480,'[1]RES. TRL'!A:C,2,FALSE)</f>
        <v>0</v>
      </c>
      <c r="E480" s="217">
        <f>VLOOKUP(A480,'[1]RES. TRL'!A:C,3,FALSE)</f>
        <v>0</v>
      </c>
      <c r="F480" s="217">
        <f>VLOOKUP(A480,[1]RES.CDI!A:B,2,FALSE)</f>
        <v>0</v>
      </c>
      <c r="G480" s="217">
        <f>VLOOKUP(A480,'[1]CUT Bs'!A:S,2,FALSE)</f>
        <v>0</v>
      </c>
      <c r="H480" s="217">
        <f>VLOOKUP(A480,'[1]CUT Bs'!A:S,3,FALSE)</f>
        <v>0</v>
      </c>
      <c r="I480" s="217">
        <f>VLOOKUP(A480,'[1]CUT Bs'!A:S,4,FALSE)</f>
        <v>0</v>
      </c>
      <c r="J480" s="217">
        <f>VLOOKUP(A480,'[1]CUT Bs'!A:S,5,FALSE)</f>
        <v>0</v>
      </c>
      <c r="K480" s="217">
        <f>VLOOKUP(A480,'[1]CUT Bs'!A:S,6,FALSE)</f>
        <v>0</v>
      </c>
      <c r="L480" s="217">
        <f>VLOOKUP(A480,'[1]CUT Bs'!A:S,7,FALSE)</f>
        <v>0</v>
      </c>
      <c r="M480" s="217">
        <f>VLOOKUP(A480,'[1]CUT Bs'!A:S,8,FALSE)</f>
        <v>0</v>
      </c>
      <c r="N480" s="217">
        <f>VLOOKUP(A480,'[1]CUT Bs'!A:S,9,FALSE)</f>
        <v>0</v>
      </c>
      <c r="O480" s="217">
        <f>VLOOKUP(A480,'[1]CUT Bs'!A:S,10,FALSE)</f>
        <v>0</v>
      </c>
      <c r="P480" s="217">
        <f>VLOOKUP(A480,'[1]CUT Bs'!A:S,11,FALSE)</f>
        <v>0</v>
      </c>
      <c r="Q480" s="217">
        <f>VLOOKUP(A480,'[1]CUT Bs'!A:S,12,FALSE)</f>
        <v>0</v>
      </c>
      <c r="R480" s="217">
        <f>VLOOKUP(A480,'[1]CUT Bs'!A:S,13,FALSE)</f>
        <v>0</v>
      </c>
      <c r="S480" s="217">
        <f>VLOOKUP(A480,'[1]CUT Bs'!A:S,14,FALSE)</f>
        <v>0</v>
      </c>
      <c r="T480" s="217">
        <f>VLOOKUP(A480,'[1]CUT Bs'!A:S,15,FALSE)</f>
        <v>0</v>
      </c>
      <c r="U480" s="217">
        <f>VLOOKUP(A480,'[1]CUT Bs'!A:S,16,FALSE)</f>
        <v>0</v>
      </c>
      <c r="V480" s="217">
        <f>VLOOKUP(A480,'[1]CUT Bs'!A:S,17,FALSE)</f>
        <v>0</v>
      </c>
      <c r="W480" s="217">
        <f>VLOOKUP(A480,'[1]RES. TRL'!F:H,2,FALSE)</f>
        <v>0</v>
      </c>
      <c r="X480" s="217">
        <f>VLOOKUP(A480,'[1]RES. TRL'!F:H,3,FALSE)</f>
        <v>0</v>
      </c>
      <c r="Y480" s="217">
        <f>VLOOKUP(A480,'[1]CUT USD'!A:N,2,FALSE)</f>
        <v>0</v>
      </c>
      <c r="Z480" s="217">
        <f>VLOOKUP(A480,'[1]CUT USD'!A:N,3,FALSE)</f>
        <v>0</v>
      </c>
      <c r="AA480" s="217">
        <f>VLOOKUP(A480,'[1]CUT USD'!A:N,4,FALSE)</f>
        <v>0</v>
      </c>
      <c r="AB480" s="217">
        <f>VLOOKUP(A480,'[1]CUT USD'!A:N,5,FALSE)</f>
        <v>0</v>
      </c>
      <c r="AC480" s="217">
        <f>VLOOKUP(A480,'[1]CUT USD'!A:N,6,FALSE)</f>
        <v>0</v>
      </c>
      <c r="AD480" s="217">
        <f>VLOOKUP(A480,'[1]CUT USD'!A:N,7,FALSE)</f>
        <v>0</v>
      </c>
      <c r="AE480" s="217">
        <f>VLOOKUP(A480,'[1]CUT USD'!A:N,8,FALSE)</f>
        <v>0</v>
      </c>
      <c r="AF480" s="217">
        <f>VLOOKUP(A480,'[1]CUT USD'!A:N,9,FALSE)</f>
        <v>0</v>
      </c>
      <c r="AG480" s="217">
        <f>VLOOKUP(A480,'[1]CUT USD'!A:N,10,FALSE)</f>
        <v>0</v>
      </c>
      <c r="AH480" s="217">
        <f>VLOOKUP(A480,'[1]CUT USD'!A:N,11,FALSE)</f>
        <v>0</v>
      </c>
      <c r="AI480" s="217">
        <f>VLOOKUP(A480,'[1]CUT USD'!A:N,12,FALSE)</f>
        <v>0</v>
      </c>
      <c r="AJ480" s="217">
        <f>VLOOKUP(A480,'[1]CUT USD'!A:N,13,FALSE)</f>
        <v>0</v>
      </c>
      <c r="AK480" s="217">
        <f>VLOOKUP(A480,'[1]CUT USD'!A:N,14,FALSE)</f>
        <v>0</v>
      </c>
      <c r="AL480" s="160">
        <f t="shared" si="9"/>
        <v>0</v>
      </c>
      <c r="AO480" s="84"/>
    </row>
    <row r="481" spans="1:41" ht="33" customHeight="1">
      <c r="A481" s="134">
        <v>1532</v>
      </c>
      <c r="B481" s="135" t="str">
        <f>PROPER(VLOOKUP(A481,[1]bd_lista!$A:$D,2,FALSE))</f>
        <v>Gobierno Autónomo Municipal De Porco</v>
      </c>
      <c r="C481" s="229" t="s">
        <v>11991</v>
      </c>
      <c r="D481" s="217">
        <f>VLOOKUP(A481,'[1]RES. TRL'!A:C,2,FALSE)</f>
        <v>0</v>
      </c>
      <c r="E481" s="217">
        <f>VLOOKUP(A481,'[1]RES. TRL'!A:C,3,FALSE)</f>
        <v>0</v>
      </c>
      <c r="F481" s="217">
        <f>VLOOKUP(A481,[1]RES.CDI!A:B,2,FALSE)</f>
        <v>0</v>
      </c>
      <c r="G481" s="217">
        <f>VLOOKUP(A481,'[1]CUT Bs'!A:S,2,FALSE)</f>
        <v>0</v>
      </c>
      <c r="H481" s="217">
        <f>VLOOKUP(A481,'[1]CUT Bs'!A:S,3,FALSE)</f>
        <v>0</v>
      </c>
      <c r="I481" s="217">
        <f>VLOOKUP(A481,'[1]CUT Bs'!A:S,4,FALSE)</f>
        <v>0</v>
      </c>
      <c r="J481" s="217">
        <f>VLOOKUP(A481,'[1]CUT Bs'!A:S,5,FALSE)</f>
        <v>0</v>
      </c>
      <c r="K481" s="217">
        <f>VLOOKUP(A481,'[1]CUT Bs'!A:S,6,FALSE)</f>
        <v>0</v>
      </c>
      <c r="L481" s="217">
        <f>VLOOKUP(A481,'[1]CUT Bs'!A:S,7,FALSE)</f>
        <v>0</v>
      </c>
      <c r="M481" s="217">
        <f>VLOOKUP(A481,'[1]CUT Bs'!A:S,8,FALSE)</f>
        <v>0</v>
      </c>
      <c r="N481" s="217">
        <f>VLOOKUP(A481,'[1]CUT Bs'!A:S,9,FALSE)</f>
        <v>0</v>
      </c>
      <c r="O481" s="217">
        <f>VLOOKUP(A481,'[1]CUT Bs'!A:S,10,FALSE)</f>
        <v>0</v>
      </c>
      <c r="P481" s="217">
        <f>VLOOKUP(A481,'[1]CUT Bs'!A:S,11,FALSE)</f>
        <v>0</v>
      </c>
      <c r="Q481" s="217">
        <f>VLOOKUP(A481,'[1]CUT Bs'!A:S,12,FALSE)</f>
        <v>0</v>
      </c>
      <c r="R481" s="217">
        <f>VLOOKUP(A481,'[1]CUT Bs'!A:S,13,FALSE)</f>
        <v>0</v>
      </c>
      <c r="S481" s="217">
        <f>VLOOKUP(A481,'[1]CUT Bs'!A:S,14,FALSE)</f>
        <v>0</v>
      </c>
      <c r="T481" s="217">
        <f>VLOOKUP(A481,'[1]CUT Bs'!A:S,15,FALSE)</f>
        <v>0</v>
      </c>
      <c r="U481" s="217">
        <f>VLOOKUP(A481,'[1]CUT Bs'!A:S,16,FALSE)</f>
        <v>0</v>
      </c>
      <c r="V481" s="217">
        <f>VLOOKUP(A481,'[1]CUT Bs'!A:S,17,FALSE)</f>
        <v>0</v>
      </c>
      <c r="W481" s="217">
        <f>VLOOKUP(A481,'[1]RES. TRL'!F:H,2,FALSE)</f>
        <v>0</v>
      </c>
      <c r="X481" s="217">
        <f>VLOOKUP(A481,'[1]RES. TRL'!F:H,3,FALSE)</f>
        <v>0</v>
      </c>
      <c r="Y481" s="217">
        <f>VLOOKUP(A481,'[1]CUT USD'!A:N,2,FALSE)</f>
        <v>0</v>
      </c>
      <c r="Z481" s="217">
        <f>VLOOKUP(A481,'[1]CUT USD'!A:N,3,FALSE)</f>
        <v>0</v>
      </c>
      <c r="AA481" s="217">
        <f>VLOOKUP(A481,'[1]CUT USD'!A:N,4,FALSE)</f>
        <v>0</v>
      </c>
      <c r="AB481" s="217">
        <f>VLOOKUP(A481,'[1]CUT USD'!A:N,5,FALSE)</f>
        <v>0</v>
      </c>
      <c r="AC481" s="217">
        <f>VLOOKUP(A481,'[1]CUT USD'!A:N,6,FALSE)</f>
        <v>0</v>
      </c>
      <c r="AD481" s="217">
        <f>VLOOKUP(A481,'[1]CUT USD'!A:N,7,FALSE)</f>
        <v>0</v>
      </c>
      <c r="AE481" s="217">
        <f>VLOOKUP(A481,'[1]CUT USD'!A:N,8,FALSE)</f>
        <v>0</v>
      </c>
      <c r="AF481" s="217">
        <f>VLOOKUP(A481,'[1]CUT USD'!A:N,9,FALSE)</f>
        <v>0</v>
      </c>
      <c r="AG481" s="217">
        <f>VLOOKUP(A481,'[1]CUT USD'!A:N,10,FALSE)</f>
        <v>0</v>
      </c>
      <c r="AH481" s="217">
        <f>VLOOKUP(A481,'[1]CUT USD'!A:N,11,FALSE)</f>
        <v>0</v>
      </c>
      <c r="AI481" s="217">
        <f>VLOOKUP(A481,'[1]CUT USD'!A:N,12,FALSE)</f>
        <v>0</v>
      </c>
      <c r="AJ481" s="217">
        <f>VLOOKUP(A481,'[1]CUT USD'!A:N,13,FALSE)</f>
        <v>0</v>
      </c>
      <c r="AK481" s="217">
        <f>VLOOKUP(A481,'[1]CUT USD'!A:N,14,FALSE)</f>
        <v>0</v>
      </c>
      <c r="AL481" s="160">
        <f t="shared" si="9"/>
        <v>0</v>
      </c>
      <c r="AO481" s="84"/>
    </row>
    <row r="482" spans="1:41" ht="33" customHeight="1">
      <c r="A482" s="134">
        <v>1533</v>
      </c>
      <c r="B482" s="135" t="str">
        <f>PROPER(VLOOKUP(A482,[1]bd_lista!$A:$D,2,FALSE))</f>
        <v>Gobierno Autónomo Municipal De Arampampa</v>
      </c>
      <c r="C482" s="229" t="s">
        <v>11991</v>
      </c>
      <c r="D482" s="217">
        <f>VLOOKUP(A482,'[1]RES. TRL'!A:C,2,FALSE)</f>
        <v>0</v>
      </c>
      <c r="E482" s="217">
        <f>VLOOKUP(A482,'[1]RES. TRL'!A:C,3,FALSE)</f>
        <v>0</v>
      </c>
      <c r="F482" s="217">
        <f>VLOOKUP(A482,[1]RES.CDI!A:B,2,FALSE)</f>
        <v>0</v>
      </c>
      <c r="G482" s="217">
        <f>VLOOKUP(A482,'[1]CUT Bs'!A:S,2,FALSE)</f>
        <v>0</v>
      </c>
      <c r="H482" s="217">
        <f>VLOOKUP(A482,'[1]CUT Bs'!A:S,3,FALSE)</f>
        <v>0</v>
      </c>
      <c r="I482" s="217">
        <f>VLOOKUP(A482,'[1]CUT Bs'!A:S,4,FALSE)</f>
        <v>0</v>
      </c>
      <c r="J482" s="217">
        <f>VLOOKUP(A482,'[1]CUT Bs'!A:S,5,FALSE)</f>
        <v>0</v>
      </c>
      <c r="K482" s="217">
        <f>VLOOKUP(A482,'[1]CUT Bs'!A:S,6,FALSE)</f>
        <v>0</v>
      </c>
      <c r="L482" s="217">
        <f>VLOOKUP(A482,'[1]CUT Bs'!A:S,7,FALSE)</f>
        <v>0</v>
      </c>
      <c r="M482" s="217">
        <f>VLOOKUP(A482,'[1]CUT Bs'!A:S,8,FALSE)</f>
        <v>0</v>
      </c>
      <c r="N482" s="217">
        <f>VLOOKUP(A482,'[1]CUT Bs'!A:S,9,FALSE)</f>
        <v>0</v>
      </c>
      <c r="O482" s="217">
        <f>VLOOKUP(A482,'[1]CUT Bs'!A:S,10,FALSE)</f>
        <v>0</v>
      </c>
      <c r="P482" s="217">
        <f>VLOOKUP(A482,'[1]CUT Bs'!A:S,11,FALSE)</f>
        <v>0</v>
      </c>
      <c r="Q482" s="217">
        <f>VLOOKUP(A482,'[1]CUT Bs'!A:S,12,FALSE)</f>
        <v>0</v>
      </c>
      <c r="R482" s="217">
        <f>VLOOKUP(A482,'[1]CUT Bs'!A:S,13,FALSE)</f>
        <v>0</v>
      </c>
      <c r="S482" s="217">
        <f>VLOOKUP(A482,'[1]CUT Bs'!A:S,14,FALSE)</f>
        <v>0</v>
      </c>
      <c r="T482" s="217">
        <f>VLOOKUP(A482,'[1]CUT Bs'!A:S,15,FALSE)</f>
        <v>0</v>
      </c>
      <c r="U482" s="217">
        <f>VLOOKUP(A482,'[1]CUT Bs'!A:S,16,FALSE)</f>
        <v>0</v>
      </c>
      <c r="V482" s="217">
        <f>VLOOKUP(A482,'[1]CUT Bs'!A:S,17,FALSE)</f>
        <v>0</v>
      </c>
      <c r="W482" s="217">
        <f>VLOOKUP(A482,'[1]RES. TRL'!F:H,2,FALSE)</f>
        <v>0</v>
      </c>
      <c r="X482" s="217">
        <f>VLOOKUP(A482,'[1]RES. TRL'!F:H,3,FALSE)</f>
        <v>0</v>
      </c>
      <c r="Y482" s="217">
        <f>VLOOKUP(A482,'[1]CUT USD'!A:N,2,FALSE)</f>
        <v>0</v>
      </c>
      <c r="Z482" s="217">
        <f>VLOOKUP(A482,'[1]CUT USD'!A:N,3,FALSE)</f>
        <v>0</v>
      </c>
      <c r="AA482" s="217">
        <f>VLOOKUP(A482,'[1]CUT USD'!A:N,4,FALSE)</f>
        <v>0</v>
      </c>
      <c r="AB482" s="217">
        <f>VLOOKUP(A482,'[1]CUT USD'!A:N,5,FALSE)</f>
        <v>0</v>
      </c>
      <c r="AC482" s="217">
        <f>VLOOKUP(A482,'[1]CUT USD'!A:N,6,FALSE)</f>
        <v>0</v>
      </c>
      <c r="AD482" s="217">
        <f>VLOOKUP(A482,'[1]CUT USD'!A:N,7,FALSE)</f>
        <v>0</v>
      </c>
      <c r="AE482" s="217">
        <f>VLOOKUP(A482,'[1]CUT USD'!A:N,8,FALSE)</f>
        <v>0</v>
      </c>
      <c r="AF482" s="217">
        <f>VLOOKUP(A482,'[1]CUT USD'!A:N,9,FALSE)</f>
        <v>0</v>
      </c>
      <c r="AG482" s="217">
        <f>VLOOKUP(A482,'[1]CUT USD'!A:N,10,FALSE)</f>
        <v>0</v>
      </c>
      <c r="AH482" s="217">
        <f>VLOOKUP(A482,'[1]CUT USD'!A:N,11,FALSE)</f>
        <v>0</v>
      </c>
      <c r="AI482" s="217">
        <f>VLOOKUP(A482,'[1]CUT USD'!A:N,12,FALSE)</f>
        <v>0</v>
      </c>
      <c r="AJ482" s="217">
        <f>VLOOKUP(A482,'[1]CUT USD'!A:N,13,FALSE)</f>
        <v>0</v>
      </c>
      <c r="AK482" s="217">
        <f>VLOOKUP(A482,'[1]CUT USD'!A:N,14,FALSE)</f>
        <v>0</v>
      </c>
      <c r="AL482" s="160">
        <f t="shared" si="9"/>
        <v>0</v>
      </c>
      <c r="AO482" s="84"/>
    </row>
    <row r="483" spans="1:41" ht="33" customHeight="1">
      <c r="A483" s="134">
        <v>1534</v>
      </c>
      <c r="B483" s="135" t="str">
        <f>PROPER(VLOOKUP(A483,[1]bd_lista!$A:$D,2,FALSE))</f>
        <v>Gobierno Autónomo Municipal De Acasio</v>
      </c>
      <c r="C483" s="229" t="s">
        <v>11991</v>
      </c>
      <c r="D483" s="217">
        <f>VLOOKUP(A483,'[1]RES. TRL'!A:C,2,FALSE)</f>
        <v>0</v>
      </c>
      <c r="E483" s="217">
        <f>VLOOKUP(A483,'[1]RES. TRL'!A:C,3,FALSE)</f>
        <v>0</v>
      </c>
      <c r="F483" s="217">
        <f>VLOOKUP(A483,[1]RES.CDI!A:B,2,FALSE)</f>
        <v>0</v>
      </c>
      <c r="G483" s="217">
        <f>VLOOKUP(A483,'[1]CUT Bs'!A:S,2,FALSE)</f>
        <v>0</v>
      </c>
      <c r="H483" s="217">
        <f>VLOOKUP(A483,'[1]CUT Bs'!A:S,3,FALSE)</f>
        <v>0</v>
      </c>
      <c r="I483" s="217">
        <f>VLOOKUP(A483,'[1]CUT Bs'!A:S,4,FALSE)</f>
        <v>0</v>
      </c>
      <c r="J483" s="217">
        <f>VLOOKUP(A483,'[1]CUT Bs'!A:S,5,FALSE)</f>
        <v>0</v>
      </c>
      <c r="K483" s="217">
        <f>VLOOKUP(A483,'[1]CUT Bs'!A:S,6,FALSE)</f>
        <v>0</v>
      </c>
      <c r="L483" s="217">
        <f>VLOOKUP(A483,'[1]CUT Bs'!A:S,7,FALSE)</f>
        <v>0</v>
      </c>
      <c r="M483" s="217">
        <f>VLOOKUP(A483,'[1]CUT Bs'!A:S,8,FALSE)</f>
        <v>0</v>
      </c>
      <c r="N483" s="217">
        <f>VLOOKUP(A483,'[1]CUT Bs'!A:S,9,FALSE)</f>
        <v>0</v>
      </c>
      <c r="O483" s="217">
        <f>VLOOKUP(A483,'[1]CUT Bs'!A:S,10,FALSE)</f>
        <v>0</v>
      </c>
      <c r="P483" s="217">
        <f>VLOOKUP(A483,'[1]CUT Bs'!A:S,11,FALSE)</f>
        <v>0</v>
      </c>
      <c r="Q483" s="217">
        <f>VLOOKUP(A483,'[1]CUT Bs'!A:S,12,FALSE)</f>
        <v>0</v>
      </c>
      <c r="R483" s="217">
        <f>VLOOKUP(A483,'[1]CUT Bs'!A:S,13,FALSE)</f>
        <v>0</v>
      </c>
      <c r="S483" s="217">
        <f>VLOOKUP(A483,'[1]CUT Bs'!A:S,14,FALSE)</f>
        <v>0</v>
      </c>
      <c r="T483" s="217">
        <f>VLOOKUP(A483,'[1]CUT Bs'!A:S,15,FALSE)</f>
        <v>0</v>
      </c>
      <c r="U483" s="217">
        <f>VLOOKUP(A483,'[1]CUT Bs'!A:S,16,FALSE)</f>
        <v>0</v>
      </c>
      <c r="V483" s="217">
        <f>VLOOKUP(A483,'[1]CUT Bs'!A:S,17,FALSE)</f>
        <v>0</v>
      </c>
      <c r="W483" s="217">
        <f>VLOOKUP(A483,'[1]RES. TRL'!F:H,2,FALSE)</f>
        <v>0</v>
      </c>
      <c r="X483" s="217">
        <f>VLOOKUP(A483,'[1]RES. TRL'!F:H,3,FALSE)</f>
        <v>0</v>
      </c>
      <c r="Y483" s="217">
        <f>VLOOKUP(A483,'[1]CUT USD'!A:N,2,FALSE)</f>
        <v>0</v>
      </c>
      <c r="Z483" s="217">
        <f>VLOOKUP(A483,'[1]CUT USD'!A:N,3,FALSE)</f>
        <v>0</v>
      </c>
      <c r="AA483" s="217">
        <f>VLOOKUP(A483,'[1]CUT USD'!A:N,4,FALSE)</f>
        <v>0</v>
      </c>
      <c r="AB483" s="217">
        <f>VLOOKUP(A483,'[1]CUT USD'!A:N,5,FALSE)</f>
        <v>0</v>
      </c>
      <c r="AC483" s="217">
        <f>VLOOKUP(A483,'[1]CUT USD'!A:N,6,FALSE)</f>
        <v>0</v>
      </c>
      <c r="AD483" s="217">
        <f>VLOOKUP(A483,'[1]CUT USD'!A:N,7,FALSE)</f>
        <v>0</v>
      </c>
      <c r="AE483" s="217">
        <f>VLOOKUP(A483,'[1]CUT USD'!A:N,8,FALSE)</f>
        <v>0</v>
      </c>
      <c r="AF483" s="217">
        <f>VLOOKUP(A483,'[1]CUT USD'!A:N,9,FALSE)</f>
        <v>0</v>
      </c>
      <c r="AG483" s="217">
        <f>VLOOKUP(A483,'[1]CUT USD'!A:N,10,FALSE)</f>
        <v>0</v>
      </c>
      <c r="AH483" s="217">
        <f>VLOOKUP(A483,'[1]CUT USD'!A:N,11,FALSE)</f>
        <v>0</v>
      </c>
      <c r="AI483" s="217">
        <f>VLOOKUP(A483,'[1]CUT USD'!A:N,12,FALSE)</f>
        <v>0</v>
      </c>
      <c r="AJ483" s="217">
        <f>VLOOKUP(A483,'[1]CUT USD'!A:N,13,FALSE)</f>
        <v>0</v>
      </c>
      <c r="AK483" s="217">
        <f>VLOOKUP(A483,'[1]CUT USD'!A:N,14,FALSE)</f>
        <v>0</v>
      </c>
      <c r="AL483" s="160">
        <f t="shared" si="9"/>
        <v>0</v>
      </c>
      <c r="AO483" s="84"/>
    </row>
    <row r="484" spans="1:41" ht="33" customHeight="1">
      <c r="A484" s="134">
        <v>1535</v>
      </c>
      <c r="B484" s="135" t="str">
        <f>PROPER(VLOOKUP(A484,[1]bd_lista!$A:$D,2,FALSE))</f>
        <v>Gobierno Autónomo Municipal De Llica</v>
      </c>
      <c r="C484" s="229" t="s">
        <v>11991</v>
      </c>
      <c r="D484" s="217">
        <f>VLOOKUP(A484,'[1]RES. TRL'!A:C,2,FALSE)</f>
        <v>0</v>
      </c>
      <c r="E484" s="217">
        <f>VLOOKUP(A484,'[1]RES. TRL'!A:C,3,FALSE)</f>
        <v>0</v>
      </c>
      <c r="F484" s="217">
        <f>VLOOKUP(A484,[1]RES.CDI!A:B,2,FALSE)</f>
        <v>0</v>
      </c>
      <c r="G484" s="217">
        <f>VLOOKUP(A484,'[1]CUT Bs'!A:S,2,FALSE)</f>
        <v>0</v>
      </c>
      <c r="H484" s="217">
        <f>VLOOKUP(A484,'[1]CUT Bs'!A:S,3,FALSE)</f>
        <v>0</v>
      </c>
      <c r="I484" s="217">
        <f>VLOOKUP(A484,'[1]CUT Bs'!A:S,4,FALSE)</f>
        <v>0</v>
      </c>
      <c r="J484" s="217">
        <f>VLOOKUP(A484,'[1]CUT Bs'!A:S,5,FALSE)</f>
        <v>0</v>
      </c>
      <c r="K484" s="217">
        <f>VLOOKUP(A484,'[1]CUT Bs'!A:S,6,FALSE)</f>
        <v>0</v>
      </c>
      <c r="L484" s="217">
        <f>VLOOKUP(A484,'[1]CUT Bs'!A:S,7,FALSE)</f>
        <v>0</v>
      </c>
      <c r="M484" s="217">
        <f>VLOOKUP(A484,'[1]CUT Bs'!A:S,8,FALSE)</f>
        <v>0</v>
      </c>
      <c r="N484" s="217">
        <f>VLOOKUP(A484,'[1]CUT Bs'!A:S,9,FALSE)</f>
        <v>0</v>
      </c>
      <c r="O484" s="217">
        <f>VLOOKUP(A484,'[1]CUT Bs'!A:S,10,FALSE)</f>
        <v>0</v>
      </c>
      <c r="P484" s="217">
        <f>VLOOKUP(A484,'[1]CUT Bs'!A:S,11,FALSE)</f>
        <v>0</v>
      </c>
      <c r="Q484" s="217">
        <f>VLOOKUP(A484,'[1]CUT Bs'!A:S,12,FALSE)</f>
        <v>0</v>
      </c>
      <c r="R484" s="217">
        <f>VLOOKUP(A484,'[1]CUT Bs'!A:S,13,FALSE)</f>
        <v>0</v>
      </c>
      <c r="S484" s="217">
        <f>VLOOKUP(A484,'[1]CUT Bs'!A:S,14,FALSE)</f>
        <v>0</v>
      </c>
      <c r="T484" s="217">
        <f>VLOOKUP(A484,'[1]CUT Bs'!A:S,15,FALSE)</f>
        <v>0</v>
      </c>
      <c r="U484" s="217">
        <f>VLOOKUP(A484,'[1]CUT Bs'!A:S,16,FALSE)</f>
        <v>0</v>
      </c>
      <c r="V484" s="217">
        <f>VLOOKUP(A484,'[1]CUT Bs'!A:S,17,FALSE)</f>
        <v>0</v>
      </c>
      <c r="W484" s="217">
        <f>VLOOKUP(A484,'[1]RES. TRL'!F:H,2,FALSE)</f>
        <v>0</v>
      </c>
      <c r="X484" s="217">
        <f>VLOOKUP(A484,'[1]RES. TRL'!F:H,3,FALSE)</f>
        <v>0</v>
      </c>
      <c r="Y484" s="217">
        <f>VLOOKUP(A484,'[1]CUT USD'!A:N,2,FALSE)</f>
        <v>0</v>
      </c>
      <c r="Z484" s="217">
        <f>VLOOKUP(A484,'[1]CUT USD'!A:N,3,FALSE)</f>
        <v>0</v>
      </c>
      <c r="AA484" s="217">
        <f>VLOOKUP(A484,'[1]CUT USD'!A:N,4,FALSE)</f>
        <v>0</v>
      </c>
      <c r="AB484" s="217">
        <f>VLOOKUP(A484,'[1]CUT USD'!A:N,5,FALSE)</f>
        <v>0</v>
      </c>
      <c r="AC484" s="217">
        <f>VLOOKUP(A484,'[1]CUT USD'!A:N,6,FALSE)</f>
        <v>0</v>
      </c>
      <c r="AD484" s="217">
        <f>VLOOKUP(A484,'[1]CUT USD'!A:N,7,FALSE)</f>
        <v>0</v>
      </c>
      <c r="AE484" s="217">
        <f>VLOOKUP(A484,'[1]CUT USD'!A:N,8,FALSE)</f>
        <v>0</v>
      </c>
      <c r="AF484" s="217">
        <f>VLOOKUP(A484,'[1]CUT USD'!A:N,9,FALSE)</f>
        <v>0</v>
      </c>
      <c r="AG484" s="217">
        <f>VLOOKUP(A484,'[1]CUT USD'!A:N,10,FALSE)</f>
        <v>0</v>
      </c>
      <c r="AH484" s="217">
        <f>VLOOKUP(A484,'[1]CUT USD'!A:N,11,FALSE)</f>
        <v>0</v>
      </c>
      <c r="AI484" s="217">
        <f>VLOOKUP(A484,'[1]CUT USD'!A:N,12,FALSE)</f>
        <v>0</v>
      </c>
      <c r="AJ484" s="217">
        <f>VLOOKUP(A484,'[1]CUT USD'!A:N,13,FALSE)</f>
        <v>0</v>
      </c>
      <c r="AK484" s="217">
        <f>VLOOKUP(A484,'[1]CUT USD'!A:N,14,FALSE)</f>
        <v>0</v>
      </c>
      <c r="AL484" s="160">
        <f t="shared" si="9"/>
        <v>0</v>
      </c>
      <c r="AO484" s="84"/>
    </row>
    <row r="485" spans="1:41" ht="33" customHeight="1">
      <c r="A485" s="134">
        <v>1536</v>
      </c>
      <c r="B485" s="135" t="str">
        <f>PROPER(VLOOKUP(A485,[1]bd_lista!$A:$D,2,FALSE))</f>
        <v>Gobierno Autónomo Municipal De Tahua</v>
      </c>
      <c r="C485" s="229" t="s">
        <v>11991</v>
      </c>
      <c r="D485" s="217">
        <f>VLOOKUP(A485,'[1]RES. TRL'!A:C,2,FALSE)</f>
        <v>0</v>
      </c>
      <c r="E485" s="217">
        <f>VLOOKUP(A485,'[1]RES. TRL'!A:C,3,FALSE)</f>
        <v>0</v>
      </c>
      <c r="F485" s="217">
        <f>VLOOKUP(A485,[1]RES.CDI!A:B,2,FALSE)</f>
        <v>0</v>
      </c>
      <c r="G485" s="217">
        <f>VLOOKUP(A485,'[1]CUT Bs'!A:S,2,FALSE)</f>
        <v>0</v>
      </c>
      <c r="H485" s="217">
        <f>VLOOKUP(A485,'[1]CUT Bs'!A:S,3,FALSE)</f>
        <v>0</v>
      </c>
      <c r="I485" s="217">
        <f>VLOOKUP(A485,'[1]CUT Bs'!A:S,4,FALSE)</f>
        <v>0</v>
      </c>
      <c r="J485" s="217">
        <f>VLOOKUP(A485,'[1]CUT Bs'!A:S,5,FALSE)</f>
        <v>0</v>
      </c>
      <c r="K485" s="217">
        <f>VLOOKUP(A485,'[1]CUT Bs'!A:S,6,FALSE)</f>
        <v>0</v>
      </c>
      <c r="L485" s="217">
        <f>VLOOKUP(A485,'[1]CUT Bs'!A:S,7,FALSE)</f>
        <v>0</v>
      </c>
      <c r="M485" s="217">
        <f>VLOOKUP(A485,'[1]CUT Bs'!A:S,8,FALSE)</f>
        <v>0</v>
      </c>
      <c r="N485" s="217">
        <f>VLOOKUP(A485,'[1]CUT Bs'!A:S,9,FALSE)</f>
        <v>0</v>
      </c>
      <c r="O485" s="217">
        <f>VLOOKUP(A485,'[1]CUT Bs'!A:S,10,FALSE)</f>
        <v>0</v>
      </c>
      <c r="P485" s="217">
        <f>VLOOKUP(A485,'[1]CUT Bs'!A:S,11,FALSE)</f>
        <v>0</v>
      </c>
      <c r="Q485" s="217">
        <f>VLOOKUP(A485,'[1]CUT Bs'!A:S,12,FALSE)</f>
        <v>0</v>
      </c>
      <c r="R485" s="217">
        <f>VLOOKUP(A485,'[1]CUT Bs'!A:S,13,FALSE)</f>
        <v>0</v>
      </c>
      <c r="S485" s="217">
        <f>VLOOKUP(A485,'[1]CUT Bs'!A:S,14,FALSE)</f>
        <v>0</v>
      </c>
      <c r="T485" s="217">
        <f>VLOOKUP(A485,'[1]CUT Bs'!A:S,15,FALSE)</f>
        <v>0</v>
      </c>
      <c r="U485" s="217">
        <f>VLOOKUP(A485,'[1]CUT Bs'!A:S,16,FALSE)</f>
        <v>0</v>
      </c>
      <c r="V485" s="217">
        <f>VLOOKUP(A485,'[1]CUT Bs'!A:S,17,FALSE)</f>
        <v>0</v>
      </c>
      <c r="W485" s="217">
        <f>VLOOKUP(A485,'[1]RES. TRL'!F:H,2,FALSE)</f>
        <v>0</v>
      </c>
      <c r="X485" s="217">
        <f>VLOOKUP(A485,'[1]RES. TRL'!F:H,3,FALSE)</f>
        <v>0</v>
      </c>
      <c r="Y485" s="217">
        <f>VLOOKUP(A485,'[1]CUT USD'!A:N,2,FALSE)</f>
        <v>0</v>
      </c>
      <c r="Z485" s="217">
        <f>VLOOKUP(A485,'[1]CUT USD'!A:N,3,FALSE)</f>
        <v>0</v>
      </c>
      <c r="AA485" s="217">
        <f>VLOOKUP(A485,'[1]CUT USD'!A:N,4,FALSE)</f>
        <v>0</v>
      </c>
      <c r="AB485" s="217">
        <f>VLOOKUP(A485,'[1]CUT USD'!A:N,5,FALSE)</f>
        <v>0</v>
      </c>
      <c r="AC485" s="217">
        <f>VLOOKUP(A485,'[1]CUT USD'!A:N,6,FALSE)</f>
        <v>0</v>
      </c>
      <c r="AD485" s="217">
        <f>VLOOKUP(A485,'[1]CUT USD'!A:N,7,FALSE)</f>
        <v>0</v>
      </c>
      <c r="AE485" s="217">
        <f>VLOOKUP(A485,'[1]CUT USD'!A:N,8,FALSE)</f>
        <v>0</v>
      </c>
      <c r="AF485" s="217">
        <f>VLOOKUP(A485,'[1]CUT USD'!A:N,9,FALSE)</f>
        <v>0</v>
      </c>
      <c r="AG485" s="217">
        <f>VLOOKUP(A485,'[1]CUT USD'!A:N,10,FALSE)</f>
        <v>0</v>
      </c>
      <c r="AH485" s="217">
        <f>VLOOKUP(A485,'[1]CUT USD'!A:N,11,FALSE)</f>
        <v>0</v>
      </c>
      <c r="AI485" s="217">
        <f>VLOOKUP(A485,'[1]CUT USD'!A:N,12,FALSE)</f>
        <v>0</v>
      </c>
      <c r="AJ485" s="217">
        <f>VLOOKUP(A485,'[1]CUT USD'!A:N,13,FALSE)</f>
        <v>0</v>
      </c>
      <c r="AK485" s="217">
        <f>VLOOKUP(A485,'[1]CUT USD'!A:N,14,FALSE)</f>
        <v>0</v>
      </c>
      <c r="AL485" s="160">
        <f t="shared" si="9"/>
        <v>0</v>
      </c>
      <c r="AO485" s="84"/>
    </row>
    <row r="486" spans="1:41" ht="33" customHeight="1">
      <c r="A486" s="134">
        <v>1537</v>
      </c>
      <c r="B486" s="135" t="str">
        <f>PROPER(VLOOKUP(A486,[1]bd_lista!$A:$D,2,FALSE))</f>
        <v>Gobierno Autónomo Municipal De Villazón</v>
      </c>
      <c r="C486" s="229" t="s">
        <v>11991</v>
      </c>
      <c r="D486" s="217">
        <f>VLOOKUP(A486,'[1]RES. TRL'!A:C,2,FALSE)</f>
        <v>0</v>
      </c>
      <c r="E486" s="217">
        <f>VLOOKUP(A486,'[1]RES. TRL'!A:C,3,FALSE)</f>
        <v>0</v>
      </c>
      <c r="F486" s="217">
        <f>VLOOKUP(A486,[1]RES.CDI!A:B,2,FALSE)</f>
        <v>0</v>
      </c>
      <c r="G486" s="217">
        <f>VLOOKUP(A486,'[1]CUT Bs'!A:S,2,FALSE)</f>
        <v>0</v>
      </c>
      <c r="H486" s="217">
        <f>VLOOKUP(A486,'[1]CUT Bs'!A:S,3,FALSE)</f>
        <v>0</v>
      </c>
      <c r="I486" s="217">
        <f>VLOOKUP(A486,'[1]CUT Bs'!A:S,4,FALSE)</f>
        <v>0</v>
      </c>
      <c r="J486" s="217">
        <f>VLOOKUP(A486,'[1]CUT Bs'!A:S,5,FALSE)</f>
        <v>0</v>
      </c>
      <c r="K486" s="217">
        <f>VLOOKUP(A486,'[1]CUT Bs'!A:S,6,FALSE)</f>
        <v>0</v>
      </c>
      <c r="L486" s="217">
        <f>VLOOKUP(A486,'[1]CUT Bs'!A:S,7,FALSE)</f>
        <v>0</v>
      </c>
      <c r="M486" s="217">
        <f>VLOOKUP(A486,'[1]CUT Bs'!A:S,8,FALSE)</f>
        <v>0</v>
      </c>
      <c r="N486" s="217">
        <f>VLOOKUP(A486,'[1]CUT Bs'!A:S,9,FALSE)</f>
        <v>0</v>
      </c>
      <c r="O486" s="217">
        <f>VLOOKUP(A486,'[1]CUT Bs'!A:S,10,FALSE)</f>
        <v>0</v>
      </c>
      <c r="P486" s="217">
        <f>VLOOKUP(A486,'[1]CUT Bs'!A:S,11,FALSE)</f>
        <v>0</v>
      </c>
      <c r="Q486" s="217">
        <f>VLOOKUP(A486,'[1]CUT Bs'!A:S,12,FALSE)</f>
        <v>0</v>
      </c>
      <c r="R486" s="217">
        <f>VLOOKUP(A486,'[1]CUT Bs'!A:S,13,FALSE)</f>
        <v>0</v>
      </c>
      <c r="S486" s="217">
        <f>VLOOKUP(A486,'[1]CUT Bs'!A:S,14,FALSE)</f>
        <v>0</v>
      </c>
      <c r="T486" s="217">
        <f>VLOOKUP(A486,'[1]CUT Bs'!A:S,15,FALSE)</f>
        <v>0</v>
      </c>
      <c r="U486" s="217">
        <f>VLOOKUP(A486,'[1]CUT Bs'!A:S,16,FALSE)</f>
        <v>0</v>
      </c>
      <c r="V486" s="217">
        <f>VLOOKUP(A486,'[1]CUT Bs'!A:S,17,FALSE)</f>
        <v>0</v>
      </c>
      <c r="W486" s="217">
        <f>VLOOKUP(A486,'[1]RES. TRL'!F:H,2,FALSE)</f>
        <v>0</v>
      </c>
      <c r="X486" s="217">
        <f>VLOOKUP(A486,'[1]RES. TRL'!F:H,3,FALSE)</f>
        <v>0</v>
      </c>
      <c r="Y486" s="217">
        <f>VLOOKUP(A486,'[1]CUT USD'!A:N,2,FALSE)</f>
        <v>0</v>
      </c>
      <c r="Z486" s="217">
        <f>VLOOKUP(A486,'[1]CUT USD'!A:N,3,FALSE)</f>
        <v>0</v>
      </c>
      <c r="AA486" s="217">
        <f>VLOOKUP(A486,'[1]CUT USD'!A:N,4,FALSE)</f>
        <v>0</v>
      </c>
      <c r="AB486" s="217">
        <f>VLOOKUP(A486,'[1]CUT USD'!A:N,5,FALSE)</f>
        <v>0</v>
      </c>
      <c r="AC486" s="217">
        <f>VLOOKUP(A486,'[1]CUT USD'!A:N,6,FALSE)</f>
        <v>0</v>
      </c>
      <c r="AD486" s="217">
        <f>VLOOKUP(A486,'[1]CUT USD'!A:N,7,FALSE)</f>
        <v>0</v>
      </c>
      <c r="AE486" s="217">
        <f>VLOOKUP(A486,'[1]CUT USD'!A:N,8,FALSE)</f>
        <v>0</v>
      </c>
      <c r="AF486" s="217">
        <f>VLOOKUP(A486,'[1]CUT USD'!A:N,9,FALSE)</f>
        <v>0</v>
      </c>
      <c r="AG486" s="217">
        <f>VLOOKUP(A486,'[1]CUT USD'!A:N,10,FALSE)</f>
        <v>0</v>
      </c>
      <c r="AH486" s="217">
        <f>VLOOKUP(A486,'[1]CUT USD'!A:N,11,FALSE)</f>
        <v>0</v>
      </c>
      <c r="AI486" s="217">
        <f>VLOOKUP(A486,'[1]CUT USD'!A:N,12,FALSE)</f>
        <v>0</v>
      </c>
      <c r="AJ486" s="217">
        <f>VLOOKUP(A486,'[1]CUT USD'!A:N,13,FALSE)</f>
        <v>0</v>
      </c>
      <c r="AK486" s="217">
        <f>VLOOKUP(A486,'[1]CUT USD'!A:N,14,FALSE)</f>
        <v>0</v>
      </c>
      <c r="AL486" s="160">
        <f t="shared" si="9"/>
        <v>0</v>
      </c>
      <c r="AO486" s="84"/>
    </row>
    <row r="487" spans="1:41" ht="33" customHeight="1">
      <c r="A487" s="134">
        <v>1538</v>
      </c>
      <c r="B487" s="135" t="str">
        <f>PROPER(VLOOKUP(A487,[1]bd_lista!$A:$D,2,FALSE))</f>
        <v>Gobierno Autónomo Municipal De San Agustín</v>
      </c>
      <c r="C487" s="229" t="s">
        <v>11991</v>
      </c>
      <c r="D487" s="217">
        <f>VLOOKUP(A487,'[1]RES. TRL'!A:C,2,FALSE)</f>
        <v>0</v>
      </c>
      <c r="E487" s="217">
        <f>VLOOKUP(A487,'[1]RES. TRL'!A:C,3,FALSE)</f>
        <v>0</v>
      </c>
      <c r="F487" s="217">
        <f>VLOOKUP(A487,[1]RES.CDI!A:B,2,FALSE)</f>
        <v>0</v>
      </c>
      <c r="G487" s="217">
        <f>VLOOKUP(A487,'[1]CUT Bs'!A:S,2,FALSE)</f>
        <v>0</v>
      </c>
      <c r="H487" s="217">
        <f>VLOOKUP(A487,'[1]CUT Bs'!A:S,3,FALSE)</f>
        <v>0</v>
      </c>
      <c r="I487" s="217">
        <f>VLOOKUP(A487,'[1]CUT Bs'!A:S,4,FALSE)</f>
        <v>0</v>
      </c>
      <c r="J487" s="217">
        <f>VLOOKUP(A487,'[1]CUT Bs'!A:S,5,FALSE)</f>
        <v>0</v>
      </c>
      <c r="K487" s="217">
        <f>VLOOKUP(A487,'[1]CUT Bs'!A:S,6,FALSE)</f>
        <v>0</v>
      </c>
      <c r="L487" s="217">
        <f>VLOOKUP(A487,'[1]CUT Bs'!A:S,7,FALSE)</f>
        <v>0</v>
      </c>
      <c r="M487" s="217">
        <f>VLOOKUP(A487,'[1]CUT Bs'!A:S,8,FALSE)</f>
        <v>0</v>
      </c>
      <c r="N487" s="217">
        <f>VLOOKUP(A487,'[1]CUT Bs'!A:S,9,FALSE)</f>
        <v>0</v>
      </c>
      <c r="O487" s="217">
        <f>VLOOKUP(A487,'[1]CUT Bs'!A:S,10,FALSE)</f>
        <v>0</v>
      </c>
      <c r="P487" s="217">
        <f>VLOOKUP(A487,'[1]CUT Bs'!A:S,11,FALSE)</f>
        <v>0</v>
      </c>
      <c r="Q487" s="217">
        <f>VLOOKUP(A487,'[1]CUT Bs'!A:S,12,FALSE)</f>
        <v>0</v>
      </c>
      <c r="R487" s="217">
        <f>VLOOKUP(A487,'[1]CUT Bs'!A:S,13,FALSE)</f>
        <v>0</v>
      </c>
      <c r="S487" s="217">
        <f>VLOOKUP(A487,'[1]CUT Bs'!A:S,14,FALSE)</f>
        <v>0</v>
      </c>
      <c r="T487" s="217">
        <f>VLOOKUP(A487,'[1]CUT Bs'!A:S,15,FALSE)</f>
        <v>0</v>
      </c>
      <c r="U487" s="217">
        <f>VLOOKUP(A487,'[1]CUT Bs'!A:S,16,FALSE)</f>
        <v>0</v>
      </c>
      <c r="V487" s="217">
        <f>VLOOKUP(A487,'[1]CUT Bs'!A:S,17,FALSE)</f>
        <v>0</v>
      </c>
      <c r="W487" s="217">
        <f>VLOOKUP(A487,'[1]RES. TRL'!F:H,2,FALSE)</f>
        <v>0</v>
      </c>
      <c r="X487" s="217">
        <f>VLOOKUP(A487,'[1]RES. TRL'!F:H,3,FALSE)</f>
        <v>0</v>
      </c>
      <c r="Y487" s="217">
        <f>VLOOKUP(A487,'[1]CUT USD'!A:N,2,FALSE)</f>
        <v>0</v>
      </c>
      <c r="Z487" s="217">
        <f>VLOOKUP(A487,'[1]CUT USD'!A:N,3,FALSE)</f>
        <v>0</v>
      </c>
      <c r="AA487" s="217">
        <f>VLOOKUP(A487,'[1]CUT USD'!A:N,4,FALSE)</f>
        <v>0</v>
      </c>
      <c r="AB487" s="217">
        <f>VLOOKUP(A487,'[1]CUT USD'!A:N,5,FALSE)</f>
        <v>0</v>
      </c>
      <c r="AC487" s="217">
        <f>VLOOKUP(A487,'[1]CUT USD'!A:N,6,FALSE)</f>
        <v>0</v>
      </c>
      <c r="AD487" s="217">
        <f>VLOOKUP(A487,'[1]CUT USD'!A:N,7,FALSE)</f>
        <v>0</v>
      </c>
      <c r="AE487" s="217">
        <f>VLOOKUP(A487,'[1]CUT USD'!A:N,8,FALSE)</f>
        <v>0</v>
      </c>
      <c r="AF487" s="217">
        <f>VLOOKUP(A487,'[1]CUT USD'!A:N,9,FALSE)</f>
        <v>0</v>
      </c>
      <c r="AG487" s="217">
        <f>VLOOKUP(A487,'[1]CUT USD'!A:N,10,FALSE)</f>
        <v>0</v>
      </c>
      <c r="AH487" s="217">
        <f>VLOOKUP(A487,'[1]CUT USD'!A:N,11,FALSE)</f>
        <v>0</v>
      </c>
      <c r="AI487" s="217">
        <f>VLOOKUP(A487,'[1]CUT USD'!A:N,12,FALSE)</f>
        <v>0</v>
      </c>
      <c r="AJ487" s="217">
        <f>VLOOKUP(A487,'[1]CUT USD'!A:N,13,FALSE)</f>
        <v>0</v>
      </c>
      <c r="AK487" s="217">
        <f>VLOOKUP(A487,'[1]CUT USD'!A:N,14,FALSE)</f>
        <v>0</v>
      </c>
      <c r="AL487" s="160">
        <f t="shared" si="9"/>
        <v>0</v>
      </c>
      <c r="AO487" s="84"/>
    </row>
    <row r="488" spans="1:41" ht="33" customHeight="1">
      <c r="A488" s="134">
        <v>1539</v>
      </c>
      <c r="B488" s="135" t="str">
        <f>PROPER(VLOOKUP(A488,[1]bd_lista!$A:$D,2,FALSE))</f>
        <v>Gobierno Autónomo Municipal De Ckochas</v>
      </c>
      <c r="C488" s="229" t="s">
        <v>11991</v>
      </c>
      <c r="D488" s="217">
        <f>VLOOKUP(A488,'[1]RES. TRL'!A:C,2,FALSE)</f>
        <v>0</v>
      </c>
      <c r="E488" s="217">
        <f>VLOOKUP(A488,'[1]RES. TRL'!A:C,3,FALSE)</f>
        <v>0</v>
      </c>
      <c r="F488" s="217">
        <f>VLOOKUP(A488,[1]RES.CDI!A:B,2,FALSE)</f>
        <v>0</v>
      </c>
      <c r="G488" s="217">
        <f>VLOOKUP(A488,'[1]CUT Bs'!A:S,2,FALSE)</f>
        <v>0</v>
      </c>
      <c r="H488" s="217">
        <f>VLOOKUP(A488,'[1]CUT Bs'!A:S,3,FALSE)</f>
        <v>0</v>
      </c>
      <c r="I488" s="217">
        <f>VLOOKUP(A488,'[1]CUT Bs'!A:S,4,FALSE)</f>
        <v>0</v>
      </c>
      <c r="J488" s="217">
        <f>VLOOKUP(A488,'[1]CUT Bs'!A:S,5,FALSE)</f>
        <v>0</v>
      </c>
      <c r="K488" s="217">
        <f>VLOOKUP(A488,'[1]CUT Bs'!A:S,6,FALSE)</f>
        <v>0</v>
      </c>
      <c r="L488" s="217">
        <f>VLOOKUP(A488,'[1]CUT Bs'!A:S,7,FALSE)</f>
        <v>0</v>
      </c>
      <c r="M488" s="217">
        <f>VLOOKUP(A488,'[1]CUT Bs'!A:S,8,FALSE)</f>
        <v>0</v>
      </c>
      <c r="N488" s="217">
        <f>VLOOKUP(A488,'[1]CUT Bs'!A:S,9,FALSE)</f>
        <v>0</v>
      </c>
      <c r="O488" s="217">
        <f>VLOOKUP(A488,'[1]CUT Bs'!A:S,10,FALSE)</f>
        <v>0</v>
      </c>
      <c r="P488" s="217">
        <f>VLOOKUP(A488,'[1]CUT Bs'!A:S,11,FALSE)</f>
        <v>0</v>
      </c>
      <c r="Q488" s="217">
        <f>VLOOKUP(A488,'[1]CUT Bs'!A:S,12,FALSE)</f>
        <v>0</v>
      </c>
      <c r="R488" s="217">
        <f>VLOOKUP(A488,'[1]CUT Bs'!A:S,13,FALSE)</f>
        <v>0</v>
      </c>
      <c r="S488" s="217">
        <f>VLOOKUP(A488,'[1]CUT Bs'!A:S,14,FALSE)</f>
        <v>0</v>
      </c>
      <c r="T488" s="217">
        <f>VLOOKUP(A488,'[1]CUT Bs'!A:S,15,FALSE)</f>
        <v>0</v>
      </c>
      <c r="U488" s="217">
        <f>VLOOKUP(A488,'[1]CUT Bs'!A:S,16,FALSE)</f>
        <v>0</v>
      </c>
      <c r="V488" s="217">
        <f>VLOOKUP(A488,'[1]CUT Bs'!A:S,17,FALSE)</f>
        <v>0</v>
      </c>
      <c r="W488" s="217">
        <f>VLOOKUP(A488,'[1]RES. TRL'!F:H,2,FALSE)</f>
        <v>0</v>
      </c>
      <c r="X488" s="217">
        <f>VLOOKUP(A488,'[1]RES. TRL'!F:H,3,FALSE)</f>
        <v>0</v>
      </c>
      <c r="Y488" s="217">
        <f>VLOOKUP(A488,'[1]CUT USD'!A:N,2,FALSE)</f>
        <v>0</v>
      </c>
      <c r="Z488" s="217">
        <f>VLOOKUP(A488,'[1]CUT USD'!A:N,3,FALSE)</f>
        <v>0</v>
      </c>
      <c r="AA488" s="217">
        <f>VLOOKUP(A488,'[1]CUT USD'!A:N,4,FALSE)</f>
        <v>0</v>
      </c>
      <c r="AB488" s="217">
        <f>VLOOKUP(A488,'[1]CUT USD'!A:N,5,FALSE)</f>
        <v>0</v>
      </c>
      <c r="AC488" s="217">
        <f>VLOOKUP(A488,'[1]CUT USD'!A:N,6,FALSE)</f>
        <v>0</v>
      </c>
      <c r="AD488" s="217">
        <f>VLOOKUP(A488,'[1]CUT USD'!A:N,7,FALSE)</f>
        <v>0</v>
      </c>
      <c r="AE488" s="217">
        <f>VLOOKUP(A488,'[1]CUT USD'!A:N,8,FALSE)</f>
        <v>0</v>
      </c>
      <c r="AF488" s="217">
        <f>VLOOKUP(A488,'[1]CUT USD'!A:N,9,FALSE)</f>
        <v>0</v>
      </c>
      <c r="AG488" s="217">
        <f>VLOOKUP(A488,'[1]CUT USD'!A:N,10,FALSE)</f>
        <v>0</v>
      </c>
      <c r="AH488" s="217">
        <f>VLOOKUP(A488,'[1]CUT USD'!A:N,11,FALSE)</f>
        <v>0</v>
      </c>
      <c r="AI488" s="217">
        <f>VLOOKUP(A488,'[1]CUT USD'!A:N,12,FALSE)</f>
        <v>0</v>
      </c>
      <c r="AJ488" s="217">
        <f>VLOOKUP(A488,'[1]CUT USD'!A:N,13,FALSE)</f>
        <v>0</v>
      </c>
      <c r="AK488" s="217">
        <f>VLOOKUP(A488,'[1]CUT USD'!A:N,14,FALSE)</f>
        <v>0</v>
      </c>
      <c r="AL488" s="160">
        <f t="shared" si="9"/>
        <v>0</v>
      </c>
      <c r="AO488" s="84"/>
    </row>
    <row r="489" spans="1:41" ht="33" customHeight="1">
      <c r="A489" s="134">
        <v>1540</v>
      </c>
      <c r="B489" s="135" t="str">
        <f>PROPER(VLOOKUP(A489,[1]bd_lista!$A:$D,2,FALSE))</f>
        <v>Gobierno Autónomo Municipal De Chuquiuta "Ayllu Jucumani"</v>
      </c>
      <c r="C489" s="229" t="s">
        <v>11991</v>
      </c>
      <c r="D489" s="217">
        <f>VLOOKUP(A489,'[1]RES. TRL'!A:C,2,FALSE)</f>
        <v>0</v>
      </c>
      <c r="E489" s="217">
        <f>VLOOKUP(A489,'[1]RES. TRL'!A:C,3,FALSE)</f>
        <v>0</v>
      </c>
      <c r="F489" s="217">
        <f>VLOOKUP(A489,[1]RES.CDI!A:B,2,FALSE)</f>
        <v>0</v>
      </c>
      <c r="G489" s="217">
        <f>VLOOKUP(A489,'[1]CUT Bs'!A:S,2,FALSE)</f>
        <v>0</v>
      </c>
      <c r="H489" s="217">
        <f>VLOOKUP(A489,'[1]CUT Bs'!A:S,3,FALSE)</f>
        <v>0</v>
      </c>
      <c r="I489" s="217">
        <f>VLOOKUP(A489,'[1]CUT Bs'!A:S,4,FALSE)</f>
        <v>0</v>
      </c>
      <c r="J489" s="217">
        <f>VLOOKUP(A489,'[1]CUT Bs'!A:S,5,FALSE)</f>
        <v>0</v>
      </c>
      <c r="K489" s="217">
        <f>VLOOKUP(A489,'[1]CUT Bs'!A:S,6,FALSE)</f>
        <v>0</v>
      </c>
      <c r="L489" s="217">
        <f>VLOOKUP(A489,'[1]CUT Bs'!A:S,7,FALSE)</f>
        <v>0</v>
      </c>
      <c r="M489" s="217">
        <f>VLOOKUP(A489,'[1]CUT Bs'!A:S,8,FALSE)</f>
        <v>0</v>
      </c>
      <c r="N489" s="217">
        <f>VLOOKUP(A489,'[1]CUT Bs'!A:S,9,FALSE)</f>
        <v>0</v>
      </c>
      <c r="O489" s="217">
        <f>VLOOKUP(A489,'[1]CUT Bs'!A:S,10,FALSE)</f>
        <v>0</v>
      </c>
      <c r="P489" s="217">
        <f>VLOOKUP(A489,'[1]CUT Bs'!A:S,11,FALSE)</f>
        <v>0</v>
      </c>
      <c r="Q489" s="217">
        <f>VLOOKUP(A489,'[1]CUT Bs'!A:S,12,FALSE)</f>
        <v>0</v>
      </c>
      <c r="R489" s="217">
        <f>VLOOKUP(A489,'[1]CUT Bs'!A:S,13,FALSE)</f>
        <v>0</v>
      </c>
      <c r="S489" s="217">
        <f>VLOOKUP(A489,'[1]CUT Bs'!A:S,14,FALSE)</f>
        <v>0</v>
      </c>
      <c r="T489" s="217">
        <f>VLOOKUP(A489,'[1]CUT Bs'!A:S,15,FALSE)</f>
        <v>0</v>
      </c>
      <c r="U489" s="217">
        <f>VLOOKUP(A489,'[1]CUT Bs'!A:S,16,FALSE)</f>
        <v>0</v>
      </c>
      <c r="V489" s="217">
        <f>VLOOKUP(A489,'[1]CUT Bs'!A:S,17,FALSE)</f>
        <v>0</v>
      </c>
      <c r="W489" s="217">
        <f>VLOOKUP(A489,'[1]RES. TRL'!F:H,2,FALSE)</f>
        <v>0</v>
      </c>
      <c r="X489" s="217">
        <f>VLOOKUP(A489,'[1]RES. TRL'!F:H,3,FALSE)</f>
        <v>0</v>
      </c>
      <c r="Y489" s="217">
        <f>VLOOKUP(A489,'[1]CUT USD'!A:N,2,FALSE)</f>
        <v>0</v>
      </c>
      <c r="Z489" s="217">
        <f>VLOOKUP(A489,'[1]CUT USD'!A:N,3,FALSE)</f>
        <v>0</v>
      </c>
      <c r="AA489" s="217">
        <f>VLOOKUP(A489,'[1]CUT USD'!A:N,4,FALSE)</f>
        <v>0</v>
      </c>
      <c r="AB489" s="217">
        <f>VLOOKUP(A489,'[1]CUT USD'!A:N,5,FALSE)</f>
        <v>0</v>
      </c>
      <c r="AC489" s="217">
        <f>VLOOKUP(A489,'[1]CUT USD'!A:N,6,FALSE)</f>
        <v>0</v>
      </c>
      <c r="AD489" s="217">
        <f>VLOOKUP(A489,'[1]CUT USD'!A:N,7,FALSE)</f>
        <v>0</v>
      </c>
      <c r="AE489" s="217">
        <f>VLOOKUP(A489,'[1]CUT USD'!A:N,8,FALSE)</f>
        <v>0</v>
      </c>
      <c r="AF489" s="217">
        <f>VLOOKUP(A489,'[1]CUT USD'!A:N,9,FALSE)</f>
        <v>0</v>
      </c>
      <c r="AG489" s="217">
        <f>VLOOKUP(A489,'[1]CUT USD'!A:N,10,FALSE)</f>
        <v>0</v>
      </c>
      <c r="AH489" s="217">
        <f>VLOOKUP(A489,'[1]CUT USD'!A:N,11,FALSE)</f>
        <v>0</v>
      </c>
      <c r="AI489" s="217">
        <f>VLOOKUP(A489,'[1]CUT USD'!A:N,12,FALSE)</f>
        <v>0</v>
      </c>
      <c r="AJ489" s="217">
        <f>VLOOKUP(A489,'[1]CUT USD'!A:N,13,FALSE)</f>
        <v>0</v>
      </c>
      <c r="AK489" s="217">
        <f>VLOOKUP(A489,'[1]CUT USD'!A:N,14,FALSE)</f>
        <v>0</v>
      </c>
      <c r="AL489" s="160">
        <f t="shared" si="9"/>
        <v>0</v>
      </c>
      <c r="AO489" s="84"/>
    </row>
    <row r="490" spans="1:41" ht="33" customHeight="1">
      <c r="A490" s="134">
        <v>1601</v>
      </c>
      <c r="B490" s="135" t="str">
        <f>PROPER(VLOOKUP(A490,[1]bd_lista!$A:$D,2,FALSE))</f>
        <v>Gobierno Autónomo Municipal De Tarija</v>
      </c>
      <c r="C490" s="229" t="s">
        <v>11991</v>
      </c>
      <c r="D490" s="217">
        <f>VLOOKUP(A490,'[1]RES. TRL'!A:C,2,FALSE)</f>
        <v>0</v>
      </c>
      <c r="E490" s="217">
        <f>VLOOKUP(A490,'[1]RES. TRL'!A:C,3,FALSE)</f>
        <v>0</v>
      </c>
      <c r="F490" s="217">
        <f>VLOOKUP(A490,[1]RES.CDI!A:B,2,FALSE)</f>
        <v>0</v>
      </c>
      <c r="G490" s="217">
        <f>VLOOKUP(A490,'[1]CUT Bs'!A:S,2,FALSE)</f>
        <v>0</v>
      </c>
      <c r="H490" s="217">
        <f>VLOOKUP(A490,'[1]CUT Bs'!A:S,3,FALSE)</f>
        <v>0</v>
      </c>
      <c r="I490" s="217">
        <f>VLOOKUP(A490,'[1]CUT Bs'!A:S,4,FALSE)</f>
        <v>0</v>
      </c>
      <c r="J490" s="217">
        <f>VLOOKUP(A490,'[1]CUT Bs'!A:S,5,FALSE)</f>
        <v>0</v>
      </c>
      <c r="K490" s="217">
        <f>VLOOKUP(A490,'[1]CUT Bs'!A:S,6,FALSE)</f>
        <v>0</v>
      </c>
      <c r="L490" s="217">
        <f>VLOOKUP(A490,'[1]CUT Bs'!A:S,7,FALSE)</f>
        <v>0</v>
      </c>
      <c r="M490" s="217">
        <f>VLOOKUP(A490,'[1]CUT Bs'!A:S,8,FALSE)</f>
        <v>0</v>
      </c>
      <c r="N490" s="217">
        <f>VLOOKUP(A490,'[1]CUT Bs'!A:S,9,FALSE)</f>
        <v>0</v>
      </c>
      <c r="O490" s="217">
        <f>VLOOKUP(A490,'[1]CUT Bs'!A:S,10,FALSE)</f>
        <v>0</v>
      </c>
      <c r="P490" s="217">
        <f>VLOOKUP(A490,'[1]CUT Bs'!A:S,11,FALSE)</f>
        <v>0</v>
      </c>
      <c r="Q490" s="217">
        <f>VLOOKUP(A490,'[1]CUT Bs'!A:S,12,FALSE)</f>
        <v>0</v>
      </c>
      <c r="R490" s="217">
        <f>VLOOKUP(A490,'[1]CUT Bs'!A:S,13,FALSE)</f>
        <v>0</v>
      </c>
      <c r="S490" s="217">
        <f>VLOOKUP(A490,'[1]CUT Bs'!A:S,14,FALSE)</f>
        <v>0</v>
      </c>
      <c r="T490" s="217">
        <f>VLOOKUP(A490,'[1]CUT Bs'!A:S,15,FALSE)</f>
        <v>0</v>
      </c>
      <c r="U490" s="217">
        <f>VLOOKUP(A490,'[1]CUT Bs'!A:S,16,FALSE)</f>
        <v>0</v>
      </c>
      <c r="V490" s="217">
        <f>VLOOKUP(A490,'[1]CUT Bs'!A:S,17,FALSE)</f>
        <v>0</v>
      </c>
      <c r="W490" s="217">
        <f>VLOOKUP(A490,'[1]RES. TRL'!F:H,2,FALSE)</f>
        <v>0</v>
      </c>
      <c r="X490" s="217">
        <f>VLOOKUP(A490,'[1]RES. TRL'!F:H,3,FALSE)</f>
        <v>0</v>
      </c>
      <c r="Y490" s="217">
        <f>VLOOKUP(A490,'[1]CUT USD'!A:N,2,FALSE)</f>
        <v>0</v>
      </c>
      <c r="Z490" s="217">
        <f>VLOOKUP(A490,'[1]CUT USD'!A:N,3,FALSE)</f>
        <v>0</v>
      </c>
      <c r="AA490" s="217">
        <f>VLOOKUP(A490,'[1]CUT USD'!A:N,4,FALSE)</f>
        <v>0</v>
      </c>
      <c r="AB490" s="217">
        <f>VLOOKUP(A490,'[1]CUT USD'!A:N,5,FALSE)</f>
        <v>0</v>
      </c>
      <c r="AC490" s="217">
        <f>VLOOKUP(A490,'[1]CUT USD'!A:N,6,FALSE)</f>
        <v>0</v>
      </c>
      <c r="AD490" s="217">
        <f>VLOOKUP(A490,'[1]CUT USD'!A:N,7,FALSE)</f>
        <v>0</v>
      </c>
      <c r="AE490" s="217">
        <f>VLOOKUP(A490,'[1]CUT USD'!A:N,8,FALSE)</f>
        <v>0</v>
      </c>
      <c r="AF490" s="217">
        <f>VLOOKUP(A490,'[1]CUT USD'!A:N,9,FALSE)</f>
        <v>0</v>
      </c>
      <c r="AG490" s="217">
        <f>VLOOKUP(A490,'[1]CUT USD'!A:N,10,FALSE)</f>
        <v>0</v>
      </c>
      <c r="AH490" s="217">
        <f>VLOOKUP(A490,'[1]CUT USD'!A:N,11,FALSE)</f>
        <v>0</v>
      </c>
      <c r="AI490" s="217">
        <f>VLOOKUP(A490,'[1]CUT USD'!A:N,12,FALSE)</f>
        <v>0</v>
      </c>
      <c r="AJ490" s="217">
        <f>VLOOKUP(A490,'[1]CUT USD'!A:N,13,FALSE)</f>
        <v>0</v>
      </c>
      <c r="AK490" s="217">
        <f>VLOOKUP(A490,'[1]CUT USD'!A:N,14,FALSE)</f>
        <v>0</v>
      </c>
      <c r="AL490" s="160">
        <f t="shared" si="9"/>
        <v>0</v>
      </c>
      <c r="AO490" s="84"/>
    </row>
    <row r="491" spans="1:41" ht="33" customHeight="1">
      <c r="A491" s="134">
        <v>1602</v>
      </c>
      <c r="B491" s="135" t="str">
        <f>PROPER(VLOOKUP(A491,[1]bd_lista!$A:$D,2,FALSE))</f>
        <v>Gobierno Autónomo Municipal De Padcaya</v>
      </c>
      <c r="C491" s="229" t="s">
        <v>11991</v>
      </c>
      <c r="D491" s="217">
        <f>VLOOKUP(A491,'[1]RES. TRL'!A:C,2,FALSE)</f>
        <v>0</v>
      </c>
      <c r="E491" s="217">
        <f>VLOOKUP(A491,'[1]RES. TRL'!A:C,3,FALSE)</f>
        <v>0</v>
      </c>
      <c r="F491" s="217">
        <f>VLOOKUP(A491,[1]RES.CDI!A:B,2,FALSE)</f>
        <v>0</v>
      </c>
      <c r="G491" s="217">
        <f>VLOOKUP(A491,'[1]CUT Bs'!A:S,2,FALSE)</f>
        <v>0</v>
      </c>
      <c r="H491" s="217">
        <f>VLOOKUP(A491,'[1]CUT Bs'!A:S,3,FALSE)</f>
        <v>0</v>
      </c>
      <c r="I491" s="217">
        <f>VLOOKUP(A491,'[1]CUT Bs'!A:S,4,FALSE)</f>
        <v>0</v>
      </c>
      <c r="J491" s="217">
        <f>VLOOKUP(A491,'[1]CUT Bs'!A:S,5,FALSE)</f>
        <v>0</v>
      </c>
      <c r="K491" s="217">
        <f>VLOOKUP(A491,'[1]CUT Bs'!A:S,6,FALSE)</f>
        <v>0</v>
      </c>
      <c r="L491" s="217">
        <f>VLOOKUP(A491,'[1]CUT Bs'!A:S,7,FALSE)</f>
        <v>0</v>
      </c>
      <c r="M491" s="217">
        <f>VLOOKUP(A491,'[1]CUT Bs'!A:S,8,FALSE)</f>
        <v>0</v>
      </c>
      <c r="N491" s="217">
        <f>VLOOKUP(A491,'[1]CUT Bs'!A:S,9,FALSE)</f>
        <v>0</v>
      </c>
      <c r="O491" s="217">
        <f>VLOOKUP(A491,'[1]CUT Bs'!A:S,10,FALSE)</f>
        <v>0</v>
      </c>
      <c r="P491" s="217">
        <f>VLOOKUP(A491,'[1]CUT Bs'!A:S,11,FALSE)</f>
        <v>0</v>
      </c>
      <c r="Q491" s="217">
        <f>VLOOKUP(A491,'[1]CUT Bs'!A:S,12,FALSE)</f>
        <v>0</v>
      </c>
      <c r="R491" s="217">
        <f>VLOOKUP(A491,'[1]CUT Bs'!A:S,13,FALSE)</f>
        <v>0</v>
      </c>
      <c r="S491" s="217">
        <f>VLOOKUP(A491,'[1]CUT Bs'!A:S,14,FALSE)</f>
        <v>0</v>
      </c>
      <c r="T491" s="217">
        <f>VLOOKUP(A491,'[1]CUT Bs'!A:S,15,FALSE)</f>
        <v>0</v>
      </c>
      <c r="U491" s="217">
        <f>VLOOKUP(A491,'[1]CUT Bs'!A:S,16,FALSE)</f>
        <v>0</v>
      </c>
      <c r="V491" s="217">
        <f>VLOOKUP(A491,'[1]CUT Bs'!A:S,17,FALSE)</f>
        <v>0</v>
      </c>
      <c r="W491" s="217">
        <f>VLOOKUP(A491,'[1]RES. TRL'!F:H,2,FALSE)</f>
        <v>0</v>
      </c>
      <c r="X491" s="217">
        <f>VLOOKUP(A491,'[1]RES. TRL'!F:H,3,FALSE)</f>
        <v>0</v>
      </c>
      <c r="Y491" s="217">
        <f>VLOOKUP(A491,'[1]CUT USD'!A:N,2,FALSE)</f>
        <v>0</v>
      </c>
      <c r="Z491" s="217">
        <f>VLOOKUP(A491,'[1]CUT USD'!A:N,3,FALSE)</f>
        <v>0</v>
      </c>
      <c r="AA491" s="217">
        <f>VLOOKUP(A491,'[1]CUT USD'!A:N,4,FALSE)</f>
        <v>0</v>
      </c>
      <c r="AB491" s="217">
        <f>VLOOKUP(A491,'[1]CUT USD'!A:N,5,FALSE)</f>
        <v>0</v>
      </c>
      <c r="AC491" s="217">
        <f>VLOOKUP(A491,'[1]CUT USD'!A:N,6,FALSE)</f>
        <v>0</v>
      </c>
      <c r="AD491" s="217">
        <f>VLOOKUP(A491,'[1]CUT USD'!A:N,7,FALSE)</f>
        <v>0</v>
      </c>
      <c r="AE491" s="217">
        <f>VLOOKUP(A491,'[1]CUT USD'!A:N,8,FALSE)</f>
        <v>0</v>
      </c>
      <c r="AF491" s="217">
        <f>VLOOKUP(A491,'[1]CUT USD'!A:N,9,FALSE)</f>
        <v>0</v>
      </c>
      <c r="AG491" s="217">
        <f>VLOOKUP(A491,'[1]CUT USD'!A:N,10,FALSE)</f>
        <v>0</v>
      </c>
      <c r="AH491" s="217">
        <f>VLOOKUP(A491,'[1]CUT USD'!A:N,11,FALSE)</f>
        <v>0</v>
      </c>
      <c r="AI491" s="217">
        <f>VLOOKUP(A491,'[1]CUT USD'!A:N,12,FALSE)</f>
        <v>0</v>
      </c>
      <c r="AJ491" s="217">
        <f>VLOOKUP(A491,'[1]CUT USD'!A:N,13,FALSE)</f>
        <v>0</v>
      </c>
      <c r="AK491" s="217">
        <f>VLOOKUP(A491,'[1]CUT USD'!A:N,14,FALSE)</f>
        <v>0</v>
      </c>
      <c r="AL491" s="160">
        <f t="shared" si="9"/>
        <v>0</v>
      </c>
      <c r="AO491" s="84"/>
    </row>
    <row r="492" spans="1:41" ht="33" customHeight="1">
      <c r="A492" s="134">
        <v>1603</v>
      </c>
      <c r="B492" s="135" t="str">
        <f>PROPER(VLOOKUP(A492,[1]bd_lista!$A:$D,2,FALSE))</f>
        <v>Gobierno Autónomo Municipal De Bermejo</v>
      </c>
      <c r="C492" s="229" t="s">
        <v>11991</v>
      </c>
      <c r="D492" s="217">
        <f>VLOOKUP(A492,'[1]RES. TRL'!A:C,2,FALSE)</f>
        <v>0</v>
      </c>
      <c r="E492" s="217">
        <f>VLOOKUP(A492,'[1]RES. TRL'!A:C,3,FALSE)</f>
        <v>0</v>
      </c>
      <c r="F492" s="217">
        <f>VLOOKUP(A492,[1]RES.CDI!A:B,2,FALSE)</f>
        <v>0</v>
      </c>
      <c r="G492" s="217">
        <f>VLOOKUP(A492,'[1]CUT Bs'!A:S,2,FALSE)</f>
        <v>0</v>
      </c>
      <c r="H492" s="217">
        <f>VLOOKUP(A492,'[1]CUT Bs'!A:S,3,FALSE)</f>
        <v>0</v>
      </c>
      <c r="I492" s="217">
        <f>VLOOKUP(A492,'[1]CUT Bs'!A:S,4,FALSE)</f>
        <v>0</v>
      </c>
      <c r="J492" s="217">
        <f>VLOOKUP(A492,'[1]CUT Bs'!A:S,5,FALSE)</f>
        <v>0</v>
      </c>
      <c r="K492" s="217">
        <f>VLOOKUP(A492,'[1]CUT Bs'!A:S,6,FALSE)</f>
        <v>0</v>
      </c>
      <c r="L492" s="217">
        <f>VLOOKUP(A492,'[1]CUT Bs'!A:S,7,FALSE)</f>
        <v>0</v>
      </c>
      <c r="M492" s="217">
        <f>VLOOKUP(A492,'[1]CUT Bs'!A:S,8,FALSE)</f>
        <v>0</v>
      </c>
      <c r="N492" s="217">
        <f>VLOOKUP(A492,'[1]CUT Bs'!A:S,9,FALSE)</f>
        <v>0</v>
      </c>
      <c r="O492" s="217">
        <f>VLOOKUP(A492,'[1]CUT Bs'!A:S,10,FALSE)</f>
        <v>0</v>
      </c>
      <c r="P492" s="217">
        <f>VLOOKUP(A492,'[1]CUT Bs'!A:S,11,FALSE)</f>
        <v>0</v>
      </c>
      <c r="Q492" s="217">
        <f>VLOOKUP(A492,'[1]CUT Bs'!A:S,12,FALSE)</f>
        <v>0</v>
      </c>
      <c r="R492" s="217">
        <f>VLOOKUP(A492,'[1]CUT Bs'!A:S,13,FALSE)</f>
        <v>0</v>
      </c>
      <c r="S492" s="217">
        <f>VLOOKUP(A492,'[1]CUT Bs'!A:S,14,FALSE)</f>
        <v>0</v>
      </c>
      <c r="T492" s="217">
        <f>VLOOKUP(A492,'[1]CUT Bs'!A:S,15,FALSE)</f>
        <v>0</v>
      </c>
      <c r="U492" s="217">
        <f>VLOOKUP(A492,'[1]CUT Bs'!A:S,16,FALSE)</f>
        <v>0</v>
      </c>
      <c r="V492" s="217">
        <f>VLOOKUP(A492,'[1]CUT Bs'!A:S,17,FALSE)</f>
        <v>0</v>
      </c>
      <c r="W492" s="217">
        <f>VLOOKUP(A492,'[1]RES. TRL'!F:H,2,FALSE)</f>
        <v>0</v>
      </c>
      <c r="X492" s="217">
        <f>VLOOKUP(A492,'[1]RES. TRL'!F:H,3,FALSE)</f>
        <v>0</v>
      </c>
      <c r="Y492" s="217">
        <f>VLOOKUP(A492,'[1]CUT USD'!A:N,2,FALSE)</f>
        <v>0</v>
      </c>
      <c r="Z492" s="217">
        <f>VLOOKUP(A492,'[1]CUT USD'!A:N,3,FALSE)</f>
        <v>0</v>
      </c>
      <c r="AA492" s="217">
        <f>VLOOKUP(A492,'[1]CUT USD'!A:N,4,FALSE)</f>
        <v>0</v>
      </c>
      <c r="AB492" s="217">
        <f>VLOOKUP(A492,'[1]CUT USD'!A:N,5,FALSE)</f>
        <v>0</v>
      </c>
      <c r="AC492" s="217">
        <f>VLOOKUP(A492,'[1]CUT USD'!A:N,6,FALSE)</f>
        <v>0</v>
      </c>
      <c r="AD492" s="217">
        <f>VLOOKUP(A492,'[1]CUT USD'!A:N,7,FALSE)</f>
        <v>0</v>
      </c>
      <c r="AE492" s="217">
        <f>VLOOKUP(A492,'[1]CUT USD'!A:N,8,FALSE)</f>
        <v>0</v>
      </c>
      <c r="AF492" s="217">
        <f>VLOOKUP(A492,'[1]CUT USD'!A:N,9,FALSE)</f>
        <v>0</v>
      </c>
      <c r="AG492" s="217">
        <f>VLOOKUP(A492,'[1]CUT USD'!A:N,10,FALSE)</f>
        <v>0</v>
      </c>
      <c r="AH492" s="217">
        <f>VLOOKUP(A492,'[1]CUT USD'!A:N,11,FALSE)</f>
        <v>0</v>
      </c>
      <c r="AI492" s="217">
        <f>VLOOKUP(A492,'[1]CUT USD'!A:N,12,FALSE)</f>
        <v>0</v>
      </c>
      <c r="AJ492" s="217">
        <f>VLOOKUP(A492,'[1]CUT USD'!A:N,13,FALSE)</f>
        <v>0</v>
      </c>
      <c r="AK492" s="217">
        <f>VLOOKUP(A492,'[1]CUT USD'!A:N,14,FALSE)</f>
        <v>0</v>
      </c>
      <c r="AL492" s="160">
        <f t="shared" si="9"/>
        <v>0</v>
      </c>
      <c r="AO492" s="84"/>
    </row>
    <row r="493" spans="1:41" ht="33" customHeight="1">
      <c r="A493" s="134">
        <v>1604</v>
      </c>
      <c r="B493" s="135" t="str">
        <f>PROPER(VLOOKUP(A493,[1]bd_lista!$A:$D,2,FALSE))</f>
        <v>Gobierno Autónomo Municipal De Yacuiba</v>
      </c>
      <c r="C493" s="229" t="s">
        <v>11991</v>
      </c>
      <c r="D493" s="217">
        <f>VLOOKUP(A493,'[1]RES. TRL'!A:C,2,FALSE)</f>
        <v>0</v>
      </c>
      <c r="E493" s="217">
        <f>VLOOKUP(A493,'[1]RES. TRL'!A:C,3,FALSE)</f>
        <v>0</v>
      </c>
      <c r="F493" s="217">
        <f>VLOOKUP(A493,[1]RES.CDI!A:B,2,FALSE)</f>
        <v>0</v>
      </c>
      <c r="G493" s="217">
        <f>VLOOKUP(A493,'[1]CUT Bs'!A:S,2,FALSE)</f>
        <v>0</v>
      </c>
      <c r="H493" s="217">
        <f>VLOOKUP(A493,'[1]CUT Bs'!A:S,3,FALSE)</f>
        <v>0</v>
      </c>
      <c r="I493" s="217">
        <f>VLOOKUP(A493,'[1]CUT Bs'!A:S,4,FALSE)</f>
        <v>0</v>
      </c>
      <c r="J493" s="217">
        <f>VLOOKUP(A493,'[1]CUT Bs'!A:S,5,FALSE)</f>
        <v>0</v>
      </c>
      <c r="K493" s="217">
        <f>VLOOKUP(A493,'[1]CUT Bs'!A:S,6,FALSE)</f>
        <v>0</v>
      </c>
      <c r="L493" s="217">
        <f>VLOOKUP(A493,'[1]CUT Bs'!A:S,7,FALSE)</f>
        <v>0</v>
      </c>
      <c r="M493" s="217">
        <f>VLOOKUP(A493,'[1]CUT Bs'!A:S,8,FALSE)</f>
        <v>0</v>
      </c>
      <c r="N493" s="217">
        <f>VLOOKUP(A493,'[1]CUT Bs'!A:S,9,FALSE)</f>
        <v>0</v>
      </c>
      <c r="O493" s="217">
        <f>VLOOKUP(A493,'[1]CUT Bs'!A:S,10,FALSE)</f>
        <v>0</v>
      </c>
      <c r="P493" s="217">
        <f>VLOOKUP(A493,'[1]CUT Bs'!A:S,11,FALSE)</f>
        <v>0</v>
      </c>
      <c r="Q493" s="217">
        <f>VLOOKUP(A493,'[1]CUT Bs'!A:S,12,FALSE)</f>
        <v>0</v>
      </c>
      <c r="R493" s="217">
        <f>VLOOKUP(A493,'[1]CUT Bs'!A:S,13,FALSE)</f>
        <v>0</v>
      </c>
      <c r="S493" s="217">
        <f>VLOOKUP(A493,'[1]CUT Bs'!A:S,14,FALSE)</f>
        <v>0</v>
      </c>
      <c r="T493" s="217">
        <f>VLOOKUP(A493,'[1]CUT Bs'!A:S,15,FALSE)</f>
        <v>0</v>
      </c>
      <c r="U493" s="217">
        <f>VLOOKUP(A493,'[1]CUT Bs'!A:S,16,FALSE)</f>
        <v>0</v>
      </c>
      <c r="V493" s="217">
        <f>VLOOKUP(A493,'[1]CUT Bs'!A:S,17,FALSE)</f>
        <v>0</v>
      </c>
      <c r="W493" s="217">
        <f>VLOOKUP(A493,'[1]RES. TRL'!F:H,2,FALSE)</f>
        <v>0</v>
      </c>
      <c r="X493" s="217">
        <f>VLOOKUP(A493,'[1]RES. TRL'!F:H,3,FALSE)</f>
        <v>0</v>
      </c>
      <c r="Y493" s="217">
        <f>VLOOKUP(A493,'[1]CUT USD'!A:N,2,FALSE)</f>
        <v>0</v>
      </c>
      <c r="Z493" s="217">
        <f>VLOOKUP(A493,'[1]CUT USD'!A:N,3,FALSE)</f>
        <v>0</v>
      </c>
      <c r="AA493" s="217">
        <f>VLOOKUP(A493,'[1]CUT USD'!A:N,4,FALSE)</f>
        <v>0</v>
      </c>
      <c r="AB493" s="217">
        <f>VLOOKUP(A493,'[1]CUT USD'!A:N,5,FALSE)</f>
        <v>0</v>
      </c>
      <c r="AC493" s="217">
        <f>VLOOKUP(A493,'[1]CUT USD'!A:N,6,FALSE)</f>
        <v>0</v>
      </c>
      <c r="AD493" s="217">
        <f>VLOOKUP(A493,'[1]CUT USD'!A:N,7,FALSE)</f>
        <v>0</v>
      </c>
      <c r="AE493" s="217">
        <f>VLOOKUP(A493,'[1]CUT USD'!A:N,8,FALSE)</f>
        <v>0</v>
      </c>
      <c r="AF493" s="217">
        <f>VLOOKUP(A493,'[1]CUT USD'!A:N,9,FALSE)</f>
        <v>0</v>
      </c>
      <c r="AG493" s="217">
        <f>VLOOKUP(A493,'[1]CUT USD'!A:N,10,FALSE)</f>
        <v>0</v>
      </c>
      <c r="AH493" s="217">
        <f>VLOOKUP(A493,'[1]CUT USD'!A:N,11,FALSE)</f>
        <v>0</v>
      </c>
      <c r="AI493" s="217">
        <f>VLOOKUP(A493,'[1]CUT USD'!A:N,12,FALSE)</f>
        <v>0</v>
      </c>
      <c r="AJ493" s="217">
        <f>VLOOKUP(A493,'[1]CUT USD'!A:N,13,FALSE)</f>
        <v>0</v>
      </c>
      <c r="AK493" s="217">
        <f>VLOOKUP(A493,'[1]CUT USD'!A:N,14,FALSE)</f>
        <v>0</v>
      </c>
      <c r="AL493" s="160">
        <f t="shared" si="9"/>
        <v>0</v>
      </c>
      <c r="AO493" s="84"/>
    </row>
    <row r="494" spans="1:41" ht="33" customHeight="1">
      <c r="A494" s="134">
        <v>1605</v>
      </c>
      <c r="B494" s="135" t="str">
        <f>PROPER(VLOOKUP(A494,[1]bd_lista!$A:$D,2,FALSE))</f>
        <v>Gobierno Autónomo Municipal De Caraparí</v>
      </c>
      <c r="C494" s="229" t="s">
        <v>11991</v>
      </c>
      <c r="D494" s="217">
        <f>VLOOKUP(A494,'[1]RES. TRL'!A:C,2,FALSE)</f>
        <v>0</v>
      </c>
      <c r="E494" s="217">
        <f>VLOOKUP(A494,'[1]RES. TRL'!A:C,3,FALSE)</f>
        <v>0</v>
      </c>
      <c r="F494" s="217">
        <f>VLOOKUP(A494,[1]RES.CDI!A:B,2,FALSE)</f>
        <v>0</v>
      </c>
      <c r="G494" s="217">
        <f>VLOOKUP(A494,'[1]CUT Bs'!A:S,2,FALSE)</f>
        <v>0</v>
      </c>
      <c r="H494" s="217">
        <f>VLOOKUP(A494,'[1]CUT Bs'!A:S,3,FALSE)</f>
        <v>0</v>
      </c>
      <c r="I494" s="217">
        <f>VLOOKUP(A494,'[1]CUT Bs'!A:S,4,FALSE)</f>
        <v>0</v>
      </c>
      <c r="J494" s="217">
        <f>VLOOKUP(A494,'[1]CUT Bs'!A:S,5,FALSE)</f>
        <v>0</v>
      </c>
      <c r="K494" s="217">
        <f>VLOOKUP(A494,'[1]CUT Bs'!A:S,6,FALSE)</f>
        <v>0</v>
      </c>
      <c r="L494" s="217">
        <f>VLOOKUP(A494,'[1]CUT Bs'!A:S,7,FALSE)</f>
        <v>0</v>
      </c>
      <c r="M494" s="217">
        <f>VLOOKUP(A494,'[1]CUT Bs'!A:S,8,FALSE)</f>
        <v>0</v>
      </c>
      <c r="N494" s="217">
        <f>VLOOKUP(A494,'[1]CUT Bs'!A:S,9,FALSE)</f>
        <v>0</v>
      </c>
      <c r="O494" s="217">
        <f>VLOOKUP(A494,'[1]CUT Bs'!A:S,10,FALSE)</f>
        <v>0</v>
      </c>
      <c r="P494" s="217">
        <f>VLOOKUP(A494,'[1]CUT Bs'!A:S,11,FALSE)</f>
        <v>0</v>
      </c>
      <c r="Q494" s="217">
        <f>VLOOKUP(A494,'[1]CUT Bs'!A:S,12,FALSE)</f>
        <v>0</v>
      </c>
      <c r="R494" s="217">
        <f>VLOOKUP(A494,'[1]CUT Bs'!A:S,13,FALSE)</f>
        <v>0</v>
      </c>
      <c r="S494" s="217">
        <f>VLOOKUP(A494,'[1]CUT Bs'!A:S,14,FALSE)</f>
        <v>0</v>
      </c>
      <c r="T494" s="217">
        <f>VLOOKUP(A494,'[1]CUT Bs'!A:S,15,FALSE)</f>
        <v>0</v>
      </c>
      <c r="U494" s="217">
        <f>VLOOKUP(A494,'[1]CUT Bs'!A:S,16,FALSE)</f>
        <v>0</v>
      </c>
      <c r="V494" s="217">
        <f>VLOOKUP(A494,'[1]CUT Bs'!A:S,17,FALSE)</f>
        <v>0</v>
      </c>
      <c r="W494" s="217">
        <f>VLOOKUP(A494,'[1]RES. TRL'!F:H,2,FALSE)</f>
        <v>0</v>
      </c>
      <c r="X494" s="217">
        <f>VLOOKUP(A494,'[1]RES. TRL'!F:H,3,FALSE)</f>
        <v>0</v>
      </c>
      <c r="Y494" s="217">
        <f>VLOOKUP(A494,'[1]CUT USD'!A:N,2,FALSE)</f>
        <v>0</v>
      </c>
      <c r="Z494" s="217">
        <f>VLOOKUP(A494,'[1]CUT USD'!A:N,3,FALSE)</f>
        <v>0</v>
      </c>
      <c r="AA494" s="217">
        <f>VLOOKUP(A494,'[1]CUT USD'!A:N,4,FALSE)</f>
        <v>0</v>
      </c>
      <c r="AB494" s="217">
        <f>VLOOKUP(A494,'[1]CUT USD'!A:N,5,FALSE)</f>
        <v>0</v>
      </c>
      <c r="AC494" s="217">
        <f>VLOOKUP(A494,'[1]CUT USD'!A:N,6,FALSE)</f>
        <v>0</v>
      </c>
      <c r="AD494" s="217">
        <f>VLOOKUP(A494,'[1]CUT USD'!A:N,7,FALSE)</f>
        <v>0</v>
      </c>
      <c r="AE494" s="217">
        <f>VLOOKUP(A494,'[1]CUT USD'!A:N,8,FALSE)</f>
        <v>0</v>
      </c>
      <c r="AF494" s="217">
        <f>VLOOKUP(A494,'[1]CUT USD'!A:N,9,FALSE)</f>
        <v>0</v>
      </c>
      <c r="AG494" s="217">
        <f>VLOOKUP(A494,'[1]CUT USD'!A:N,10,FALSE)</f>
        <v>0</v>
      </c>
      <c r="AH494" s="217">
        <f>VLOOKUP(A494,'[1]CUT USD'!A:N,11,FALSE)</f>
        <v>0</v>
      </c>
      <c r="AI494" s="217">
        <f>VLOOKUP(A494,'[1]CUT USD'!A:N,12,FALSE)</f>
        <v>0</v>
      </c>
      <c r="AJ494" s="217">
        <f>VLOOKUP(A494,'[1]CUT USD'!A:N,13,FALSE)</f>
        <v>0</v>
      </c>
      <c r="AK494" s="217">
        <f>VLOOKUP(A494,'[1]CUT USD'!A:N,14,FALSE)</f>
        <v>0</v>
      </c>
      <c r="AL494" s="160">
        <f t="shared" si="9"/>
        <v>0</v>
      </c>
      <c r="AO494" s="84"/>
    </row>
    <row r="495" spans="1:41" ht="33" customHeight="1">
      <c r="A495" s="134">
        <v>1606</v>
      </c>
      <c r="B495" s="135" t="str">
        <f>PROPER(VLOOKUP(A495,[1]bd_lista!$A:$D,2,FALSE))</f>
        <v>Gobierno Autónomo Municipal De Villamontes</v>
      </c>
      <c r="C495" s="229" t="s">
        <v>11991</v>
      </c>
      <c r="D495" s="217">
        <f>VLOOKUP(A495,'[1]RES. TRL'!A:C,2,FALSE)</f>
        <v>0</v>
      </c>
      <c r="E495" s="217">
        <f>VLOOKUP(A495,'[1]RES. TRL'!A:C,3,FALSE)</f>
        <v>0</v>
      </c>
      <c r="F495" s="217">
        <f>VLOOKUP(A495,[1]RES.CDI!A:B,2,FALSE)</f>
        <v>0</v>
      </c>
      <c r="G495" s="217">
        <f>VLOOKUP(A495,'[1]CUT Bs'!A:S,2,FALSE)</f>
        <v>0</v>
      </c>
      <c r="H495" s="217">
        <f>VLOOKUP(A495,'[1]CUT Bs'!A:S,3,FALSE)</f>
        <v>0</v>
      </c>
      <c r="I495" s="217">
        <f>VLOOKUP(A495,'[1]CUT Bs'!A:S,4,FALSE)</f>
        <v>0</v>
      </c>
      <c r="J495" s="217">
        <f>VLOOKUP(A495,'[1]CUT Bs'!A:S,5,FALSE)</f>
        <v>0</v>
      </c>
      <c r="K495" s="217">
        <f>VLOOKUP(A495,'[1]CUT Bs'!A:S,6,FALSE)</f>
        <v>0</v>
      </c>
      <c r="L495" s="217">
        <f>VLOOKUP(A495,'[1]CUT Bs'!A:S,7,FALSE)</f>
        <v>0</v>
      </c>
      <c r="M495" s="217">
        <f>VLOOKUP(A495,'[1]CUT Bs'!A:S,8,FALSE)</f>
        <v>0</v>
      </c>
      <c r="N495" s="217">
        <f>VLOOKUP(A495,'[1]CUT Bs'!A:S,9,FALSE)</f>
        <v>0</v>
      </c>
      <c r="O495" s="217">
        <f>VLOOKUP(A495,'[1]CUT Bs'!A:S,10,FALSE)</f>
        <v>0</v>
      </c>
      <c r="P495" s="217">
        <f>VLOOKUP(A495,'[1]CUT Bs'!A:S,11,FALSE)</f>
        <v>0</v>
      </c>
      <c r="Q495" s="217">
        <f>VLOOKUP(A495,'[1]CUT Bs'!A:S,12,FALSE)</f>
        <v>0</v>
      </c>
      <c r="R495" s="217">
        <f>VLOOKUP(A495,'[1]CUT Bs'!A:S,13,FALSE)</f>
        <v>0</v>
      </c>
      <c r="S495" s="217">
        <f>VLOOKUP(A495,'[1]CUT Bs'!A:S,14,FALSE)</f>
        <v>0</v>
      </c>
      <c r="T495" s="217">
        <f>VLOOKUP(A495,'[1]CUT Bs'!A:S,15,FALSE)</f>
        <v>0</v>
      </c>
      <c r="U495" s="217">
        <f>VLOOKUP(A495,'[1]CUT Bs'!A:S,16,FALSE)</f>
        <v>0</v>
      </c>
      <c r="V495" s="217">
        <f>VLOOKUP(A495,'[1]CUT Bs'!A:S,17,FALSE)</f>
        <v>0</v>
      </c>
      <c r="W495" s="217">
        <f>VLOOKUP(A495,'[1]RES. TRL'!F:H,2,FALSE)</f>
        <v>0</v>
      </c>
      <c r="X495" s="217">
        <f>VLOOKUP(A495,'[1]RES. TRL'!F:H,3,FALSE)</f>
        <v>0</v>
      </c>
      <c r="Y495" s="217">
        <f>VLOOKUP(A495,'[1]CUT USD'!A:N,2,FALSE)</f>
        <v>0</v>
      </c>
      <c r="Z495" s="217">
        <f>VLOOKUP(A495,'[1]CUT USD'!A:N,3,FALSE)</f>
        <v>0</v>
      </c>
      <c r="AA495" s="217">
        <f>VLOOKUP(A495,'[1]CUT USD'!A:N,4,FALSE)</f>
        <v>0</v>
      </c>
      <c r="AB495" s="217">
        <f>VLOOKUP(A495,'[1]CUT USD'!A:N,5,FALSE)</f>
        <v>0</v>
      </c>
      <c r="AC495" s="217">
        <f>VLOOKUP(A495,'[1]CUT USD'!A:N,6,FALSE)</f>
        <v>0</v>
      </c>
      <c r="AD495" s="217">
        <f>VLOOKUP(A495,'[1]CUT USD'!A:N,7,FALSE)</f>
        <v>0</v>
      </c>
      <c r="AE495" s="217">
        <f>VLOOKUP(A495,'[1]CUT USD'!A:N,8,FALSE)</f>
        <v>0</v>
      </c>
      <c r="AF495" s="217">
        <f>VLOOKUP(A495,'[1]CUT USD'!A:N,9,FALSE)</f>
        <v>0</v>
      </c>
      <c r="AG495" s="217">
        <f>VLOOKUP(A495,'[1]CUT USD'!A:N,10,FALSE)</f>
        <v>0</v>
      </c>
      <c r="AH495" s="217">
        <f>VLOOKUP(A495,'[1]CUT USD'!A:N,11,FALSE)</f>
        <v>0</v>
      </c>
      <c r="AI495" s="217">
        <f>VLOOKUP(A495,'[1]CUT USD'!A:N,12,FALSE)</f>
        <v>0</v>
      </c>
      <c r="AJ495" s="217">
        <f>VLOOKUP(A495,'[1]CUT USD'!A:N,13,FALSE)</f>
        <v>0</v>
      </c>
      <c r="AK495" s="217">
        <f>VLOOKUP(A495,'[1]CUT USD'!A:N,14,FALSE)</f>
        <v>0</v>
      </c>
      <c r="AL495" s="160">
        <f t="shared" si="9"/>
        <v>0</v>
      </c>
      <c r="AO495" s="84"/>
    </row>
    <row r="496" spans="1:41" ht="33" customHeight="1">
      <c r="A496" s="134">
        <v>1607</v>
      </c>
      <c r="B496" s="135" t="str">
        <f>PROPER(VLOOKUP(A496,[1]bd_lista!$A:$D,2,FALSE))</f>
        <v>Gobierno Autónomo Municipal De Uriondo (Concepción)</v>
      </c>
      <c r="C496" s="229" t="s">
        <v>11991</v>
      </c>
      <c r="D496" s="217">
        <f>VLOOKUP(A496,'[1]RES. TRL'!A:C,2,FALSE)</f>
        <v>0</v>
      </c>
      <c r="E496" s="217">
        <f>VLOOKUP(A496,'[1]RES. TRL'!A:C,3,FALSE)</f>
        <v>0</v>
      </c>
      <c r="F496" s="217">
        <f>VLOOKUP(A496,[1]RES.CDI!A:B,2,FALSE)</f>
        <v>0</v>
      </c>
      <c r="G496" s="217">
        <f>VLOOKUP(A496,'[1]CUT Bs'!A:S,2,FALSE)</f>
        <v>0</v>
      </c>
      <c r="H496" s="217">
        <f>VLOOKUP(A496,'[1]CUT Bs'!A:S,3,FALSE)</f>
        <v>0</v>
      </c>
      <c r="I496" s="217">
        <f>VLOOKUP(A496,'[1]CUT Bs'!A:S,4,FALSE)</f>
        <v>0</v>
      </c>
      <c r="J496" s="217">
        <f>VLOOKUP(A496,'[1]CUT Bs'!A:S,5,FALSE)</f>
        <v>0</v>
      </c>
      <c r="K496" s="217">
        <f>VLOOKUP(A496,'[1]CUT Bs'!A:S,6,FALSE)</f>
        <v>0</v>
      </c>
      <c r="L496" s="217">
        <f>VLOOKUP(A496,'[1]CUT Bs'!A:S,7,FALSE)</f>
        <v>0</v>
      </c>
      <c r="M496" s="217">
        <f>VLOOKUP(A496,'[1]CUT Bs'!A:S,8,FALSE)</f>
        <v>0</v>
      </c>
      <c r="N496" s="217">
        <f>VLOOKUP(A496,'[1]CUT Bs'!A:S,9,FALSE)</f>
        <v>0</v>
      </c>
      <c r="O496" s="217">
        <f>VLOOKUP(A496,'[1]CUT Bs'!A:S,10,FALSE)</f>
        <v>0</v>
      </c>
      <c r="P496" s="217">
        <f>VLOOKUP(A496,'[1]CUT Bs'!A:S,11,FALSE)</f>
        <v>0</v>
      </c>
      <c r="Q496" s="217">
        <f>VLOOKUP(A496,'[1]CUT Bs'!A:S,12,FALSE)</f>
        <v>0</v>
      </c>
      <c r="R496" s="217">
        <f>VLOOKUP(A496,'[1]CUT Bs'!A:S,13,FALSE)</f>
        <v>0</v>
      </c>
      <c r="S496" s="217">
        <f>VLOOKUP(A496,'[1]CUT Bs'!A:S,14,FALSE)</f>
        <v>0</v>
      </c>
      <c r="T496" s="217">
        <f>VLOOKUP(A496,'[1]CUT Bs'!A:S,15,FALSE)</f>
        <v>0</v>
      </c>
      <c r="U496" s="217">
        <f>VLOOKUP(A496,'[1]CUT Bs'!A:S,16,FALSE)</f>
        <v>0</v>
      </c>
      <c r="V496" s="217">
        <f>VLOOKUP(A496,'[1]CUT Bs'!A:S,17,FALSE)</f>
        <v>0</v>
      </c>
      <c r="W496" s="217">
        <f>VLOOKUP(A496,'[1]RES. TRL'!F:H,2,FALSE)</f>
        <v>0</v>
      </c>
      <c r="X496" s="217">
        <f>VLOOKUP(A496,'[1]RES. TRL'!F:H,3,FALSE)</f>
        <v>0</v>
      </c>
      <c r="Y496" s="217">
        <f>VLOOKUP(A496,'[1]CUT USD'!A:N,2,FALSE)</f>
        <v>0</v>
      </c>
      <c r="Z496" s="217">
        <f>VLOOKUP(A496,'[1]CUT USD'!A:N,3,FALSE)</f>
        <v>0</v>
      </c>
      <c r="AA496" s="217">
        <f>VLOOKUP(A496,'[1]CUT USD'!A:N,4,FALSE)</f>
        <v>0</v>
      </c>
      <c r="AB496" s="217">
        <f>VLOOKUP(A496,'[1]CUT USD'!A:N,5,FALSE)</f>
        <v>0</v>
      </c>
      <c r="AC496" s="217">
        <f>VLOOKUP(A496,'[1]CUT USD'!A:N,6,FALSE)</f>
        <v>0</v>
      </c>
      <c r="AD496" s="217">
        <f>VLOOKUP(A496,'[1]CUT USD'!A:N,7,FALSE)</f>
        <v>0</v>
      </c>
      <c r="AE496" s="217">
        <f>VLOOKUP(A496,'[1]CUT USD'!A:N,8,FALSE)</f>
        <v>0</v>
      </c>
      <c r="AF496" s="217">
        <f>VLOOKUP(A496,'[1]CUT USD'!A:N,9,FALSE)</f>
        <v>0</v>
      </c>
      <c r="AG496" s="217">
        <f>VLOOKUP(A496,'[1]CUT USD'!A:N,10,FALSE)</f>
        <v>0</v>
      </c>
      <c r="AH496" s="217">
        <f>VLOOKUP(A496,'[1]CUT USD'!A:N,11,FALSE)</f>
        <v>0</v>
      </c>
      <c r="AI496" s="217">
        <f>VLOOKUP(A496,'[1]CUT USD'!A:N,12,FALSE)</f>
        <v>0</v>
      </c>
      <c r="AJ496" s="217">
        <f>VLOOKUP(A496,'[1]CUT USD'!A:N,13,FALSE)</f>
        <v>0</v>
      </c>
      <c r="AK496" s="217">
        <f>VLOOKUP(A496,'[1]CUT USD'!A:N,14,FALSE)</f>
        <v>0</v>
      </c>
      <c r="AL496" s="160">
        <f t="shared" si="9"/>
        <v>0</v>
      </c>
      <c r="AO496" s="84"/>
    </row>
    <row r="497" spans="1:41" ht="33" customHeight="1">
      <c r="A497" s="134">
        <v>1608</v>
      </c>
      <c r="B497" s="135" t="str">
        <f>PROPER(VLOOKUP(A497,[1]bd_lista!$A:$D,2,FALSE))</f>
        <v>Gobierno Autónomo Municipal De Yunchara</v>
      </c>
      <c r="C497" s="229" t="s">
        <v>11991</v>
      </c>
      <c r="D497" s="217">
        <f>VLOOKUP(A497,'[1]RES. TRL'!A:C,2,FALSE)</f>
        <v>0</v>
      </c>
      <c r="E497" s="217">
        <f>VLOOKUP(A497,'[1]RES. TRL'!A:C,3,FALSE)</f>
        <v>0</v>
      </c>
      <c r="F497" s="217">
        <f>VLOOKUP(A497,[1]RES.CDI!A:B,2,FALSE)</f>
        <v>0</v>
      </c>
      <c r="G497" s="217">
        <f>VLOOKUP(A497,'[1]CUT Bs'!A:S,2,FALSE)</f>
        <v>0</v>
      </c>
      <c r="H497" s="217">
        <f>VLOOKUP(A497,'[1]CUT Bs'!A:S,3,FALSE)</f>
        <v>0</v>
      </c>
      <c r="I497" s="217">
        <f>VLOOKUP(A497,'[1]CUT Bs'!A:S,4,FALSE)</f>
        <v>0</v>
      </c>
      <c r="J497" s="217">
        <f>VLOOKUP(A497,'[1]CUT Bs'!A:S,5,FALSE)</f>
        <v>0</v>
      </c>
      <c r="K497" s="217">
        <f>VLOOKUP(A497,'[1]CUT Bs'!A:S,6,FALSE)</f>
        <v>0</v>
      </c>
      <c r="L497" s="217">
        <f>VLOOKUP(A497,'[1]CUT Bs'!A:S,7,FALSE)</f>
        <v>0</v>
      </c>
      <c r="M497" s="217">
        <f>VLOOKUP(A497,'[1]CUT Bs'!A:S,8,FALSE)</f>
        <v>0</v>
      </c>
      <c r="N497" s="217">
        <f>VLOOKUP(A497,'[1]CUT Bs'!A:S,9,FALSE)</f>
        <v>0</v>
      </c>
      <c r="O497" s="217">
        <f>VLOOKUP(A497,'[1]CUT Bs'!A:S,10,FALSE)</f>
        <v>0</v>
      </c>
      <c r="P497" s="217">
        <f>VLOOKUP(A497,'[1]CUT Bs'!A:S,11,FALSE)</f>
        <v>0</v>
      </c>
      <c r="Q497" s="217">
        <f>VLOOKUP(A497,'[1]CUT Bs'!A:S,12,FALSE)</f>
        <v>0</v>
      </c>
      <c r="R497" s="217">
        <f>VLOOKUP(A497,'[1]CUT Bs'!A:S,13,FALSE)</f>
        <v>0</v>
      </c>
      <c r="S497" s="217">
        <f>VLOOKUP(A497,'[1]CUT Bs'!A:S,14,FALSE)</f>
        <v>0</v>
      </c>
      <c r="T497" s="217">
        <f>VLOOKUP(A497,'[1]CUT Bs'!A:S,15,FALSE)</f>
        <v>0</v>
      </c>
      <c r="U497" s="217">
        <f>VLOOKUP(A497,'[1]CUT Bs'!A:S,16,FALSE)</f>
        <v>0</v>
      </c>
      <c r="V497" s="217">
        <f>VLOOKUP(A497,'[1]CUT Bs'!A:S,17,FALSE)</f>
        <v>0</v>
      </c>
      <c r="W497" s="217">
        <f>VLOOKUP(A497,'[1]RES. TRL'!F:H,2,FALSE)</f>
        <v>0</v>
      </c>
      <c r="X497" s="217">
        <f>VLOOKUP(A497,'[1]RES. TRL'!F:H,3,FALSE)</f>
        <v>0</v>
      </c>
      <c r="Y497" s="217">
        <f>VLOOKUP(A497,'[1]CUT USD'!A:N,2,FALSE)</f>
        <v>0</v>
      </c>
      <c r="Z497" s="217">
        <f>VLOOKUP(A497,'[1]CUT USD'!A:N,3,FALSE)</f>
        <v>0</v>
      </c>
      <c r="AA497" s="217">
        <f>VLOOKUP(A497,'[1]CUT USD'!A:N,4,FALSE)</f>
        <v>0</v>
      </c>
      <c r="AB497" s="217">
        <f>VLOOKUP(A497,'[1]CUT USD'!A:N,5,FALSE)</f>
        <v>0</v>
      </c>
      <c r="AC497" s="217">
        <f>VLOOKUP(A497,'[1]CUT USD'!A:N,6,FALSE)</f>
        <v>0</v>
      </c>
      <c r="AD497" s="217">
        <f>VLOOKUP(A497,'[1]CUT USD'!A:N,7,FALSE)</f>
        <v>0</v>
      </c>
      <c r="AE497" s="217">
        <f>VLOOKUP(A497,'[1]CUT USD'!A:N,8,FALSE)</f>
        <v>0</v>
      </c>
      <c r="AF497" s="217">
        <f>VLOOKUP(A497,'[1]CUT USD'!A:N,9,FALSE)</f>
        <v>0</v>
      </c>
      <c r="AG497" s="217">
        <f>VLOOKUP(A497,'[1]CUT USD'!A:N,10,FALSE)</f>
        <v>0</v>
      </c>
      <c r="AH497" s="217">
        <f>VLOOKUP(A497,'[1]CUT USD'!A:N,11,FALSE)</f>
        <v>0</v>
      </c>
      <c r="AI497" s="217">
        <f>VLOOKUP(A497,'[1]CUT USD'!A:N,12,FALSE)</f>
        <v>0</v>
      </c>
      <c r="AJ497" s="217">
        <f>VLOOKUP(A497,'[1]CUT USD'!A:N,13,FALSE)</f>
        <v>0</v>
      </c>
      <c r="AK497" s="217">
        <f>VLOOKUP(A497,'[1]CUT USD'!A:N,14,FALSE)</f>
        <v>0</v>
      </c>
      <c r="AL497" s="160">
        <f t="shared" si="9"/>
        <v>0</v>
      </c>
      <c r="AO497" s="84"/>
    </row>
    <row r="498" spans="1:41" ht="33" customHeight="1">
      <c r="A498" s="134">
        <v>1609</v>
      </c>
      <c r="B498" s="135" t="str">
        <f>PROPER(VLOOKUP(A498,[1]bd_lista!$A:$D,2,FALSE))</f>
        <v>Gobierno Autónomo Municipal De San Lorenzo</v>
      </c>
      <c r="C498" s="229" t="s">
        <v>11991</v>
      </c>
      <c r="D498" s="217">
        <f>VLOOKUP(A498,'[1]RES. TRL'!A:C,2,FALSE)</f>
        <v>0</v>
      </c>
      <c r="E498" s="217">
        <f>VLOOKUP(A498,'[1]RES. TRL'!A:C,3,FALSE)</f>
        <v>0</v>
      </c>
      <c r="F498" s="217">
        <f>VLOOKUP(A498,[1]RES.CDI!A:B,2,FALSE)</f>
        <v>0</v>
      </c>
      <c r="G498" s="217">
        <f>VLOOKUP(A498,'[1]CUT Bs'!A:S,2,FALSE)</f>
        <v>0</v>
      </c>
      <c r="H498" s="217">
        <f>VLOOKUP(A498,'[1]CUT Bs'!A:S,3,FALSE)</f>
        <v>0</v>
      </c>
      <c r="I498" s="217">
        <f>VLOOKUP(A498,'[1]CUT Bs'!A:S,4,FALSE)</f>
        <v>0</v>
      </c>
      <c r="J498" s="217">
        <f>VLOOKUP(A498,'[1]CUT Bs'!A:S,5,FALSE)</f>
        <v>0</v>
      </c>
      <c r="K498" s="217">
        <f>VLOOKUP(A498,'[1]CUT Bs'!A:S,6,FALSE)</f>
        <v>0</v>
      </c>
      <c r="L498" s="217">
        <f>VLOOKUP(A498,'[1]CUT Bs'!A:S,7,FALSE)</f>
        <v>0</v>
      </c>
      <c r="M498" s="217">
        <f>VLOOKUP(A498,'[1]CUT Bs'!A:S,8,FALSE)</f>
        <v>0</v>
      </c>
      <c r="N498" s="217">
        <f>VLOOKUP(A498,'[1]CUT Bs'!A:S,9,FALSE)</f>
        <v>0</v>
      </c>
      <c r="O498" s="217">
        <f>VLOOKUP(A498,'[1]CUT Bs'!A:S,10,FALSE)</f>
        <v>0</v>
      </c>
      <c r="P498" s="217">
        <f>VLOOKUP(A498,'[1]CUT Bs'!A:S,11,FALSE)</f>
        <v>0</v>
      </c>
      <c r="Q498" s="217">
        <f>VLOOKUP(A498,'[1]CUT Bs'!A:S,12,FALSE)</f>
        <v>0</v>
      </c>
      <c r="R498" s="217">
        <f>VLOOKUP(A498,'[1]CUT Bs'!A:S,13,FALSE)</f>
        <v>0</v>
      </c>
      <c r="S498" s="217">
        <f>VLOOKUP(A498,'[1]CUT Bs'!A:S,14,FALSE)</f>
        <v>0</v>
      </c>
      <c r="T498" s="217">
        <f>VLOOKUP(A498,'[1]CUT Bs'!A:S,15,FALSE)</f>
        <v>0</v>
      </c>
      <c r="U498" s="217">
        <f>VLOOKUP(A498,'[1]CUT Bs'!A:S,16,FALSE)</f>
        <v>0</v>
      </c>
      <c r="V498" s="217">
        <f>VLOOKUP(A498,'[1]CUT Bs'!A:S,17,FALSE)</f>
        <v>0</v>
      </c>
      <c r="W498" s="217">
        <f>VLOOKUP(A498,'[1]RES. TRL'!F:H,2,FALSE)</f>
        <v>0</v>
      </c>
      <c r="X498" s="217">
        <f>VLOOKUP(A498,'[1]RES. TRL'!F:H,3,FALSE)</f>
        <v>0</v>
      </c>
      <c r="Y498" s="217">
        <f>VLOOKUP(A498,'[1]CUT USD'!A:N,2,FALSE)</f>
        <v>0</v>
      </c>
      <c r="Z498" s="217">
        <f>VLOOKUP(A498,'[1]CUT USD'!A:N,3,FALSE)</f>
        <v>0</v>
      </c>
      <c r="AA498" s="217">
        <f>VLOOKUP(A498,'[1]CUT USD'!A:N,4,FALSE)</f>
        <v>0</v>
      </c>
      <c r="AB498" s="217">
        <f>VLOOKUP(A498,'[1]CUT USD'!A:N,5,FALSE)</f>
        <v>0</v>
      </c>
      <c r="AC498" s="217">
        <f>VLOOKUP(A498,'[1]CUT USD'!A:N,6,FALSE)</f>
        <v>0</v>
      </c>
      <c r="AD498" s="217">
        <f>VLOOKUP(A498,'[1]CUT USD'!A:N,7,FALSE)</f>
        <v>0</v>
      </c>
      <c r="AE498" s="217">
        <f>VLOOKUP(A498,'[1]CUT USD'!A:N,8,FALSE)</f>
        <v>0</v>
      </c>
      <c r="AF498" s="217">
        <f>VLOOKUP(A498,'[1]CUT USD'!A:N,9,FALSE)</f>
        <v>0</v>
      </c>
      <c r="AG498" s="217">
        <f>VLOOKUP(A498,'[1]CUT USD'!A:N,10,FALSE)</f>
        <v>0</v>
      </c>
      <c r="AH498" s="217">
        <f>VLOOKUP(A498,'[1]CUT USD'!A:N,11,FALSE)</f>
        <v>0</v>
      </c>
      <c r="AI498" s="217">
        <f>VLOOKUP(A498,'[1]CUT USD'!A:N,12,FALSE)</f>
        <v>0</v>
      </c>
      <c r="AJ498" s="217">
        <f>VLOOKUP(A498,'[1]CUT USD'!A:N,13,FALSE)</f>
        <v>0</v>
      </c>
      <c r="AK498" s="217">
        <f>VLOOKUP(A498,'[1]CUT USD'!A:N,14,FALSE)</f>
        <v>0</v>
      </c>
      <c r="AL498" s="160">
        <f t="shared" si="9"/>
        <v>0</v>
      </c>
      <c r="AO498" s="84"/>
    </row>
    <row r="499" spans="1:41" ht="33" customHeight="1">
      <c r="A499" s="134">
        <v>1610</v>
      </c>
      <c r="B499" s="135" t="str">
        <f>PROPER(VLOOKUP(A499,[1]bd_lista!$A:$D,2,FALSE))</f>
        <v>Gobierno Autónomo Municipal De El Puente</v>
      </c>
      <c r="C499" s="229" t="s">
        <v>11991</v>
      </c>
      <c r="D499" s="217">
        <f>VLOOKUP(A499,'[1]RES. TRL'!A:C,2,FALSE)</f>
        <v>0</v>
      </c>
      <c r="E499" s="217">
        <f>VLOOKUP(A499,'[1]RES. TRL'!A:C,3,FALSE)</f>
        <v>0</v>
      </c>
      <c r="F499" s="217">
        <f>VLOOKUP(A499,[1]RES.CDI!A:B,2,FALSE)</f>
        <v>0</v>
      </c>
      <c r="G499" s="217">
        <f>VLOOKUP(A499,'[1]CUT Bs'!A:S,2,FALSE)</f>
        <v>0</v>
      </c>
      <c r="H499" s="217">
        <f>VLOOKUP(A499,'[1]CUT Bs'!A:S,3,FALSE)</f>
        <v>0</v>
      </c>
      <c r="I499" s="217">
        <f>VLOOKUP(A499,'[1]CUT Bs'!A:S,4,FALSE)</f>
        <v>0</v>
      </c>
      <c r="J499" s="217">
        <f>VLOOKUP(A499,'[1]CUT Bs'!A:S,5,FALSE)</f>
        <v>0</v>
      </c>
      <c r="K499" s="217">
        <f>VLOOKUP(A499,'[1]CUT Bs'!A:S,6,FALSE)</f>
        <v>0</v>
      </c>
      <c r="L499" s="217">
        <f>VLOOKUP(A499,'[1]CUT Bs'!A:S,7,FALSE)</f>
        <v>0</v>
      </c>
      <c r="M499" s="217">
        <f>VLOOKUP(A499,'[1]CUT Bs'!A:S,8,FALSE)</f>
        <v>0</v>
      </c>
      <c r="N499" s="217">
        <f>VLOOKUP(A499,'[1]CUT Bs'!A:S,9,FALSE)</f>
        <v>0</v>
      </c>
      <c r="O499" s="217">
        <f>VLOOKUP(A499,'[1]CUT Bs'!A:S,10,FALSE)</f>
        <v>0</v>
      </c>
      <c r="P499" s="217">
        <f>VLOOKUP(A499,'[1]CUT Bs'!A:S,11,FALSE)</f>
        <v>0</v>
      </c>
      <c r="Q499" s="217">
        <f>VLOOKUP(A499,'[1]CUT Bs'!A:S,12,FALSE)</f>
        <v>0</v>
      </c>
      <c r="R499" s="217">
        <f>VLOOKUP(A499,'[1]CUT Bs'!A:S,13,FALSE)</f>
        <v>0</v>
      </c>
      <c r="S499" s="217">
        <f>VLOOKUP(A499,'[1]CUT Bs'!A:S,14,FALSE)</f>
        <v>0</v>
      </c>
      <c r="T499" s="217">
        <f>VLOOKUP(A499,'[1]CUT Bs'!A:S,15,FALSE)</f>
        <v>0</v>
      </c>
      <c r="U499" s="217">
        <f>VLOOKUP(A499,'[1]CUT Bs'!A:S,16,FALSE)</f>
        <v>0</v>
      </c>
      <c r="V499" s="217">
        <f>VLOOKUP(A499,'[1]CUT Bs'!A:S,17,FALSE)</f>
        <v>0</v>
      </c>
      <c r="W499" s="217">
        <f>VLOOKUP(A499,'[1]RES. TRL'!F:H,2,FALSE)</f>
        <v>0</v>
      </c>
      <c r="X499" s="217">
        <f>VLOOKUP(A499,'[1]RES. TRL'!F:H,3,FALSE)</f>
        <v>0</v>
      </c>
      <c r="Y499" s="217">
        <f>VLOOKUP(A499,'[1]CUT USD'!A:N,2,FALSE)</f>
        <v>0</v>
      </c>
      <c r="Z499" s="217">
        <f>VLOOKUP(A499,'[1]CUT USD'!A:N,3,FALSE)</f>
        <v>0</v>
      </c>
      <c r="AA499" s="217">
        <f>VLOOKUP(A499,'[1]CUT USD'!A:N,4,FALSE)</f>
        <v>0</v>
      </c>
      <c r="AB499" s="217">
        <f>VLOOKUP(A499,'[1]CUT USD'!A:N,5,FALSE)</f>
        <v>0</v>
      </c>
      <c r="AC499" s="217">
        <f>VLOOKUP(A499,'[1]CUT USD'!A:N,6,FALSE)</f>
        <v>0</v>
      </c>
      <c r="AD499" s="217">
        <f>VLOOKUP(A499,'[1]CUT USD'!A:N,7,FALSE)</f>
        <v>0</v>
      </c>
      <c r="AE499" s="217">
        <f>VLOOKUP(A499,'[1]CUT USD'!A:N,8,FALSE)</f>
        <v>0</v>
      </c>
      <c r="AF499" s="217">
        <f>VLOOKUP(A499,'[1]CUT USD'!A:N,9,FALSE)</f>
        <v>0</v>
      </c>
      <c r="AG499" s="217">
        <f>VLOOKUP(A499,'[1]CUT USD'!A:N,10,FALSE)</f>
        <v>0</v>
      </c>
      <c r="AH499" s="217">
        <f>VLOOKUP(A499,'[1]CUT USD'!A:N,11,FALSE)</f>
        <v>0</v>
      </c>
      <c r="AI499" s="217">
        <f>VLOOKUP(A499,'[1]CUT USD'!A:N,12,FALSE)</f>
        <v>0</v>
      </c>
      <c r="AJ499" s="217">
        <f>VLOOKUP(A499,'[1]CUT USD'!A:N,13,FALSE)</f>
        <v>0</v>
      </c>
      <c r="AK499" s="217">
        <f>VLOOKUP(A499,'[1]CUT USD'!A:N,14,FALSE)</f>
        <v>0</v>
      </c>
      <c r="AL499" s="160">
        <f t="shared" si="9"/>
        <v>0</v>
      </c>
      <c r="AO499" s="84"/>
    </row>
    <row r="500" spans="1:41" ht="33" customHeight="1">
      <c r="A500" s="134">
        <v>1611</v>
      </c>
      <c r="B500" s="135" t="str">
        <f>PROPER(VLOOKUP(A500,[1]bd_lista!$A:$D,2,FALSE))</f>
        <v>Gobierno Autónomo Municipal De Entre Ríos</v>
      </c>
      <c r="C500" s="229" t="s">
        <v>11991</v>
      </c>
      <c r="D500" s="217">
        <f>VLOOKUP(A500,'[1]RES. TRL'!A:C,2,FALSE)</f>
        <v>0</v>
      </c>
      <c r="E500" s="217">
        <f>VLOOKUP(A500,'[1]RES. TRL'!A:C,3,FALSE)</f>
        <v>0</v>
      </c>
      <c r="F500" s="217">
        <f>VLOOKUP(A500,[1]RES.CDI!A:B,2,FALSE)</f>
        <v>0</v>
      </c>
      <c r="G500" s="217">
        <f>VLOOKUP(A500,'[1]CUT Bs'!A:S,2,FALSE)</f>
        <v>0</v>
      </c>
      <c r="H500" s="217">
        <f>VLOOKUP(A500,'[1]CUT Bs'!A:S,3,FALSE)</f>
        <v>0</v>
      </c>
      <c r="I500" s="217">
        <f>VLOOKUP(A500,'[1]CUT Bs'!A:S,4,FALSE)</f>
        <v>0</v>
      </c>
      <c r="J500" s="217">
        <f>VLOOKUP(A500,'[1]CUT Bs'!A:S,5,FALSE)</f>
        <v>0</v>
      </c>
      <c r="K500" s="217">
        <f>VLOOKUP(A500,'[1]CUT Bs'!A:S,6,FALSE)</f>
        <v>0</v>
      </c>
      <c r="L500" s="217">
        <f>VLOOKUP(A500,'[1]CUT Bs'!A:S,7,FALSE)</f>
        <v>0</v>
      </c>
      <c r="M500" s="217">
        <f>VLOOKUP(A500,'[1]CUT Bs'!A:S,8,FALSE)</f>
        <v>0</v>
      </c>
      <c r="N500" s="217">
        <f>VLOOKUP(A500,'[1]CUT Bs'!A:S,9,FALSE)</f>
        <v>0</v>
      </c>
      <c r="O500" s="217">
        <f>VLOOKUP(A500,'[1]CUT Bs'!A:S,10,FALSE)</f>
        <v>0</v>
      </c>
      <c r="P500" s="217">
        <f>VLOOKUP(A500,'[1]CUT Bs'!A:S,11,FALSE)</f>
        <v>0</v>
      </c>
      <c r="Q500" s="217">
        <f>VLOOKUP(A500,'[1]CUT Bs'!A:S,12,FALSE)</f>
        <v>0</v>
      </c>
      <c r="R500" s="217">
        <f>VLOOKUP(A500,'[1]CUT Bs'!A:S,13,FALSE)</f>
        <v>0</v>
      </c>
      <c r="S500" s="217">
        <f>VLOOKUP(A500,'[1]CUT Bs'!A:S,14,FALSE)</f>
        <v>0</v>
      </c>
      <c r="T500" s="217">
        <f>VLOOKUP(A500,'[1]CUT Bs'!A:S,15,FALSE)</f>
        <v>0</v>
      </c>
      <c r="U500" s="217">
        <f>VLOOKUP(A500,'[1]CUT Bs'!A:S,16,FALSE)</f>
        <v>0</v>
      </c>
      <c r="V500" s="217">
        <f>VLOOKUP(A500,'[1]CUT Bs'!A:S,17,FALSE)</f>
        <v>0</v>
      </c>
      <c r="W500" s="217">
        <f>VLOOKUP(A500,'[1]RES. TRL'!F:H,2,FALSE)</f>
        <v>0</v>
      </c>
      <c r="X500" s="217">
        <f>VLOOKUP(A500,'[1]RES. TRL'!F:H,3,FALSE)</f>
        <v>0</v>
      </c>
      <c r="Y500" s="217">
        <f>VLOOKUP(A500,'[1]CUT USD'!A:N,2,FALSE)</f>
        <v>0</v>
      </c>
      <c r="Z500" s="217">
        <f>VLOOKUP(A500,'[1]CUT USD'!A:N,3,FALSE)</f>
        <v>0</v>
      </c>
      <c r="AA500" s="217">
        <f>VLOOKUP(A500,'[1]CUT USD'!A:N,4,FALSE)</f>
        <v>0</v>
      </c>
      <c r="AB500" s="217">
        <f>VLOOKUP(A500,'[1]CUT USD'!A:N,5,FALSE)</f>
        <v>0</v>
      </c>
      <c r="AC500" s="217">
        <f>VLOOKUP(A500,'[1]CUT USD'!A:N,6,FALSE)</f>
        <v>0</v>
      </c>
      <c r="AD500" s="217">
        <f>VLOOKUP(A500,'[1]CUT USD'!A:N,7,FALSE)</f>
        <v>0</v>
      </c>
      <c r="AE500" s="217">
        <f>VLOOKUP(A500,'[1]CUT USD'!A:N,8,FALSE)</f>
        <v>0</v>
      </c>
      <c r="AF500" s="217">
        <f>VLOOKUP(A500,'[1]CUT USD'!A:N,9,FALSE)</f>
        <v>0</v>
      </c>
      <c r="AG500" s="217">
        <f>VLOOKUP(A500,'[1]CUT USD'!A:N,10,FALSE)</f>
        <v>0</v>
      </c>
      <c r="AH500" s="217">
        <f>VLOOKUP(A500,'[1]CUT USD'!A:N,11,FALSE)</f>
        <v>0</v>
      </c>
      <c r="AI500" s="217">
        <f>VLOOKUP(A500,'[1]CUT USD'!A:N,12,FALSE)</f>
        <v>0</v>
      </c>
      <c r="AJ500" s="217">
        <f>VLOOKUP(A500,'[1]CUT USD'!A:N,13,FALSE)</f>
        <v>0</v>
      </c>
      <c r="AK500" s="217">
        <f>VLOOKUP(A500,'[1]CUT USD'!A:N,14,FALSE)</f>
        <v>0</v>
      </c>
      <c r="AL500" s="160">
        <f t="shared" si="9"/>
        <v>0</v>
      </c>
      <c r="AO500" s="84"/>
    </row>
    <row r="501" spans="1:41" ht="33" customHeight="1">
      <c r="A501" s="134">
        <v>1701</v>
      </c>
      <c r="B501" s="135" t="str">
        <f>PROPER(VLOOKUP(A501,[1]bd_lista!$A:$D,2,FALSE))</f>
        <v>Gobierno Autónomo Municipal De Santa Cruz De La Sierra</v>
      </c>
      <c r="C501" s="229" t="s">
        <v>11991</v>
      </c>
      <c r="D501" s="217">
        <f>VLOOKUP(A501,'[1]RES. TRL'!A:C,2,FALSE)</f>
        <v>0</v>
      </c>
      <c r="E501" s="217">
        <f>VLOOKUP(A501,'[1]RES. TRL'!A:C,3,FALSE)</f>
        <v>0</v>
      </c>
      <c r="F501" s="217">
        <f>VLOOKUP(A501,[1]RES.CDI!A:B,2,FALSE)</f>
        <v>0</v>
      </c>
      <c r="G501" s="217">
        <f>VLOOKUP(A501,'[1]CUT Bs'!A:S,2,FALSE)</f>
        <v>0</v>
      </c>
      <c r="H501" s="217">
        <f>VLOOKUP(A501,'[1]CUT Bs'!A:S,3,FALSE)</f>
        <v>0</v>
      </c>
      <c r="I501" s="217">
        <f>VLOOKUP(A501,'[1]CUT Bs'!A:S,4,FALSE)</f>
        <v>0</v>
      </c>
      <c r="J501" s="217">
        <f>VLOOKUP(A501,'[1]CUT Bs'!A:S,5,FALSE)</f>
        <v>0</v>
      </c>
      <c r="K501" s="217">
        <f>VLOOKUP(A501,'[1]CUT Bs'!A:S,6,FALSE)</f>
        <v>0</v>
      </c>
      <c r="L501" s="217">
        <f>VLOOKUP(A501,'[1]CUT Bs'!A:S,7,FALSE)</f>
        <v>0</v>
      </c>
      <c r="M501" s="217">
        <f>VLOOKUP(A501,'[1]CUT Bs'!A:S,8,FALSE)</f>
        <v>0</v>
      </c>
      <c r="N501" s="217">
        <f>VLOOKUP(A501,'[1]CUT Bs'!A:S,9,FALSE)</f>
        <v>0</v>
      </c>
      <c r="O501" s="217">
        <f>VLOOKUP(A501,'[1]CUT Bs'!A:S,10,FALSE)</f>
        <v>0</v>
      </c>
      <c r="P501" s="217">
        <f>VLOOKUP(A501,'[1]CUT Bs'!A:S,11,FALSE)</f>
        <v>0</v>
      </c>
      <c r="Q501" s="217">
        <f>VLOOKUP(A501,'[1]CUT Bs'!A:S,12,FALSE)</f>
        <v>0</v>
      </c>
      <c r="R501" s="217">
        <f>VLOOKUP(A501,'[1]CUT Bs'!A:S,13,FALSE)</f>
        <v>0</v>
      </c>
      <c r="S501" s="217">
        <f>VLOOKUP(A501,'[1]CUT Bs'!A:S,14,FALSE)</f>
        <v>0</v>
      </c>
      <c r="T501" s="217">
        <f>VLOOKUP(A501,'[1]CUT Bs'!A:S,15,FALSE)</f>
        <v>0</v>
      </c>
      <c r="U501" s="217">
        <f>VLOOKUP(A501,'[1]CUT Bs'!A:S,16,FALSE)</f>
        <v>0</v>
      </c>
      <c r="V501" s="217">
        <f>VLOOKUP(A501,'[1]CUT Bs'!A:S,17,FALSE)</f>
        <v>0</v>
      </c>
      <c r="W501" s="217">
        <f>VLOOKUP(A501,'[1]RES. TRL'!F:H,2,FALSE)</f>
        <v>0</v>
      </c>
      <c r="X501" s="217">
        <f>VLOOKUP(A501,'[1]RES. TRL'!F:H,3,FALSE)</f>
        <v>0</v>
      </c>
      <c r="Y501" s="217">
        <f>VLOOKUP(A501,'[1]CUT USD'!A:N,2,FALSE)</f>
        <v>0</v>
      </c>
      <c r="Z501" s="217">
        <f>VLOOKUP(A501,'[1]CUT USD'!A:N,3,FALSE)</f>
        <v>0</v>
      </c>
      <c r="AA501" s="217">
        <f>VLOOKUP(A501,'[1]CUT USD'!A:N,4,FALSE)</f>
        <v>0</v>
      </c>
      <c r="AB501" s="217">
        <f>VLOOKUP(A501,'[1]CUT USD'!A:N,5,FALSE)</f>
        <v>0</v>
      </c>
      <c r="AC501" s="217">
        <f>VLOOKUP(A501,'[1]CUT USD'!A:N,6,FALSE)</f>
        <v>0</v>
      </c>
      <c r="AD501" s="217">
        <f>VLOOKUP(A501,'[1]CUT USD'!A:N,7,FALSE)</f>
        <v>0</v>
      </c>
      <c r="AE501" s="217">
        <f>VLOOKUP(A501,'[1]CUT USD'!A:N,8,FALSE)</f>
        <v>0</v>
      </c>
      <c r="AF501" s="217">
        <f>VLOOKUP(A501,'[1]CUT USD'!A:N,9,FALSE)</f>
        <v>0</v>
      </c>
      <c r="AG501" s="217">
        <f>VLOOKUP(A501,'[1]CUT USD'!A:N,10,FALSE)</f>
        <v>0</v>
      </c>
      <c r="AH501" s="217">
        <f>VLOOKUP(A501,'[1]CUT USD'!A:N,11,FALSE)</f>
        <v>0</v>
      </c>
      <c r="AI501" s="217">
        <f>VLOOKUP(A501,'[1]CUT USD'!A:N,12,FALSE)</f>
        <v>0</v>
      </c>
      <c r="AJ501" s="217">
        <f>VLOOKUP(A501,'[1]CUT USD'!A:N,13,FALSE)</f>
        <v>0</v>
      </c>
      <c r="AK501" s="217">
        <f>VLOOKUP(A501,'[1]CUT USD'!A:N,14,FALSE)</f>
        <v>0</v>
      </c>
      <c r="AL501" s="160">
        <f t="shared" si="9"/>
        <v>0</v>
      </c>
      <c r="AO501" s="84"/>
    </row>
    <row r="502" spans="1:41" ht="33" customHeight="1">
      <c r="A502" s="134">
        <v>1702</v>
      </c>
      <c r="B502" s="135" t="str">
        <f>PROPER(VLOOKUP(A502,[1]bd_lista!$A:$D,2,FALSE))</f>
        <v>Gobierno Autónomo Municipal De Cotoca</v>
      </c>
      <c r="C502" s="229" t="s">
        <v>11991</v>
      </c>
      <c r="D502" s="217">
        <f>VLOOKUP(A502,'[1]RES. TRL'!A:C,2,FALSE)</f>
        <v>0</v>
      </c>
      <c r="E502" s="217">
        <f>VLOOKUP(A502,'[1]RES. TRL'!A:C,3,FALSE)</f>
        <v>0</v>
      </c>
      <c r="F502" s="217">
        <f>VLOOKUP(A502,[1]RES.CDI!A:B,2,FALSE)</f>
        <v>0</v>
      </c>
      <c r="G502" s="217">
        <f>VLOOKUP(A502,'[1]CUT Bs'!A:S,2,FALSE)</f>
        <v>0</v>
      </c>
      <c r="H502" s="217">
        <f>VLOOKUP(A502,'[1]CUT Bs'!A:S,3,FALSE)</f>
        <v>0</v>
      </c>
      <c r="I502" s="217">
        <f>VLOOKUP(A502,'[1]CUT Bs'!A:S,4,FALSE)</f>
        <v>0</v>
      </c>
      <c r="J502" s="217">
        <f>VLOOKUP(A502,'[1]CUT Bs'!A:S,5,FALSE)</f>
        <v>0</v>
      </c>
      <c r="K502" s="217">
        <f>VLOOKUP(A502,'[1]CUT Bs'!A:S,6,FALSE)</f>
        <v>0</v>
      </c>
      <c r="L502" s="217">
        <f>VLOOKUP(A502,'[1]CUT Bs'!A:S,7,FALSE)</f>
        <v>0</v>
      </c>
      <c r="M502" s="217">
        <f>VLOOKUP(A502,'[1]CUT Bs'!A:S,8,FALSE)</f>
        <v>0</v>
      </c>
      <c r="N502" s="217">
        <f>VLOOKUP(A502,'[1]CUT Bs'!A:S,9,FALSE)</f>
        <v>0</v>
      </c>
      <c r="O502" s="217">
        <f>VLOOKUP(A502,'[1]CUT Bs'!A:S,10,FALSE)</f>
        <v>0</v>
      </c>
      <c r="P502" s="217">
        <f>VLOOKUP(A502,'[1]CUT Bs'!A:S,11,FALSE)</f>
        <v>0</v>
      </c>
      <c r="Q502" s="217">
        <f>VLOOKUP(A502,'[1]CUT Bs'!A:S,12,FALSE)</f>
        <v>0</v>
      </c>
      <c r="R502" s="217">
        <f>VLOOKUP(A502,'[1]CUT Bs'!A:S,13,FALSE)</f>
        <v>0</v>
      </c>
      <c r="S502" s="217">
        <f>VLOOKUP(A502,'[1]CUT Bs'!A:S,14,FALSE)</f>
        <v>0</v>
      </c>
      <c r="T502" s="217">
        <f>VLOOKUP(A502,'[1]CUT Bs'!A:S,15,FALSE)</f>
        <v>0</v>
      </c>
      <c r="U502" s="217">
        <f>VLOOKUP(A502,'[1]CUT Bs'!A:S,16,FALSE)</f>
        <v>0</v>
      </c>
      <c r="V502" s="217">
        <f>VLOOKUP(A502,'[1]CUT Bs'!A:S,17,FALSE)</f>
        <v>0</v>
      </c>
      <c r="W502" s="217">
        <f>VLOOKUP(A502,'[1]RES. TRL'!F:H,2,FALSE)</f>
        <v>0</v>
      </c>
      <c r="X502" s="217">
        <f>VLOOKUP(A502,'[1]RES. TRL'!F:H,3,FALSE)</f>
        <v>0</v>
      </c>
      <c r="Y502" s="217">
        <f>VLOOKUP(A502,'[1]CUT USD'!A:N,2,FALSE)</f>
        <v>0</v>
      </c>
      <c r="Z502" s="217">
        <f>VLOOKUP(A502,'[1]CUT USD'!A:N,3,FALSE)</f>
        <v>0</v>
      </c>
      <c r="AA502" s="217">
        <f>VLOOKUP(A502,'[1]CUT USD'!A:N,4,FALSE)</f>
        <v>0</v>
      </c>
      <c r="AB502" s="217">
        <f>VLOOKUP(A502,'[1]CUT USD'!A:N,5,FALSE)</f>
        <v>0</v>
      </c>
      <c r="AC502" s="217">
        <f>VLOOKUP(A502,'[1]CUT USD'!A:N,6,FALSE)</f>
        <v>0</v>
      </c>
      <c r="AD502" s="217">
        <f>VLOOKUP(A502,'[1]CUT USD'!A:N,7,FALSE)</f>
        <v>0</v>
      </c>
      <c r="AE502" s="217">
        <f>VLOOKUP(A502,'[1]CUT USD'!A:N,8,FALSE)</f>
        <v>0</v>
      </c>
      <c r="AF502" s="217">
        <f>VLOOKUP(A502,'[1]CUT USD'!A:N,9,FALSE)</f>
        <v>0</v>
      </c>
      <c r="AG502" s="217">
        <f>VLOOKUP(A502,'[1]CUT USD'!A:N,10,FALSE)</f>
        <v>0</v>
      </c>
      <c r="AH502" s="217">
        <f>VLOOKUP(A502,'[1]CUT USD'!A:N,11,FALSE)</f>
        <v>0</v>
      </c>
      <c r="AI502" s="217">
        <f>VLOOKUP(A502,'[1]CUT USD'!A:N,12,FALSE)</f>
        <v>0</v>
      </c>
      <c r="AJ502" s="217">
        <f>VLOOKUP(A502,'[1]CUT USD'!A:N,13,FALSE)</f>
        <v>0</v>
      </c>
      <c r="AK502" s="217">
        <f>VLOOKUP(A502,'[1]CUT USD'!A:N,14,FALSE)</f>
        <v>0</v>
      </c>
      <c r="AL502" s="160">
        <f t="shared" si="9"/>
        <v>0</v>
      </c>
      <c r="AO502" s="84"/>
    </row>
    <row r="503" spans="1:41" ht="33" customHeight="1">
      <c r="A503" s="134">
        <v>1703</v>
      </c>
      <c r="B503" s="135" t="str">
        <f>PROPER(VLOOKUP(A503,[1]bd_lista!$A:$D,2,FALSE))</f>
        <v>Gobierno Autónomo Municipal De Porongo (Ayacucho)</v>
      </c>
      <c r="C503" s="229" t="s">
        <v>11991</v>
      </c>
      <c r="D503" s="217">
        <f>VLOOKUP(A503,'[1]RES. TRL'!A:C,2,FALSE)</f>
        <v>0</v>
      </c>
      <c r="E503" s="217">
        <f>VLOOKUP(A503,'[1]RES. TRL'!A:C,3,FALSE)</f>
        <v>0</v>
      </c>
      <c r="F503" s="217">
        <f>VLOOKUP(A503,[1]RES.CDI!A:B,2,FALSE)</f>
        <v>0</v>
      </c>
      <c r="G503" s="217">
        <f>VLOOKUP(A503,'[1]CUT Bs'!A:S,2,FALSE)</f>
        <v>0</v>
      </c>
      <c r="H503" s="217">
        <f>VLOOKUP(A503,'[1]CUT Bs'!A:S,3,FALSE)</f>
        <v>0</v>
      </c>
      <c r="I503" s="217">
        <f>VLOOKUP(A503,'[1]CUT Bs'!A:S,4,FALSE)</f>
        <v>0</v>
      </c>
      <c r="J503" s="217">
        <f>VLOOKUP(A503,'[1]CUT Bs'!A:S,5,FALSE)</f>
        <v>0</v>
      </c>
      <c r="K503" s="217">
        <f>VLOOKUP(A503,'[1]CUT Bs'!A:S,6,FALSE)</f>
        <v>0</v>
      </c>
      <c r="L503" s="217">
        <f>VLOOKUP(A503,'[1]CUT Bs'!A:S,7,FALSE)</f>
        <v>0</v>
      </c>
      <c r="M503" s="217">
        <f>VLOOKUP(A503,'[1]CUT Bs'!A:S,8,FALSE)</f>
        <v>0</v>
      </c>
      <c r="N503" s="217">
        <f>VLOOKUP(A503,'[1]CUT Bs'!A:S,9,FALSE)</f>
        <v>0</v>
      </c>
      <c r="O503" s="217">
        <f>VLOOKUP(A503,'[1]CUT Bs'!A:S,10,FALSE)</f>
        <v>0</v>
      </c>
      <c r="P503" s="217">
        <f>VLOOKUP(A503,'[1]CUT Bs'!A:S,11,FALSE)</f>
        <v>0</v>
      </c>
      <c r="Q503" s="217">
        <f>VLOOKUP(A503,'[1]CUT Bs'!A:S,12,FALSE)</f>
        <v>0</v>
      </c>
      <c r="R503" s="217">
        <f>VLOOKUP(A503,'[1]CUT Bs'!A:S,13,FALSE)</f>
        <v>0</v>
      </c>
      <c r="S503" s="217">
        <f>VLOOKUP(A503,'[1]CUT Bs'!A:S,14,FALSE)</f>
        <v>0</v>
      </c>
      <c r="T503" s="217">
        <f>VLOOKUP(A503,'[1]CUT Bs'!A:S,15,FALSE)</f>
        <v>0</v>
      </c>
      <c r="U503" s="217">
        <f>VLOOKUP(A503,'[1]CUT Bs'!A:S,16,FALSE)</f>
        <v>0</v>
      </c>
      <c r="V503" s="217">
        <f>VLOOKUP(A503,'[1]CUT Bs'!A:S,17,FALSE)</f>
        <v>0</v>
      </c>
      <c r="W503" s="217">
        <f>VLOOKUP(A503,'[1]RES. TRL'!F:H,2,FALSE)</f>
        <v>0</v>
      </c>
      <c r="X503" s="217">
        <f>VLOOKUP(A503,'[1]RES. TRL'!F:H,3,FALSE)</f>
        <v>0</v>
      </c>
      <c r="Y503" s="217">
        <f>VLOOKUP(A503,'[1]CUT USD'!A:N,2,FALSE)</f>
        <v>0</v>
      </c>
      <c r="Z503" s="217">
        <f>VLOOKUP(A503,'[1]CUT USD'!A:N,3,FALSE)</f>
        <v>0</v>
      </c>
      <c r="AA503" s="217">
        <f>VLOOKUP(A503,'[1]CUT USD'!A:N,4,FALSE)</f>
        <v>0</v>
      </c>
      <c r="AB503" s="217">
        <f>VLOOKUP(A503,'[1]CUT USD'!A:N,5,FALSE)</f>
        <v>0</v>
      </c>
      <c r="AC503" s="217">
        <f>VLOOKUP(A503,'[1]CUT USD'!A:N,6,FALSE)</f>
        <v>0</v>
      </c>
      <c r="AD503" s="217">
        <f>VLOOKUP(A503,'[1]CUT USD'!A:N,7,FALSE)</f>
        <v>0</v>
      </c>
      <c r="AE503" s="217">
        <f>VLOOKUP(A503,'[1]CUT USD'!A:N,8,FALSE)</f>
        <v>0</v>
      </c>
      <c r="AF503" s="217">
        <f>VLOOKUP(A503,'[1]CUT USD'!A:N,9,FALSE)</f>
        <v>0</v>
      </c>
      <c r="AG503" s="217">
        <f>VLOOKUP(A503,'[1]CUT USD'!A:N,10,FALSE)</f>
        <v>0</v>
      </c>
      <c r="AH503" s="217">
        <f>VLOOKUP(A503,'[1]CUT USD'!A:N,11,FALSE)</f>
        <v>0</v>
      </c>
      <c r="AI503" s="217">
        <f>VLOOKUP(A503,'[1]CUT USD'!A:N,12,FALSE)</f>
        <v>0</v>
      </c>
      <c r="AJ503" s="217">
        <f>VLOOKUP(A503,'[1]CUT USD'!A:N,13,FALSE)</f>
        <v>0</v>
      </c>
      <c r="AK503" s="217">
        <f>VLOOKUP(A503,'[1]CUT USD'!A:N,14,FALSE)</f>
        <v>0</v>
      </c>
      <c r="AL503" s="160">
        <f t="shared" si="9"/>
        <v>0</v>
      </c>
      <c r="AO503" s="84"/>
    </row>
    <row r="504" spans="1:41" ht="33" customHeight="1">
      <c r="A504" s="134">
        <v>1704</v>
      </c>
      <c r="B504" s="135" t="str">
        <f>PROPER(VLOOKUP(A504,[1]bd_lista!$A:$D,2,FALSE))</f>
        <v>Gobierno Autónomo Municipal De La Guardia</v>
      </c>
      <c r="C504" s="229" t="s">
        <v>11991</v>
      </c>
      <c r="D504" s="217">
        <f>VLOOKUP(A504,'[1]RES. TRL'!A:C,2,FALSE)</f>
        <v>0</v>
      </c>
      <c r="E504" s="217">
        <f>VLOOKUP(A504,'[1]RES. TRL'!A:C,3,FALSE)</f>
        <v>0</v>
      </c>
      <c r="F504" s="217">
        <f>VLOOKUP(A504,[1]RES.CDI!A:B,2,FALSE)</f>
        <v>0</v>
      </c>
      <c r="G504" s="217">
        <f>VLOOKUP(A504,'[1]CUT Bs'!A:S,2,FALSE)</f>
        <v>0</v>
      </c>
      <c r="H504" s="217">
        <f>VLOOKUP(A504,'[1]CUT Bs'!A:S,3,FALSE)</f>
        <v>0</v>
      </c>
      <c r="I504" s="217">
        <f>VLOOKUP(A504,'[1]CUT Bs'!A:S,4,FALSE)</f>
        <v>0</v>
      </c>
      <c r="J504" s="217">
        <f>VLOOKUP(A504,'[1]CUT Bs'!A:S,5,FALSE)</f>
        <v>0</v>
      </c>
      <c r="K504" s="217">
        <f>VLOOKUP(A504,'[1]CUT Bs'!A:S,6,FALSE)</f>
        <v>0</v>
      </c>
      <c r="L504" s="217">
        <f>VLOOKUP(A504,'[1]CUT Bs'!A:S,7,FALSE)</f>
        <v>0</v>
      </c>
      <c r="M504" s="217">
        <f>VLOOKUP(A504,'[1]CUT Bs'!A:S,8,FALSE)</f>
        <v>0</v>
      </c>
      <c r="N504" s="217">
        <f>VLOOKUP(A504,'[1]CUT Bs'!A:S,9,FALSE)</f>
        <v>0</v>
      </c>
      <c r="O504" s="217">
        <f>VLOOKUP(A504,'[1]CUT Bs'!A:S,10,FALSE)</f>
        <v>0</v>
      </c>
      <c r="P504" s="217">
        <f>VLOOKUP(A504,'[1]CUT Bs'!A:S,11,FALSE)</f>
        <v>0</v>
      </c>
      <c r="Q504" s="217">
        <f>VLOOKUP(A504,'[1]CUT Bs'!A:S,12,FALSE)</f>
        <v>0</v>
      </c>
      <c r="R504" s="217">
        <f>VLOOKUP(A504,'[1]CUT Bs'!A:S,13,FALSE)</f>
        <v>0</v>
      </c>
      <c r="S504" s="217">
        <f>VLOOKUP(A504,'[1]CUT Bs'!A:S,14,FALSE)</f>
        <v>0</v>
      </c>
      <c r="T504" s="217">
        <f>VLOOKUP(A504,'[1]CUT Bs'!A:S,15,FALSE)</f>
        <v>0</v>
      </c>
      <c r="U504" s="217">
        <f>VLOOKUP(A504,'[1]CUT Bs'!A:S,16,FALSE)</f>
        <v>0</v>
      </c>
      <c r="V504" s="217">
        <f>VLOOKUP(A504,'[1]CUT Bs'!A:S,17,FALSE)</f>
        <v>0</v>
      </c>
      <c r="W504" s="217">
        <f>VLOOKUP(A504,'[1]RES. TRL'!F:H,2,FALSE)</f>
        <v>0</v>
      </c>
      <c r="X504" s="217">
        <f>VLOOKUP(A504,'[1]RES. TRL'!F:H,3,FALSE)</f>
        <v>0</v>
      </c>
      <c r="Y504" s="217">
        <f>VLOOKUP(A504,'[1]CUT USD'!A:N,2,FALSE)</f>
        <v>0</v>
      </c>
      <c r="Z504" s="217">
        <f>VLOOKUP(A504,'[1]CUT USD'!A:N,3,FALSE)</f>
        <v>0</v>
      </c>
      <c r="AA504" s="217">
        <f>VLOOKUP(A504,'[1]CUT USD'!A:N,4,FALSE)</f>
        <v>0</v>
      </c>
      <c r="AB504" s="217">
        <f>VLOOKUP(A504,'[1]CUT USD'!A:N,5,FALSE)</f>
        <v>0</v>
      </c>
      <c r="AC504" s="217">
        <f>VLOOKUP(A504,'[1]CUT USD'!A:N,6,FALSE)</f>
        <v>0</v>
      </c>
      <c r="AD504" s="217">
        <f>VLOOKUP(A504,'[1]CUT USD'!A:N,7,FALSE)</f>
        <v>0</v>
      </c>
      <c r="AE504" s="217">
        <f>VLOOKUP(A504,'[1]CUT USD'!A:N,8,FALSE)</f>
        <v>0</v>
      </c>
      <c r="AF504" s="217">
        <f>VLOOKUP(A504,'[1]CUT USD'!A:N,9,FALSE)</f>
        <v>0</v>
      </c>
      <c r="AG504" s="217">
        <f>VLOOKUP(A504,'[1]CUT USD'!A:N,10,FALSE)</f>
        <v>0</v>
      </c>
      <c r="AH504" s="217">
        <f>VLOOKUP(A504,'[1]CUT USD'!A:N,11,FALSE)</f>
        <v>0</v>
      </c>
      <c r="AI504" s="217">
        <f>VLOOKUP(A504,'[1]CUT USD'!A:N,12,FALSE)</f>
        <v>0</v>
      </c>
      <c r="AJ504" s="217">
        <f>VLOOKUP(A504,'[1]CUT USD'!A:N,13,FALSE)</f>
        <v>0</v>
      </c>
      <c r="AK504" s="217">
        <f>VLOOKUP(A504,'[1]CUT USD'!A:N,14,FALSE)</f>
        <v>0</v>
      </c>
      <c r="AL504" s="160">
        <f t="shared" si="9"/>
        <v>0</v>
      </c>
      <c r="AO504" s="84"/>
    </row>
    <row r="505" spans="1:41" ht="33" customHeight="1">
      <c r="A505" s="134">
        <v>1705</v>
      </c>
      <c r="B505" s="135" t="str">
        <f>PROPER(VLOOKUP(A505,[1]bd_lista!$A:$D,2,FALSE))</f>
        <v>Gobierno Autónomo Municipal De El Torno</v>
      </c>
      <c r="C505" s="229" t="s">
        <v>11991</v>
      </c>
      <c r="D505" s="217">
        <f>VLOOKUP(A505,'[1]RES. TRL'!A:C,2,FALSE)</f>
        <v>0</v>
      </c>
      <c r="E505" s="217">
        <f>VLOOKUP(A505,'[1]RES. TRL'!A:C,3,FALSE)</f>
        <v>0</v>
      </c>
      <c r="F505" s="217">
        <f>VLOOKUP(A505,[1]RES.CDI!A:B,2,FALSE)</f>
        <v>0</v>
      </c>
      <c r="G505" s="217">
        <f>VLOOKUP(A505,'[1]CUT Bs'!A:S,2,FALSE)</f>
        <v>0</v>
      </c>
      <c r="H505" s="217">
        <f>VLOOKUP(A505,'[1]CUT Bs'!A:S,3,FALSE)</f>
        <v>0</v>
      </c>
      <c r="I505" s="217">
        <f>VLOOKUP(A505,'[1]CUT Bs'!A:S,4,FALSE)</f>
        <v>0</v>
      </c>
      <c r="J505" s="217">
        <f>VLOOKUP(A505,'[1]CUT Bs'!A:S,5,FALSE)</f>
        <v>0</v>
      </c>
      <c r="K505" s="217">
        <f>VLOOKUP(A505,'[1]CUT Bs'!A:S,6,FALSE)</f>
        <v>0</v>
      </c>
      <c r="L505" s="217">
        <f>VLOOKUP(A505,'[1]CUT Bs'!A:S,7,FALSE)</f>
        <v>0</v>
      </c>
      <c r="M505" s="217">
        <f>VLOOKUP(A505,'[1]CUT Bs'!A:S,8,FALSE)</f>
        <v>0</v>
      </c>
      <c r="N505" s="217">
        <f>VLOOKUP(A505,'[1]CUT Bs'!A:S,9,FALSE)</f>
        <v>0</v>
      </c>
      <c r="O505" s="217">
        <f>VLOOKUP(A505,'[1]CUT Bs'!A:S,10,FALSE)</f>
        <v>0</v>
      </c>
      <c r="P505" s="217">
        <f>VLOOKUP(A505,'[1]CUT Bs'!A:S,11,FALSE)</f>
        <v>0</v>
      </c>
      <c r="Q505" s="217">
        <f>VLOOKUP(A505,'[1]CUT Bs'!A:S,12,FALSE)</f>
        <v>0</v>
      </c>
      <c r="R505" s="217">
        <f>VLOOKUP(A505,'[1]CUT Bs'!A:S,13,FALSE)</f>
        <v>0</v>
      </c>
      <c r="S505" s="217">
        <f>VLOOKUP(A505,'[1]CUT Bs'!A:S,14,FALSE)</f>
        <v>0</v>
      </c>
      <c r="T505" s="217">
        <f>VLOOKUP(A505,'[1]CUT Bs'!A:S,15,FALSE)</f>
        <v>0</v>
      </c>
      <c r="U505" s="217">
        <f>VLOOKUP(A505,'[1]CUT Bs'!A:S,16,FALSE)</f>
        <v>0</v>
      </c>
      <c r="V505" s="217">
        <f>VLOOKUP(A505,'[1]CUT Bs'!A:S,17,FALSE)</f>
        <v>0</v>
      </c>
      <c r="W505" s="217">
        <f>VLOOKUP(A505,'[1]RES. TRL'!F:H,2,FALSE)</f>
        <v>0</v>
      </c>
      <c r="X505" s="217">
        <f>VLOOKUP(A505,'[1]RES. TRL'!F:H,3,FALSE)</f>
        <v>0</v>
      </c>
      <c r="Y505" s="217">
        <f>VLOOKUP(A505,'[1]CUT USD'!A:N,2,FALSE)</f>
        <v>0</v>
      </c>
      <c r="Z505" s="217">
        <f>VLOOKUP(A505,'[1]CUT USD'!A:N,3,FALSE)</f>
        <v>0</v>
      </c>
      <c r="AA505" s="217">
        <f>VLOOKUP(A505,'[1]CUT USD'!A:N,4,FALSE)</f>
        <v>0</v>
      </c>
      <c r="AB505" s="217">
        <f>VLOOKUP(A505,'[1]CUT USD'!A:N,5,FALSE)</f>
        <v>0</v>
      </c>
      <c r="AC505" s="217">
        <f>VLOOKUP(A505,'[1]CUT USD'!A:N,6,FALSE)</f>
        <v>0</v>
      </c>
      <c r="AD505" s="217">
        <f>VLOOKUP(A505,'[1]CUT USD'!A:N,7,FALSE)</f>
        <v>0</v>
      </c>
      <c r="AE505" s="217">
        <f>VLOOKUP(A505,'[1]CUT USD'!A:N,8,FALSE)</f>
        <v>0</v>
      </c>
      <c r="AF505" s="217">
        <f>VLOOKUP(A505,'[1]CUT USD'!A:N,9,FALSE)</f>
        <v>0</v>
      </c>
      <c r="AG505" s="217">
        <f>VLOOKUP(A505,'[1]CUT USD'!A:N,10,FALSE)</f>
        <v>0</v>
      </c>
      <c r="AH505" s="217">
        <f>VLOOKUP(A505,'[1]CUT USD'!A:N,11,FALSE)</f>
        <v>0</v>
      </c>
      <c r="AI505" s="217">
        <f>VLOOKUP(A505,'[1]CUT USD'!A:N,12,FALSE)</f>
        <v>0</v>
      </c>
      <c r="AJ505" s="217">
        <f>VLOOKUP(A505,'[1]CUT USD'!A:N,13,FALSE)</f>
        <v>0</v>
      </c>
      <c r="AK505" s="217">
        <f>VLOOKUP(A505,'[1]CUT USD'!A:N,14,FALSE)</f>
        <v>0</v>
      </c>
      <c r="AL505" s="160">
        <f t="shared" si="9"/>
        <v>0</v>
      </c>
      <c r="AO505" s="84"/>
    </row>
    <row r="506" spans="1:41" ht="33" customHeight="1">
      <c r="A506" s="134">
        <v>1706</v>
      </c>
      <c r="B506" s="135" t="str">
        <f>PROPER(VLOOKUP(A506,[1]bd_lista!$A:$D,2,FALSE))</f>
        <v>Gobierno Autónomo Municipal De Warnes</v>
      </c>
      <c r="C506" s="229" t="s">
        <v>11991</v>
      </c>
      <c r="D506" s="217">
        <f>VLOOKUP(A506,'[1]RES. TRL'!A:C,2,FALSE)</f>
        <v>0</v>
      </c>
      <c r="E506" s="217">
        <f>VLOOKUP(A506,'[1]RES. TRL'!A:C,3,FALSE)</f>
        <v>0</v>
      </c>
      <c r="F506" s="217">
        <f>VLOOKUP(A506,[1]RES.CDI!A:B,2,FALSE)</f>
        <v>0</v>
      </c>
      <c r="G506" s="217">
        <f>VLOOKUP(A506,'[1]CUT Bs'!A:S,2,FALSE)</f>
        <v>0</v>
      </c>
      <c r="H506" s="217">
        <f>VLOOKUP(A506,'[1]CUT Bs'!A:S,3,FALSE)</f>
        <v>0</v>
      </c>
      <c r="I506" s="217">
        <f>VLOOKUP(A506,'[1]CUT Bs'!A:S,4,FALSE)</f>
        <v>0</v>
      </c>
      <c r="J506" s="217">
        <f>VLOOKUP(A506,'[1]CUT Bs'!A:S,5,FALSE)</f>
        <v>0</v>
      </c>
      <c r="K506" s="217">
        <f>VLOOKUP(A506,'[1]CUT Bs'!A:S,6,FALSE)</f>
        <v>0</v>
      </c>
      <c r="L506" s="217">
        <f>VLOOKUP(A506,'[1]CUT Bs'!A:S,7,FALSE)</f>
        <v>0</v>
      </c>
      <c r="M506" s="217">
        <f>VLOOKUP(A506,'[1]CUT Bs'!A:S,8,FALSE)</f>
        <v>0</v>
      </c>
      <c r="N506" s="217">
        <f>VLOOKUP(A506,'[1]CUT Bs'!A:S,9,FALSE)</f>
        <v>0</v>
      </c>
      <c r="O506" s="217">
        <f>VLOOKUP(A506,'[1]CUT Bs'!A:S,10,FALSE)</f>
        <v>0</v>
      </c>
      <c r="P506" s="217">
        <f>VLOOKUP(A506,'[1]CUT Bs'!A:S,11,FALSE)</f>
        <v>0</v>
      </c>
      <c r="Q506" s="217">
        <f>VLOOKUP(A506,'[1]CUT Bs'!A:S,12,FALSE)</f>
        <v>0</v>
      </c>
      <c r="R506" s="217">
        <f>VLOOKUP(A506,'[1]CUT Bs'!A:S,13,FALSE)</f>
        <v>0</v>
      </c>
      <c r="S506" s="217">
        <f>VLOOKUP(A506,'[1]CUT Bs'!A:S,14,FALSE)</f>
        <v>0</v>
      </c>
      <c r="T506" s="217">
        <f>VLOOKUP(A506,'[1]CUT Bs'!A:S,15,FALSE)</f>
        <v>0</v>
      </c>
      <c r="U506" s="217">
        <f>VLOOKUP(A506,'[1]CUT Bs'!A:S,16,FALSE)</f>
        <v>0</v>
      </c>
      <c r="V506" s="217">
        <f>VLOOKUP(A506,'[1]CUT Bs'!A:S,17,FALSE)</f>
        <v>0</v>
      </c>
      <c r="W506" s="217">
        <f>VLOOKUP(A506,'[1]RES. TRL'!F:H,2,FALSE)</f>
        <v>0</v>
      </c>
      <c r="X506" s="217">
        <f>VLOOKUP(A506,'[1]RES. TRL'!F:H,3,FALSE)</f>
        <v>0</v>
      </c>
      <c r="Y506" s="217">
        <f>VLOOKUP(A506,'[1]CUT USD'!A:N,2,FALSE)</f>
        <v>0</v>
      </c>
      <c r="Z506" s="217">
        <f>VLOOKUP(A506,'[1]CUT USD'!A:N,3,FALSE)</f>
        <v>0</v>
      </c>
      <c r="AA506" s="217">
        <f>VLOOKUP(A506,'[1]CUT USD'!A:N,4,FALSE)</f>
        <v>0</v>
      </c>
      <c r="AB506" s="217">
        <f>VLOOKUP(A506,'[1]CUT USD'!A:N,5,FALSE)</f>
        <v>0</v>
      </c>
      <c r="AC506" s="217">
        <f>VLOOKUP(A506,'[1]CUT USD'!A:N,6,FALSE)</f>
        <v>0</v>
      </c>
      <c r="AD506" s="217">
        <f>VLOOKUP(A506,'[1]CUT USD'!A:N,7,FALSE)</f>
        <v>0</v>
      </c>
      <c r="AE506" s="217">
        <f>VLOOKUP(A506,'[1]CUT USD'!A:N,8,FALSE)</f>
        <v>0</v>
      </c>
      <c r="AF506" s="217">
        <f>VLOOKUP(A506,'[1]CUT USD'!A:N,9,FALSE)</f>
        <v>0</v>
      </c>
      <c r="AG506" s="217">
        <f>VLOOKUP(A506,'[1]CUT USD'!A:N,10,FALSE)</f>
        <v>0</v>
      </c>
      <c r="AH506" s="217">
        <f>VLOOKUP(A506,'[1]CUT USD'!A:N,11,FALSE)</f>
        <v>0</v>
      </c>
      <c r="AI506" s="217">
        <f>VLOOKUP(A506,'[1]CUT USD'!A:N,12,FALSE)</f>
        <v>0</v>
      </c>
      <c r="AJ506" s="217">
        <f>VLOOKUP(A506,'[1]CUT USD'!A:N,13,FALSE)</f>
        <v>0</v>
      </c>
      <c r="AK506" s="217">
        <f>VLOOKUP(A506,'[1]CUT USD'!A:N,14,FALSE)</f>
        <v>0</v>
      </c>
      <c r="AL506" s="160">
        <f t="shared" si="9"/>
        <v>0</v>
      </c>
      <c r="AO506" s="84"/>
    </row>
    <row r="507" spans="1:41" ht="33" customHeight="1">
      <c r="A507" s="134">
        <v>1707</v>
      </c>
      <c r="B507" s="135" t="str">
        <f>PROPER(VLOOKUP(A507,[1]bd_lista!$A:$D,2,FALSE))</f>
        <v>Gobierno Autónomo Municipal De San Ignacio (San Ignacio De Velasco)</v>
      </c>
      <c r="C507" s="229" t="s">
        <v>11991</v>
      </c>
      <c r="D507" s="217">
        <f>VLOOKUP(A507,'[1]RES. TRL'!A:C,2,FALSE)</f>
        <v>0</v>
      </c>
      <c r="E507" s="217">
        <f>VLOOKUP(A507,'[1]RES. TRL'!A:C,3,FALSE)</f>
        <v>0</v>
      </c>
      <c r="F507" s="217">
        <f>VLOOKUP(A507,[1]RES.CDI!A:B,2,FALSE)</f>
        <v>0</v>
      </c>
      <c r="G507" s="217">
        <f>VLOOKUP(A507,'[1]CUT Bs'!A:S,2,FALSE)</f>
        <v>0</v>
      </c>
      <c r="H507" s="217">
        <f>VLOOKUP(A507,'[1]CUT Bs'!A:S,3,FALSE)</f>
        <v>0</v>
      </c>
      <c r="I507" s="217">
        <f>VLOOKUP(A507,'[1]CUT Bs'!A:S,4,FALSE)</f>
        <v>0</v>
      </c>
      <c r="J507" s="217">
        <f>VLOOKUP(A507,'[1]CUT Bs'!A:S,5,FALSE)</f>
        <v>0</v>
      </c>
      <c r="K507" s="217">
        <f>VLOOKUP(A507,'[1]CUT Bs'!A:S,6,FALSE)</f>
        <v>0</v>
      </c>
      <c r="L507" s="217">
        <f>VLOOKUP(A507,'[1]CUT Bs'!A:S,7,FALSE)</f>
        <v>0</v>
      </c>
      <c r="M507" s="217">
        <f>VLOOKUP(A507,'[1]CUT Bs'!A:S,8,FALSE)</f>
        <v>0</v>
      </c>
      <c r="N507" s="217">
        <f>VLOOKUP(A507,'[1]CUT Bs'!A:S,9,FALSE)</f>
        <v>0</v>
      </c>
      <c r="O507" s="217">
        <f>VLOOKUP(A507,'[1]CUT Bs'!A:S,10,FALSE)</f>
        <v>0</v>
      </c>
      <c r="P507" s="217">
        <f>VLOOKUP(A507,'[1]CUT Bs'!A:S,11,FALSE)</f>
        <v>0</v>
      </c>
      <c r="Q507" s="217">
        <f>VLOOKUP(A507,'[1]CUT Bs'!A:S,12,FALSE)</f>
        <v>0</v>
      </c>
      <c r="R507" s="217">
        <f>VLOOKUP(A507,'[1]CUT Bs'!A:S,13,FALSE)</f>
        <v>0</v>
      </c>
      <c r="S507" s="217">
        <f>VLOOKUP(A507,'[1]CUT Bs'!A:S,14,FALSE)</f>
        <v>0</v>
      </c>
      <c r="T507" s="217">
        <f>VLOOKUP(A507,'[1]CUT Bs'!A:S,15,FALSE)</f>
        <v>0</v>
      </c>
      <c r="U507" s="217">
        <f>VLOOKUP(A507,'[1]CUT Bs'!A:S,16,FALSE)</f>
        <v>0</v>
      </c>
      <c r="V507" s="217">
        <f>VLOOKUP(A507,'[1]CUT Bs'!A:S,17,FALSE)</f>
        <v>0</v>
      </c>
      <c r="W507" s="217">
        <f>VLOOKUP(A507,'[1]RES. TRL'!F:H,2,FALSE)</f>
        <v>0</v>
      </c>
      <c r="X507" s="217">
        <f>VLOOKUP(A507,'[1]RES. TRL'!F:H,3,FALSE)</f>
        <v>0</v>
      </c>
      <c r="Y507" s="217">
        <f>VLOOKUP(A507,'[1]CUT USD'!A:N,2,FALSE)</f>
        <v>0</v>
      </c>
      <c r="Z507" s="217">
        <f>VLOOKUP(A507,'[1]CUT USD'!A:N,3,FALSE)</f>
        <v>0</v>
      </c>
      <c r="AA507" s="217">
        <f>VLOOKUP(A507,'[1]CUT USD'!A:N,4,FALSE)</f>
        <v>0</v>
      </c>
      <c r="AB507" s="217">
        <f>VLOOKUP(A507,'[1]CUT USD'!A:N,5,FALSE)</f>
        <v>0</v>
      </c>
      <c r="AC507" s="217">
        <f>VLOOKUP(A507,'[1]CUT USD'!A:N,6,FALSE)</f>
        <v>0</v>
      </c>
      <c r="AD507" s="217">
        <f>VLOOKUP(A507,'[1]CUT USD'!A:N,7,FALSE)</f>
        <v>0</v>
      </c>
      <c r="AE507" s="217">
        <f>VLOOKUP(A507,'[1]CUT USD'!A:N,8,FALSE)</f>
        <v>0</v>
      </c>
      <c r="AF507" s="217">
        <f>VLOOKUP(A507,'[1]CUT USD'!A:N,9,FALSE)</f>
        <v>0</v>
      </c>
      <c r="AG507" s="217">
        <f>VLOOKUP(A507,'[1]CUT USD'!A:N,10,FALSE)</f>
        <v>0</v>
      </c>
      <c r="AH507" s="217">
        <f>VLOOKUP(A507,'[1]CUT USD'!A:N,11,FALSE)</f>
        <v>0</v>
      </c>
      <c r="AI507" s="217">
        <f>VLOOKUP(A507,'[1]CUT USD'!A:N,12,FALSE)</f>
        <v>0</v>
      </c>
      <c r="AJ507" s="217">
        <f>VLOOKUP(A507,'[1]CUT USD'!A:N,13,FALSE)</f>
        <v>0</v>
      </c>
      <c r="AK507" s="217">
        <f>VLOOKUP(A507,'[1]CUT USD'!A:N,14,FALSE)</f>
        <v>0</v>
      </c>
      <c r="AL507" s="160">
        <f t="shared" si="9"/>
        <v>0</v>
      </c>
      <c r="AO507" s="84"/>
    </row>
    <row r="508" spans="1:41" ht="33" customHeight="1">
      <c r="A508" s="134">
        <v>1708</v>
      </c>
      <c r="B508" s="135" t="str">
        <f>PROPER(VLOOKUP(A508,[1]bd_lista!$A:$D,2,FALSE))</f>
        <v>Gobierno Autónomo Municipal De San Miguel (San Miguel De Velasco)</v>
      </c>
      <c r="C508" s="229" t="s">
        <v>11991</v>
      </c>
      <c r="D508" s="217">
        <f>VLOOKUP(A508,'[1]RES. TRL'!A:C,2,FALSE)</f>
        <v>0</v>
      </c>
      <c r="E508" s="217">
        <f>VLOOKUP(A508,'[1]RES. TRL'!A:C,3,FALSE)</f>
        <v>0</v>
      </c>
      <c r="F508" s="217">
        <f>VLOOKUP(A508,[1]RES.CDI!A:B,2,FALSE)</f>
        <v>0</v>
      </c>
      <c r="G508" s="217">
        <f>VLOOKUP(A508,'[1]CUT Bs'!A:S,2,FALSE)</f>
        <v>0</v>
      </c>
      <c r="H508" s="217">
        <f>VLOOKUP(A508,'[1]CUT Bs'!A:S,3,FALSE)</f>
        <v>0</v>
      </c>
      <c r="I508" s="217">
        <f>VLOOKUP(A508,'[1]CUT Bs'!A:S,4,FALSE)</f>
        <v>0</v>
      </c>
      <c r="J508" s="217">
        <f>VLOOKUP(A508,'[1]CUT Bs'!A:S,5,FALSE)</f>
        <v>0</v>
      </c>
      <c r="K508" s="217">
        <f>VLOOKUP(A508,'[1]CUT Bs'!A:S,6,FALSE)</f>
        <v>0</v>
      </c>
      <c r="L508" s="217">
        <f>VLOOKUP(A508,'[1]CUT Bs'!A:S,7,FALSE)</f>
        <v>0</v>
      </c>
      <c r="M508" s="217">
        <f>VLOOKUP(A508,'[1]CUT Bs'!A:S,8,FALSE)</f>
        <v>0</v>
      </c>
      <c r="N508" s="217">
        <f>VLOOKUP(A508,'[1]CUT Bs'!A:S,9,FALSE)</f>
        <v>0</v>
      </c>
      <c r="O508" s="217">
        <f>VLOOKUP(A508,'[1]CUT Bs'!A:S,10,FALSE)</f>
        <v>0</v>
      </c>
      <c r="P508" s="217">
        <f>VLOOKUP(A508,'[1]CUT Bs'!A:S,11,FALSE)</f>
        <v>0</v>
      </c>
      <c r="Q508" s="217">
        <f>VLOOKUP(A508,'[1]CUT Bs'!A:S,12,FALSE)</f>
        <v>0</v>
      </c>
      <c r="R508" s="217">
        <f>VLOOKUP(A508,'[1]CUT Bs'!A:S,13,FALSE)</f>
        <v>0</v>
      </c>
      <c r="S508" s="217">
        <f>VLOOKUP(A508,'[1]CUT Bs'!A:S,14,FALSE)</f>
        <v>0</v>
      </c>
      <c r="T508" s="217">
        <f>VLOOKUP(A508,'[1]CUT Bs'!A:S,15,FALSE)</f>
        <v>0</v>
      </c>
      <c r="U508" s="217">
        <f>VLOOKUP(A508,'[1]CUT Bs'!A:S,16,FALSE)</f>
        <v>0</v>
      </c>
      <c r="V508" s="217">
        <f>VLOOKUP(A508,'[1]CUT Bs'!A:S,17,FALSE)</f>
        <v>0</v>
      </c>
      <c r="W508" s="217">
        <f>VLOOKUP(A508,'[1]RES. TRL'!F:H,2,FALSE)</f>
        <v>0</v>
      </c>
      <c r="X508" s="217">
        <f>VLOOKUP(A508,'[1]RES. TRL'!F:H,3,FALSE)</f>
        <v>0</v>
      </c>
      <c r="Y508" s="217">
        <f>VLOOKUP(A508,'[1]CUT USD'!A:N,2,FALSE)</f>
        <v>0</v>
      </c>
      <c r="Z508" s="217">
        <f>VLOOKUP(A508,'[1]CUT USD'!A:N,3,FALSE)</f>
        <v>0</v>
      </c>
      <c r="AA508" s="217">
        <f>VLOOKUP(A508,'[1]CUT USD'!A:N,4,FALSE)</f>
        <v>0</v>
      </c>
      <c r="AB508" s="217">
        <f>VLOOKUP(A508,'[1]CUT USD'!A:N,5,FALSE)</f>
        <v>0</v>
      </c>
      <c r="AC508" s="217">
        <f>VLOOKUP(A508,'[1]CUT USD'!A:N,6,FALSE)</f>
        <v>0</v>
      </c>
      <c r="AD508" s="217">
        <f>VLOOKUP(A508,'[1]CUT USD'!A:N,7,FALSE)</f>
        <v>0</v>
      </c>
      <c r="AE508" s="217">
        <f>VLOOKUP(A508,'[1]CUT USD'!A:N,8,FALSE)</f>
        <v>0</v>
      </c>
      <c r="AF508" s="217">
        <f>VLOOKUP(A508,'[1]CUT USD'!A:N,9,FALSE)</f>
        <v>0</v>
      </c>
      <c r="AG508" s="217">
        <f>VLOOKUP(A508,'[1]CUT USD'!A:N,10,FALSE)</f>
        <v>0</v>
      </c>
      <c r="AH508" s="217">
        <f>VLOOKUP(A508,'[1]CUT USD'!A:N,11,FALSE)</f>
        <v>0</v>
      </c>
      <c r="AI508" s="217">
        <f>VLOOKUP(A508,'[1]CUT USD'!A:N,12,FALSE)</f>
        <v>0</v>
      </c>
      <c r="AJ508" s="217">
        <f>VLOOKUP(A508,'[1]CUT USD'!A:N,13,FALSE)</f>
        <v>0</v>
      </c>
      <c r="AK508" s="217">
        <f>VLOOKUP(A508,'[1]CUT USD'!A:N,14,FALSE)</f>
        <v>0</v>
      </c>
      <c r="AL508" s="160">
        <f t="shared" si="9"/>
        <v>0</v>
      </c>
      <c r="AO508" s="84"/>
    </row>
    <row r="509" spans="1:41" ht="33" customHeight="1">
      <c r="A509" s="134">
        <v>1709</v>
      </c>
      <c r="B509" s="135" t="str">
        <f>PROPER(VLOOKUP(A509,[1]bd_lista!$A:$D,2,FALSE))</f>
        <v>Gobierno Autónomo Municipal De San Rafael</v>
      </c>
      <c r="C509" s="229" t="s">
        <v>11991</v>
      </c>
      <c r="D509" s="217">
        <f>VLOOKUP(A509,'[1]RES. TRL'!A:C,2,FALSE)</f>
        <v>0</v>
      </c>
      <c r="E509" s="217">
        <f>VLOOKUP(A509,'[1]RES. TRL'!A:C,3,FALSE)</f>
        <v>0</v>
      </c>
      <c r="F509" s="217">
        <f>VLOOKUP(A509,[1]RES.CDI!A:B,2,FALSE)</f>
        <v>0</v>
      </c>
      <c r="G509" s="217">
        <f>VLOOKUP(A509,'[1]CUT Bs'!A:S,2,FALSE)</f>
        <v>0</v>
      </c>
      <c r="H509" s="217">
        <f>VLOOKUP(A509,'[1]CUT Bs'!A:S,3,FALSE)</f>
        <v>0</v>
      </c>
      <c r="I509" s="217">
        <f>VLOOKUP(A509,'[1]CUT Bs'!A:S,4,FALSE)</f>
        <v>0</v>
      </c>
      <c r="J509" s="217">
        <f>VLOOKUP(A509,'[1]CUT Bs'!A:S,5,FALSE)</f>
        <v>0</v>
      </c>
      <c r="K509" s="217">
        <f>VLOOKUP(A509,'[1]CUT Bs'!A:S,6,FALSE)</f>
        <v>0</v>
      </c>
      <c r="L509" s="217">
        <f>VLOOKUP(A509,'[1]CUT Bs'!A:S,7,FALSE)</f>
        <v>0</v>
      </c>
      <c r="M509" s="217">
        <f>VLOOKUP(A509,'[1]CUT Bs'!A:S,8,FALSE)</f>
        <v>0</v>
      </c>
      <c r="N509" s="217">
        <f>VLOOKUP(A509,'[1]CUT Bs'!A:S,9,FALSE)</f>
        <v>0</v>
      </c>
      <c r="O509" s="217">
        <f>VLOOKUP(A509,'[1]CUT Bs'!A:S,10,FALSE)</f>
        <v>0</v>
      </c>
      <c r="P509" s="217">
        <f>VLOOKUP(A509,'[1]CUT Bs'!A:S,11,FALSE)</f>
        <v>0</v>
      </c>
      <c r="Q509" s="217">
        <f>VLOOKUP(A509,'[1]CUT Bs'!A:S,12,FALSE)</f>
        <v>0</v>
      </c>
      <c r="R509" s="217">
        <f>VLOOKUP(A509,'[1]CUT Bs'!A:S,13,FALSE)</f>
        <v>0</v>
      </c>
      <c r="S509" s="217">
        <f>VLOOKUP(A509,'[1]CUT Bs'!A:S,14,FALSE)</f>
        <v>0</v>
      </c>
      <c r="T509" s="217">
        <f>VLOOKUP(A509,'[1]CUT Bs'!A:S,15,FALSE)</f>
        <v>0</v>
      </c>
      <c r="U509" s="217">
        <f>VLOOKUP(A509,'[1]CUT Bs'!A:S,16,FALSE)</f>
        <v>0</v>
      </c>
      <c r="V509" s="217">
        <f>VLOOKUP(A509,'[1]CUT Bs'!A:S,17,FALSE)</f>
        <v>0</v>
      </c>
      <c r="W509" s="217">
        <f>VLOOKUP(A509,'[1]RES. TRL'!F:H,2,FALSE)</f>
        <v>0</v>
      </c>
      <c r="X509" s="217">
        <f>VLOOKUP(A509,'[1]RES. TRL'!F:H,3,FALSE)</f>
        <v>0</v>
      </c>
      <c r="Y509" s="217">
        <f>VLOOKUP(A509,'[1]CUT USD'!A:N,2,FALSE)</f>
        <v>0</v>
      </c>
      <c r="Z509" s="217">
        <f>VLOOKUP(A509,'[1]CUT USD'!A:N,3,FALSE)</f>
        <v>0</v>
      </c>
      <c r="AA509" s="217">
        <f>VLOOKUP(A509,'[1]CUT USD'!A:N,4,FALSE)</f>
        <v>0</v>
      </c>
      <c r="AB509" s="217">
        <f>VLOOKUP(A509,'[1]CUT USD'!A:N,5,FALSE)</f>
        <v>0</v>
      </c>
      <c r="AC509" s="217">
        <f>VLOOKUP(A509,'[1]CUT USD'!A:N,6,FALSE)</f>
        <v>0</v>
      </c>
      <c r="AD509" s="217">
        <f>VLOOKUP(A509,'[1]CUT USD'!A:N,7,FALSE)</f>
        <v>0</v>
      </c>
      <c r="AE509" s="217">
        <f>VLOOKUP(A509,'[1]CUT USD'!A:N,8,FALSE)</f>
        <v>0</v>
      </c>
      <c r="AF509" s="217">
        <f>VLOOKUP(A509,'[1]CUT USD'!A:N,9,FALSE)</f>
        <v>0</v>
      </c>
      <c r="AG509" s="217">
        <f>VLOOKUP(A509,'[1]CUT USD'!A:N,10,FALSE)</f>
        <v>0</v>
      </c>
      <c r="AH509" s="217">
        <f>VLOOKUP(A509,'[1]CUT USD'!A:N,11,FALSE)</f>
        <v>0</v>
      </c>
      <c r="AI509" s="217">
        <f>VLOOKUP(A509,'[1]CUT USD'!A:N,12,FALSE)</f>
        <v>0</v>
      </c>
      <c r="AJ509" s="217">
        <f>VLOOKUP(A509,'[1]CUT USD'!A:N,13,FALSE)</f>
        <v>0</v>
      </c>
      <c r="AK509" s="217">
        <f>VLOOKUP(A509,'[1]CUT USD'!A:N,14,FALSE)</f>
        <v>0</v>
      </c>
      <c r="AL509" s="160">
        <f t="shared" si="9"/>
        <v>0</v>
      </c>
      <c r="AO509" s="84"/>
    </row>
    <row r="510" spans="1:41" ht="33" customHeight="1">
      <c r="A510" s="134">
        <v>1710</v>
      </c>
      <c r="B510" s="135" t="str">
        <f>PROPER(VLOOKUP(A510,[1]bd_lista!$A:$D,2,FALSE))</f>
        <v>Gobierno Autónomo Municipal De Buena Vista</v>
      </c>
      <c r="C510" s="229" t="s">
        <v>11991</v>
      </c>
      <c r="D510" s="217">
        <f>VLOOKUP(A510,'[1]RES. TRL'!A:C,2,FALSE)</f>
        <v>0</v>
      </c>
      <c r="E510" s="217">
        <f>VLOOKUP(A510,'[1]RES. TRL'!A:C,3,FALSE)</f>
        <v>0</v>
      </c>
      <c r="F510" s="217">
        <f>VLOOKUP(A510,[1]RES.CDI!A:B,2,FALSE)</f>
        <v>0</v>
      </c>
      <c r="G510" s="217">
        <f>VLOOKUP(A510,'[1]CUT Bs'!A:S,2,FALSE)</f>
        <v>0</v>
      </c>
      <c r="H510" s="217">
        <f>VLOOKUP(A510,'[1]CUT Bs'!A:S,3,FALSE)</f>
        <v>0</v>
      </c>
      <c r="I510" s="217">
        <f>VLOOKUP(A510,'[1]CUT Bs'!A:S,4,FALSE)</f>
        <v>0</v>
      </c>
      <c r="J510" s="217">
        <f>VLOOKUP(A510,'[1]CUT Bs'!A:S,5,FALSE)</f>
        <v>0</v>
      </c>
      <c r="K510" s="217">
        <f>VLOOKUP(A510,'[1]CUT Bs'!A:S,6,FALSE)</f>
        <v>0</v>
      </c>
      <c r="L510" s="217">
        <f>VLOOKUP(A510,'[1]CUT Bs'!A:S,7,FALSE)</f>
        <v>0</v>
      </c>
      <c r="M510" s="217">
        <f>VLOOKUP(A510,'[1]CUT Bs'!A:S,8,FALSE)</f>
        <v>0</v>
      </c>
      <c r="N510" s="217">
        <f>VLOOKUP(A510,'[1]CUT Bs'!A:S,9,FALSE)</f>
        <v>0</v>
      </c>
      <c r="O510" s="217">
        <f>VLOOKUP(A510,'[1]CUT Bs'!A:S,10,FALSE)</f>
        <v>0</v>
      </c>
      <c r="P510" s="217">
        <f>VLOOKUP(A510,'[1]CUT Bs'!A:S,11,FALSE)</f>
        <v>0</v>
      </c>
      <c r="Q510" s="217">
        <f>VLOOKUP(A510,'[1]CUT Bs'!A:S,12,FALSE)</f>
        <v>0</v>
      </c>
      <c r="R510" s="217">
        <f>VLOOKUP(A510,'[1]CUT Bs'!A:S,13,FALSE)</f>
        <v>0</v>
      </c>
      <c r="S510" s="217">
        <f>VLOOKUP(A510,'[1]CUT Bs'!A:S,14,FALSE)</f>
        <v>0</v>
      </c>
      <c r="T510" s="217">
        <f>VLOOKUP(A510,'[1]CUT Bs'!A:S,15,FALSE)</f>
        <v>0</v>
      </c>
      <c r="U510" s="217">
        <f>VLOOKUP(A510,'[1]CUT Bs'!A:S,16,FALSE)</f>
        <v>0</v>
      </c>
      <c r="V510" s="217">
        <f>VLOOKUP(A510,'[1]CUT Bs'!A:S,17,FALSE)</f>
        <v>0</v>
      </c>
      <c r="W510" s="217">
        <f>VLOOKUP(A510,'[1]RES. TRL'!F:H,2,FALSE)</f>
        <v>0</v>
      </c>
      <c r="X510" s="217">
        <f>VLOOKUP(A510,'[1]RES. TRL'!F:H,3,FALSE)</f>
        <v>0</v>
      </c>
      <c r="Y510" s="217">
        <f>VLOOKUP(A510,'[1]CUT USD'!A:N,2,FALSE)</f>
        <v>0</v>
      </c>
      <c r="Z510" s="217">
        <f>VLOOKUP(A510,'[1]CUT USD'!A:N,3,FALSE)</f>
        <v>0</v>
      </c>
      <c r="AA510" s="217">
        <f>VLOOKUP(A510,'[1]CUT USD'!A:N,4,FALSE)</f>
        <v>0</v>
      </c>
      <c r="AB510" s="217">
        <f>VLOOKUP(A510,'[1]CUT USD'!A:N,5,FALSE)</f>
        <v>0</v>
      </c>
      <c r="AC510" s="217">
        <f>VLOOKUP(A510,'[1]CUT USD'!A:N,6,FALSE)</f>
        <v>0</v>
      </c>
      <c r="AD510" s="217">
        <f>VLOOKUP(A510,'[1]CUT USD'!A:N,7,FALSE)</f>
        <v>0</v>
      </c>
      <c r="AE510" s="217">
        <f>VLOOKUP(A510,'[1]CUT USD'!A:N,8,FALSE)</f>
        <v>0</v>
      </c>
      <c r="AF510" s="217">
        <f>VLOOKUP(A510,'[1]CUT USD'!A:N,9,FALSE)</f>
        <v>0</v>
      </c>
      <c r="AG510" s="217">
        <f>VLOOKUP(A510,'[1]CUT USD'!A:N,10,FALSE)</f>
        <v>0</v>
      </c>
      <c r="AH510" s="217">
        <f>VLOOKUP(A510,'[1]CUT USD'!A:N,11,FALSE)</f>
        <v>0</v>
      </c>
      <c r="AI510" s="217">
        <f>VLOOKUP(A510,'[1]CUT USD'!A:N,12,FALSE)</f>
        <v>0</v>
      </c>
      <c r="AJ510" s="217">
        <f>VLOOKUP(A510,'[1]CUT USD'!A:N,13,FALSE)</f>
        <v>0</v>
      </c>
      <c r="AK510" s="217">
        <f>VLOOKUP(A510,'[1]CUT USD'!A:N,14,FALSE)</f>
        <v>0</v>
      </c>
      <c r="AL510" s="160">
        <f t="shared" si="9"/>
        <v>0</v>
      </c>
      <c r="AO510" s="84"/>
    </row>
    <row r="511" spans="1:41" ht="33" customHeight="1">
      <c r="A511" s="134">
        <v>1711</v>
      </c>
      <c r="B511" s="135" t="str">
        <f>PROPER(VLOOKUP(A511,[1]bd_lista!$A:$D,2,FALSE))</f>
        <v>Gobierno Autónomo Municipal De San Carlos</v>
      </c>
      <c r="C511" s="229" t="s">
        <v>11991</v>
      </c>
      <c r="D511" s="217">
        <f>VLOOKUP(A511,'[1]RES. TRL'!A:C,2,FALSE)</f>
        <v>0</v>
      </c>
      <c r="E511" s="217">
        <f>VLOOKUP(A511,'[1]RES. TRL'!A:C,3,FALSE)</f>
        <v>0</v>
      </c>
      <c r="F511" s="217">
        <f>VLOOKUP(A511,[1]RES.CDI!A:B,2,FALSE)</f>
        <v>0</v>
      </c>
      <c r="G511" s="217">
        <f>VLOOKUP(A511,'[1]CUT Bs'!A:S,2,FALSE)</f>
        <v>0</v>
      </c>
      <c r="H511" s="217">
        <f>VLOOKUP(A511,'[1]CUT Bs'!A:S,3,FALSE)</f>
        <v>0</v>
      </c>
      <c r="I511" s="217">
        <f>VLOOKUP(A511,'[1]CUT Bs'!A:S,4,FALSE)</f>
        <v>0</v>
      </c>
      <c r="J511" s="217">
        <f>VLOOKUP(A511,'[1]CUT Bs'!A:S,5,FALSE)</f>
        <v>0</v>
      </c>
      <c r="K511" s="217">
        <f>VLOOKUP(A511,'[1]CUT Bs'!A:S,6,FALSE)</f>
        <v>0</v>
      </c>
      <c r="L511" s="217">
        <f>VLOOKUP(A511,'[1]CUT Bs'!A:S,7,FALSE)</f>
        <v>0</v>
      </c>
      <c r="M511" s="217">
        <f>VLOOKUP(A511,'[1]CUT Bs'!A:S,8,FALSE)</f>
        <v>0</v>
      </c>
      <c r="N511" s="217">
        <f>VLOOKUP(A511,'[1]CUT Bs'!A:S,9,FALSE)</f>
        <v>0</v>
      </c>
      <c r="O511" s="217">
        <f>VLOOKUP(A511,'[1]CUT Bs'!A:S,10,FALSE)</f>
        <v>0</v>
      </c>
      <c r="P511" s="217">
        <f>VLOOKUP(A511,'[1]CUT Bs'!A:S,11,FALSE)</f>
        <v>0</v>
      </c>
      <c r="Q511" s="217">
        <f>VLOOKUP(A511,'[1]CUT Bs'!A:S,12,FALSE)</f>
        <v>0</v>
      </c>
      <c r="R511" s="217">
        <f>VLOOKUP(A511,'[1]CUT Bs'!A:S,13,FALSE)</f>
        <v>0</v>
      </c>
      <c r="S511" s="217">
        <f>VLOOKUP(A511,'[1]CUT Bs'!A:S,14,FALSE)</f>
        <v>0</v>
      </c>
      <c r="T511" s="217">
        <f>VLOOKUP(A511,'[1]CUT Bs'!A:S,15,FALSE)</f>
        <v>0</v>
      </c>
      <c r="U511" s="217">
        <f>VLOOKUP(A511,'[1]CUT Bs'!A:S,16,FALSE)</f>
        <v>0</v>
      </c>
      <c r="V511" s="217">
        <f>VLOOKUP(A511,'[1]CUT Bs'!A:S,17,FALSE)</f>
        <v>0</v>
      </c>
      <c r="W511" s="217">
        <f>VLOOKUP(A511,'[1]RES. TRL'!F:H,2,FALSE)</f>
        <v>0</v>
      </c>
      <c r="X511" s="217">
        <f>VLOOKUP(A511,'[1]RES. TRL'!F:H,3,FALSE)</f>
        <v>0</v>
      </c>
      <c r="Y511" s="217">
        <f>VLOOKUP(A511,'[1]CUT USD'!A:N,2,FALSE)</f>
        <v>0</v>
      </c>
      <c r="Z511" s="217">
        <f>VLOOKUP(A511,'[1]CUT USD'!A:N,3,FALSE)</f>
        <v>0</v>
      </c>
      <c r="AA511" s="217">
        <f>VLOOKUP(A511,'[1]CUT USD'!A:N,4,FALSE)</f>
        <v>0</v>
      </c>
      <c r="AB511" s="217">
        <f>VLOOKUP(A511,'[1]CUT USD'!A:N,5,FALSE)</f>
        <v>0</v>
      </c>
      <c r="AC511" s="217">
        <f>VLOOKUP(A511,'[1]CUT USD'!A:N,6,FALSE)</f>
        <v>0</v>
      </c>
      <c r="AD511" s="217">
        <f>VLOOKUP(A511,'[1]CUT USD'!A:N,7,FALSE)</f>
        <v>0</v>
      </c>
      <c r="AE511" s="217">
        <f>VLOOKUP(A511,'[1]CUT USD'!A:N,8,FALSE)</f>
        <v>0</v>
      </c>
      <c r="AF511" s="217">
        <f>VLOOKUP(A511,'[1]CUT USD'!A:N,9,FALSE)</f>
        <v>0</v>
      </c>
      <c r="AG511" s="217">
        <f>VLOOKUP(A511,'[1]CUT USD'!A:N,10,FALSE)</f>
        <v>0</v>
      </c>
      <c r="AH511" s="217">
        <f>VLOOKUP(A511,'[1]CUT USD'!A:N,11,FALSE)</f>
        <v>0</v>
      </c>
      <c r="AI511" s="217">
        <f>VLOOKUP(A511,'[1]CUT USD'!A:N,12,FALSE)</f>
        <v>0</v>
      </c>
      <c r="AJ511" s="217">
        <f>VLOOKUP(A511,'[1]CUT USD'!A:N,13,FALSE)</f>
        <v>0</v>
      </c>
      <c r="AK511" s="217">
        <f>VLOOKUP(A511,'[1]CUT USD'!A:N,14,FALSE)</f>
        <v>0</v>
      </c>
      <c r="AL511" s="160">
        <f t="shared" si="9"/>
        <v>0</v>
      </c>
      <c r="AO511" s="84"/>
    </row>
    <row r="512" spans="1:41" ht="33" customHeight="1">
      <c r="A512" s="134">
        <v>1712</v>
      </c>
      <c r="B512" s="135" t="str">
        <f>PROPER(VLOOKUP(A512,[1]bd_lista!$A:$D,2,FALSE))</f>
        <v>Gobierno Autónomo Municipal De Yapacaní</v>
      </c>
      <c r="C512" s="229" t="s">
        <v>11991</v>
      </c>
      <c r="D512" s="217">
        <f>VLOOKUP(A512,'[1]RES. TRL'!A:C,2,FALSE)</f>
        <v>0</v>
      </c>
      <c r="E512" s="217">
        <f>VLOOKUP(A512,'[1]RES. TRL'!A:C,3,FALSE)</f>
        <v>0</v>
      </c>
      <c r="F512" s="217">
        <f>VLOOKUP(A512,[1]RES.CDI!A:B,2,FALSE)</f>
        <v>0</v>
      </c>
      <c r="G512" s="217">
        <f>VLOOKUP(A512,'[1]CUT Bs'!A:S,2,FALSE)</f>
        <v>0</v>
      </c>
      <c r="H512" s="217">
        <f>VLOOKUP(A512,'[1]CUT Bs'!A:S,3,FALSE)</f>
        <v>0</v>
      </c>
      <c r="I512" s="217">
        <f>VLOOKUP(A512,'[1]CUT Bs'!A:S,4,FALSE)</f>
        <v>0</v>
      </c>
      <c r="J512" s="217">
        <f>VLOOKUP(A512,'[1]CUT Bs'!A:S,5,FALSE)</f>
        <v>0</v>
      </c>
      <c r="K512" s="217">
        <f>VLOOKUP(A512,'[1]CUT Bs'!A:S,6,FALSE)</f>
        <v>0</v>
      </c>
      <c r="L512" s="217">
        <f>VLOOKUP(A512,'[1]CUT Bs'!A:S,7,FALSE)</f>
        <v>0</v>
      </c>
      <c r="M512" s="217">
        <f>VLOOKUP(A512,'[1]CUT Bs'!A:S,8,FALSE)</f>
        <v>0</v>
      </c>
      <c r="N512" s="217">
        <f>VLOOKUP(A512,'[1]CUT Bs'!A:S,9,FALSE)</f>
        <v>0</v>
      </c>
      <c r="O512" s="217">
        <f>VLOOKUP(A512,'[1]CUT Bs'!A:S,10,FALSE)</f>
        <v>0</v>
      </c>
      <c r="P512" s="217">
        <f>VLOOKUP(A512,'[1]CUT Bs'!A:S,11,FALSE)</f>
        <v>0</v>
      </c>
      <c r="Q512" s="217">
        <f>VLOOKUP(A512,'[1]CUT Bs'!A:S,12,FALSE)</f>
        <v>0</v>
      </c>
      <c r="R512" s="217">
        <f>VLOOKUP(A512,'[1]CUT Bs'!A:S,13,FALSE)</f>
        <v>0</v>
      </c>
      <c r="S512" s="217">
        <f>VLOOKUP(A512,'[1]CUT Bs'!A:S,14,FALSE)</f>
        <v>0</v>
      </c>
      <c r="T512" s="217">
        <f>VLOOKUP(A512,'[1]CUT Bs'!A:S,15,FALSE)</f>
        <v>0</v>
      </c>
      <c r="U512" s="217">
        <f>VLOOKUP(A512,'[1]CUT Bs'!A:S,16,FALSE)</f>
        <v>0</v>
      </c>
      <c r="V512" s="217">
        <f>VLOOKUP(A512,'[1]CUT Bs'!A:S,17,FALSE)</f>
        <v>0</v>
      </c>
      <c r="W512" s="217">
        <f>VLOOKUP(A512,'[1]RES. TRL'!F:H,2,FALSE)</f>
        <v>0</v>
      </c>
      <c r="X512" s="217">
        <f>VLOOKUP(A512,'[1]RES. TRL'!F:H,3,FALSE)</f>
        <v>0</v>
      </c>
      <c r="Y512" s="217">
        <f>VLOOKUP(A512,'[1]CUT USD'!A:N,2,FALSE)</f>
        <v>0</v>
      </c>
      <c r="Z512" s="217">
        <f>VLOOKUP(A512,'[1]CUT USD'!A:N,3,FALSE)</f>
        <v>0</v>
      </c>
      <c r="AA512" s="217">
        <f>VLOOKUP(A512,'[1]CUT USD'!A:N,4,FALSE)</f>
        <v>0</v>
      </c>
      <c r="AB512" s="217">
        <f>VLOOKUP(A512,'[1]CUT USD'!A:N,5,FALSE)</f>
        <v>0</v>
      </c>
      <c r="AC512" s="217">
        <f>VLOOKUP(A512,'[1]CUT USD'!A:N,6,FALSE)</f>
        <v>0</v>
      </c>
      <c r="AD512" s="217">
        <f>VLOOKUP(A512,'[1]CUT USD'!A:N,7,FALSE)</f>
        <v>0</v>
      </c>
      <c r="AE512" s="217">
        <f>VLOOKUP(A512,'[1]CUT USD'!A:N,8,FALSE)</f>
        <v>0</v>
      </c>
      <c r="AF512" s="217">
        <f>VLOOKUP(A512,'[1]CUT USD'!A:N,9,FALSE)</f>
        <v>0</v>
      </c>
      <c r="AG512" s="217">
        <f>VLOOKUP(A512,'[1]CUT USD'!A:N,10,FALSE)</f>
        <v>0</v>
      </c>
      <c r="AH512" s="217">
        <f>VLOOKUP(A512,'[1]CUT USD'!A:N,11,FALSE)</f>
        <v>0</v>
      </c>
      <c r="AI512" s="217">
        <f>VLOOKUP(A512,'[1]CUT USD'!A:N,12,FALSE)</f>
        <v>0</v>
      </c>
      <c r="AJ512" s="217">
        <f>VLOOKUP(A512,'[1]CUT USD'!A:N,13,FALSE)</f>
        <v>0</v>
      </c>
      <c r="AK512" s="217">
        <f>VLOOKUP(A512,'[1]CUT USD'!A:N,14,FALSE)</f>
        <v>0</v>
      </c>
      <c r="AL512" s="160">
        <f t="shared" si="9"/>
        <v>0</v>
      </c>
      <c r="AO512" s="84"/>
    </row>
    <row r="513" spans="1:41" ht="33" customHeight="1">
      <c r="A513" s="134">
        <v>1713</v>
      </c>
      <c r="B513" s="135" t="str">
        <f>PROPER(VLOOKUP(A513,[1]bd_lista!$A:$D,2,FALSE))</f>
        <v>Gobierno Autónomo Municipal De San José</v>
      </c>
      <c r="C513" s="229" t="s">
        <v>11991</v>
      </c>
      <c r="D513" s="217">
        <f>VLOOKUP(A513,'[1]RES. TRL'!A:C,2,FALSE)</f>
        <v>0</v>
      </c>
      <c r="E513" s="217">
        <f>VLOOKUP(A513,'[1]RES. TRL'!A:C,3,FALSE)</f>
        <v>0</v>
      </c>
      <c r="F513" s="217">
        <f>VLOOKUP(A513,[1]RES.CDI!A:B,2,FALSE)</f>
        <v>0</v>
      </c>
      <c r="G513" s="217">
        <f>VLOOKUP(A513,'[1]CUT Bs'!A:S,2,FALSE)</f>
        <v>0</v>
      </c>
      <c r="H513" s="217">
        <f>VLOOKUP(A513,'[1]CUT Bs'!A:S,3,FALSE)</f>
        <v>0</v>
      </c>
      <c r="I513" s="217">
        <f>VLOOKUP(A513,'[1]CUT Bs'!A:S,4,FALSE)</f>
        <v>0</v>
      </c>
      <c r="J513" s="217">
        <f>VLOOKUP(A513,'[1]CUT Bs'!A:S,5,FALSE)</f>
        <v>0</v>
      </c>
      <c r="K513" s="217">
        <f>VLOOKUP(A513,'[1]CUT Bs'!A:S,6,FALSE)</f>
        <v>0</v>
      </c>
      <c r="L513" s="217">
        <f>VLOOKUP(A513,'[1]CUT Bs'!A:S,7,FALSE)</f>
        <v>0</v>
      </c>
      <c r="M513" s="217">
        <f>VLOOKUP(A513,'[1]CUT Bs'!A:S,8,FALSE)</f>
        <v>0</v>
      </c>
      <c r="N513" s="217">
        <f>VLOOKUP(A513,'[1]CUT Bs'!A:S,9,FALSE)</f>
        <v>0</v>
      </c>
      <c r="O513" s="217">
        <f>VLOOKUP(A513,'[1]CUT Bs'!A:S,10,FALSE)</f>
        <v>0</v>
      </c>
      <c r="P513" s="217">
        <f>VLOOKUP(A513,'[1]CUT Bs'!A:S,11,FALSE)</f>
        <v>0</v>
      </c>
      <c r="Q513" s="217">
        <f>VLOOKUP(A513,'[1]CUT Bs'!A:S,12,FALSE)</f>
        <v>0</v>
      </c>
      <c r="R513" s="217">
        <f>VLOOKUP(A513,'[1]CUT Bs'!A:S,13,FALSE)</f>
        <v>0</v>
      </c>
      <c r="S513" s="217">
        <f>VLOOKUP(A513,'[1]CUT Bs'!A:S,14,FALSE)</f>
        <v>0</v>
      </c>
      <c r="T513" s="217">
        <f>VLOOKUP(A513,'[1]CUT Bs'!A:S,15,FALSE)</f>
        <v>0</v>
      </c>
      <c r="U513" s="217">
        <f>VLOOKUP(A513,'[1]CUT Bs'!A:S,16,FALSE)</f>
        <v>0</v>
      </c>
      <c r="V513" s="217">
        <f>VLOOKUP(A513,'[1]CUT Bs'!A:S,17,FALSE)</f>
        <v>0</v>
      </c>
      <c r="W513" s="217">
        <f>VLOOKUP(A513,'[1]RES. TRL'!F:H,2,FALSE)</f>
        <v>0</v>
      </c>
      <c r="X513" s="217">
        <f>VLOOKUP(A513,'[1]RES. TRL'!F:H,3,FALSE)</f>
        <v>0</v>
      </c>
      <c r="Y513" s="217">
        <f>VLOOKUP(A513,'[1]CUT USD'!A:N,2,FALSE)</f>
        <v>0</v>
      </c>
      <c r="Z513" s="217">
        <f>VLOOKUP(A513,'[1]CUT USD'!A:N,3,FALSE)</f>
        <v>0</v>
      </c>
      <c r="AA513" s="217">
        <f>VLOOKUP(A513,'[1]CUT USD'!A:N,4,FALSE)</f>
        <v>0</v>
      </c>
      <c r="AB513" s="217">
        <f>VLOOKUP(A513,'[1]CUT USD'!A:N,5,FALSE)</f>
        <v>0</v>
      </c>
      <c r="AC513" s="217">
        <f>VLOOKUP(A513,'[1]CUT USD'!A:N,6,FALSE)</f>
        <v>0</v>
      </c>
      <c r="AD513" s="217">
        <f>VLOOKUP(A513,'[1]CUT USD'!A:N,7,FALSE)</f>
        <v>0</v>
      </c>
      <c r="AE513" s="217">
        <f>VLOOKUP(A513,'[1]CUT USD'!A:N,8,FALSE)</f>
        <v>0</v>
      </c>
      <c r="AF513" s="217">
        <f>VLOOKUP(A513,'[1]CUT USD'!A:N,9,FALSE)</f>
        <v>0</v>
      </c>
      <c r="AG513" s="217">
        <f>VLOOKUP(A513,'[1]CUT USD'!A:N,10,FALSE)</f>
        <v>0</v>
      </c>
      <c r="AH513" s="217">
        <f>VLOOKUP(A513,'[1]CUT USD'!A:N,11,FALSE)</f>
        <v>0</v>
      </c>
      <c r="AI513" s="217">
        <f>VLOOKUP(A513,'[1]CUT USD'!A:N,12,FALSE)</f>
        <v>0</v>
      </c>
      <c r="AJ513" s="217">
        <f>VLOOKUP(A513,'[1]CUT USD'!A:N,13,FALSE)</f>
        <v>0</v>
      </c>
      <c r="AK513" s="217">
        <f>VLOOKUP(A513,'[1]CUT USD'!A:N,14,FALSE)</f>
        <v>0</v>
      </c>
      <c r="AL513" s="160">
        <f t="shared" si="9"/>
        <v>0</v>
      </c>
      <c r="AO513" s="84"/>
    </row>
    <row r="514" spans="1:41" ht="33" customHeight="1">
      <c r="A514" s="134">
        <v>1714</v>
      </c>
      <c r="B514" s="135" t="str">
        <f>PROPER(VLOOKUP(A514,[1]bd_lista!$A:$D,2,FALSE))</f>
        <v>Gobierno Autónomo Municipal De Pailón</v>
      </c>
      <c r="C514" s="229" t="s">
        <v>11991</v>
      </c>
      <c r="D514" s="217">
        <f>VLOOKUP(A514,'[1]RES. TRL'!A:C,2,FALSE)</f>
        <v>0</v>
      </c>
      <c r="E514" s="217">
        <f>VLOOKUP(A514,'[1]RES. TRL'!A:C,3,FALSE)</f>
        <v>0</v>
      </c>
      <c r="F514" s="217">
        <f>VLOOKUP(A514,[1]RES.CDI!A:B,2,FALSE)</f>
        <v>0</v>
      </c>
      <c r="G514" s="217">
        <f>VLOOKUP(A514,'[1]CUT Bs'!A:S,2,FALSE)</f>
        <v>0</v>
      </c>
      <c r="H514" s="217">
        <f>VLOOKUP(A514,'[1]CUT Bs'!A:S,3,FALSE)</f>
        <v>0</v>
      </c>
      <c r="I514" s="217">
        <f>VLOOKUP(A514,'[1]CUT Bs'!A:S,4,FALSE)</f>
        <v>0</v>
      </c>
      <c r="J514" s="217">
        <f>VLOOKUP(A514,'[1]CUT Bs'!A:S,5,FALSE)</f>
        <v>0</v>
      </c>
      <c r="K514" s="217">
        <f>VLOOKUP(A514,'[1]CUT Bs'!A:S,6,FALSE)</f>
        <v>0</v>
      </c>
      <c r="L514" s="217">
        <f>VLOOKUP(A514,'[1]CUT Bs'!A:S,7,FALSE)</f>
        <v>0</v>
      </c>
      <c r="M514" s="217">
        <f>VLOOKUP(A514,'[1]CUT Bs'!A:S,8,FALSE)</f>
        <v>0</v>
      </c>
      <c r="N514" s="217">
        <f>VLOOKUP(A514,'[1]CUT Bs'!A:S,9,FALSE)</f>
        <v>0</v>
      </c>
      <c r="O514" s="217">
        <f>VLOOKUP(A514,'[1]CUT Bs'!A:S,10,FALSE)</f>
        <v>0</v>
      </c>
      <c r="P514" s="217">
        <f>VLOOKUP(A514,'[1]CUT Bs'!A:S,11,FALSE)</f>
        <v>0</v>
      </c>
      <c r="Q514" s="217">
        <f>VLOOKUP(A514,'[1]CUT Bs'!A:S,12,FALSE)</f>
        <v>0</v>
      </c>
      <c r="R514" s="217">
        <f>VLOOKUP(A514,'[1]CUT Bs'!A:S,13,FALSE)</f>
        <v>0</v>
      </c>
      <c r="S514" s="217">
        <f>VLOOKUP(A514,'[1]CUT Bs'!A:S,14,FALSE)</f>
        <v>0</v>
      </c>
      <c r="T514" s="217">
        <f>VLOOKUP(A514,'[1]CUT Bs'!A:S,15,FALSE)</f>
        <v>0</v>
      </c>
      <c r="U514" s="217">
        <f>VLOOKUP(A514,'[1]CUT Bs'!A:S,16,FALSE)</f>
        <v>0</v>
      </c>
      <c r="V514" s="217">
        <f>VLOOKUP(A514,'[1]CUT Bs'!A:S,17,FALSE)</f>
        <v>0</v>
      </c>
      <c r="W514" s="217">
        <f>VLOOKUP(A514,'[1]RES. TRL'!F:H,2,FALSE)</f>
        <v>0</v>
      </c>
      <c r="X514" s="217">
        <f>VLOOKUP(A514,'[1]RES. TRL'!F:H,3,FALSE)</f>
        <v>0</v>
      </c>
      <c r="Y514" s="217">
        <f>VLOOKUP(A514,'[1]CUT USD'!A:N,2,FALSE)</f>
        <v>0</v>
      </c>
      <c r="Z514" s="217">
        <f>VLOOKUP(A514,'[1]CUT USD'!A:N,3,FALSE)</f>
        <v>0</v>
      </c>
      <c r="AA514" s="217">
        <f>VLOOKUP(A514,'[1]CUT USD'!A:N,4,FALSE)</f>
        <v>0</v>
      </c>
      <c r="AB514" s="217">
        <f>VLOOKUP(A514,'[1]CUT USD'!A:N,5,FALSE)</f>
        <v>0</v>
      </c>
      <c r="AC514" s="217">
        <f>VLOOKUP(A514,'[1]CUT USD'!A:N,6,FALSE)</f>
        <v>0</v>
      </c>
      <c r="AD514" s="217">
        <f>VLOOKUP(A514,'[1]CUT USD'!A:N,7,FALSE)</f>
        <v>0</v>
      </c>
      <c r="AE514" s="217">
        <f>VLOOKUP(A514,'[1]CUT USD'!A:N,8,FALSE)</f>
        <v>0</v>
      </c>
      <c r="AF514" s="217">
        <f>VLOOKUP(A514,'[1]CUT USD'!A:N,9,FALSE)</f>
        <v>0</v>
      </c>
      <c r="AG514" s="217">
        <f>VLOOKUP(A514,'[1]CUT USD'!A:N,10,FALSE)</f>
        <v>0</v>
      </c>
      <c r="AH514" s="217">
        <f>VLOOKUP(A514,'[1]CUT USD'!A:N,11,FALSE)</f>
        <v>0</v>
      </c>
      <c r="AI514" s="217">
        <f>VLOOKUP(A514,'[1]CUT USD'!A:N,12,FALSE)</f>
        <v>0</v>
      </c>
      <c r="AJ514" s="217">
        <f>VLOOKUP(A514,'[1]CUT USD'!A:N,13,FALSE)</f>
        <v>0</v>
      </c>
      <c r="AK514" s="217">
        <f>VLOOKUP(A514,'[1]CUT USD'!A:N,14,FALSE)</f>
        <v>0</v>
      </c>
      <c r="AL514" s="160">
        <f t="shared" si="9"/>
        <v>0</v>
      </c>
      <c r="AO514" s="84"/>
    </row>
    <row r="515" spans="1:41" ht="33" customHeight="1">
      <c r="A515" s="134">
        <v>1715</v>
      </c>
      <c r="B515" s="135" t="str">
        <f>PROPER(VLOOKUP(A515,[1]bd_lista!$A:$D,2,FALSE))</f>
        <v>Gobierno Autónomo Municipal De Roboré</v>
      </c>
      <c r="C515" s="229" t="s">
        <v>11991</v>
      </c>
      <c r="D515" s="217">
        <f>VLOOKUP(A515,'[1]RES. TRL'!A:C,2,FALSE)</f>
        <v>0</v>
      </c>
      <c r="E515" s="217">
        <f>VLOOKUP(A515,'[1]RES. TRL'!A:C,3,FALSE)</f>
        <v>0</v>
      </c>
      <c r="F515" s="217">
        <f>VLOOKUP(A515,[1]RES.CDI!A:B,2,FALSE)</f>
        <v>0</v>
      </c>
      <c r="G515" s="217">
        <f>VLOOKUP(A515,'[1]CUT Bs'!A:S,2,FALSE)</f>
        <v>0</v>
      </c>
      <c r="H515" s="217">
        <f>VLOOKUP(A515,'[1]CUT Bs'!A:S,3,FALSE)</f>
        <v>0</v>
      </c>
      <c r="I515" s="217">
        <f>VLOOKUP(A515,'[1]CUT Bs'!A:S,4,FALSE)</f>
        <v>0</v>
      </c>
      <c r="J515" s="217">
        <f>VLOOKUP(A515,'[1]CUT Bs'!A:S,5,FALSE)</f>
        <v>0</v>
      </c>
      <c r="K515" s="217">
        <f>VLOOKUP(A515,'[1]CUT Bs'!A:S,6,FALSE)</f>
        <v>0</v>
      </c>
      <c r="L515" s="217">
        <f>VLOOKUP(A515,'[1]CUT Bs'!A:S,7,FALSE)</f>
        <v>0</v>
      </c>
      <c r="M515" s="217">
        <f>VLOOKUP(A515,'[1]CUT Bs'!A:S,8,FALSE)</f>
        <v>0</v>
      </c>
      <c r="N515" s="217">
        <f>VLOOKUP(A515,'[1]CUT Bs'!A:S,9,FALSE)</f>
        <v>0</v>
      </c>
      <c r="O515" s="217">
        <f>VLOOKUP(A515,'[1]CUT Bs'!A:S,10,FALSE)</f>
        <v>0</v>
      </c>
      <c r="P515" s="217">
        <f>VLOOKUP(A515,'[1]CUT Bs'!A:S,11,FALSE)</f>
        <v>0</v>
      </c>
      <c r="Q515" s="217">
        <f>VLOOKUP(A515,'[1]CUT Bs'!A:S,12,FALSE)</f>
        <v>0</v>
      </c>
      <c r="R515" s="217">
        <f>VLOOKUP(A515,'[1]CUT Bs'!A:S,13,FALSE)</f>
        <v>0</v>
      </c>
      <c r="S515" s="217">
        <f>VLOOKUP(A515,'[1]CUT Bs'!A:S,14,FALSE)</f>
        <v>0</v>
      </c>
      <c r="T515" s="217">
        <f>VLOOKUP(A515,'[1]CUT Bs'!A:S,15,FALSE)</f>
        <v>0</v>
      </c>
      <c r="U515" s="217">
        <f>VLOOKUP(A515,'[1]CUT Bs'!A:S,16,FALSE)</f>
        <v>0</v>
      </c>
      <c r="V515" s="217">
        <f>VLOOKUP(A515,'[1]CUT Bs'!A:S,17,FALSE)</f>
        <v>0</v>
      </c>
      <c r="W515" s="217">
        <f>VLOOKUP(A515,'[1]RES. TRL'!F:H,2,FALSE)</f>
        <v>0</v>
      </c>
      <c r="X515" s="217">
        <f>VLOOKUP(A515,'[1]RES. TRL'!F:H,3,FALSE)</f>
        <v>0</v>
      </c>
      <c r="Y515" s="217">
        <f>VLOOKUP(A515,'[1]CUT USD'!A:N,2,FALSE)</f>
        <v>0</v>
      </c>
      <c r="Z515" s="217">
        <f>VLOOKUP(A515,'[1]CUT USD'!A:N,3,FALSE)</f>
        <v>0</v>
      </c>
      <c r="AA515" s="217">
        <f>VLOOKUP(A515,'[1]CUT USD'!A:N,4,FALSE)</f>
        <v>0</v>
      </c>
      <c r="AB515" s="217">
        <f>VLOOKUP(A515,'[1]CUT USD'!A:N,5,FALSE)</f>
        <v>0</v>
      </c>
      <c r="AC515" s="217">
        <f>VLOOKUP(A515,'[1]CUT USD'!A:N,6,FALSE)</f>
        <v>0</v>
      </c>
      <c r="AD515" s="217">
        <f>VLOOKUP(A515,'[1]CUT USD'!A:N,7,FALSE)</f>
        <v>0</v>
      </c>
      <c r="AE515" s="217">
        <f>VLOOKUP(A515,'[1]CUT USD'!A:N,8,FALSE)</f>
        <v>0</v>
      </c>
      <c r="AF515" s="217">
        <f>VLOOKUP(A515,'[1]CUT USD'!A:N,9,FALSE)</f>
        <v>0</v>
      </c>
      <c r="AG515" s="217">
        <f>VLOOKUP(A515,'[1]CUT USD'!A:N,10,FALSE)</f>
        <v>0</v>
      </c>
      <c r="AH515" s="217">
        <f>VLOOKUP(A515,'[1]CUT USD'!A:N,11,FALSE)</f>
        <v>0</v>
      </c>
      <c r="AI515" s="217">
        <f>VLOOKUP(A515,'[1]CUT USD'!A:N,12,FALSE)</f>
        <v>0</v>
      </c>
      <c r="AJ515" s="217">
        <f>VLOOKUP(A515,'[1]CUT USD'!A:N,13,FALSE)</f>
        <v>0</v>
      </c>
      <c r="AK515" s="217">
        <f>VLOOKUP(A515,'[1]CUT USD'!A:N,14,FALSE)</f>
        <v>0</v>
      </c>
      <c r="AL515" s="160">
        <f t="shared" si="9"/>
        <v>0</v>
      </c>
      <c r="AO515" s="84"/>
    </row>
    <row r="516" spans="1:41" ht="33" customHeight="1">
      <c r="A516" s="134">
        <v>1716</v>
      </c>
      <c r="B516" s="135" t="str">
        <f>PROPER(VLOOKUP(A516,[1]bd_lista!$A:$D,2,FALSE))</f>
        <v>Gobierno Autónomo Municipal De Portachuelo</v>
      </c>
      <c r="C516" s="229" t="s">
        <v>11991</v>
      </c>
      <c r="D516" s="217">
        <f>VLOOKUP(A516,'[1]RES. TRL'!A:C,2,FALSE)</f>
        <v>0</v>
      </c>
      <c r="E516" s="217">
        <f>VLOOKUP(A516,'[1]RES. TRL'!A:C,3,FALSE)</f>
        <v>0</v>
      </c>
      <c r="F516" s="217">
        <f>VLOOKUP(A516,[1]RES.CDI!A:B,2,FALSE)</f>
        <v>0</v>
      </c>
      <c r="G516" s="217">
        <f>VLOOKUP(A516,'[1]CUT Bs'!A:S,2,FALSE)</f>
        <v>0</v>
      </c>
      <c r="H516" s="217">
        <f>VLOOKUP(A516,'[1]CUT Bs'!A:S,3,FALSE)</f>
        <v>0</v>
      </c>
      <c r="I516" s="217">
        <f>VLOOKUP(A516,'[1]CUT Bs'!A:S,4,FALSE)</f>
        <v>0</v>
      </c>
      <c r="J516" s="217">
        <f>VLOOKUP(A516,'[1]CUT Bs'!A:S,5,FALSE)</f>
        <v>0</v>
      </c>
      <c r="K516" s="217">
        <f>VLOOKUP(A516,'[1]CUT Bs'!A:S,6,FALSE)</f>
        <v>0</v>
      </c>
      <c r="L516" s="217">
        <f>VLOOKUP(A516,'[1]CUT Bs'!A:S,7,FALSE)</f>
        <v>0</v>
      </c>
      <c r="M516" s="217">
        <f>VLOOKUP(A516,'[1]CUT Bs'!A:S,8,FALSE)</f>
        <v>0</v>
      </c>
      <c r="N516" s="217">
        <f>VLOOKUP(A516,'[1]CUT Bs'!A:S,9,FALSE)</f>
        <v>0</v>
      </c>
      <c r="O516" s="217">
        <f>VLOOKUP(A516,'[1]CUT Bs'!A:S,10,FALSE)</f>
        <v>0</v>
      </c>
      <c r="P516" s="217">
        <f>VLOOKUP(A516,'[1]CUT Bs'!A:S,11,FALSE)</f>
        <v>0</v>
      </c>
      <c r="Q516" s="217">
        <f>VLOOKUP(A516,'[1]CUT Bs'!A:S,12,FALSE)</f>
        <v>0</v>
      </c>
      <c r="R516" s="217">
        <f>VLOOKUP(A516,'[1]CUT Bs'!A:S,13,FALSE)</f>
        <v>0</v>
      </c>
      <c r="S516" s="217">
        <f>VLOOKUP(A516,'[1]CUT Bs'!A:S,14,FALSE)</f>
        <v>0</v>
      </c>
      <c r="T516" s="217">
        <f>VLOOKUP(A516,'[1]CUT Bs'!A:S,15,FALSE)</f>
        <v>0</v>
      </c>
      <c r="U516" s="217">
        <f>VLOOKUP(A516,'[1]CUT Bs'!A:S,16,FALSE)</f>
        <v>0</v>
      </c>
      <c r="V516" s="217">
        <f>VLOOKUP(A516,'[1]CUT Bs'!A:S,17,FALSE)</f>
        <v>0</v>
      </c>
      <c r="W516" s="217">
        <f>VLOOKUP(A516,'[1]RES. TRL'!F:H,2,FALSE)</f>
        <v>0</v>
      </c>
      <c r="X516" s="217">
        <f>VLOOKUP(A516,'[1]RES. TRL'!F:H,3,FALSE)</f>
        <v>0</v>
      </c>
      <c r="Y516" s="217">
        <f>VLOOKUP(A516,'[1]CUT USD'!A:N,2,FALSE)</f>
        <v>0</v>
      </c>
      <c r="Z516" s="217">
        <f>VLOOKUP(A516,'[1]CUT USD'!A:N,3,FALSE)</f>
        <v>0</v>
      </c>
      <c r="AA516" s="217">
        <f>VLOOKUP(A516,'[1]CUT USD'!A:N,4,FALSE)</f>
        <v>0</v>
      </c>
      <c r="AB516" s="217">
        <f>VLOOKUP(A516,'[1]CUT USD'!A:N,5,FALSE)</f>
        <v>0</v>
      </c>
      <c r="AC516" s="217">
        <f>VLOOKUP(A516,'[1]CUT USD'!A:N,6,FALSE)</f>
        <v>0</v>
      </c>
      <c r="AD516" s="217">
        <f>VLOOKUP(A516,'[1]CUT USD'!A:N,7,FALSE)</f>
        <v>0</v>
      </c>
      <c r="AE516" s="217">
        <f>VLOOKUP(A516,'[1]CUT USD'!A:N,8,FALSE)</f>
        <v>0</v>
      </c>
      <c r="AF516" s="217">
        <f>VLOOKUP(A516,'[1]CUT USD'!A:N,9,FALSE)</f>
        <v>0</v>
      </c>
      <c r="AG516" s="217">
        <f>VLOOKUP(A516,'[1]CUT USD'!A:N,10,FALSE)</f>
        <v>0</v>
      </c>
      <c r="AH516" s="217">
        <f>VLOOKUP(A516,'[1]CUT USD'!A:N,11,FALSE)</f>
        <v>0</v>
      </c>
      <c r="AI516" s="217">
        <f>VLOOKUP(A516,'[1]CUT USD'!A:N,12,FALSE)</f>
        <v>0</v>
      </c>
      <c r="AJ516" s="217">
        <f>VLOOKUP(A516,'[1]CUT USD'!A:N,13,FALSE)</f>
        <v>0</v>
      </c>
      <c r="AK516" s="217">
        <f>VLOOKUP(A516,'[1]CUT USD'!A:N,14,FALSE)</f>
        <v>0</v>
      </c>
      <c r="AL516" s="160">
        <f t="shared" si="9"/>
        <v>0</v>
      </c>
      <c r="AO516" s="84"/>
    </row>
    <row r="517" spans="1:41" ht="33" customHeight="1">
      <c r="A517" s="134">
        <v>1717</v>
      </c>
      <c r="B517" s="135" t="str">
        <f>PROPER(VLOOKUP(A517,[1]bd_lista!$A:$D,2,FALSE))</f>
        <v>Gobierno Autónomo Municipal De Santa Rosa Del Sara</v>
      </c>
      <c r="C517" s="229" t="s">
        <v>11991</v>
      </c>
      <c r="D517" s="217">
        <f>VLOOKUP(A517,'[1]RES. TRL'!A:C,2,FALSE)</f>
        <v>0</v>
      </c>
      <c r="E517" s="217">
        <f>VLOOKUP(A517,'[1]RES. TRL'!A:C,3,FALSE)</f>
        <v>0</v>
      </c>
      <c r="F517" s="217">
        <f>VLOOKUP(A517,[1]RES.CDI!A:B,2,FALSE)</f>
        <v>0</v>
      </c>
      <c r="G517" s="217">
        <f>VLOOKUP(A517,'[1]CUT Bs'!A:S,2,FALSE)</f>
        <v>0</v>
      </c>
      <c r="H517" s="217">
        <f>VLOOKUP(A517,'[1]CUT Bs'!A:S,3,FALSE)</f>
        <v>0</v>
      </c>
      <c r="I517" s="217">
        <f>VLOOKUP(A517,'[1]CUT Bs'!A:S,4,FALSE)</f>
        <v>0</v>
      </c>
      <c r="J517" s="217">
        <f>VLOOKUP(A517,'[1]CUT Bs'!A:S,5,FALSE)</f>
        <v>0</v>
      </c>
      <c r="K517" s="217">
        <f>VLOOKUP(A517,'[1]CUT Bs'!A:S,6,FALSE)</f>
        <v>0</v>
      </c>
      <c r="L517" s="217">
        <f>VLOOKUP(A517,'[1]CUT Bs'!A:S,7,FALSE)</f>
        <v>0</v>
      </c>
      <c r="M517" s="217">
        <f>VLOOKUP(A517,'[1]CUT Bs'!A:S,8,FALSE)</f>
        <v>0</v>
      </c>
      <c r="N517" s="217">
        <f>VLOOKUP(A517,'[1]CUT Bs'!A:S,9,FALSE)</f>
        <v>0</v>
      </c>
      <c r="O517" s="217">
        <f>VLOOKUP(A517,'[1]CUT Bs'!A:S,10,FALSE)</f>
        <v>0</v>
      </c>
      <c r="P517" s="217">
        <f>VLOOKUP(A517,'[1]CUT Bs'!A:S,11,FALSE)</f>
        <v>0</v>
      </c>
      <c r="Q517" s="217">
        <f>VLOOKUP(A517,'[1]CUT Bs'!A:S,12,FALSE)</f>
        <v>0</v>
      </c>
      <c r="R517" s="217">
        <f>VLOOKUP(A517,'[1]CUT Bs'!A:S,13,FALSE)</f>
        <v>0</v>
      </c>
      <c r="S517" s="217">
        <f>VLOOKUP(A517,'[1]CUT Bs'!A:S,14,FALSE)</f>
        <v>0</v>
      </c>
      <c r="T517" s="217">
        <f>VLOOKUP(A517,'[1]CUT Bs'!A:S,15,FALSE)</f>
        <v>0</v>
      </c>
      <c r="U517" s="217">
        <f>VLOOKUP(A517,'[1]CUT Bs'!A:S,16,FALSE)</f>
        <v>0</v>
      </c>
      <c r="V517" s="217">
        <f>VLOOKUP(A517,'[1]CUT Bs'!A:S,17,FALSE)</f>
        <v>0</v>
      </c>
      <c r="W517" s="217">
        <f>VLOOKUP(A517,'[1]RES. TRL'!F:H,2,FALSE)</f>
        <v>0</v>
      </c>
      <c r="X517" s="217">
        <f>VLOOKUP(A517,'[1]RES. TRL'!F:H,3,FALSE)</f>
        <v>0</v>
      </c>
      <c r="Y517" s="217">
        <f>VLOOKUP(A517,'[1]CUT USD'!A:N,2,FALSE)</f>
        <v>0</v>
      </c>
      <c r="Z517" s="217">
        <f>VLOOKUP(A517,'[1]CUT USD'!A:N,3,FALSE)</f>
        <v>0</v>
      </c>
      <c r="AA517" s="217">
        <f>VLOOKUP(A517,'[1]CUT USD'!A:N,4,FALSE)</f>
        <v>0</v>
      </c>
      <c r="AB517" s="217">
        <f>VLOOKUP(A517,'[1]CUT USD'!A:N,5,FALSE)</f>
        <v>0</v>
      </c>
      <c r="AC517" s="217">
        <f>VLOOKUP(A517,'[1]CUT USD'!A:N,6,FALSE)</f>
        <v>0</v>
      </c>
      <c r="AD517" s="217">
        <f>VLOOKUP(A517,'[1]CUT USD'!A:N,7,FALSE)</f>
        <v>0</v>
      </c>
      <c r="AE517" s="217">
        <f>VLOOKUP(A517,'[1]CUT USD'!A:N,8,FALSE)</f>
        <v>0</v>
      </c>
      <c r="AF517" s="217">
        <f>VLOOKUP(A517,'[1]CUT USD'!A:N,9,FALSE)</f>
        <v>0</v>
      </c>
      <c r="AG517" s="217">
        <f>VLOOKUP(A517,'[1]CUT USD'!A:N,10,FALSE)</f>
        <v>0</v>
      </c>
      <c r="AH517" s="217">
        <f>VLOOKUP(A517,'[1]CUT USD'!A:N,11,FALSE)</f>
        <v>0</v>
      </c>
      <c r="AI517" s="217">
        <f>VLOOKUP(A517,'[1]CUT USD'!A:N,12,FALSE)</f>
        <v>0</v>
      </c>
      <c r="AJ517" s="217">
        <f>VLOOKUP(A517,'[1]CUT USD'!A:N,13,FALSE)</f>
        <v>0</v>
      </c>
      <c r="AK517" s="217">
        <f>VLOOKUP(A517,'[1]CUT USD'!A:N,14,FALSE)</f>
        <v>0</v>
      </c>
      <c r="AL517" s="160">
        <f t="shared" si="9"/>
        <v>0</v>
      </c>
      <c r="AO517" s="84"/>
    </row>
    <row r="518" spans="1:41" ht="33" customHeight="1">
      <c r="A518" s="134">
        <v>1718</v>
      </c>
      <c r="B518" s="135" t="str">
        <f>PROPER(VLOOKUP(A518,[1]bd_lista!$A:$D,2,FALSE))</f>
        <v>Gobierno Autónomo Municipal De Lagunillas</v>
      </c>
      <c r="C518" s="229" t="s">
        <v>11991</v>
      </c>
      <c r="D518" s="217">
        <f>VLOOKUP(A518,'[1]RES. TRL'!A:C,2,FALSE)</f>
        <v>0</v>
      </c>
      <c r="E518" s="217">
        <f>VLOOKUP(A518,'[1]RES. TRL'!A:C,3,FALSE)</f>
        <v>0</v>
      </c>
      <c r="F518" s="217">
        <f>VLOOKUP(A518,[1]RES.CDI!A:B,2,FALSE)</f>
        <v>0</v>
      </c>
      <c r="G518" s="217">
        <f>VLOOKUP(A518,'[1]CUT Bs'!A:S,2,FALSE)</f>
        <v>0</v>
      </c>
      <c r="H518" s="217">
        <f>VLOOKUP(A518,'[1]CUT Bs'!A:S,3,FALSE)</f>
        <v>0</v>
      </c>
      <c r="I518" s="217">
        <f>VLOOKUP(A518,'[1]CUT Bs'!A:S,4,FALSE)</f>
        <v>0</v>
      </c>
      <c r="J518" s="217">
        <f>VLOOKUP(A518,'[1]CUT Bs'!A:S,5,FALSE)</f>
        <v>0</v>
      </c>
      <c r="K518" s="217">
        <f>VLOOKUP(A518,'[1]CUT Bs'!A:S,6,FALSE)</f>
        <v>0</v>
      </c>
      <c r="L518" s="217">
        <f>VLOOKUP(A518,'[1]CUT Bs'!A:S,7,FALSE)</f>
        <v>0</v>
      </c>
      <c r="M518" s="217">
        <f>VLOOKUP(A518,'[1]CUT Bs'!A:S,8,FALSE)</f>
        <v>0</v>
      </c>
      <c r="N518" s="217">
        <f>VLOOKUP(A518,'[1]CUT Bs'!A:S,9,FALSE)</f>
        <v>0</v>
      </c>
      <c r="O518" s="217">
        <f>VLOOKUP(A518,'[1]CUT Bs'!A:S,10,FALSE)</f>
        <v>0</v>
      </c>
      <c r="P518" s="217">
        <f>VLOOKUP(A518,'[1]CUT Bs'!A:S,11,FALSE)</f>
        <v>0</v>
      </c>
      <c r="Q518" s="217">
        <f>VLOOKUP(A518,'[1]CUT Bs'!A:S,12,FALSE)</f>
        <v>0</v>
      </c>
      <c r="R518" s="217">
        <f>VLOOKUP(A518,'[1]CUT Bs'!A:S,13,FALSE)</f>
        <v>0</v>
      </c>
      <c r="S518" s="217">
        <f>VLOOKUP(A518,'[1]CUT Bs'!A:S,14,FALSE)</f>
        <v>0</v>
      </c>
      <c r="T518" s="217">
        <f>VLOOKUP(A518,'[1]CUT Bs'!A:S,15,FALSE)</f>
        <v>0</v>
      </c>
      <c r="U518" s="217">
        <f>VLOOKUP(A518,'[1]CUT Bs'!A:S,16,FALSE)</f>
        <v>0</v>
      </c>
      <c r="V518" s="217">
        <f>VLOOKUP(A518,'[1]CUT Bs'!A:S,17,FALSE)</f>
        <v>0</v>
      </c>
      <c r="W518" s="217">
        <f>VLOOKUP(A518,'[1]RES. TRL'!F:H,2,FALSE)</f>
        <v>0</v>
      </c>
      <c r="X518" s="217">
        <f>VLOOKUP(A518,'[1]RES. TRL'!F:H,3,FALSE)</f>
        <v>0</v>
      </c>
      <c r="Y518" s="217">
        <f>VLOOKUP(A518,'[1]CUT USD'!A:N,2,FALSE)</f>
        <v>0</v>
      </c>
      <c r="Z518" s="217">
        <f>VLOOKUP(A518,'[1]CUT USD'!A:N,3,FALSE)</f>
        <v>0</v>
      </c>
      <c r="AA518" s="217">
        <f>VLOOKUP(A518,'[1]CUT USD'!A:N,4,FALSE)</f>
        <v>0</v>
      </c>
      <c r="AB518" s="217">
        <f>VLOOKUP(A518,'[1]CUT USD'!A:N,5,FALSE)</f>
        <v>0</v>
      </c>
      <c r="AC518" s="217">
        <f>VLOOKUP(A518,'[1]CUT USD'!A:N,6,FALSE)</f>
        <v>0</v>
      </c>
      <c r="AD518" s="217">
        <f>VLOOKUP(A518,'[1]CUT USD'!A:N,7,FALSE)</f>
        <v>0</v>
      </c>
      <c r="AE518" s="217">
        <f>VLOOKUP(A518,'[1]CUT USD'!A:N,8,FALSE)</f>
        <v>0</v>
      </c>
      <c r="AF518" s="217">
        <f>VLOOKUP(A518,'[1]CUT USD'!A:N,9,FALSE)</f>
        <v>0</v>
      </c>
      <c r="AG518" s="217">
        <f>VLOOKUP(A518,'[1]CUT USD'!A:N,10,FALSE)</f>
        <v>0</v>
      </c>
      <c r="AH518" s="217">
        <f>VLOOKUP(A518,'[1]CUT USD'!A:N,11,FALSE)</f>
        <v>0</v>
      </c>
      <c r="AI518" s="217">
        <f>VLOOKUP(A518,'[1]CUT USD'!A:N,12,FALSE)</f>
        <v>0</v>
      </c>
      <c r="AJ518" s="217">
        <f>VLOOKUP(A518,'[1]CUT USD'!A:N,13,FALSE)</f>
        <v>0</v>
      </c>
      <c r="AK518" s="217">
        <f>VLOOKUP(A518,'[1]CUT USD'!A:N,14,FALSE)</f>
        <v>0</v>
      </c>
      <c r="AL518" s="160">
        <f t="shared" si="9"/>
        <v>0</v>
      </c>
      <c r="AO518" s="84"/>
    </row>
    <row r="519" spans="1:41" ht="33" customHeight="1">
      <c r="A519" s="134">
        <v>1719</v>
      </c>
      <c r="B519" s="135" t="str">
        <f>PROPER(VLOOKUP(A519,[1]bd_lista!$A:$D,2,FALSE))</f>
        <v>Gobierno Autónomo Municipal De Charagua</v>
      </c>
      <c r="C519" s="229" t="s">
        <v>11991</v>
      </c>
      <c r="D519" s="217">
        <f>VLOOKUP(A519,'[1]RES. TRL'!A:C,2,FALSE)</f>
        <v>0</v>
      </c>
      <c r="E519" s="217">
        <f>VLOOKUP(A519,'[1]RES. TRL'!A:C,3,FALSE)</f>
        <v>0</v>
      </c>
      <c r="F519" s="217">
        <f>VLOOKUP(A519,[1]RES.CDI!A:B,2,FALSE)</f>
        <v>0</v>
      </c>
      <c r="G519" s="217">
        <f>VLOOKUP(A519,'[1]CUT Bs'!A:S,2,FALSE)</f>
        <v>0</v>
      </c>
      <c r="H519" s="217">
        <f>VLOOKUP(A519,'[1]CUT Bs'!A:S,3,FALSE)</f>
        <v>0</v>
      </c>
      <c r="I519" s="217">
        <f>VLOOKUP(A519,'[1]CUT Bs'!A:S,4,FALSE)</f>
        <v>0</v>
      </c>
      <c r="J519" s="217">
        <f>VLOOKUP(A519,'[1]CUT Bs'!A:S,5,FALSE)</f>
        <v>0</v>
      </c>
      <c r="K519" s="217">
        <f>VLOOKUP(A519,'[1]CUT Bs'!A:S,6,FALSE)</f>
        <v>0</v>
      </c>
      <c r="L519" s="217">
        <f>VLOOKUP(A519,'[1]CUT Bs'!A:S,7,FALSE)</f>
        <v>0</v>
      </c>
      <c r="M519" s="217">
        <f>VLOOKUP(A519,'[1]CUT Bs'!A:S,8,FALSE)</f>
        <v>0</v>
      </c>
      <c r="N519" s="217">
        <f>VLOOKUP(A519,'[1]CUT Bs'!A:S,9,FALSE)</f>
        <v>0</v>
      </c>
      <c r="O519" s="217">
        <f>VLOOKUP(A519,'[1]CUT Bs'!A:S,10,FALSE)</f>
        <v>0</v>
      </c>
      <c r="P519" s="217">
        <f>VLOOKUP(A519,'[1]CUT Bs'!A:S,11,FALSE)</f>
        <v>0</v>
      </c>
      <c r="Q519" s="217">
        <f>VLOOKUP(A519,'[1]CUT Bs'!A:S,12,FALSE)</f>
        <v>0</v>
      </c>
      <c r="R519" s="217">
        <f>VLOOKUP(A519,'[1]CUT Bs'!A:S,13,FALSE)</f>
        <v>0</v>
      </c>
      <c r="S519" s="217">
        <f>VLOOKUP(A519,'[1]CUT Bs'!A:S,14,FALSE)</f>
        <v>0</v>
      </c>
      <c r="T519" s="217">
        <f>VLOOKUP(A519,'[1]CUT Bs'!A:S,15,FALSE)</f>
        <v>0</v>
      </c>
      <c r="U519" s="217">
        <f>VLOOKUP(A519,'[1]CUT Bs'!A:S,16,FALSE)</f>
        <v>0</v>
      </c>
      <c r="V519" s="217">
        <f>VLOOKUP(A519,'[1]CUT Bs'!A:S,17,FALSE)</f>
        <v>0</v>
      </c>
      <c r="W519" s="217">
        <f>VLOOKUP(A519,'[1]RES. TRL'!F:H,2,FALSE)</f>
        <v>0</v>
      </c>
      <c r="X519" s="217">
        <f>VLOOKUP(A519,'[1]RES. TRL'!F:H,3,FALSE)</f>
        <v>0</v>
      </c>
      <c r="Y519" s="217">
        <f>VLOOKUP(A519,'[1]CUT USD'!A:N,2,FALSE)</f>
        <v>0</v>
      </c>
      <c r="Z519" s="217">
        <f>VLOOKUP(A519,'[1]CUT USD'!A:N,3,FALSE)</f>
        <v>0</v>
      </c>
      <c r="AA519" s="217">
        <f>VLOOKUP(A519,'[1]CUT USD'!A:N,4,FALSE)</f>
        <v>0</v>
      </c>
      <c r="AB519" s="217">
        <f>VLOOKUP(A519,'[1]CUT USD'!A:N,5,FALSE)</f>
        <v>0</v>
      </c>
      <c r="AC519" s="217">
        <f>VLOOKUP(A519,'[1]CUT USD'!A:N,6,FALSE)</f>
        <v>0</v>
      </c>
      <c r="AD519" s="217">
        <f>VLOOKUP(A519,'[1]CUT USD'!A:N,7,FALSE)</f>
        <v>0</v>
      </c>
      <c r="AE519" s="217">
        <f>VLOOKUP(A519,'[1]CUT USD'!A:N,8,FALSE)</f>
        <v>0</v>
      </c>
      <c r="AF519" s="217">
        <f>VLOOKUP(A519,'[1]CUT USD'!A:N,9,FALSE)</f>
        <v>0</v>
      </c>
      <c r="AG519" s="217">
        <f>VLOOKUP(A519,'[1]CUT USD'!A:N,10,FALSE)</f>
        <v>0</v>
      </c>
      <c r="AH519" s="217">
        <f>VLOOKUP(A519,'[1]CUT USD'!A:N,11,FALSE)</f>
        <v>0</v>
      </c>
      <c r="AI519" s="217">
        <f>VLOOKUP(A519,'[1]CUT USD'!A:N,12,FALSE)</f>
        <v>0</v>
      </c>
      <c r="AJ519" s="217">
        <f>VLOOKUP(A519,'[1]CUT USD'!A:N,13,FALSE)</f>
        <v>0</v>
      </c>
      <c r="AK519" s="217">
        <f>VLOOKUP(A519,'[1]CUT USD'!A:N,14,FALSE)</f>
        <v>0</v>
      </c>
      <c r="AL519" s="160">
        <f t="shared" si="9"/>
        <v>0</v>
      </c>
      <c r="AO519" s="84"/>
    </row>
    <row r="520" spans="1:41" ht="33" customHeight="1">
      <c r="A520" s="134">
        <v>1720</v>
      </c>
      <c r="B520" s="135" t="str">
        <f>PROPER(VLOOKUP(A520,[1]bd_lista!$A:$D,2,FALSE))</f>
        <v>Gobierno Autónomo Municipal De Cabezas</v>
      </c>
      <c r="C520" s="229" t="s">
        <v>11991</v>
      </c>
      <c r="D520" s="217">
        <f>VLOOKUP(A520,'[1]RES. TRL'!A:C,2,FALSE)</f>
        <v>0</v>
      </c>
      <c r="E520" s="217">
        <f>VLOOKUP(A520,'[1]RES. TRL'!A:C,3,FALSE)</f>
        <v>0</v>
      </c>
      <c r="F520" s="217">
        <f>VLOOKUP(A520,[1]RES.CDI!A:B,2,FALSE)</f>
        <v>0</v>
      </c>
      <c r="G520" s="217">
        <f>VLOOKUP(A520,'[1]CUT Bs'!A:S,2,FALSE)</f>
        <v>0</v>
      </c>
      <c r="H520" s="217">
        <f>VLOOKUP(A520,'[1]CUT Bs'!A:S,3,FALSE)</f>
        <v>0</v>
      </c>
      <c r="I520" s="217">
        <f>VLOOKUP(A520,'[1]CUT Bs'!A:S,4,FALSE)</f>
        <v>0</v>
      </c>
      <c r="J520" s="217">
        <f>VLOOKUP(A520,'[1]CUT Bs'!A:S,5,FALSE)</f>
        <v>0</v>
      </c>
      <c r="K520" s="217">
        <f>VLOOKUP(A520,'[1]CUT Bs'!A:S,6,FALSE)</f>
        <v>0</v>
      </c>
      <c r="L520" s="217">
        <f>VLOOKUP(A520,'[1]CUT Bs'!A:S,7,FALSE)</f>
        <v>0</v>
      </c>
      <c r="M520" s="217">
        <f>VLOOKUP(A520,'[1]CUT Bs'!A:S,8,FALSE)</f>
        <v>0</v>
      </c>
      <c r="N520" s="217">
        <f>VLOOKUP(A520,'[1]CUT Bs'!A:S,9,FALSE)</f>
        <v>0</v>
      </c>
      <c r="O520" s="217">
        <f>VLOOKUP(A520,'[1]CUT Bs'!A:S,10,FALSE)</f>
        <v>0</v>
      </c>
      <c r="P520" s="217">
        <f>VLOOKUP(A520,'[1]CUT Bs'!A:S,11,FALSE)</f>
        <v>0</v>
      </c>
      <c r="Q520" s="217">
        <f>VLOOKUP(A520,'[1]CUT Bs'!A:S,12,FALSE)</f>
        <v>0</v>
      </c>
      <c r="R520" s="217">
        <f>VLOOKUP(A520,'[1]CUT Bs'!A:S,13,FALSE)</f>
        <v>0</v>
      </c>
      <c r="S520" s="217">
        <f>VLOOKUP(A520,'[1]CUT Bs'!A:S,14,FALSE)</f>
        <v>0</v>
      </c>
      <c r="T520" s="217">
        <f>VLOOKUP(A520,'[1]CUT Bs'!A:S,15,FALSE)</f>
        <v>0</v>
      </c>
      <c r="U520" s="217">
        <f>VLOOKUP(A520,'[1]CUT Bs'!A:S,16,FALSE)</f>
        <v>0</v>
      </c>
      <c r="V520" s="217">
        <f>VLOOKUP(A520,'[1]CUT Bs'!A:S,17,FALSE)</f>
        <v>0</v>
      </c>
      <c r="W520" s="217">
        <f>VLOOKUP(A520,'[1]RES. TRL'!F:H,2,FALSE)</f>
        <v>0</v>
      </c>
      <c r="X520" s="217">
        <f>VLOOKUP(A520,'[1]RES. TRL'!F:H,3,FALSE)</f>
        <v>0</v>
      </c>
      <c r="Y520" s="217">
        <f>VLOOKUP(A520,'[1]CUT USD'!A:N,2,FALSE)</f>
        <v>0</v>
      </c>
      <c r="Z520" s="217">
        <f>VLOOKUP(A520,'[1]CUT USD'!A:N,3,FALSE)</f>
        <v>0</v>
      </c>
      <c r="AA520" s="217">
        <f>VLOOKUP(A520,'[1]CUT USD'!A:N,4,FALSE)</f>
        <v>0</v>
      </c>
      <c r="AB520" s="217">
        <f>VLOOKUP(A520,'[1]CUT USD'!A:N,5,FALSE)</f>
        <v>0</v>
      </c>
      <c r="AC520" s="217">
        <f>VLOOKUP(A520,'[1]CUT USD'!A:N,6,FALSE)</f>
        <v>0</v>
      </c>
      <c r="AD520" s="217">
        <f>VLOOKUP(A520,'[1]CUT USD'!A:N,7,FALSE)</f>
        <v>0</v>
      </c>
      <c r="AE520" s="217">
        <f>VLOOKUP(A520,'[1]CUT USD'!A:N,8,FALSE)</f>
        <v>0</v>
      </c>
      <c r="AF520" s="217">
        <f>VLOOKUP(A520,'[1]CUT USD'!A:N,9,FALSE)</f>
        <v>0</v>
      </c>
      <c r="AG520" s="217">
        <f>VLOOKUP(A520,'[1]CUT USD'!A:N,10,FALSE)</f>
        <v>0</v>
      </c>
      <c r="AH520" s="217">
        <f>VLOOKUP(A520,'[1]CUT USD'!A:N,11,FALSE)</f>
        <v>0</v>
      </c>
      <c r="AI520" s="217">
        <f>VLOOKUP(A520,'[1]CUT USD'!A:N,12,FALSE)</f>
        <v>0</v>
      </c>
      <c r="AJ520" s="217">
        <f>VLOOKUP(A520,'[1]CUT USD'!A:N,13,FALSE)</f>
        <v>0</v>
      </c>
      <c r="AK520" s="217">
        <f>VLOOKUP(A520,'[1]CUT USD'!A:N,14,FALSE)</f>
        <v>0</v>
      </c>
      <c r="AL520" s="160">
        <f t="shared" si="9"/>
        <v>0</v>
      </c>
      <c r="AO520" s="84"/>
    </row>
    <row r="521" spans="1:41" ht="33" customHeight="1">
      <c r="A521" s="134">
        <v>1721</v>
      </c>
      <c r="B521" s="135" t="str">
        <f>PROPER(VLOOKUP(A521,[1]bd_lista!$A:$D,2,FALSE))</f>
        <v>Gobierno Autónomo Municipal De Cuevo</v>
      </c>
      <c r="C521" s="229" t="s">
        <v>11991</v>
      </c>
      <c r="D521" s="217">
        <f>VLOOKUP(A521,'[1]RES. TRL'!A:C,2,FALSE)</f>
        <v>0</v>
      </c>
      <c r="E521" s="217">
        <f>VLOOKUP(A521,'[1]RES. TRL'!A:C,3,FALSE)</f>
        <v>0</v>
      </c>
      <c r="F521" s="217">
        <f>VLOOKUP(A521,[1]RES.CDI!A:B,2,FALSE)</f>
        <v>0</v>
      </c>
      <c r="G521" s="217">
        <f>VLOOKUP(A521,'[1]CUT Bs'!A:S,2,FALSE)</f>
        <v>0</v>
      </c>
      <c r="H521" s="217">
        <f>VLOOKUP(A521,'[1]CUT Bs'!A:S,3,FALSE)</f>
        <v>0</v>
      </c>
      <c r="I521" s="217">
        <f>VLOOKUP(A521,'[1]CUT Bs'!A:S,4,FALSE)</f>
        <v>0</v>
      </c>
      <c r="J521" s="217">
        <f>VLOOKUP(A521,'[1]CUT Bs'!A:S,5,FALSE)</f>
        <v>0</v>
      </c>
      <c r="K521" s="217">
        <f>VLOOKUP(A521,'[1]CUT Bs'!A:S,6,FALSE)</f>
        <v>0</v>
      </c>
      <c r="L521" s="217">
        <f>VLOOKUP(A521,'[1]CUT Bs'!A:S,7,FALSE)</f>
        <v>0</v>
      </c>
      <c r="M521" s="217">
        <f>VLOOKUP(A521,'[1]CUT Bs'!A:S,8,FALSE)</f>
        <v>0</v>
      </c>
      <c r="N521" s="217">
        <f>VLOOKUP(A521,'[1]CUT Bs'!A:S,9,FALSE)</f>
        <v>0</v>
      </c>
      <c r="O521" s="217">
        <f>VLOOKUP(A521,'[1]CUT Bs'!A:S,10,FALSE)</f>
        <v>0</v>
      </c>
      <c r="P521" s="217">
        <f>VLOOKUP(A521,'[1]CUT Bs'!A:S,11,FALSE)</f>
        <v>0</v>
      </c>
      <c r="Q521" s="217">
        <f>VLOOKUP(A521,'[1]CUT Bs'!A:S,12,FALSE)</f>
        <v>0</v>
      </c>
      <c r="R521" s="217">
        <f>VLOOKUP(A521,'[1]CUT Bs'!A:S,13,FALSE)</f>
        <v>0</v>
      </c>
      <c r="S521" s="217">
        <f>VLOOKUP(A521,'[1]CUT Bs'!A:S,14,FALSE)</f>
        <v>0</v>
      </c>
      <c r="T521" s="217">
        <f>VLOOKUP(A521,'[1]CUT Bs'!A:S,15,FALSE)</f>
        <v>0</v>
      </c>
      <c r="U521" s="217">
        <f>VLOOKUP(A521,'[1]CUT Bs'!A:S,16,FALSE)</f>
        <v>0</v>
      </c>
      <c r="V521" s="217">
        <f>VLOOKUP(A521,'[1]CUT Bs'!A:S,17,FALSE)</f>
        <v>0</v>
      </c>
      <c r="W521" s="217">
        <f>VLOOKUP(A521,'[1]RES. TRL'!F:H,2,FALSE)</f>
        <v>0</v>
      </c>
      <c r="X521" s="217">
        <f>VLOOKUP(A521,'[1]RES. TRL'!F:H,3,FALSE)</f>
        <v>0</v>
      </c>
      <c r="Y521" s="217">
        <f>VLOOKUP(A521,'[1]CUT USD'!A:N,2,FALSE)</f>
        <v>0</v>
      </c>
      <c r="Z521" s="217">
        <f>VLOOKUP(A521,'[1]CUT USD'!A:N,3,FALSE)</f>
        <v>0</v>
      </c>
      <c r="AA521" s="217">
        <f>VLOOKUP(A521,'[1]CUT USD'!A:N,4,FALSE)</f>
        <v>0</v>
      </c>
      <c r="AB521" s="217">
        <f>VLOOKUP(A521,'[1]CUT USD'!A:N,5,FALSE)</f>
        <v>0</v>
      </c>
      <c r="AC521" s="217">
        <f>VLOOKUP(A521,'[1]CUT USD'!A:N,6,FALSE)</f>
        <v>0</v>
      </c>
      <c r="AD521" s="217">
        <f>VLOOKUP(A521,'[1]CUT USD'!A:N,7,FALSE)</f>
        <v>0</v>
      </c>
      <c r="AE521" s="217">
        <f>VLOOKUP(A521,'[1]CUT USD'!A:N,8,FALSE)</f>
        <v>0</v>
      </c>
      <c r="AF521" s="217">
        <f>VLOOKUP(A521,'[1]CUT USD'!A:N,9,FALSE)</f>
        <v>0</v>
      </c>
      <c r="AG521" s="217">
        <f>VLOOKUP(A521,'[1]CUT USD'!A:N,10,FALSE)</f>
        <v>0</v>
      </c>
      <c r="AH521" s="217">
        <f>VLOOKUP(A521,'[1]CUT USD'!A:N,11,FALSE)</f>
        <v>0</v>
      </c>
      <c r="AI521" s="217">
        <f>VLOOKUP(A521,'[1]CUT USD'!A:N,12,FALSE)</f>
        <v>0</v>
      </c>
      <c r="AJ521" s="217">
        <f>VLOOKUP(A521,'[1]CUT USD'!A:N,13,FALSE)</f>
        <v>0</v>
      </c>
      <c r="AK521" s="217">
        <f>VLOOKUP(A521,'[1]CUT USD'!A:N,14,FALSE)</f>
        <v>0</v>
      </c>
      <c r="AL521" s="160">
        <f t="shared" si="9"/>
        <v>0</v>
      </c>
      <c r="AO521" s="84"/>
    </row>
    <row r="522" spans="1:41" ht="33" customHeight="1">
      <c r="A522" s="134">
        <v>1722</v>
      </c>
      <c r="B522" s="135" t="str">
        <f>PROPER(VLOOKUP(A522,[1]bd_lista!$A:$D,2,FALSE))</f>
        <v>Gobierno Autónomo Municipal De Gutiérrez</v>
      </c>
      <c r="C522" s="229" t="s">
        <v>11991</v>
      </c>
      <c r="D522" s="217">
        <f>VLOOKUP(A522,'[1]RES. TRL'!A:C,2,FALSE)</f>
        <v>0</v>
      </c>
      <c r="E522" s="217">
        <f>VLOOKUP(A522,'[1]RES. TRL'!A:C,3,FALSE)</f>
        <v>0</v>
      </c>
      <c r="F522" s="217">
        <f>VLOOKUP(A522,[1]RES.CDI!A:B,2,FALSE)</f>
        <v>0</v>
      </c>
      <c r="G522" s="217">
        <f>VLOOKUP(A522,'[1]CUT Bs'!A:S,2,FALSE)</f>
        <v>0</v>
      </c>
      <c r="H522" s="217">
        <f>VLOOKUP(A522,'[1]CUT Bs'!A:S,3,FALSE)</f>
        <v>0</v>
      </c>
      <c r="I522" s="217">
        <f>VLOOKUP(A522,'[1]CUT Bs'!A:S,4,FALSE)</f>
        <v>0</v>
      </c>
      <c r="J522" s="217">
        <f>VLOOKUP(A522,'[1]CUT Bs'!A:S,5,FALSE)</f>
        <v>0</v>
      </c>
      <c r="K522" s="217">
        <f>VLOOKUP(A522,'[1]CUT Bs'!A:S,6,FALSE)</f>
        <v>0</v>
      </c>
      <c r="L522" s="217">
        <f>VLOOKUP(A522,'[1]CUT Bs'!A:S,7,FALSE)</f>
        <v>0</v>
      </c>
      <c r="M522" s="217">
        <f>VLOOKUP(A522,'[1]CUT Bs'!A:S,8,FALSE)</f>
        <v>0</v>
      </c>
      <c r="N522" s="217">
        <f>VLOOKUP(A522,'[1]CUT Bs'!A:S,9,FALSE)</f>
        <v>0</v>
      </c>
      <c r="O522" s="217">
        <f>VLOOKUP(A522,'[1]CUT Bs'!A:S,10,FALSE)</f>
        <v>0</v>
      </c>
      <c r="P522" s="217">
        <f>VLOOKUP(A522,'[1]CUT Bs'!A:S,11,FALSE)</f>
        <v>0</v>
      </c>
      <c r="Q522" s="217">
        <f>VLOOKUP(A522,'[1]CUT Bs'!A:S,12,FALSE)</f>
        <v>0</v>
      </c>
      <c r="R522" s="217">
        <f>VLOOKUP(A522,'[1]CUT Bs'!A:S,13,FALSE)</f>
        <v>0</v>
      </c>
      <c r="S522" s="217">
        <f>VLOOKUP(A522,'[1]CUT Bs'!A:S,14,FALSE)</f>
        <v>0</v>
      </c>
      <c r="T522" s="217">
        <f>VLOOKUP(A522,'[1]CUT Bs'!A:S,15,FALSE)</f>
        <v>0</v>
      </c>
      <c r="U522" s="217">
        <f>VLOOKUP(A522,'[1]CUT Bs'!A:S,16,FALSE)</f>
        <v>0</v>
      </c>
      <c r="V522" s="217">
        <f>VLOOKUP(A522,'[1]CUT Bs'!A:S,17,FALSE)</f>
        <v>0</v>
      </c>
      <c r="W522" s="217">
        <f>VLOOKUP(A522,'[1]RES. TRL'!F:H,2,FALSE)</f>
        <v>0</v>
      </c>
      <c r="X522" s="217">
        <f>VLOOKUP(A522,'[1]RES. TRL'!F:H,3,FALSE)</f>
        <v>0</v>
      </c>
      <c r="Y522" s="217">
        <f>VLOOKUP(A522,'[1]CUT USD'!A:N,2,FALSE)</f>
        <v>0</v>
      </c>
      <c r="Z522" s="217">
        <f>VLOOKUP(A522,'[1]CUT USD'!A:N,3,FALSE)</f>
        <v>0</v>
      </c>
      <c r="AA522" s="217">
        <f>VLOOKUP(A522,'[1]CUT USD'!A:N,4,FALSE)</f>
        <v>0</v>
      </c>
      <c r="AB522" s="217">
        <f>VLOOKUP(A522,'[1]CUT USD'!A:N,5,FALSE)</f>
        <v>0</v>
      </c>
      <c r="AC522" s="217">
        <f>VLOOKUP(A522,'[1]CUT USD'!A:N,6,FALSE)</f>
        <v>0</v>
      </c>
      <c r="AD522" s="217">
        <f>VLOOKUP(A522,'[1]CUT USD'!A:N,7,FALSE)</f>
        <v>0</v>
      </c>
      <c r="AE522" s="217">
        <f>VLOOKUP(A522,'[1]CUT USD'!A:N,8,FALSE)</f>
        <v>0</v>
      </c>
      <c r="AF522" s="217">
        <f>VLOOKUP(A522,'[1]CUT USD'!A:N,9,FALSE)</f>
        <v>0</v>
      </c>
      <c r="AG522" s="217">
        <f>VLOOKUP(A522,'[1]CUT USD'!A:N,10,FALSE)</f>
        <v>0</v>
      </c>
      <c r="AH522" s="217">
        <f>VLOOKUP(A522,'[1]CUT USD'!A:N,11,FALSE)</f>
        <v>0</v>
      </c>
      <c r="AI522" s="217">
        <f>VLOOKUP(A522,'[1]CUT USD'!A:N,12,FALSE)</f>
        <v>0</v>
      </c>
      <c r="AJ522" s="217">
        <f>VLOOKUP(A522,'[1]CUT USD'!A:N,13,FALSE)</f>
        <v>0</v>
      </c>
      <c r="AK522" s="217">
        <f>VLOOKUP(A522,'[1]CUT USD'!A:N,14,FALSE)</f>
        <v>0</v>
      </c>
      <c r="AL522" s="160">
        <f t="shared" si="9"/>
        <v>0</v>
      </c>
      <c r="AO522" s="84"/>
    </row>
    <row r="523" spans="1:41" ht="33" customHeight="1">
      <c r="A523" s="134">
        <v>1723</v>
      </c>
      <c r="B523" s="135" t="str">
        <f>PROPER(VLOOKUP(A523,[1]bd_lista!$A:$D,2,FALSE))</f>
        <v>Gobierno Autónomo Municipal De Camiri</v>
      </c>
      <c r="C523" s="229" t="s">
        <v>11991</v>
      </c>
      <c r="D523" s="217">
        <f>VLOOKUP(A523,'[1]RES. TRL'!A:C,2,FALSE)</f>
        <v>0</v>
      </c>
      <c r="E523" s="217">
        <f>VLOOKUP(A523,'[1]RES. TRL'!A:C,3,FALSE)</f>
        <v>0</v>
      </c>
      <c r="F523" s="217">
        <f>VLOOKUP(A523,[1]RES.CDI!A:B,2,FALSE)</f>
        <v>0</v>
      </c>
      <c r="G523" s="217">
        <f>VLOOKUP(A523,'[1]CUT Bs'!A:S,2,FALSE)</f>
        <v>0</v>
      </c>
      <c r="H523" s="217">
        <f>VLOOKUP(A523,'[1]CUT Bs'!A:S,3,FALSE)</f>
        <v>0</v>
      </c>
      <c r="I523" s="217">
        <f>VLOOKUP(A523,'[1]CUT Bs'!A:S,4,FALSE)</f>
        <v>0</v>
      </c>
      <c r="J523" s="217">
        <f>VLOOKUP(A523,'[1]CUT Bs'!A:S,5,FALSE)</f>
        <v>0</v>
      </c>
      <c r="K523" s="217">
        <f>VLOOKUP(A523,'[1]CUT Bs'!A:S,6,FALSE)</f>
        <v>0</v>
      </c>
      <c r="L523" s="217">
        <f>VLOOKUP(A523,'[1]CUT Bs'!A:S,7,FALSE)</f>
        <v>0</v>
      </c>
      <c r="M523" s="217">
        <f>VLOOKUP(A523,'[1]CUT Bs'!A:S,8,FALSE)</f>
        <v>0</v>
      </c>
      <c r="N523" s="217">
        <f>VLOOKUP(A523,'[1]CUT Bs'!A:S,9,FALSE)</f>
        <v>0</v>
      </c>
      <c r="O523" s="217">
        <f>VLOOKUP(A523,'[1]CUT Bs'!A:S,10,FALSE)</f>
        <v>0</v>
      </c>
      <c r="P523" s="217">
        <f>VLOOKUP(A523,'[1]CUT Bs'!A:S,11,FALSE)</f>
        <v>0</v>
      </c>
      <c r="Q523" s="217">
        <f>VLOOKUP(A523,'[1]CUT Bs'!A:S,12,FALSE)</f>
        <v>0</v>
      </c>
      <c r="R523" s="217">
        <f>VLOOKUP(A523,'[1]CUT Bs'!A:S,13,FALSE)</f>
        <v>0</v>
      </c>
      <c r="S523" s="217">
        <f>VLOOKUP(A523,'[1]CUT Bs'!A:S,14,FALSE)</f>
        <v>0</v>
      </c>
      <c r="T523" s="217">
        <f>VLOOKUP(A523,'[1]CUT Bs'!A:S,15,FALSE)</f>
        <v>0</v>
      </c>
      <c r="U523" s="217">
        <f>VLOOKUP(A523,'[1]CUT Bs'!A:S,16,FALSE)</f>
        <v>0</v>
      </c>
      <c r="V523" s="217">
        <f>VLOOKUP(A523,'[1]CUT Bs'!A:S,17,FALSE)</f>
        <v>0</v>
      </c>
      <c r="W523" s="217">
        <f>VLOOKUP(A523,'[1]RES. TRL'!F:H,2,FALSE)</f>
        <v>0</v>
      </c>
      <c r="X523" s="217">
        <f>VLOOKUP(A523,'[1]RES. TRL'!F:H,3,FALSE)</f>
        <v>0</v>
      </c>
      <c r="Y523" s="217">
        <f>VLOOKUP(A523,'[1]CUT USD'!A:N,2,FALSE)</f>
        <v>0</v>
      </c>
      <c r="Z523" s="217">
        <f>VLOOKUP(A523,'[1]CUT USD'!A:N,3,FALSE)</f>
        <v>0</v>
      </c>
      <c r="AA523" s="217">
        <f>VLOOKUP(A523,'[1]CUT USD'!A:N,4,FALSE)</f>
        <v>0</v>
      </c>
      <c r="AB523" s="217">
        <f>VLOOKUP(A523,'[1]CUT USD'!A:N,5,FALSE)</f>
        <v>0</v>
      </c>
      <c r="AC523" s="217">
        <f>VLOOKUP(A523,'[1]CUT USD'!A:N,6,FALSE)</f>
        <v>0</v>
      </c>
      <c r="AD523" s="217">
        <f>VLOOKUP(A523,'[1]CUT USD'!A:N,7,FALSE)</f>
        <v>0</v>
      </c>
      <c r="AE523" s="217">
        <f>VLOOKUP(A523,'[1]CUT USD'!A:N,8,FALSE)</f>
        <v>0</v>
      </c>
      <c r="AF523" s="217">
        <f>VLOOKUP(A523,'[1]CUT USD'!A:N,9,FALSE)</f>
        <v>0</v>
      </c>
      <c r="AG523" s="217">
        <f>VLOOKUP(A523,'[1]CUT USD'!A:N,10,FALSE)</f>
        <v>0</v>
      </c>
      <c r="AH523" s="217">
        <f>VLOOKUP(A523,'[1]CUT USD'!A:N,11,FALSE)</f>
        <v>0</v>
      </c>
      <c r="AI523" s="217">
        <f>VLOOKUP(A523,'[1]CUT USD'!A:N,12,FALSE)</f>
        <v>0</v>
      </c>
      <c r="AJ523" s="217">
        <f>VLOOKUP(A523,'[1]CUT USD'!A:N,13,FALSE)</f>
        <v>0</v>
      </c>
      <c r="AK523" s="217">
        <f>VLOOKUP(A523,'[1]CUT USD'!A:N,14,FALSE)</f>
        <v>0</v>
      </c>
      <c r="AL523" s="160">
        <f t="shared" si="9"/>
        <v>0</v>
      </c>
      <c r="AO523" s="84"/>
    </row>
    <row r="524" spans="1:41" ht="33" customHeight="1">
      <c r="A524" s="134">
        <v>1724</v>
      </c>
      <c r="B524" s="135" t="str">
        <f>PROPER(VLOOKUP(A524,[1]bd_lista!$A:$D,2,FALSE))</f>
        <v>Gobierno Autónomo Municipal De Boyuibe</v>
      </c>
      <c r="C524" s="229" t="s">
        <v>11991</v>
      </c>
      <c r="D524" s="217">
        <f>VLOOKUP(A524,'[1]RES. TRL'!A:C,2,FALSE)</f>
        <v>0</v>
      </c>
      <c r="E524" s="217">
        <f>VLOOKUP(A524,'[1]RES. TRL'!A:C,3,FALSE)</f>
        <v>0</v>
      </c>
      <c r="F524" s="217">
        <f>VLOOKUP(A524,[1]RES.CDI!A:B,2,FALSE)</f>
        <v>0</v>
      </c>
      <c r="G524" s="217">
        <f>VLOOKUP(A524,'[1]CUT Bs'!A:S,2,FALSE)</f>
        <v>0</v>
      </c>
      <c r="H524" s="217">
        <f>VLOOKUP(A524,'[1]CUT Bs'!A:S,3,FALSE)</f>
        <v>0</v>
      </c>
      <c r="I524" s="217">
        <f>VLOOKUP(A524,'[1]CUT Bs'!A:S,4,FALSE)</f>
        <v>0</v>
      </c>
      <c r="J524" s="217">
        <f>VLOOKUP(A524,'[1]CUT Bs'!A:S,5,FALSE)</f>
        <v>0</v>
      </c>
      <c r="K524" s="217">
        <f>VLOOKUP(A524,'[1]CUT Bs'!A:S,6,FALSE)</f>
        <v>0</v>
      </c>
      <c r="L524" s="217">
        <f>VLOOKUP(A524,'[1]CUT Bs'!A:S,7,FALSE)</f>
        <v>0</v>
      </c>
      <c r="M524" s="217">
        <f>VLOOKUP(A524,'[1]CUT Bs'!A:S,8,FALSE)</f>
        <v>0</v>
      </c>
      <c r="N524" s="217">
        <f>VLOOKUP(A524,'[1]CUT Bs'!A:S,9,FALSE)</f>
        <v>0</v>
      </c>
      <c r="O524" s="217">
        <f>VLOOKUP(A524,'[1]CUT Bs'!A:S,10,FALSE)</f>
        <v>0</v>
      </c>
      <c r="P524" s="217">
        <f>VLOOKUP(A524,'[1]CUT Bs'!A:S,11,FALSE)</f>
        <v>0</v>
      </c>
      <c r="Q524" s="217">
        <f>VLOOKUP(A524,'[1]CUT Bs'!A:S,12,FALSE)</f>
        <v>0</v>
      </c>
      <c r="R524" s="217">
        <f>VLOOKUP(A524,'[1]CUT Bs'!A:S,13,FALSE)</f>
        <v>0</v>
      </c>
      <c r="S524" s="217">
        <f>VLOOKUP(A524,'[1]CUT Bs'!A:S,14,FALSE)</f>
        <v>0</v>
      </c>
      <c r="T524" s="217">
        <f>VLOOKUP(A524,'[1]CUT Bs'!A:S,15,FALSE)</f>
        <v>0</v>
      </c>
      <c r="U524" s="217">
        <f>VLOOKUP(A524,'[1]CUT Bs'!A:S,16,FALSE)</f>
        <v>0</v>
      </c>
      <c r="V524" s="217">
        <f>VLOOKUP(A524,'[1]CUT Bs'!A:S,17,FALSE)</f>
        <v>0</v>
      </c>
      <c r="W524" s="217">
        <f>VLOOKUP(A524,'[1]RES. TRL'!F:H,2,FALSE)</f>
        <v>0</v>
      </c>
      <c r="X524" s="217">
        <f>VLOOKUP(A524,'[1]RES. TRL'!F:H,3,FALSE)</f>
        <v>0</v>
      </c>
      <c r="Y524" s="217">
        <f>VLOOKUP(A524,'[1]CUT USD'!A:N,2,FALSE)</f>
        <v>0</v>
      </c>
      <c r="Z524" s="217">
        <f>VLOOKUP(A524,'[1]CUT USD'!A:N,3,FALSE)</f>
        <v>0</v>
      </c>
      <c r="AA524" s="217">
        <f>VLOOKUP(A524,'[1]CUT USD'!A:N,4,FALSE)</f>
        <v>0</v>
      </c>
      <c r="AB524" s="217">
        <f>VLOOKUP(A524,'[1]CUT USD'!A:N,5,FALSE)</f>
        <v>0</v>
      </c>
      <c r="AC524" s="217">
        <f>VLOOKUP(A524,'[1]CUT USD'!A:N,6,FALSE)</f>
        <v>0</v>
      </c>
      <c r="AD524" s="217">
        <f>VLOOKUP(A524,'[1]CUT USD'!A:N,7,FALSE)</f>
        <v>0</v>
      </c>
      <c r="AE524" s="217">
        <f>VLOOKUP(A524,'[1]CUT USD'!A:N,8,FALSE)</f>
        <v>0</v>
      </c>
      <c r="AF524" s="217">
        <f>VLOOKUP(A524,'[1]CUT USD'!A:N,9,FALSE)</f>
        <v>0</v>
      </c>
      <c r="AG524" s="217">
        <f>VLOOKUP(A524,'[1]CUT USD'!A:N,10,FALSE)</f>
        <v>0</v>
      </c>
      <c r="AH524" s="217">
        <f>VLOOKUP(A524,'[1]CUT USD'!A:N,11,FALSE)</f>
        <v>0</v>
      </c>
      <c r="AI524" s="217">
        <f>VLOOKUP(A524,'[1]CUT USD'!A:N,12,FALSE)</f>
        <v>0</v>
      </c>
      <c r="AJ524" s="217">
        <f>VLOOKUP(A524,'[1]CUT USD'!A:N,13,FALSE)</f>
        <v>0</v>
      </c>
      <c r="AK524" s="217">
        <f>VLOOKUP(A524,'[1]CUT USD'!A:N,14,FALSE)</f>
        <v>0</v>
      </c>
      <c r="AL524" s="160">
        <f t="shared" si="9"/>
        <v>0</v>
      </c>
      <c r="AO524" s="84"/>
    </row>
    <row r="525" spans="1:41" ht="33" customHeight="1">
      <c r="A525" s="134">
        <v>1725</v>
      </c>
      <c r="B525" s="135" t="str">
        <f>PROPER(VLOOKUP(A525,[1]bd_lista!$A:$D,2,FALSE))</f>
        <v>Gobierno Autónomo Municipal De Vallegrande</v>
      </c>
      <c r="C525" s="229" t="s">
        <v>11991</v>
      </c>
      <c r="D525" s="217">
        <f>VLOOKUP(A525,'[1]RES. TRL'!A:C,2,FALSE)</f>
        <v>0</v>
      </c>
      <c r="E525" s="217">
        <f>VLOOKUP(A525,'[1]RES. TRL'!A:C,3,FALSE)</f>
        <v>0</v>
      </c>
      <c r="F525" s="217">
        <f>VLOOKUP(A525,[1]RES.CDI!A:B,2,FALSE)</f>
        <v>0</v>
      </c>
      <c r="G525" s="217">
        <f>VLOOKUP(A525,'[1]CUT Bs'!A:S,2,FALSE)</f>
        <v>0</v>
      </c>
      <c r="H525" s="217">
        <f>VLOOKUP(A525,'[1]CUT Bs'!A:S,3,FALSE)</f>
        <v>0</v>
      </c>
      <c r="I525" s="217">
        <f>VLOOKUP(A525,'[1]CUT Bs'!A:S,4,FALSE)</f>
        <v>0</v>
      </c>
      <c r="J525" s="217">
        <f>VLOOKUP(A525,'[1]CUT Bs'!A:S,5,FALSE)</f>
        <v>0</v>
      </c>
      <c r="K525" s="217">
        <f>VLOOKUP(A525,'[1]CUT Bs'!A:S,6,FALSE)</f>
        <v>0</v>
      </c>
      <c r="L525" s="217">
        <f>VLOOKUP(A525,'[1]CUT Bs'!A:S,7,FALSE)</f>
        <v>0</v>
      </c>
      <c r="M525" s="217">
        <f>VLOOKUP(A525,'[1]CUT Bs'!A:S,8,FALSE)</f>
        <v>0</v>
      </c>
      <c r="N525" s="217">
        <f>VLOOKUP(A525,'[1]CUT Bs'!A:S,9,FALSE)</f>
        <v>0</v>
      </c>
      <c r="O525" s="217">
        <f>VLOOKUP(A525,'[1]CUT Bs'!A:S,10,FALSE)</f>
        <v>0</v>
      </c>
      <c r="P525" s="217">
        <f>VLOOKUP(A525,'[1]CUT Bs'!A:S,11,FALSE)</f>
        <v>0</v>
      </c>
      <c r="Q525" s="217">
        <f>VLOOKUP(A525,'[1]CUT Bs'!A:S,12,FALSE)</f>
        <v>0</v>
      </c>
      <c r="R525" s="217">
        <f>VLOOKUP(A525,'[1]CUT Bs'!A:S,13,FALSE)</f>
        <v>0</v>
      </c>
      <c r="S525" s="217">
        <f>VLOOKUP(A525,'[1]CUT Bs'!A:S,14,FALSE)</f>
        <v>0</v>
      </c>
      <c r="T525" s="217">
        <f>VLOOKUP(A525,'[1]CUT Bs'!A:S,15,FALSE)</f>
        <v>0</v>
      </c>
      <c r="U525" s="217">
        <f>VLOOKUP(A525,'[1]CUT Bs'!A:S,16,FALSE)</f>
        <v>0</v>
      </c>
      <c r="V525" s="217">
        <f>VLOOKUP(A525,'[1]CUT Bs'!A:S,17,FALSE)</f>
        <v>0</v>
      </c>
      <c r="W525" s="217">
        <f>VLOOKUP(A525,'[1]RES. TRL'!F:H,2,FALSE)</f>
        <v>0</v>
      </c>
      <c r="X525" s="217">
        <f>VLOOKUP(A525,'[1]RES. TRL'!F:H,3,FALSE)</f>
        <v>0</v>
      </c>
      <c r="Y525" s="217">
        <f>VLOOKUP(A525,'[1]CUT USD'!A:N,2,FALSE)</f>
        <v>0</v>
      </c>
      <c r="Z525" s="217">
        <f>VLOOKUP(A525,'[1]CUT USD'!A:N,3,FALSE)</f>
        <v>0</v>
      </c>
      <c r="AA525" s="217">
        <f>VLOOKUP(A525,'[1]CUT USD'!A:N,4,FALSE)</f>
        <v>0</v>
      </c>
      <c r="AB525" s="217">
        <f>VLOOKUP(A525,'[1]CUT USD'!A:N,5,FALSE)</f>
        <v>0</v>
      </c>
      <c r="AC525" s="217">
        <f>VLOOKUP(A525,'[1]CUT USD'!A:N,6,FALSE)</f>
        <v>0</v>
      </c>
      <c r="AD525" s="217">
        <f>VLOOKUP(A525,'[1]CUT USD'!A:N,7,FALSE)</f>
        <v>0</v>
      </c>
      <c r="AE525" s="217">
        <f>VLOOKUP(A525,'[1]CUT USD'!A:N,8,FALSE)</f>
        <v>0</v>
      </c>
      <c r="AF525" s="217">
        <f>VLOOKUP(A525,'[1]CUT USD'!A:N,9,FALSE)</f>
        <v>0</v>
      </c>
      <c r="AG525" s="217">
        <f>VLOOKUP(A525,'[1]CUT USD'!A:N,10,FALSE)</f>
        <v>0</v>
      </c>
      <c r="AH525" s="217">
        <f>VLOOKUP(A525,'[1]CUT USD'!A:N,11,FALSE)</f>
        <v>0</v>
      </c>
      <c r="AI525" s="217">
        <f>VLOOKUP(A525,'[1]CUT USD'!A:N,12,FALSE)</f>
        <v>0</v>
      </c>
      <c r="AJ525" s="217">
        <f>VLOOKUP(A525,'[1]CUT USD'!A:N,13,FALSE)</f>
        <v>0</v>
      </c>
      <c r="AK525" s="217">
        <f>VLOOKUP(A525,'[1]CUT USD'!A:N,14,FALSE)</f>
        <v>0</v>
      </c>
      <c r="AL525" s="160">
        <f t="shared" ref="AL525:AL588" si="10">SUM(D525:AK525)</f>
        <v>0</v>
      </c>
      <c r="AO525" s="84"/>
    </row>
    <row r="526" spans="1:41" ht="33" customHeight="1">
      <c r="A526" s="134">
        <v>1726</v>
      </c>
      <c r="B526" s="135" t="str">
        <f>PROPER(VLOOKUP(A526,[1]bd_lista!$A:$D,2,FALSE))</f>
        <v>Gobierno Autónomo Municipal De Trigal</v>
      </c>
      <c r="C526" s="229" t="s">
        <v>11991</v>
      </c>
      <c r="D526" s="217">
        <f>VLOOKUP(A526,'[1]RES. TRL'!A:C,2,FALSE)</f>
        <v>0</v>
      </c>
      <c r="E526" s="217">
        <f>VLOOKUP(A526,'[1]RES. TRL'!A:C,3,FALSE)</f>
        <v>0</v>
      </c>
      <c r="F526" s="217">
        <f>VLOOKUP(A526,[1]RES.CDI!A:B,2,FALSE)</f>
        <v>0</v>
      </c>
      <c r="G526" s="217">
        <f>VLOOKUP(A526,'[1]CUT Bs'!A:S,2,FALSE)</f>
        <v>0</v>
      </c>
      <c r="H526" s="217">
        <f>VLOOKUP(A526,'[1]CUT Bs'!A:S,3,FALSE)</f>
        <v>0</v>
      </c>
      <c r="I526" s="217">
        <f>VLOOKUP(A526,'[1]CUT Bs'!A:S,4,FALSE)</f>
        <v>0</v>
      </c>
      <c r="J526" s="217">
        <f>VLOOKUP(A526,'[1]CUT Bs'!A:S,5,FALSE)</f>
        <v>0</v>
      </c>
      <c r="K526" s="217">
        <f>VLOOKUP(A526,'[1]CUT Bs'!A:S,6,FALSE)</f>
        <v>0</v>
      </c>
      <c r="L526" s="217">
        <f>VLOOKUP(A526,'[1]CUT Bs'!A:S,7,FALSE)</f>
        <v>0</v>
      </c>
      <c r="M526" s="217">
        <f>VLOOKUP(A526,'[1]CUT Bs'!A:S,8,FALSE)</f>
        <v>0</v>
      </c>
      <c r="N526" s="217">
        <f>VLOOKUP(A526,'[1]CUT Bs'!A:S,9,FALSE)</f>
        <v>0</v>
      </c>
      <c r="O526" s="217">
        <f>VLOOKUP(A526,'[1]CUT Bs'!A:S,10,FALSE)</f>
        <v>0</v>
      </c>
      <c r="P526" s="217">
        <f>VLOOKUP(A526,'[1]CUT Bs'!A:S,11,FALSE)</f>
        <v>0</v>
      </c>
      <c r="Q526" s="217">
        <f>VLOOKUP(A526,'[1]CUT Bs'!A:S,12,FALSE)</f>
        <v>0</v>
      </c>
      <c r="R526" s="217">
        <f>VLOOKUP(A526,'[1]CUT Bs'!A:S,13,FALSE)</f>
        <v>0</v>
      </c>
      <c r="S526" s="217">
        <f>VLOOKUP(A526,'[1]CUT Bs'!A:S,14,FALSE)</f>
        <v>0</v>
      </c>
      <c r="T526" s="217">
        <f>VLOOKUP(A526,'[1]CUT Bs'!A:S,15,FALSE)</f>
        <v>0</v>
      </c>
      <c r="U526" s="217">
        <f>VLOOKUP(A526,'[1]CUT Bs'!A:S,16,FALSE)</f>
        <v>0</v>
      </c>
      <c r="V526" s="217">
        <f>VLOOKUP(A526,'[1]CUT Bs'!A:S,17,FALSE)</f>
        <v>0</v>
      </c>
      <c r="W526" s="217">
        <f>VLOOKUP(A526,'[1]RES. TRL'!F:H,2,FALSE)</f>
        <v>0</v>
      </c>
      <c r="X526" s="217">
        <f>VLOOKUP(A526,'[1]RES. TRL'!F:H,3,FALSE)</f>
        <v>0</v>
      </c>
      <c r="Y526" s="217">
        <f>VLOOKUP(A526,'[1]CUT USD'!A:N,2,FALSE)</f>
        <v>0</v>
      </c>
      <c r="Z526" s="217">
        <f>VLOOKUP(A526,'[1]CUT USD'!A:N,3,FALSE)</f>
        <v>0</v>
      </c>
      <c r="AA526" s="217">
        <f>VLOOKUP(A526,'[1]CUT USD'!A:N,4,FALSE)</f>
        <v>0</v>
      </c>
      <c r="AB526" s="217">
        <f>VLOOKUP(A526,'[1]CUT USD'!A:N,5,FALSE)</f>
        <v>0</v>
      </c>
      <c r="AC526" s="217">
        <f>VLOOKUP(A526,'[1]CUT USD'!A:N,6,FALSE)</f>
        <v>0</v>
      </c>
      <c r="AD526" s="217">
        <f>VLOOKUP(A526,'[1]CUT USD'!A:N,7,FALSE)</f>
        <v>0</v>
      </c>
      <c r="AE526" s="217">
        <f>VLOOKUP(A526,'[1]CUT USD'!A:N,8,FALSE)</f>
        <v>0</v>
      </c>
      <c r="AF526" s="217">
        <f>VLOOKUP(A526,'[1]CUT USD'!A:N,9,FALSE)</f>
        <v>0</v>
      </c>
      <c r="AG526" s="217">
        <f>VLOOKUP(A526,'[1]CUT USD'!A:N,10,FALSE)</f>
        <v>0</v>
      </c>
      <c r="AH526" s="217">
        <f>VLOOKUP(A526,'[1]CUT USD'!A:N,11,FALSE)</f>
        <v>0</v>
      </c>
      <c r="AI526" s="217">
        <f>VLOOKUP(A526,'[1]CUT USD'!A:N,12,FALSE)</f>
        <v>0</v>
      </c>
      <c r="AJ526" s="217">
        <f>VLOOKUP(A526,'[1]CUT USD'!A:N,13,FALSE)</f>
        <v>0</v>
      </c>
      <c r="AK526" s="217">
        <f>VLOOKUP(A526,'[1]CUT USD'!A:N,14,FALSE)</f>
        <v>0</v>
      </c>
      <c r="AL526" s="160">
        <f t="shared" si="10"/>
        <v>0</v>
      </c>
      <c r="AO526" s="84"/>
    </row>
    <row r="527" spans="1:41" ht="33" customHeight="1">
      <c r="A527" s="134">
        <v>1727</v>
      </c>
      <c r="B527" s="135" t="str">
        <f>PROPER(VLOOKUP(A527,[1]bd_lista!$A:$D,2,FALSE))</f>
        <v>Gobierno Autónomo Municipal De Moro Moro</v>
      </c>
      <c r="C527" s="229" t="s">
        <v>11991</v>
      </c>
      <c r="D527" s="217">
        <f>VLOOKUP(A527,'[1]RES. TRL'!A:C,2,FALSE)</f>
        <v>0</v>
      </c>
      <c r="E527" s="217">
        <f>VLOOKUP(A527,'[1]RES. TRL'!A:C,3,FALSE)</f>
        <v>0</v>
      </c>
      <c r="F527" s="217">
        <f>VLOOKUP(A527,[1]RES.CDI!A:B,2,FALSE)</f>
        <v>0</v>
      </c>
      <c r="G527" s="217">
        <f>VLOOKUP(A527,'[1]CUT Bs'!A:S,2,FALSE)</f>
        <v>0</v>
      </c>
      <c r="H527" s="217">
        <f>VLOOKUP(A527,'[1]CUT Bs'!A:S,3,FALSE)</f>
        <v>0</v>
      </c>
      <c r="I527" s="217">
        <f>VLOOKUP(A527,'[1]CUT Bs'!A:S,4,FALSE)</f>
        <v>0</v>
      </c>
      <c r="J527" s="217">
        <f>VLOOKUP(A527,'[1]CUT Bs'!A:S,5,FALSE)</f>
        <v>0</v>
      </c>
      <c r="K527" s="217">
        <f>VLOOKUP(A527,'[1]CUT Bs'!A:S,6,FALSE)</f>
        <v>0</v>
      </c>
      <c r="L527" s="217">
        <f>VLOOKUP(A527,'[1]CUT Bs'!A:S,7,FALSE)</f>
        <v>0</v>
      </c>
      <c r="M527" s="217">
        <f>VLOOKUP(A527,'[1]CUT Bs'!A:S,8,FALSE)</f>
        <v>0</v>
      </c>
      <c r="N527" s="217">
        <f>VLOOKUP(A527,'[1]CUT Bs'!A:S,9,FALSE)</f>
        <v>0</v>
      </c>
      <c r="O527" s="217">
        <f>VLOOKUP(A527,'[1]CUT Bs'!A:S,10,FALSE)</f>
        <v>0</v>
      </c>
      <c r="P527" s="217">
        <f>VLOOKUP(A527,'[1]CUT Bs'!A:S,11,FALSE)</f>
        <v>0</v>
      </c>
      <c r="Q527" s="217">
        <f>VLOOKUP(A527,'[1]CUT Bs'!A:S,12,FALSE)</f>
        <v>0</v>
      </c>
      <c r="R527" s="217">
        <f>VLOOKUP(A527,'[1]CUT Bs'!A:S,13,FALSE)</f>
        <v>0</v>
      </c>
      <c r="S527" s="217">
        <f>VLOOKUP(A527,'[1]CUT Bs'!A:S,14,FALSE)</f>
        <v>0</v>
      </c>
      <c r="T527" s="217">
        <f>VLOOKUP(A527,'[1]CUT Bs'!A:S,15,FALSE)</f>
        <v>0</v>
      </c>
      <c r="U527" s="217">
        <f>VLOOKUP(A527,'[1]CUT Bs'!A:S,16,FALSE)</f>
        <v>0</v>
      </c>
      <c r="V527" s="217">
        <f>VLOOKUP(A527,'[1]CUT Bs'!A:S,17,FALSE)</f>
        <v>0</v>
      </c>
      <c r="W527" s="217">
        <f>VLOOKUP(A527,'[1]RES. TRL'!F:H,2,FALSE)</f>
        <v>0</v>
      </c>
      <c r="X527" s="217">
        <f>VLOOKUP(A527,'[1]RES. TRL'!F:H,3,FALSE)</f>
        <v>0</v>
      </c>
      <c r="Y527" s="217">
        <f>VLOOKUP(A527,'[1]CUT USD'!A:N,2,FALSE)</f>
        <v>0</v>
      </c>
      <c r="Z527" s="217">
        <f>VLOOKUP(A527,'[1]CUT USD'!A:N,3,FALSE)</f>
        <v>0</v>
      </c>
      <c r="AA527" s="217">
        <f>VLOOKUP(A527,'[1]CUT USD'!A:N,4,FALSE)</f>
        <v>0</v>
      </c>
      <c r="AB527" s="217">
        <f>VLOOKUP(A527,'[1]CUT USD'!A:N,5,FALSE)</f>
        <v>0</v>
      </c>
      <c r="AC527" s="217">
        <f>VLOOKUP(A527,'[1]CUT USD'!A:N,6,FALSE)</f>
        <v>0</v>
      </c>
      <c r="AD527" s="217">
        <f>VLOOKUP(A527,'[1]CUT USD'!A:N,7,FALSE)</f>
        <v>0</v>
      </c>
      <c r="AE527" s="217">
        <f>VLOOKUP(A527,'[1]CUT USD'!A:N,8,FALSE)</f>
        <v>0</v>
      </c>
      <c r="AF527" s="217">
        <f>VLOOKUP(A527,'[1]CUT USD'!A:N,9,FALSE)</f>
        <v>0</v>
      </c>
      <c r="AG527" s="217">
        <f>VLOOKUP(A527,'[1]CUT USD'!A:N,10,FALSE)</f>
        <v>0</v>
      </c>
      <c r="AH527" s="217">
        <f>VLOOKUP(A527,'[1]CUT USD'!A:N,11,FALSE)</f>
        <v>0</v>
      </c>
      <c r="AI527" s="217">
        <f>VLOOKUP(A527,'[1]CUT USD'!A:N,12,FALSE)</f>
        <v>0</v>
      </c>
      <c r="AJ527" s="217">
        <f>VLOOKUP(A527,'[1]CUT USD'!A:N,13,FALSE)</f>
        <v>0</v>
      </c>
      <c r="AK527" s="217">
        <f>VLOOKUP(A527,'[1]CUT USD'!A:N,14,FALSE)</f>
        <v>0</v>
      </c>
      <c r="AL527" s="160">
        <f t="shared" si="10"/>
        <v>0</v>
      </c>
      <c r="AO527" s="84"/>
    </row>
    <row r="528" spans="1:41" ht="33" customHeight="1">
      <c r="A528" s="134">
        <v>1728</v>
      </c>
      <c r="B528" s="135" t="str">
        <f>PROPER(VLOOKUP(A528,[1]bd_lista!$A:$D,2,FALSE))</f>
        <v>Gobierno Autónomo Municipal De Postrer Valle</v>
      </c>
      <c r="C528" s="229" t="s">
        <v>11991</v>
      </c>
      <c r="D528" s="217">
        <f>VLOOKUP(A528,'[1]RES. TRL'!A:C,2,FALSE)</f>
        <v>0</v>
      </c>
      <c r="E528" s="217">
        <f>VLOOKUP(A528,'[1]RES. TRL'!A:C,3,FALSE)</f>
        <v>0</v>
      </c>
      <c r="F528" s="217">
        <f>VLOOKUP(A528,[1]RES.CDI!A:B,2,FALSE)</f>
        <v>0</v>
      </c>
      <c r="G528" s="217">
        <f>VLOOKUP(A528,'[1]CUT Bs'!A:S,2,FALSE)</f>
        <v>0</v>
      </c>
      <c r="H528" s="217">
        <f>VLOOKUP(A528,'[1]CUT Bs'!A:S,3,FALSE)</f>
        <v>0</v>
      </c>
      <c r="I528" s="217">
        <f>VLOOKUP(A528,'[1]CUT Bs'!A:S,4,FALSE)</f>
        <v>0</v>
      </c>
      <c r="J528" s="217">
        <f>VLOOKUP(A528,'[1]CUT Bs'!A:S,5,FALSE)</f>
        <v>0</v>
      </c>
      <c r="K528" s="217">
        <f>VLOOKUP(A528,'[1]CUT Bs'!A:S,6,FALSE)</f>
        <v>0</v>
      </c>
      <c r="L528" s="217">
        <f>VLOOKUP(A528,'[1]CUT Bs'!A:S,7,FALSE)</f>
        <v>0</v>
      </c>
      <c r="M528" s="217">
        <f>VLOOKUP(A528,'[1]CUT Bs'!A:S,8,FALSE)</f>
        <v>0</v>
      </c>
      <c r="N528" s="217">
        <f>VLOOKUP(A528,'[1]CUT Bs'!A:S,9,FALSE)</f>
        <v>0</v>
      </c>
      <c r="O528" s="217">
        <f>VLOOKUP(A528,'[1]CUT Bs'!A:S,10,FALSE)</f>
        <v>0</v>
      </c>
      <c r="P528" s="217">
        <f>VLOOKUP(A528,'[1]CUT Bs'!A:S,11,FALSE)</f>
        <v>0</v>
      </c>
      <c r="Q528" s="217">
        <f>VLOOKUP(A528,'[1]CUT Bs'!A:S,12,FALSE)</f>
        <v>0</v>
      </c>
      <c r="R528" s="217">
        <f>VLOOKUP(A528,'[1]CUT Bs'!A:S,13,FALSE)</f>
        <v>0</v>
      </c>
      <c r="S528" s="217">
        <f>VLOOKUP(A528,'[1]CUT Bs'!A:S,14,FALSE)</f>
        <v>0</v>
      </c>
      <c r="T528" s="217">
        <f>VLOOKUP(A528,'[1]CUT Bs'!A:S,15,FALSE)</f>
        <v>0</v>
      </c>
      <c r="U528" s="217">
        <f>VLOOKUP(A528,'[1]CUT Bs'!A:S,16,FALSE)</f>
        <v>0</v>
      </c>
      <c r="V528" s="217">
        <f>VLOOKUP(A528,'[1]CUT Bs'!A:S,17,FALSE)</f>
        <v>0</v>
      </c>
      <c r="W528" s="217">
        <f>VLOOKUP(A528,'[1]RES. TRL'!F:H,2,FALSE)</f>
        <v>0</v>
      </c>
      <c r="X528" s="217">
        <f>VLOOKUP(A528,'[1]RES. TRL'!F:H,3,FALSE)</f>
        <v>0</v>
      </c>
      <c r="Y528" s="217">
        <f>VLOOKUP(A528,'[1]CUT USD'!A:N,2,FALSE)</f>
        <v>0</v>
      </c>
      <c r="Z528" s="217">
        <f>VLOOKUP(A528,'[1]CUT USD'!A:N,3,FALSE)</f>
        <v>0</v>
      </c>
      <c r="AA528" s="217">
        <f>VLOOKUP(A528,'[1]CUT USD'!A:N,4,FALSE)</f>
        <v>0</v>
      </c>
      <c r="AB528" s="217">
        <f>VLOOKUP(A528,'[1]CUT USD'!A:N,5,FALSE)</f>
        <v>0</v>
      </c>
      <c r="AC528" s="217">
        <f>VLOOKUP(A528,'[1]CUT USD'!A:N,6,FALSE)</f>
        <v>0</v>
      </c>
      <c r="AD528" s="217">
        <f>VLOOKUP(A528,'[1]CUT USD'!A:N,7,FALSE)</f>
        <v>0</v>
      </c>
      <c r="AE528" s="217">
        <f>VLOOKUP(A528,'[1]CUT USD'!A:N,8,FALSE)</f>
        <v>0</v>
      </c>
      <c r="AF528" s="217">
        <f>VLOOKUP(A528,'[1]CUT USD'!A:N,9,FALSE)</f>
        <v>0</v>
      </c>
      <c r="AG528" s="217">
        <f>VLOOKUP(A528,'[1]CUT USD'!A:N,10,FALSE)</f>
        <v>0</v>
      </c>
      <c r="AH528" s="217">
        <f>VLOOKUP(A528,'[1]CUT USD'!A:N,11,FALSE)</f>
        <v>0</v>
      </c>
      <c r="AI528" s="217">
        <f>VLOOKUP(A528,'[1]CUT USD'!A:N,12,FALSE)</f>
        <v>0</v>
      </c>
      <c r="AJ528" s="217">
        <f>VLOOKUP(A528,'[1]CUT USD'!A:N,13,FALSE)</f>
        <v>0</v>
      </c>
      <c r="AK528" s="217">
        <f>VLOOKUP(A528,'[1]CUT USD'!A:N,14,FALSE)</f>
        <v>0</v>
      </c>
      <c r="AL528" s="160">
        <f t="shared" si="10"/>
        <v>0</v>
      </c>
      <c r="AO528" s="84"/>
    </row>
    <row r="529" spans="1:41" ht="33" customHeight="1">
      <c r="A529" s="134">
        <v>1729</v>
      </c>
      <c r="B529" s="135" t="str">
        <f>PROPER(VLOOKUP(A529,[1]bd_lista!$A:$D,2,FALSE))</f>
        <v>Gobierno Autónomo Municipal De Pucara</v>
      </c>
      <c r="C529" s="229" t="s">
        <v>11991</v>
      </c>
      <c r="D529" s="217">
        <f>VLOOKUP(A529,'[1]RES. TRL'!A:C,2,FALSE)</f>
        <v>0</v>
      </c>
      <c r="E529" s="217">
        <f>VLOOKUP(A529,'[1]RES. TRL'!A:C,3,FALSE)</f>
        <v>0</v>
      </c>
      <c r="F529" s="217">
        <f>VLOOKUP(A529,[1]RES.CDI!A:B,2,FALSE)</f>
        <v>0</v>
      </c>
      <c r="G529" s="217">
        <f>VLOOKUP(A529,'[1]CUT Bs'!A:S,2,FALSE)</f>
        <v>0</v>
      </c>
      <c r="H529" s="217">
        <f>VLOOKUP(A529,'[1]CUT Bs'!A:S,3,FALSE)</f>
        <v>0</v>
      </c>
      <c r="I529" s="217">
        <f>VLOOKUP(A529,'[1]CUT Bs'!A:S,4,FALSE)</f>
        <v>0</v>
      </c>
      <c r="J529" s="217">
        <f>VLOOKUP(A529,'[1]CUT Bs'!A:S,5,FALSE)</f>
        <v>0</v>
      </c>
      <c r="K529" s="217">
        <f>VLOOKUP(A529,'[1]CUT Bs'!A:S,6,FALSE)</f>
        <v>0</v>
      </c>
      <c r="L529" s="217">
        <f>VLOOKUP(A529,'[1]CUT Bs'!A:S,7,FALSE)</f>
        <v>0</v>
      </c>
      <c r="M529" s="217">
        <f>VLOOKUP(A529,'[1]CUT Bs'!A:S,8,FALSE)</f>
        <v>0</v>
      </c>
      <c r="N529" s="217">
        <f>VLOOKUP(A529,'[1]CUT Bs'!A:S,9,FALSE)</f>
        <v>0</v>
      </c>
      <c r="O529" s="217">
        <f>VLOOKUP(A529,'[1]CUT Bs'!A:S,10,FALSE)</f>
        <v>0</v>
      </c>
      <c r="P529" s="217">
        <f>VLOOKUP(A529,'[1]CUT Bs'!A:S,11,FALSE)</f>
        <v>0</v>
      </c>
      <c r="Q529" s="217">
        <f>VLOOKUP(A529,'[1]CUT Bs'!A:S,12,FALSE)</f>
        <v>0</v>
      </c>
      <c r="R529" s="217">
        <f>VLOOKUP(A529,'[1]CUT Bs'!A:S,13,FALSE)</f>
        <v>0</v>
      </c>
      <c r="S529" s="217">
        <f>VLOOKUP(A529,'[1]CUT Bs'!A:S,14,FALSE)</f>
        <v>0</v>
      </c>
      <c r="T529" s="217">
        <f>VLOOKUP(A529,'[1]CUT Bs'!A:S,15,FALSE)</f>
        <v>0</v>
      </c>
      <c r="U529" s="217">
        <f>VLOOKUP(A529,'[1]CUT Bs'!A:S,16,FALSE)</f>
        <v>0</v>
      </c>
      <c r="V529" s="217">
        <f>VLOOKUP(A529,'[1]CUT Bs'!A:S,17,FALSE)</f>
        <v>0</v>
      </c>
      <c r="W529" s="217">
        <f>VLOOKUP(A529,'[1]RES. TRL'!F:H,2,FALSE)</f>
        <v>0</v>
      </c>
      <c r="X529" s="217">
        <f>VLOOKUP(A529,'[1]RES. TRL'!F:H,3,FALSE)</f>
        <v>0</v>
      </c>
      <c r="Y529" s="217">
        <f>VLOOKUP(A529,'[1]CUT USD'!A:N,2,FALSE)</f>
        <v>0</v>
      </c>
      <c r="Z529" s="217">
        <f>VLOOKUP(A529,'[1]CUT USD'!A:N,3,FALSE)</f>
        <v>0</v>
      </c>
      <c r="AA529" s="217">
        <f>VLOOKUP(A529,'[1]CUT USD'!A:N,4,FALSE)</f>
        <v>0</v>
      </c>
      <c r="AB529" s="217">
        <f>VLOOKUP(A529,'[1]CUT USD'!A:N,5,FALSE)</f>
        <v>0</v>
      </c>
      <c r="AC529" s="217">
        <f>VLOOKUP(A529,'[1]CUT USD'!A:N,6,FALSE)</f>
        <v>0</v>
      </c>
      <c r="AD529" s="217">
        <f>VLOOKUP(A529,'[1]CUT USD'!A:N,7,FALSE)</f>
        <v>0</v>
      </c>
      <c r="AE529" s="217">
        <f>VLOOKUP(A529,'[1]CUT USD'!A:N,8,FALSE)</f>
        <v>0</v>
      </c>
      <c r="AF529" s="217">
        <f>VLOOKUP(A529,'[1]CUT USD'!A:N,9,FALSE)</f>
        <v>0</v>
      </c>
      <c r="AG529" s="217">
        <f>VLOOKUP(A529,'[1]CUT USD'!A:N,10,FALSE)</f>
        <v>0</v>
      </c>
      <c r="AH529" s="217">
        <f>VLOOKUP(A529,'[1]CUT USD'!A:N,11,FALSE)</f>
        <v>0</v>
      </c>
      <c r="AI529" s="217">
        <f>VLOOKUP(A529,'[1]CUT USD'!A:N,12,FALSE)</f>
        <v>0</v>
      </c>
      <c r="AJ529" s="217">
        <f>VLOOKUP(A529,'[1]CUT USD'!A:N,13,FALSE)</f>
        <v>0</v>
      </c>
      <c r="AK529" s="217">
        <f>VLOOKUP(A529,'[1]CUT USD'!A:N,14,FALSE)</f>
        <v>0</v>
      </c>
      <c r="AL529" s="160">
        <f t="shared" si="10"/>
        <v>0</v>
      </c>
      <c r="AO529" s="84"/>
    </row>
    <row r="530" spans="1:41" ht="33" customHeight="1">
      <c r="A530" s="134">
        <v>1730</v>
      </c>
      <c r="B530" s="135" t="str">
        <f>PROPER(VLOOKUP(A530,[1]bd_lista!$A:$D,2,FALSE))</f>
        <v>Gobierno Autónomo Municipal De Samaipata</v>
      </c>
      <c r="C530" s="229" t="s">
        <v>11991</v>
      </c>
      <c r="D530" s="217">
        <f>VLOOKUP(A530,'[1]RES. TRL'!A:C,2,FALSE)</f>
        <v>0</v>
      </c>
      <c r="E530" s="217">
        <f>VLOOKUP(A530,'[1]RES. TRL'!A:C,3,FALSE)</f>
        <v>0</v>
      </c>
      <c r="F530" s="217">
        <f>VLOOKUP(A530,[1]RES.CDI!A:B,2,FALSE)</f>
        <v>0</v>
      </c>
      <c r="G530" s="217">
        <f>VLOOKUP(A530,'[1]CUT Bs'!A:S,2,FALSE)</f>
        <v>0</v>
      </c>
      <c r="H530" s="217">
        <f>VLOOKUP(A530,'[1]CUT Bs'!A:S,3,FALSE)</f>
        <v>0</v>
      </c>
      <c r="I530" s="217">
        <f>VLOOKUP(A530,'[1]CUT Bs'!A:S,4,FALSE)</f>
        <v>0</v>
      </c>
      <c r="J530" s="217">
        <f>VLOOKUP(A530,'[1]CUT Bs'!A:S,5,FALSE)</f>
        <v>0</v>
      </c>
      <c r="K530" s="217">
        <f>VLOOKUP(A530,'[1]CUT Bs'!A:S,6,FALSE)</f>
        <v>0</v>
      </c>
      <c r="L530" s="217">
        <f>VLOOKUP(A530,'[1]CUT Bs'!A:S,7,FALSE)</f>
        <v>0</v>
      </c>
      <c r="M530" s="217">
        <f>VLOOKUP(A530,'[1]CUT Bs'!A:S,8,FALSE)</f>
        <v>0</v>
      </c>
      <c r="N530" s="217">
        <f>VLOOKUP(A530,'[1]CUT Bs'!A:S,9,FALSE)</f>
        <v>0</v>
      </c>
      <c r="O530" s="217">
        <f>VLOOKUP(A530,'[1]CUT Bs'!A:S,10,FALSE)</f>
        <v>0</v>
      </c>
      <c r="P530" s="217">
        <f>VLOOKUP(A530,'[1]CUT Bs'!A:S,11,FALSE)</f>
        <v>0</v>
      </c>
      <c r="Q530" s="217">
        <f>VLOOKUP(A530,'[1]CUT Bs'!A:S,12,FALSE)</f>
        <v>0</v>
      </c>
      <c r="R530" s="217">
        <f>VLOOKUP(A530,'[1]CUT Bs'!A:S,13,FALSE)</f>
        <v>0</v>
      </c>
      <c r="S530" s="217">
        <f>VLOOKUP(A530,'[1]CUT Bs'!A:S,14,FALSE)</f>
        <v>0</v>
      </c>
      <c r="T530" s="217">
        <f>VLOOKUP(A530,'[1]CUT Bs'!A:S,15,FALSE)</f>
        <v>0</v>
      </c>
      <c r="U530" s="217">
        <f>VLOOKUP(A530,'[1]CUT Bs'!A:S,16,FALSE)</f>
        <v>0</v>
      </c>
      <c r="V530" s="217">
        <f>VLOOKUP(A530,'[1]CUT Bs'!A:S,17,FALSE)</f>
        <v>0</v>
      </c>
      <c r="W530" s="217">
        <f>VLOOKUP(A530,'[1]RES. TRL'!F:H,2,FALSE)</f>
        <v>0</v>
      </c>
      <c r="X530" s="217">
        <f>VLOOKUP(A530,'[1]RES. TRL'!F:H,3,FALSE)</f>
        <v>0</v>
      </c>
      <c r="Y530" s="217">
        <f>VLOOKUP(A530,'[1]CUT USD'!A:N,2,FALSE)</f>
        <v>0</v>
      </c>
      <c r="Z530" s="217">
        <f>VLOOKUP(A530,'[1]CUT USD'!A:N,3,FALSE)</f>
        <v>0</v>
      </c>
      <c r="AA530" s="217">
        <f>VLOOKUP(A530,'[1]CUT USD'!A:N,4,FALSE)</f>
        <v>0</v>
      </c>
      <c r="AB530" s="217">
        <f>VLOOKUP(A530,'[1]CUT USD'!A:N,5,FALSE)</f>
        <v>0</v>
      </c>
      <c r="AC530" s="217">
        <f>VLOOKUP(A530,'[1]CUT USD'!A:N,6,FALSE)</f>
        <v>0</v>
      </c>
      <c r="AD530" s="217">
        <f>VLOOKUP(A530,'[1]CUT USD'!A:N,7,FALSE)</f>
        <v>0</v>
      </c>
      <c r="AE530" s="217">
        <f>VLOOKUP(A530,'[1]CUT USD'!A:N,8,FALSE)</f>
        <v>0</v>
      </c>
      <c r="AF530" s="217">
        <f>VLOOKUP(A530,'[1]CUT USD'!A:N,9,FALSE)</f>
        <v>0</v>
      </c>
      <c r="AG530" s="217">
        <f>VLOOKUP(A530,'[1]CUT USD'!A:N,10,FALSE)</f>
        <v>0</v>
      </c>
      <c r="AH530" s="217">
        <f>VLOOKUP(A530,'[1]CUT USD'!A:N,11,FALSE)</f>
        <v>0</v>
      </c>
      <c r="AI530" s="217">
        <f>VLOOKUP(A530,'[1]CUT USD'!A:N,12,FALSE)</f>
        <v>0</v>
      </c>
      <c r="AJ530" s="217">
        <f>VLOOKUP(A530,'[1]CUT USD'!A:N,13,FALSE)</f>
        <v>0</v>
      </c>
      <c r="AK530" s="217">
        <f>VLOOKUP(A530,'[1]CUT USD'!A:N,14,FALSE)</f>
        <v>0</v>
      </c>
      <c r="AL530" s="160">
        <f t="shared" si="10"/>
        <v>0</v>
      </c>
      <c r="AO530" s="84"/>
    </row>
    <row r="531" spans="1:41" ht="33" customHeight="1">
      <c r="A531" s="134">
        <v>1731</v>
      </c>
      <c r="B531" s="135" t="str">
        <f>PROPER(VLOOKUP(A531,[1]bd_lista!$A:$D,2,FALSE))</f>
        <v>Gobierno Autónomo Municipal De Pampa Grande</v>
      </c>
      <c r="C531" s="229" t="s">
        <v>11991</v>
      </c>
      <c r="D531" s="217">
        <f>VLOOKUP(A531,'[1]RES. TRL'!A:C,2,FALSE)</f>
        <v>0</v>
      </c>
      <c r="E531" s="217">
        <f>VLOOKUP(A531,'[1]RES. TRL'!A:C,3,FALSE)</f>
        <v>0</v>
      </c>
      <c r="F531" s="217">
        <f>VLOOKUP(A531,[1]RES.CDI!A:B,2,FALSE)</f>
        <v>0</v>
      </c>
      <c r="G531" s="217">
        <f>VLOOKUP(A531,'[1]CUT Bs'!A:S,2,FALSE)</f>
        <v>0</v>
      </c>
      <c r="H531" s="217">
        <f>VLOOKUP(A531,'[1]CUT Bs'!A:S,3,FALSE)</f>
        <v>0</v>
      </c>
      <c r="I531" s="217">
        <f>VLOOKUP(A531,'[1]CUT Bs'!A:S,4,FALSE)</f>
        <v>0</v>
      </c>
      <c r="J531" s="217">
        <f>VLOOKUP(A531,'[1]CUT Bs'!A:S,5,FALSE)</f>
        <v>0</v>
      </c>
      <c r="K531" s="217">
        <f>VLOOKUP(A531,'[1]CUT Bs'!A:S,6,FALSE)</f>
        <v>0</v>
      </c>
      <c r="L531" s="217">
        <f>VLOOKUP(A531,'[1]CUT Bs'!A:S,7,FALSE)</f>
        <v>0</v>
      </c>
      <c r="M531" s="217">
        <f>VLOOKUP(A531,'[1]CUT Bs'!A:S,8,FALSE)</f>
        <v>0</v>
      </c>
      <c r="N531" s="217">
        <f>VLOOKUP(A531,'[1]CUT Bs'!A:S,9,FALSE)</f>
        <v>0</v>
      </c>
      <c r="O531" s="217">
        <f>VLOOKUP(A531,'[1]CUT Bs'!A:S,10,FALSE)</f>
        <v>0</v>
      </c>
      <c r="P531" s="217">
        <f>VLOOKUP(A531,'[1]CUT Bs'!A:S,11,FALSE)</f>
        <v>0</v>
      </c>
      <c r="Q531" s="217">
        <f>VLOOKUP(A531,'[1]CUT Bs'!A:S,12,FALSE)</f>
        <v>0</v>
      </c>
      <c r="R531" s="217">
        <f>VLOOKUP(A531,'[1]CUT Bs'!A:S,13,FALSE)</f>
        <v>0</v>
      </c>
      <c r="S531" s="217">
        <f>VLOOKUP(A531,'[1]CUT Bs'!A:S,14,FALSE)</f>
        <v>0</v>
      </c>
      <c r="T531" s="217">
        <f>VLOOKUP(A531,'[1]CUT Bs'!A:S,15,FALSE)</f>
        <v>0</v>
      </c>
      <c r="U531" s="217">
        <f>VLOOKUP(A531,'[1]CUT Bs'!A:S,16,FALSE)</f>
        <v>0</v>
      </c>
      <c r="V531" s="217">
        <f>VLOOKUP(A531,'[1]CUT Bs'!A:S,17,FALSE)</f>
        <v>0</v>
      </c>
      <c r="W531" s="217">
        <f>VLOOKUP(A531,'[1]RES. TRL'!F:H,2,FALSE)</f>
        <v>0</v>
      </c>
      <c r="X531" s="217">
        <f>VLOOKUP(A531,'[1]RES. TRL'!F:H,3,FALSE)</f>
        <v>0</v>
      </c>
      <c r="Y531" s="217">
        <f>VLOOKUP(A531,'[1]CUT USD'!A:N,2,FALSE)</f>
        <v>0</v>
      </c>
      <c r="Z531" s="217">
        <f>VLOOKUP(A531,'[1]CUT USD'!A:N,3,FALSE)</f>
        <v>0</v>
      </c>
      <c r="AA531" s="217">
        <f>VLOOKUP(A531,'[1]CUT USD'!A:N,4,FALSE)</f>
        <v>0</v>
      </c>
      <c r="AB531" s="217">
        <f>VLOOKUP(A531,'[1]CUT USD'!A:N,5,FALSE)</f>
        <v>0</v>
      </c>
      <c r="AC531" s="217">
        <f>VLOOKUP(A531,'[1]CUT USD'!A:N,6,FALSE)</f>
        <v>0</v>
      </c>
      <c r="AD531" s="217">
        <f>VLOOKUP(A531,'[1]CUT USD'!A:N,7,FALSE)</f>
        <v>0</v>
      </c>
      <c r="AE531" s="217">
        <f>VLOOKUP(A531,'[1]CUT USD'!A:N,8,FALSE)</f>
        <v>0</v>
      </c>
      <c r="AF531" s="217">
        <f>VLOOKUP(A531,'[1]CUT USD'!A:N,9,FALSE)</f>
        <v>0</v>
      </c>
      <c r="AG531" s="217">
        <f>VLOOKUP(A531,'[1]CUT USD'!A:N,10,FALSE)</f>
        <v>0</v>
      </c>
      <c r="AH531" s="217">
        <f>VLOOKUP(A531,'[1]CUT USD'!A:N,11,FALSE)</f>
        <v>0</v>
      </c>
      <c r="AI531" s="217">
        <f>VLOOKUP(A531,'[1]CUT USD'!A:N,12,FALSE)</f>
        <v>0</v>
      </c>
      <c r="AJ531" s="217">
        <f>VLOOKUP(A531,'[1]CUT USD'!A:N,13,FALSE)</f>
        <v>0</v>
      </c>
      <c r="AK531" s="217">
        <f>VLOOKUP(A531,'[1]CUT USD'!A:N,14,FALSE)</f>
        <v>0</v>
      </c>
      <c r="AL531" s="160">
        <f t="shared" si="10"/>
        <v>0</v>
      </c>
      <c r="AO531" s="84"/>
    </row>
    <row r="532" spans="1:41" ht="33" customHeight="1">
      <c r="A532" s="134">
        <v>1732</v>
      </c>
      <c r="B532" s="135" t="str">
        <f>PROPER(VLOOKUP(A532,[1]bd_lista!$A:$D,2,FALSE))</f>
        <v>Gobierno Autónomo Municipal De Mairana</v>
      </c>
      <c r="C532" s="229" t="s">
        <v>11991</v>
      </c>
      <c r="D532" s="217">
        <f>VLOOKUP(A532,'[1]RES. TRL'!A:C,2,FALSE)</f>
        <v>0</v>
      </c>
      <c r="E532" s="217">
        <f>VLOOKUP(A532,'[1]RES. TRL'!A:C,3,FALSE)</f>
        <v>0</v>
      </c>
      <c r="F532" s="217">
        <f>VLOOKUP(A532,[1]RES.CDI!A:B,2,FALSE)</f>
        <v>0</v>
      </c>
      <c r="G532" s="217">
        <f>VLOOKUP(A532,'[1]CUT Bs'!A:S,2,FALSE)</f>
        <v>0</v>
      </c>
      <c r="H532" s="217">
        <f>VLOOKUP(A532,'[1]CUT Bs'!A:S,3,FALSE)</f>
        <v>0</v>
      </c>
      <c r="I532" s="217">
        <f>VLOOKUP(A532,'[1]CUT Bs'!A:S,4,FALSE)</f>
        <v>0</v>
      </c>
      <c r="J532" s="217">
        <f>VLOOKUP(A532,'[1]CUT Bs'!A:S,5,FALSE)</f>
        <v>0</v>
      </c>
      <c r="K532" s="217">
        <f>VLOOKUP(A532,'[1]CUT Bs'!A:S,6,FALSE)</f>
        <v>0</v>
      </c>
      <c r="L532" s="217">
        <f>VLOOKUP(A532,'[1]CUT Bs'!A:S,7,FALSE)</f>
        <v>0</v>
      </c>
      <c r="M532" s="217">
        <f>VLOOKUP(A532,'[1]CUT Bs'!A:S,8,FALSE)</f>
        <v>0</v>
      </c>
      <c r="N532" s="217">
        <f>VLOOKUP(A532,'[1]CUT Bs'!A:S,9,FALSE)</f>
        <v>0</v>
      </c>
      <c r="O532" s="217">
        <f>VLOOKUP(A532,'[1]CUT Bs'!A:S,10,FALSE)</f>
        <v>0</v>
      </c>
      <c r="P532" s="217">
        <f>VLOOKUP(A532,'[1]CUT Bs'!A:S,11,FALSE)</f>
        <v>0</v>
      </c>
      <c r="Q532" s="217">
        <f>VLOOKUP(A532,'[1]CUT Bs'!A:S,12,FALSE)</f>
        <v>0</v>
      </c>
      <c r="R532" s="217">
        <f>VLOOKUP(A532,'[1]CUT Bs'!A:S,13,FALSE)</f>
        <v>0</v>
      </c>
      <c r="S532" s="217">
        <f>VLOOKUP(A532,'[1]CUT Bs'!A:S,14,FALSE)</f>
        <v>0</v>
      </c>
      <c r="T532" s="217">
        <f>VLOOKUP(A532,'[1]CUT Bs'!A:S,15,FALSE)</f>
        <v>0</v>
      </c>
      <c r="U532" s="217">
        <f>VLOOKUP(A532,'[1]CUT Bs'!A:S,16,FALSE)</f>
        <v>0</v>
      </c>
      <c r="V532" s="217">
        <f>VLOOKUP(A532,'[1]CUT Bs'!A:S,17,FALSE)</f>
        <v>0</v>
      </c>
      <c r="W532" s="217">
        <f>VLOOKUP(A532,'[1]RES. TRL'!F:H,2,FALSE)</f>
        <v>0</v>
      </c>
      <c r="X532" s="217">
        <f>VLOOKUP(A532,'[1]RES. TRL'!F:H,3,FALSE)</f>
        <v>0</v>
      </c>
      <c r="Y532" s="217">
        <f>VLOOKUP(A532,'[1]CUT USD'!A:N,2,FALSE)</f>
        <v>0</v>
      </c>
      <c r="Z532" s="217">
        <f>VLOOKUP(A532,'[1]CUT USD'!A:N,3,FALSE)</f>
        <v>0</v>
      </c>
      <c r="AA532" s="217">
        <f>VLOOKUP(A532,'[1]CUT USD'!A:N,4,FALSE)</f>
        <v>0</v>
      </c>
      <c r="AB532" s="217">
        <f>VLOOKUP(A532,'[1]CUT USD'!A:N,5,FALSE)</f>
        <v>0</v>
      </c>
      <c r="AC532" s="217">
        <f>VLOOKUP(A532,'[1]CUT USD'!A:N,6,FALSE)</f>
        <v>0</v>
      </c>
      <c r="AD532" s="217">
        <f>VLOOKUP(A532,'[1]CUT USD'!A:N,7,FALSE)</f>
        <v>0</v>
      </c>
      <c r="AE532" s="217">
        <f>VLOOKUP(A532,'[1]CUT USD'!A:N,8,FALSE)</f>
        <v>0</v>
      </c>
      <c r="AF532" s="217">
        <f>VLOOKUP(A532,'[1]CUT USD'!A:N,9,FALSE)</f>
        <v>0</v>
      </c>
      <c r="AG532" s="217">
        <f>VLOOKUP(A532,'[1]CUT USD'!A:N,10,FALSE)</f>
        <v>0</v>
      </c>
      <c r="AH532" s="217">
        <f>VLOOKUP(A532,'[1]CUT USD'!A:N,11,FALSE)</f>
        <v>0</v>
      </c>
      <c r="AI532" s="217">
        <f>VLOOKUP(A532,'[1]CUT USD'!A:N,12,FALSE)</f>
        <v>0</v>
      </c>
      <c r="AJ532" s="217">
        <f>VLOOKUP(A532,'[1]CUT USD'!A:N,13,FALSE)</f>
        <v>0</v>
      </c>
      <c r="AK532" s="217">
        <f>VLOOKUP(A532,'[1]CUT USD'!A:N,14,FALSE)</f>
        <v>0</v>
      </c>
      <c r="AL532" s="160">
        <f t="shared" si="10"/>
        <v>0</v>
      </c>
      <c r="AO532" s="84"/>
    </row>
    <row r="533" spans="1:41" ht="33" customHeight="1">
      <c r="A533" s="134">
        <v>1733</v>
      </c>
      <c r="B533" s="135" t="str">
        <f>PROPER(VLOOKUP(A533,[1]bd_lista!$A:$D,2,FALSE))</f>
        <v>Gobierno Autónomo Municipal De Quirusillas</v>
      </c>
      <c r="C533" s="229" t="s">
        <v>11991</v>
      </c>
      <c r="D533" s="217">
        <f>VLOOKUP(A533,'[1]RES. TRL'!A:C,2,FALSE)</f>
        <v>0</v>
      </c>
      <c r="E533" s="217">
        <f>VLOOKUP(A533,'[1]RES. TRL'!A:C,3,FALSE)</f>
        <v>0</v>
      </c>
      <c r="F533" s="217">
        <f>VLOOKUP(A533,[1]RES.CDI!A:B,2,FALSE)</f>
        <v>0</v>
      </c>
      <c r="G533" s="217">
        <f>VLOOKUP(A533,'[1]CUT Bs'!A:S,2,FALSE)</f>
        <v>0</v>
      </c>
      <c r="H533" s="217">
        <f>VLOOKUP(A533,'[1]CUT Bs'!A:S,3,FALSE)</f>
        <v>0</v>
      </c>
      <c r="I533" s="217">
        <f>VLOOKUP(A533,'[1]CUT Bs'!A:S,4,FALSE)</f>
        <v>0</v>
      </c>
      <c r="J533" s="217">
        <f>VLOOKUP(A533,'[1]CUT Bs'!A:S,5,FALSE)</f>
        <v>0</v>
      </c>
      <c r="K533" s="217">
        <f>VLOOKUP(A533,'[1]CUT Bs'!A:S,6,FALSE)</f>
        <v>0</v>
      </c>
      <c r="L533" s="217">
        <f>VLOOKUP(A533,'[1]CUT Bs'!A:S,7,FALSE)</f>
        <v>0</v>
      </c>
      <c r="M533" s="217">
        <f>VLOOKUP(A533,'[1]CUT Bs'!A:S,8,FALSE)</f>
        <v>0</v>
      </c>
      <c r="N533" s="217">
        <f>VLOOKUP(A533,'[1]CUT Bs'!A:S,9,FALSE)</f>
        <v>0</v>
      </c>
      <c r="O533" s="217">
        <f>VLOOKUP(A533,'[1]CUT Bs'!A:S,10,FALSE)</f>
        <v>0</v>
      </c>
      <c r="P533" s="217">
        <f>VLOOKUP(A533,'[1]CUT Bs'!A:S,11,FALSE)</f>
        <v>0</v>
      </c>
      <c r="Q533" s="217">
        <f>VLOOKUP(A533,'[1]CUT Bs'!A:S,12,FALSE)</f>
        <v>0</v>
      </c>
      <c r="R533" s="217">
        <f>VLOOKUP(A533,'[1]CUT Bs'!A:S,13,FALSE)</f>
        <v>0</v>
      </c>
      <c r="S533" s="217">
        <f>VLOOKUP(A533,'[1]CUT Bs'!A:S,14,FALSE)</f>
        <v>0</v>
      </c>
      <c r="T533" s="217">
        <f>VLOOKUP(A533,'[1]CUT Bs'!A:S,15,FALSE)</f>
        <v>0</v>
      </c>
      <c r="U533" s="217">
        <f>VLOOKUP(A533,'[1]CUT Bs'!A:S,16,FALSE)</f>
        <v>0</v>
      </c>
      <c r="V533" s="217">
        <f>VLOOKUP(A533,'[1]CUT Bs'!A:S,17,FALSE)</f>
        <v>0</v>
      </c>
      <c r="W533" s="217">
        <f>VLOOKUP(A533,'[1]RES. TRL'!F:H,2,FALSE)</f>
        <v>0</v>
      </c>
      <c r="X533" s="217">
        <f>VLOOKUP(A533,'[1]RES. TRL'!F:H,3,FALSE)</f>
        <v>0</v>
      </c>
      <c r="Y533" s="217">
        <f>VLOOKUP(A533,'[1]CUT USD'!A:N,2,FALSE)</f>
        <v>0</v>
      </c>
      <c r="Z533" s="217">
        <f>VLOOKUP(A533,'[1]CUT USD'!A:N,3,FALSE)</f>
        <v>0</v>
      </c>
      <c r="AA533" s="217">
        <f>VLOOKUP(A533,'[1]CUT USD'!A:N,4,FALSE)</f>
        <v>0</v>
      </c>
      <c r="AB533" s="217">
        <f>VLOOKUP(A533,'[1]CUT USD'!A:N,5,FALSE)</f>
        <v>0</v>
      </c>
      <c r="AC533" s="217">
        <f>VLOOKUP(A533,'[1]CUT USD'!A:N,6,FALSE)</f>
        <v>0</v>
      </c>
      <c r="AD533" s="217">
        <f>VLOOKUP(A533,'[1]CUT USD'!A:N,7,FALSE)</f>
        <v>0</v>
      </c>
      <c r="AE533" s="217">
        <f>VLOOKUP(A533,'[1]CUT USD'!A:N,8,FALSE)</f>
        <v>0</v>
      </c>
      <c r="AF533" s="217">
        <f>VLOOKUP(A533,'[1]CUT USD'!A:N,9,FALSE)</f>
        <v>0</v>
      </c>
      <c r="AG533" s="217">
        <f>VLOOKUP(A533,'[1]CUT USD'!A:N,10,FALSE)</f>
        <v>0</v>
      </c>
      <c r="AH533" s="217">
        <f>VLOOKUP(A533,'[1]CUT USD'!A:N,11,FALSE)</f>
        <v>0</v>
      </c>
      <c r="AI533" s="217">
        <f>VLOOKUP(A533,'[1]CUT USD'!A:N,12,FALSE)</f>
        <v>0</v>
      </c>
      <c r="AJ533" s="217">
        <f>VLOOKUP(A533,'[1]CUT USD'!A:N,13,FALSE)</f>
        <v>0</v>
      </c>
      <c r="AK533" s="217">
        <f>VLOOKUP(A533,'[1]CUT USD'!A:N,14,FALSE)</f>
        <v>0</v>
      </c>
      <c r="AL533" s="160">
        <f t="shared" si="10"/>
        <v>0</v>
      </c>
      <c r="AO533" s="84"/>
    </row>
    <row r="534" spans="1:41" ht="33" customHeight="1">
      <c r="A534" s="134">
        <v>1734</v>
      </c>
      <c r="B534" s="135" t="str">
        <f>PROPER(VLOOKUP(A534,[1]bd_lista!$A:$D,2,FALSE))</f>
        <v>Gobierno Autónomo Municipal De Montero</v>
      </c>
      <c r="C534" s="229" t="s">
        <v>11991</v>
      </c>
      <c r="D534" s="217">
        <f>VLOOKUP(A534,'[1]RES. TRL'!A:C,2,FALSE)</f>
        <v>0</v>
      </c>
      <c r="E534" s="217">
        <f>VLOOKUP(A534,'[1]RES. TRL'!A:C,3,FALSE)</f>
        <v>0</v>
      </c>
      <c r="F534" s="217">
        <f>VLOOKUP(A534,[1]RES.CDI!A:B,2,FALSE)</f>
        <v>0</v>
      </c>
      <c r="G534" s="217">
        <f>VLOOKUP(A534,'[1]CUT Bs'!A:S,2,FALSE)</f>
        <v>0</v>
      </c>
      <c r="H534" s="217">
        <f>VLOOKUP(A534,'[1]CUT Bs'!A:S,3,FALSE)</f>
        <v>0</v>
      </c>
      <c r="I534" s="217">
        <f>VLOOKUP(A534,'[1]CUT Bs'!A:S,4,FALSE)</f>
        <v>0</v>
      </c>
      <c r="J534" s="217">
        <f>VLOOKUP(A534,'[1]CUT Bs'!A:S,5,FALSE)</f>
        <v>0</v>
      </c>
      <c r="K534" s="217">
        <f>VLOOKUP(A534,'[1]CUT Bs'!A:S,6,FALSE)</f>
        <v>0</v>
      </c>
      <c r="L534" s="217">
        <f>VLOOKUP(A534,'[1]CUT Bs'!A:S,7,FALSE)</f>
        <v>0</v>
      </c>
      <c r="M534" s="217">
        <f>VLOOKUP(A534,'[1]CUT Bs'!A:S,8,FALSE)</f>
        <v>0</v>
      </c>
      <c r="N534" s="217">
        <f>VLOOKUP(A534,'[1]CUT Bs'!A:S,9,FALSE)</f>
        <v>0</v>
      </c>
      <c r="O534" s="217">
        <f>VLOOKUP(A534,'[1]CUT Bs'!A:S,10,FALSE)</f>
        <v>0</v>
      </c>
      <c r="P534" s="217">
        <f>VLOOKUP(A534,'[1]CUT Bs'!A:S,11,FALSE)</f>
        <v>0</v>
      </c>
      <c r="Q534" s="217">
        <f>VLOOKUP(A534,'[1]CUT Bs'!A:S,12,FALSE)</f>
        <v>0</v>
      </c>
      <c r="R534" s="217">
        <f>VLOOKUP(A534,'[1]CUT Bs'!A:S,13,FALSE)</f>
        <v>0</v>
      </c>
      <c r="S534" s="217">
        <f>VLOOKUP(A534,'[1]CUT Bs'!A:S,14,FALSE)</f>
        <v>0</v>
      </c>
      <c r="T534" s="217">
        <f>VLOOKUP(A534,'[1]CUT Bs'!A:S,15,FALSE)</f>
        <v>0</v>
      </c>
      <c r="U534" s="217">
        <f>VLOOKUP(A534,'[1]CUT Bs'!A:S,16,FALSE)</f>
        <v>0</v>
      </c>
      <c r="V534" s="217">
        <f>VLOOKUP(A534,'[1]CUT Bs'!A:S,17,FALSE)</f>
        <v>0</v>
      </c>
      <c r="W534" s="217">
        <f>VLOOKUP(A534,'[1]RES. TRL'!F:H,2,FALSE)</f>
        <v>0</v>
      </c>
      <c r="X534" s="217">
        <f>VLOOKUP(A534,'[1]RES. TRL'!F:H,3,FALSE)</f>
        <v>0</v>
      </c>
      <c r="Y534" s="217">
        <f>VLOOKUP(A534,'[1]CUT USD'!A:N,2,FALSE)</f>
        <v>0</v>
      </c>
      <c r="Z534" s="217">
        <f>VLOOKUP(A534,'[1]CUT USD'!A:N,3,FALSE)</f>
        <v>0</v>
      </c>
      <c r="AA534" s="217">
        <f>VLOOKUP(A534,'[1]CUT USD'!A:N,4,FALSE)</f>
        <v>0</v>
      </c>
      <c r="AB534" s="217">
        <f>VLOOKUP(A534,'[1]CUT USD'!A:N,5,FALSE)</f>
        <v>0</v>
      </c>
      <c r="AC534" s="217">
        <f>VLOOKUP(A534,'[1]CUT USD'!A:N,6,FALSE)</f>
        <v>0</v>
      </c>
      <c r="AD534" s="217">
        <f>VLOOKUP(A534,'[1]CUT USD'!A:N,7,FALSE)</f>
        <v>0</v>
      </c>
      <c r="AE534" s="217">
        <f>VLOOKUP(A534,'[1]CUT USD'!A:N,8,FALSE)</f>
        <v>0</v>
      </c>
      <c r="AF534" s="217">
        <f>VLOOKUP(A534,'[1]CUT USD'!A:N,9,FALSE)</f>
        <v>0</v>
      </c>
      <c r="AG534" s="217">
        <f>VLOOKUP(A534,'[1]CUT USD'!A:N,10,FALSE)</f>
        <v>0</v>
      </c>
      <c r="AH534" s="217">
        <f>VLOOKUP(A534,'[1]CUT USD'!A:N,11,FALSE)</f>
        <v>0</v>
      </c>
      <c r="AI534" s="217">
        <f>VLOOKUP(A534,'[1]CUT USD'!A:N,12,FALSE)</f>
        <v>0</v>
      </c>
      <c r="AJ534" s="217">
        <f>VLOOKUP(A534,'[1]CUT USD'!A:N,13,FALSE)</f>
        <v>0</v>
      </c>
      <c r="AK534" s="217">
        <f>VLOOKUP(A534,'[1]CUT USD'!A:N,14,FALSE)</f>
        <v>0</v>
      </c>
      <c r="AL534" s="160">
        <f t="shared" si="10"/>
        <v>0</v>
      </c>
      <c r="AO534" s="84"/>
    </row>
    <row r="535" spans="1:41" ht="33" customHeight="1">
      <c r="A535" s="134">
        <v>1735</v>
      </c>
      <c r="B535" s="135" t="str">
        <f>PROPER(VLOOKUP(A535,[1]bd_lista!$A:$D,2,FALSE))</f>
        <v>Gobierno Autónomo Municipal De General Agustín Saavedra</v>
      </c>
      <c r="C535" s="229" t="s">
        <v>11991</v>
      </c>
      <c r="D535" s="217">
        <f>VLOOKUP(A535,'[1]RES. TRL'!A:C,2,FALSE)</f>
        <v>0</v>
      </c>
      <c r="E535" s="217">
        <f>VLOOKUP(A535,'[1]RES. TRL'!A:C,3,FALSE)</f>
        <v>0</v>
      </c>
      <c r="F535" s="217">
        <f>VLOOKUP(A535,[1]RES.CDI!A:B,2,FALSE)</f>
        <v>0</v>
      </c>
      <c r="G535" s="217">
        <f>VLOOKUP(A535,'[1]CUT Bs'!A:S,2,FALSE)</f>
        <v>0</v>
      </c>
      <c r="H535" s="217">
        <f>VLOOKUP(A535,'[1]CUT Bs'!A:S,3,FALSE)</f>
        <v>0</v>
      </c>
      <c r="I535" s="217">
        <f>VLOOKUP(A535,'[1]CUT Bs'!A:S,4,FALSE)</f>
        <v>0</v>
      </c>
      <c r="J535" s="217">
        <f>VLOOKUP(A535,'[1]CUT Bs'!A:S,5,FALSE)</f>
        <v>0</v>
      </c>
      <c r="K535" s="217">
        <f>VLOOKUP(A535,'[1]CUT Bs'!A:S,6,FALSE)</f>
        <v>0</v>
      </c>
      <c r="L535" s="217">
        <f>VLOOKUP(A535,'[1]CUT Bs'!A:S,7,FALSE)</f>
        <v>0</v>
      </c>
      <c r="M535" s="217">
        <f>VLOOKUP(A535,'[1]CUT Bs'!A:S,8,FALSE)</f>
        <v>0</v>
      </c>
      <c r="N535" s="217">
        <f>VLOOKUP(A535,'[1]CUT Bs'!A:S,9,FALSE)</f>
        <v>0</v>
      </c>
      <c r="O535" s="217">
        <f>VLOOKUP(A535,'[1]CUT Bs'!A:S,10,FALSE)</f>
        <v>0</v>
      </c>
      <c r="P535" s="217">
        <f>VLOOKUP(A535,'[1]CUT Bs'!A:S,11,FALSE)</f>
        <v>0</v>
      </c>
      <c r="Q535" s="217">
        <f>VLOOKUP(A535,'[1]CUT Bs'!A:S,12,FALSE)</f>
        <v>0</v>
      </c>
      <c r="R535" s="217">
        <f>VLOOKUP(A535,'[1]CUT Bs'!A:S,13,FALSE)</f>
        <v>0</v>
      </c>
      <c r="S535" s="217">
        <f>VLOOKUP(A535,'[1]CUT Bs'!A:S,14,FALSE)</f>
        <v>0</v>
      </c>
      <c r="T535" s="217">
        <f>VLOOKUP(A535,'[1]CUT Bs'!A:S,15,FALSE)</f>
        <v>0</v>
      </c>
      <c r="U535" s="217">
        <f>VLOOKUP(A535,'[1]CUT Bs'!A:S,16,FALSE)</f>
        <v>0</v>
      </c>
      <c r="V535" s="217">
        <f>VLOOKUP(A535,'[1]CUT Bs'!A:S,17,FALSE)</f>
        <v>0</v>
      </c>
      <c r="W535" s="217">
        <f>VLOOKUP(A535,'[1]RES. TRL'!F:H,2,FALSE)</f>
        <v>0</v>
      </c>
      <c r="X535" s="217">
        <f>VLOOKUP(A535,'[1]RES. TRL'!F:H,3,FALSE)</f>
        <v>0</v>
      </c>
      <c r="Y535" s="217">
        <f>VLOOKUP(A535,'[1]CUT USD'!A:N,2,FALSE)</f>
        <v>0</v>
      </c>
      <c r="Z535" s="217">
        <f>VLOOKUP(A535,'[1]CUT USD'!A:N,3,FALSE)</f>
        <v>0</v>
      </c>
      <c r="AA535" s="217">
        <f>VLOOKUP(A535,'[1]CUT USD'!A:N,4,FALSE)</f>
        <v>0</v>
      </c>
      <c r="AB535" s="217">
        <f>VLOOKUP(A535,'[1]CUT USD'!A:N,5,FALSE)</f>
        <v>0</v>
      </c>
      <c r="AC535" s="217">
        <f>VLOOKUP(A535,'[1]CUT USD'!A:N,6,FALSE)</f>
        <v>0</v>
      </c>
      <c r="AD535" s="217">
        <f>VLOOKUP(A535,'[1]CUT USD'!A:N,7,FALSE)</f>
        <v>0</v>
      </c>
      <c r="AE535" s="217">
        <f>VLOOKUP(A535,'[1]CUT USD'!A:N,8,FALSE)</f>
        <v>0</v>
      </c>
      <c r="AF535" s="217">
        <f>VLOOKUP(A535,'[1]CUT USD'!A:N,9,FALSE)</f>
        <v>0</v>
      </c>
      <c r="AG535" s="217">
        <f>VLOOKUP(A535,'[1]CUT USD'!A:N,10,FALSE)</f>
        <v>0</v>
      </c>
      <c r="AH535" s="217">
        <f>VLOOKUP(A535,'[1]CUT USD'!A:N,11,FALSE)</f>
        <v>0</v>
      </c>
      <c r="AI535" s="217">
        <f>VLOOKUP(A535,'[1]CUT USD'!A:N,12,FALSE)</f>
        <v>0</v>
      </c>
      <c r="AJ535" s="217">
        <f>VLOOKUP(A535,'[1]CUT USD'!A:N,13,FALSE)</f>
        <v>0</v>
      </c>
      <c r="AK535" s="217">
        <f>VLOOKUP(A535,'[1]CUT USD'!A:N,14,FALSE)</f>
        <v>0</v>
      </c>
      <c r="AL535" s="160">
        <f t="shared" si="10"/>
        <v>0</v>
      </c>
      <c r="AO535" s="84"/>
    </row>
    <row r="536" spans="1:41" ht="33" customHeight="1">
      <c r="A536" s="134">
        <v>1736</v>
      </c>
      <c r="B536" s="135" t="str">
        <f>PROPER(VLOOKUP(A536,[1]bd_lista!$A:$D,2,FALSE))</f>
        <v>Gobierno Autónomo Municipal De Mineros</v>
      </c>
      <c r="C536" s="229" t="s">
        <v>11991</v>
      </c>
      <c r="D536" s="217">
        <f>VLOOKUP(A536,'[1]RES. TRL'!A:C,2,FALSE)</f>
        <v>0</v>
      </c>
      <c r="E536" s="217">
        <f>VLOOKUP(A536,'[1]RES. TRL'!A:C,3,FALSE)</f>
        <v>0</v>
      </c>
      <c r="F536" s="217">
        <f>VLOOKUP(A536,[1]RES.CDI!A:B,2,FALSE)</f>
        <v>0</v>
      </c>
      <c r="G536" s="217">
        <f>VLOOKUP(A536,'[1]CUT Bs'!A:S,2,FALSE)</f>
        <v>0</v>
      </c>
      <c r="H536" s="217">
        <f>VLOOKUP(A536,'[1]CUT Bs'!A:S,3,FALSE)</f>
        <v>0</v>
      </c>
      <c r="I536" s="217">
        <f>VLOOKUP(A536,'[1]CUT Bs'!A:S,4,FALSE)</f>
        <v>0</v>
      </c>
      <c r="J536" s="217">
        <f>VLOOKUP(A536,'[1]CUT Bs'!A:S,5,FALSE)</f>
        <v>0</v>
      </c>
      <c r="K536" s="217">
        <f>VLOOKUP(A536,'[1]CUT Bs'!A:S,6,FALSE)</f>
        <v>0</v>
      </c>
      <c r="L536" s="217">
        <f>VLOOKUP(A536,'[1]CUT Bs'!A:S,7,FALSE)</f>
        <v>0</v>
      </c>
      <c r="M536" s="217">
        <f>VLOOKUP(A536,'[1]CUT Bs'!A:S,8,FALSE)</f>
        <v>0</v>
      </c>
      <c r="N536" s="217">
        <f>VLOOKUP(A536,'[1]CUT Bs'!A:S,9,FALSE)</f>
        <v>0</v>
      </c>
      <c r="O536" s="217">
        <f>VLOOKUP(A536,'[1]CUT Bs'!A:S,10,FALSE)</f>
        <v>0</v>
      </c>
      <c r="P536" s="217">
        <f>VLOOKUP(A536,'[1]CUT Bs'!A:S,11,FALSE)</f>
        <v>0</v>
      </c>
      <c r="Q536" s="217">
        <f>VLOOKUP(A536,'[1]CUT Bs'!A:S,12,FALSE)</f>
        <v>0</v>
      </c>
      <c r="R536" s="217">
        <f>VLOOKUP(A536,'[1]CUT Bs'!A:S,13,FALSE)</f>
        <v>0</v>
      </c>
      <c r="S536" s="217">
        <f>VLOOKUP(A536,'[1]CUT Bs'!A:S,14,FALSE)</f>
        <v>0</v>
      </c>
      <c r="T536" s="217">
        <f>VLOOKUP(A536,'[1]CUT Bs'!A:S,15,FALSE)</f>
        <v>0</v>
      </c>
      <c r="U536" s="217">
        <f>VLOOKUP(A536,'[1]CUT Bs'!A:S,16,FALSE)</f>
        <v>0</v>
      </c>
      <c r="V536" s="217">
        <f>VLOOKUP(A536,'[1]CUT Bs'!A:S,17,FALSE)</f>
        <v>0</v>
      </c>
      <c r="W536" s="217">
        <f>VLOOKUP(A536,'[1]RES. TRL'!F:H,2,FALSE)</f>
        <v>0</v>
      </c>
      <c r="X536" s="217">
        <f>VLOOKUP(A536,'[1]RES. TRL'!F:H,3,FALSE)</f>
        <v>0</v>
      </c>
      <c r="Y536" s="217">
        <f>VLOOKUP(A536,'[1]CUT USD'!A:N,2,FALSE)</f>
        <v>0</v>
      </c>
      <c r="Z536" s="217">
        <f>VLOOKUP(A536,'[1]CUT USD'!A:N,3,FALSE)</f>
        <v>0</v>
      </c>
      <c r="AA536" s="217">
        <f>VLOOKUP(A536,'[1]CUT USD'!A:N,4,FALSE)</f>
        <v>0</v>
      </c>
      <c r="AB536" s="217">
        <f>VLOOKUP(A536,'[1]CUT USD'!A:N,5,FALSE)</f>
        <v>0</v>
      </c>
      <c r="AC536" s="217">
        <f>VLOOKUP(A536,'[1]CUT USD'!A:N,6,FALSE)</f>
        <v>0</v>
      </c>
      <c r="AD536" s="217">
        <f>VLOOKUP(A536,'[1]CUT USD'!A:N,7,FALSE)</f>
        <v>0</v>
      </c>
      <c r="AE536" s="217">
        <f>VLOOKUP(A536,'[1]CUT USD'!A:N,8,FALSE)</f>
        <v>0</v>
      </c>
      <c r="AF536" s="217">
        <f>VLOOKUP(A536,'[1]CUT USD'!A:N,9,FALSE)</f>
        <v>0</v>
      </c>
      <c r="AG536" s="217">
        <f>VLOOKUP(A536,'[1]CUT USD'!A:N,10,FALSE)</f>
        <v>0</v>
      </c>
      <c r="AH536" s="217">
        <f>VLOOKUP(A536,'[1]CUT USD'!A:N,11,FALSE)</f>
        <v>0</v>
      </c>
      <c r="AI536" s="217">
        <f>VLOOKUP(A536,'[1]CUT USD'!A:N,12,FALSE)</f>
        <v>0</v>
      </c>
      <c r="AJ536" s="217">
        <f>VLOOKUP(A536,'[1]CUT USD'!A:N,13,FALSE)</f>
        <v>0</v>
      </c>
      <c r="AK536" s="217">
        <f>VLOOKUP(A536,'[1]CUT USD'!A:N,14,FALSE)</f>
        <v>0</v>
      </c>
      <c r="AL536" s="160">
        <f t="shared" si="10"/>
        <v>0</v>
      </c>
      <c r="AO536" s="84"/>
    </row>
    <row r="537" spans="1:41" ht="33" customHeight="1">
      <c r="A537" s="134">
        <v>1737</v>
      </c>
      <c r="B537" s="135" t="str">
        <f>PROPER(VLOOKUP(A537,[1]bd_lista!$A:$D,2,FALSE))</f>
        <v>Gobierno Autónomo Municipal De Concepción</v>
      </c>
      <c r="C537" s="229" t="s">
        <v>11991</v>
      </c>
      <c r="D537" s="217">
        <f>VLOOKUP(A537,'[1]RES. TRL'!A:C,2,FALSE)</f>
        <v>0</v>
      </c>
      <c r="E537" s="217">
        <f>VLOOKUP(A537,'[1]RES. TRL'!A:C,3,FALSE)</f>
        <v>0</v>
      </c>
      <c r="F537" s="217">
        <f>VLOOKUP(A537,[1]RES.CDI!A:B,2,FALSE)</f>
        <v>0</v>
      </c>
      <c r="G537" s="217">
        <f>VLOOKUP(A537,'[1]CUT Bs'!A:S,2,FALSE)</f>
        <v>0</v>
      </c>
      <c r="H537" s="217">
        <f>VLOOKUP(A537,'[1]CUT Bs'!A:S,3,FALSE)</f>
        <v>0</v>
      </c>
      <c r="I537" s="217">
        <f>VLOOKUP(A537,'[1]CUT Bs'!A:S,4,FALSE)</f>
        <v>0</v>
      </c>
      <c r="J537" s="217">
        <f>VLOOKUP(A537,'[1]CUT Bs'!A:S,5,FALSE)</f>
        <v>0</v>
      </c>
      <c r="K537" s="217">
        <f>VLOOKUP(A537,'[1]CUT Bs'!A:S,6,FALSE)</f>
        <v>0</v>
      </c>
      <c r="L537" s="217">
        <f>VLOOKUP(A537,'[1]CUT Bs'!A:S,7,FALSE)</f>
        <v>0</v>
      </c>
      <c r="M537" s="217">
        <f>VLOOKUP(A537,'[1]CUT Bs'!A:S,8,FALSE)</f>
        <v>0</v>
      </c>
      <c r="N537" s="217">
        <f>VLOOKUP(A537,'[1]CUT Bs'!A:S,9,FALSE)</f>
        <v>0</v>
      </c>
      <c r="O537" s="217">
        <f>VLOOKUP(A537,'[1]CUT Bs'!A:S,10,FALSE)</f>
        <v>0</v>
      </c>
      <c r="P537" s="217">
        <f>VLOOKUP(A537,'[1]CUT Bs'!A:S,11,FALSE)</f>
        <v>0</v>
      </c>
      <c r="Q537" s="217">
        <f>VLOOKUP(A537,'[1]CUT Bs'!A:S,12,FALSE)</f>
        <v>0</v>
      </c>
      <c r="R537" s="217">
        <f>VLOOKUP(A537,'[1]CUT Bs'!A:S,13,FALSE)</f>
        <v>0</v>
      </c>
      <c r="S537" s="217">
        <f>VLOOKUP(A537,'[1]CUT Bs'!A:S,14,FALSE)</f>
        <v>0</v>
      </c>
      <c r="T537" s="217">
        <f>VLOOKUP(A537,'[1]CUT Bs'!A:S,15,FALSE)</f>
        <v>0</v>
      </c>
      <c r="U537" s="217">
        <f>VLOOKUP(A537,'[1]CUT Bs'!A:S,16,FALSE)</f>
        <v>0</v>
      </c>
      <c r="V537" s="217">
        <f>VLOOKUP(A537,'[1]CUT Bs'!A:S,17,FALSE)</f>
        <v>0</v>
      </c>
      <c r="W537" s="217">
        <f>VLOOKUP(A537,'[1]RES. TRL'!F:H,2,FALSE)</f>
        <v>0</v>
      </c>
      <c r="X537" s="217">
        <f>VLOOKUP(A537,'[1]RES. TRL'!F:H,3,FALSE)</f>
        <v>0</v>
      </c>
      <c r="Y537" s="217">
        <f>VLOOKUP(A537,'[1]CUT USD'!A:N,2,FALSE)</f>
        <v>0</v>
      </c>
      <c r="Z537" s="217">
        <f>VLOOKUP(A537,'[1]CUT USD'!A:N,3,FALSE)</f>
        <v>0</v>
      </c>
      <c r="AA537" s="217">
        <f>VLOOKUP(A537,'[1]CUT USD'!A:N,4,FALSE)</f>
        <v>0</v>
      </c>
      <c r="AB537" s="217">
        <f>VLOOKUP(A537,'[1]CUT USD'!A:N,5,FALSE)</f>
        <v>0</v>
      </c>
      <c r="AC537" s="217">
        <f>VLOOKUP(A537,'[1]CUT USD'!A:N,6,FALSE)</f>
        <v>0</v>
      </c>
      <c r="AD537" s="217">
        <f>VLOOKUP(A537,'[1]CUT USD'!A:N,7,FALSE)</f>
        <v>0</v>
      </c>
      <c r="AE537" s="217">
        <f>VLOOKUP(A537,'[1]CUT USD'!A:N,8,FALSE)</f>
        <v>0</v>
      </c>
      <c r="AF537" s="217">
        <f>VLOOKUP(A537,'[1]CUT USD'!A:N,9,FALSE)</f>
        <v>0</v>
      </c>
      <c r="AG537" s="217">
        <f>VLOOKUP(A537,'[1]CUT USD'!A:N,10,FALSE)</f>
        <v>0</v>
      </c>
      <c r="AH537" s="217">
        <f>VLOOKUP(A537,'[1]CUT USD'!A:N,11,FALSE)</f>
        <v>0</v>
      </c>
      <c r="AI537" s="217">
        <f>VLOOKUP(A537,'[1]CUT USD'!A:N,12,FALSE)</f>
        <v>0</v>
      </c>
      <c r="AJ537" s="217">
        <f>VLOOKUP(A537,'[1]CUT USD'!A:N,13,FALSE)</f>
        <v>0</v>
      </c>
      <c r="AK537" s="217">
        <f>VLOOKUP(A537,'[1]CUT USD'!A:N,14,FALSE)</f>
        <v>0</v>
      </c>
      <c r="AL537" s="160">
        <f t="shared" si="10"/>
        <v>0</v>
      </c>
      <c r="AO537" s="84"/>
    </row>
    <row r="538" spans="1:41" ht="33" customHeight="1">
      <c r="A538" s="134">
        <v>1738</v>
      </c>
      <c r="B538" s="135" t="str">
        <f>PROPER(VLOOKUP(A538,[1]bd_lista!$A:$D,2,FALSE))</f>
        <v>Gobierno Autónomo Municipal De San Javier</v>
      </c>
      <c r="C538" s="229" t="s">
        <v>11991</v>
      </c>
      <c r="D538" s="217">
        <f>VLOOKUP(A538,'[1]RES. TRL'!A:C,2,FALSE)</f>
        <v>0</v>
      </c>
      <c r="E538" s="217">
        <f>VLOOKUP(A538,'[1]RES. TRL'!A:C,3,FALSE)</f>
        <v>0</v>
      </c>
      <c r="F538" s="217">
        <f>VLOOKUP(A538,[1]RES.CDI!A:B,2,FALSE)</f>
        <v>0</v>
      </c>
      <c r="G538" s="217">
        <f>VLOOKUP(A538,'[1]CUT Bs'!A:S,2,FALSE)</f>
        <v>0</v>
      </c>
      <c r="H538" s="217">
        <f>VLOOKUP(A538,'[1]CUT Bs'!A:S,3,FALSE)</f>
        <v>0</v>
      </c>
      <c r="I538" s="217">
        <f>VLOOKUP(A538,'[1]CUT Bs'!A:S,4,FALSE)</f>
        <v>0</v>
      </c>
      <c r="J538" s="217">
        <f>VLOOKUP(A538,'[1]CUT Bs'!A:S,5,FALSE)</f>
        <v>0</v>
      </c>
      <c r="K538" s="217">
        <f>VLOOKUP(A538,'[1]CUT Bs'!A:S,6,FALSE)</f>
        <v>0</v>
      </c>
      <c r="L538" s="217">
        <f>VLOOKUP(A538,'[1]CUT Bs'!A:S,7,FALSE)</f>
        <v>0</v>
      </c>
      <c r="M538" s="217">
        <f>VLOOKUP(A538,'[1]CUT Bs'!A:S,8,FALSE)</f>
        <v>0</v>
      </c>
      <c r="N538" s="217">
        <f>VLOOKUP(A538,'[1]CUT Bs'!A:S,9,FALSE)</f>
        <v>0</v>
      </c>
      <c r="O538" s="217">
        <f>VLOOKUP(A538,'[1]CUT Bs'!A:S,10,FALSE)</f>
        <v>0</v>
      </c>
      <c r="P538" s="217">
        <f>VLOOKUP(A538,'[1]CUT Bs'!A:S,11,FALSE)</f>
        <v>0</v>
      </c>
      <c r="Q538" s="217">
        <f>VLOOKUP(A538,'[1]CUT Bs'!A:S,12,FALSE)</f>
        <v>0</v>
      </c>
      <c r="R538" s="217">
        <f>VLOOKUP(A538,'[1]CUT Bs'!A:S,13,FALSE)</f>
        <v>0</v>
      </c>
      <c r="S538" s="217">
        <f>VLOOKUP(A538,'[1]CUT Bs'!A:S,14,FALSE)</f>
        <v>0</v>
      </c>
      <c r="T538" s="217">
        <f>VLOOKUP(A538,'[1]CUT Bs'!A:S,15,FALSE)</f>
        <v>0</v>
      </c>
      <c r="U538" s="217">
        <f>VLOOKUP(A538,'[1]CUT Bs'!A:S,16,FALSE)</f>
        <v>0</v>
      </c>
      <c r="V538" s="217">
        <f>VLOOKUP(A538,'[1]CUT Bs'!A:S,17,FALSE)</f>
        <v>0</v>
      </c>
      <c r="W538" s="217">
        <f>VLOOKUP(A538,'[1]RES. TRL'!F:H,2,FALSE)</f>
        <v>0</v>
      </c>
      <c r="X538" s="217">
        <f>VLOOKUP(A538,'[1]RES. TRL'!F:H,3,FALSE)</f>
        <v>0</v>
      </c>
      <c r="Y538" s="217">
        <f>VLOOKUP(A538,'[1]CUT USD'!A:N,2,FALSE)</f>
        <v>0</v>
      </c>
      <c r="Z538" s="217">
        <f>VLOOKUP(A538,'[1]CUT USD'!A:N,3,FALSE)</f>
        <v>0</v>
      </c>
      <c r="AA538" s="217">
        <f>VLOOKUP(A538,'[1]CUT USD'!A:N,4,FALSE)</f>
        <v>0</v>
      </c>
      <c r="AB538" s="217">
        <f>VLOOKUP(A538,'[1]CUT USD'!A:N,5,FALSE)</f>
        <v>0</v>
      </c>
      <c r="AC538" s="217">
        <f>VLOOKUP(A538,'[1]CUT USD'!A:N,6,FALSE)</f>
        <v>0</v>
      </c>
      <c r="AD538" s="217">
        <f>VLOOKUP(A538,'[1]CUT USD'!A:N,7,FALSE)</f>
        <v>0</v>
      </c>
      <c r="AE538" s="217">
        <f>VLOOKUP(A538,'[1]CUT USD'!A:N,8,FALSE)</f>
        <v>0</v>
      </c>
      <c r="AF538" s="217">
        <f>VLOOKUP(A538,'[1]CUT USD'!A:N,9,FALSE)</f>
        <v>0</v>
      </c>
      <c r="AG538" s="217">
        <f>VLOOKUP(A538,'[1]CUT USD'!A:N,10,FALSE)</f>
        <v>0</v>
      </c>
      <c r="AH538" s="217">
        <f>VLOOKUP(A538,'[1]CUT USD'!A:N,11,FALSE)</f>
        <v>0</v>
      </c>
      <c r="AI538" s="217">
        <f>VLOOKUP(A538,'[1]CUT USD'!A:N,12,FALSE)</f>
        <v>0</v>
      </c>
      <c r="AJ538" s="217">
        <f>VLOOKUP(A538,'[1]CUT USD'!A:N,13,FALSE)</f>
        <v>0</v>
      </c>
      <c r="AK538" s="217">
        <f>VLOOKUP(A538,'[1]CUT USD'!A:N,14,FALSE)</f>
        <v>0</v>
      </c>
      <c r="AL538" s="160">
        <f t="shared" si="10"/>
        <v>0</v>
      </c>
      <c r="AO538" s="84"/>
    </row>
    <row r="539" spans="1:41" ht="33" customHeight="1">
      <c r="A539" s="134">
        <v>1739</v>
      </c>
      <c r="B539" s="135" t="str">
        <f>PROPER(VLOOKUP(A539,[1]bd_lista!$A:$D,2,FALSE))</f>
        <v>Gobierno Autónomo Municipal De San Julián</v>
      </c>
      <c r="C539" s="229" t="s">
        <v>11991</v>
      </c>
      <c r="D539" s="217">
        <f>VLOOKUP(A539,'[1]RES. TRL'!A:C,2,FALSE)</f>
        <v>0</v>
      </c>
      <c r="E539" s="217">
        <f>VLOOKUP(A539,'[1]RES. TRL'!A:C,3,FALSE)</f>
        <v>0</v>
      </c>
      <c r="F539" s="217">
        <f>VLOOKUP(A539,[1]RES.CDI!A:B,2,FALSE)</f>
        <v>0</v>
      </c>
      <c r="G539" s="217">
        <f>VLOOKUP(A539,'[1]CUT Bs'!A:S,2,FALSE)</f>
        <v>0</v>
      </c>
      <c r="H539" s="217">
        <f>VLOOKUP(A539,'[1]CUT Bs'!A:S,3,FALSE)</f>
        <v>0</v>
      </c>
      <c r="I539" s="217">
        <f>VLOOKUP(A539,'[1]CUT Bs'!A:S,4,FALSE)</f>
        <v>0</v>
      </c>
      <c r="J539" s="217">
        <f>VLOOKUP(A539,'[1]CUT Bs'!A:S,5,FALSE)</f>
        <v>0</v>
      </c>
      <c r="K539" s="217">
        <f>VLOOKUP(A539,'[1]CUT Bs'!A:S,6,FALSE)</f>
        <v>0</v>
      </c>
      <c r="L539" s="217">
        <f>VLOOKUP(A539,'[1]CUT Bs'!A:S,7,FALSE)</f>
        <v>0</v>
      </c>
      <c r="M539" s="217">
        <f>VLOOKUP(A539,'[1]CUT Bs'!A:S,8,FALSE)</f>
        <v>0</v>
      </c>
      <c r="N539" s="217">
        <f>VLOOKUP(A539,'[1]CUT Bs'!A:S,9,FALSE)</f>
        <v>0</v>
      </c>
      <c r="O539" s="217">
        <f>VLOOKUP(A539,'[1]CUT Bs'!A:S,10,FALSE)</f>
        <v>0</v>
      </c>
      <c r="P539" s="217">
        <f>VLOOKUP(A539,'[1]CUT Bs'!A:S,11,FALSE)</f>
        <v>0</v>
      </c>
      <c r="Q539" s="217">
        <f>VLOOKUP(A539,'[1]CUT Bs'!A:S,12,FALSE)</f>
        <v>0</v>
      </c>
      <c r="R539" s="217">
        <f>VLOOKUP(A539,'[1]CUT Bs'!A:S,13,FALSE)</f>
        <v>0</v>
      </c>
      <c r="S539" s="217">
        <f>VLOOKUP(A539,'[1]CUT Bs'!A:S,14,FALSE)</f>
        <v>0</v>
      </c>
      <c r="T539" s="217">
        <f>VLOOKUP(A539,'[1]CUT Bs'!A:S,15,FALSE)</f>
        <v>0</v>
      </c>
      <c r="U539" s="217">
        <f>VLOOKUP(A539,'[1]CUT Bs'!A:S,16,FALSE)</f>
        <v>0</v>
      </c>
      <c r="V539" s="217">
        <f>VLOOKUP(A539,'[1]CUT Bs'!A:S,17,FALSE)</f>
        <v>0</v>
      </c>
      <c r="W539" s="217">
        <f>VLOOKUP(A539,'[1]RES. TRL'!F:H,2,FALSE)</f>
        <v>0</v>
      </c>
      <c r="X539" s="217">
        <f>VLOOKUP(A539,'[1]RES. TRL'!F:H,3,FALSE)</f>
        <v>0</v>
      </c>
      <c r="Y539" s="217">
        <f>VLOOKUP(A539,'[1]CUT USD'!A:N,2,FALSE)</f>
        <v>0</v>
      </c>
      <c r="Z539" s="217">
        <f>VLOOKUP(A539,'[1]CUT USD'!A:N,3,FALSE)</f>
        <v>0</v>
      </c>
      <c r="AA539" s="217">
        <f>VLOOKUP(A539,'[1]CUT USD'!A:N,4,FALSE)</f>
        <v>0</v>
      </c>
      <c r="AB539" s="217">
        <f>VLOOKUP(A539,'[1]CUT USD'!A:N,5,FALSE)</f>
        <v>0</v>
      </c>
      <c r="AC539" s="217">
        <f>VLOOKUP(A539,'[1]CUT USD'!A:N,6,FALSE)</f>
        <v>0</v>
      </c>
      <c r="AD539" s="217">
        <f>VLOOKUP(A539,'[1]CUT USD'!A:N,7,FALSE)</f>
        <v>0</v>
      </c>
      <c r="AE539" s="217">
        <f>VLOOKUP(A539,'[1]CUT USD'!A:N,8,FALSE)</f>
        <v>0</v>
      </c>
      <c r="AF539" s="217">
        <f>VLOOKUP(A539,'[1]CUT USD'!A:N,9,FALSE)</f>
        <v>0</v>
      </c>
      <c r="AG539" s="217">
        <f>VLOOKUP(A539,'[1]CUT USD'!A:N,10,FALSE)</f>
        <v>0</v>
      </c>
      <c r="AH539" s="217">
        <f>VLOOKUP(A539,'[1]CUT USD'!A:N,11,FALSE)</f>
        <v>0</v>
      </c>
      <c r="AI539" s="217">
        <f>VLOOKUP(A539,'[1]CUT USD'!A:N,12,FALSE)</f>
        <v>0</v>
      </c>
      <c r="AJ539" s="217">
        <f>VLOOKUP(A539,'[1]CUT USD'!A:N,13,FALSE)</f>
        <v>0</v>
      </c>
      <c r="AK539" s="217">
        <f>VLOOKUP(A539,'[1]CUT USD'!A:N,14,FALSE)</f>
        <v>0</v>
      </c>
      <c r="AL539" s="160">
        <f t="shared" si="10"/>
        <v>0</v>
      </c>
      <c r="AO539" s="84"/>
    </row>
    <row r="540" spans="1:41" ht="33" customHeight="1">
      <c r="A540" s="134">
        <v>1740</v>
      </c>
      <c r="B540" s="135" t="str">
        <f>PROPER(VLOOKUP(A540,[1]bd_lista!$A:$D,2,FALSE))</f>
        <v>Gobierno Autónomo Municipal De San Matías</v>
      </c>
      <c r="C540" s="229" t="s">
        <v>11991</v>
      </c>
      <c r="D540" s="217">
        <f>VLOOKUP(A540,'[1]RES. TRL'!A:C,2,FALSE)</f>
        <v>0</v>
      </c>
      <c r="E540" s="217">
        <f>VLOOKUP(A540,'[1]RES. TRL'!A:C,3,FALSE)</f>
        <v>0</v>
      </c>
      <c r="F540" s="217">
        <f>VLOOKUP(A540,[1]RES.CDI!A:B,2,FALSE)</f>
        <v>0</v>
      </c>
      <c r="G540" s="217">
        <f>VLOOKUP(A540,'[1]CUT Bs'!A:S,2,FALSE)</f>
        <v>0</v>
      </c>
      <c r="H540" s="217">
        <f>VLOOKUP(A540,'[1]CUT Bs'!A:S,3,FALSE)</f>
        <v>0</v>
      </c>
      <c r="I540" s="217">
        <f>VLOOKUP(A540,'[1]CUT Bs'!A:S,4,FALSE)</f>
        <v>0</v>
      </c>
      <c r="J540" s="217">
        <f>VLOOKUP(A540,'[1]CUT Bs'!A:S,5,FALSE)</f>
        <v>0</v>
      </c>
      <c r="K540" s="217">
        <f>VLOOKUP(A540,'[1]CUT Bs'!A:S,6,FALSE)</f>
        <v>0</v>
      </c>
      <c r="L540" s="217">
        <f>VLOOKUP(A540,'[1]CUT Bs'!A:S,7,FALSE)</f>
        <v>0</v>
      </c>
      <c r="M540" s="217">
        <f>VLOOKUP(A540,'[1]CUT Bs'!A:S,8,FALSE)</f>
        <v>0</v>
      </c>
      <c r="N540" s="217">
        <f>VLOOKUP(A540,'[1]CUT Bs'!A:S,9,FALSE)</f>
        <v>0</v>
      </c>
      <c r="O540" s="217">
        <f>VLOOKUP(A540,'[1]CUT Bs'!A:S,10,FALSE)</f>
        <v>0</v>
      </c>
      <c r="P540" s="217">
        <f>VLOOKUP(A540,'[1]CUT Bs'!A:S,11,FALSE)</f>
        <v>0</v>
      </c>
      <c r="Q540" s="217">
        <f>VLOOKUP(A540,'[1]CUT Bs'!A:S,12,FALSE)</f>
        <v>0</v>
      </c>
      <c r="R540" s="217">
        <f>VLOOKUP(A540,'[1]CUT Bs'!A:S,13,FALSE)</f>
        <v>0</v>
      </c>
      <c r="S540" s="217">
        <f>VLOOKUP(A540,'[1]CUT Bs'!A:S,14,FALSE)</f>
        <v>0</v>
      </c>
      <c r="T540" s="217">
        <f>VLOOKUP(A540,'[1]CUT Bs'!A:S,15,FALSE)</f>
        <v>0</v>
      </c>
      <c r="U540" s="217">
        <f>VLOOKUP(A540,'[1]CUT Bs'!A:S,16,FALSE)</f>
        <v>0</v>
      </c>
      <c r="V540" s="217">
        <f>VLOOKUP(A540,'[1]CUT Bs'!A:S,17,FALSE)</f>
        <v>0</v>
      </c>
      <c r="W540" s="217">
        <f>VLOOKUP(A540,'[1]RES. TRL'!F:H,2,FALSE)</f>
        <v>0</v>
      </c>
      <c r="X540" s="217">
        <f>VLOOKUP(A540,'[1]RES. TRL'!F:H,3,FALSE)</f>
        <v>0</v>
      </c>
      <c r="Y540" s="217">
        <f>VLOOKUP(A540,'[1]CUT USD'!A:N,2,FALSE)</f>
        <v>0</v>
      </c>
      <c r="Z540" s="217">
        <f>VLOOKUP(A540,'[1]CUT USD'!A:N,3,FALSE)</f>
        <v>0</v>
      </c>
      <c r="AA540" s="217">
        <f>VLOOKUP(A540,'[1]CUT USD'!A:N,4,FALSE)</f>
        <v>0</v>
      </c>
      <c r="AB540" s="217">
        <f>VLOOKUP(A540,'[1]CUT USD'!A:N,5,FALSE)</f>
        <v>0</v>
      </c>
      <c r="AC540" s="217">
        <f>VLOOKUP(A540,'[1]CUT USD'!A:N,6,FALSE)</f>
        <v>0</v>
      </c>
      <c r="AD540" s="217">
        <f>VLOOKUP(A540,'[1]CUT USD'!A:N,7,FALSE)</f>
        <v>0</v>
      </c>
      <c r="AE540" s="217">
        <f>VLOOKUP(A540,'[1]CUT USD'!A:N,8,FALSE)</f>
        <v>0</v>
      </c>
      <c r="AF540" s="217">
        <f>VLOOKUP(A540,'[1]CUT USD'!A:N,9,FALSE)</f>
        <v>0</v>
      </c>
      <c r="AG540" s="217">
        <f>VLOOKUP(A540,'[1]CUT USD'!A:N,10,FALSE)</f>
        <v>0</v>
      </c>
      <c r="AH540" s="217">
        <f>VLOOKUP(A540,'[1]CUT USD'!A:N,11,FALSE)</f>
        <v>0</v>
      </c>
      <c r="AI540" s="217">
        <f>VLOOKUP(A540,'[1]CUT USD'!A:N,12,FALSE)</f>
        <v>0</v>
      </c>
      <c r="AJ540" s="217">
        <f>VLOOKUP(A540,'[1]CUT USD'!A:N,13,FALSE)</f>
        <v>0</v>
      </c>
      <c r="AK540" s="217">
        <f>VLOOKUP(A540,'[1]CUT USD'!A:N,14,FALSE)</f>
        <v>0</v>
      </c>
      <c r="AL540" s="160">
        <f t="shared" si="10"/>
        <v>0</v>
      </c>
      <c r="AO540" s="84"/>
    </row>
    <row r="541" spans="1:41" ht="33" customHeight="1">
      <c r="A541" s="134">
        <v>1741</v>
      </c>
      <c r="B541" s="135" t="str">
        <f>PROPER(VLOOKUP(A541,[1]bd_lista!$A:$D,2,FALSE))</f>
        <v>Gobierno Autónomo Municipal De Comarapa</v>
      </c>
      <c r="C541" s="229" t="s">
        <v>11991</v>
      </c>
      <c r="D541" s="217">
        <f>VLOOKUP(A541,'[1]RES. TRL'!A:C,2,FALSE)</f>
        <v>0</v>
      </c>
      <c r="E541" s="217">
        <f>VLOOKUP(A541,'[1]RES. TRL'!A:C,3,FALSE)</f>
        <v>0</v>
      </c>
      <c r="F541" s="217">
        <f>VLOOKUP(A541,[1]RES.CDI!A:B,2,FALSE)</f>
        <v>0</v>
      </c>
      <c r="G541" s="217">
        <f>VLOOKUP(A541,'[1]CUT Bs'!A:S,2,FALSE)</f>
        <v>0</v>
      </c>
      <c r="H541" s="217">
        <f>VLOOKUP(A541,'[1]CUT Bs'!A:S,3,FALSE)</f>
        <v>0</v>
      </c>
      <c r="I541" s="217">
        <f>VLOOKUP(A541,'[1]CUT Bs'!A:S,4,FALSE)</f>
        <v>0</v>
      </c>
      <c r="J541" s="217">
        <f>VLOOKUP(A541,'[1]CUT Bs'!A:S,5,FALSE)</f>
        <v>0</v>
      </c>
      <c r="K541" s="217">
        <f>VLOOKUP(A541,'[1]CUT Bs'!A:S,6,FALSE)</f>
        <v>0</v>
      </c>
      <c r="L541" s="217">
        <f>VLOOKUP(A541,'[1]CUT Bs'!A:S,7,FALSE)</f>
        <v>0</v>
      </c>
      <c r="M541" s="217">
        <f>VLOOKUP(A541,'[1]CUT Bs'!A:S,8,FALSE)</f>
        <v>0</v>
      </c>
      <c r="N541" s="217">
        <f>VLOOKUP(A541,'[1]CUT Bs'!A:S,9,FALSE)</f>
        <v>0</v>
      </c>
      <c r="O541" s="217">
        <f>VLOOKUP(A541,'[1]CUT Bs'!A:S,10,FALSE)</f>
        <v>0</v>
      </c>
      <c r="P541" s="217">
        <f>VLOOKUP(A541,'[1]CUT Bs'!A:S,11,FALSE)</f>
        <v>0</v>
      </c>
      <c r="Q541" s="217">
        <f>VLOOKUP(A541,'[1]CUT Bs'!A:S,12,FALSE)</f>
        <v>0</v>
      </c>
      <c r="R541" s="217">
        <f>VLOOKUP(A541,'[1]CUT Bs'!A:S,13,FALSE)</f>
        <v>0</v>
      </c>
      <c r="S541" s="217">
        <f>VLOOKUP(A541,'[1]CUT Bs'!A:S,14,FALSE)</f>
        <v>0</v>
      </c>
      <c r="T541" s="217">
        <f>VLOOKUP(A541,'[1]CUT Bs'!A:S,15,FALSE)</f>
        <v>0</v>
      </c>
      <c r="U541" s="217">
        <f>VLOOKUP(A541,'[1]CUT Bs'!A:S,16,FALSE)</f>
        <v>0</v>
      </c>
      <c r="V541" s="217">
        <f>VLOOKUP(A541,'[1]CUT Bs'!A:S,17,FALSE)</f>
        <v>0</v>
      </c>
      <c r="W541" s="217">
        <f>VLOOKUP(A541,'[1]RES. TRL'!F:H,2,FALSE)</f>
        <v>0</v>
      </c>
      <c r="X541" s="217">
        <f>VLOOKUP(A541,'[1]RES. TRL'!F:H,3,FALSE)</f>
        <v>0</v>
      </c>
      <c r="Y541" s="217">
        <f>VLOOKUP(A541,'[1]CUT USD'!A:N,2,FALSE)</f>
        <v>0</v>
      </c>
      <c r="Z541" s="217">
        <f>VLOOKUP(A541,'[1]CUT USD'!A:N,3,FALSE)</f>
        <v>0</v>
      </c>
      <c r="AA541" s="217">
        <f>VLOOKUP(A541,'[1]CUT USD'!A:N,4,FALSE)</f>
        <v>0</v>
      </c>
      <c r="AB541" s="217">
        <f>VLOOKUP(A541,'[1]CUT USD'!A:N,5,FALSE)</f>
        <v>0</v>
      </c>
      <c r="AC541" s="217">
        <f>VLOOKUP(A541,'[1]CUT USD'!A:N,6,FALSE)</f>
        <v>0</v>
      </c>
      <c r="AD541" s="217">
        <f>VLOOKUP(A541,'[1]CUT USD'!A:N,7,FALSE)</f>
        <v>0</v>
      </c>
      <c r="AE541" s="217">
        <f>VLOOKUP(A541,'[1]CUT USD'!A:N,8,FALSE)</f>
        <v>0</v>
      </c>
      <c r="AF541" s="217">
        <f>VLOOKUP(A541,'[1]CUT USD'!A:N,9,FALSE)</f>
        <v>0</v>
      </c>
      <c r="AG541" s="217">
        <f>VLOOKUP(A541,'[1]CUT USD'!A:N,10,FALSE)</f>
        <v>0</v>
      </c>
      <c r="AH541" s="217">
        <f>VLOOKUP(A541,'[1]CUT USD'!A:N,11,FALSE)</f>
        <v>0</v>
      </c>
      <c r="AI541" s="217">
        <f>VLOOKUP(A541,'[1]CUT USD'!A:N,12,FALSE)</f>
        <v>0</v>
      </c>
      <c r="AJ541" s="217">
        <f>VLOOKUP(A541,'[1]CUT USD'!A:N,13,FALSE)</f>
        <v>0</v>
      </c>
      <c r="AK541" s="217">
        <f>VLOOKUP(A541,'[1]CUT USD'!A:N,14,FALSE)</f>
        <v>0</v>
      </c>
      <c r="AL541" s="160">
        <f t="shared" si="10"/>
        <v>0</v>
      </c>
      <c r="AO541" s="84"/>
    </row>
    <row r="542" spans="1:41" ht="33" customHeight="1">
      <c r="A542" s="134">
        <v>1742</v>
      </c>
      <c r="B542" s="135" t="str">
        <f>PROPER(VLOOKUP(A542,[1]bd_lista!$A:$D,2,FALSE))</f>
        <v>Gobierno Autónomo Municipal De Saipina</v>
      </c>
      <c r="C542" s="229" t="s">
        <v>11991</v>
      </c>
      <c r="D542" s="217">
        <f>VLOOKUP(A542,'[1]RES. TRL'!A:C,2,FALSE)</f>
        <v>0</v>
      </c>
      <c r="E542" s="217">
        <f>VLOOKUP(A542,'[1]RES. TRL'!A:C,3,FALSE)</f>
        <v>0</v>
      </c>
      <c r="F542" s="217">
        <f>VLOOKUP(A542,[1]RES.CDI!A:B,2,FALSE)</f>
        <v>0</v>
      </c>
      <c r="G542" s="217">
        <f>VLOOKUP(A542,'[1]CUT Bs'!A:S,2,FALSE)</f>
        <v>0</v>
      </c>
      <c r="H542" s="217">
        <f>VLOOKUP(A542,'[1]CUT Bs'!A:S,3,FALSE)</f>
        <v>0</v>
      </c>
      <c r="I542" s="217">
        <f>VLOOKUP(A542,'[1]CUT Bs'!A:S,4,FALSE)</f>
        <v>0</v>
      </c>
      <c r="J542" s="217">
        <f>VLOOKUP(A542,'[1]CUT Bs'!A:S,5,FALSE)</f>
        <v>0</v>
      </c>
      <c r="K542" s="217">
        <f>VLOOKUP(A542,'[1]CUT Bs'!A:S,6,FALSE)</f>
        <v>0</v>
      </c>
      <c r="L542" s="217">
        <f>VLOOKUP(A542,'[1]CUT Bs'!A:S,7,FALSE)</f>
        <v>0</v>
      </c>
      <c r="M542" s="217">
        <f>VLOOKUP(A542,'[1]CUT Bs'!A:S,8,FALSE)</f>
        <v>0</v>
      </c>
      <c r="N542" s="217">
        <f>VLOOKUP(A542,'[1]CUT Bs'!A:S,9,FALSE)</f>
        <v>0</v>
      </c>
      <c r="O542" s="217">
        <f>VLOOKUP(A542,'[1]CUT Bs'!A:S,10,FALSE)</f>
        <v>0</v>
      </c>
      <c r="P542" s="217">
        <f>VLOOKUP(A542,'[1]CUT Bs'!A:S,11,FALSE)</f>
        <v>0</v>
      </c>
      <c r="Q542" s="217">
        <f>VLOOKUP(A542,'[1]CUT Bs'!A:S,12,FALSE)</f>
        <v>0</v>
      </c>
      <c r="R542" s="217">
        <f>VLOOKUP(A542,'[1]CUT Bs'!A:S,13,FALSE)</f>
        <v>0</v>
      </c>
      <c r="S542" s="217">
        <f>VLOOKUP(A542,'[1]CUT Bs'!A:S,14,FALSE)</f>
        <v>0</v>
      </c>
      <c r="T542" s="217">
        <f>VLOOKUP(A542,'[1]CUT Bs'!A:S,15,FALSE)</f>
        <v>0</v>
      </c>
      <c r="U542" s="217">
        <f>VLOOKUP(A542,'[1]CUT Bs'!A:S,16,FALSE)</f>
        <v>0</v>
      </c>
      <c r="V542" s="217">
        <f>VLOOKUP(A542,'[1]CUT Bs'!A:S,17,FALSE)</f>
        <v>0</v>
      </c>
      <c r="W542" s="217">
        <f>VLOOKUP(A542,'[1]RES. TRL'!F:H,2,FALSE)</f>
        <v>0</v>
      </c>
      <c r="X542" s="217">
        <f>VLOOKUP(A542,'[1]RES. TRL'!F:H,3,FALSE)</f>
        <v>0</v>
      </c>
      <c r="Y542" s="217">
        <f>VLOOKUP(A542,'[1]CUT USD'!A:N,2,FALSE)</f>
        <v>0</v>
      </c>
      <c r="Z542" s="217">
        <f>VLOOKUP(A542,'[1]CUT USD'!A:N,3,FALSE)</f>
        <v>0</v>
      </c>
      <c r="AA542" s="217">
        <f>VLOOKUP(A542,'[1]CUT USD'!A:N,4,FALSE)</f>
        <v>0</v>
      </c>
      <c r="AB542" s="217">
        <f>VLOOKUP(A542,'[1]CUT USD'!A:N,5,FALSE)</f>
        <v>0</v>
      </c>
      <c r="AC542" s="217">
        <f>VLOOKUP(A542,'[1]CUT USD'!A:N,6,FALSE)</f>
        <v>0</v>
      </c>
      <c r="AD542" s="217">
        <f>VLOOKUP(A542,'[1]CUT USD'!A:N,7,FALSE)</f>
        <v>0</v>
      </c>
      <c r="AE542" s="217">
        <f>VLOOKUP(A542,'[1]CUT USD'!A:N,8,FALSE)</f>
        <v>0</v>
      </c>
      <c r="AF542" s="217">
        <f>VLOOKUP(A542,'[1]CUT USD'!A:N,9,FALSE)</f>
        <v>0</v>
      </c>
      <c r="AG542" s="217">
        <f>VLOOKUP(A542,'[1]CUT USD'!A:N,10,FALSE)</f>
        <v>0</v>
      </c>
      <c r="AH542" s="217">
        <f>VLOOKUP(A542,'[1]CUT USD'!A:N,11,FALSE)</f>
        <v>0</v>
      </c>
      <c r="AI542" s="217">
        <f>VLOOKUP(A542,'[1]CUT USD'!A:N,12,FALSE)</f>
        <v>0</v>
      </c>
      <c r="AJ542" s="217">
        <f>VLOOKUP(A542,'[1]CUT USD'!A:N,13,FALSE)</f>
        <v>0</v>
      </c>
      <c r="AK542" s="217">
        <f>VLOOKUP(A542,'[1]CUT USD'!A:N,14,FALSE)</f>
        <v>0</v>
      </c>
      <c r="AL542" s="160">
        <f t="shared" si="10"/>
        <v>0</v>
      </c>
      <c r="AO542" s="84"/>
    </row>
    <row r="543" spans="1:41" ht="33" customHeight="1">
      <c r="A543" s="134">
        <v>1743</v>
      </c>
      <c r="B543" s="135" t="str">
        <f>PROPER(VLOOKUP(A543,[1]bd_lista!$A:$D,2,FALSE))</f>
        <v>Gobierno Autónomo Municipal De Puerto Suárez</v>
      </c>
      <c r="C543" s="229" t="s">
        <v>11991</v>
      </c>
      <c r="D543" s="217">
        <f>VLOOKUP(A543,'[1]RES. TRL'!A:C,2,FALSE)</f>
        <v>0</v>
      </c>
      <c r="E543" s="217">
        <f>VLOOKUP(A543,'[1]RES. TRL'!A:C,3,FALSE)</f>
        <v>0</v>
      </c>
      <c r="F543" s="217">
        <f>VLOOKUP(A543,[1]RES.CDI!A:B,2,FALSE)</f>
        <v>0</v>
      </c>
      <c r="G543" s="217">
        <f>VLOOKUP(A543,'[1]CUT Bs'!A:S,2,FALSE)</f>
        <v>0</v>
      </c>
      <c r="H543" s="217">
        <f>VLOOKUP(A543,'[1]CUT Bs'!A:S,3,FALSE)</f>
        <v>0</v>
      </c>
      <c r="I543" s="217">
        <f>VLOOKUP(A543,'[1]CUT Bs'!A:S,4,FALSE)</f>
        <v>0</v>
      </c>
      <c r="J543" s="217">
        <f>VLOOKUP(A543,'[1]CUT Bs'!A:S,5,FALSE)</f>
        <v>0</v>
      </c>
      <c r="K543" s="217">
        <f>VLOOKUP(A543,'[1]CUT Bs'!A:S,6,FALSE)</f>
        <v>0</v>
      </c>
      <c r="L543" s="217">
        <f>VLOOKUP(A543,'[1]CUT Bs'!A:S,7,FALSE)</f>
        <v>0</v>
      </c>
      <c r="M543" s="217">
        <f>VLOOKUP(A543,'[1]CUT Bs'!A:S,8,FALSE)</f>
        <v>0</v>
      </c>
      <c r="N543" s="217">
        <f>VLOOKUP(A543,'[1]CUT Bs'!A:S,9,FALSE)</f>
        <v>0</v>
      </c>
      <c r="O543" s="217">
        <f>VLOOKUP(A543,'[1]CUT Bs'!A:S,10,FALSE)</f>
        <v>0</v>
      </c>
      <c r="P543" s="217">
        <f>VLOOKUP(A543,'[1]CUT Bs'!A:S,11,FALSE)</f>
        <v>0</v>
      </c>
      <c r="Q543" s="217">
        <f>VLOOKUP(A543,'[1]CUT Bs'!A:S,12,FALSE)</f>
        <v>0</v>
      </c>
      <c r="R543" s="217">
        <f>VLOOKUP(A543,'[1]CUT Bs'!A:S,13,FALSE)</f>
        <v>0</v>
      </c>
      <c r="S543" s="217">
        <f>VLOOKUP(A543,'[1]CUT Bs'!A:S,14,FALSE)</f>
        <v>0</v>
      </c>
      <c r="T543" s="217">
        <f>VLOOKUP(A543,'[1]CUT Bs'!A:S,15,FALSE)</f>
        <v>0</v>
      </c>
      <c r="U543" s="217">
        <f>VLOOKUP(A543,'[1]CUT Bs'!A:S,16,FALSE)</f>
        <v>0</v>
      </c>
      <c r="V543" s="217">
        <f>VLOOKUP(A543,'[1]CUT Bs'!A:S,17,FALSE)</f>
        <v>0</v>
      </c>
      <c r="W543" s="217">
        <f>VLOOKUP(A543,'[1]RES. TRL'!F:H,2,FALSE)</f>
        <v>0</v>
      </c>
      <c r="X543" s="217">
        <f>VLOOKUP(A543,'[1]RES. TRL'!F:H,3,FALSE)</f>
        <v>0</v>
      </c>
      <c r="Y543" s="217">
        <f>VLOOKUP(A543,'[1]CUT USD'!A:N,2,FALSE)</f>
        <v>0</v>
      </c>
      <c r="Z543" s="217">
        <f>VLOOKUP(A543,'[1]CUT USD'!A:N,3,FALSE)</f>
        <v>0</v>
      </c>
      <c r="AA543" s="217">
        <f>VLOOKUP(A543,'[1]CUT USD'!A:N,4,FALSE)</f>
        <v>0</v>
      </c>
      <c r="AB543" s="217">
        <f>VLOOKUP(A543,'[1]CUT USD'!A:N,5,FALSE)</f>
        <v>0</v>
      </c>
      <c r="AC543" s="217">
        <f>VLOOKUP(A543,'[1]CUT USD'!A:N,6,FALSE)</f>
        <v>0</v>
      </c>
      <c r="AD543" s="217">
        <f>VLOOKUP(A543,'[1]CUT USD'!A:N,7,FALSE)</f>
        <v>0</v>
      </c>
      <c r="AE543" s="217">
        <f>VLOOKUP(A543,'[1]CUT USD'!A:N,8,FALSE)</f>
        <v>0</v>
      </c>
      <c r="AF543" s="217">
        <f>VLOOKUP(A543,'[1]CUT USD'!A:N,9,FALSE)</f>
        <v>0</v>
      </c>
      <c r="AG543" s="217">
        <f>VLOOKUP(A543,'[1]CUT USD'!A:N,10,FALSE)</f>
        <v>0</v>
      </c>
      <c r="AH543" s="217">
        <f>VLOOKUP(A543,'[1]CUT USD'!A:N,11,FALSE)</f>
        <v>0</v>
      </c>
      <c r="AI543" s="217">
        <f>VLOOKUP(A543,'[1]CUT USD'!A:N,12,FALSE)</f>
        <v>0</v>
      </c>
      <c r="AJ543" s="217">
        <f>VLOOKUP(A543,'[1]CUT USD'!A:N,13,FALSE)</f>
        <v>0</v>
      </c>
      <c r="AK543" s="217">
        <f>VLOOKUP(A543,'[1]CUT USD'!A:N,14,FALSE)</f>
        <v>0</v>
      </c>
      <c r="AL543" s="160">
        <f t="shared" si="10"/>
        <v>0</v>
      </c>
      <c r="AO543" s="84"/>
    </row>
    <row r="544" spans="1:41" ht="33" customHeight="1">
      <c r="A544" s="134">
        <v>1744</v>
      </c>
      <c r="B544" s="135" t="str">
        <f>PROPER(VLOOKUP(A544,[1]bd_lista!$A:$D,2,FALSE))</f>
        <v>Gobierno Autónomo Municipal De Puerto Quijarro</v>
      </c>
      <c r="C544" s="229" t="s">
        <v>11991</v>
      </c>
      <c r="D544" s="217">
        <f>VLOOKUP(A544,'[1]RES. TRL'!A:C,2,FALSE)</f>
        <v>0</v>
      </c>
      <c r="E544" s="217">
        <f>VLOOKUP(A544,'[1]RES. TRL'!A:C,3,FALSE)</f>
        <v>0</v>
      </c>
      <c r="F544" s="217">
        <f>VLOOKUP(A544,[1]RES.CDI!A:B,2,FALSE)</f>
        <v>0</v>
      </c>
      <c r="G544" s="217">
        <f>VLOOKUP(A544,'[1]CUT Bs'!A:S,2,FALSE)</f>
        <v>0</v>
      </c>
      <c r="H544" s="217">
        <f>VLOOKUP(A544,'[1]CUT Bs'!A:S,3,FALSE)</f>
        <v>0</v>
      </c>
      <c r="I544" s="217">
        <f>VLOOKUP(A544,'[1]CUT Bs'!A:S,4,FALSE)</f>
        <v>0</v>
      </c>
      <c r="J544" s="217">
        <f>VLOOKUP(A544,'[1]CUT Bs'!A:S,5,FALSE)</f>
        <v>0</v>
      </c>
      <c r="K544" s="217">
        <f>VLOOKUP(A544,'[1]CUT Bs'!A:S,6,FALSE)</f>
        <v>0</v>
      </c>
      <c r="L544" s="217">
        <f>VLOOKUP(A544,'[1]CUT Bs'!A:S,7,FALSE)</f>
        <v>0</v>
      </c>
      <c r="M544" s="217">
        <f>VLOOKUP(A544,'[1]CUT Bs'!A:S,8,FALSE)</f>
        <v>0</v>
      </c>
      <c r="N544" s="217">
        <f>VLOOKUP(A544,'[1]CUT Bs'!A:S,9,FALSE)</f>
        <v>0</v>
      </c>
      <c r="O544" s="217">
        <f>VLOOKUP(A544,'[1]CUT Bs'!A:S,10,FALSE)</f>
        <v>0</v>
      </c>
      <c r="P544" s="217">
        <f>VLOOKUP(A544,'[1]CUT Bs'!A:S,11,FALSE)</f>
        <v>0</v>
      </c>
      <c r="Q544" s="217">
        <f>VLOOKUP(A544,'[1]CUT Bs'!A:S,12,FALSE)</f>
        <v>0</v>
      </c>
      <c r="R544" s="217">
        <f>VLOOKUP(A544,'[1]CUT Bs'!A:S,13,FALSE)</f>
        <v>0</v>
      </c>
      <c r="S544" s="217">
        <f>VLOOKUP(A544,'[1]CUT Bs'!A:S,14,FALSE)</f>
        <v>0</v>
      </c>
      <c r="T544" s="217">
        <f>VLOOKUP(A544,'[1]CUT Bs'!A:S,15,FALSE)</f>
        <v>0</v>
      </c>
      <c r="U544" s="217">
        <f>VLOOKUP(A544,'[1]CUT Bs'!A:S,16,FALSE)</f>
        <v>0</v>
      </c>
      <c r="V544" s="217">
        <f>VLOOKUP(A544,'[1]CUT Bs'!A:S,17,FALSE)</f>
        <v>0</v>
      </c>
      <c r="W544" s="217">
        <f>VLOOKUP(A544,'[1]RES. TRL'!F:H,2,FALSE)</f>
        <v>0</v>
      </c>
      <c r="X544" s="217">
        <f>VLOOKUP(A544,'[1]RES. TRL'!F:H,3,FALSE)</f>
        <v>0</v>
      </c>
      <c r="Y544" s="217">
        <f>VLOOKUP(A544,'[1]CUT USD'!A:N,2,FALSE)</f>
        <v>0</v>
      </c>
      <c r="Z544" s="217">
        <f>VLOOKUP(A544,'[1]CUT USD'!A:N,3,FALSE)</f>
        <v>0</v>
      </c>
      <c r="AA544" s="217">
        <f>VLOOKUP(A544,'[1]CUT USD'!A:N,4,FALSE)</f>
        <v>0</v>
      </c>
      <c r="AB544" s="217">
        <f>VLOOKUP(A544,'[1]CUT USD'!A:N,5,FALSE)</f>
        <v>0</v>
      </c>
      <c r="AC544" s="217">
        <f>VLOOKUP(A544,'[1]CUT USD'!A:N,6,FALSE)</f>
        <v>0</v>
      </c>
      <c r="AD544" s="217">
        <f>VLOOKUP(A544,'[1]CUT USD'!A:N,7,FALSE)</f>
        <v>0</v>
      </c>
      <c r="AE544" s="217">
        <f>VLOOKUP(A544,'[1]CUT USD'!A:N,8,FALSE)</f>
        <v>0</v>
      </c>
      <c r="AF544" s="217">
        <f>VLOOKUP(A544,'[1]CUT USD'!A:N,9,FALSE)</f>
        <v>0</v>
      </c>
      <c r="AG544" s="217">
        <f>VLOOKUP(A544,'[1]CUT USD'!A:N,10,FALSE)</f>
        <v>0</v>
      </c>
      <c r="AH544" s="217">
        <f>VLOOKUP(A544,'[1]CUT USD'!A:N,11,FALSE)</f>
        <v>0</v>
      </c>
      <c r="AI544" s="217">
        <f>VLOOKUP(A544,'[1]CUT USD'!A:N,12,FALSE)</f>
        <v>0</v>
      </c>
      <c r="AJ544" s="217">
        <f>VLOOKUP(A544,'[1]CUT USD'!A:N,13,FALSE)</f>
        <v>0</v>
      </c>
      <c r="AK544" s="217">
        <f>VLOOKUP(A544,'[1]CUT USD'!A:N,14,FALSE)</f>
        <v>0</v>
      </c>
      <c r="AL544" s="160">
        <f t="shared" si="10"/>
        <v>0</v>
      </c>
      <c r="AO544" s="84"/>
    </row>
    <row r="545" spans="1:41" ht="33" customHeight="1">
      <c r="A545" s="134">
        <v>1745</v>
      </c>
      <c r="B545" s="135" t="str">
        <f>PROPER(VLOOKUP(A545,[1]bd_lista!$A:$D,2,FALSE))</f>
        <v>Gobierno Autónomo Municipal De Ascención De Guarayos</v>
      </c>
      <c r="C545" s="229" t="s">
        <v>11991</v>
      </c>
      <c r="D545" s="217">
        <f>VLOOKUP(A545,'[1]RES. TRL'!A:C,2,FALSE)</f>
        <v>0</v>
      </c>
      <c r="E545" s="217">
        <f>VLOOKUP(A545,'[1]RES. TRL'!A:C,3,FALSE)</f>
        <v>0</v>
      </c>
      <c r="F545" s="217">
        <f>VLOOKUP(A545,[1]RES.CDI!A:B,2,FALSE)</f>
        <v>0</v>
      </c>
      <c r="G545" s="217">
        <f>VLOOKUP(A545,'[1]CUT Bs'!A:S,2,FALSE)</f>
        <v>0</v>
      </c>
      <c r="H545" s="217">
        <f>VLOOKUP(A545,'[1]CUT Bs'!A:S,3,FALSE)</f>
        <v>0</v>
      </c>
      <c r="I545" s="217">
        <f>VLOOKUP(A545,'[1]CUT Bs'!A:S,4,FALSE)</f>
        <v>0</v>
      </c>
      <c r="J545" s="217">
        <f>VLOOKUP(A545,'[1]CUT Bs'!A:S,5,FALSE)</f>
        <v>0</v>
      </c>
      <c r="K545" s="217">
        <f>VLOOKUP(A545,'[1]CUT Bs'!A:S,6,FALSE)</f>
        <v>0</v>
      </c>
      <c r="L545" s="217">
        <f>VLOOKUP(A545,'[1]CUT Bs'!A:S,7,FALSE)</f>
        <v>0</v>
      </c>
      <c r="M545" s="217">
        <f>VLOOKUP(A545,'[1]CUT Bs'!A:S,8,FALSE)</f>
        <v>0</v>
      </c>
      <c r="N545" s="217">
        <f>VLOOKUP(A545,'[1]CUT Bs'!A:S,9,FALSE)</f>
        <v>0</v>
      </c>
      <c r="O545" s="217">
        <f>VLOOKUP(A545,'[1]CUT Bs'!A:S,10,FALSE)</f>
        <v>0</v>
      </c>
      <c r="P545" s="217">
        <f>VLOOKUP(A545,'[1]CUT Bs'!A:S,11,FALSE)</f>
        <v>0</v>
      </c>
      <c r="Q545" s="217">
        <f>VLOOKUP(A545,'[1]CUT Bs'!A:S,12,FALSE)</f>
        <v>0</v>
      </c>
      <c r="R545" s="217">
        <f>VLOOKUP(A545,'[1]CUT Bs'!A:S,13,FALSE)</f>
        <v>0</v>
      </c>
      <c r="S545" s="217">
        <f>VLOOKUP(A545,'[1]CUT Bs'!A:S,14,FALSE)</f>
        <v>0</v>
      </c>
      <c r="T545" s="217">
        <f>VLOOKUP(A545,'[1]CUT Bs'!A:S,15,FALSE)</f>
        <v>0</v>
      </c>
      <c r="U545" s="217">
        <f>VLOOKUP(A545,'[1]CUT Bs'!A:S,16,FALSE)</f>
        <v>0</v>
      </c>
      <c r="V545" s="217">
        <f>VLOOKUP(A545,'[1]CUT Bs'!A:S,17,FALSE)</f>
        <v>0</v>
      </c>
      <c r="W545" s="217">
        <f>VLOOKUP(A545,'[1]RES. TRL'!F:H,2,FALSE)</f>
        <v>0</v>
      </c>
      <c r="X545" s="217">
        <f>VLOOKUP(A545,'[1]RES. TRL'!F:H,3,FALSE)</f>
        <v>0</v>
      </c>
      <c r="Y545" s="217">
        <f>VLOOKUP(A545,'[1]CUT USD'!A:N,2,FALSE)</f>
        <v>0</v>
      </c>
      <c r="Z545" s="217">
        <f>VLOOKUP(A545,'[1]CUT USD'!A:N,3,FALSE)</f>
        <v>0</v>
      </c>
      <c r="AA545" s="217">
        <f>VLOOKUP(A545,'[1]CUT USD'!A:N,4,FALSE)</f>
        <v>0</v>
      </c>
      <c r="AB545" s="217">
        <f>VLOOKUP(A545,'[1]CUT USD'!A:N,5,FALSE)</f>
        <v>0</v>
      </c>
      <c r="AC545" s="217">
        <f>VLOOKUP(A545,'[1]CUT USD'!A:N,6,FALSE)</f>
        <v>0</v>
      </c>
      <c r="AD545" s="217">
        <f>VLOOKUP(A545,'[1]CUT USD'!A:N,7,FALSE)</f>
        <v>0</v>
      </c>
      <c r="AE545" s="217">
        <f>VLOOKUP(A545,'[1]CUT USD'!A:N,8,FALSE)</f>
        <v>0</v>
      </c>
      <c r="AF545" s="217">
        <f>VLOOKUP(A545,'[1]CUT USD'!A:N,9,FALSE)</f>
        <v>0</v>
      </c>
      <c r="AG545" s="217">
        <f>VLOOKUP(A545,'[1]CUT USD'!A:N,10,FALSE)</f>
        <v>0</v>
      </c>
      <c r="AH545" s="217">
        <f>VLOOKUP(A545,'[1]CUT USD'!A:N,11,FALSE)</f>
        <v>0</v>
      </c>
      <c r="AI545" s="217">
        <f>VLOOKUP(A545,'[1]CUT USD'!A:N,12,FALSE)</f>
        <v>0</v>
      </c>
      <c r="AJ545" s="217">
        <f>VLOOKUP(A545,'[1]CUT USD'!A:N,13,FALSE)</f>
        <v>0</v>
      </c>
      <c r="AK545" s="217">
        <f>VLOOKUP(A545,'[1]CUT USD'!A:N,14,FALSE)</f>
        <v>0</v>
      </c>
      <c r="AL545" s="160">
        <f t="shared" si="10"/>
        <v>0</v>
      </c>
      <c r="AO545" s="84"/>
    </row>
    <row r="546" spans="1:41" ht="33" customHeight="1">
      <c r="A546" s="134">
        <v>1746</v>
      </c>
      <c r="B546" s="135" t="str">
        <f>PROPER(VLOOKUP(A546,[1]bd_lista!$A:$D,2,FALSE))</f>
        <v>Gobierno Autónomo Municipal De Urubicha</v>
      </c>
      <c r="C546" s="229" t="s">
        <v>11991</v>
      </c>
      <c r="D546" s="217">
        <f>VLOOKUP(A546,'[1]RES. TRL'!A:C,2,FALSE)</f>
        <v>0</v>
      </c>
      <c r="E546" s="217">
        <f>VLOOKUP(A546,'[1]RES. TRL'!A:C,3,FALSE)</f>
        <v>0</v>
      </c>
      <c r="F546" s="217">
        <f>VLOOKUP(A546,[1]RES.CDI!A:B,2,FALSE)</f>
        <v>0</v>
      </c>
      <c r="G546" s="217">
        <f>VLOOKUP(A546,'[1]CUT Bs'!A:S,2,FALSE)</f>
        <v>0</v>
      </c>
      <c r="H546" s="217">
        <f>VLOOKUP(A546,'[1]CUT Bs'!A:S,3,FALSE)</f>
        <v>0</v>
      </c>
      <c r="I546" s="217">
        <f>VLOOKUP(A546,'[1]CUT Bs'!A:S,4,FALSE)</f>
        <v>0</v>
      </c>
      <c r="J546" s="217">
        <f>VLOOKUP(A546,'[1]CUT Bs'!A:S,5,FALSE)</f>
        <v>0</v>
      </c>
      <c r="K546" s="217">
        <f>VLOOKUP(A546,'[1]CUT Bs'!A:S,6,FALSE)</f>
        <v>0</v>
      </c>
      <c r="L546" s="217">
        <f>VLOOKUP(A546,'[1]CUT Bs'!A:S,7,FALSE)</f>
        <v>0</v>
      </c>
      <c r="M546" s="217">
        <f>VLOOKUP(A546,'[1]CUT Bs'!A:S,8,FALSE)</f>
        <v>0</v>
      </c>
      <c r="N546" s="217">
        <f>VLOOKUP(A546,'[1]CUT Bs'!A:S,9,FALSE)</f>
        <v>0</v>
      </c>
      <c r="O546" s="217">
        <f>VLOOKUP(A546,'[1]CUT Bs'!A:S,10,FALSE)</f>
        <v>0</v>
      </c>
      <c r="P546" s="217">
        <f>VLOOKUP(A546,'[1]CUT Bs'!A:S,11,FALSE)</f>
        <v>0</v>
      </c>
      <c r="Q546" s="217">
        <f>VLOOKUP(A546,'[1]CUT Bs'!A:S,12,FALSE)</f>
        <v>0</v>
      </c>
      <c r="R546" s="217">
        <f>VLOOKUP(A546,'[1]CUT Bs'!A:S,13,FALSE)</f>
        <v>0</v>
      </c>
      <c r="S546" s="217">
        <f>VLOOKUP(A546,'[1]CUT Bs'!A:S,14,FALSE)</f>
        <v>0</v>
      </c>
      <c r="T546" s="217">
        <f>VLOOKUP(A546,'[1]CUT Bs'!A:S,15,FALSE)</f>
        <v>0</v>
      </c>
      <c r="U546" s="217">
        <f>VLOOKUP(A546,'[1]CUT Bs'!A:S,16,FALSE)</f>
        <v>0</v>
      </c>
      <c r="V546" s="217">
        <f>VLOOKUP(A546,'[1]CUT Bs'!A:S,17,FALSE)</f>
        <v>0</v>
      </c>
      <c r="W546" s="217">
        <f>VLOOKUP(A546,'[1]RES. TRL'!F:H,2,FALSE)</f>
        <v>0</v>
      </c>
      <c r="X546" s="217">
        <f>VLOOKUP(A546,'[1]RES. TRL'!F:H,3,FALSE)</f>
        <v>0</v>
      </c>
      <c r="Y546" s="217">
        <f>VLOOKUP(A546,'[1]CUT USD'!A:N,2,FALSE)</f>
        <v>0</v>
      </c>
      <c r="Z546" s="217">
        <f>VLOOKUP(A546,'[1]CUT USD'!A:N,3,FALSE)</f>
        <v>0</v>
      </c>
      <c r="AA546" s="217">
        <f>VLOOKUP(A546,'[1]CUT USD'!A:N,4,FALSE)</f>
        <v>0</v>
      </c>
      <c r="AB546" s="217">
        <f>VLOOKUP(A546,'[1]CUT USD'!A:N,5,FALSE)</f>
        <v>0</v>
      </c>
      <c r="AC546" s="217">
        <f>VLOOKUP(A546,'[1]CUT USD'!A:N,6,FALSE)</f>
        <v>0</v>
      </c>
      <c r="AD546" s="217">
        <f>VLOOKUP(A546,'[1]CUT USD'!A:N,7,FALSE)</f>
        <v>0</v>
      </c>
      <c r="AE546" s="217">
        <f>VLOOKUP(A546,'[1]CUT USD'!A:N,8,FALSE)</f>
        <v>0</v>
      </c>
      <c r="AF546" s="217">
        <f>VLOOKUP(A546,'[1]CUT USD'!A:N,9,FALSE)</f>
        <v>0</v>
      </c>
      <c r="AG546" s="217">
        <f>VLOOKUP(A546,'[1]CUT USD'!A:N,10,FALSE)</f>
        <v>0</v>
      </c>
      <c r="AH546" s="217">
        <f>VLOOKUP(A546,'[1]CUT USD'!A:N,11,FALSE)</f>
        <v>0</v>
      </c>
      <c r="AI546" s="217">
        <f>VLOOKUP(A546,'[1]CUT USD'!A:N,12,FALSE)</f>
        <v>0</v>
      </c>
      <c r="AJ546" s="217">
        <f>VLOOKUP(A546,'[1]CUT USD'!A:N,13,FALSE)</f>
        <v>0</v>
      </c>
      <c r="AK546" s="217">
        <f>VLOOKUP(A546,'[1]CUT USD'!A:N,14,FALSE)</f>
        <v>0</v>
      </c>
      <c r="AL546" s="160">
        <f t="shared" si="10"/>
        <v>0</v>
      </c>
      <c r="AO546" s="84"/>
    </row>
    <row r="547" spans="1:41" ht="33" customHeight="1">
      <c r="A547" s="134">
        <v>1747</v>
      </c>
      <c r="B547" s="135" t="str">
        <f>PROPER(VLOOKUP(A547,[1]bd_lista!$A:$D,2,FALSE))</f>
        <v>Gobierno Autónomo Municipal De El Puente</v>
      </c>
      <c r="C547" s="229" t="s">
        <v>11991</v>
      </c>
      <c r="D547" s="217">
        <f>VLOOKUP(A547,'[1]RES. TRL'!A:C,2,FALSE)</f>
        <v>0</v>
      </c>
      <c r="E547" s="217">
        <f>VLOOKUP(A547,'[1]RES. TRL'!A:C,3,FALSE)</f>
        <v>0</v>
      </c>
      <c r="F547" s="217">
        <f>VLOOKUP(A547,[1]RES.CDI!A:B,2,FALSE)</f>
        <v>0</v>
      </c>
      <c r="G547" s="217">
        <f>VLOOKUP(A547,'[1]CUT Bs'!A:S,2,FALSE)</f>
        <v>0</v>
      </c>
      <c r="H547" s="217">
        <f>VLOOKUP(A547,'[1]CUT Bs'!A:S,3,FALSE)</f>
        <v>0</v>
      </c>
      <c r="I547" s="217">
        <f>VLOOKUP(A547,'[1]CUT Bs'!A:S,4,FALSE)</f>
        <v>0</v>
      </c>
      <c r="J547" s="217">
        <f>VLOOKUP(A547,'[1]CUT Bs'!A:S,5,FALSE)</f>
        <v>0</v>
      </c>
      <c r="K547" s="217">
        <f>VLOOKUP(A547,'[1]CUT Bs'!A:S,6,FALSE)</f>
        <v>0</v>
      </c>
      <c r="L547" s="217">
        <f>VLOOKUP(A547,'[1]CUT Bs'!A:S,7,FALSE)</f>
        <v>0</v>
      </c>
      <c r="M547" s="217">
        <f>VLOOKUP(A547,'[1]CUT Bs'!A:S,8,FALSE)</f>
        <v>0</v>
      </c>
      <c r="N547" s="217">
        <f>VLOOKUP(A547,'[1]CUT Bs'!A:S,9,FALSE)</f>
        <v>0</v>
      </c>
      <c r="O547" s="217">
        <f>VLOOKUP(A547,'[1]CUT Bs'!A:S,10,FALSE)</f>
        <v>0</v>
      </c>
      <c r="P547" s="217">
        <f>VLOOKUP(A547,'[1]CUT Bs'!A:S,11,FALSE)</f>
        <v>0</v>
      </c>
      <c r="Q547" s="217">
        <f>VLOOKUP(A547,'[1]CUT Bs'!A:S,12,FALSE)</f>
        <v>0</v>
      </c>
      <c r="R547" s="217">
        <f>VLOOKUP(A547,'[1]CUT Bs'!A:S,13,FALSE)</f>
        <v>0</v>
      </c>
      <c r="S547" s="217">
        <f>VLOOKUP(A547,'[1]CUT Bs'!A:S,14,FALSE)</f>
        <v>0</v>
      </c>
      <c r="T547" s="217">
        <f>VLOOKUP(A547,'[1]CUT Bs'!A:S,15,FALSE)</f>
        <v>0</v>
      </c>
      <c r="U547" s="217">
        <f>VLOOKUP(A547,'[1]CUT Bs'!A:S,16,FALSE)</f>
        <v>0</v>
      </c>
      <c r="V547" s="217">
        <f>VLOOKUP(A547,'[1]CUT Bs'!A:S,17,FALSE)</f>
        <v>0</v>
      </c>
      <c r="W547" s="217">
        <f>VLOOKUP(A547,'[1]RES. TRL'!F:H,2,FALSE)</f>
        <v>0</v>
      </c>
      <c r="X547" s="217">
        <f>VLOOKUP(A547,'[1]RES. TRL'!F:H,3,FALSE)</f>
        <v>0</v>
      </c>
      <c r="Y547" s="217">
        <f>VLOOKUP(A547,'[1]CUT USD'!A:N,2,FALSE)</f>
        <v>0</v>
      </c>
      <c r="Z547" s="217">
        <f>VLOOKUP(A547,'[1]CUT USD'!A:N,3,FALSE)</f>
        <v>0</v>
      </c>
      <c r="AA547" s="217">
        <f>VLOOKUP(A547,'[1]CUT USD'!A:N,4,FALSE)</f>
        <v>0</v>
      </c>
      <c r="AB547" s="217">
        <f>VLOOKUP(A547,'[1]CUT USD'!A:N,5,FALSE)</f>
        <v>0</v>
      </c>
      <c r="AC547" s="217">
        <f>VLOOKUP(A547,'[1]CUT USD'!A:N,6,FALSE)</f>
        <v>0</v>
      </c>
      <c r="AD547" s="217">
        <f>VLOOKUP(A547,'[1]CUT USD'!A:N,7,FALSE)</f>
        <v>0</v>
      </c>
      <c r="AE547" s="217">
        <f>VLOOKUP(A547,'[1]CUT USD'!A:N,8,FALSE)</f>
        <v>0</v>
      </c>
      <c r="AF547" s="217">
        <f>VLOOKUP(A547,'[1]CUT USD'!A:N,9,FALSE)</f>
        <v>0</v>
      </c>
      <c r="AG547" s="217">
        <f>VLOOKUP(A547,'[1]CUT USD'!A:N,10,FALSE)</f>
        <v>0</v>
      </c>
      <c r="AH547" s="217">
        <f>VLOOKUP(A547,'[1]CUT USD'!A:N,11,FALSE)</f>
        <v>0</v>
      </c>
      <c r="AI547" s="217">
        <f>VLOOKUP(A547,'[1]CUT USD'!A:N,12,FALSE)</f>
        <v>0</v>
      </c>
      <c r="AJ547" s="217">
        <f>VLOOKUP(A547,'[1]CUT USD'!A:N,13,FALSE)</f>
        <v>0</v>
      </c>
      <c r="AK547" s="217">
        <f>VLOOKUP(A547,'[1]CUT USD'!A:N,14,FALSE)</f>
        <v>0</v>
      </c>
      <c r="AL547" s="160">
        <f t="shared" si="10"/>
        <v>0</v>
      </c>
      <c r="AO547" s="84"/>
    </row>
    <row r="548" spans="1:41" ht="33" customHeight="1">
      <c r="A548" s="134">
        <v>1748</v>
      </c>
      <c r="B548" s="135" t="str">
        <f>PROPER(VLOOKUP(A548,[1]bd_lista!$A:$D,2,FALSE))</f>
        <v>Gobierno Autónomo Municipal De Okinawa Uno</v>
      </c>
      <c r="C548" s="229" t="s">
        <v>11991</v>
      </c>
      <c r="D548" s="217">
        <f>VLOOKUP(A548,'[1]RES. TRL'!A:C,2,FALSE)</f>
        <v>0</v>
      </c>
      <c r="E548" s="217">
        <f>VLOOKUP(A548,'[1]RES. TRL'!A:C,3,FALSE)</f>
        <v>0</v>
      </c>
      <c r="F548" s="217">
        <f>VLOOKUP(A548,[1]RES.CDI!A:B,2,FALSE)</f>
        <v>0</v>
      </c>
      <c r="G548" s="217">
        <f>VLOOKUP(A548,'[1]CUT Bs'!A:S,2,FALSE)</f>
        <v>0</v>
      </c>
      <c r="H548" s="217">
        <f>VLOOKUP(A548,'[1]CUT Bs'!A:S,3,FALSE)</f>
        <v>0</v>
      </c>
      <c r="I548" s="217">
        <f>VLOOKUP(A548,'[1]CUT Bs'!A:S,4,FALSE)</f>
        <v>0</v>
      </c>
      <c r="J548" s="217">
        <f>VLOOKUP(A548,'[1]CUT Bs'!A:S,5,FALSE)</f>
        <v>0</v>
      </c>
      <c r="K548" s="217">
        <f>VLOOKUP(A548,'[1]CUT Bs'!A:S,6,FALSE)</f>
        <v>0</v>
      </c>
      <c r="L548" s="217">
        <f>VLOOKUP(A548,'[1]CUT Bs'!A:S,7,FALSE)</f>
        <v>0</v>
      </c>
      <c r="M548" s="217">
        <f>VLOOKUP(A548,'[1]CUT Bs'!A:S,8,FALSE)</f>
        <v>0</v>
      </c>
      <c r="N548" s="217">
        <f>VLOOKUP(A548,'[1]CUT Bs'!A:S,9,FALSE)</f>
        <v>0</v>
      </c>
      <c r="O548" s="217">
        <f>VLOOKUP(A548,'[1]CUT Bs'!A:S,10,FALSE)</f>
        <v>0</v>
      </c>
      <c r="P548" s="217">
        <f>VLOOKUP(A548,'[1]CUT Bs'!A:S,11,FALSE)</f>
        <v>0</v>
      </c>
      <c r="Q548" s="217">
        <f>VLOOKUP(A548,'[1]CUT Bs'!A:S,12,FALSE)</f>
        <v>0</v>
      </c>
      <c r="R548" s="217">
        <f>VLOOKUP(A548,'[1]CUT Bs'!A:S,13,FALSE)</f>
        <v>0</v>
      </c>
      <c r="S548" s="217">
        <f>VLOOKUP(A548,'[1]CUT Bs'!A:S,14,FALSE)</f>
        <v>0</v>
      </c>
      <c r="T548" s="217">
        <f>VLOOKUP(A548,'[1]CUT Bs'!A:S,15,FALSE)</f>
        <v>0</v>
      </c>
      <c r="U548" s="217">
        <f>VLOOKUP(A548,'[1]CUT Bs'!A:S,16,FALSE)</f>
        <v>0</v>
      </c>
      <c r="V548" s="217">
        <f>VLOOKUP(A548,'[1]CUT Bs'!A:S,17,FALSE)</f>
        <v>0</v>
      </c>
      <c r="W548" s="217">
        <f>VLOOKUP(A548,'[1]RES. TRL'!F:H,2,FALSE)</f>
        <v>0</v>
      </c>
      <c r="X548" s="217">
        <f>VLOOKUP(A548,'[1]RES. TRL'!F:H,3,FALSE)</f>
        <v>0</v>
      </c>
      <c r="Y548" s="217">
        <f>VLOOKUP(A548,'[1]CUT USD'!A:N,2,FALSE)</f>
        <v>0</v>
      </c>
      <c r="Z548" s="217">
        <f>VLOOKUP(A548,'[1]CUT USD'!A:N,3,FALSE)</f>
        <v>0</v>
      </c>
      <c r="AA548" s="217">
        <f>VLOOKUP(A548,'[1]CUT USD'!A:N,4,FALSE)</f>
        <v>0</v>
      </c>
      <c r="AB548" s="217">
        <f>VLOOKUP(A548,'[1]CUT USD'!A:N,5,FALSE)</f>
        <v>0</v>
      </c>
      <c r="AC548" s="217">
        <f>VLOOKUP(A548,'[1]CUT USD'!A:N,6,FALSE)</f>
        <v>0</v>
      </c>
      <c r="AD548" s="217">
        <f>VLOOKUP(A548,'[1]CUT USD'!A:N,7,FALSE)</f>
        <v>0</v>
      </c>
      <c r="AE548" s="217">
        <f>VLOOKUP(A548,'[1]CUT USD'!A:N,8,FALSE)</f>
        <v>0</v>
      </c>
      <c r="AF548" s="217">
        <f>VLOOKUP(A548,'[1]CUT USD'!A:N,9,FALSE)</f>
        <v>0</v>
      </c>
      <c r="AG548" s="217">
        <f>VLOOKUP(A548,'[1]CUT USD'!A:N,10,FALSE)</f>
        <v>0</v>
      </c>
      <c r="AH548" s="217">
        <f>VLOOKUP(A548,'[1]CUT USD'!A:N,11,FALSE)</f>
        <v>0</v>
      </c>
      <c r="AI548" s="217">
        <f>VLOOKUP(A548,'[1]CUT USD'!A:N,12,FALSE)</f>
        <v>0</v>
      </c>
      <c r="AJ548" s="217">
        <f>VLOOKUP(A548,'[1]CUT USD'!A:N,13,FALSE)</f>
        <v>0</v>
      </c>
      <c r="AK548" s="217">
        <f>VLOOKUP(A548,'[1]CUT USD'!A:N,14,FALSE)</f>
        <v>0</v>
      </c>
      <c r="AL548" s="160">
        <f t="shared" si="10"/>
        <v>0</v>
      </c>
      <c r="AO548" s="84"/>
    </row>
    <row r="549" spans="1:41" ht="33" customHeight="1">
      <c r="A549" s="134">
        <v>1749</v>
      </c>
      <c r="B549" s="135" t="str">
        <f>PROPER(VLOOKUP(A549,[1]bd_lista!$A:$D,2,FALSE))</f>
        <v>Gobierno Autónomo Municipal De San Antonio De Lomerio</v>
      </c>
      <c r="C549" s="229" t="s">
        <v>11991</v>
      </c>
      <c r="D549" s="217">
        <f>VLOOKUP(A549,'[1]RES. TRL'!A:C,2,FALSE)</f>
        <v>0</v>
      </c>
      <c r="E549" s="217">
        <f>VLOOKUP(A549,'[1]RES. TRL'!A:C,3,FALSE)</f>
        <v>0</v>
      </c>
      <c r="F549" s="217">
        <f>VLOOKUP(A549,[1]RES.CDI!A:B,2,FALSE)</f>
        <v>0</v>
      </c>
      <c r="G549" s="217">
        <f>VLOOKUP(A549,'[1]CUT Bs'!A:S,2,FALSE)</f>
        <v>0</v>
      </c>
      <c r="H549" s="217">
        <f>VLOOKUP(A549,'[1]CUT Bs'!A:S,3,FALSE)</f>
        <v>0</v>
      </c>
      <c r="I549" s="217">
        <f>VLOOKUP(A549,'[1]CUT Bs'!A:S,4,FALSE)</f>
        <v>0</v>
      </c>
      <c r="J549" s="217">
        <f>VLOOKUP(A549,'[1]CUT Bs'!A:S,5,FALSE)</f>
        <v>0</v>
      </c>
      <c r="K549" s="217">
        <f>VLOOKUP(A549,'[1]CUT Bs'!A:S,6,FALSE)</f>
        <v>0</v>
      </c>
      <c r="L549" s="217">
        <f>VLOOKUP(A549,'[1]CUT Bs'!A:S,7,FALSE)</f>
        <v>0</v>
      </c>
      <c r="M549" s="217">
        <f>VLOOKUP(A549,'[1]CUT Bs'!A:S,8,FALSE)</f>
        <v>0</v>
      </c>
      <c r="N549" s="217">
        <f>VLOOKUP(A549,'[1]CUT Bs'!A:S,9,FALSE)</f>
        <v>0</v>
      </c>
      <c r="O549" s="217">
        <f>VLOOKUP(A549,'[1]CUT Bs'!A:S,10,FALSE)</f>
        <v>0</v>
      </c>
      <c r="P549" s="217">
        <f>VLOOKUP(A549,'[1]CUT Bs'!A:S,11,FALSE)</f>
        <v>0</v>
      </c>
      <c r="Q549" s="217">
        <f>VLOOKUP(A549,'[1]CUT Bs'!A:S,12,FALSE)</f>
        <v>0</v>
      </c>
      <c r="R549" s="217">
        <f>VLOOKUP(A549,'[1]CUT Bs'!A:S,13,FALSE)</f>
        <v>0</v>
      </c>
      <c r="S549" s="217">
        <f>VLOOKUP(A549,'[1]CUT Bs'!A:S,14,FALSE)</f>
        <v>0</v>
      </c>
      <c r="T549" s="217">
        <f>VLOOKUP(A549,'[1]CUT Bs'!A:S,15,FALSE)</f>
        <v>0</v>
      </c>
      <c r="U549" s="217">
        <f>VLOOKUP(A549,'[1]CUT Bs'!A:S,16,FALSE)</f>
        <v>0</v>
      </c>
      <c r="V549" s="217">
        <f>VLOOKUP(A549,'[1]CUT Bs'!A:S,17,FALSE)</f>
        <v>0</v>
      </c>
      <c r="W549" s="217">
        <f>VLOOKUP(A549,'[1]RES. TRL'!F:H,2,FALSE)</f>
        <v>0</v>
      </c>
      <c r="X549" s="217">
        <f>VLOOKUP(A549,'[1]RES. TRL'!F:H,3,FALSE)</f>
        <v>0</v>
      </c>
      <c r="Y549" s="217">
        <f>VLOOKUP(A549,'[1]CUT USD'!A:N,2,FALSE)</f>
        <v>0</v>
      </c>
      <c r="Z549" s="217">
        <f>VLOOKUP(A549,'[1]CUT USD'!A:N,3,FALSE)</f>
        <v>0</v>
      </c>
      <c r="AA549" s="217">
        <f>VLOOKUP(A549,'[1]CUT USD'!A:N,4,FALSE)</f>
        <v>0</v>
      </c>
      <c r="AB549" s="217">
        <f>VLOOKUP(A549,'[1]CUT USD'!A:N,5,FALSE)</f>
        <v>0</v>
      </c>
      <c r="AC549" s="217">
        <f>VLOOKUP(A549,'[1]CUT USD'!A:N,6,FALSE)</f>
        <v>0</v>
      </c>
      <c r="AD549" s="217">
        <f>VLOOKUP(A549,'[1]CUT USD'!A:N,7,FALSE)</f>
        <v>0</v>
      </c>
      <c r="AE549" s="217">
        <f>VLOOKUP(A549,'[1]CUT USD'!A:N,8,FALSE)</f>
        <v>0</v>
      </c>
      <c r="AF549" s="217">
        <f>VLOOKUP(A549,'[1]CUT USD'!A:N,9,FALSE)</f>
        <v>0</v>
      </c>
      <c r="AG549" s="217">
        <f>VLOOKUP(A549,'[1]CUT USD'!A:N,10,FALSE)</f>
        <v>0</v>
      </c>
      <c r="AH549" s="217">
        <f>VLOOKUP(A549,'[1]CUT USD'!A:N,11,FALSE)</f>
        <v>0</v>
      </c>
      <c r="AI549" s="217">
        <f>VLOOKUP(A549,'[1]CUT USD'!A:N,12,FALSE)</f>
        <v>0</v>
      </c>
      <c r="AJ549" s="217">
        <f>VLOOKUP(A549,'[1]CUT USD'!A:N,13,FALSE)</f>
        <v>0</v>
      </c>
      <c r="AK549" s="217">
        <f>VLOOKUP(A549,'[1]CUT USD'!A:N,14,FALSE)</f>
        <v>0</v>
      </c>
      <c r="AL549" s="160">
        <f t="shared" si="10"/>
        <v>0</v>
      </c>
      <c r="AO549" s="84"/>
    </row>
    <row r="550" spans="1:41" ht="33" customHeight="1">
      <c r="A550" s="134">
        <v>1750</v>
      </c>
      <c r="B550" s="135" t="str">
        <f>PROPER(VLOOKUP(A550,[1]bd_lista!$A:$D,2,FALSE))</f>
        <v>Gobierno Autónomo Municipal De San Ramón</v>
      </c>
      <c r="C550" s="229" t="s">
        <v>11991</v>
      </c>
      <c r="D550" s="217">
        <f>VLOOKUP(A550,'[1]RES. TRL'!A:C,2,FALSE)</f>
        <v>0</v>
      </c>
      <c r="E550" s="217">
        <f>VLOOKUP(A550,'[1]RES. TRL'!A:C,3,FALSE)</f>
        <v>0</v>
      </c>
      <c r="F550" s="217">
        <f>VLOOKUP(A550,[1]RES.CDI!A:B,2,FALSE)</f>
        <v>0</v>
      </c>
      <c r="G550" s="217">
        <f>VLOOKUP(A550,'[1]CUT Bs'!A:S,2,FALSE)</f>
        <v>0</v>
      </c>
      <c r="H550" s="217">
        <f>VLOOKUP(A550,'[1]CUT Bs'!A:S,3,FALSE)</f>
        <v>0</v>
      </c>
      <c r="I550" s="217">
        <f>VLOOKUP(A550,'[1]CUT Bs'!A:S,4,FALSE)</f>
        <v>0</v>
      </c>
      <c r="J550" s="217">
        <f>VLOOKUP(A550,'[1]CUT Bs'!A:S,5,FALSE)</f>
        <v>0</v>
      </c>
      <c r="K550" s="217">
        <f>VLOOKUP(A550,'[1]CUT Bs'!A:S,6,FALSE)</f>
        <v>0</v>
      </c>
      <c r="L550" s="217">
        <f>VLOOKUP(A550,'[1]CUT Bs'!A:S,7,FALSE)</f>
        <v>0</v>
      </c>
      <c r="M550" s="217">
        <f>VLOOKUP(A550,'[1]CUT Bs'!A:S,8,FALSE)</f>
        <v>0</v>
      </c>
      <c r="N550" s="217">
        <f>VLOOKUP(A550,'[1]CUT Bs'!A:S,9,FALSE)</f>
        <v>0</v>
      </c>
      <c r="O550" s="217">
        <f>VLOOKUP(A550,'[1]CUT Bs'!A:S,10,FALSE)</f>
        <v>0</v>
      </c>
      <c r="P550" s="217">
        <f>VLOOKUP(A550,'[1]CUT Bs'!A:S,11,FALSE)</f>
        <v>0</v>
      </c>
      <c r="Q550" s="217">
        <f>VLOOKUP(A550,'[1]CUT Bs'!A:S,12,FALSE)</f>
        <v>0</v>
      </c>
      <c r="R550" s="217">
        <f>VLOOKUP(A550,'[1]CUT Bs'!A:S,13,FALSE)</f>
        <v>0</v>
      </c>
      <c r="S550" s="217">
        <f>VLOOKUP(A550,'[1]CUT Bs'!A:S,14,FALSE)</f>
        <v>0</v>
      </c>
      <c r="T550" s="217">
        <f>VLOOKUP(A550,'[1]CUT Bs'!A:S,15,FALSE)</f>
        <v>0</v>
      </c>
      <c r="U550" s="217">
        <f>VLOOKUP(A550,'[1]CUT Bs'!A:S,16,FALSE)</f>
        <v>0</v>
      </c>
      <c r="V550" s="217">
        <f>VLOOKUP(A550,'[1]CUT Bs'!A:S,17,FALSE)</f>
        <v>0</v>
      </c>
      <c r="W550" s="217">
        <f>VLOOKUP(A550,'[1]RES. TRL'!F:H,2,FALSE)</f>
        <v>0</v>
      </c>
      <c r="X550" s="217">
        <f>VLOOKUP(A550,'[1]RES. TRL'!F:H,3,FALSE)</f>
        <v>0</v>
      </c>
      <c r="Y550" s="217">
        <f>VLOOKUP(A550,'[1]CUT USD'!A:N,2,FALSE)</f>
        <v>0</v>
      </c>
      <c r="Z550" s="217">
        <f>VLOOKUP(A550,'[1]CUT USD'!A:N,3,FALSE)</f>
        <v>0</v>
      </c>
      <c r="AA550" s="217">
        <f>VLOOKUP(A550,'[1]CUT USD'!A:N,4,FALSE)</f>
        <v>0</v>
      </c>
      <c r="AB550" s="217">
        <f>VLOOKUP(A550,'[1]CUT USD'!A:N,5,FALSE)</f>
        <v>0</v>
      </c>
      <c r="AC550" s="217">
        <f>VLOOKUP(A550,'[1]CUT USD'!A:N,6,FALSE)</f>
        <v>0</v>
      </c>
      <c r="AD550" s="217">
        <f>VLOOKUP(A550,'[1]CUT USD'!A:N,7,FALSE)</f>
        <v>0</v>
      </c>
      <c r="AE550" s="217">
        <f>VLOOKUP(A550,'[1]CUT USD'!A:N,8,FALSE)</f>
        <v>0</v>
      </c>
      <c r="AF550" s="217">
        <f>VLOOKUP(A550,'[1]CUT USD'!A:N,9,FALSE)</f>
        <v>0</v>
      </c>
      <c r="AG550" s="217">
        <f>VLOOKUP(A550,'[1]CUT USD'!A:N,10,FALSE)</f>
        <v>0</v>
      </c>
      <c r="AH550" s="217">
        <f>VLOOKUP(A550,'[1]CUT USD'!A:N,11,FALSE)</f>
        <v>0</v>
      </c>
      <c r="AI550" s="217">
        <f>VLOOKUP(A550,'[1]CUT USD'!A:N,12,FALSE)</f>
        <v>0</v>
      </c>
      <c r="AJ550" s="217">
        <f>VLOOKUP(A550,'[1]CUT USD'!A:N,13,FALSE)</f>
        <v>0</v>
      </c>
      <c r="AK550" s="217">
        <f>VLOOKUP(A550,'[1]CUT USD'!A:N,14,FALSE)</f>
        <v>0</v>
      </c>
      <c r="AL550" s="160">
        <f t="shared" si="10"/>
        <v>0</v>
      </c>
      <c r="AO550" s="84"/>
    </row>
    <row r="551" spans="1:41" ht="33" customHeight="1">
      <c r="A551" s="134">
        <v>1751</v>
      </c>
      <c r="B551" s="135" t="str">
        <f>PROPER(VLOOKUP(A551,[1]bd_lista!$A:$D,2,FALSE))</f>
        <v>Gobierno Autónomo Municipal De El Carmen Rivero Tórrez</v>
      </c>
      <c r="C551" s="229" t="s">
        <v>11991</v>
      </c>
      <c r="D551" s="217">
        <f>VLOOKUP(A551,'[1]RES. TRL'!A:C,2,FALSE)</f>
        <v>0</v>
      </c>
      <c r="E551" s="217">
        <f>VLOOKUP(A551,'[1]RES. TRL'!A:C,3,FALSE)</f>
        <v>0</v>
      </c>
      <c r="F551" s="217">
        <f>VLOOKUP(A551,[1]RES.CDI!A:B,2,FALSE)</f>
        <v>0</v>
      </c>
      <c r="G551" s="217">
        <f>VLOOKUP(A551,'[1]CUT Bs'!A:S,2,FALSE)</f>
        <v>0</v>
      </c>
      <c r="H551" s="217">
        <f>VLOOKUP(A551,'[1]CUT Bs'!A:S,3,FALSE)</f>
        <v>0</v>
      </c>
      <c r="I551" s="217">
        <f>VLOOKUP(A551,'[1]CUT Bs'!A:S,4,FALSE)</f>
        <v>0</v>
      </c>
      <c r="J551" s="217">
        <f>VLOOKUP(A551,'[1]CUT Bs'!A:S,5,FALSE)</f>
        <v>0</v>
      </c>
      <c r="K551" s="217">
        <f>VLOOKUP(A551,'[1]CUT Bs'!A:S,6,FALSE)</f>
        <v>0</v>
      </c>
      <c r="L551" s="217">
        <f>VLOOKUP(A551,'[1]CUT Bs'!A:S,7,FALSE)</f>
        <v>0</v>
      </c>
      <c r="M551" s="217">
        <f>VLOOKUP(A551,'[1]CUT Bs'!A:S,8,FALSE)</f>
        <v>0</v>
      </c>
      <c r="N551" s="217">
        <f>VLOOKUP(A551,'[1]CUT Bs'!A:S,9,FALSE)</f>
        <v>0</v>
      </c>
      <c r="O551" s="217">
        <f>VLOOKUP(A551,'[1]CUT Bs'!A:S,10,FALSE)</f>
        <v>0</v>
      </c>
      <c r="P551" s="217">
        <f>VLOOKUP(A551,'[1]CUT Bs'!A:S,11,FALSE)</f>
        <v>0</v>
      </c>
      <c r="Q551" s="217">
        <f>VLOOKUP(A551,'[1]CUT Bs'!A:S,12,FALSE)</f>
        <v>0</v>
      </c>
      <c r="R551" s="217">
        <f>VLOOKUP(A551,'[1]CUT Bs'!A:S,13,FALSE)</f>
        <v>0</v>
      </c>
      <c r="S551" s="217">
        <f>VLOOKUP(A551,'[1]CUT Bs'!A:S,14,FALSE)</f>
        <v>0</v>
      </c>
      <c r="T551" s="217">
        <f>VLOOKUP(A551,'[1]CUT Bs'!A:S,15,FALSE)</f>
        <v>0</v>
      </c>
      <c r="U551" s="217">
        <f>VLOOKUP(A551,'[1]CUT Bs'!A:S,16,FALSE)</f>
        <v>0</v>
      </c>
      <c r="V551" s="217">
        <f>VLOOKUP(A551,'[1]CUT Bs'!A:S,17,FALSE)</f>
        <v>0</v>
      </c>
      <c r="W551" s="217">
        <f>VLOOKUP(A551,'[1]RES. TRL'!F:H,2,FALSE)</f>
        <v>0</v>
      </c>
      <c r="X551" s="217">
        <f>VLOOKUP(A551,'[1]RES. TRL'!F:H,3,FALSE)</f>
        <v>0</v>
      </c>
      <c r="Y551" s="217">
        <f>VLOOKUP(A551,'[1]CUT USD'!A:N,2,FALSE)</f>
        <v>0</v>
      </c>
      <c r="Z551" s="217">
        <f>VLOOKUP(A551,'[1]CUT USD'!A:N,3,FALSE)</f>
        <v>0</v>
      </c>
      <c r="AA551" s="217">
        <f>VLOOKUP(A551,'[1]CUT USD'!A:N,4,FALSE)</f>
        <v>0</v>
      </c>
      <c r="AB551" s="217">
        <f>VLOOKUP(A551,'[1]CUT USD'!A:N,5,FALSE)</f>
        <v>0</v>
      </c>
      <c r="AC551" s="217">
        <f>VLOOKUP(A551,'[1]CUT USD'!A:N,6,FALSE)</f>
        <v>0</v>
      </c>
      <c r="AD551" s="217">
        <f>VLOOKUP(A551,'[1]CUT USD'!A:N,7,FALSE)</f>
        <v>0</v>
      </c>
      <c r="AE551" s="217">
        <f>VLOOKUP(A551,'[1]CUT USD'!A:N,8,FALSE)</f>
        <v>0</v>
      </c>
      <c r="AF551" s="217">
        <f>VLOOKUP(A551,'[1]CUT USD'!A:N,9,FALSE)</f>
        <v>0</v>
      </c>
      <c r="AG551" s="217">
        <f>VLOOKUP(A551,'[1]CUT USD'!A:N,10,FALSE)</f>
        <v>0</v>
      </c>
      <c r="AH551" s="217">
        <f>VLOOKUP(A551,'[1]CUT USD'!A:N,11,FALSE)</f>
        <v>0</v>
      </c>
      <c r="AI551" s="217">
        <f>VLOOKUP(A551,'[1]CUT USD'!A:N,12,FALSE)</f>
        <v>0</v>
      </c>
      <c r="AJ551" s="217">
        <f>VLOOKUP(A551,'[1]CUT USD'!A:N,13,FALSE)</f>
        <v>0</v>
      </c>
      <c r="AK551" s="217">
        <f>VLOOKUP(A551,'[1]CUT USD'!A:N,14,FALSE)</f>
        <v>0</v>
      </c>
      <c r="AL551" s="160">
        <f t="shared" si="10"/>
        <v>0</v>
      </c>
      <c r="AO551" s="84"/>
    </row>
    <row r="552" spans="1:41" ht="33" customHeight="1">
      <c r="A552" s="134">
        <v>1752</v>
      </c>
      <c r="B552" s="135" t="str">
        <f>PROPER(VLOOKUP(A552,[1]bd_lista!$A:$D,2,FALSE))</f>
        <v>Gobierno Autónomo Municipal De San Juan</v>
      </c>
      <c r="C552" s="229" t="s">
        <v>11991</v>
      </c>
      <c r="D552" s="217">
        <f>VLOOKUP(A552,'[1]RES. TRL'!A:C,2,FALSE)</f>
        <v>0</v>
      </c>
      <c r="E552" s="217">
        <f>VLOOKUP(A552,'[1]RES. TRL'!A:C,3,FALSE)</f>
        <v>0</v>
      </c>
      <c r="F552" s="217">
        <f>VLOOKUP(A552,[1]RES.CDI!A:B,2,FALSE)</f>
        <v>0</v>
      </c>
      <c r="G552" s="217">
        <f>VLOOKUP(A552,'[1]CUT Bs'!A:S,2,FALSE)</f>
        <v>0</v>
      </c>
      <c r="H552" s="217">
        <f>VLOOKUP(A552,'[1]CUT Bs'!A:S,3,FALSE)</f>
        <v>0</v>
      </c>
      <c r="I552" s="217">
        <f>VLOOKUP(A552,'[1]CUT Bs'!A:S,4,FALSE)</f>
        <v>0</v>
      </c>
      <c r="J552" s="217">
        <f>VLOOKUP(A552,'[1]CUT Bs'!A:S,5,FALSE)</f>
        <v>0</v>
      </c>
      <c r="K552" s="217">
        <f>VLOOKUP(A552,'[1]CUT Bs'!A:S,6,FALSE)</f>
        <v>0</v>
      </c>
      <c r="L552" s="217">
        <f>VLOOKUP(A552,'[1]CUT Bs'!A:S,7,FALSE)</f>
        <v>0</v>
      </c>
      <c r="M552" s="217">
        <f>VLOOKUP(A552,'[1]CUT Bs'!A:S,8,FALSE)</f>
        <v>0</v>
      </c>
      <c r="N552" s="217">
        <f>VLOOKUP(A552,'[1]CUT Bs'!A:S,9,FALSE)</f>
        <v>0</v>
      </c>
      <c r="O552" s="217">
        <f>VLOOKUP(A552,'[1]CUT Bs'!A:S,10,FALSE)</f>
        <v>0</v>
      </c>
      <c r="P552" s="217">
        <f>VLOOKUP(A552,'[1]CUT Bs'!A:S,11,FALSE)</f>
        <v>0</v>
      </c>
      <c r="Q552" s="217">
        <f>VLOOKUP(A552,'[1]CUT Bs'!A:S,12,FALSE)</f>
        <v>0</v>
      </c>
      <c r="R552" s="217">
        <f>VLOOKUP(A552,'[1]CUT Bs'!A:S,13,FALSE)</f>
        <v>0</v>
      </c>
      <c r="S552" s="217">
        <f>VLOOKUP(A552,'[1]CUT Bs'!A:S,14,FALSE)</f>
        <v>0</v>
      </c>
      <c r="T552" s="217">
        <f>VLOOKUP(A552,'[1]CUT Bs'!A:S,15,FALSE)</f>
        <v>0</v>
      </c>
      <c r="U552" s="217">
        <f>VLOOKUP(A552,'[1]CUT Bs'!A:S,16,FALSE)</f>
        <v>0</v>
      </c>
      <c r="V552" s="217">
        <f>VLOOKUP(A552,'[1]CUT Bs'!A:S,17,FALSE)</f>
        <v>0</v>
      </c>
      <c r="W552" s="217">
        <f>VLOOKUP(A552,'[1]RES. TRL'!F:H,2,FALSE)</f>
        <v>0</v>
      </c>
      <c r="X552" s="217">
        <f>VLOOKUP(A552,'[1]RES. TRL'!F:H,3,FALSE)</f>
        <v>0</v>
      </c>
      <c r="Y552" s="217">
        <f>VLOOKUP(A552,'[1]CUT USD'!A:N,2,FALSE)</f>
        <v>0</v>
      </c>
      <c r="Z552" s="217">
        <f>VLOOKUP(A552,'[1]CUT USD'!A:N,3,FALSE)</f>
        <v>0</v>
      </c>
      <c r="AA552" s="217">
        <f>VLOOKUP(A552,'[1]CUT USD'!A:N,4,FALSE)</f>
        <v>0</v>
      </c>
      <c r="AB552" s="217">
        <f>VLOOKUP(A552,'[1]CUT USD'!A:N,5,FALSE)</f>
        <v>0</v>
      </c>
      <c r="AC552" s="217">
        <f>VLOOKUP(A552,'[1]CUT USD'!A:N,6,FALSE)</f>
        <v>0</v>
      </c>
      <c r="AD552" s="217">
        <f>VLOOKUP(A552,'[1]CUT USD'!A:N,7,FALSE)</f>
        <v>0</v>
      </c>
      <c r="AE552" s="217">
        <f>VLOOKUP(A552,'[1]CUT USD'!A:N,8,FALSE)</f>
        <v>0</v>
      </c>
      <c r="AF552" s="217">
        <f>VLOOKUP(A552,'[1]CUT USD'!A:N,9,FALSE)</f>
        <v>0</v>
      </c>
      <c r="AG552" s="217">
        <f>VLOOKUP(A552,'[1]CUT USD'!A:N,10,FALSE)</f>
        <v>0</v>
      </c>
      <c r="AH552" s="217">
        <f>VLOOKUP(A552,'[1]CUT USD'!A:N,11,FALSE)</f>
        <v>0</v>
      </c>
      <c r="AI552" s="217">
        <f>VLOOKUP(A552,'[1]CUT USD'!A:N,12,FALSE)</f>
        <v>0</v>
      </c>
      <c r="AJ552" s="217">
        <f>VLOOKUP(A552,'[1]CUT USD'!A:N,13,FALSE)</f>
        <v>0</v>
      </c>
      <c r="AK552" s="217">
        <f>VLOOKUP(A552,'[1]CUT USD'!A:N,14,FALSE)</f>
        <v>0</v>
      </c>
      <c r="AL552" s="160">
        <f t="shared" si="10"/>
        <v>0</v>
      </c>
      <c r="AO552" s="84"/>
    </row>
    <row r="553" spans="1:41" ht="33" customHeight="1">
      <c r="A553" s="134">
        <v>1753</v>
      </c>
      <c r="B553" s="135" t="str">
        <f>PROPER(VLOOKUP(A553,[1]bd_lista!$A:$D,2,FALSE))</f>
        <v>Gobierno Autónomo Municipal De Fernández Alonso</v>
      </c>
      <c r="C553" s="229" t="s">
        <v>11991</v>
      </c>
      <c r="D553" s="217">
        <f>VLOOKUP(A553,'[1]RES. TRL'!A:C,2,FALSE)</f>
        <v>0</v>
      </c>
      <c r="E553" s="217">
        <f>VLOOKUP(A553,'[1]RES. TRL'!A:C,3,FALSE)</f>
        <v>0</v>
      </c>
      <c r="F553" s="217">
        <f>VLOOKUP(A553,[1]RES.CDI!A:B,2,FALSE)</f>
        <v>0</v>
      </c>
      <c r="G553" s="217">
        <f>VLOOKUP(A553,'[1]CUT Bs'!A:S,2,FALSE)</f>
        <v>0</v>
      </c>
      <c r="H553" s="217">
        <f>VLOOKUP(A553,'[1]CUT Bs'!A:S,3,FALSE)</f>
        <v>0</v>
      </c>
      <c r="I553" s="217">
        <f>VLOOKUP(A553,'[1]CUT Bs'!A:S,4,FALSE)</f>
        <v>0</v>
      </c>
      <c r="J553" s="217">
        <f>VLOOKUP(A553,'[1]CUT Bs'!A:S,5,FALSE)</f>
        <v>0</v>
      </c>
      <c r="K553" s="217">
        <f>VLOOKUP(A553,'[1]CUT Bs'!A:S,6,FALSE)</f>
        <v>0</v>
      </c>
      <c r="L553" s="217">
        <f>VLOOKUP(A553,'[1]CUT Bs'!A:S,7,FALSE)</f>
        <v>0</v>
      </c>
      <c r="M553" s="217">
        <f>VLOOKUP(A553,'[1]CUT Bs'!A:S,8,FALSE)</f>
        <v>0</v>
      </c>
      <c r="N553" s="217">
        <f>VLOOKUP(A553,'[1]CUT Bs'!A:S,9,FALSE)</f>
        <v>0</v>
      </c>
      <c r="O553" s="217">
        <f>VLOOKUP(A553,'[1]CUT Bs'!A:S,10,FALSE)</f>
        <v>0</v>
      </c>
      <c r="P553" s="217">
        <f>VLOOKUP(A553,'[1]CUT Bs'!A:S,11,FALSE)</f>
        <v>0</v>
      </c>
      <c r="Q553" s="217">
        <f>VLOOKUP(A553,'[1]CUT Bs'!A:S,12,FALSE)</f>
        <v>0</v>
      </c>
      <c r="R553" s="217">
        <f>VLOOKUP(A553,'[1]CUT Bs'!A:S,13,FALSE)</f>
        <v>0</v>
      </c>
      <c r="S553" s="217">
        <f>VLOOKUP(A553,'[1]CUT Bs'!A:S,14,FALSE)</f>
        <v>0</v>
      </c>
      <c r="T553" s="217">
        <f>VLOOKUP(A553,'[1]CUT Bs'!A:S,15,FALSE)</f>
        <v>0</v>
      </c>
      <c r="U553" s="217">
        <f>VLOOKUP(A553,'[1]CUT Bs'!A:S,16,FALSE)</f>
        <v>0</v>
      </c>
      <c r="V553" s="217">
        <f>VLOOKUP(A553,'[1]CUT Bs'!A:S,17,FALSE)</f>
        <v>0</v>
      </c>
      <c r="W553" s="217">
        <f>VLOOKUP(A553,'[1]RES. TRL'!F:H,2,FALSE)</f>
        <v>0</v>
      </c>
      <c r="X553" s="217">
        <f>VLOOKUP(A553,'[1]RES. TRL'!F:H,3,FALSE)</f>
        <v>0</v>
      </c>
      <c r="Y553" s="217">
        <f>VLOOKUP(A553,'[1]CUT USD'!A:N,2,FALSE)</f>
        <v>0</v>
      </c>
      <c r="Z553" s="217">
        <f>VLOOKUP(A553,'[1]CUT USD'!A:N,3,FALSE)</f>
        <v>0</v>
      </c>
      <c r="AA553" s="217">
        <f>VLOOKUP(A553,'[1]CUT USD'!A:N,4,FALSE)</f>
        <v>0</v>
      </c>
      <c r="AB553" s="217">
        <f>VLOOKUP(A553,'[1]CUT USD'!A:N,5,FALSE)</f>
        <v>0</v>
      </c>
      <c r="AC553" s="217">
        <f>VLOOKUP(A553,'[1]CUT USD'!A:N,6,FALSE)</f>
        <v>0</v>
      </c>
      <c r="AD553" s="217">
        <f>VLOOKUP(A553,'[1]CUT USD'!A:N,7,FALSE)</f>
        <v>0</v>
      </c>
      <c r="AE553" s="217">
        <f>VLOOKUP(A553,'[1]CUT USD'!A:N,8,FALSE)</f>
        <v>0</v>
      </c>
      <c r="AF553" s="217">
        <f>VLOOKUP(A553,'[1]CUT USD'!A:N,9,FALSE)</f>
        <v>0</v>
      </c>
      <c r="AG553" s="217">
        <f>VLOOKUP(A553,'[1]CUT USD'!A:N,10,FALSE)</f>
        <v>0</v>
      </c>
      <c r="AH553" s="217">
        <f>VLOOKUP(A553,'[1]CUT USD'!A:N,11,FALSE)</f>
        <v>0</v>
      </c>
      <c r="AI553" s="217">
        <f>VLOOKUP(A553,'[1]CUT USD'!A:N,12,FALSE)</f>
        <v>0</v>
      </c>
      <c r="AJ553" s="217">
        <f>VLOOKUP(A553,'[1]CUT USD'!A:N,13,FALSE)</f>
        <v>0</v>
      </c>
      <c r="AK553" s="217">
        <f>VLOOKUP(A553,'[1]CUT USD'!A:N,14,FALSE)</f>
        <v>0</v>
      </c>
      <c r="AL553" s="160">
        <f t="shared" si="10"/>
        <v>0</v>
      </c>
      <c r="AO553" s="84"/>
    </row>
    <row r="554" spans="1:41" ht="33" customHeight="1">
      <c r="A554" s="134">
        <v>1754</v>
      </c>
      <c r="B554" s="135" t="str">
        <f>PROPER(VLOOKUP(A554,[1]bd_lista!$A:$D,2,FALSE))</f>
        <v>Gobierno Autónomo Municipal De San Pedro</v>
      </c>
      <c r="C554" s="229" t="s">
        <v>11991</v>
      </c>
      <c r="D554" s="217">
        <f>VLOOKUP(A554,'[1]RES. TRL'!A:C,2,FALSE)</f>
        <v>0</v>
      </c>
      <c r="E554" s="217">
        <f>VLOOKUP(A554,'[1]RES. TRL'!A:C,3,FALSE)</f>
        <v>0</v>
      </c>
      <c r="F554" s="217">
        <f>VLOOKUP(A554,[1]RES.CDI!A:B,2,FALSE)</f>
        <v>0</v>
      </c>
      <c r="G554" s="217">
        <f>VLOOKUP(A554,'[1]CUT Bs'!A:S,2,FALSE)</f>
        <v>0</v>
      </c>
      <c r="H554" s="217">
        <f>VLOOKUP(A554,'[1]CUT Bs'!A:S,3,FALSE)</f>
        <v>0</v>
      </c>
      <c r="I554" s="217">
        <f>VLOOKUP(A554,'[1]CUT Bs'!A:S,4,FALSE)</f>
        <v>0</v>
      </c>
      <c r="J554" s="217">
        <f>VLOOKUP(A554,'[1]CUT Bs'!A:S,5,FALSE)</f>
        <v>0</v>
      </c>
      <c r="K554" s="217">
        <f>VLOOKUP(A554,'[1]CUT Bs'!A:S,6,FALSE)</f>
        <v>0</v>
      </c>
      <c r="L554" s="217">
        <f>VLOOKUP(A554,'[1]CUT Bs'!A:S,7,FALSE)</f>
        <v>0</v>
      </c>
      <c r="M554" s="217">
        <f>VLOOKUP(A554,'[1]CUT Bs'!A:S,8,FALSE)</f>
        <v>0</v>
      </c>
      <c r="N554" s="217">
        <f>VLOOKUP(A554,'[1]CUT Bs'!A:S,9,FALSE)</f>
        <v>0</v>
      </c>
      <c r="O554" s="217">
        <f>VLOOKUP(A554,'[1]CUT Bs'!A:S,10,FALSE)</f>
        <v>0</v>
      </c>
      <c r="P554" s="217">
        <f>VLOOKUP(A554,'[1]CUT Bs'!A:S,11,FALSE)</f>
        <v>0</v>
      </c>
      <c r="Q554" s="217">
        <f>VLOOKUP(A554,'[1]CUT Bs'!A:S,12,FALSE)</f>
        <v>0</v>
      </c>
      <c r="R554" s="217">
        <f>VLOOKUP(A554,'[1]CUT Bs'!A:S,13,FALSE)</f>
        <v>0</v>
      </c>
      <c r="S554" s="217">
        <f>VLOOKUP(A554,'[1]CUT Bs'!A:S,14,FALSE)</f>
        <v>0</v>
      </c>
      <c r="T554" s="217">
        <f>VLOOKUP(A554,'[1]CUT Bs'!A:S,15,FALSE)</f>
        <v>0</v>
      </c>
      <c r="U554" s="217">
        <f>VLOOKUP(A554,'[1]CUT Bs'!A:S,16,FALSE)</f>
        <v>0</v>
      </c>
      <c r="V554" s="217">
        <f>VLOOKUP(A554,'[1]CUT Bs'!A:S,17,FALSE)</f>
        <v>0</v>
      </c>
      <c r="W554" s="217">
        <f>VLOOKUP(A554,'[1]RES. TRL'!F:H,2,FALSE)</f>
        <v>0</v>
      </c>
      <c r="X554" s="217">
        <f>VLOOKUP(A554,'[1]RES. TRL'!F:H,3,FALSE)</f>
        <v>0</v>
      </c>
      <c r="Y554" s="217">
        <f>VLOOKUP(A554,'[1]CUT USD'!A:N,2,FALSE)</f>
        <v>0</v>
      </c>
      <c r="Z554" s="217">
        <f>VLOOKUP(A554,'[1]CUT USD'!A:N,3,FALSE)</f>
        <v>0</v>
      </c>
      <c r="AA554" s="217">
        <f>VLOOKUP(A554,'[1]CUT USD'!A:N,4,FALSE)</f>
        <v>0</v>
      </c>
      <c r="AB554" s="217">
        <f>VLOOKUP(A554,'[1]CUT USD'!A:N,5,FALSE)</f>
        <v>0</v>
      </c>
      <c r="AC554" s="217">
        <f>VLOOKUP(A554,'[1]CUT USD'!A:N,6,FALSE)</f>
        <v>0</v>
      </c>
      <c r="AD554" s="217">
        <f>VLOOKUP(A554,'[1]CUT USD'!A:N,7,FALSE)</f>
        <v>0</v>
      </c>
      <c r="AE554" s="217">
        <f>VLOOKUP(A554,'[1]CUT USD'!A:N,8,FALSE)</f>
        <v>0</v>
      </c>
      <c r="AF554" s="217">
        <f>VLOOKUP(A554,'[1]CUT USD'!A:N,9,FALSE)</f>
        <v>0</v>
      </c>
      <c r="AG554" s="217">
        <f>VLOOKUP(A554,'[1]CUT USD'!A:N,10,FALSE)</f>
        <v>0</v>
      </c>
      <c r="AH554" s="217">
        <f>VLOOKUP(A554,'[1]CUT USD'!A:N,11,FALSE)</f>
        <v>0</v>
      </c>
      <c r="AI554" s="217">
        <f>VLOOKUP(A554,'[1]CUT USD'!A:N,12,FALSE)</f>
        <v>0</v>
      </c>
      <c r="AJ554" s="217">
        <f>VLOOKUP(A554,'[1]CUT USD'!A:N,13,FALSE)</f>
        <v>0</v>
      </c>
      <c r="AK554" s="217">
        <f>VLOOKUP(A554,'[1]CUT USD'!A:N,14,FALSE)</f>
        <v>0</v>
      </c>
      <c r="AL554" s="160">
        <f t="shared" si="10"/>
        <v>0</v>
      </c>
      <c r="AO554" s="84"/>
    </row>
    <row r="555" spans="1:41" ht="33" customHeight="1">
      <c r="A555" s="134">
        <v>1755</v>
      </c>
      <c r="B555" s="135" t="str">
        <f>PROPER(VLOOKUP(A555,[1]bd_lista!$A:$D,2,FALSE))</f>
        <v>Gobierno Autónomo Municipal De Cuatro Cañadas</v>
      </c>
      <c r="C555" s="229" t="s">
        <v>11991</v>
      </c>
      <c r="D555" s="217">
        <f>VLOOKUP(A555,'[1]RES. TRL'!A:C,2,FALSE)</f>
        <v>0</v>
      </c>
      <c r="E555" s="217">
        <f>VLOOKUP(A555,'[1]RES. TRL'!A:C,3,FALSE)</f>
        <v>0</v>
      </c>
      <c r="F555" s="217">
        <f>VLOOKUP(A555,[1]RES.CDI!A:B,2,FALSE)</f>
        <v>0</v>
      </c>
      <c r="G555" s="217">
        <f>VLOOKUP(A555,'[1]CUT Bs'!A:S,2,FALSE)</f>
        <v>0</v>
      </c>
      <c r="H555" s="217">
        <f>VLOOKUP(A555,'[1]CUT Bs'!A:S,3,FALSE)</f>
        <v>0</v>
      </c>
      <c r="I555" s="217">
        <f>VLOOKUP(A555,'[1]CUT Bs'!A:S,4,FALSE)</f>
        <v>0</v>
      </c>
      <c r="J555" s="217">
        <f>VLOOKUP(A555,'[1]CUT Bs'!A:S,5,FALSE)</f>
        <v>0</v>
      </c>
      <c r="K555" s="217">
        <f>VLOOKUP(A555,'[1]CUT Bs'!A:S,6,FALSE)</f>
        <v>0</v>
      </c>
      <c r="L555" s="217">
        <f>VLOOKUP(A555,'[1]CUT Bs'!A:S,7,FALSE)</f>
        <v>0</v>
      </c>
      <c r="M555" s="217">
        <f>VLOOKUP(A555,'[1]CUT Bs'!A:S,8,FALSE)</f>
        <v>0</v>
      </c>
      <c r="N555" s="217">
        <f>VLOOKUP(A555,'[1]CUT Bs'!A:S,9,FALSE)</f>
        <v>0</v>
      </c>
      <c r="O555" s="217">
        <f>VLOOKUP(A555,'[1]CUT Bs'!A:S,10,FALSE)</f>
        <v>0</v>
      </c>
      <c r="P555" s="217">
        <f>VLOOKUP(A555,'[1]CUT Bs'!A:S,11,FALSE)</f>
        <v>0</v>
      </c>
      <c r="Q555" s="217">
        <f>VLOOKUP(A555,'[1]CUT Bs'!A:S,12,FALSE)</f>
        <v>0</v>
      </c>
      <c r="R555" s="217">
        <f>VLOOKUP(A555,'[1]CUT Bs'!A:S,13,FALSE)</f>
        <v>0</v>
      </c>
      <c r="S555" s="217">
        <f>VLOOKUP(A555,'[1]CUT Bs'!A:S,14,FALSE)</f>
        <v>0</v>
      </c>
      <c r="T555" s="217">
        <f>VLOOKUP(A555,'[1]CUT Bs'!A:S,15,FALSE)</f>
        <v>0</v>
      </c>
      <c r="U555" s="217">
        <f>VLOOKUP(A555,'[1]CUT Bs'!A:S,16,FALSE)</f>
        <v>0</v>
      </c>
      <c r="V555" s="217">
        <f>VLOOKUP(A555,'[1]CUT Bs'!A:S,17,FALSE)</f>
        <v>0</v>
      </c>
      <c r="W555" s="217">
        <f>VLOOKUP(A555,'[1]RES. TRL'!F:H,2,FALSE)</f>
        <v>0</v>
      </c>
      <c r="X555" s="217">
        <f>VLOOKUP(A555,'[1]RES. TRL'!F:H,3,FALSE)</f>
        <v>0</v>
      </c>
      <c r="Y555" s="217">
        <f>VLOOKUP(A555,'[1]CUT USD'!A:N,2,FALSE)</f>
        <v>0</v>
      </c>
      <c r="Z555" s="217">
        <f>VLOOKUP(A555,'[1]CUT USD'!A:N,3,FALSE)</f>
        <v>0</v>
      </c>
      <c r="AA555" s="217">
        <f>VLOOKUP(A555,'[1]CUT USD'!A:N,4,FALSE)</f>
        <v>0</v>
      </c>
      <c r="AB555" s="217">
        <f>VLOOKUP(A555,'[1]CUT USD'!A:N,5,FALSE)</f>
        <v>0</v>
      </c>
      <c r="AC555" s="217">
        <f>VLOOKUP(A555,'[1]CUT USD'!A:N,6,FALSE)</f>
        <v>0</v>
      </c>
      <c r="AD555" s="217">
        <f>VLOOKUP(A555,'[1]CUT USD'!A:N,7,FALSE)</f>
        <v>0</v>
      </c>
      <c r="AE555" s="217">
        <f>VLOOKUP(A555,'[1]CUT USD'!A:N,8,FALSE)</f>
        <v>0</v>
      </c>
      <c r="AF555" s="217">
        <f>VLOOKUP(A555,'[1]CUT USD'!A:N,9,FALSE)</f>
        <v>0</v>
      </c>
      <c r="AG555" s="217">
        <f>VLOOKUP(A555,'[1]CUT USD'!A:N,10,FALSE)</f>
        <v>0</v>
      </c>
      <c r="AH555" s="217">
        <f>VLOOKUP(A555,'[1]CUT USD'!A:N,11,FALSE)</f>
        <v>0</v>
      </c>
      <c r="AI555" s="217">
        <f>VLOOKUP(A555,'[1]CUT USD'!A:N,12,FALSE)</f>
        <v>0</v>
      </c>
      <c r="AJ555" s="217">
        <f>VLOOKUP(A555,'[1]CUT USD'!A:N,13,FALSE)</f>
        <v>0</v>
      </c>
      <c r="AK555" s="217">
        <f>VLOOKUP(A555,'[1]CUT USD'!A:N,14,FALSE)</f>
        <v>0</v>
      </c>
      <c r="AL555" s="160">
        <f t="shared" si="10"/>
        <v>0</v>
      </c>
      <c r="AO555" s="84"/>
    </row>
    <row r="556" spans="1:41" ht="33" customHeight="1">
      <c r="A556" s="134">
        <v>1756</v>
      </c>
      <c r="B556" s="135" t="str">
        <f>PROPER(VLOOKUP(A556,[1]bd_lista!$A:$D,2,FALSE))</f>
        <v>Gobierno Autónomo Municipal De Colpa Bélgica</v>
      </c>
      <c r="C556" s="229" t="s">
        <v>11991</v>
      </c>
      <c r="D556" s="217">
        <f>VLOOKUP(A556,'[1]RES. TRL'!A:C,2,FALSE)</f>
        <v>0</v>
      </c>
      <c r="E556" s="217">
        <f>VLOOKUP(A556,'[1]RES. TRL'!A:C,3,FALSE)</f>
        <v>0</v>
      </c>
      <c r="F556" s="217">
        <f>VLOOKUP(A556,[1]RES.CDI!A:B,2,FALSE)</f>
        <v>0</v>
      </c>
      <c r="G556" s="217">
        <f>VLOOKUP(A556,'[1]CUT Bs'!A:S,2,FALSE)</f>
        <v>0</v>
      </c>
      <c r="H556" s="217">
        <f>VLOOKUP(A556,'[1]CUT Bs'!A:S,3,FALSE)</f>
        <v>0</v>
      </c>
      <c r="I556" s="217">
        <f>VLOOKUP(A556,'[1]CUT Bs'!A:S,4,FALSE)</f>
        <v>0</v>
      </c>
      <c r="J556" s="217">
        <f>VLOOKUP(A556,'[1]CUT Bs'!A:S,5,FALSE)</f>
        <v>0</v>
      </c>
      <c r="K556" s="217">
        <f>VLOOKUP(A556,'[1]CUT Bs'!A:S,6,FALSE)</f>
        <v>0</v>
      </c>
      <c r="L556" s="217">
        <f>VLOOKUP(A556,'[1]CUT Bs'!A:S,7,FALSE)</f>
        <v>0</v>
      </c>
      <c r="M556" s="217">
        <f>VLOOKUP(A556,'[1]CUT Bs'!A:S,8,FALSE)</f>
        <v>0</v>
      </c>
      <c r="N556" s="217">
        <f>VLOOKUP(A556,'[1]CUT Bs'!A:S,9,FALSE)</f>
        <v>0</v>
      </c>
      <c r="O556" s="217">
        <f>VLOOKUP(A556,'[1]CUT Bs'!A:S,10,FALSE)</f>
        <v>0</v>
      </c>
      <c r="P556" s="217">
        <f>VLOOKUP(A556,'[1]CUT Bs'!A:S,11,FALSE)</f>
        <v>0</v>
      </c>
      <c r="Q556" s="217">
        <f>VLOOKUP(A556,'[1]CUT Bs'!A:S,12,FALSE)</f>
        <v>0</v>
      </c>
      <c r="R556" s="217">
        <f>VLOOKUP(A556,'[1]CUT Bs'!A:S,13,FALSE)</f>
        <v>0</v>
      </c>
      <c r="S556" s="217">
        <f>VLOOKUP(A556,'[1]CUT Bs'!A:S,14,FALSE)</f>
        <v>0</v>
      </c>
      <c r="T556" s="217">
        <f>VLOOKUP(A556,'[1]CUT Bs'!A:S,15,FALSE)</f>
        <v>0</v>
      </c>
      <c r="U556" s="217">
        <f>VLOOKUP(A556,'[1]CUT Bs'!A:S,16,FALSE)</f>
        <v>0</v>
      </c>
      <c r="V556" s="217">
        <f>VLOOKUP(A556,'[1]CUT Bs'!A:S,17,FALSE)</f>
        <v>0</v>
      </c>
      <c r="W556" s="217">
        <f>VLOOKUP(A556,'[1]RES. TRL'!F:H,2,FALSE)</f>
        <v>0</v>
      </c>
      <c r="X556" s="217">
        <f>VLOOKUP(A556,'[1]RES. TRL'!F:H,3,FALSE)</f>
        <v>0</v>
      </c>
      <c r="Y556" s="217">
        <f>VLOOKUP(A556,'[1]CUT USD'!A:N,2,FALSE)</f>
        <v>0</v>
      </c>
      <c r="Z556" s="217">
        <f>VLOOKUP(A556,'[1]CUT USD'!A:N,3,FALSE)</f>
        <v>0</v>
      </c>
      <c r="AA556" s="217">
        <f>VLOOKUP(A556,'[1]CUT USD'!A:N,4,FALSE)</f>
        <v>0</v>
      </c>
      <c r="AB556" s="217">
        <f>VLOOKUP(A556,'[1]CUT USD'!A:N,5,FALSE)</f>
        <v>0</v>
      </c>
      <c r="AC556" s="217">
        <f>VLOOKUP(A556,'[1]CUT USD'!A:N,6,FALSE)</f>
        <v>0</v>
      </c>
      <c r="AD556" s="217">
        <f>VLOOKUP(A556,'[1]CUT USD'!A:N,7,FALSE)</f>
        <v>0</v>
      </c>
      <c r="AE556" s="217">
        <f>VLOOKUP(A556,'[1]CUT USD'!A:N,8,FALSE)</f>
        <v>0</v>
      </c>
      <c r="AF556" s="217">
        <f>VLOOKUP(A556,'[1]CUT USD'!A:N,9,FALSE)</f>
        <v>0</v>
      </c>
      <c r="AG556" s="217">
        <f>VLOOKUP(A556,'[1]CUT USD'!A:N,10,FALSE)</f>
        <v>0</v>
      </c>
      <c r="AH556" s="217">
        <f>VLOOKUP(A556,'[1]CUT USD'!A:N,11,FALSE)</f>
        <v>0</v>
      </c>
      <c r="AI556" s="217">
        <f>VLOOKUP(A556,'[1]CUT USD'!A:N,12,FALSE)</f>
        <v>0</v>
      </c>
      <c r="AJ556" s="217">
        <f>VLOOKUP(A556,'[1]CUT USD'!A:N,13,FALSE)</f>
        <v>0</v>
      </c>
      <c r="AK556" s="217">
        <f>VLOOKUP(A556,'[1]CUT USD'!A:N,14,FALSE)</f>
        <v>0</v>
      </c>
      <c r="AL556" s="160">
        <f t="shared" si="10"/>
        <v>0</v>
      </c>
      <c r="AO556" s="84"/>
    </row>
    <row r="557" spans="1:41" ht="33" customHeight="1">
      <c r="A557" s="134">
        <v>1801</v>
      </c>
      <c r="B557" s="135" t="str">
        <f>PROPER(VLOOKUP(A557,[1]bd_lista!$A:$D,2,FALSE))</f>
        <v>Gobierno Autónomo Municipal De Trinidad</v>
      </c>
      <c r="C557" s="229" t="s">
        <v>11991</v>
      </c>
      <c r="D557" s="217">
        <f>VLOOKUP(A557,'[1]RES. TRL'!A:C,2,FALSE)</f>
        <v>0</v>
      </c>
      <c r="E557" s="217">
        <f>VLOOKUP(A557,'[1]RES. TRL'!A:C,3,FALSE)</f>
        <v>0</v>
      </c>
      <c r="F557" s="217">
        <f>VLOOKUP(A557,[1]RES.CDI!A:B,2,FALSE)</f>
        <v>0</v>
      </c>
      <c r="G557" s="217">
        <f>VLOOKUP(A557,'[1]CUT Bs'!A:S,2,FALSE)</f>
        <v>0</v>
      </c>
      <c r="H557" s="217">
        <f>VLOOKUP(A557,'[1]CUT Bs'!A:S,3,FALSE)</f>
        <v>0</v>
      </c>
      <c r="I557" s="217">
        <f>VLOOKUP(A557,'[1]CUT Bs'!A:S,4,FALSE)</f>
        <v>0</v>
      </c>
      <c r="J557" s="217">
        <f>VLOOKUP(A557,'[1]CUT Bs'!A:S,5,FALSE)</f>
        <v>0</v>
      </c>
      <c r="K557" s="217">
        <f>VLOOKUP(A557,'[1]CUT Bs'!A:S,6,FALSE)</f>
        <v>0</v>
      </c>
      <c r="L557" s="217">
        <f>VLOOKUP(A557,'[1]CUT Bs'!A:S,7,FALSE)</f>
        <v>0</v>
      </c>
      <c r="M557" s="217">
        <f>VLOOKUP(A557,'[1]CUT Bs'!A:S,8,FALSE)</f>
        <v>0</v>
      </c>
      <c r="N557" s="217">
        <f>VLOOKUP(A557,'[1]CUT Bs'!A:S,9,FALSE)</f>
        <v>0</v>
      </c>
      <c r="O557" s="217">
        <f>VLOOKUP(A557,'[1]CUT Bs'!A:S,10,FALSE)</f>
        <v>0</v>
      </c>
      <c r="P557" s="217">
        <f>VLOOKUP(A557,'[1]CUT Bs'!A:S,11,FALSE)</f>
        <v>0</v>
      </c>
      <c r="Q557" s="217">
        <f>VLOOKUP(A557,'[1]CUT Bs'!A:S,12,FALSE)</f>
        <v>0</v>
      </c>
      <c r="R557" s="217">
        <f>VLOOKUP(A557,'[1]CUT Bs'!A:S,13,FALSE)</f>
        <v>0</v>
      </c>
      <c r="S557" s="217">
        <f>VLOOKUP(A557,'[1]CUT Bs'!A:S,14,FALSE)</f>
        <v>0</v>
      </c>
      <c r="T557" s="217">
        <f>VLOOKUP(A557,'[1]CUT Bs'!A:S,15,FALSE)</f>
        <v>0</v>
      </c>
      <c r="U557" s="217">
        <f>VLOOKUP(A557,'[1]CUT Bs'!A:S,16,FALSE)</f>
        <v>0</v>
      </c>
      <c r="V557" s="217">
        <f>VLOOKUP(A557,'[1]CUT Bs'!A:S,17,FALSE)</f>
        <v>0</v>
      </c>
      <c r="W557" s="217">
        <f>VLOOKUP(A557,'[1]RES. TRL'!F:H,2,FALSE)</f>
        <v>0</v>
      </c>
      <c r="X557" s="217">
        <f>VLOOKUP(A557,'[1]RES. TRL'!F:H,3,FALSE)</f>
        <v>0</v>
      </c>
      <c r="Y557" s="217">
        <f>VLOOKUP(A557,'[1]CUT USD'!A:N,2,FALSE)</f>
        <v>0</v>
      </c>
      <c r="Z557" s="217">
        <f>VLOOKUP(A557,'[1]CUT USD'!A:N,3,FALSE)</f>
        <v>0</v>
      </c>
      <c r="AA557" s="217">
        <f>VLOOKUP(A557,'[1]CUT USD'!A:N,4,FALSE)</f>
        <v>0</v>
      </c>
      <c r="AB557" s="217">
        <f>VLOOKUP(A557,'[1]CUT USD'!A:N,5,FALSE)</f>
        <v>0</v>
      </c>
      <c r="AC557" s="217">
        <f>VLOOKUP(A557,'[1]CUT USD'!A:N,6,FALSE)</f>
        <v>0</v>
      </c>
      <c r="AD557" s="217">
        <f>VLOOKUP(A557,'[1]CUT USD'!A:N,7,FALSE)</f>
        <v>0</v>
      </c>
      <c r="AE557" s="217">
        <f>VLOOKUP(A557,'[1]CUT USD'!A:N,8,FALSE)</f>
        <v>0</v>
      </c>
      <c r="AF557" s="217">
        <f>VLOOKUP(A557,'[1]CUT USD'!A:N,9,FALSE)</f>
        <v>0</v>
      </c>
      <c r="AG557" s="217">
        <f>VLOOKUP(A557,'[1]CUT USD'!A:N,10,FALSE)</f>
        <v>0</v>
      </c>
      <c r="AH557" s="217">
        <f>VLOOKUP(A557,'[1]CUT USD'!A:N,11,FALSE)</f>
        <v>0</v>
      </c>
      <c r="AI557" s="217">
        <f>VLOOKUP(A557,'[1]CUT USD'!A:N,12,FALSE)</f>
        <v>0</v>
      </c>
      <c r="AJ557" s="217">
        <f>VLOOKUP(A557,'[1]CUT USD'!A:N,13,FALSE)</f>
        <v>0</v>
      </c>
      <c r="AK557" s="217">
        <f>VLOOKUP(A557,'[1]CUT USD'!A:N,14,FALSE)</f>
        <v>0</v>
      </c>
      <c r="AL557" s="160">
        <f t="shared" si="10"/>
        <v>0</v>
      </c>
      <c r="AO557" s="84"/>
    </row>
    <row r="558" spans="1:41" ht="33" customHeight="1">
      <c r="A558" s="134">
        <v>1802</v>
      </c>
      <c r="B558" s="135" t="str">
        <f>PROPER(VLOOKUP(A558,[1]bd_lista!$A:$D,2,FALSE))</f>
        <v>Gobierno Autónomo Municipal De San Javier</v>
      </c>
      <c r="C558" s="229" t="s">
        <v>11991</v>
      </c>
      <c r="D558" s="217">
        <f>VLOOKUP(A558,'[1]RES. TRL'!A:C,2,FALSE)</f>
        <v>0</v>
      </c>
      <c r="E558" s="217">
        <f>VLOOKUP(A558,'[1]RES. TRL'!A:C,3,FALSE)</f>
        <v>0</v>
      </c>
      <c r="F558" s="217">
        <f>VLOOKUP(A558,[1]RES.CDI!A:B,2,FALSE)</f>
        <v>0</v>
      </c>
      <c r="G558" s="217">
        <f>VLOOKUP(A558,'[1]CUT Bs'!A:S,2,FALSE)</f>
        <v>0</v>
      </c>
      <c r="H558" s="217">
        <f>VLOOKUP(A558,'[1]CUT Bs'!A:S,3,FALSE)</f>
        <v>0</v>
      </c>
      <c r="I558" s="217">
        <f>VLOOKUP(A558,'[1]CUT Bs'!A:S,4,FALSE)</f>
        <v>0</v>
      </c>
      <c r="J558" s="217">
        <f>VLOOKUP(A558,'[1]CUT Bs'!A:S,5,FALSE)</f>
        <v>0</v>
      </c>
      <c r="K558" s="217">
        <f>VLOOKUP(A558,'[1]CUT Bs'!A:S,6,FALSE)</f>
        <v>0</v>
      </c>
      <c r="L558" s="217">
        <f>VLOOKUP(A558,'[1]CUT Bs'!A:S,7,FALSE)</f>
        <v>0</v>
      </c>
      <c r="M558" s="217">
        <f>VLOOKUP(A558,'[1]CUT Bs'!A:S,8,FALSE)</f>
        <v>0</v>
      </c>
      <c r="N558" s="217">
        <f>VLOOKUP(A558,'[1]CUT Bs'!A:S,9,FALSE)</f>
        <v>0</v>
      </c>
      <c r="O558" s="217">
        <f>VLOOKUP(A558,'[1]CUT Bs'!A:S,10,FALSE)</f>
        <v>0</v>
      </c>
      <c r="P558" s="217">
        <f>VLOOKUP(A558,'[1]CUT Bs'!A:S,11,FALSE)</f>
        <v>0</v>
      </c>
      <c r="Q558" s="217">
        <f>VLOOKUP(A558,'[1]CUT Bs'!A:S,12,FALSE)</f>
        <v>0</v>
      </c>
      <c r="R558" s="217">
        <f>VLOOKUP(A558,'[1]CUT Bs'!A:S,13,FALSE)</f>
        <v>0</v>
      </c>
      <c r="S558" s="217">
        <f>VLOOKUP(A558,'[1]CUT Bs'!A:S,14,FALSE)</f>
        <v>0</v>
      </c>
      <c r="T558" s="217">
        <f>VLOOKUP(A558,'[1]CUT Bs'!A:S,15,FALSE)</f>
        <v>0</v>
      </c>
      <c r="U558" s="217">
        <f>VLOOKUP(A558,'[1]CUT Bs'!A:S,16,FALSE)</f>
        <v>0</v>
      </c>
      <c r="V558" s="217">
        <f>VLOOKUP(A558,'[1]CUT Bs'!A:S,17,FALSE)</f>
        <v>0</v>
      </c>
      <c r="W558" s="217">
        <f>VLOOKUP(A558,'[1]RES. TRL'!F:H,2,FALSE)</f>
        <v>0</v>
      </c>
      <c r="X558" s="217">
        <f>VLOOKUP(A558,'[1]RES. TRL'!F:H,3,FALSE)</f>
        <v>0</v>
      </c>
      <c r="Y558" s="217">
        <f>VLOOKUP(A558,'[1]CUT USD'!A:N,2,FALSE)</f>
        <v>0</v>
      </c>
      <c r="Z558" s="217">
        <f>VLOOKUP(A558,'[1]CUT USD'!A:N,3,FALSE)</f>
        <v>0</v>
      </c>
      <c r="AA558" s="217">
        <f>VLOOKUP(A558,'[1]CUT USD'!A:N,4,FALSE)</f>
        <v>0</v>
      </c>
      <c r="AB558" s="217">
        <f>VLOOKUP(A558,'[1]CUT USD'!A:N,5,FALSE)</f>
        <v>0</v>
      </c>
      <c r="AC558" s="217">
        <f>VLOOKUP(A558,'[1]CUT USD'!A:N,6,FALSE)</f>
        <v>0</v>
      </c>
      <c r="AD558" s="217">
        <f>VLOOKUP(A558,'[1]CUT USD'!A:N,7,FALSE)</f>
        <v>0</v>
      </c>
      <c r="AE558" s="217">
        <f>VLOOKUP(A558,'[1]CUT USD'!A:N,8,FALSE)</f>
        <v>0</v>
      </c>
      <c r="AF558" s="217">
        <f>VLOOKUP(A558,'[1]CUT USD'!A:N,9,FALSE)</f>
        <v>0</v>
      </c>
      <c r="AG558" s="217">
        <f>VLOOKUP(A558,'[1]CUT USD'!A:N,10,FALSE)</f>
        <v>0</v>
      </c>
      <c r="AH558" s="217">
        <f>VLOOKUP(A558,'[1]CUT USD'!A:N,11,FALSE)</f>
        <v>0</v>
      </c>
      <c r="AI558" s="217">
        <f>VLOOKUP(A558,'[1]CUT USD'!A:N,12,FALSE)</f>
        <v>0</v>
      </c>
      <c r="AJ558" s="217">
        <f>VLOOKUP(A558,'[1]CUT USD'!A:N,13,FALSE)</f>
        <v>0</v>
      </c>
      <c r="AK558" s="217">
        <f>VLOOKUP(A558,'[1]CUT USD'!A:N,14,FALSE)</f>
        <v>0</v>
      </c>
      <c r="AL558" s="160">
        <f t="shared" si="10"/>
        <v>0</v>
      </c>
      <c r="AO558" s="84"/>
    </row>
    <row r="559" spans="1:41" ht="33" customHeight="1">
      <c r="A559" s="134">
        <v>1803</v>
      </c>
      <c r="B559" s="135" t="str">
        <f>PROPER(VLOOKUP(A559,[1]bd_lista!$A:$D,2,FALSE))</f>
        <v>Gobierno Autónomo Municipal De Riberalta</v>
      </c>
      <c r="C559" s="229" t="s">
        <v>11991</v>
      </c>
      <c r="D559" s="217">
        <f>VLOOKUP(A559,'[1]RES. TRL'!A:C,2,FALSE)</f>
        <v>0</v>
      </c>
      <c r="E559" s="217">
        <f>VLOOKUP(A559,'[1]RES. TRL'!A:C,3,FALSE)</f>
        <v>0</v>
      </c>
      <c r="F559" s="217">
        <f>VLOOKUP(A559,[1]RES.CDI!A:B,2,FALSE)</f>
        <v>0</v>
      </c>
      <c r="G559" s="217">
        <f>VLOOKUP(A559,'[1]CUT Bs'!A:S,2,FALSE)</f>
        <v>0</v>
      </c>
      <c r="H559" s="217">
        <f>VLOOKUP(A559,'[1]CUT Bs'!A:S,3,FALSE)</f>
        <v>0</v>
      </c>
      <c r="I559" s="217">
        <f>VLOOKUP(A559,'[1]CUT Bs'!A:S,4,FALSE)</f>
        <v>0</v>
      </c>
      <c r="J559" s="217">
        <f>VLOOKUP(A559,'[1]CUT Bs'!A:S,5,FALSE)</f>
        <v>0</v>
      </c>
      <c r="K559" s="217">
        <f>VLOOKUP(A559,'[1]CUT Bs'!A:S,6,FALSE)</f>
        <v>0</v>
      </c>
      <c r="L559" s="217">
        <f>VLOOKUP(A559,'[1]CUT Bs'!A:S,7,FALSE)</f>
        <v>0</v>
      </c>
      <c r="M559" s="217">
        <f>VLOOKUP(A559,'[1]CUT Bs'!A:S,8,FALSE)</f>
        <v>0</v>
      </c>
      <c r="N559" s="217">
        <f>VLOOKUP(A559,'[1]CUT Bs'!A:S,9,FALSE)</f>
        <v>0</v>
      </c>
      <c r="O559" s="217">
        <f>VLOOKUP(A559,'[1]CUT Bs'!A:S,10,FALSE)</f>
        <v>0</v>
      </c>
      <c r="P559" s="217">
        <f>VLOOKUP(A559,'[1]CUT Bs'!A:S,11,FALSE)</f>
        <v>0</v>
      </c>
      <c r="Q559" s="217">
        <f>VLOOKUP(A559,'[1]CUT Bs'!A:S,12,FALSE)</f>
        <v>0</v>
      </c>
      <c r="R559" s="217">
        <f>VLOOKUP(A559,'[1]CUT Bs'!A:S,13,FALSE)</f>
        <v>0</v>
      </c>
      <c r="S559" s="217">
        <f>VLOOKUP(A559,'[1]CUT Bs'!A:S,14,FALSE)</f>
        <v>0</v>
      </c>
      <c r="T559" s="217">
        <f>VLOOKUP(A559,'[1]CUT Bs'!A:S,15,FALSE)</f>
        <v>0</v>
      </c>
      <c r="U559" s="217">
        <f>VLOOKUP(A559,'[1]CUT Bs'!A:S,16,FALSE)</f>
        <v>0</v>
      </c>
      <c r="V559" s="217">
        <f>VLOOKUP(A559,'[1]CUT Bs'!A:S,17,FALSE)</f>
        <v>0</v>
      </c>
      <c r="W559" s="217">
        <f>VLOOKUP(A559,'[1]RES. TRL'!F:H,2,FALSE)</f>
        <v>0</v>
      </c>
      <c r="X559" s="217">
        <f>VLOOKUP(A559,'[1]RES. TRL'!F:H,3,FALSE)</f>
        <v>0</v>
      </c>
      <c r="Y559" s="217">
        <f>VLOOKUP(A559,'[1]CUT USD'!A:N,2,FALSE)</f>
        <v>0</v>
      </c>
      <c r="Z559" s="217">
        <f>VLOOKUP(A559,'[1]CUT USD'!A:N,3,FALSE)</f>
        <v>0</v>
      </c>
      <c r="AA559" s="217">
        <f>VLOOKUP(A559,'[1]CUT USD'!A:N,4,FALSE)</f>
        <v>0</v>
      </c>
      <c r="AB559" s="217">
        <f>VLOOKUP(A559,'[1]CUT USD'!A:N,5,FALSE)</f>
        <v>0</v>
      </c>
      <c r="AC559" s="217">
        <f>VLOOKUP(A559,'[1]CUT USD'!A:N,6,FALSE)</f>
        <v>0</v>
      </c>
      <c r="AD559" s="217">
        <f>VLOOKUP(A559,'[1]CUT USD'!A:N,7,FALSE)</f>
        <v>0</v>
      </c>
      <c r="AE559" s="217">
        <f>VLOOKUP(A559,'[1]CUT USD'!A:N,8,FALSE)</f>
        <v>0</v>
      </c>
      <c r="AF559" s="217">
        <f>VLOOKUP(A559,'[1]CUT USD'!A:N,9,FALSE)</f>
        <v>0</v>
      </c>
      <c r="AG559" s="217">
        <f>VLOOKUP(A559,'[1]CUT USD'!A:N,10,FALSE)</f>
        <v>0</v>
      </c>
      <c r="AH559" s="217">
        <f>VLOOKUP(A559,'[1]CUT USD'!A:N,11,FALSE)</f>
        <v>0</v>
      </c>
      <c r="AI559" s="217">
        <f>VLOOKUP(A559,'[1]CUT USD'!A:N,12,FALSE)</f>
        <v>0</v>
      </c>
      <c r="AJ559" s="217">
        <f>VLOOKUP(A559,'[1]CUT USD'!A:N,13,FALSE)</f>
        <v>0</v>
      </c>
      <c r="AK559" s="217">
        <f>VLOOKUP(A559,'[1]CUT USD'!A:N,14,FALSE)</f>
        <v>0</v>
      </c>
      <c r="AL559" s="160">
        <f t="shared" si="10"/>
        <v>0</v>
      </c>
      <c r="AO559" s="84"/>
    </row>
    <row r="560" spans="1:41" ht="33" customHeight="1">
      <c r="A560" s="134">
        <v>1805</v>
      </c>
      <c r="B560" s="135" t="str">
        <f>PROPER(VLOOKUP(A560,[1]bd_lista!$A:$D,2,FALSE))</f>
        <v>Gobierno Autónomo Municipal De Puerto Guayaramerín</v>
      </c>
      <c r="C560" s="229" t="s">
        <v>11991</v>
      </c>
      <c r="D560" s="217">
        <f>VLOOKUP(A560,'[1]RES. TRL'!A:C,2,FALSE)</f>
        <v>0</v>
      </c>
      <c r="E560" s="217">
        <f>VLOOKUP(A560,'[1]RES. TRL'!A:C,3,FALSE)</f>
        <v>0</v>
      </c>
      <c r="F560" s="217">
        <f>VLOOKUP(A560,[1]RES.CDI!A:B,2,FALSE)</f>
        <v>0</v>
      </c>
      <c r="G560" s="217">
        <f>VLOOKUP(A560,'[1]CUT Bs'!A:S,2,FALSE)</f>
        <v>0</v>
      </c>
      <c r="H560" s="217">
        <f>VLOOKUP(A560,'[1]CUT Bs'!A:S,3,FALSE)</f>
        <v>0</v>
      </c>
      <c r="I560" s="217">
        <f>VLOOKUP(A560,'[1]CUT Bs'!A:S,4,FALSE)</f>
        <v>0</v>
      </c>
      <c r="J560" s="217">
        <f>VLOOKUP(A560,'[1]CUT Bs'!A:S,5,FALSE)</f>
        <v>0</v>
      </c>
      <c r="K560" s="217">
        <f>VLOOKUP(A560,'[1]CUT Bs'!A:S,6,FALSE)</f>
        <v>0</v>
      </c>
      <c r="L560" s="217">
        <f>VLOOKUP(A560,'[1]CUT Bs'!A:S,7,FALSE)</f>
        <v>0</v>
      </c>
      <c r="M560" s="217">
        <f>VLOOKUP(A560,'[1]CUT Bs'!A:S,8,FALSE)</f>
        <v>0</v>
      </c>
      <c r="N560" s="217">
        <f>VLOOKUP(A560,'[1]CUT Bs'!A:S,9,FALSE)</f>
        <v>0</v>
      </c>
      <c r="O560" s="217">
        <f>VLOOKUP(A560,'[1]CUT Bs'!A:S,10,FALSE)</f>
        <v>0</v>
      </c>
      <c r="P560" s="217">
        <f>VLOOKUP(A560,'[1]CUT Bs'!A:S,11,FALSE)</f>
        <v>0</v>
      </c>
      <c r="Q560" s="217">
        <f>VLOOKUP(A560,'[1]CUT Bs'!A:S,12,FALSE)</f>
        <v>0</v>
      </c>
      <c r="R560" s="217">
        <f>VLOOKUP(A560,'[1]CUT Bs'!A:S,13,FALSE)</f>
        <v>0</v>
      </c>
      <c r="S560" s="217">
        <f>VLOOKUP(A560,'[1]CUT Bs'!A:S,14,FALSE)</f>
        <v>0</v>
      </c>
      <c r="T560" s="217">
        <f>VLOOKUP(A560,'[1]CUT Bs'!A:S,15,FALSE)</f>
        <v>0</v>
      </c>
      <c r="U560" s="217">
        <f>VLOOKUP(A560,'[1]CUT Bs'!A:S,16,FALSE)</f>
        <v>0</v>
      </c>
      <c r="V560" s="217">
        <f>VLOOKUP(A560,'[1]CUT Bs'!A:S,17,FALSE)</f>
        <v>0</v>
      </c>
      <c r="W560" s="217">
        <f>VLOOKUP(A560,'[1]RES. TRL'!F:H,2,FALSE)</f>
        <v>0</v>
      </c>
      <c r="X560" s="217">
        <f>VLOOKUP(A560,'[1]RES. TRL'!F:H,3,FALSE)</f>
        <v>0</v>
      </c>
      <c r="Y560" s="217">
        <f>VLOOKUP(A560,'[1]CUT USD'!A:N,2,FALSE)</f>
        <v>0</v>
      </c>
      <c r="Z560" s="217">
        <f>VLOOKUP(A560,'[1]CUT USD'!A:N,3,FALSE)</f>
        <v>0</v>
      </c>
      <c r="AA560" s="217">
        <f>VLOOKUP(A560,'[1]CUT USD'!A:N,4,FALSE)</f>
        <v>0</v>
      </c>
      <c r="AB560" s="217">
        <f>VLOOKUP(A560,'[1]CUT USD'!A:N,5,FALSE)</f>
        <v>0</v>
      </c>
      <c r="AC560" s="217">
        <f>VLOOKUP(A560,'[1]CUT USD'!A:N,6,FALSE)</f>
        <v>0</v>
      </c>
      <c r="AD560" s="217">
        <f>VLOOKUP(A560,'[1]CUT USD'!A:N,7,FALSE)</f>
        <v>0</v>
      </c>
      <c r="AE560" s="217">
        <f>VLOOKUP(A560,'[1]CUT USD'!A:N,8,FALSE)</f>
        <v>0</v>
      </c>
      <c r="AF560" s="217">
        <f>VLOOKUP(A560,'[1]CUT USD'!A:N,9,FALSE)</f>
        <v>0</v>
      </c>
      <c r="AG560" s="217">
        <f>VLOOKUP(A560,'[1]CUT USD'!A:N,10,FALSE)</f>
        <v>0</v>
      </c>
      <c r="AH560" s="217">
        <f>VLOOKUP(A560,'[1]CUT USD'!A:N,11,FALSE)</f>
        <v>0</v>
      </c>
      <c r="AI560" s="217">
        <f>VLOOKUP(A560,'[1]CUT USD'!A:N,12,FALSE)</f>
        <v>0</v>
      </c>
      <c r="AJ560" s="217">
        <f>VLOOKUP(A560,'[1]CUT USD'!A:N,13,FALSE)</f>
        <v>0</v>
      </c>
      <c r="AK560" s="217">
        <f>VLOOKUP(A560,'[1]CUT USD'!A:N,14,FALSE)</f>
        <v>0</v>
      </c>
      <c r="AL560" s="160">
        <f t="shared" si="10"/>
        <v>0</v>
      </c>
      <c r="AO560" s="84"/>
    </row>
    <row r="561" spans="1:41" ht="33" customHeight="1">
      <c r="A561" s="134">
        <v>1806</v>
      </c>
      <c r="B561" s="135" t="str">
        <f>PROPER(VLOOKUP(A561,[1]bd_lista!$A:$D,2,FALSE))</f>
        <v>Gobierno Autónomo Municipal De Reyes</v>
      </c>
      <c r="C561" s="229" t="s">
        <v>11991</v>
      </c>
      <c r="D561" s="217">
        <f>VLOOKUP(A561,'[1]RES. TRL'!A:C,2,FALSE)</f>
        <v>0</v>
      </c>
      <c r="E561" s="217">
        <f>VLOOKUP(A561,'[1]RES. TRL'!A:C,3,FALSE)</f>
        <v>0</v>
      </c>
      <c r="F561" s="217">
        <f>VLOOKUP(A561,[1]RES.CDI!A:B,2,FALSE)</f>
        <v>0</v>
      </c>
      <c r="G561" s="217">
        <f>VLOOKUP(A561,'[1]CUT Bs'!A:S,2,FALSE)</f>
        <v>0</v>
      </c>
      <c r="H561" s="217">
        <f>VLOOKUP(A561,'[1]CUT Bs'!A:S,3,FALSE)</f>
        <v>0</v>
      </c>
      <c r="I561" s="217">
        <f>VLOOKUP(A561,'[1]CUT Bs'!A:S,4,FALSE)</f>
        <v>0</v>
      </c>
      <c r="J561" s="217">
        <f>VLOOKUP(A561,'[1]CUT Bs'!A:S,5,FALSE)</f>
        <v>0</v>
      </c>
      <c r="K561" s="217">
        <f>VLOOKUP(A561,'[1]CUT Bs'!A:S,6,FALSE)</f>
        <v>0</v>
      </c>
      <c r="L561" s="217">
        <f>VLOOKUP(A561,'[1]CUT Bs'!A:S,7,FALSE)</f>
        <v>0</v>
      </c>
      <c r="M561" s="217">
        <f>VLOOKUP(A561,'[1]CUT Bs'!A:S,8,FALSE)</f>
        <v>0</v>
      </c>
      <c r="N561" s="217">
        <f>VLOOKUP(A561,'[1]CUT Bs'!A:S,9,FALSE)</f>
        <v>0</v>
      </c>
      <c r="O561" s="217">
        <f>VLOOKUP(A561,'[1]CUT Bs'!A:S,10,FALSE)</f>
        <v>0</v>
      </c>
      <c r="P561" s="217">
        <f>VLOOKUP(A561,'[1]CUT Bs'!A:S,11,FALSE)</f>
        <v>0</v>
      </c>
      <c r="Q561" s="217">
        <f>VLOOKUP(A561,'[1]CUT Bs'!A:S,12,FALSE)</f>
        <v>0</v>
      </c>
      <c r="R561" s="217">
        <f>VLOOKUP(A561,'[1]CUT Bs'!A:S,13,FALSE)</f>
        <v>0</v>
      </c>
      <c r="S561" s="217">
        <f>VLOOKUP(A561,'[1]CUT Bs'!A:S,14,FALSE)</f>
        <v>0</v>
      </c>
      <c r="T561" s="217">
        <f>VLOOKUP(A561,'[1]CUT Bs'!A:S,15,FALSE)</f>
        <v>0</v>
      </c>
      <c r="U561" s="217">
        <f>VLOOKUP(A561,'[1]CUT Bs'!A:S,16,FALSE)</f>
        <v>0</v>
      </c>
      <c r="V561" s="217">
        <f>VLOOKUP(A561,'[1]CUT Bs'!A:S,17,FALSE)</f>
        <v>0</v>
      </c>
      <c r="W561" s="217">
        <f>VLOOKUP(A561,'[1]RES. TRL'!F:H,2,FALSE)</f>
        <v>0</v>
      </c>
      <c r="X561" s="217">
        <f>VLOOKUP(A561,'[1]RES. TRL'!F:H,3,FALSE)</f>
        <v>0</v>
      </c>
      <c r="Y561" s="217">
        <f>VLOOKUP(A561,'[1]CUT USD'!A:N,2,FALSE)</f>
        <v>0</v>
      </c>
      <c r="Z561" s="217">
        <f>VLOOKUP(A561,'[1]CUT USD'!A:N,3,FALSE)</f>
        <v>0</v>
      </c>
      <c r="AA561" s="217">
        <f>VLOOKUP(A561,'[1]CUT USD'!A:N,4,FALSE)</f>
        <v>0</v>
      </c>
      <c r="AB561" s="217">
        <f>VLOOKUP(A561,'[1]CUT USD'!A:N,5,FALSE)</f>
        <v>0</v>
      </c>
      <c r="AC561" s="217">
        <f>VLOOKUP(A561,'[1]CUT USD'!A:N,6,FALSE)</f>
        <v>0</v>
      </c>
      <c r="AD561" s="217">
        <f>VLOOKUP(A561,'[1]CUT USD'!A:N,7,FALSE)</f>
        <v>0</v>
      </c>
      <c r="AE561" s="217">
        <f>VLOOKUP(A561,'[1]CUT USD'!A:N,8,FALSE)</f>
        <v>0</v>
      </c>
      <c r="AF561" s="217">
        <f>VLOOKUP(A561,'[1]CUT USD'!A:N,9,FALSE)</f>
        <v>0</v>
      </c>
      <c r="AG561" s="217">
        <f>VLOOKUP(A561,'[1]CUT USD'!A:N,10,FALSE)</f>
        <v>0</v>
      </c>
      <c r="AH561" s="217">
        <f>VLOOKUP(A561,'[1]CUT USD'!A:N,11,FALSE)</f>
        <v>0</v>
      </c>
      <c r="AI561" s="217">
        <f>VLOOKUP(A561,'[1]CUT USD'!A:N,12,FALSE)</f>
        <v>0</v>
      </c>
      <c r="AJ561" s="217">
        <f>VLOOKUP(A561,'[1]CUT USD'!A:N,13,FALSE)</f>
        <v>0</v>
      </c>
      <c r="AK561" s="217">
        <f>VLOOKUP(A561,'[1]CUT USD'!A:N,14,FALSE)</f>
        <v>0</v>
      </c>
      <c r="AL561" s="160">
        <f t="shared" si="10"/>
        <v>0</v>
      </c>
      <c r="AO561" s="84"/>
    </row>
    <row r="562" spans="1:41" ht="33" customHeight="1">
      <c r="A562" s="134">
        <v>1807</v>
      </c>
      <c r="B562" s="135" t="str">
        <f>PROPER(VLOOKUP(A562,[1]bd_lista!$A:$D,2,FALSE))</f>
        <v>Gobierno Autónomo Municipal De Puerto Rurrenabaque</v>
      </c>
      <c r="C562" s="229" t="s">
        <v>11991</v>
      </c>
      <c r="D562" s="217">
        <f>VLOOKUP(A562,'[1]RES. TRL'!A:C,2,FALSE)</f>
        <v>0</v>
      </c>
      <c r="E562" s="217">
        <f>VLOOKUP(A562,'[1]RES. TRL'!A:C,3,FALSE)</f>
        <v>0</v>
      </c>
      <c r="F562" s="217">
        <f>VLOOKUP(A562,[1]RES.CDI!A:B,2,FALSE)</f>
        <v>0</v>
      </c>
      <c r="G562" s="217">
        <f>VLOOKUP(A562,'[1]CUT Bs'!A:S,2,FALSE)</f>
        <v>0</v>
      </c>
      <c r="H562" s="217">
        <f>VLOOKUP(A562,'[1]CUT Bs'!A:S,3,FALSE)</f>
        <v>0</v>
      </c>
      <c r="I562" s="217">
        <f>VLOOKUP(A562,'[1]CUT Bs'!A:S,4,FALSE)</f>
        <v>0</v>
      </c>
      <c r="J562" s="217">
        <f>VLOOKUP(A562,'[1]CUT Bs'!A:S,5,FALSE)</f>
        <v>0</v>
      </c>
      <c r="K562" s="217">
        <f>VLOOKUP(A562,'[1]CUT Bs'!A:S,6,FALSE)</f>
        <v>0</v>
      </c>
      <c r="L562" s="217">
        <f>VLOOKUP(A562,'[1]CUT Bs'!A:S,7,FALSE)</f>
        <v>0</v>
      </c>
      <c r="M562" s="217">
        <f>VLOOKUP(A562,'[1]CUT Bs'!A:S,8,FALSE)</f>
        <v>0</v>
      </c>
      <c r="N562" s="217">
        <f>VLOOKUP(A562,'[1]CUT Bs'!A:S,9,FALSE)</f>
        <v>0</v>
      </c>
      <c r="O562" s="217">
        <f>VLOOKUP(A562,'[1]CUT Bs'!A:S,10,FALSE)</f>
        <v>0</v>
      </c>
      <c r="P562" s="217">
        <f>VLOOKUP(A562,'[1]CUT Bs'!A:S,11,FALSE)</f>
        <v>0</v>
      </c>
      <c r="Q562" s="217">
        <f>VLOOKUP(A562,'[1]CUT Bs'!A:S,12,FALSE)</f>
        <v>0</v>
      </c>
      <c r="R562" s="217">
        <f>VLOOKUP(A562,'[1]CUT Bs'!A:S,13,FALSE)</f>
        <v>0</v>
      </c>
      <c r="S562" s="217">
        <f>VLOOKUP(A562,'[1]CUT Bs'!A:S,14,FALSE)</f>
        <v>0</v>
      </c>
      <c r="T562" s="217">
        <f>VLOOKUP(A562,'[1]CUT Bs'!A:S,15,FALSE)</f>
        <v>0</v>
      </c>
      <c r="U562" s="217">
        <f>VLOOKUP(A562,'[1]CUT Bs'!A:S,16,FALSE)</f>
        <v>0</v>
      </c>
      <c r="V562" s="217">
        <f>VLOOKUP(A562,'[1]CUT Bs'!A:S,17,FALSE)</f>
        <v>0</v>
      </c>
      <c r="W562" s="217">
        <f>VLOOKUP(A562,'[1]RES. TRL'!F:H,2,FALSE)</f>
        <v>0</v>
      </c>
      <c r="X562" s="217">
        <f>VLOOKUP(A562,'[1]RES. TRL'!F:H,3,FALSE)</f>
        <v>0</v>
      </c>
      <c r="Y562" s="217">
        <f>VLOOKUP(A562,'[1]CUT USD'!A:N,2,FALSE)</f>
        <v>0</v>
      </c>
      <c r="Z562" s="217">
        <f>VLOOKUP(A562,'[1]CUT USD'!A:N,3,FALSE)</f>
        <v>0</v>
      </c>
      <c r="AA562" s="217">
        <f>VLOOKUP(A562,'[1]CUT USD'!A:N,4,FALSE)</f>
        <v>0</v>
      </c>
      <c r="AB562" s="217">
        <f>VLOOKUP(A562,'[1]CUT USD'!A:N,5,FALSE)</f>
        <v>0</v>
      </c>
      <c r="AC562" s="217">
        <f>VLOOKUP(A562,'[1]CUT USD'!A:N,6,FALSE)</f>
        <v>0</v>
      </c>
      <c r="AD562" s="217">
        <f>VLOOKUP(A562,'[1]CUT USD'!A:N,7,FALSE)</f>
        <v>0</v>
      </c>
      <c r="AE562" s="217">
        <f>VLOOKUP(A562,'[1]CUT USD'!A:N,8,FALSE)</f>
        <v>0</v>
      </c>
      <c r="AF562" s="217">
        <f>VLOOKUP(A562,'[1]CUT USD'!A:N,9,FALSE)</f>
        <v>0</v>
      </c>
      <c r="AG562" s="217">
        <f>VLOOKUP(A562,'[1]CUT USD'!A:N,10,FALSE)</f>
        <v>0</v>
      </c>
      <c r="AH562" s="217">
        <f>VLOOKUP(A562,'[1]CUT USD'!A:N,11,FALSE)</f>
        <v>0</v>
      </c>
      <c r="AI562" s="217">
        <f>VLOOKUP(A562,'[1]CUT USD'!A:N,12,FALSE)</f>
        <v>0</v>
      </c>
      <c r="AJ562" s="217">
        <f>VLOOKUP(A562,'[1]CUT USD'!A:N,13,FALSE)</f>
        <v>0</v>
      </c>
      <c r="AK562" s="217">
        <f>VLOOKUP(A562,'[1]CUT USD'!A:N,14,FALSE)</f>
        <v>0</v>
      </c>
      <c r="AL562" s="160">
        <f t="shared" si="10"/>
        <v>0</v>
      </c>
      <c r="AO562" s="84"/>
    </row>
    <row r="563" spans="1:41" ht="33" customHeight="1">
      <c r="A563" s="134">
        <v>1808</v>
      </c>
      <c r="B563" s="135" t="str">
        <f>PROPER(VLOOKUP(A563,[1]bd_lista!$A:$D,2,FALSE))</f>
        <v>Gobierno Autónomo Municipal De San Borja</v>
      </c>
      <c r="C563" s="229" t="s">
        <v>11991</v>
      </c>
      <c r="D563" s="217">
        <f>VLOOKUP(A563,'[1]RES. TRL'!A:C,2,FALSE)</f>
        <v>0</v>
      </c>
      <c r="E563" s="217">
        <f>VLOOKUP(A563,'[1]RES. TRL'!A:C,3,FALSE)</f>
        <v>0</v>
      </c>
      <c r="F563" s="217">
        <f>VLOOKUP(A563,[1]RES.CDI!A:B,2,FALSE)</f>
        <v>0</v>
      </c>
      <c r="G563" s="217">
        <f>VLOOKUP(A563,'[1]CUT Bs'!A:S,2,FALSE)</f>
        <v>0</v>
      </c>
      <c r="H563" s="217">
        <f>VLOOKUP(A563,'[1]CUT Bs'!A:S,3,FALSE)</f>
        <v>0</v>
      </c>
      <c r="I563" s="217">
        <f>VLOOKUP(A563,'[1]CUT Bs'!A:S,4,FALSE)</f>
        <v>0</v>
      </c>
      <c r="J563" s="217">
        <f>VLOOKUP(A563,'[1]CUT Bs'!A:S,5,FALSE)</f>
        <v>0</v>
      </c>
      <c r="K563" s="217">
        <f>VLOOKUP(A563,'[1]CUT Bs'!A:S,6,FALSE)</f>
        <v>0</v>
      </c>
      <c r="L563" s="217">
        <f>VLOOKUP(A563,'[1]CUT Bs'!A:S,7,FALSE)</f>
        <v>0</v>
      </c>
      <c r="M563" s="217">
        <f>VLOOKUP(A563,'[1]CUT Bs'!A:S,8,FALSE)</f>
        <v>0</v>
      </c>
      <c r="N563" s="217">
        <f>VLOOKUP(A563,'[1]CUT Bs'!A:S,9,FALSE)</f>
        <v>0</v>
      </c>
      <c r="O563" s="217">
        <f>VLOOKUP(A563,'[1]CUT Bs'!A:S,10,FALSE)</f>
        <v>0</v>
      </c>
      <c r="P563" s="217">
        <f>VLOOKUP(A563,'[1]CUT Bs'!A:S,11,FALSE)</f>
        <v>0</v>
      </c>
      <c r="Q563" s="217">
        <f>VLOOKUP(A563,'[1]CUT Bs'!A:S,12,FALSE)</f>
        <v>0</v>
      </c>
      <c r="R563" s="217">
        <f>VLOOKUP(A563,'[1]CUT Bs'!A:S,13,FALSE)</f>
        <v>0</v>
      </c>
      <c r="S563" s="217">
        <f>VLOOKUP(A563,'[1]CUT Bs'!A:S,14,FALSE)</f>
        <v>0</v>
      </c>
      <c r="T563" s="217">
        <f>VLOOKUP(A563,'[1]CUT Bs'!A:S,15,FALSE)</f>
        <v>0</v>
      </c>
      <c r="U563" s="217">
        <f>VLOOKUP(A563,'[1]CUT Bs'!A:S,16,FALSE)</f>
        <v>0</v>
      </c>
      <c r="V563" s="217">
        <f>VLOOKUP(A563,'[1]CUT Bs'!A:S,17,FALSE)</f>
        <v>0</v>
      </c>
      <c r="W563" s="217">
        <f>VLOOKUP(A563,'[1]RES. TRL'!F:H,2,FALSE)</f>
        <v>0</v>
      </c>
      <c r="X563" s="217">
        <f>VLOOKUP(A563,'[1]RES. TRL'!F:H,3,FALSE)</f>
        <v>0</v>
      </c>
      <c r="Y563" s="217">
        <f>VLOOKUP(A563,'[1]CUT USD'!A:N,2,FALSE)</f>
        <v>0</v>
      </c>
      <c r="Z563" s="217">
        <f>VLOOKUP(A563,'[1]CUT USD'!A:N,3,FALSE)</f>
        <v>0</v>
      </c>
      <c r="AA563" s="217">
        <f>VLOOKUP(A563,'[1]CUT USD'!A:N,4,FALSE)</f>
        <v>0</v>
      </c>
      <c r="AB563" s="217">
        <f>VLOOKUP(A563,'[1]CUT USD'!A:N,5,FALSE)</f>
        <v>0</v>
      </c>
      <c r="AC563" s="217">
        <f>VLOOKUP(A563,'[1]CUT USD'!A:N,6,FALSE)</f>
        <v>0</v>
      </c>
      <c r="AD563" s="217">
        <f>VLOOKUP(A563,'[1]CUT USD'!A:N,7,FALSE)</f>
        <v>0</v>
      </c>
      <c r="AE563" s="217">
        <f>VLOOKUP(A563,'[1]CUT USD'!A:N,8,FALSE)</f>
        <v>0</v>
      </c>
      <c r="AF563" s="217">
        <f>VLOOKUP(A563,'[1]CUT USD'!A:N,9,FALSE)</f>
        <v>0</v>
      </c>
      <c r="AG563" s="217">
        <f>VLOOKUP(A563,'[1]CUT USD'!A:N,10,FALSE)</f>
        <v>0</v>
      </c>
      <c r="AH563" s="217">
        <f>VLOOKUP(A563,'[1]CUT USD'!A:N,11,FALSE)</f>
        <v>0</v>
      </c>
      <c r="AI563" s="217">
        <f>VLOOKUP(A563,'[1]CUT USD'!A:N,12,FALSE)</f>
        <v>0</v>
      </c>
      <c r="AJ563" s="217">
        <f>VLOOKUP(A563,'[1]CUT USD'!A:N,13,FALSE)</f>
        <v>0</v>
      </c>
      <c r="AK563" s="217">
        <f>VLOOKUP(A563,'[1]CUT USD'!A:N,14,FALSE)</f>
        <v>0</v>
      </c>
      <c r="AL563" s="160">
        <f t="shared" si="10"/>
        <v>0</v>
      </c>
      <c r="AO563" s="84"/>
    </row>
    <row r="564" spans="1:41" ht="33" customHeight="1">
      <c r="A564" s="134">
        <v>1809</v>
      </c>
      <c r="B564" s="135" t="str">
        <f>PROPER(VLOOKUP(A564,[1]bd_lista!$A:$D,2,FALSE))</f>
        <v>Gobierno Autónomo Municipal De Santa Rosa</v>
      </c>
      <c r="C564" s="229" t="s">
        <v>11991</v>
      </c>
      <c r="D564" s="217">
        <f>VLOOKUP(A564,'[1]RES. TRL'!A:C,2,FALSE)</f>
        <v>0</v>
      </c>
      <c r="E564" s="217">
        <f>VLOOKUP(A564,'[1]RES. TRL'!A:C,3,FALSE)</f>
        <v>0</v>
      </c>
      <c r="F564" s="217">
        <f>VLOOKUP(A564,[1]RES.CDI!A:B,2,FALSE)</f>
        <v>0</v>
      </c>
      <c r="G564" s="217">
        <f>VLOOKUP(A564,'[1]CUT Bs'!A:S,2,FALSE)</f>
        <v>0</v>
      </c>
      <c r="H564" s="217">
        <f>VLOOKUP(A564,'[1]CUT Bs'!A:S,3,FALSE)</f>
        <v>0</v>
      </c>
      <c r="I564" s="217">
        <f>VLOOKUP(A564,'[1]CUT Bs'!A:S,4,FALSE)</f>
        <v>0</v>
      </c>
      <c r="J564" s="217">
        <f>VLOOKUP(A564,'[1]CUT Bs'!A:S,5,FALSE)</f>
        <v>0</v>
      </c>
      <c r="K564" s="217">
        <f>VLOOKUP(A564,'[1]CUT Bs'!A:S,6,FALSE)</f>
        <v>0</v>
      </c>
      <c r="L564" s="217">
        <f>VLOOKUP(A564,'[1]CUT Bs'!A:S,7,FALSE)</f>
        <v>0</v>
      </c>
      <c r="M564" s="217">
        <f>VLOOKUP(A564,'[1]CUT Bs'!A:S,8,FALSE)</f>
        <v>0</v>
      </c>
      <c r="N564" s="217">
        <f>VLOOKUP(A564,'[1]CUT Bs'!A:S,9,FALSE)</f>
        <v>0</v>
      </c>
      <c r="O564" s="217">
        <f>VLOOKUP(A564,'[1]CUT Bs'!A:S,10,FALSE)</f>
        <v>0</v>
      </c>
      <c r="P564" s="217">
        <f>VLOOKUP(A564,'[1]CUT Bs'!A:S,11,FALSE)</f>
        <v>0</v>
      </c>
      <c r="Q564" s="217">
        <f>VLOOKUP(A564,'[1]CUT Bs'!A:S,12,FALSE)</f>
        <v>0</v>
      </c>
      <c r="R564" s="217">
        <f>VLOOKUP(A564,'[1]CUT Bs'!A:S,13,FALSE)</f>
        <v>0</v>
      </c>
      <c r="S564" s="217">
        <f>VLOOKUP(A564,'[1]CUT Bs'!A:S,14,FALSE)</f>
        <v>0</v>
      </c>
      <c r="T564" s="217">
        <f>VLOOKUP(A564,'[1]CUT Bs'!A:S,15,FALSE)</f>
        <v>0</v>
      </c>
      <c r="U564" s="217">
        <f>VLOOKUP(A564,'[1]CUT Bs'!A:S,16,FALSE)</f>
        <v>0</v>
      </c>
      <c r="V564" s="217">
        <f>VLOOKUP(A564,'[1]CUT Bs'!A:S,17,FALSE)</f>
        <v>0</v>
      </c>
      <c r="W564" s="217">
        <f>VLOOKUP(A564,'[1]RES. TRL'!F:H,2,FALSE)</f>
        <v>0</v>
      </c>
      <c r="X564" s="217">
        <f>VLOOKUP(A564,'[1]RES. TRL'!F:H,3,FALSE)</f>
        <v>0</v>
      </c>
      <c r="Y564" s="217">
        <f>VLOOKUP(A564,'[1]CUT USD'!A:N,2,FALSE)</f>
        <v>0</v>
      </c>
      <c r="Z564" s="217">
        <f>VLOOKUP(A564,'[1]CUT USD'!A:N,3,FALSE)</f>
        <v>0</v>
      </c>
      <c r="AA564" s="217">
        <f>VLOOKUP(A564,'[1]CUT USD'!A:N,4,FALSE)</f>
        <v>0</v>
      </c>
      <c r="AB564" s="217">
        <f>VLOOKUP(A564,'[1]CUT USD'!A:N,5,FALSE)</f>
        <v>0</v>
      </c>
      <c r="AC564" s="217">
        <f>VLOOKUP(A564,'[1]CUT USD'!A:N,6,FALSE)</f>
        <v>0</v>
      </c>
      <c r="AD564" s="217">
        <f>VLOOKUP(A564,'[1]CUT USD'!A:N,7,FALSE)</f>
        <v>0</v>
      </c>
      <c r="AE564" s="217">
        <f>VLOOKUP(A564,'[1]CUT USD'!A:N,8,FALSE)</f>
        <v>0</v>
      </c>
      <c r="AF564" s="217">
        <f>VLOOKUP(A564,'[1]CUT USD'!A:N,9,FALSE)</f>
        <v>0</v>
      </c>
      <c r="AG564" s="217">
        <f>VLOOKUP(A564,'[1]CUT USD'!A:N,10,FALSE)</f>
        <v>0</v>
      </c>
      <c r="AH564" s="217">
        <f>VLOOKUP(A564,'[1]CUT USD'!A:N,11,FALSE)</f>
        <v>0</v>
      </c>
      <c r="AI564" s="217">
        <f>VLOOKUP(A564,'[1]CUT USD'!A:N,12,FALSE)</f>
        <v>0</v>
      </c>
      <c r="AJ564" s="217">
        <f>VLOOKUP(A564,'[1]CUT USD'!A:N,13,FALSE)</f>
        <v>0</v>
      </c>
      <c r="AK564" s="217">
        <f>VLOOKUP(A564,'[1]CUT USD'!A:N,14,FALSE)</f>
        <v>0</v>
      </c>
      <c r="AL564" s="160">
        <f t="shared" si="10"/>
        <v>0</v>
      </c>
      <c r="AO564" s="84"/>
    </row>
    <row r="565" spans="1:41" ht="33" customHeight="1">
      <c r="A565" s="134">
        <v>1810</v>
      </c>
      <c r="B565" s="135" t="str">
        <f>PROPER(VLOOKUP(A565,[1]bd_lista!$A:$D,2,FALSE))</f>
        <v>Gobierno Autónomo Municipal De Santa Ana</v>
      </c>
      <c r="C565" s="229" t="s">
        <v>11991</v>
      </c>
      <c r="D565" s="217">
        <f>VLOOKUP(A565,'[1]RES. TRL'!A:C,2,FALSE)</f>
        <v>0</v>
      </c>
      <c r="E565" s="217">
        <f>VLOOKUP(A565,'[1]RES. TRL'!A:C,3,FALSE)</f>
        <v>0</v>
      </c>
      <c r="F565" s="217">
        <f>VLOOKUP(A565,[1]RES.CDI!A:B,2,FALSE)</f>
        <v>0</v>
      </c>
      <c r="G565" s="217">
        <f>VLOOKUP(A565,'[1]CUT Bs'!A:S,2,FALSE)</f>
        <v>0</v>
      </c>
      <c r="H565" s="217">
        <f>VLOOKUP(A565,'[1]CUT Bs'!A:S,3,FALSE)</f>
        <v>0</v>
      </c>
      <c r="I565" s="217">
        <f>VLOOKUP(A565,'[1]CUT Bs'!A:S,4,FALSE)</f>
        <v>0</v>
      </c>
      <c r="J565" s="217">
        <f>VLOOKUP(A565,'[1]CUT Bs'!A:S,5,FALSE)</f>
        <v>0</v>
      </c>
      <c r="K565" s="217">
        <f>VLOOKUP(A565,'[1]CUT Bs'!A:S,6,FALSE)</f>
        <v>0</v>
      </c>
      <c r="L565" s="217">
        <f>VLOOKUP(A565,'[1]CUT Bs'!A:S,7,FALSE)</f>
        <v>0</v>
      </c>
      <c r="M565" s="217">
        <f>VLOOKUP(A565,'[1]CUT Bs'!A:S,8,FALSE)</f>
        <v>0</v>
      </c>
      <c r="N565" s="217">
        <f>VLOOKUP(A565,'[1]CUT Bs'!A:S,9,FALSE)</f>
        <v>0</v>
      </c>
      <c r="O565" s="217">
        <f>VLOOKUP(A565,'[1]CUT Bs'!A:S,10,FALSE)</f>
        <v>0</v>
      </c>
      <c r="P565" s="217">
        <f>VLOOKUP(A565,'[1]CUT Bs'!A:S,11,FALSE)</f>
        <v>0</v>
      </c>
      <c r="Q565" s="217">
        <f>VLOOKUP(A565,'[1]CUT Bs'!A:S,12,FALSE)</f>
        <v>0</v>
      </c>
      <c r="R565" s="217">
        <f>VLOOKUP(A565,'[1]CUT Bs'!A:S,13,FALSE)</f>
        <v>0</v>
      </c>
      <c r="S565" s="217">
        <f>VLOOKUP(A565,'[1]CUT Bs'!A:S,14,FALSE)</f>
        <v>0</v>
      </c>
      <c r="T565" s="217">
        <f>VLOOKUP(A565,'[1]CUT Bs'!A:S,15,FALSE)</f>
        <v>0</v>
      </c>
      <c r="U565" s="217">
        <f>VLOOKUP(A565,'[1]CUT Bs'!A:S,16,FALSE)</f>
        <v>0</v>
      </c>
      <c r="V565" s="217">
        <f>VLOOKUP(A565,'[1]CUT Bs'!A:S,17,FALSE)</f>
        <v>0</v>
      </c>
      <c r="W565" s="217">
        <f>VLOOKUP(A565,'[1]RES. TRL'!F:H,2,FALSE)</f>
        <v>0</v>
      </c>
      <c r="X565" s="217">
        <f>VLOOKUP(A565,'[1]RES. TRL'!F:H,3,FALSE)</f>
        <v>0</v>
      </c>
      <c r="Y565" s="217">
        <f>VLOOKUP(A565,'[1]CUT USD'!A:N,2,FALSE)</f>
        <v>0</v>
      </c>
      <c r="Z565" s="217">
        <f>VLOOKUP(A565,'[1]CUT USD'!A:N,3,FALSE)</f>
        <v>0</v>
      </c>
      <c r="AA565" s="217">
        <f>VLOOKUP(A565,'[1]CUT USD'!A:N,4,FALSE)</f>
        <v>0</v>
      </c>
      <c r="AB565" s="217">
        <f>VLOOKUP(A565,'[1]CUT USD'!A:N,5,FALSE)</f>
        <v>0</v>
      </c>
      <c r="AC565" s="217">
        <f>VLOOKUP(A565,'[1]CUT USD'!A:N,6,FALSE)</f>
        <v>0</v>
      </c>
      <c r="AD565" s="217">
        <f>VLOOKUP(A565,'[1]CUT USD'!A:N,7,FALSE)</f>
        <v>0</v>
      </c>
      <c r="AE565" s="217">
        <f>VLOOKUP(A565,'[1]CUT USD'!A:N,8,FALSE)</f>
        <v>0</v>
      </c>
      <c r="AF565" s="217">
        <f>VLOOKUP(A565,'[1]CUT USD'!A:N,9,FALSE)</f>
        <v>0</v>
      </c>
      <c r="AG565" s="217">
        <f>VLOOKUP(A565,'[1]CUT USD'!A:N,10,FALSE)</f>
        <v>0</v>
      </c>
      <c r="AH565" s="217">
        <f>VLOOKUP(A565,'[1]CUT USD'!A:N,11,FALSE)</f>
        <v>0</v>
      </c>
      <c r="AI565" s="217">
        <f>VLOOKUP(A565,'[1]CUT USD'!A:N,12,FALSE)</f>
        <v>0</v>
      </c>
      <c r="AJ565" s="217">
        <f>VLOOKUP(A565,'[1]CUT USD'!A:N,13,FALSE)</f>
        <v>0</v>
      </c>
      <c r="AK565" s="217">
        <f>VLOOKUP(A565,'[1]CUT USD'!A:N,14,FALSE)</f>
        <v>0</v>
      </c>
      <c r="AL565" s="160">
        <f t="shared" si="10"/>
        <v>0</v>
      </c>
      <c r="AO565" s="84"/>
    </row>
    <row r="566" spans="1:41" ht="33" customHeight="1">
      <c r="A566" s="134">
        <v>1811</v>
      </c>
      <c r="B566" s="135" t="str">
        <f>PROPER(VLOOKUP(A566,[1]bd_lista!$A:$D,2,FALSE))</f>
        <v>Gobierno Autónomo Municipal De San Ignacio</v>
      </c>
      <c r="C566" s="229" t="s">
        <v>11991</v>
      </c>
      <c r="D566" s="217">
        <f>VLOOKUP(A566,'[1]RES. TRL'!A:C,2,FALSE)</f>
        <v>0</v>
      </c>
      <c r="E566" s="217">
        <f>VLOOKUP(A566,'[1]RES. TRL'!A:C,3,FALSE)</f>
        <v>0</v>
      </c>
      <c r="F566" s="217">
        <f>VLOOKUP(A566,[1]RES.CDI!A:B,2,FALSE)</f>
        <v>0</v>
      </c>
      <c r="G566" s="217">
        <f>VLOOKUP(A566,'[1]CUT Bs'!A:S,2,FALSE)</f>
        <v>0</v>
      </c>
      <c r="H566" s="217">
        <f>VLOOKUP(A566,'[1]CUT Bs'!A:S,3,FALSE)</f>
        <v>0</v>
      </c>
      <c r="I566" s="217">
        <f>VLOOKUP(A566,'[1]CUT Bs'!A:S,4,FALSE)</f>
        <v>0</v>
      </c>
      <c r="J566" s="217">
        <f>VLOOKUP(A566,'[1]CUT Bs'!A:S,5,FALSE)</f>
        <v>0</v>
      </c>
      <c r="K566" s="217">
        <f>VLOOKUP(A566,'[1]CUT Bs'!A:S,6,FALSE)</f>
        <v>0</v>
      </c>
      <c r="L566" s="217">
        <f>VLOOKUP(A566,'[1]CUT Bs'!A:S,7,FALSE)</f>
        <v>0</v>
      </c>
      <c r="M566" s="217">
        <f>VLOOKUP(A566,'[1]CUT Bs'!A:S,8,FALSE)</f>
        <v>0</v>
      </c>
      <c r="N566" s="217">
        <f>VLOOKUP(A566,'[1]CUT Bs'!A:S,9,FALSE)</f>
        <v>0</v>
      </c>
      <c r="O566" s="217">
        <f>VLOOKUP(A566,'[1]CUT Bs'!A:S,10,FALSE)</f>
        <v>0</v>
      </c>
      <c r="P566" s="217">
        <f>VLOOKUP(A566,'[1]CUT Bs'!A:S,11,FALSE)</f>
        <v>0</v>
      </c>
      <c r="Q566" s="217">
        <f>VLOOKUP(A566,'[1]CUT Bs'!A:S,12,FALSE)</f>
        <v>0</v>
      </c>
      <c r="R566" s="217">
        <f>VLOOKUP(A566,'[1]CUT Bs'!A:S,13,FALSE)</f>
        <v>0</v>
      </c>
      <c r="S566" s="217">
        <f>VLOOKUP(A566,'[1]CUT Bs'!A:S,14,FALSE)</f>
        <v>0</v>
      </c>
      <c r="T566" s="217">
        <f>VLOOKUP(A566,'[1]CUT Bs'!A:S,15,FALSE)</f>
        <v>0</v>
      </c>
      <c r="U566" s="217">
        <f>VLOOKUP(A566,'[1]CUT Bs'!A:S,16,FALSE)</f>
        <v>0</v>
      </c>
      <c r="V566" s="217">
        <f>VLOOKUP(A566,'[1]CUT Bs'!A:S,17,FALSE)</f>
        <v>0</v>
      </c>
      <c r="W566" s="217">
        <f>VLOOKUP(A566,'[1]RES. TRL'!F:H,2,FALSE)</f>
        <v>0</v>
      </c>
      <c r="X566" s="217">
        <f>VLOOKUP(A566,'[1]RES. TRL'!F:H,3,FALSE)</f>
        <v>0</v>
      </c>
      <c r="Y566" s="217">
        <f>VLOOKUP(A566,'[1]CUT USD'!A:N,2,FALSE)</f>
        <v>0</v>
      </c>
      <c r="Z566" s="217">
        <f>VLOOKUP(A566,'[1]CUT USD'!A:N,3,FALSE)</f>
        <v>0</v>
      </c>
      <c r="AA566" s="217">
        <f>VLOOKUP(A566,'[1]CUT USD'!A:N,4,FALSE)</f>
        <v>0</v>
      </c>
      <c r="AB566" s="217">
        <f>VLOOKUP(A566,'[1]CUT USD'!A:N,5,FALSE)</f>
        <v>0</v>
      </c>
      <c r="AC566" s="217">
        <f>VLOOKUP(A566,'[1]CUT USD'!A:N,6,FALSE)</f>
        <v>0</v>
      </c>
      <c r="AD566" s="217">
        <f>VLOOKUP(A566,'[1]CUT USD'!A:N,7,FALSE)</f>
        <v>0</v>
      </c>
      <c r="AE566" s="217">
        <f>VLOOKUP(A566,'[1]CUT USD'!A:N,8,FALSE)</f>
        <v>0</v>
      </c>
      <c r="AF566" s="217">
        <f>VLOOKUP(A566,'[1]CUT USD'!A:N,9,FALSE)</f>
        <v>0</v>
      </c>
      <c r="AG566" s="217">
        <f>VLOOKUP(A566,'[1]CUT USD'!A:N,10,FALSE)</f>
        <v>0</v>
      </c>
      <c r="AH566" s="217">
        <f>VLOOKUP(A566,'[1]CUT USD'!A:N,11,FALSE)</f>
        <v>0</v>
      </c>
      <c r="AI566" s="217">
        <f>VLOOKUP(A566,'[1]CUT USD'!A:N,12,FALSE)</f>
        <v>0</v>
      </c>
      <c r="AJ566" s="217">
        <f>VLOOKUP(A566,'[1]CUT USD'!A:N,13,FALSE)</f>
        <v>0</v>
      </c>
      <c r="AK566" s="217">
        <f>VLOOKUP(A566,'[1]CUT USD'!A:N,14,FALSE)</f>
        <v>0</v>
      </c>
      <c r="AL566" s="160">
        <f t="shared" si="10"/>
        <v>0</v>
      </c>
      <c r="AO566" s="84"/>
    </row>
    <row r="567" spans="1:41" ht="33" customHeight="1">
      <c r="A567" s="134">
        <v>1812</v>
      </c>
      <c r="B567" s="135" t="str">
        <f>PROPER(VLOOKUP(A567,[1]bd_lista!$A:$D,2,FALSE))</f>
        <v>Gobierno Autónomo Municipal De Loreto</v>
      </c>
      <c r="C567" s="229" t="s">
        <v>11991</v>
      </c>
      <c r="D567" s="217">
        <f>VLOOKUP(A567,'[1]RES. TRL'!A:C,2,FALSE)</f>
        <v>0</v>
      </c>
      <c r="E567" s="217">
        <f>VLOOKUP(A567,'[1]RES. TRL'!A:C,3,FALSE)</f>
        <v>0</v>
      </c>
      <c r="F567" s="217">
        <f>VLOOKUP(A567,[1]RES.CDI!A:B,2,FALSE)</f>
        <v>0</v>
      </c>
      <c r="G567" s="217">
        <f>VLOOKUP(A567,'[1]CUT Bs'!A:S,2,FALSE)</f>
        <v>0</v>
      </c>
      <c r="H567" s="217">
        <f>VLOOKUP(A567,'[1]CUT Bs'!A:S,3,FALSE)</f>
        <v>0</v>
      </c>
      <c r="I567" s="217">
        <f>VLOOKUP(A567,'[1]CUT Bs'!A:S,4,FALSE)</f>
        <v>0</v>
      </c>
      <c r="J567" s="217">
        <f>VLOOKUP(A567,'[1]CUT Bs'!A:S,5,FALSE)</f>
        <v>0</v>
      </c>
      <c r="K567" s="217">
        <f>VLOOKUP(A567,'[1]CUT Bs'!A:S,6,FALSE)</f>
        <v>0</v>
      </c>
      <c r="L567" s="217">
        <f>VLOOKUP(A567,'[1]CUT Bs'!A:S,7,FALSE)</f>
        <v>0</v>
      </c>
      <c r="M567" s="217">
        <f>VLOOKUP(A567,'[1]CUT Bs'!A:S,8,FALSE)</f>
        <v>0</v>
      </c>
      <c r="N567" s="217">
        <f>VLOOKUP(A567,'[1]CUT Bs'!A:S,9,FALSE)</f>
        <v>0</v>
      </c>
      <c r="O567" s="217">
        <f>VLOOKUP(A567,'[1]CUT Bs'!A:S,10,FALSE)</f>
        <v>0</v>
      </c>
      <c r="P567" s="217">
        <f>VLOOKUP(A567,'[1]CUT Bs'!A:S,11,FALSE)</f>
        <v>0</v>
      </c>
      <c r="Q567" s="217">
        <f>VLOOKUP(A567,'[1]CUT Bs'!A:S,12,FALSE)</f>
        <v>0</v>
      </c>
      <c r="R567" s="217">
        <f>VLOOKUP(A567,'[1]CUT Bs'!A:S,13,FALSE)</f>
        <v>0</v>
      </c>
      <c r="S567" s="217">
        <f>VLOOKUP(A567,'[1]CUT Bs'!A:S,14,FALSE)</f>
        <v>0</v>
      </c>
      <c r="T567" s="217">
        <f>VLOOKUP(A567,'[1]CUT Bs'!A:S,15,FALSE)</f>
        <v>0</v>
      </c>
      <c r="U567" s="217">
        <f>VLOOKUP(A567,'[1]CUT Bs'!A:S,16,FALSE)</f>
        <v>0</v>
      </c>
      <c r="V567" s="217">
        <f>VLOOKUP(A567,'[1]CUT Bs'!A:S,17,FALSE)</f>
        <v>0</v>
      </c>
      <c r="W567" s="217">
        <f>VLOOKUP(A567,'[1]RES. TRL'!F:H,2,FALSE)</f>
        <v>0</v>
      </c>
      <c r="X567" s="217">
        <f>VLOOKUP(A567,'[1]RES. TRL'!F:H,3,FALSE)</f>
        <v>0</v>
      </c>
      <c r="Y567" s="217">
        <f>VLOOKUP(A567,'[1]CUT USD'!A:N,2,FALSE)</f>
        <v>0</v>
      </c>
      <c r="Z567" s="217">
        <f>VLOOKUP(A567,'[1]CUT USD'!A:N,3,FALSE)</f>
        <v>0</v>
      </c>
      <c r="AA567" s="217">
        <f>VLOOKUP(A567,'[1]CUT USD'!A:N,4,FALSE)</f>
        <v>0</v>
      </c>
      <c r="AB567" s="217">
        <f>VLOOKUP(A567,'[1]CUT USD'!A:N,5,FALSE)</f>
        <v>0</v>
      </c>
      <c r="AC567" s="217">
        <f>VLOOKUP(A567,'[1]CUT USD'!A:N,6,FALSE)</f>
        <v>0</v>
      </c>
      <c r="AD567" s="217">
        <f>VLOOKUP(A567,'[1]CUT USD'!A:N,7,FALSE)</f>
        <v>0</v>
      </c>
      <c r="AE567" s="217">
        <f>VLOOKUP(A567,'[1]CUT USD'!A:N,8,FALSE)</f>
        <v>0</v>
      </c>
      <c r="AF567" s="217">
        <f>VLOOKUP(A567,'[1]CUT USD'!A:N,9,FALSE)</f>
        <v>0</v>
      </c>
      <c r="AG567" s="217">
        <f>VLOOKUP(A567,'[1]CUT USD'!A:N,10,FALSE)</f>
        <v>0</v>
      </c>
      <c r="AH567" s="217">
        <f>VLOOKUP(A567,'[1]CUT USD'!A:N,11,FALSE)</f>
        <v>0</v>
      </c>
      <c r="AI567" s="217">
        <f>VLOOKUP(A567,'[1]CUT USD'!A:N,12,FALSE)</f>
        <v>0</v>
      </c>
      <c r="AJ567" s="217">
        <f>VLOOKUP(A567,'[1]CUT USD'!A:N,13,FALSE)</f>
        <v>0</v>
      </c>
      <c r="AK567" s="217">
        <f>VLOOKUP(A567,'[1]CUT USD'!A:N,14,FALSE)</f>
        <v>0</v>
      </c>
      <c r="AL567" s="160">
        <f t="shared" si="10"/>
        <v>0</v>
      </c>
      <c r="AO567" s="84"/>
    </row>
    <row r="568" spans="1:41" ht="33" customHeight="1">
      <c r="A568" s="134">
        <v>1813</v>
      </c>
      <c r="B568" s="135" t="str">
        <f>PROPER(VLOOKUP(A568,[1]bd_lista!$A:$D,2,FALSE))</f>
        <v>Gobierno Autónomo Municipal De San Andrés</v>
      </c>
      <c r="C568" s="229" t="s">
        <v>11991</v>
      </c>
      <c r="D568" s="217">
        <f>VLOOKUP(A568,'[1]RES. TRL'!A:C,2,FALSE)</f>
        <v>0</v>
      </c>
      <c r="E568" s="217">
        <f>VLOOKUP(A568,'[1]RES. TRL'!A:C,3,FALSE)</f>
        <v>0</v>
      </c>
      <c r="F568" s="217">
        <f>VLOOKUP(A568,[1]RES.CDI!A:B,2,FALSE)</f>
        <v>0</v>
      </c>
      <c r="G568" s="217">
        <f>VLOOKUP(A568,'[1]CUT Bs'!A:S,2,FALSE)</f>
        <v>0</v>
      </c>
      <c r="H568" s="217">
        <f>VLOOKUP(A568,'[1]CUT Bs'!A:S,3,FALSE)</f>
        <v>0</v>
      </c>
      <c r="I568" s="217">
        <f>VLOOKUP(A568,'[1]CUT Bs'!A:S,4,FALSE)</f>
        <v>0</v>
      </c>
      <c r="J568" s="217">
        <f>VLOOKUP(A568,'[1]CUT Bs'!A:S,5,FALSE)</f>
        <v>0</v>
      </c>
      <c r="K568" s="217">
        <f>VLOOKUP(A568,'[1]CUT Bs'!A:S,6,FALSE)</f>
        <v>0</v>
      </c>
      <c r="L568" s="217">
        <f>VLOOKUP(A568,'[1]CUT Bs'!A:S,7,FALSE)</f>
        <v>0</v>
      </c>
      <c r="M568" s="217">
        <f>VLOOKUP(A568,'[1]CUT Bs'!A:S,8,FALSE)</f>
        <v>0</v>
      </c>
      <c r="N568" s="217">
        <f>VLOOKUP(A568,'[1]CUT Bs'!A:S,9,FALSE)</f>
        <v>0</v>
      </c>
      <c r="O568" s="217">
        <f>VLOOKUP(A568,'[1]CUT Bs'!A:S,10,FALSE)</f>
        <v>0</v>
      </c>
      <c r="P568" s="217">
        <f>VLOOKUP(A568,'[1]CUT Bs'!A:S,11,FALSE)</f>
        <v>0</v>
      </c>
      <c r="Q568" s="217">
        <f>VLOOKUP(A568,'[1]CUT Bs'!A:S,12,FALSE)</f>
        <v>0</v>
      </c>
      <c r="R568" s="217">
        <f>VLOOKUP(A568,'[1]CUT Bs'!A:S,13,FALSE)</f>
        <v>0</v>
      </c>
      <c r="S568" s="217">
        <f>VLOOKUP(A568,'[1]CUT Bs'!A:S,14,FALSE)</f>
        <v>0</v>
      </c>
      <c r="T568" s="217">
        <f>VLOOKUP(A568,'[1]CUT Bs'!A:S,15,FALSE)</f>
        <v>0</v>
      </c>
      <c r="U568" s="217">
        <f>VLOOKUP(A568,'[1]CUT Bs'!A:S,16,FALSE)</f>
        <v>0</v>
      </c>
      <c r="V568" s="217">
        <f>VLOOKUP(A568,'[1]CUT Bs'!A:S,17,FALSE)</f>
        <v>0</v>
      </c>
      <c r="W568" s="217">
        <f>VLOOKUP(A568,'[1]RES. TRL'!F:H,2,FALSE)</f>
        <v>0</v>
      </c>
      <c r="X568" s="217">
        <f>VLOOKUP(A568,'[1]RES. TRL'!F:H,3,FALSE)</f>
        <v>0</v>
      </c>
      <c r="Y568" s="217">
        <f>VLOOKUP(A568,'[1]CUT USD'!A:N,2,FALSE)</f>
        <v>0</v>
      </c>
      <c r="Z568" s="217">
        <f>VLOOKUP(A568,'[1]CUT USD'!A:N,3,FALSE)</f>
        <v>0</v>
      </c>
      <c r="AA568" s="217">
        <f>VLOOKUP(A568,'[1]CUT USD'!A:N,4,FALSE)</f>
        <v>0</v>
      </c>
      <c r="AB568" s="217">
        <f>VLOOKUP(A568,'[1]CUT USD'!A:N,5,FALSE)</f>
        <v>0</v>
      </c>
      <c r="AC568" s="217">
        <f>VLOOKUP(A568,'[1]CUT USD'!A:N,6,FALSE)</f>
        <v>0</v>
      </c>
      <c r="AD568" s="217">
        <f>VLOOKUP(A568,'[1]CUT USD'!A:N,7,FALSE)</f>
        <v>0</v>
      </c>
      <c r="AE568" s="217">
        <f>VLOOKUP(A568,'[1]CUT USD'!A:N,8,FALSE)</f>
        <v>0</v>
      </c>
      <c r="AF568" s="217">
        <f>VLOOKUP(A568,'[1]CUT USD'!A:N,9,FALSE)</f>
        <v>0</v>
      </c>
      <c r="AG568" s="217">
        <f>VLOOKUP(A568,'[1]CUT USD'!A:N,10,FALSE)</f>
        <v>0</v>
      </c>
      <c r="AH568" s="217">
        <f>VLOOKUP(A568,'[1]CUT USD'!A:N,11,FALSE)</f>
        <v>0</v>
      </c>
      <c r="AI568" s="217">
        <f>VLOOKUP(A568,'[1]CUT USD'!A:N,12,FALSE)</f>
        <v>0</v>
      </c>
      <c r="AJ568" s="217">
        <f>VLOOKUP(A568,'[1]CUT USD'!A:N,13,FALSE)</f>
        <v>0</v>
      </c>
      <c r="AK568" s="217">
        <f>VLOOKUP(A568,'[1]CUT USD'!A:N,14,FALSE)</f>
        <v>0</v>
      </c>
      <c r="AL568" s="160">
        <f t="shared" si="10"/>
        <v>0</v>
      </c>
      <c r="AO568" s="84"/>
    </row>
    <row r="569" spans="1:41" ht="33" customHeight="1">
      <c r="A569" s="134">
        <v>1814</v>
      </c>
      <c r="B569" s="135" t="str">
        <f>PROPER(VLOOKUP(A569,[1]bd_lista!$A:$D,2,FALSE))</f>
        <v>Gobierno Autónomo Municipal De San Joaquín</v>
      </c>
      <c r="C569" s="229" t="s">
        <v>11991</v>
      </c>
      <c r="D569" s="217">
        <f>VLOOKUP(A569,'[1]RES. TRL'!A:C,2,FALSE)</f>
        <v>0</v>
      </c>
      <c r="E569" s="217">
        <f>VLOOKUP(A569,'[1]RES. TRL'!A:C,3,FALSE)</f>
        <v>0</v>
      </c>
      <c r="F569" s="217">
        <f>VLOOKUP(A569,[1]RES.CDI!A:B,2,FALSE)</f>
        <v>0</v>
      </c>
      <c r="G569" s="217">
        <f>VLOOKUP(A569,'[1]CUT Bs'!A:S,2,FALSE)</f>
        <v>0</v>
      </c>
      <c r="H569" s="217">
        <f>VLOOKUP(A569,'[1]CUT Bs'!A:S,3,FALSE)</f>
        <v>0</v>
      </c>
      <c r="I569" s="217">
        <f>VLOOKUP(A569,'[1]CUT Bs'!A:S,4,FALSE)</f>
        <v>0</v>
      </c>
      <c r="J569" s="217">
        <f>VLOOKUP(A569,'[1]CUT Bs'!A:S,5,FALSE)</f>
        <v>0</v>
      </c>
      <c r="K569" s="217">
        <f>VLOOKUP(A569,'[1]CUT Bs'!A:S,6,FALSE)</f>
        <v>0</v>
      </c>
      <c r="L569" s="217">
        <f>VLOOKUP(A569,'[1]CUT Bs'!A:S,7,FALSE)</f>
        <v>0</v>
      </c>
      <c r="M569" s="217">
        <f>VLOOKUP(A569,'[1]CUT Bs'!A:S,8,FALSE)</f>
        <v>0</v>
      </c>
      <c r="N569" s="217">
        <f>VLOOKUP(A569,'[1]CUT Bs'!A:S,9,FALSE)</f>
        <v>0</v>
      </c>
      <c r="O569" s="217">
        <f>VLOOKUP(A569,'[1]CUT Bs'!A:S,10,FALSE)</f>
        <v>0</v>
      </c>
      <c r="P569" s="217">
        <f>VLOOKUP(A569,'[1]CUT Bs'!A:S,11,FALSE)</f>
        <v>0</v>
      </c>
      <c r="Q569" s="217">
        <f>VLOOKUP(A569,'[1]CUT Bs'!A:S,12,FALSE)</f>
        <v>0</v>
      </c>
      <c r="R569" s="217">
        <f>VLOOKUP(A569,'[1]CUT Bs'!A:S,13,FALSE)</f>
        <v>0</v>
      </c>
      <c r="S569" s="217">
        <f>VLOOKUP(A569,'[1]CUT Bs'!A:S,14,FALSE)</f>
        <v>0</v>
      </c>
      <c r="T569" s="217">
        <f>VLOOKUP(A569,'[1]CUT Bs'!A:S,15,FALSE)</f>
        <v>0</v>
      </c>
      <c r="U569" s="217">
        <f>VLOOKUP(A569,'[1]CUT Bs'!A:S,16,FALSE)</f>
        <v>0</v>
      </c>
      <c r="V569" s="217">
        <f>VLOOKUP(A569,'[1]CUT Bs'!A:S,17,FALSE)</f>
        <v>0</v>
      </c>
      <c r="W569" s="217">
        <f>VLOOKUP(A569,'[1]RES. TRL'!F:H,2,FALSE)</f>
        <v>0</v>
      </c>
      <c r="X569" s="217">
        <f>VLOOKUP(A569,'[1]RES. TRL'!F:H,3,FALSE)</f>
        <v>0</v>
      </c>
      <c r="Y569" s="217">
        <f>VLOOKUP(A569,'[1]CUT USD'!A:N,2,FALSE)</f>
        <v>0</v>
      </c>
      <c r="Z569" s="217">
        <f>VLOOKUP(A569,'[1]CUT USD'!A:N,3,FALSE)</f>
        <v>0</v>
      </c>
      <c r="AA569" s="217">
        <f>VLOOKUP(A569,'[1]CUT USD'!A:N,4,FALSE)</f>
        <v>0</v>
      </c>
      <c r="AB569" s="217">
        <f>VLOOKUP(A569,'[1]CUT USD'!A:N,5,FALSE)</f>
        <v>0</v>
      </c>
      <c r="AC569" s="217">
        <f>VLOOKUP(A569,'[1]CUT USD'!A:N,6,FALSE)</f>
        <v>0</v>
      </c>
      <c r="AD569" s="217">
        <f>VLOOKUP(A569,'[1]CUT USD'!A:N,7,FALSE)</f>
        <v>0</v>
      </c>
      <c r="AE569" s="217">
        <f>VLOOKUP(A569,'[1]CUT USD'!A:N,8,FALSE)</f>
        <v>0</v>
      </c>
      <c r="AF569" s="217">
        <f>VLOOKUP(A569,'[1]CUT USD'!A:N,9,FALSE)</f>
        <v>0</v>
      </c>
      <c r="AG569" s="217">
        <f>VLOOKUP(A569,'[1]CUT USD'!A:N,10,FALSE)</f>
        <v>0</v>
      </c>
      <c r="AH569" s="217">
        <f>VLOOKUP(A569,'[1]CUT USD'!A:N,11,FALSE)</f>
        <v>0</v>
      </c>
      <c r="AI569" s="217">
        <f>VLOOKUP(A569,'[1]CUT USD'!A:N,12,FALSE)</f>
        <v>0</v>
      </c>
      <c r="AJ569" s="217">
        <f>VLOOKUP(A569,'[1]CUT USD'!A:N,13,FALSE)</f>
        <v>0</v>
      </c>
      <c r="AK569" s="217">
        <f>VLOOKUP(A569,'[1]CUT USD'!A:N,14,FALSE)</f>
        <v>0</v>
      </c>
      <c r="AL569" s="160">
        <f t="shared" si="10"/>
        <v>0</v>
      </c>
      <c r="AO569" s="84"/>
    </row>
    <row r="570" spans="1:41" ht="33" customHeight="1">
      <c r="A570" s="134">
        <v>1815</v>
      </c>
      <c r="B570" s="135" t="str">
        <f>PROPER(VLOOKUP(A570,[1]bd_lista!$A:$D,2,FALSE))</f>
        <v>Gobierno Autónomo Municipal De San Ramón</v>
      </c>
      <c r="C570" s="229" t="s">
        <v>11991</v>
      </c>
      <c r="D570" s="217">
        <f>VLOOKUP(A570,'[1]RES. TRL'!A:C,2,FALSE)</f>
        <v>0</v>
      </c>
      <c r="E570" s="217">
        <f>VLOOKUP(A570,'[1]RES. TRL'!A:C,3,FALSE)</f>
        <v>0</v>
      </c>
      <c r="F570" s="217">
        <f>VLOOKUP(A570,[1]RES.CDI!A:B,2,FALSE)</f>
        <v>0</v>
      </c>
      <c r="G570" s="217">
        <f>VLOOKUP(A570,'[1]CUT Bs'!A:S,2,FALSE)</f>
        <v>0</v>
      </c>
      <c r="H570" s="217">
        <f>VLOOKUP(A570,'[1]CUT Bs'!A:S,3,FALSE)</f>
        <v>0</v>
      </c>
      <c r="I570" s="217">
        <f>VLOOKUP(A570,'[1]CUT Bs'!A:S,4,FALSE)</f>
        <v>0</v>
      </c>
      <c r="J570" s="217">
        <f>VLOOKUP(A570,'[1]CUT Bs'!A:S,5,FALSE)</f>
        <v>0</v>
      </c>
      <c r="K570" s="217">
        <f>VLOOKUP(A570,'[1]CUT Bs'!A:S,6,FALSE)</f>
        <v>0</v>
      </c>
      <c r="L570" s="217">
        <f>VLOOKUP(A570,'[1]CUT Bs'!A:S,7,FALSE)</f>
        <v>0</v>
      </c>
      <c r="M570" s="217">
        <f>VLOOKUP(A570,'[1]CUT Bs'!A:S,8,FALSE)</f>
        <v>0</v>
      </c>
      <c r="N570" s="217">
        <f>VLOOKUP(A570,'[1]CUT Bs'!A:S,9,FALSE)</f>
        <v>0</v>
      </c>
      <c r="O570" s="217">
        <f>VLOOKUP(A570,'[1]CUT Bs'!A:S,10,FALSE)</f>
        <v>0</v>
      </c>
      <c r="P570" s="217">
        <f>VLOOKUP(A570,'[1]CUT Bs'!A:S,11,FALSE)</f>
        <v>0</v>
      </c>
      <c r="Q570" s="217">
        <f>VLOOKUP(A570,'[1]CUT Bs'!A:S,12,FALSE)</f>
        <v>0</v>
      </c>
      <c r="R570" s="217">
        <f>VLOOKUP(A570,'[1]CUT Bs'!A:S,13,FALSE)</f>
        <v>0</v>
      </c>
      <c r="S570" s="217">
        <f>VLOOKUP(A570,'[1]CUT Bs'!A:S,14,FALSE)</f>
        <v>0</v>
      </c>
      <c r="T570" s="217">
        <f>VLOOKUP(A570,'[1]CUT Bs'!A:S,15,FALSE)</f>
        <v>0</v>
      </c>
      <c r="U570" s="217">
        <f>VLOOKUP(A570,'[1]CUT Bs'!A:S,16,FALSE)</f>
        <v>0</v>
      </c>
      <c r="V570" s="217">
        <f>VLOOKUP(A570,'[1]CUT Bs'!A:S,17,FALSE)</f>
        <v>0</v>
      </c>
      <c r="W570" s="217">
        <f>VLOOKUP(A570,'[1]RES. TRL'!F:H,2,FALSE)</f>
        <v>0</v>
      </c>
      <c r="X570" s="217">
        <f>VLOOKUP(A570,'[1]RES. TRL'!F:H,3,FALSE)</f>
        <v>0</v>
      </c>
      <c r="Y570" s="217">
        <f>VLOOKUP(A570,'[1]CUT USD'!A:N,2,FALSE)</f>
        <v>0</v>
      </c>
      <c r="Z570" s="217">
        <f>VLOOKUP(A570,'[1]CUT USD'!A:N,3,FALSE)</f>
        <v>0</v>
      </c>
      <c r="AA570" s="217">
        <f>VLOOKUP(A570,'[1]CUT USD'!A:N,4,FALSE)</f>
        <v>0</v>
      </c>
      <c r="AB570" s="217">
        <f>VLOOKUP(A570,'[1]CUT USD'!A:N,5,FALSE)</f>
        <v>0</v>
      </c>
      <c r="AC570" s="217">
        <f>VLOOKUP(A570,'[1]CUT USD'!A:N,6,FALSE)</f>
        <v>0</v>
      </c>
      <c r="AD570" s="217">
        <f>VLOOKUP(A570,'[1]CUT USD'!A:N,7,FALSE)</f>
        <v>0</v>
      </c>
      <c r="AE570" s="217">
        <f>VLOOKUP(A570,'[1]CUT USD'!A:N,8,FALSE)</f>
        <v>0</v>
      </c>
      <c r="AF570" s="217">
        <f>VLOOKUP(A570,'[1]CUT USD'!A:N,9,FALSE)</f>
        <v>0</v>
      </c>
      <c r="AG570" s="217">
        <f>VLOOKUP(A570,'[1]CUT USD'!A:N,10,FALSE)</f>
        <v>0</v>
      </c>
      <c r="AH570" s="217">
        <f>VLOOKUP(A570,'[1]CUT USD'!A:N,11,FALSE)</f>
        <v>0</v>
      </c>
      <c r="AI570" s="217">
        <f>VLOOKUP(A570,'[1]CUT USD'!A:N,12,FALSE)</f>
        <v>0</v>
      </c>
      <c r="AJ570" s="217">
        <f>VLOOKUP(A570,'[1]CUT USD'!A:N,13,FALSE)</f>
        <v>0</v>
      </c>
      <c r="AK570" s="217">
        <f>VLOOKUP(A570,'[1]CUT USD'!A:N,14,FALSE)</f>
        <v>0</v>
      </c>
      <c r="AL570" s="160">
        <f t="shared" si="10"/>
        <v>0</v>
      </c>
      <c r="AO570" s="84"/>
    </row>
    <row r="571" spans="1:41" ht="33" customHeight="1">
      <c r="A571" s="134">
        <v>1816</v>
      </c>
      <c r="B571" s="135" t="str">
        <f>PROPER(VLOOKUP(A571,[1]bd_lista!$A:$D,2,FALSE))</f>
        <v>Gobierno Autónomo Municipal De Puerto Síles</v>
      </c>
      <c r="C571" s="229" t="s">
        <v>11991</v>
      </c>
      <c r="D571" s="217">
        <f>VLOOKUP(A571,'[1]RES. TRL'!A:C,2,FALSE)</f>
        <v>0</v>
      </c>
      <c r="E571" s="217">
        <f>VLOOKUP(A571,'[1]RES. TRL'!A:C,3,FALSE)</f>
        <v>0</v>
      </c>
      <c r="F571" s="217">
        <f>VLOOKUP(A571,[1]RES.CDI!A:B,2,FALSE)</f>
        <v>0</v>
      </c>
      <c r="G571" s="217">
        <f>VLOOKUP(A571,'[1]CUT Bs'!A:S,2,FALSE)</f>
        <v>0</v>
      </c>
      <c r="H571" s="217">
        <f>VLOOKUP(A571,'[1]CUT Bs'!A:S,3,FALSE)</f>
        <v>0</v>
      </c>
      <c r="I571" s="217">
        <f>VLOOKUP(A571,'[1]CUT Bs'!A:S,4,FALSE)</f>
        <v>0</v>
      </c>
      <c r="J571" s="217">
        <f>VLOOKUP(A571,'[1]CUT Bs'!A:S,5,FALSE)</f>
        <v>0</v>
      </c>
      <c r="K571" s="217">
        <f>VLOOKUP(A571,'[1]CUT Bs'!A:S,6,FALSE)</f>
        <v>0</v>
      </c>
      <c r="L571" s="217">
        <f>VLOOKUP(A571,'[1]CUT Bs'!A:S,7,FALSE)</f>
        <v>0</v>
      </c>
      <c r="M571" s="217">
        <f>VLOOKUP(A571,'[1]CUT Bs'!A:S,8,FALSE)</f>
        <v>0</v>
      </c>
      <c r="N571" s="217">
        <f>VLOOKUP(A571,'[1]CUT Bs'!A:S,9,FALSE)</f>
        <v>0</v>
      </c>
      <c r="O571" s="217">
        <f>VLOOKUP(A571,'[1]CUT Bs'!A:S,10,FALSE)</f>
        <v>0</v>
      </c>
      <c r="P571" s="217">
        <f>VLOOKUP(A571,'[1]CUT Bs'!A:S,11,FALSE)</f>
        <v>0</v>
      </c>
      <c r="Q571" s="217">
        <f>VLOOKUP(A571,'[1]CUT Bs'!A:S,12,FALSE)</f>
        <v>0</v>
      </c>
      <c r="R571" s="217">
        <f>VLOOKUP(A571,'[1]CUT Bs'!A:S,13,FALSE)</f>
        <v>0</v>
      </c>
      <c r="S571" s="217">
        <f>VLOOKUP(A571,'[1]CUT Bs'!A:S,14,FALSE)</f>
        <v>0</v>
      </c>
      <c r="T571" s="217">
        <f>VLOOKUP(A571,'[1]CUT Bs'!A:S,15,FALSE)</f>
        <v>0</v>
      </c>
      <c r="U571" s="217">
        <f>VLOOKUP(A571,'[1]CUT Bs'!A:S,16,FALSE)</f>
        <v>0</v>
      </c>
      <c r="V571" s="217">
        <f>VLOOKUP(A571,'[1]CUT Bs'!A:S,17,FALSE)</f>
        <v>0</v>
      </c>
      <c r="W571" s="217">
        <f>VLOOKUP(A571,'[1]RES. TRL'!F:H,2,FALSE)</f>
        <v>0</v>
      </c>
      <c r="X571" s="217">
        <f>VLOOKUP(A571,'[1]RES. TRL'!F:H,3,FALSE)</f>
        <v>0</v>
      </c>
      <c r="Y571" s="217">
        <f>VLOOKUP(A571,'[1]CUT USD'!A:N,2,FALSE)</f>
        <v>0</v>
      </c>
      <c r="Z571" s="217">
        <f>VLOOKUP(A571,'[1]CUT USD'!A:N,3,FALSE)</f>
        <v>0</v>
      </c>
      <c r="AA571" s="217">
        <f>VLOOKUP(A571,'[1]CUT USD'!A:N,4,FALSE)</f>
        <v>0</v>
      </c>
      <c r="AB571" s="217">
        <f>VLOOKUP(A571,'[1]CUT USD'!A:N,5,FALSE)</f>
        <v>0</v>
      </c>
      <c r="AC571" s="217">
        <f>VLOOKUP(A571,'[1]CUT USD'!A:N,6,FALSE)</f>
        <v>0</v>
      </c>
      <c r="AD571" s="217">
        <f>VLOOKUP(A571,'[1]CUT USD'!A:N,7,FALSE)</f>
        <v>0</v>
      </c>
      <c r="AE571" s="217">
        <f>VLOOKUP(A571,'[1]CUT USD'!A:N,8,FALSE)</f>
        <v>0</v>
      </c>
      <c r="AF571" s="217">
        <f>VLOOKUP(A571,'[1]CUT USD'!A:N,9,FALSE)</f>
        <v>0</v>
      </c>
      <c r="AG571" s="217">
        <f>VLOOKUP(A571,'[1]CUT USD'!A:N,10,FALSE)</f>
        <v>0</v>
      </c>
      <c r="AH571" s="217">
        <f>VLOOKUP(A571,'[1]CUT USD'!A:N,11,FALSE)</f>
        <v>0</v>
      </c>
      <c r="AI571" s="217">
        <f>VLOOKUP(A571,'[1]CUT USD'!A:N,12,FALSE)</f>
        <v>0</v>
      </c>
      <c r="AJ571" s="217">
        <f>VLOOKUP(A571,'[1]CUT USD'!A:N,13,FALSE)</f>
        <v>0</v>
      </c>
      <c r="AK571" s="217">
        <f>VLOOKUP(A571,'[1]CUT USD'!A:N,14,FALSE)</f>
        <v>0</v>
      </c>
      <c r="AL571" s="160">
        <f t="shared" si="10"/>
        <v>0</v>
      </c>
      <c r="AO571" s="84"/>
    </row>
    <row r="572" spans="1:41" ht="33" customHeight="1">
      <c r="A572" s="134">
        <v>1817</v>
      </c>
      <c r="B572" s="135" t="str">
        <f>PROPER(VLOOKUP(A572,[1]bd_lista!$A:$D,2,FALSE))</f>
        <v>Gobierno Autónomo Municipal De Magdalena</v>
      </c>
      <c r="C572" s="229" t="s">
        <v>11991</v>
      </c>
      <c r="D572" s="217">
        <f>VLOOKUP(A572,'[1]RES. TRL'!A:C,2,FALSE)</f>
        <v>0</v>
      </c>
      <c r="E572" s="217">
        <f>VLOOKUP(A572,'[1]RES. TRL'!A:C,3,FALSE)</f>
        <v>0</v>
      </c>
      <c r="F572" s="217">
        <f>VLOOKUP(A572,[1]RES.CDI!A:B,2,FALSE)</f>
        <v>0</v>
      </c>
      <c r="G572" s="217">
        <f>VLOOKUP(A572,'[1]CUT Bs'!A:S,2,FALSE)</f>
        <v>0</v>
      </c>
      <c r="H572" s="217">
        <f>VLOOKUP(A572,'[1]CUT Bs'!A:S,3,FALSE)</f>
        <v>0</v>
      </c>
      <c r="I572" s="217">
        <f>VLOOKUP(A572,'[1]CUT Bs'!A:S,4,FALSE)</f>
        <v>0</v>
      </c>
      <c r="J572" s="217">
        <f>VLOOKUP(A572,'[1]CUT Bs'!A:S,5,FALSE)</f>
        <v>0</v>
      </c>
      <c r="K572" s="217">
        <f>VLOOKUP(A572,'[1]CUT Bs'!A:S,6,FALSE)</f>
        <v>0</v>
      </c>
      <c r="L572" s="217">
        <f>VLOOKUP(A572,'[1]CUT Bs'!A:S,7,FALSE)</f>
        <v>0</v>
      </c>
      <c r="M572" s="217">
        <f>VLOOKUP(A572,'[1]CUT Bs'!A:S,8,FALSE)</f>
        <v>0</v>
      </c>
      <c r="N572" s="217">
        <f>VLOOKUP(A572,'[1]CUT Bs'!A:S,9,FALSE)</f>
        <v>0</v>
      </c>
      <c r="O572" s="217">
        <f>VLOOKUP(A572,'[1]CUT Bs'!A:S,10,FALSE)</f>
        <v>0</v>
      </c>
      <c r="P572" s="217">
        <f>VLOOKUP(A572,'[1]CUT Bs'!A:S,11,FALSE)</f>
        <v>0</v>
      </c>
      <c r="Q572" s="217">
        <f>VLOOKUP(A572,'[1]CUT Bs'!A:S,12,FALSE)</f>
        <v>0</v>
      </c>
      <c r="R572" s="217">
        <f>VLOOKUP(A572,'[1]CUT Bs'!A:S,13,FALSE)</f>
        <v>0</v>
      </c>
      <c r="S572" s="217">
        <f>VLOOKUP(A572,'[1]CUT Bs'!A:S,14,FALSE)</f>
        <v>0</v>
      </c>
      <c r="T572" s="217">
        <f>VLOOKUP(A572,'[1]CUT Bs'!A:S,15,FALSE)</f>
        <v>0</v>
      </c>
      <c r="U572" s="217">
        <f>VLOOKUP(A572,'[1]CUT Bs'!A:S,16,FALSE)</f>
        <v>0</v>
      </c>
      <c r="V572" s="217">
        <f>VLOOKUP(A572,'[1]CUT Bs'!A:S,17,FALSE)</f>
        <v>0</v>
      </c>
      <c r="W572" s="217">
        <f>VLOOKUP(A572,'[1]RES. TRL'!F:H,2,FALSE)</f>
        <v>0</v>
      </c>
      <c r="X572" s="217">
        <f>VLOOKUP(A572,'[1]RES. TRL'!F:H,3,FALSE)</f>
        <v>0</v>
      </c>
      <c r="Y572" s="217">
        <f>VLOOKUP(A572,'[1]CUT USD'!A:N,2,FALSE)</f>
        <v>0</v>
      </c>
      <c r="Z572" s="217">
        <f>VLOOKUP(A572,'[1]CUT USD'!A:N,3,FALSE)</f>
        <v>0</v>
      </c>
      <c r="AA572" s="217">
        <f>VLOOKUP(A572,'[1]CUT USD'!A:N,4,FALSE)</f>
        <v>0</v>
      </c>
      <c r="AB572" s="217">
        <f>VLOOKUP(A572,'[1]CUT USD'!A:N,5,FALSE)</f>
        <v>0</v>
      </c>
      <c r="AC572" s="217">
        <f>VLOOKUP(A572,'[1]CUT USD'!A:N,6,FALSE)</f>
        <v>0</v>
      </c>
      <c r="AD572" s="217">
        <f>VLOOKUP(A572,'[1]CUT USD'!A:N,7,FALSE)</f>
        <v>0</v>
      </c>
      <c r="AE572" s="217">
        <f>VLOOKUP(A572,'[1]CUT USD'!A:N,8,FALSE)</f>
        <v>0</v>
      </c>
      <c r="AF572" s="217">
        <f>VLOOKUP(A572,'[1]CUT USD'!A:N,9,FALSE)</f>
        <v>0</v>
      </c>
      <c r="AG572" s="217">
        <f>VLOOKUP(A572,'[1]CUT USD'!A:N,10,FALSE)</f>
        <v>0</v>
      </c>
      <c r="AH572" s="217">
        <f>VLOOKUP(A572,'[1]CUT USD'!A:N,11,FALSE)</f>
        <v>0</v>
      </c>
      <c r="AI572" s="217">
        <f>VLOOKUP(A572,'[1]CUT USD'!A:N,12,FALSE)</f>
        <v>0</v>
      </c>
      <c r="AJ572" s="217">
        <f>VLOOKUP(A572,'[1]CUT USD'!A:N,13,FALSE)</f>
        <v>0</v>
      </c>
      <c r="AK572" s="217">
        <f>VLOOKUP(A572,'[1]CUT USD'!A:N,14,FALSE)</f>
        <v>0</v>
      </c>
      <c r="AL572" s="160">
        <f t="shared" si="10"/>
        <v>0</v>
      </c>
      <c r="AO572" s="84"/>
    </row>
    <row r="573" spans="1:41" ht="33" customHeight="1">
      <c r="A573" s="134">
        <v>1818</v>
      </c>
      <c r="B573" s="135" t="str">
        <f>PROPER(VLOOKUP(A573,[1]bd_lista!$A:$D,2,FALSE))</f>
        <v>Gobierno Autónomo Municipal De Baures</v>
      </c>
      <c r="C573" s="229" t="s">
        <v>11991</v>
      </c>
      <c r="D573" s="217">
        <f>VLOOKUP(A573,'[1]RES. TRL'!A:C,2,FALSE)</f>
        <v>0</v>
      </c>
      <c r="E573" s="217">
        <f>VLOOKUP(A573,'[1]RES. TRL'!A:C,3,FALSE)</f>
        <v>0</v>
      </c>
      <c r="F573" s="217">
        <f>VLOOKUP(A573,[1]RES.CDI!A:B,2,FALSE)</f>
        <v>0</v>
      </c>
      <c r="G573" s="217">
        <f>VLOOKUP(A573,'[1]CUT Bs'!A:S,2,FALSE)</f>
        <v>0</v>
      </c>
      <c r="H573" s="217">
        <f>VLOOKUP(A573,'[1]CUT Bs'!A:S,3,FALSE)</f>
        <v>0</v>
      </c>
      <c r="I573" s="217">
        <f>VLOOKUP(A573,'[1]CUT Bs'!A:S,4,FALSE)</f>
        <v>0</v>
      </c>
      <c r="J573" s="217">
        <f>VLOOKUP(A573,'[1]CUT Bs'!A:S,5,FALSE)</f>
        <v>0</v>
      </c>
      <c r="K573" s="217">
        <f>VLOOKUP(A573,'[1]CUT Bs'!A:S,6,FALSE)</f>
        <v>0</v>
      </c>
      <c r="L573" s="217">
        <f>VLOOKUP(A573,'[1]CUT Bs'!A:S,7,FALSE)</f>
        <v>0</v>
      </c>
      <c r="M573" s="217">
        <f>VLOOKUP(A573,'[1]CUT Bs'!A:S,8,FALSE)</f>
        <v>0</v>
      </c>
      <c r="N573" s="217">
        <f>VLOOKUP(A573,'[1]CUT Bs'!A:S,9,FALSE)</f>
        <v>0</v>
      </c>
      <c r="O573" s="217">
        <f>VLOOKUP(A573,'[1]CUT Bs'!A:S,10,FALSE)</f>
        <v>0</v>
      </c>
      <c r="P573" s="217">
        <f>VLOOKUP(A573,'[1]CUT Bs'!A:S,11,FALSE)</f>
        <v>0</v>
      </c>
      <c r="Q573" s="217">
        <f>VLOOKUP(A573,'[1]CUT Bs'!A:S,12,FALSE)</f>
        <v>0</v>
      </c>
      <c r="R573" s="217">
        <f>VLOOKUP(A573,'[1]CUT Bs'!A:S,13,FALSE)</f>
        <v>0</v>
      </c>
      <c r="S573" s="217">
        <f>VLOOKUP(A573,'[1]CUT Bs'!A:S,14,FALSE)</f>
        <v>0</v>
      </c>
      <c r="T573" s="217">
        <f>VLOOKUP(A573,'[1]CUT Bs'!A:S,15,FALSE)</f>
        <v>0</v>
      </c>
      <c r="U573" s="217">
        <f>VLOOKUP(A573,'[1]CUT Bs'!A:S,16,FALSE)</f>
        <v>0</v>
      </c>
      <c r="V573" s="217">
        <f>VLOOKUP(A573,'[1]CUT Bs'!A:S,17,FALSE)</f>
        <v>0</v>
      </c>
      <c r="W573" s="217">
        <f>VLOOKUP(A573,'[1]RES. TRL'!F:H,2,FALSE)</f>
        <v>0</v>
      </c>
      <c r="X573" s="217">
        <f>VLOOKUP(A573,'[1]RES. TRL'!F:H,3,FALSE)</f>
        <v>0</v>
      </c>
      <c r="Y573" s="217">
        <f>VLOOKUP(A573,'[1]CUT USD'!A:N,2,FALSE)</f>
        <v>0</v>
      </c>
      <c r="Z573" s="217">
        <f>VLOOKUP(A573,'[1]CUT USD'!A:N,3,FALSE)</f>
        <v>0</v>
      </c>
      <c r="AA573" s="217">
        <f>VLOOKUP(A573,'[1]CUT USD'!A:N,4,FALSE)</f>
        <v>0</v>
      </c>
      <c r="AB573" s="217">
        <f>VLOOKUP(A573,'[1]CUT USD'!A:N,5,FALSE)</f>
        <v>0</v>
      </c>
      <c r="AC573" s="217">
        <f>VLOOKUP(A573,'[1]CUT USD'!A:N,6,FALSE)</f>
        <v>0</v>
      </c>
      <c r="AD573" s="217">
        <f>VLOOKUP(A573,'[1]CUT USD'!A:N,7,FALSE)</f>
        <v>0</v>
      </c>
      <c r="AE573" s="217">
        <f>VLOOKUP(A573,'[1]CUT USD'!A:N,8,FALSE)</f>
        <v>0</v>
      </c>
      <c r="AF573" s="217">
        <f>VLOOKUP(A573,'[1]CUT USD'!A:N,9,FALSE)</f>
        <v>0</v>
      </c>
      <c r="AG573" s="217">
        <f>VLOOKUP(A573,'[1]CUT USD'!A:N,10,FALSE)</f>
        <v>0</v>
      </c>
      <c r="AH573" s="217">
        <f>VLOOKUP(A573,'[1]CUT USD'!A:N,11,FALSE)</f>
        <v>0</v>
      </c>
      <c r="AI573" s="217">
        <f>VLOOKUP(A573,'[1]CUT USD'!A:N,12,FALSE)</f>
        <v>0</v>
      </c>
      <c r="AJ573" s="217">
        <f>VLOOKUP(A573,'[1]CUT USD'!A:N,13,FALSE)</f>
        <v>0</v>
      </c>
      <c r="AK573" s="217">
        <f>VLOOKUP(A573,'[1]CUT USD'!A:N,14,FALSE)</f>
        <v>0</v>
      </c>
      <c r="AL573" s="160">
        <f t="shared" si="10"/>
        <v>0</v>
      </c>
      <c r="AO573" s="84"/>
    </row>
    <row r="574" spans="1:41" ht="33" customHeight="1">
      <c r="A574" s="134">
        <v>1819</v>
      </c>
      <c r="B574" s="135" t="str">
        <f>PROPER(VLOOKUP(A574,[1]bd_lista!$A:$D,2,FALSE))</f>
        <v>Gobierno Autónomo Municipal De Huacaraje</v>
      </c>
      <c r="C574" s="229" t="s">
        <v>11991</v>
      </c>
      <c r="D574" s="217">
        <f>VLOOKUP(A574,'[1]RES. TRL'!A:C,2,FALSE)</f>
        <v>0</v>
      </c>
      <c r="E574" s="217">
        <f>VLOOKUP(A574,'[1]RES. TRL'!A:C,3,FALSE)</f>
        <v>0</v>
      </c>
      <c r="F574" s="217">
        <f>VLOOKUP(A574,[1]RES.CDI!A:B,2,FALSE)</f>
        <v>0</v>
      </c>
      <c r="G574" s="217">
        <f>VLOOKUP(A574,'[1]CUT Bs'!A:S,2,FALSE)</f>
        <v>0</v>
      </c>
      <c r="H574" s="217">
        <f>VLOOKUP(A574,'[1]CUT Bs'!A:S,3,FALSE)</f>
        <v>0</v>
      </c>
      <c r="I574" s="217">
        <f>VLOOKUP(A574,'[1]CUT Bs'!A:S,4,FALSE)</f>
        <v>0</v>
      </c>
      <c r="J574" s="217">
        <f>VLOOKUP(A574,'[1]CUT Bs'!A:S,5,FALSE)</f>
        <v>0</v>
      </c>
      <c r="K574" s="217">
        <f>VLOOKUP(A574,'[1]CUT Bs'!A:S,6,FALSE)</f>
        <v>0</v>
      </c>
      <c r="L574" s="217">
        <f>VLOOKUP(A574,'[1]CUT Bs'!A:S,7,FALSE)</f>
        <v>0</v>
      </c>
      <c r="M574" s="217">
        <f>VLOOKUP(A574,'[1]CUT Bs'!A:S,8,FALSE)</f>
        <v>0</v>
      </c>
      <c r="N574" s="217">
        <f>VLOOKUP(A574,'[1]CUT Bs'!A:S,9,FALSE)</f>
        <v>0</v>
      </c>
      <c r="O574" s="217">
        <f>VLOOKUP(A574,'[1]CUT Bs'!A:S,10,FALSE)</f>
        <v>0</v>
      </c>
      <c r="P574" s="217">
        <f>VLOOKUP(A574,'[1]CUT Bs'!A:S,11,FALSE)</f>
        <v>0</v>
      </c>
      <c r="Q574" s="217">
        <f>VLOOKUP(A574,'[1]CUT Bs'!A:S,12,FALSE)</f>
        <v>0</v>
      </c>
      <c r="R574" s="217">
        <f>VLOOKUP(A574,'[1]CUT Bs'!A:S,13,FALSE)</f>
        <v>0</v>
      </c>
      <c r="S574" s="217">
        <f>VLOOKUP(A574,'[1]CUT Bs'!A:S,14,FALSE)</f>
        <v>0</v>
      </c>
      <c r="T574" s="217">
        <f>VLOOKUP(A574,'[1]CUT Bs'!A:S,15,FALSE)</f>
        <v>0</v>
      </c>
      <c r="U574" s="217">
        <f>VLOOKUP(A574,'[1]CUT Bs'!A:S,16,FALSE)</f>
        <v>0</v>
      </c>
      <c r="V574" s="217">
        <f>VLOOKUP(A574,'[1]CUT Bs'!A:S,17,FALSE)</f>
        <v>0</v>
      </c>
      <c r="W574" s="217">
        <f>VLOOKUP(A574,'[1]RES. TRL'!F:H,2,FALSE)</f>
        <v>0</v>
      </c>
      <c r="X574" s="217">
        <f>VLOOKUP(A574,'[1]RES. TRL'!F:H,3,FALSE)</f>
        <v>0</v>
      </c>
      <c r="Y574" s="217">
        <f>VLOOKUP(A574,'[1]CUT USD'!A:N,2,FALSE)</f>
        <v>0</v>
      </c>
      <c r="Z574" s="217">
        <f>VLOOKUP(A574,'[1]CUT USD'!A:N,3,FALSE)</f>
        <v>0</v>
      </c>
      <c r="AA574" s="217">
        <f>VLOOKUP(A574,'[1]CUT USD'!A:N,4,FALSE)</f>
        <v>0</v>
      </c>
      <c r="AB574" s="217">
        <f>VLOOKUP(A574,'[1]CUT USD'!A:N,5,FALSE)</f>
        <v>0</v>
      </c>
      <c r="AC574" s="217">
        <f>VLOOKUP(A574,'[1]CUT USD'!A:N,6,FALSE)</f>
        <v>0</v>
      </c>
      <c r="AD574" s="217">
        <f>VLOOKUP(A574,'[1]CUT USD'!A:N,7,FALSE)</f>
        <v>0</v>
      </c>
      <c r="AE574" s="217">
        <f>VLOOKUP(A574,'[1]CUT USD'!A:N,8,FALSE)</f>
        <v>0</v>
      </c>
      <c r="AF574" s="217">
        <f>VLOOKUP(A574,'[1]CUT USD'!A:N,9,FALSE)</f>
        <v>0</v>
      </c>
      <c r="AG574" s="217">
        <f>VLOOKUP(A574,'[1]CUT USD'!A:N,10,FALSE)</f>
        <v>0</v>
      </c>
      <c r="AH574" s="217">
        <f>VLOOKUP(A574,'[1]CUT USD'!A:N,11,FALSE)</f>
        <v>0</v>
      </c>
      <c r="AI574" s="217">
        <f>VLOOKUP(A574,'[1]CUT USD'!A:N,12,FALSE)</f>
        <v>0</v>
      </c>
      <c r="AJ574" s="217">
        <f>VLOOKUP(A574,'[1]CUT USD'!A:N,13,FALSE)</f>
        <v>0</v>
      </c>
      <c r="AK574" s="217">
        <f>VLOOKUP(A574,'[1]CUT USD'!A:N,14,FALSE)</f>
        <v>0</v>
      </c>
      <c r="AL574" s="160">
        <f t="shared" si="10"/>
        <v>0</v>
      </c>
      <c r="AO574" s="84"/>
    </row>
    <row r="575" spans="1:41" ht="33" customHeight="1">
      <c r="A575" s="134">
        <v>1820</v>
      </c>
      <c r="B575" s="135" t="str">
        <f>PROPER(VLOOKUP(A575,[1]bd_lista!$A:$D,2,FALSE))</f>
        <v>Gobierno Autónomo Municipal De Exaltación</v>
      </c>
      <c r="C575" s="229" t="s">
        <v>11991</v>
      </c>
      <c r="D575" s="217">
        <f>VLOOKUP(A575,'[1]RES. TRL'!A:C,2,FALSE)</f>
        <v>0</v>
      </c>
      <c r="E575" s="217">
        <f>VLOOKUP(A575,'[1]RES. TRL'!A:C,3,FALSE)</f>
        <v>0</v>
      </c>
      <c r="F575" s="217">
        <f>VLOOKUP(A575,[1]RES.CDI!A:B,2,FALSE)</f>
        <v>0</v>
      </c>
      <c r="G575" s="217">
        <f>VLOOKUP(A575,'[1]CUT Bs'!A:S,2,FALSE)</f>
        <v>0</v>
      </c>
      <c r="H575" s="217">
        <f>VLOOKUP(A575,'[1]CUT Bs'!A:S,3,FALSE)</f>
        <v>0</v>
      </c>
      <c r="I575" s="217">
        <f>VLOOKUP(A575,'[1]CUT Bs'!A:S,4,FALSE)</f>
        <v>0</v>
      </c>
      <c r="J575" s="217">
        <f>VLOOKUP(A575,'[1]CUT Bs'!A:S,5,FALSE)</f>
        <v>0</v>
      </c>
      <c r="K575" s="217">
        <f>VLOOKUP(A575,'[1]CUT Bs'!A:S,6,FALSE)</f>
        <v>0</v>
      </c>
      <c r="L575" s="217">
        <f>VLOOKUP(A575,'[1]CUT Bs'!A:S,7,FALSE)</f>
        <v>0</v>
      </c>
      <c r="M575" s="217">
        <f>VLOOKUP(A575,'[1]CUT Bs'!A:S,8,FALSE)</f>
        <v>0</v>
      </c>
      <c r="N575" s="217">
        <f>VLOOKUP(A575,'[1]CUT Bs'!A:S,9,FALSE)</f>
        <v>0</v>
      </c>
      <c r="O575" s="217">
        <f>VLOOKUP(A575,'[1]CUT Bs'!A:S,10,FALSE)</f>
        <v>0</v>
      </c>
      <c r="P575" s="217">
        <f>VLOOKUP(A575,'[1]CUT Bs'!A:S,11,FALSE)</f>
        <v>0</v>
      </c>
      <c r="Q575" s="217">
        <f>VLOOKUP(A575,'[1]CUT Bs'!A:S,12,FALSE)</f>
        <v>0</v>
      </c>
      <c r="R575" s="217">
        <f>VLOOKUP(A575,'[1]CUT Bs'!A:S,13,FALSE)</f>
        <v>0</v>
      </c>
      <c r="S575" s="217">
        <f>VLOOKUP(A575,'[1]CUT Bs'!A:S,14,FALSE)</f>
        <v>0</v>
      </c>
      <c r="T575" s="217">
        <f>VLOOKUP(A575,'[1]CUT Bs'!A:S,15,FALSE)</f>
        <v>0</v>
      </c>
      <c r="U575" s="217">
        <f>VLOOKUP(A575,'[1]CUT Bs'!A:S,16,FALSE)</f>
        <v>0</v>
      </c>
      <c r="V575" s="217">
        <f>VLOOKUP(A575,'[1]CUT Bs'!A:S,17,FALSE)</f>
        <v>0</v>
      </c>
      <c r="W575" s="217">
        <f>VLOOKUP(A575,'[1]RES. TRL'!F:H,2,FALSE)</f>
        <v>0</v>
      </c>
      <c r="X575" s="217">
        <f>VLOOKUP(A575,'[1]RES. TRL'!F:H,3,FALSE)</f>
        <v>0</v>
      </c>
      <c r="Y575" s="217">
        <f>VLOOKUP(A575,'[1]CUT USD'!A:N,2,FALSE)</f>
        <v>0</v>
      </c>
      <c r="Z575" s="217">
        <f>VLOOKUP(A575,'[1]CUT USD'!A:N,3,FALSE)</f>
        <v>0</v>
      </c>
      <c r="AA575" s="217">
        <f>VLOOKUP(A575,'[1]CUT USD'!A:N,4,FALSE)</f>
        <v>0</v>
      </c>
      <c r="AB575" s="217">
        <f>VLOOKUP(A575,'[1]CUT USD'!A:N,5,FALSE)</f>
        <v>0</v>
      </c>
      <c r="AC575" s="217">
        <f>VLOOKUP(A575,'[1]CUT USD'!A:N,6,FALSE)</f>
        <v>0</v>
      </c>
      <c r="AD575" s="217">
        <f>VLOOKUP(A575,'[1]CUT USD'!A:N,7,FALSE)</f>
        <v>0</v>
      </c>
      <c r="AE575" s="217">
        <f>VLOOKUP(A575,'[1]CUT USD'!A:N,8,FALSE)</f>
        <v>0</v>
      </c>
      <c r="AF575" s="217">
        <f>VLOOKUP(A575,'[1]CUT USD'!A:N,9,FALSE)</f>
        <v>0</v>
      </c>
      <c r="AG575" s="217">
        <f>VLOOKUP(A575,'[1]CUT USD'!A:N,10,FALSE)</f>
        <v>0</v>
      </c>
      <c r="AH575" s="217">
        <f>VLOOKUP(A575,'[1]CUT USD'!A:N,11,FALSE)</f>
        <v>0</v>
      </c>
      <c r="AI575" s="217">
        <f>VLOOKUP(A575,'[1]CUT USD'!A:N,12,FALSE)</f>
        <v>0</v>
      </c>
      <c r="AJ575" s="217">
        <f>VLOOKUP(A575,'[1]CUT USD'!A:N,13,FALSE)</f>
        <v>0</v>
      </c>
      <c r="AK575" s="217">
        <f>VLOOKUP(A575,'[1]CUT USD'!A:N,14,FALSE)</f>
        <v>0</v>
      </c>
      <c r="AL575" s="160">
        <f t="shared" si="10"/>
        <v>0</v>
      </c>
      <c r="AO575" s="84"/>
    </row>
    <row r="576" spans="1:41" ht="33" customHeight="1">
      <c r="A576" s="134">
        <v>1901</v>
      </c>
      <c r="B576" s="135" t="str">
        <f>PROPER(VLOOKUP(A576,[1]bd_lista!$A:$D,2,FALSE))</f>
        <v>Gobierno Autónomo Municipal De Cobija</v>
      </c>
      <c r="C576" s="229" t="s">
        <v>11991</v>
      </c>
      <c r="D576" s="217">
        <f>VLOOKUP(A576,'[1]RES. TRL'!A:C,2,FALSE)</f>
        <v>0</v>
      </c>
      <c r="E576" s="217">
        <f>VLOOKUP(A576,'[1]RES. TRL'!A:C,3,FALSE)</f>
        <v>0</v>
      </c>
      <c r="F576" s="217">
        <f>VLOOKUP(A576,[1]RES.CDI!A:B,2,FALSE)</f>
        <v>0</v>
      </c>
      <c r="G576" s="217">
        <f>VLOOKUP(A576,'[1]CUT Bs'!A:S,2,FALSE)</f>
        <v>0</v>
      </c>
      <c r="H576" s="217">
        <f>VLOOKUP(A576,'[1]CUT Bs'!A:S,3,FALSE)</f>
        <v>0</v>
      </c>
      <c r="I576" s="217">
        <f>VLOOKUP(A576,'[1]CUT Bs'!A:S,4,FALSE)</f>
        <v>0</v>
      </c>
      <c r="J576" s="217">
        <f>VLOOKUP(A576,'[1]CUT Bs'!A:S,5,FALSE)</f>
        <v>0</v>
      </c>
      <c r="K576" s="217">
        <f>VLOOKUP(A576,'[1]CUT Bs'!A:S,6,FALSE)</f>
        <v>0</v>
      </c>
      <c r="L576" s="217">
        <f>VLOOKUP(A576,'[1]CUT Bs'!A:S,7,FALSE)</f>
        <v>0</v>
      </c>
      <c r="M576" s="217">
        <f>VLOOKUP(A576,'[1]CUT Bs'!A:S,8,FALSE)</f>
        <v>0</v>
      </c>
      <c r="N576" s="217">
        <f>VLOOKUP(A576,'[1]CUT Bs'!A:S,9,FALSE)</f>
        <v>0</v>
      </c>
      <c r="O576" s="217">
        <f>VLOOKUP(A576,'[1]CUT Bs'!A:S,10,FALSE)</f>
        <v>0</v>
      </c>
      <c r="P576" s="217">
        <f>VLOOKUP(A576,'[1]CUT Bs'!A:S,11,FALSE)</f>
        <v>0</v>
      </c>
      <c r="Q576" s="217">
        <f>VLOOKUP(A576,'[1]CUT Bs'!A:S,12,FALSE)</f>
        <v>0</v>
      </c>
      <c r="R576" s="217">
        <f>VLOOKUP(A576,'[1]CUT Bs'!A:S,13,FALSE)</f>
        <v>0</v>
      </c>
      <c r="S576" s="217">
        <f>VLOOKUP(A576,'[1]CUT Bs'!A:S,14,FALSE)</f>
        <v>0</v>
      </c>
      <c r="T576" s="217">
        <f>VLOOKUP(A576,'[1]CUT Bs'!A:S,15,FALSE)</f>
        <v>0</v>
      </c>
      <c r="U576" s="217">
        <f>VLOOKUP(A576,'[1]CUT Bs'!A:S,16,FALSE)</f>
        <v>0</v>
      </c>
      <c r="V576" s="217">
        <f>VLOOKUP(A576,'[1]CUT Bs'!A:S,17,FALSE)</f>
        <v>0</v>
      </c>
      <c r="W576" s="217">
        <f>VLOOKUP(A576,'[1]RES. TRL'!F:H,2,FALSE)</f>
        <v>0</v>
      </c>
      <c r="X576" s="217">
        <f>VLOOKUP(A576,'[1]RES. TRL'!F:H,3,FALSE)</f>
        <v>0</v>
      </c>
      <c r="Y576" s="217">
        <f>VLOOKUP(A576,'[1]CUT USD'!A:N,2,FALSE)</f>
        <v>0</v>
      </c>
      <c r="Z576" s="217">
        <f>VLOOKUP(A576,'[1]CUT USD'!A:N,3,FALSE)</f>
        <v>0</v>
      </c>
      <c r="AA576" s="217">
        <f>VLOOKUP(A576,'[1]CUT USD'!A:N,4,FALSE)</f>
        <v>0</v>
      </c>
      <c r="AB576" s="217">
        <f>VLOOKUP(A576,'[1]CUT USD'!A:N,5,FALSE)</f>
        <v>0</v>
      </c>
      <c r="AC576" s="217">
        <f>VLOOKUP(A576,'[1]CUT USD'!A:N,6,FALSE)</f>
        <v>0</v>
      </c>
      <c r="AD576" s="217">
        <f>VLOOKUP(A576,'[1]CUT USD'!A:N,7,FALSE)</f>
        <v>0</v>
      </c>
      <c r="AE576" s="217">
        <f>VLOOKUP(A576,'[1]CUT USD'!A:N,8,FALSE)</f>
        <v>0</v>
      </c>
      <c r="AF576" s="217">
        <f>VLOOKUP(A576,'[1]CUT USD'!A:N,9,FALSE)</f>
        <v>0</v>
      </c>
      <c r="AG576" s="217">
        <f>VLOOKUP(A576,'[1]CUT USD'!A:N,10,FALSE)</f>
        <v>0</v>
      </c>
      <c r="AH576" s="217">
        <f>VLOOKUP(A576,'[1]CUT USD'!A:N,11,FALSE)</f>
        <v>0</v>
      </c>
      <c r="AI576" s="217">
        <f>VLOOKUP(A576,'[1]CUT USD'!A:N,12,FALSE)</f>
        <v>0</v>
      </c>
      <c r="AJ576" s="217">
        <f>VLOOKUP(A576,'[1]CUT USD'!A:N,13,FALSE)</f>
        <v>0</v>
      </c>
      <c r="AK576" s="217">
        <f>VLOOKUP(A576,'[1]CUT USD'!A:N,14,FALSE)</f>
        <v>0</v>
      </c>
      <c r="AL576" s="160">
        <f t="shared" si="10"/>
        <v>0</v>
      </c>
      <c r="AO576" s="84"/>
    </row>
    <row r="577" spans="1:41" ht="33" customHeight="1">
      <c r="A577" s="134">
        <v>1902</v>
      </c>
      <c r="B577" s="135" t="str">
        <f>PROPER(VLOOKUP(A577,[1]bd_lista!$A:$D,2,FALSE))</f>
        <v>Gobierno Autónomo Municipal De Porvenir</v>
      </c>
      <c r="C577" s="229" t="s">
        <v>11991</v>
      </c>
      <c r="D577" s="217">
        <f>VLOOKUP(A577,'[1]RES. TRL'!A:C,2,FALSE)</f>
        <v>0</v>
      </c>
      <c r="E577" s="217">
        <f>VLOOKUP(A577,'[1]RES. TRL'!A:C,3,FALSE)</f>
        <v>0</v>
      </c>
      <c r="F577" s="217">
        <f>VLOOKUP(A577,[1]RES.CDI!A:B,2,FALSE)</f>
        <v>0</v>
      </c>
      <c r="G577" s="217">
        <f>VLOOKUP(A577,'[1]CUT Bs'!A:S,2,FALSE)</f>
        <v>0</v>
      </c>
      <c r="H577" s="217">
        <f>VLOOKUP(A577,'[1]CUT Bs'!A:S,3,FALSE)</f>
        <v>0</v>
      </c>
      <c r="I577" s="217">
        <f>VLOOKUP(A577,'[1]CUT Bs'!A:S,4,FALSE)</f>
        <v>0</v>
      </c>
      <c r="J577" s="217">
        <f>VLOOKUP(A577,'[1]CUT Bs'!A:S,5,FALSE)</f>
        <v>0</v>
      </c>
      <c r="K577" s="217">
        <f>VLOOKUP(A577,'[1]CUT Bs'!A:S,6,FALSE)</f>
        <v>0</v>
      </c>
      <c r="L577" s="217">
        <f>VLOOKUP(A577,'[1]CUT Bs'!A:S,7,FALSE)</f>
        <v>0</v>
      </c>
      <c r="M577" s="217">
        <f>VLOOKUP(A577,'[1]CUT Bs'!A:S,8,FALSE)</f>
        <v>0</v>
      </c>
      <c r="N577" s="217">
        <f>VLOOKUP(A577,'[1]CUT Bs'!A:S,9,FALSE)</f>
        <v>0</v>
      </c>
      <c r="O577" s="217">
        <f>VLOOKUP(A577,'[1]CUT Bs'!A:S,10,FALSE)</f>
        <v>0</v>
      </c>
      <c r="P577" s="217">
        <f>VLOOKUP(A577,'[1]CUT Bs'!A:S,11,FALSE)</f>
        <v>0</v>
      </c>
      <c r="Q577" s="217">
        <f>VLOOKUP(A577,'[1]CUT Bs'!A:S,12,FALSE)</f>
        <v>0</v>
      </c>
      <c r="R577" s="217">
        <f>VLOOKUP(A577,'[1]CUT Bs'!A:S,13,FALSE)</f>
        <v>0</v>
      </c>
      <c r="S577" s="217">
        <f>VLOOKUP(A577,'[1]CUT Bs'!A:S,14,FALSE)</f>
        <v>0</v>
      </c>
      <c r="T577" s="217">
        <f>VLOOKUP(A577,'[1]CUT Bs'!A:S,15,FALSE)</f>
        <v>0</v>
      </c>
      <c r="U577" s="217">
        <f>VLOOKUP(A577,'[1]CUT Bs'!A:S,16,FALSE)</f>
        <v>0</v>
      </c>
      <c r="V577" s="217">
        <f>VLOOKUP(A577,'[1]CUT Bs'!A:S,17,FALSE)</f>
        <v>0</v>
      </c>
      <c r="W577" s="217">
        <f>VLOOKUP(A577,'[1]RES. TRL'!F:H,2,FALSE)</f>
        <v>0</v>
      </c>
      <c r="X577" s="217">
        <f>VLOOKUP(A577,'[1]RES. TRL'!F:H,3,FALSE)</f>
        <v>0</v>
      </c>
      <c r="Y577" s="217">
        <f>VLOOKUP(A577,'[1]CUT USD'!A:N,2,FALSE)</f>
        <v>0</v>
      </c>
      <c r="Z577" s="217">
        <f>VLOOKUP(A577,'[1]CUT USD'!A:N,3,FALSE)</f>
        <v>0</v>
      </c>
      <c r="AA577" s="217">
        <f>VLOOKUP(A577,'[1]CUT USD'!A:N,4,FALSE)</f>
        <v>0</v>
      </c>
      <c r="AB577" s="217">
        <f>VLOOKUP(A577,'[1]CUT USD'!A:N,5,FALSE)</f>
        <v>0</v>
      </c>
      <c r="AC577" s="217">
        <f>VLOOKUP(A577,'[1]CUT USD'!A:N,6,FALSE)</f>
        <v>0</v>
      </c>
      <c r="AD577" s="217">
        <f>VLOOKUP(A577,'[1]CUT USD'!A:N,7,FALSE)</f>
        <v>0</v>
      </c>
      <c r="AE577" s="217">
        <f>VLOOKUP(A577,'[1]CUT USD'!A:N,8,FALSE)</f>
        <v>0</v>
      </c>
      <c r="AF577" s="217">
        <f>VLOOKUP(A577,'[1]CUT USD'!A:N,9,FALSE)</f>
        <v>0</v>
      </c>
      <c r="AG577" s="217">
        <f>VLOOKUP(A577,'[1]CUT USD'!A:N,10,FALSE)</f>
        <v>0</v>
      </c>
      <c r="AH577" s="217">
        <f>VLOOKUP(A577,'[1]CUT USD'!A:N,11,FALSE)</f>
        <v>0</v>
      </c>
      <c r="AI577" s="217">
        <f>VLOOKUP(A577,'[1]CUT USD'!A:N,12,FALSE)</f>
        <v>0</v>
      </c>
      <c r="AJ577" s="217">
        <f>VLOOKUP(A577,'[1]CUT USD'!A:N,13,FALSE)</f>
        <v>0</v>
      </c>
      <c r="AK577" s="217">
        <f>VLOOKUP(A577,'[1]CUT USD'!A:N,14,FALSE)</f>
        <v>0</v>
      </c>
      <c r="AL577" s="160">
        <f t="shared" si="10"/>
        <v>0</v>
      </c>
      <c r="AO577" s="84"/>
    </row>
    <row r="578" spans="1:41" ht="33" customHeight="1">
      <c r="A578" s="134">
        <v>1903</v>
      </c>
      <c r="B578" s="135" t="str">
        <f>PROPER(VLOOKUP(A578,[1]bd_lista!$A:$D,2,FALSE))</f>
        <v>Gobierno Autónomo Municipal De Bolpebra</v>
      </c>
      <c r="C578" s="229" t="s">
        <v>11991</v>
      </c>
      <c r="D578" s="217">
        <f>VLOOKUP(A578,'[1]RES. TRL'!A:C,2,FALSE)</f>
        <v>0</v>
      </c>
      <c r="E578" s="217">
        <f>VLOOKUP(A578,'[1]RES. TRL'!A:C,3,FALSE)</f>
        <v>0</v>
      </c>
      <c r="F578" s="217">
        <f>VLOOKUP(A578,[1]RES.CDI!A:B,2,FALSE)</f>
        <v>0</v>
      </c>
      <c r="G578" s="217">
        <f>VLOOKUP(A578,'[1]CUT Bs'!A:S,2,FALSE)</f>
        <v>0</v>
      </c>
      <c r="H578" s="217">
        <f>VLOOKUP(A578,'[1]CUT Bs'!A:S,3,FALSE)</f>
        <v>0</v>
      </c>
      <c r="I578" s="217">
        <f>VLOOKUP(A578,'[1]CUT Bs'!A:S,4,FALSE)</f>
        <v>0</v>
      </c>
      <c r="J578" s="217">
        <f>VLOOKUP(A578,'[1]CUT Bs'!A:S,5,FALSE)</f>
        <v>0</v>
      </c>
      <c r="K578" s="217">
        <f>VLOOKUP(A578,'[1]CUT Bs'!A:S,6,FALSE)</f>
        <v>0</v>
      </c>
      <c r="L578" s="217">
        <f>VLOOKUP(A578,'[1]CUT Bs'!A:S,7,FALSE)</f>
        <v>0</v>
      </c>
      <c r="M578" s="217">
        <f>VLOOKUP(A578,'[1]CUT Bs'!A:S,8,FALSE)</f>
        <v>0</v>
      </c>
      <c r="N578" s="217">
        <f>VLOOKUP(A578,'[1]CUT Bs'!A:S,9,FALSE)</f>
        <v>0</v>
      </c>
      <c r="O578" s="217">
        <f>VLOOKUP(A578,'[1]CUT Bs'!A:S,10,FALSE)</f>
        <v>0</v>
      </c>
      <c r="P578" s="217">
        <f>VLOOKUP(A578,'[1]CUT Bs'!A:S,11,FALSE)</f>
        <v>0</v>
      </c>
      <c r="Q578" s="217">
        <f>VLOOKUP(A578,'[1]CUT Bs'!A:S,12,FALSE)</f>
        <v>0</v>
      </c>
      <c r="R578" s="217">
        <f>VLOOKUP(A578,'[1]CUT Bs'!A:S,13,FALSE)</f>
        <v>0</v>
      </c>
      <c r="S578" s="217">
        <f>VLOOKUP(A578,'[1]CUT Bs'!A:S,14,FALSE)</f>
        <v>0</v>
      </c>
      <c r="T578" s="217">
        <f>VLOOKUP(A578,'[1]CUT Bs'!A:S,15,FALSE)</f>
        <v>0</v>
      </c>
      <c r="U578" s="217">
        <f>VLOOKUP(A578,'[1]CUT Bs'!A:S,16,FALSE)</f>
        <v>0</v>
      </c>
      <c r="V578" s="217">
        <f>VLOOKUP(A578,'[1]CUT Bs'!A:S,17,FALSE)</f>
        <v>0</v>
      </c>
      <c r="W578" s="217">
        <f>VLOOKUP(A578,'[1]RES. TRL'!F:H,2,FALSE)</f>
        <v>0</v>
      </c>
      <c r="X578" s="217">
        <f>VLOOKUP(A578,'[1]RES. TRL'!F:H,3,FALSE)</f>
        <v>0</v>
      </c>
      <c r="Y578" s="217">
        <f>VLOOKUP(A578,'[1]CUT USD'!A:N,2,FALSE)</f>
        <v>0</v>
      </c>
      <c r="Z578" s="217">
        <f>VLOOKUP(A578,'[1]CUT USD'!A:N,3,FALSE)</f>
        <v>0</v>
      </c>
      <c r="AA578" s="217">
        <f>VLOOKUP(A578,'[1]CUT USD'!A:N,4,FALSE)</f>
        <v>0</v>
      </c>
      <c r="AB578" s="217">
        <f>VLOOKUP(A578,'[1]CUT USD'!A:N,5,FALSE)</f>
        <v>0</v>
      </c>
      <c r="AC578" s="217">
        <f>VLOOKUP(A578,'[1]CUT USD'!A:N,6,FALSE)</f>
        <v>0</v>
      </c>
      <c r="AD578" s="217">
        <f>VLOOKUP(A578,'[1]CUT USD'!A:N,7,FALSE)</f>
        <v>0</v>
      </c>
      <c r="AE578" s="217">
        <f>VLOOKUP(A578,'[1]CUT USD'!A:N,8,FALSE)</f>
        <v>0</v>
      </c>
      <c r="AF578" s="217">
        <f>VLOOKUP(A578,'[1]CUT USD'!A:N,9,FALSE)</f>
        <v>0</v>
      </c>
      <c r="AG578" s="217">
        <f>VLOOKUP(A578,'[1]CUT USD'!A:N,10,FALSE)</f>
        <v>0</v>
      </c>
      <c r="AH578" s="217">
        <f>VLOOKUP(A578,'[1]CUT USD'!A:N,11,FALSE)</f>
        <v>0</v>
      </c>
      <c r="AI578" s="217">
        <f>VLOOKUP(A578,'[1]CUT USD'!A:N,12,FALSE)</f>
        <v>0</v>
      </c>
      <c r="AJ578" s="217">
        <f>VLOOKUP(A578,'[1]CUT USD'!A:N,13,FALSE)</f>
        <v>0</v>
      </c>
      <c r="AK578" s="217">
        <f>VLOOKUP(A578,'[1]CUT USD'!A:N,14,FALSE)</f>
        <v>0</v>
      </c>
      <c r="AL578" s="160">
        <f t="shared" si="10"/>
        <v>0</v>
      </c>
      <c r="AO578" s="84"/>
    </row>
    <row r="579" spans="1:41" ht="33" customHeight="1">
      <c r="A579" s="134">
        <v>1904</v>
      </c>
      <c r="B579" s="135" t="str">
        <f>PROPER(VLOOKUP(A579,[1]bd_lista!$A:$D,2,FALSE))</f>
        <v>Gobierno Autónomo Municipal De Bella Flor</v>
      </c>
      <c r="C579" s="229" t="s">
        <v>11991</v>
      </c>
      <c r="D579" s="217">
        <f>VLOOKUP(A579,'[1]RES. TRL'!A:C,2,FALSE)</f>
        <v>0</v>
      </c>
      <c r="E579" s="217">
        <f>VLOOKUP(A579,'[1]RES. TRL'!A:C,3,FALSE)</f>
        <v>0</v>
      </c>
      <c r="F579" s="217">
        <f>VLOOKUP(A579,[1]RES.CDI!A:B,2,FALSE)</f>
        <v>0</v>
      </c>
      <c r="G579" s="217">
        <f>VLOOKUP(A579,'[1]CUT Bs'!A:S,2,FALSE)</f>
        <v>0</v>
      </c>
      <c r="H579" s="217">
        <f>VLOOKUP(A579,'[1]CUT Bs'!A:S,3,FALSE)</f>
        <v>0</v>
      </c>
      <c r="I579" s="217">
        <f>VLOOKUP(A579,'[1]CUT Bs'!A:S,4,FALSE)</f>
        <v>0</v>
      </c>
      <c r="J579" s="217">
        <f>VLOOKUP(A579,'[1]CUT Bs'!A:S,5,FALSE)</f>
        <v>0</v>
      </c>
      <c r="K579" s="217">
        <f>VLOOKUP(A579,'[1]CUT Bs'!A:S,6,FALSE)</f>
        <v>0</v>
      </c>
      <c r="L579" s="217">
        <f>VLOOKUP(A579,'[1]CUT Bs'!A:S,7,FALSE)</f>
        <v>0</v>
      </c>
      <c r="M579" s="217">
        <f>VLOOKUP(A579,'[1]CUT Bs'!A:S,8,FALSE)</f>
        <v>0</v>
      </c>
      <c r="N579" s="217">
        <f>VLOOKUP(A579,'[1]CUT Bs'!A:S,9,FALSE)</f>
        <v>0</v>
      </c>
      <c r="O579" s="217">
        <f>VLOOKUP(A579,'[1]CUT Bs'!A:S,10,FALSE)</f>
        <v>0</v>
      </c>
      <c r="P579" s="217">
        <f>VLOOKUP(A579,'[1]CUT Bs'!A:S,11,FALSE)</f>
        <v>0</v>
      </c>
      <c r="Q579" s="217">
        <f>VLOOKUP(A579,'[1]CUT Bs'!A:S,12,FALSE)</f>
        <v>0</v>
      </c>
      <c r="R579" s="217">
        <f>VLOOKUP(A579,'[1]CUT Bs'!A:S,13,FALSE)</f>
        <v>0</v>
      </c>
      <c r="S579" s="217">
        <f>VLOOKUP(A579,'[1]CUT Bs'!A:S,14,FALSE)</f>
        <v>0</v>
      </c>
      <c r="T579" s="217">
        <f>VLOOKUP(A579,'[1]CUT Bs'!A:S,15,FALSE)</f>
        <v>0</v>
      </c>
      <c r="U579" s="217">
        <f>VLOOKUP(A579,'[1]CUT Bs'!A:S,16,FALSE)</f>
        <v>0</v>
      </c>
      <c r="V579" s="217">
        <f>VLOOKUP(A579,'[1]CUT Bs'!A:S,17,FALSE)</f>
        <v>0</v>
      </c>
      <c r="W579" s="217">
        <f>VLOOKUP(A579,'[1]RES. TRL'!F:H,2,FALSE)</f>
        <v>0</v>
      </c>
      <c r="X579" s="217">
        <f>VLOOKUP(A579,'[1]RES. TRL'!F:H,3,FALSE)</f>
        <v>0</v>
      </c>
      <c r="Y579" s="217">
        <f>VLOOKUP(A579,'[1]CUT USD'!A:N,2,FALSE)</f>
        <v>0</v>
      </c>
      <c r="Z579" s="217">
        <f>VLOOKUP(A579,'[1]CUT USD'!A:N,3,FALSE)</f>
        <v>0</v>
      </c>
      <c r="AA579" s="217">
        <f>VLOOKUP(A579,'[1]CUT USD'!A:N,4,FALSE)</f>
        <v>0</v>
      </c>
      <c r="AB579" s="217">
        <f>VLOOKUP(A579,'[1]CUT USD'!A:N,5,FALSE)</f>
        <v>0</v>
      </c>
      <c r="AC579" s="217">
        <f>VLOOKUP(A579,'[1]CUT USD'!A:N,6,FALSE)</f>
        <v>0</v>
      </c>
      <c r="AD579" s="217">
        <f>VLOOKUP(A579,'[1]CUT USD'!A:N,7,FALSE)</f>
        <v>0</v>
      </c>
      <c r="AE579" s="217">
        <f>VLOOKUP(A579,'[1]CUT USD'!A:N,8,FALSE)</f>
        <v>0</v>
      </c>
      <c r="AF579" s="217">
        <f>VLOOKUP(A579,'[1]CUT USD'!A:N,9,FALSE)</f>
        <v>0</v>
      </c>
      <c r="AG579" s="217">
        <f>VLOOKUP(A579,'[1]CUT USD'!A:N,10,FALSE)</f>
        <v>0</v>
      </c>
      <c r="AH579" s="217">
        <f>VLOOKUP(A579,'[1]CUT USD'!A:N,11,FALSE)</f>
        <v>0</v>
      </c>
      <c r="AI579" s="217">
        <f>VLOOKUP(A579,'[1]CUT USD'!A:N,12,FALSE)</f>
        <v>0</v>
      </c>
      <c r="AJ579" s="217">
        <f>VLOOKUP(A579,'[1]CUT USD'!A:N,13,FALSE)</f>
        <v>0</v>
      </c>
      <c r="AK579" s="217">
        <f>VLOOKUP(A579,'[1]CUT USD'!A:N,14,FALSE)</f>
        <v>0</v>
      </c>
      <c r="AL579" s="160">
        <f t="shared" si="10"/>
        <v>0</v>
      </c>
      <c r="AO579" s="84"/>
    </row>
    <row r="580" spans="1:41" ht="33" customHeight="1">
      <c r="A580" s="134">
        <v>1905</v>
      </c>
      <c r="B580" s="135" t="str">
        <f>PROPER(VLOOKUP(A580,[1]bd_lista!$A:$D,2,FALSE))</f>
        <v>Gobierno Autónomo Municipal De Puerto Rico</v>
      </c>
      <c r="C580" s="229" t="s">
        <v>11991</v>
      </c>
      <c r="D580" s="217">
        <f>VLOOKUP(A580,'[1]RES. TRL'!A:C,2,FALSE)</f>
        <v>0</v>
      </c>
      <c r="E580" s="217">
        <f>VLOOKUP(A580,'[1]RES. TRL'!A:C,3,FALSE)</f>
        <v>0</v>
      </c>
      <c r="F580" s="217">
        <f>VLOOKUP(A580,[1]RES.CDI!A:B,2,FALSE)</f>
        <v>0</v>
      </c>
      <c r="G580" s="217">
        <f>VLOOKUP(A580,'[1]CUT Bs'!A:S,2,FALSE)</f>
        <v>0</v>
      </c>
      <c r="H580" s="217">
        <f>VLOOKUP(A580,'[1]CUT Bs'!A:S,3,FALSE)</f>
        <v>0</v>
      </c>
      <c r="I580" s="217">
        <f>VLOOKUP(A580,'[1]CUT Bs'!A:S,4,FALSE)</f>
        <v>0</v>
      </c>
      <c r="J580" s="217">
        <f>VLOOKUP(A580,'[1]CUT Bs'!A:S,5,FALSE)</f>
        <v>0</v>
      </c>
      <c r="K580" s="217">
        <f>VLOOKUP(A580,'[1]CUT Bs'!A:S,6,FALSE)</f>
        <v>0</v>
      </c>
      <c r="L580" s="217">
        <f>VLOOKUP(A580,'[1]CUT Bs'!A:S,7,FALSE)</f>
        <v>0</v>
      </c>
      <c r="M580" s="217">
        <f>VLOOKUP(A580,'[1]CUT Bs'!A:S,8,FALSE)</f>
        <v>0</v>
      </c>
      <c r="N580" s="217">
        <f>VLOOKUP(A580,'[1]CUT Bs'!A:S,9,FALSE)</f>
        <v>0</v>
      </c>
      <c r="O580" s="217">
        <f>VLOOKUP(A580,'[1]CUT Bs'!A:S,10,FALSE)</f>
        <v>0</v>
      </c>
      <c r="P580" s="217">
        <f>VLOOKUP(A580,'[1]CUT Bs'!A:S,11,FALSE)</f>
        <v>0</v>
      </c>
      <c r="Q580" s="217">
        <f>VLOOKUP(A580,'[1]CUT Bs'!A:S,12,FALSE)</f>
        <v>0</v>
      </c>
      <c r="R580" s="217">
        <f>VLOOKUP(A580,'[1]CUT Bs'!A:S,13,FALSE)</f>
        <v>0</v>
      </c>
      <c r="S580" s="217">
        <f>VLOOKUP(A580,'[1]CUT Bs'!A:S,14,FALSE)</f>
        <v>0</v>
      </c>
      <c r="T580" s="217">
        <f>VLOOKUP(A580,'[1]CUT Bs'!A:S,15,FALSE)</f>
        <v>0</v>
      </c>
      <c r="U580" s="217">
        <f>VLOOKUP(A580,'[1]CUT Bs'!A:S,16,FALSE)</f>
        <v>0</v>
      </c>
      <c r="V580" s="217">
        <f>VLOOKUP(A580,'[1]CUT Bs'!A:S,17,FALSE)</f>
        <v>0</v>
      </c>
      <c r="W580" s="217">
        <f>VLOOKUP(A580,'[1]RES. TRL'!F:H,2,FALSE)</f>
        <v>0</v>
      </c>
      <c r="X580" s="217">
        <f>VLOOKUP(A580,'[1]RES. TRL'!F:H,3,FALSE)</f>
        <v>0</v>
      </c>
      <c r="Y580" s="217">
        <f>VLOOKUP(A580,'[1]CUT USD'!A:N,2,FALSE)</f>
        <v>0</v>
      </c>
      <c r="Z580" s="217">
        <f>VLOOKUP(A580,'[1]CUT USD'!A:N,3,FALSE)</f>
        <v>0</v>
      </c>
      <c r="AA580" s="217">
        <f>VLOOKUP(A580,'[1]CUT USD'!A:N,4,FALSE)</f>
        <v>0</v>
      </c>
      <c r="AB580" s="217">
        <f>VLOOKUP(A580,'[1]CUT USD'!A:N,5,FALSE)</f>
        <v>0</v>
      </c>
      <c r="AC580" s="217">
        <f>VLOOKUP(A580,'[1]CUT USD'!A:N,6,FALSE)</f>
        <v>0</v>
      </c>
      <c r="AD580" s="217">
        <f>VLOOKUP(A580,'[1]CUT USD'!A:N,7,FALSE)</f>
        <v>0</v>
      </c>
      <c r="AE580" s="217">
        <f>VLOOKUP(A580,'[1]CUT USD'!A:N,8,FALSE)</f>
        <v>0</v>
      </c>
      <c r="AF580" s="217">
        <f>VLOOKUP(A580,'[1]CUT USD'!A:N,9,FALSE)</f>
        <v>0</v>
      </c>
      <c r="AG580" s="217">
        <f>VLOOKUP(A580,'[1]CUT USD'!A:N,10,FALSE)</f>
        <v>0</v>
      </c>
      <c r="AH580" s="217">
        <f>VLOOKUP(A580,'[1]CUT USD'!A:N,11,FALSE)</f>
        <v>0</v>
      </c>
      <c r="AI580" s="217">
        <f>VLOOKUP(A580,'[1]CUT USD'!A:N,12,FALSE)</f>
        <v>0</v>
      </c>
      <c r="AJ580" s="217">
        <f>VLOOKUP(A580,'[1]CUT USD'!A:N,13,FALSE)</f>
        <v>0</v>
      </c>
      <c r="AK580" s="217">
        <f>VLOOKUP(A580,'[1]CUT USD'!A:N,14,FALSE)</f>
        <v>0</v>
      </c>
      <c r="AL580" s="160">
        <f t="shared" si="10"/>
        <v>0</v>
      </c>
      <c r="AO580" s="84"/>
    </row>
    <row r="581" spans="1:41" ht="33" customHeight="1">
      <c r="A581" s="134">
        <v>1906</v>
      </c>
      <c r="B581" s="135" t="str">
        <f>PROPER(VLOOKUP(A581,[1]bd_lista!$A:$D,2,FALSE))</f>
        <v>Gobierno Autónomo Municipal De San Pedro</v>
      </c>
      <c r="C581" s="229" t="s">
        <v>11991</v>
      </c>
      <c r="D581" s="217">
        <f>VLOOKUP(A581,'[1]RES. TRL'!A:C,2,FALSE)</f>
        <v>0</v>
      </c>
      <c r="E581" s="217">
        <f>VLOOKUP(A581,'[1]RES. TRL'!A:C,3,FALSE)</f>
        <v>0</v>
      </c>
      <c r="F581" s="217">
        <f>VLOOKUP(A581,[1]RES.CDI!A:B,2,FALSE)</f>
        <v>0</v>
      </c>
      <c r="G581" s="217">
        <f>VLOOKUP(A581,'[1]CUT Bs'!A:S,2,FALSE)</f>
        <v>0</v>
      </c>
      <c r="H581" s="217">
        <f>VLOOKUP(A581,'[1]CUT Bs'!A:S,3,FALSE)</f>
        <v>0</v>
      </c>
      <c r="I581" s="217">
        <f>VLOOKUP(A581,'[1]CUT Bs'!A:S,4,FALSE)</f>
        <v>0</v>
      </c>
      <c r="J581" s="217">
        <f>VLOOKUP(A581,'[1]CUT Bs'!A:S,5,FALSE)</f>
        <v>0</v>
      </c>
      <c r="K581" s="217">
        <f>VLOOKUP(A581,'[1]CUT Bs'!A:S,6,FALSE)</f>
        <v>0</v>
      </c>
      <c r="L581" s="217">
        <f>VLOOKUP(A581,'[1]CUT Bs'!A:S,7,FALSE)</f>
        <v>0</v>
      </c>
      <c r="M581" s="217">
        <f>VLOOKUP(A581,'[1]CUT Bs'!A:S,8,FALSE)</f>
        <v>0</v>
      </c>
      <c r="N581" s="217">
        <f>VLOOKUP(A581,'[1]CUT Bs'!A:S,9,FALSE)</f>
        <v>0</v>
      </c>
      <c r="O581" s="217">
        <f>VLOOKUP(A581,'[1]CUT Bs'!A:S,10,FALSE)</f>
        <v>0</v>
      </c>
      <c r="P581" s="217">
        <f>VLOOKUP(A581,'[1]CUT Bs'!A:S,11,FALSE)</f>
        <v>0</v>
      </c>
      <c r="Q581" s="217">
        <f>VLOOKUP(A581,'[1]CUT Bs'!A:S,12,FALSE)</f>
        <v>0</v>
      </c>
      <c r="R581" s="217">
        <f>VLOOKUP(A581,'[1]CUT Bs'!A:S,13,FALSE)</f>
        <v>0</v>
      </c>
      <c r="S581" s="217">
        <f>VLOOKUP(A581,'[1]CUT Bs'!A:S,14,FALSE)</f>
        <v>0</v>
      </c>
      <c r="T581" s="217">
        <f>VLOOKUP(A581,'[1]CUT Bs'!A:S,15,FALSE)</f>
        <v>0</v>
      </c>
      <c r="U581" s="217">
        <f>VLOOKUP(A581,'[1]CUT Bs'!A:S,16,FALSE)</f>
        <v>0</v>
      </c>
      <c r="V581" s="217">
        <f>VLOOKUP(A581,'[1]CUT Bs'!A:S,17,FALSE)</f>
        <v>0</v>
      </c>
      <c r="W581" s="217">
        <f>VLOOKUP(A581,'[1]RES. TRL'!F:H,2,FALSE)</f>
        <v>0</v>
      </c>
      <c r="X581" s="217">
        <f>VLOOKUP(A581,'[1]RES. TRL'!F:H,3,FALSE)</f>
        <v>0</v>
      </c>
      <c r="Y581" s="217">
        <f>VLOOKUP(A581,'[1]CUT USD'!A:N,2,FALSE)</f>
        <v>0</v>
      </c>
      <c r="Z581" s="217">
        <f>VLOOKUP(A581,'[1]CUT USD'!A:N,3,FALSE)</f>
        <v>0</v>
      </c>
      <c r="AA581" s="217">
        <f>VLOOKUP(A581,'[1]CUT USD'!A:N,4,FALSE)</f>
        <v>0</v>
      </c>
      <c r="AB581" s="217">
        <f>VLOOKUP(A581,'[1]CUT USD'!A:N,5,FALSE)</f>
        <v>0</v>
      </c>
      <c r="AC581" s="217">
        <f>VLOOKUP(A581,'[1]CUT USD'!A:N,6,FALSE)</f>
        <v>0</v>
      </c>
      <c r="AD581" s="217">
        <f>VLOOKUP(A581,'[1]CUT USD'!A:N,7,FALSE)</f>
        <v>0</v>
      </c>
      <c r="AE581" s="217">
        <f>VLOOKUP(A581,'[1]CUT USD'!A:N,8,FALSE)</f>
        <v>0</v>
      </c>
      <c r="AF581" s="217">
        <f>VLOOKUP(A581,'[1]CUT USD'!A:N,9,FALSE)</f>
        <v>0</v>
      </c>
      <c r="AG581" s="217">
        <f>VLOOKUP(A581,'[1]CUT USD'!A:N,10,FALSE)</f>
        <v>0</v>
      </c>
      <c r="AH581" s="217">
        <f>VLOOKUP(A581,'[1]CUT USD'!A:N,11,FALSE)</f>
        <v>0</v>
      </c>
      <c r="AI581" s="217">
        <f>VLOOKUP(A581,'[1]CUT USD'!A:N,12,FALSE)</f>
        <v>0</v>
      </c>
      <c r="AJ581" s="217">
        <f>VLOOKUP(A581,'[1]CUT USD'!A:N,13,FALSE)</f>
        <v>0</v>
      </c>
      <c r="AK581" s="217">
        <f>VLOOKUP(A581,'[1]CUT USD'!A:N,14,FALSE)</f>
        <v>0</v>
      </c>
      <c r="AL581" s="160">
        <f t="shared" si="10"/>
        <v>0</v>
      </c>
      <c r="AO581" s="84"/>
    </row>
    <row r="582" spans="1:41" ht="33" customHeight="1">
      <c r="A582" s="134">
        <v>1907</v>
      </c>
      <c r="B582" s="135" t="str">
        <f>PROPER(VLOOKUP(A582,[1]bd_lista!$A:$D,2,FALSE))</f>
        <v>Gobierno Autónomo Municipal De Filadelfia</v>
      </c>
      <c r="C582" s="229" t="s">
        <v>11991</v>
      </c>
      <c r="D582" s="217">
        <f>VLOOKUP(A582,'[1]RES. TRL'!A:C,2,FALSE)</f>
        <v>0</v>
      </c>
      <c r="E582" s="217">
        <f>VLOOKUP(A582,'[1]RES. TRL'!A:C,3,FALSE)</f>
        <v>0</v>
      </c>
      <c r="F582" s="217">
        <f>VLOOKUP(A582,[1]RES.CDI!A:B,2,FALSE)</f>
        <v>0</v>
      </c>
      <c r="G582" s="217">
        <f>VLOOKUP(A582,'[1]CUT Bs'!A:S,2,FALSE)</f>
        <v>0</v>
      </c>
      <c r="H582" s="217">
        <f>VLOOKUP(A582,'[1]CUT Bs'!A:S,3,FALSE)</f>
        <v>0</v>
      </c>
      <c r="I582" s="217">
        <f>VLOOKUP(A582,'[1]CUT Bs'!A:S,4,FALSE)</f>
        <v>0</v>
      </c>
      <c r="J582" s="217">
        <f>VLOOKUP(A582,'[1]CUT Bs'!A:S,5,FALSE)</f>
        <v>0</v>
      </c>
      <c r="K582" s="217">
        <f>VLOOKUP(A582,'[1]CUT Bs'!A:S,6,FALSE)</f>
        <v>0</v>
      </c>
      <c r="L582" s="217">
        <f>VLOOKUP(A582,'[1]CUT Bs'!A:S,7,FALSE)</f>
        <v>0</v>
      </c>
      <c r="M582" s="217">
        <f>VLOOKUP(A582,'[1]CUT Bs'!A:S,8,FALSE)</f>
        <v>0</v>
      </c>
      <c r="N582" s="217">
        <f>VLOOKUP(A582,'[1]CUT Bs'!A:S,9,FALSE)</f>
        <v>0</v>
      </c>
      <c r="O582" s="217">
        <f>VLOOKUP(A582,'[1]CUT Bs'!A:S,10,FALSE)</f>
        <v>0</v>
      </c>
      <c r="P582" s="217">
        <f>VLOOKUP(A582,'[1]CUT Bs'!A:S,11,FALSE)</f>
        <v>0</v>
      </c>
      <c r="Q582" s="217">
        <f>VLOOKUP(A582,'[1]CUT Bs'!A:S,12,FALSE)</f>
        <v>0</v>
      </c>
      <c r="R582" s="217">
        <f>VLOOKUP(A582,'[1]CUT Bs'!A:S,13,FALSE)</f>
        <v>0</v>
      </c>
      <c r="S582" s="217">
        <f>VLOOKUP(A582,'[1]CUT Bs'!A:S,14,FALSE)</f>
        <v>0</v>
      </c>
      <c r="T582" s="217">
        <f>VLOOKUP(A582,'[1]CUT Bs'!A:S,15,FALSE)</f>
        <v>0</v>
      </c>
      <c r="U582" s="217">
        <f>VLOOKUP(A582,'[1]CUT Bs'!A:S,16,FALSE)</f>
        <v>0</v>
      </c>
      <c r="V582" s="217">
        <f>VLOOKUP(A582,'[1]CUT Bs'!A:S,17,FALSE)</f>
        <v>0</v>
      </c>
      <c r="W582" s="217">
        <f>VLOOKUP(A582,'[1]RES. TRL'!F:H,2,FALSE)</f>
        <v>0</v>
      </c>
      <c r="X582" s="217">
        <f>VLOOKUP(A582,'[1]RES. TRL'!F:H,3,FALSE)</f>
        <v>0</v>
      </c>
      <c r="Y582" s="217">
        <f>VLOOKUP(A582,'[1]CUT USD'!A:N,2,FALSE)</f>
        <v>0</v>
      </c>
      <c r="Z582" s="217">
        <f>VLOOKUP(A582,'[1]CUT USD'!A:N,3,FALSE)</f>
        <v>0</v>
      </c>
      <c r="AA582" s="217">
        <f>VLOOKUP(A582,'[1]CUT USD'!A:N,4,FALSE)</f>
        <v>0</v>
      </c>
      <c r="AB582" s="217">
        <f>VLOOKUP(A582,'[1]CUT USD'!A:N,5,FALSE)</f>
        <v>0</v>
      </c>
      <c r="AC582" s="217">
        <f>VLOOKUP(A582,'[1]CUT USD'!A:N,6,FALSE)</f>
        <v>0</v>
      </c>
      <c r="AD582" s="217">
        <f>VLOOKUP(A582,'[1]CUT USD'!A:N,7,FALSE)</f>
        <v>0</v>
      </c>
      <c r="AE582" s="217">
        <f>VLOOKUP(A582,'[1]CUT USD'!A:N,8,FALSE)</f>
        <v>0</v>
      </c>
      <c r="AF582" s="217">
        <f>VLOOKUP(A582,'[1]CUT USD'!A:N,9,FALSE)</f>
        <v>0</v>
      </c>
      <c r="AG582" s="217">
        <f>VLOOKUP(A582,'[1]CUT USD'!A:N,10,FALSE)</f>
        <v>0</v>
      </c>
      <c r="AH582" s="217">
        <f>VLOOKUP(A582,'[1]CUT USD'!A:N,11,FALSE)</f>
        <v>0</v>
      </c>
      <c r="AI582" s="217">
        <f>VLOOKUP(A582,'[1]CUT USD'!A:N,12,FALSE)</f>
        <v>0</v>
      </c>
      <c r="AJ582" s="217">
        <f>VLOOKUP(A582,'[1]CUT USD'!A:N,13,FALSE)</f>
        <v>0</v>
      </c>
      <c r="AK582" s="217">
        <f>VLOOKUP(A582,'[1]CUT USD'!A:N,14,FALSE)</f>
        <v>0</v>
      </c>
      <c r="AL582" s="160">
        <f t="shared" si="10"/>
        <v>0</v>
      </c>
      <c r="AO582" s="84"/>
    </row>
    <row r="583" spans="1:41" ht="33" customHeight="1">
      <c r="A583" s="134">
        <v>1908</v>
      </c>
      <c r="B583" s="135" t="str">
        <f>PROPER(VLOOKUP(A583,[1]bd_lista!$A:$D,2,FALSE))</f>
        <v>Gobierno Autónomo Municipal De Puerto Gonzalo Moreno</v>
      </c>
      <c r="C583" s="229" t="s">
        <v>11991</v>
      </c>
      <c r="D583" s="217">
        <f>VLOOKUP(A583,'[1]RES. TRL'!A:C,2,FALSE)</f>
        <v>0</v>
      </c>
      <c r="E583" s="217">
        <f>VLOOKUP(A583,'[1]RES. TRL'!A:C,3,FALSE)</f>
        <v>0</v>
      </c>
      <c r="F583" s="217">
        <f>VLOOKUP(A583,[1]RES.CDI!A:B,2,FALSE)</f>
        <v>0</v>
      </c>
      <c r="G583" s="217">
        <f>VLOOKUP(A583,'[1]CUT Bs'!A:S,2,FALSE)</f>
        <v>0</v>
      </c>
      <c r="H583" s="217">
        <f>VLOOKUP(A583,'[1]CUT Bs'!A:S,3,FALSE)</f>
        <v>0</v>
      </c>
      <c r="I583" s="217">
        <f>VLOOKUP(A583,'[1]CUT Bs'!A:S,4,FALSE)</f>
        <v>0</v>
      </c>
      <c r="J583" s="217">
        <f>VLOOKUP(A583,'[1]CUT Bs'!A:S,5,FALSE)</f>
        <v>0</v>
      </c>
      <c r="K583" s="217">
        <f>VLOOKUP(A583,'[1]CUT Bs'!A:S,6,FALSE)</f>
        <v>0</v>
      </c>
      <c r="L583" s="217">
        <f>VLOOKUP(A583,'[1]CUT Bs'!A:S,7,FALSE)</f>
        <v>0</v>
      </c>
      <c r="M583" s="217">
        <f>VLOOKUP(A583,'[1]CUT Bs'!A:S,8,FALSE)</f>
        <v>0</v>
      </c>
      <c r="N583" s="217">
        <f>VLOOKUP(A583,'[1]CUT Bs'!A:S,9,FALSE)</f>
        <v>0</v>
      </c>
      <c r="O583" s="217">
        <f>VLOOKUP(A583,'[1]CUT Bs'!A:S,10,FALSE)</f>
        <v>0</v>
      </c>
      <c r="P583" s="217">
        <f>VLOOKUP(A583,'[1]CUT Bs'!A:S,11,FALSE)</f>
        <v>0</v>
      </c>
      <c r="Q583" s="217">
        <f>VLOOKUP(A583,'[1]CUT Bs'!A:S,12,FALSE)</f>
        <v>0</v>
      </c>
      <c r="R583" s="217">
        <f>VLOOKUP(A583,'[1]CUT Bs'!A:S,13,FALSE)</f>
        <v>0</v>
      </c>
      <c r="S583" s="217">
        <f>VLOOKUP(A583,'[1]CUT Bs'!A:S,14,FALSE)</f>
        <v>0</v>
      </c>
      <c r="T583" s="217">
        <f>VLOOKUP(A583,'[1]CUT Bs'!A:S,15,FALSE)</f>
        <v>0</v>
      </c>
      <c r="U583" s="217">
        <f>VLOOKUP(A583,'[1]CUT Bs'!A:S,16,FALSE)</f>
        <v>0</v>
      </c>
      <c r="V583" s="217">
        <f>VLOOKUP(A583,'[1]CUT Bs'!A:S,17,FALSE)</f>
        <v>0</v>
      </c>
      <c r="W583" s="217">
        <f>VLOOKUP(A583,'[1]RES. TRL'!F:H,2,FALSE)</f>
        <v>0</v>
      </c>
      <c r="X583" s="217">
        <f>VLOOKUP(A583,'[1]RES. TRL'!F:H,3,FALSE)</f>
        <v>0</v>
      </c>
      <c r="Y583" s="217">
        <f>VLOOKUP(A583,'[1]CUT USD'!A:N,2,FALSE)</f>
        <v>0</v>
      </c>
      <c r="Z583" s="217">
        <f>VLOOKUP(A583,'[1]CUT USD'!A:N,3,FALSE)</f>
        <v>0</v>
      </c>
      <c r="AA583" s="217">
        <f>VLOOKUP(A583,'[1]CUT USD'!A:N,4,FALSE)</f>
        <v>0</v>
      </c>
      <c r="AB583" s="217">
        <f>VLOOKUP(A583,'[1]CUT USD'!A:N,5,FALSE)</f>
        <v>0</v>
      </c>
      <c r="AC583" s="217">
        <f>VLOOKUP(A583,'[1]CUT USD'!A:N,6,FALSE)</f>
        <v>0</v>
      </c>
      <c r="AD583" s="217">
        <f>VLOOKUP(A583,'[1]CUT USD'!A:N,7,FALSE)</f>
        <v>0</v>
      </c>
      <c r="AE583" s="217">
        <f>VLOOKUP(A583,'[1]CUT USD'!A:N,8,FALSE)</f>
        <v>0</v>
      </c>
      <c r="AF583" s="217">
        <f>VLOOKUP(A583,'[1]CUT USD'!A:N,9,FALSE)</f>
        <v>0</v>
      </c>
      <c r="AG583" s="217">
        <f>VLOOKUP(A583,'[1]CUT USD'!A:N,10,FALSE)</f>
        <v>0</v>
      </c>
      <c r="AH583" s="217">
        <f>VLOOKUP(A583,'[1]CUT USD'!A:N,11,FALSE)</f>
        <v>0</v>
      </c>
      <c r="AI583" s="217">
        <f>VLOOKUP(A583,'[1]CUT USD'!A:N,12,FALSE)</f>
        <v>0</v>
      </c>
      <c r="AJ583" s="217">
        <f>VLOOKUP(A583,'[1]CUT USD'!A:N,13,FALSE)</f>
        <v>0</v>
      </c>
      <c r="AK583" s="217">
        <f>VLOOKUP(A583,'[1]CUT USD'!A:N,14,FALSE)</f>
        <v>0</v>
      </c>
      <c r="AL583" s="160">
        <f t="shared" si="10"/>
        <v>0</v>
      </c>
      <c r="AO583" s="84"/>
    </row>
    <row r="584" spans="1:41" ht="33" customHeight="1">
      <c r="A584" s="134">
        <v>1909</v>
      </c>
      <c r="B584" s="135" t="str">
        <f>PROPER(VLOOKUP(A584,[1]bd_lista!$A:$D,2,FALSE))</f>
        <v>Gobierno Autónomo Municipal De San Lorenzo</v>
      </c>
      <c r="C584" s="229" t="s">
        <v>11991</v>
      </c>
      <c r="D584" s="217">
        <f>VLOOKUP(A584,'[1]RES. TRL'!A:C,2,FALSE)</f>
        <v>0</v>
      </c>
      <c r="E584" s="217">
        <f>VLOOKUP(A584,'[1]RES. TRL'!A:C,3,FALSE)</f>
        <v>0</v>
      </c>
      <c r="F584" s="217">
        <f>VLOOKUP(A584,[1]RES.CDI!A:B,2,FALSE)</f>
        <v>0</v>
      </c>
      <c r="G584" s="217">
        <f>VLOOKUP(A584,'[1]CUT Bs'!A:S,2,FALSE)</f>
        <v>0</v>
      </c>
      <c r="H584" s="217">
        <f>VLOOKUP(A584,'[1]CUT Bs'!A:S,3,FALSE)</f>
        <v>0</v>
      </c>
      <c r="I584" s="217">
        <f>VLOOKUP(A584,'[1]CUT Bs'!A:S,4,FALSE)</f>
        <v>0</v>
      </c>
      <c r="J584" s="217">
        <f>VLOOKUP(A584,'[1]CUT Bs'!A:S,5,FALSE)</f>
        <v>0</v>
      </c>
      <c r="K584" s="217">
        <f>VLOOKUP(A584,'[1]CUT Bs'!A:S,6,FALSE)</f>
        <v>0</v>
      </c>
      <c r="L584" s="217">
        <f>VLOOKUP(A584,'[1]CUT Bs'!A:S,7,FALSE)</f>
        <v>0</v>
      </c>
      <c r="M584" s="217">
        <f>VLOOKUP(A584,'[1]CUT Bs'!A:S,8,FALSE)</f>
        <v>0</v>
      </c>
      <c r="N584" s="217">
        <f>VLOOKUP(A584,'[1]CUT Bs'!A:S,9,FALSE)</f>
        <v>0</v>
      </c>
      <c r="O584" s="217">
        <f>VLOOKUP(A584,'[1]CUT Bs'!A:S,10,FALSE)</f>
        <v>0</v>
      </c>
      <c r="P584" s="217">
        <f>VLOOKUP(A584,'[1]CUT Bs'!A:S,11,FALSE)</f>
        <v>0</v>
      </c>
      <c r="Q584" s="217">
        <f>VLOOKUP(A584,'[1]CUT Bs'!A:S,12,FALSE)</f>
        <v>0</v>
      </c>
      <c r="R584" s="217">
        <f>VLOOKUP(A584,'[1]CUT Bs'!A:S,13,FALSE)</f>
        <v>0</v>
      </c>
      <c r="S584" s="217">
        <f>VLOOKUP(A584,'[1]CUT Bs'!A:S,14,FALSE)</f>
        <v>0</v>
      </c>
      <c r="T584" s="217">
        <f>VLOOKUP(A584,'[1]CUT Bs'!A:S,15,FALSE)</f>
        <v>0</v>
      </c>
      <c r="U584" s="217">
        <f>VLOOKUP(A584,'[1]CUT Bs'!A:S,16,FALSE)</f>
        <v>0</v>
      </c>
      <c r="V584" s="217">
        <f>VLOOKUP(A584,'[1]CUT Bs'!A:S,17,FALSE)</f>
        <v>0</v>
      </c>
      <c r="W584" s="217">
        <f>VLOOKUP(A584,'[1]RES. TRL'!F:H,2,FALSE)</f>
        <v>0</v>
      </c>
      <c r="X584" s="217">
        <f>VLOOKUP(A584,'[1]RES. TRL'!F:H,3,FALSE)</f>
        <v>0</v>
      </c>
      <c r="Y584" s="217">
        <f>VLOOKUP(A584,'[1]CUT USD'!A:N,2,FALSE)</f>
        <v>0</v>
      </c>
      <c r="Z584" s="217">
        <f>VLOOKUP(A584,'[1]CUT USD'!A:N,3,FALSE)</f>
        <v>0</v>
      </c>
      <c r="AA584" s="217">
        <f>VLOOKUP(A584,'[1]CUT USD'!A:N,4,FALSE)</f>
        <v>0</v>
      </c>
      <c r="AB584" s="217">
        <f>VLOOKUP(A584,'[1]CUT USD'!A:N,5,FALSE)</f>
        <v>0</v>
      </c>
      <c r="AC584" s="217">
        <f>VLOOKUP(A584,'[1]CUT USD'!A:N,6,FALSE)</f>
        <v>0</v>
      </c>
      <c r="AD584" s="217">
        <f>VLOOKUP(A584,'[1]CUT USD'!A:N,7,FALSE)</f>
        <v>0</v>
      </c>
      <c r="AE584" s="217">
        <f>VLOOKUP(A584,'[1]CUT USD'!A:N,8,FALSE)</f>
        <v>0</v>
      </c>
      <c r="AF584" s="217">
        <f>VLOOKUP(A584,'[1]CUT USD'!A:N,9,FALSE)</f>
        <v>0</v>
      </c>
      <c r="AG584" s="217">
        <f>VLOOKUP(A584,'[1]CUT USD'!A:N,10,FALSE)</f>
        <v>0</v>
      </c>
      <c r="AH584" s="217">
        <f>VLOOKUP(A584,'[1]CUT USD'!A:N,11,FALSE)</f>
        <v>0</v>
      </c>
      <c r="AI584" s="217">
        <f>VLOOKUP(A584,'[1]CUT USD'!A:N,12,FALSE)</f>
        <v>0</v>
      </c>
      <c r="AJ584" s="217">
        <f>VLOOKUP(A584,'[1]CUT USD'!A:N,13,FALSE)</f>
        <v>0</v>
      </c>
      <c r="AK584" s="217">
        <f>VLOOKUP(A584,'[1]CUT USD'!A:N,14,FALSE)</f>
        <v>0</v>
      </c>
      <c r="AL584" s="160">
        <f t="shared" si="10"/>
        <v>0</v>
      </c>
      <c r="AO584" s="84"/>
    </row>
    <row r="585" spans="1:41" ht="33" customHeight="1">
      <c r="A585" s="134">
        <v>1910</v>
      </c>
      <c r="B585" s="135" t="str">
        <f>PROPER(VLOOKUP(A585,[1]bd_lista!$A:$D,2,FALSE))</f>
        <v>Gobierno Autónomo Municipal De Sena</v>
      </c>
      <c r="C585" s="229" t="s">
        <v>11991</v>
      </c>
      <c r="D585" s="217">
        <f>VLOOKUP(A585,'[1]RES. TRL'!A:C,2,FALSE)</f>
        <v>0</v>
      </c>
      <c r="E585" s="217">
        <f>VLOOKUP(A585,'[1]RES. TRL'!A:C,3,FALSE)</f>
        <v>0</v>
      </c>
      <c r="F585" s="217">
        <f>VLOOKUP(A585,[1]RES.CDI!A:B,2,FALSE)</f>
        <v>0</v>
      </c>
      <c r="G585" s="217">
        <f>VLOOKUP(A585,'[1]CUT Bs'!A:S,2,FALSE)</f>
        <v>0</v>
      </c>
      <c r="H585" s="217">
        <f>VLOOKUP(A585,'[1]CUT Bs'!A:S,3,FALSE)</f>
        <v>0</v>
      </c>
      <c r="I585" s="217">
        <f>VLOOKUP(A585,'[1]CUT Bs'!A:S,4,FALSE)</f>
        <v>0</v>
      </c>
      <c r="J585" s="217">
        <f>VLOOKUP(A585,'[1]CUT Bs'!A:S,5,FALSE)</f>
        <v>0</v>
      </c>
      <c r="K585" s="217">
        <f>VLOOKUP(A585,'[1]CUT Bs'!A:S,6,FALSE)</f>
        <v>0</v>
      </c>
      <c r="L585" s="217">
        <f>VLOOKUP(A585,'[1]CUT Bs'!A:S,7,FALSE)</f>
        <v>0</v>
      </c>
      <c r="M585" s="217">
        <f>VLOOKUP(A585,'[1]CUT Bs'!A:S,8,FALSE)</f>
        <v>0</v>
      </c>
      <c r="N585" s="217">
        <f>VLOOKUP(A585,'[1]CUT Bs'!A:S,9,FALSE)</f>
        <v>0</v>
      </c>
      <c r="O585" s="217">
        <f>VLOOKUP(A585,'[1]CUT Bs'!A:S,10,FALSE)</f>
        <v>0</v>
      </c>
      <c r="P585" s="217">
        <f>VLOOKUP(A585,'[1]CUT Bs'!A:S,11,FALSE)</f>
        <v>0</v>
      </c>
      <c r="Q585" s="217">
        <f>VLOOKUP(A585,'[1]CUT Bs'!A:S,12,FALSE)</f>
        <v>0</v>
      </c>
      <c r="R585" s="217">
        <f>VLOOKUP(A585,'[1]CUT Bs'!A:S,13,FALSE)</f>
        <v>0</v>
      </c>
      <c r="S585" s="217">
        <f>VLOOKUP(A585,'[1]CUT Bs'!A:S,14,FALSE)</f>
        <v>0</v>
      </c>
      <c r="T585" s="217">
        <f>VLOOKUP(A585,'[1]CUT Bs'!A:S,15,FALSE)</f>
        <v>0</v>
      </c>
      <c r="U585" s="217">
        <f>VLOOKUP(A585,'[1]CUT Bs'!A:S,16,FALSE)</f>
        <v>0</v>
      </c>
      <c r="V585" s="217">
        <f>VLOOKUP(A585,'[1]CUT Bs'!A:S,17,FALSE)</f>
        <v>0</v>
      </c>
      <c r="W585" s="217">
        <f>VLOOKUP(A585,'[1]RES. TRL'!F:H,2,FALSE)</f>
        <v>0</v>
      </c>
      <c r="X585" s="217">
        <f>VLOOKUP(A585,'[1]RES. TRL'!F:H,3,FALSE)</f>
        <v>0</v>
      </c>
      <c r="Y585" s="217">
        <f>VLOOKUP(A585,'[1]CUT USD'!A:N,2,FALSE)</f>
        <v>0</v>
      </c>
      <c r="Z585" s="217">
        <f>VLOOKUP(A585,'[1]CUT USD'!A:N,3,FALSE)</f>
        <v>0</v>
      </c>
      <c r="AA585" s="217">
        <f>VLOOKUP(A585,'[1]CUT USD'!A:N,4,FALSE)</f>
        <v>0</v>
      </c>
      <c r="AB585" s="217">
        <f>VLOOKUP(A585,'[1]CUT USD'!A:N,5,FALSE)</f>
        <v>0</v>
      </c>
      <c r="AC585" s="217">
        <f>VLOOKUP(A585,'[1]CUT USD'!A:N,6,FALSE)</f>
        <v>0</v>
      </c>
      <c r="AD585" s="217">
        <f>VLOOKUP(A585,'[1]CUT USD'!A:N,7,FALSE)</f>
        <v>0</v>
      </c>
      <c r="AE585" s="217">
        <f>VLOOKUP(A585,'[1]CUT USD'!A:N,8,FALSE)</f>
        <v>0</v>
      </c>
      <c r="AF585" s="217">
        <f>VLOOKUP(A585,'[1]CUT USD'!A:N,9,FALSE)</f>
        <v>0</v>
      </c>
      <c r="AG585" s="217">
        <f>VLOOKUP(A585,'[1]CUT USD'!A:N,10,FALSE)</f>
        <v>0</v>
      </c>
      <c r="AH585" s="217">
        <f>VLOOKUP(A585,'[1]CUT USD'!A:N,11,FALSE)</f>
        <v>0</v>
      </c>
      <c r="AI585" s="217">
        <f>VLOOKUP(A585,'[1]CUT USD'!A:N,12,FALSE)</f>
        <v>0</v>
      </c>
      <c r="AJ585" s="217">
        <f>VLOOKUP(A585,'[1]CUT USD'!A:N,13,FALSE)</f>
        <v>0</v>
      </c>
      <c r="AK585" s="217">
        <f>VLOOKUP(A585,'[1]CUT USD'!A:N,14,FALSE)</f>
        <v>0</v>
      </c>
      <c r="AL585" s="160">
        <f t="shared" si="10"/>
        <v>0</v>
      </c>
      <c r="AO585" s="84"/>
    </row>
    <row r="586" spans="1:41" ht="33" customHeight="1">
      <c r="A586" s="134">
        <v>1911</v>
      </c>
      <c r="B586" s="135" t="str">
        <f>PROPER(VLOOKUP(A586,[1]bd_lista!$A:$D,2,FALSE))</f>
        <v>Gobierno Autónomo Municipal De Santa Rosa Del Abuná</v>
      </c>
      <c r="C586" s="229" t="s">
        <v>11991</v>
      </c>
      <c r="D586" s="217">
        <f>VLOOKUP(A586,'[1]RES. TRL'!A:C,2,FALSE)</f>
        <v>0</v>
      </c>
      <c r="E586" s="217">
        <f>VLOOKUP(A586,'[1]RES. TRL'!A:C,3,FALSE)</f>
        <v>0</v>
      </c>
      <c r="F586" s="217">
        <f>VLOOKUP(A586,[1]RES.CDI!A:B,2,FALSE)</f>
        <v>0</v>
      </c>
      <c r="G586" s="217">
        <f>VLOOKUP(A586,'[1]CUT Bs'!A:S,2,FALSE)</f>
        <v>0</v>
      </c>
      <c r="H586" s="217">
        <f>VLOOKUP(A586,'[1]CUT Bs'!A:S,3,FALSE)</f>
        <v>0</v>
      </c>
      <c r="I586" s="217">
        <f>VLOOKUP(A586,'[1]CUT Bs'!A:S,4,FALSE)</f>
        <v>0</v>
      </c>
      <c r="J586" s="217">
        <f>VLOOKUP(A586,'[1]CUT Bs'!A:S,5,FALSE)</f>
        <v>0</v>
      </c>
      <c r="K586" s="217">
        <f>VLOOKUP(A586,'[1]CUT Bs'!A:S,6,FALSE)</f>
        <v>0</v>
      </c>
      <c r="L586" s="217">
        <f>VLOOKUP(A586,'[1]CUT Bs'!A:S,7,FALSE)</f>
        <v>0</v>
      </c>
      <c r="M586" s="217">
        <f>VLOOKUP(A586,'[1]CUT Bs'!A:S,8,FALSE)</f>
        <v>0</v>
      </c>
      <c r="N586" s="217">
        <f>VLOOKUP(A586,'[1]CUT Bs'!A:S,9,FALSE)</f>
        <v>0</v>
      </c>
      <c r="O586" s="217">
        <f>VLOOKUP(A586,'[1]CUT Bs'!A:S,10,FALSE)</f>
        <v>0</v>
      </c>
      <c r="P586" s="217">
        <f>VLOOKUP(A586,'[1]CUT Bs'!A:S,11,FALSE)</f>
        <v>0</v>
      </c>
      <c r="Q586" s="217">
        <f>VLOOKUP(A586,'[1]CUT Bs'!A:S,12,FALSE)</f>
        <v>0</v>
      </c>
      <c r="R586" s="217">
        <f>VLOOKUP(A586,'[1]CUT Bs'!A:S,13,FALSE)</f>
        <v>0</v>
      </c>
      <c r="S586" s="217">
        <f>VLOOKUP(A586,'[1]CUT Bs'!A:S,14,FALSE)</f>
        <v>0</v>
      </c>
      <c r="T586" s="217">
        <f>VLOOKUP(A586,'[1]CUT Bs'!A:S,15,FALSE)</f>
        <v>0</v>
      </c>
      <c r="U586" s="217">
        <f>VLOOKUP(A586,'[1]CUT Bs'!A:S,16,FALSE)</f>
        <v>0</v>
      </c>
      <c r="V586" s="217">
        <f>VLOOKUP(A586,'[1]CUT Bs'!A:S,17,FALSE)</f>
        <v>0</v>
      </c>
      <c r="W586" s="217">
        <f>VLOOKUP(A586,'[1]RES. TRL'!F:H,2,FALSE)</f>
        <v>0</v>
      </c>
      <c r="X586" s="217">
        <f>VLOOKUP(A586,'[1]RES. TRL'!F:H,3,FALSE)</f>
        <v>0</v>
      </c>
      <c r="Y586" s="217">
        <f>VLOOKUP(A586,'[1]CUT USD'!A:N,2,FALSE)</f>
        <v>0</v>
      </c>
      <c r="Z586" s="217">
        <f>VLOOKUP(A586,'[1]CUT USD'!A:N,3,FALSE)</f>
        <v>0</v>
      </c>
      <c r="AA586" s="217">
        <f>VLOOKUP(A586,'[1]CUT USD'!A:N,4,FALSE)</f>
        <v>0</v>
      </c>
      <c r="AB586" s="217">
        <f>VLOOKUP(A586,'[1]CUT USD'!A:N,5,FALSE)</f>
        <v>0</v>
      </c>
      <c r="AC586" s="217">
        <f>VLOOKUP(A586,'[1]CUT USD'!A:N,6,FALSE)</f>
        <v>0</v>
      </c>
      <c r="AD586" s="217">
        <f>VLOOKUP(A586,'[1]CUT USD'!A:N,7,FALSE)</f>
        <v>0</v>
      </c>
      <c r="AE586" s="217">
        <f>VLOOKUP(A586,'[1]CUT USD'!A:N,8,FALSE)</f>
        <v>0</v>
      </c>
      <c r="AF586" s="217">
        <f>VLOOKUP(A586,'[1]CUT USD'!A:N,9,FALSE)</f>
        <v>0</v>
      </c>
      <c r="AG586" s="217">
        <f>VLOOKUP(A586,'[1]CUT USD'!A:N,10,FALSE)</f>
        <v>0</v>
      </c>
      <c r="AH586" s="217">
        <f>VLOOKUP(A586,'[1]CUT USD'!A:N,11,FALSE)</f>
        <v>0</v>
      </c>
      <c r="AI586" s="217">
        <f>VLOOKUP(A586,'[1]CUT USD'!A:N,12,FALSE)</f>
        <v>0</v>
      </c>
      <c r="AJ586" s="217">
        <f>VLOOKUP(A586,'[1]CUT USD'!A:N,13,FALSE)</f>
        <v>0</v>
      </c>
      <c r="AK586" s="217">
        <f>VLOOKUP(A586,'[1]CUT USD'!A:N,14,FALSE)</f>
        <v>0</v>
      </c>
      <c r="AL586" s="160">
        <f t="shared" si="10"/>
        <v>0</v>
      </c>
      <c r="AO586" s="84"/>
    </row>
    <row r="587" spans="1:41" ht="33" customHeight="1">
      <c r="A587" s="134">
        <v>1912</v>
      </c>
      <c r="B587" s="135" t="str">
        <f>PROPER(VLOOKUP(A587,[1]bd_lista!$A:$D,2,FALSE))</f>
        <v>Gobierno Autónomo Municipal De Ingavi (Humaita)</v>
      </c>
      <c r="C587" s="229" t="s">
        <v>11991</v>
      </c>
      <c r="D587" s="217">
        <f>VLOOKUP(A587,'[1]RES. TRL'!A:C,2,FALSE)</f>
        <v>0</v>
      </c>
      <c r="E587" s="217">
        <f>VLOOKUP(A587,'[1]RES. TRL'!A:C,3,FALSE)</f>
        <v>0</v>
      </c>
      <c r="F587" s="217">
        <f>VLOOKUP(A587,[1]RES.CDI!A:B,2,FALSE)</f>
        <v>0</v>
      </c>
      <c r="G587" s="217">
        <f>VLOOKUP(A587,'[1]CUT Bs'!A:S,2,FALSE)</f>
        <v>0</v>
      </c>
      <c r="H587" s="217">
        <f>VLOOKUP(A587,'[1]CUT Bs'!A:S,3,FALSE)</f>
        <v>0</v>
      </c>
      <c r="I587" s="217">
        <f>VLOOKUP(A587,'[1]CUT Bs'!A:S,4,FALSE)</f>
        <v>0</v>
      </c>
      <c r="J587" s="217">
        <f>VLOOKUP(A587,'[1]CUT Bs'!A:S,5,FALSE)</f>
        <v>0</v>
      </c>
      <c r="K587" s="217">
        <f>VLOOKUP(A587,'[1]CUT Bs'!A:S,6,FALSE)</f>
        <v>0</v>
      </c>
      <c r="L587" s="217">
        <f>VLOOKUP(A587,'[1]CUT Bs'!A:S,7,FALSE)</f>
        <v>0</v>
      </c>
      <c r="M587" s="217">
        <f>VLOOKUP(A587,'[1]CUT Bs'!A:S,8,FALSE)</f>
        <v>0</v>
      </c>
      <c r="N587" s="217">
        <f>VLOOKUP(A587,'[1]CUT Bs'!A:S,9,FALSE)</f>
        <v>0</v>
      </c>
      <c r="O587" s="217">
        <f>VLOOKUP(A587,'[1]CUT Bs'!A:S,10,FALSE)</f>
        <v>0</v>
      </c>
      <c r="P587" s="217">
        <f>VLOOKUP(A587,'[1]CUT Bs'!A:S,11,FALSE)</f>
        <v>0</v>
      </c>
      <c r="Q587" s="217">
        <f>VLOOKUP(A587,'[1]CUT Bs'!A:S,12,FALSE)</f>
        <v>0</v>
      </c>
      <c r="R587" s="217">
        <f>VLOOKUP(A587,'[1]CUT Bs'!A:S,13,FALSE)</f>
        <v>0</v>
      </c>
      <c r="S587" s="217">
        <f>VLOOKUP(A587,'[1]CUT Bs'!A:S,14,FALSE)</f>
        <v>0</v>
      </c>
      <c r="T587" s="217">
        <f>VLOOKUP(A587,'[1]CUT Bs'!A:S,15,FALSE)</f>
        <v>0</v>
      </c>
      <c r="U587" s="217">
        <f>VLOOKUP(A587,'[1]CUT Bs'!A:S,16,FALSE)</f>
        <v>0</v>
      </c>
      <c r="V587" s="217">
        <f>VLOOKUP(A587,'[1]CUT Bs'!A:S,17,FALSE)</f>
        <v>0</v>
      </c>
      <c r="W587" s="217">
        <f>VLOOKUP(A587,'[1]RES. TRL'!F:H,2,FALSE)</f>
        <v>0</v>
      </c>
      <c r="X587" s="217">
        <f>VLOOKUP(A587,'[1]RES. TRL'!F:H,3,FALSE)</f>
        <v>0</v>
      </c>
      <c r="Y587" s="217">
        <f>VLOOKUP(A587,'[1]CUT USD'!A:N,2,FALSE)</f>
        <v>0</v>
      </c>
      <c r="Z587" s="217">
        <f>VLOOKUP(A587,'[1]CUT USD'!A:N,3,FALSE)</f>
        <v>0</v>
      </c>
      <c r="AA587" s="217">
        <f>VLOOKUP(A587,'[1]CUT USD'!A:N,4,FALSE)</f>
        <v>0</v>
      </c>
      <c r="AB587" s="217">
        <f>VLOOKUP(A587,'[1]CUT USD'!A:N,5,FALSE)</f>
        <v>0</v>
      </c>
      <c r="AC587" s="217">
        <f>VLOOKUP(A587,'[1]CUT USD'!A:N,6,FALSE)</f>
        <v>0</v>
      </c>
      <c r="AD587" s="217">
        <f>VLOOKUP(A587,'[1]CUT USD'!A:N,7,FALSE)</f>
        <v>0</v>
      </c>
      <c r="AE587" s="217">
        <f>VLOOKUP(A587,'[1]CUT USD'!A:N,8,FALSE)</f>
        <v>0</v>
      </c>
      <c r="AF587" s="217">
        <f>VLOOKUP(A587,'[1]CUT USD'!A:N,9,FALSE)</f>
        <v>0</v>
      </c>
      <c r="AG587" s="217">
        <f>VLOOKUP(A587,'[1]CUT USD'!A:N,10,FALSE)</f>
        <v>0</v>
      </c>
      <c r="AH587" s="217">
        <f>VLOOKUP(A587,'[1]CUT USD'!A:N,11,FALSE)</f>
        <v>0</v>
      </c>
      <c r="AI587" s="217">
        <f>VLOOKUP(A587,'[1]CUT USD'!A:N,12,FALSE)</f>
        <v>0</v>
      </c>
      <c r="AJ587" s="217">
        <f>VLOOKUP(A587,'[1]CUT USD'!A:N,13,FALSE)</f>
        <v>0</v>
      </c>
      <c r="AK587" s="217">
        <f>VLOOKUP(A587,'[1]CUT USD'!A:N,14,FALSE)</f>
        <v>0</v>
      </c>
      <c r="AL587" s="160">
        <f t="shared" si="10"/>
        <v>0</v>
      </c>
      <c r="AO587" s="84"/>
    </row>
    <row r="588" spans="1:41" ht="33" customHeight="1">
      <c r="A588" s="134">
        <v>1913</v>
      </c>
      <c r="B588" s="135" t="str">
        <f>PROPER(VLOOKUP(A588,[1]bd_lista!$A:$D,2,FALSE))</f>
        <v>Gobierno Autónomo Municipal De Nueva Esperanza</v>
      </c>
      <c r="C588" s="229" t="s">
        <v>11991</v>
      </c>
      <c r="D588" s="217">
        <f>VLOOKUP(A588,'[1]RES. TRL'!A:C,2,FALSE)</f>
        <v>0</v>
      </c>
      <c r="E588" s="217">
        <f>VLOOKUP(A588,'[1]RES. TRL'!A:C,3,FALSE)</f>
        <v>0</v>
      </c>
      <c r="F588" s="217">
        <f>VLOOKUP(A588,[1]RES.CDI!A:B,2,FALSE)</f>
        <v>0</v>
      </c>
      <c r="G588" s="217">
        <f>VLOOKUP(A588,'[1]CUT Bs'!A:S,2,FALSE)</f>
        <v>0</v>
      </c>
      <c r="H588" s="217">
        <f>VLOOKUP(A588,'[1]CUT Bs'!A:S,3,FALSE)</f>
        <v>0</v>
      </c>
      <c r="I588" s="217">
        <f>VLOOKUP(A588,'[1]CUT Bs'!A:S,4,FALSE)</f>
        <v>0</v>
      </c>
      <c r="J588" s="217">
        <f>VLOOKUP(A588,'[1]CUT Bs'!A:S,5,FALSE)</f>
        <v>0</v>
      </c>
      <c r="K588" s="217">
        <f>VLOOKUP(A588,'[1]CUT Bs'!A:S,6,FALSE)</f>
        <v>0</v>
      </c>
      <c r="L588" s="217">
        <f>VLOOKUP(A588,'[1]CUT Bs'!A:S,7,FALSE)</f>
        <v>0</v>
      </c>
      <c r="M588" s="217">
        <f>VLOOKUP(A588,'[1]CUT Bs'!A:S,8,FALSE)</f>
        <v>0</v>
      </c>
      <c r="N588" s="217">
        <f>VLOOKUP(A588,'[1]CUT Bs'!A:S,9,FALSE)</f>
        <v>0</v>
      </c>
      <c r="O588" s="217">
        <f>VLOOKUP(A588,'[1]CUT Bs'!A:S,10,FALSE)</f>
        <v>0</v>
      </c>
      <c r="P588" s="217">
        <f>VLOOKUP(A588,'[1]CUT Bs'!A:S,11,FALSE)</f>
        <v>0</v>
      </c>
      <c r="Q588" s="217">
        <f>VLOOKUP(A588,'[1]CUT Bs'!A:S,12,FALSE)</f>
        <v>0</v>
      </c>
      <c r="R588" s="217">
        <f>VLOOKUP(A588,'[1]CUT Bs'!A:S,13,FALSE)</f>
        <v>0</v>
      </c>
      <c r="S588" s="217">
        <f>VLOOKUP(A588,'[1]CUT Bs'!A:S,14,FALSE)</f>
        <v>0</v>
      </c>
      <c r="T588" s="217">
        <f>VLOOKUP(A588,'[1]CUT Bs'!A:S,15,FALSE)</f>
        <v>0</v>
      </c>
      <c r="U588" s="217">
        <f>VLOOKUP(A588,'[1]CUT Bs'!A:S,16,FALSE)</f>
        <v>0</v>
      </c>
      <c r="V588" s="217">
        <f>VLOOKUP(A588,'[1]CUT Bs'!A:S,17,FALSE)</f>
        <v>0</v>
      </c>
      <c r="W588" s="217">
        <f>VLOOKUP(A588,'[1]RES. TRL'!F:H,2,FALSE)</f>
        <v>0</v>
      </c>
      <c r="X588" s="217">
        <f>VLOOKUP(A588,'[1]RES. TRL'!F:H,3,FALSE)</f>
        <v>0</v>
      </c>
      <c r="Y588" s="217">
        <f>VLOOKUP(A588,'[1]CUT USD'!A:N,2,FALSE)</f>
        <v>0</v>
      </c>
      <c r="Z588" s="217">
        <f>VLOOKUP(A588,'[1]CUT USD'!A:N,3,FALSE)</f>
        <v>0</v>
      </c>
      <c r="AA588" s="217">
        <f>VLOOKUP(A588,'[1]CUT USD'!A:N,4,FALSE)</f>
        <v>0</v>
      </c>
      <c r="AB588" s="217">
        <f>VLOOKUP(A588,'[1]CUT USD'!A:N,5,FALSE)</f>
        <v>0</v>
      </c>
      <c r="AC588" s="217">
        <f>VLOOKUP(A588,'[1]CUT USD'!A:N,6,FALSE)</f>
        <v>0</v>
      </c>
      <c r="AD588" s="217">
        <f>VLOOKUP(A588,'[1]CUT USD'!A:N,7,FALSE)</f>
        <v>0</v>
      </c>
      <c r="AE588" s="217">
        <f>VLOOKUP(A588,'[1]CUT USD'!A:N,8,FALSE)</f>
        <v>0</v>
      </c>
      <c r="AF588" s="217">
        <f>VLOOKUP(A588,'[1]CUT USD'!A:N,9,FALSE)</f>
        <v>0</v>
      </c>
      <c r="AG588" s="217">
        <f>VLOOKUP(A588,'[1]CUT USD'!A:N,10,FALSE)</f>
        <v>0</v>
      </c>
      <c r="AH588" s="217">
        <f>VLOOKUP(A588,'[1]CUT USD'!A:N,11,FALSE)</f>
        <v>0</v>
      </c>
      <c r="AI588" s="217">
        <f>VLOOKUP(A588,'[1]CUT USD'!A:N,12,FALSE)</f>
        <v>0</v>
      </c>
      <c r="AJ588" s="217">
        <f>VLOOKUP(A588,'[1]CUT USD'!A:N,13,FALSE)</f>
        <v>0</v>
      </c>
      <c r="AK588" s="217">
        <f>VLOOKUP(A588,'[1]CUT USD'!A:N,14,FALSE)</f>
        <v>0</v>
      </c>
      <c r="AL588" s="160">
        <f t="shared" si="10"/>
        <v>0</v>
      </c>
      <c r="AO588" s="84"/>
    </row>
    <row r="589" spans="1:41" ht="33" customHeight="1">
      <c r="A589" s="134">
        <v>1914</v>
      </c>
      <c r="B589" s="135" t="str">
        <f>PROPER(VLOOKUP(A589,[1]bd_lista!$A:$D,2,FALSE))</f>
        <v>Gobierno Autónomo Municipal De Villa Nueva (Loma Alta)</v>
      </c>
      <c r="C589" s="229" t="s">
        <v>11991</v>
      </c>
      <c r="D589" s="217">
        <f>VLOOKUP(A589,'[1]RES. TRL'!A:C,2,FALSE)</f>
        <v>0</v>
      </c>
      <c r="E589" s="217">
        <f>VLOOKUP(A589,'[1]RES. TRL'!A:C,3,FALSE)</f>
        <v>0</v>
      </c>
      <c r="F589" s="217">
        <f>VLOOKUP(A589,[1]RES.CDI!A:B,2,FALSE)</f>
        <v>0</v>
      </c>
      <c r="G589" s="217">
        <f>VLOOKUP(A589,'[1]CUT Bs'!A:S,2,FALSE)</f>
        <v>0</v>
      </c>
      <c r="H589" s="217">
        <f>VLOOKUP(A589,'[1]CUT Bs'!A:S,3,FALSE)</f>
        <v>0</v>
      </c>
      <c r="I589" s="217">
        <f>VLOOKUP(A589,'[1]CUT Bs'!A:S,4,FALSE)</f>
        <v>0</v>
      </c>
      <c r="J589" s="217">
        <f>VLOOKUP(A589,'[1]CUT Bs'!A:S,5,FALSE)</f>
        <v>0</v>
      </c>
      <c r="K589" s="217">
        <f>VLOOKUP(A589,'[1]CUT Bs'!A:S,6,FALSE)</f>
        <v>0</v>
      </c>
      <c r="L589" s="217">
        <f>VLOOKUP(A589,'[1]CUT Bs'!A:S,7,FALSE)</f>
        <v>0</v>
      </c>
      <c r="M589" s="217">
        <f>VLOOKUP(A589,'[1]CUT Bs'!A:S,8,FALSE)</f>
        <v>0</v>
      </c>
      <c r="N589" s="217">
        <f>VLOOKUP(A589,'[1]CUT Bs'!A:S,9,FALSE)</f>
        <v>0</v>
      </c>
      <c r="O589" s="217">
        <f>VLOOKUP(A589,'[1]CUT Bs'!A:S,10,FALSE)</f>
        <v>0</v>
      </c>
      <c r="P589" s="217">
        <f>VLOOKUP(A589,'[1]CUT Bs'!A:S,11,FALSE)</f>
        <v>0</v>
      </c>
      <c r="Q589" s="217">
        <f>VLOOKUP(A589,'[1]CUT Bs'!A:S,12,FALSE)</f>
        <v>0</v>
      </c>
      <c r="R589" s="217">
        <f>VLOOKUP(A589,'[1]CUT Bs'!A:S,13,FALSE)</f>
        <v>0</v>
      </c>
      <c r="S589" s="217">
        <f>VLOOKUP(A589,'[1]CUT Bs'!A:S,14,FALSE)</f>
        <v>0</v>
      </c>
      <c r="T589" s="217">
        <f>VLOOKUP(A589,'[1]CUT Bs'!A:S,15,FALSE)</f>
        <v>0</v>
      </c>
      <c r="U589" s="217">
        <f>VLOOKUP(A589,'[1]CUT Bs'!A:S,16,FALSE)</f>
        <v>0</v>
      </c>
      <c r="V589" s="217">
        <f>VLOOKUP(A589,'[1]CUT Bs'!A:S,17,FALSE)</f>
        <v>0</v>
      </c>
      <c r="W589" s="217">
        <f>VLOOKUP(A589,'[1]RES. TRL'!F:H,2,FALSE)</f>
        <v>0</v>
      </c>
      <c r="X589" s="217">
        <f>VLOOKUP(A589,'[1]RES. TRL'!F:H,3,FALSE)</f>
        <v>0</v>
      </c>
      <c r="Y589" s="217">
        <f>VLOOKUP(A589,'[1]CUT USD'!A:N,2,FALSE)</f>
        <v>0</v>
      </c>
      <c r="Z589" s="217">
        <f>VLOOKUP(A589,'[1]CUT USD'!A:N,3,FALSE)</f>
        <v>0</v>
      </c>
      <c r="AA589" s="217">
        <f>VLOOKUP(A589,'[1]CUT USD'!A:N,4,FALSE)</f>
        <v>0</v>
      </c>
      <c r="AB589" s="217">
        <f>VLOOKUP(A589,'[1]CUT USD'!A:N,5,FALSE)</f>
        <v>0</v>
      </c>
      <c r="AC589" s="217">
        <f>VLOOKUP(A589,'[1]CUT USD'!A:N,6,FALSE)</f>
        <v>0</v>
      </c>
      <c r="AD589" s="217">
        <f>VLOOKUP(A589,'[1]CUT USD'!A:N,7,FALSE)</f>
        <v>0</v>
      </c>
      <c r="AE589" s="217">
        <f>VLOOKUP(A589,'[1]CUT USD'!A:N,8,FALSE)</f>
        <v>0</v>
      </c>
      <c r="AF589" s="217">
        <f>VLOOKUP(A589,'[1]CUT USD'!A:N,9,FALSE)</f>
        <v>0</v>
      </c>
      <c r="AG589" s="217">
        <f>VLOOKUP(A589,'[1]CUT USD'!A:N,10,FALSE)</f>
        <v>0</v>
      </c>
      <c r="AH589" s="217">
        <f>VLOOKUP(A589,'[1]CUT USD'!A:N,11,FALSE)</f>
        <v>0</v>
      </c>
      <c r="AI589" s="217">
        <f>VLOOKUP(A589,'[1]CUT USD'!A:N,12,FALSE)</f>
        <v>0</v>
      </c>
      <c r="AJ589" s="217">
        <f>VLOOKUP(A589,'[1]CUT USD'!A:N,13,FALSE)</f>
        <v>0</v>
      </c>
      <c r="AK589" s="217">
        <f>VLOOKUP(A589,'[1]CUT USD'!A:N,14,FALSE)</f>
        <v>0</v>
      </c>
      <c r="AL589" s="160">
        <f t="shared" ref="AL589:AL613" si="11">SUM(D589:AK589)</f>
        <v>0</v>
      </c>
      <c r="AO589" s="84"/>
    </row>
    <row r="590" spans="1:41" ht="33" customHeight="1">
      <c r="A590" s="134">
        <v>1915</v>
      </c>
      <c r="B590" s="135" t="str">
        <f>PROPER(VLOOKUP(A590,[1]bd_lista!$A:$D,2,FALSE))</f>
        <v>Gobierno Autónomo Municipal De Santos Mercado</v>
      </c>
      <c r="C590" s="229" t="s">
        <v>11991</v>
      </c>
      <c r="D590" s="217">
        <f>VLOOKUP(A590,'[1]RES. TRL'!A:C,2,FALSE)</f>
        <v>0</v>
      </c>
      <c r="E590" s="217">
        <f>VLOOKUP(A590,'[1]RES. TRL'!A:C,3,FALSE)</f>
        <v>0</v>
      </c>
      <c r="F590" s="217">
        <f>VLOOKUP(A590,[1]RES.CDI!A:B,2,FALSE)</f>
        <v>0</v>
      </c>
      <c r="G590" s="217">
        <f>VLOOKUP(A590,'[1]CUT Bs'!A:S,2,FALSE)</f>
        <v>0</v>
      </c>
      <c r="H590" s="217">
        <f>VLOOKUP(A590,'[1]CUT Bs'!A:S,3,FALSE)</f>
        <v>0</v>
      </c>
      <c r="I590" s="217">
        <f>VLOOKUP(A590,'[1]CUT Bs'!A:S,4,FALSE)</f>
        <v>0</v>
      </c>
      <c r="J590" s="217">
        <f>VLOOKUP(A590,'[1]CUT Bs'!A:S,5,FALSE)</f>
        <v>0</v>
      </c>
      <c r="K590" s="217">
        <f>VLOOKUP(A590,'[1]CUT Bs'!A:S,6,FALSE)</f>
        <v>0</v>
      </c>
      <c r="L590" s="217">
        <f>VLOOKUP(A590,'[1]CUT Bs'!A:S,7,FALSE)</f>
        <v>0</v>
      </c>
      <c r="M590" s="217">
        <f>VLOOKUP(A590,'[1]CUT Bs'!A:S,8,FALSE)</f>
        <v>0</v>
      </c>
      <c r="N590" s="217">
        <f>VLOOKUP(A590,'[1]CUT Bs'!A:S,9,FALSE)</f>
        <v>0</v>
      </c>
      <c r="O590" s="217">
        <f>VLOOKUP(A590,'[1]CUT Bs'!A:S,10,FALSE)</f>
        <v>0</v>
      </c>
      <c r="P590" s="217">
        <f>VLOOKUP(A590,'[1]CUT Bs'!A:S,11,FALSE)</f>
        <v>0</v>
      </c>
      <c r="Q590" s="217">
        <f>VLOOKUP(A590,'[1]CUT Bs'!A:S,12,FALSE)</f>
        <v>0</v>
      </c>
      <c r="R590" s="217">
        <f>VLOOKUP(A590,'[1]CUT Bs'!A:S,13,FALSE)</f>
        <v>0</v>
      </c>
      <c r="S590" s="217">
        <f>VLOOKUP(A590,'[1]CUT Bs'!A:S,14,FALSE)</f>
        <v>0</v>
      </c>
      <c r="T590" s="217">
        <f>VLOOKUP(A590,'[1]CUT Bs'!A:S,15,FALSE)</f>
        <v>0</v>
      </c>
      <c r="U590" s="217">
        <f>VLOOKUP(A590,'[1]CUT Bs'!A:S,16,FALSE)</f>
        <v>0</v>
      </c>
      <c r="V590" s="217">
        <f>VLOOKUP(A590,'[1]CUT Bs'!A:S,17,FALSE)</f>
        <v>0</v>
      </c>
      <c r="W590" s="217">
        <f>VLOOKUP(A590,'[1]RES. TRL'!F:H,2,FALSE)</f>
        <v>0</v>
      </c>
      <c r="X590" s="217">
        <f>VLOOKUP(A590,'[1]RES. TRL'!F:H,3,FALSE)</f>
        <v>0</v>
      </c>
      <c r="Y590" s="217">
        <f>VLOOKUP(A590,'[1]CUT USD'!A:N,2,FALSE)</f>
        <v>0</v>
      </c>
      <c r="Z590" s="217">
        <f>VLOOKUP(A590,'[1]CUT USD'!A:N,3,FALSE)</f>
        <v>0</v>
      </c>
      <c r="AA590" s="217">
        <f>VLOOKUP(A590,'[1]CUT USD'!A:N,4,FALSE)</f>
        <v>0</v>
      </c>
      <c r="AB590" s="217">
        <f>VLOOKUP(A590,'[1]CUT USD'!A:N,5,FALSE)</f>
        <v>0</v>
      </c>
      <c r="AC590" s="217">
        <f>VLOOKUP(A590,'[1]CUT USD'!A:N,6,FALSE)</f>
        <v>0</v>
      </c>
      <c r="AD590" s="217">
        <f>VLOOKUP(A590,'[1]CUT USD'!A:N,7,FALSE)</f>
        <v>0</v>
      </c>
      <c r="AE590" s="217">
        <f>VLOOKUP(A590,'[1]CUT USD'!A:N,8,FALSE)</f>
        <v>0</v>
      </c>
      <c r="AF590" s="217">
        <f>VLOOKUP(A590,'[1]CUT USD'!A:N,9,FALSE)</f>
        <v>0</v>
      </c>
      <c r="AG590" s="217">
        <f>VLOOKUP(A590,'[1]CUT USD'!A:N,10,FALSE)</f>
        <v>0</v>
      </c>
      <c r="AH590" s="217">
        <f>VLOOKUP(A590,'[1]CUT USD'!A:N,11,FALSE)</f>
        <v>0</v>
      </c>
      <c r="AI590" s="217">
        <f>VLOOKUP(A590,'[1]CUT USD'!A:N,12,FALSE)</f>
        <v>0</v>
      </c>
      <c r="AJ590" s="217">
        <f>VLOOKUP(A590,'[1]CUT USD'!A:N,13,FALSE)</f>
        <v>0</v>
      </c>
      <c r="AK590" s="217">
        <f>VLOOKUP(A590,'[1]CUT USD'!A:N,14,FALSE)</f>
        <v>0</v>
      </c>
      <c r="AL590" s="160">
        <f t="shared" si="11"/>
        <v>0</v>
      </c>
      <c r="AO590" s="84"/>
    </row>
    <row r="591" spans="1:41" ht="33" customHeight="1">
      <c r="A591" s="134">
        <v>2301</v>
      </c>
      <c r="B591" s="135" t="str">
        <f>PROPER(VLOOKUP(A591,[1]bd_lista!$A:$D,2,FALSE))</f>
        <v>Empresa Municipal De Gestión De Residuos Sólidos</v>
      </c>
      <c r="C591" s="136" t="s">
        <v>11991</v>
      </c>
      <c r="D591" s="217">
        <f>VLOOKUP(A591,'[1]RES. TRL'!A:C,2,FALSE)</f>
        <v>0</v>
      </c>
      <c r="E591" s="217">
        <f>VLOOKUP(A591,'[1]RES. TRL'!A:C,3,FALSE)</f>
        <v>0</v>
      </c>
      <c r="F591" s="217">
        <f>VLOOKUP(A591,[1]RES.CDI!A:B,2,FALSE)</f>
        <v>0</v>
      </c>
      <c r="G591" s="217">
        <f>VLOOKUP(A591,'[1]CUT Bs'!A:S,2,FALSE)</f>
        <v>0</v>
      </c>
      <c r="H591" s="217">
        <f>VLOOKUP(A591,'[1]CUT Bs'!A:S,3,FALSE)</f>
        <v>0</v>
      </c>
      <c r="I591" s="217">
        <f>VLOOKUP(A591,'[1]CUT Bs'!A:S,4,FALSE)</f>
        <v>0</v>
      </c>
      <c r="J591" s="217">
        <f>VLOOKUP(A591,'[1]CUT Bs'!A:S,5,FALSE)</f>
        <v>0</v>
      </c>
      <c r="K591" s="217">
        <f>VLOOKUP(A591,'[1]CUT Bs'!A:S,6,FALSE)</f>
        <v>0</v>
      </c>
      <c r="L591" s="217">
        <f>VLOOKUP(A591,'[1]CUT Bs'!A:S,7,FALSE)</f>
        <v>0</v>
      </c>
      <c r="M591" s="217">
        <f>VLOOKUP(A591,'[1]CUT Bs'!A:S,8,FALSE)</f>
        <v>0</v>
      </c>
      <c r="N591" s="217">
        <f>VLOOKUP(A591,'[1]CUT Bs'!A:S,9,FALSE)</f>
        <v>0</v>
      </c>
      <c r="O591" s="217">
        <f>VLOOKUP(A591,'[1]CUT Bs'!A:S,10,FALSE)</f>
        <v>0</v>
      </c>
      <c r="P591" s="217">
        <f>VLOOKUP(A591,'[1]CUT Bs'!A:S,11,FALSE)</f>
        <v>0</v>
      </c>
      <c r="Q591" s="217">
        <f>VLOOKUP(A591,'[1]CUT Bs'!A:S,12,FALSE)</f>
        <v>0</v>
      </c>
      <c r="R591" s="217">
        <f>VLOOKUP(A591,'[1]CUT Bs'!A:S,13,FALSE)</f>
        <v>0</v>
      </c>
      <c r="S591" s="217">
        <f>VLOOKUP(A591,'[1]CUT Bs'!A:S,14,FALSE)</f>
        <v>0</v>
      </c>
      <c r="T591" s="217">
        <f>VLOOKUP(A591,'[1]CUT Bs'!A:S,15,FALSE)</f>
        <v>0</v>
      </c>
      <c r="U591" s="217">
        <f>VLOOKUP(A591,'[1]CUT Bs'!A:S,16,FALSE)</f>
        <v>0</v>
      </c>
      <c r="V591" s="217">
        <f>VLOOKUP(A591,'[1]CUT Bs'!A:S,17,FALSE)</f>
        <v>0</v>
      </c>
      <c r="W591" s="217">
        <f>VLOOKUP(A591,'[1]RES. TRL'!F:H,2,FALSE)</f>
        <v>0</v>
      </c>
      <c r="X591" s="217">
        <f>VLOOKUP(A591,'[1]RES. TRL'!F:H,3,FALSE)</f>
        <v>0</v>
      </c>
      <c r="Y591" s="217">
        <f>VLOOKUP(A591,'[1]CUT USD'!A:N,2,FALSE)</f>
        <v>0</v>
      </c>
      <c r="Z591" s="217">
        <f>VLOOKUP(A591,'[1]CUT USD'!A:N,3,FALSE)</f>
        <v>0</v>
      </c>
      <c r="AA591" s="217">
        <f>VLOOKUP(A591,'[1]CUT USD'!A:N,4,FALSE)</f>
        <v>0</v>
      </c>
      <c r="AB591" s="217">
        <f>VLOOKUP(A591,'[1]CUT USD'!A:N,5,FALSE)</f>
        <v>0</v>
      </c>
      <c r="AC591" s="217">
        <f>VLOOKUP(A591,'[1]CUT USD'!A:N,6,FALSE)</f>
        <v>0</v>
      </c>
      <c r="AD591" s="217">
        <f>VLOOKUP(A591,'[1]CUT USD'!A:N,7,FALSE)</f>
        <v>0</v>
      </c>
      <c r="AE591" s="217">
        <f>VLOOKUP(A591,'[1]CUT USD'!A:N,8,FALSE)</f>
        <v>0</v>
      </c>
      <c r="AF591" s="217">
        <f>VLOOKUP(A591,'[1]CUT USD'!A:N,9,FALSE)</f>
        <v>0</v>
      </c>
      <c r="AG591" s="217">
        <f>VLOOKUP(A591,'[1]CUT USD'!A:N,10,FALSE)</f>
        <v>0</v>
      </c>
      <c r="AH591" s="217">
        <f>VLOOKUP(A591,'[1]CUT USD'!A:N,11,FALSE)</f>
        <v>0</v>
      </c>
      <c r="AI591" s="217">
        <f>VLOOKUP(A591,'[1]CUT USD'!A:N,12,FALSE)</f>
        <v>0</v>
      </c>
      <c r="AJ591" s="217">
        <f>VLOOKUP(A591,'[1]CUT USD'!A:N,13,FALSE)</f>
        <v>0</v>
      </c>
      <c r="AK591" s="217">
        <f>VLOOKUP(A591,'[1]CUT USD'!A:N,14,FALSE)</f>
        <v>0</v>
      </c>
      <c r="AL591" s="160">
        <f t="shared" si="11"/>
        <v>0</v>
      </c>
      <c r="AO591" s="84"/>
    </row>
    <row r="592" spans="1:41" ht="33" customHeight="1">
      <c r="A592" s="134">
        <v>2302</v>
      </c>
      <c r="B592" s="135" t="str">
        <f>PROPER(VLOOKUP(A592,[1]bd_lista!$A:$D,2,FALSE))</f>
        <v>Empresa Municipal De Agua Potable Y Alcantarillado Sacaba</v>
      </c>
      <c r="C592" s="136" t="s">
        <v>11991</v>
      </c>
      <c r="D592" s="217">
        <f>VLOOKUP(A592,'[1]RES. TRL'!A:C,2,FALSE)</f>
        <v>0</v>
      </c>
      <c r="E592" s="217">
        <f>VLOOKUP(A592,'[1]RES. TRL'!A:C,3,FALSE)</f>
        <v>0</v>
      </c>
      <c r="F592" s="217">
        <f>VLOOKUP(A592,[1]RES.CDI!A:B,2,FALSE)</f>
        <v>0</v>
      </c>
      <c r="G592" s="217">
        <f>VLOOKUP(A592,'[1]CUT Bs'!A:S,2,FALSE)</f>
        <v>0</v>
      </c>
      <c r="H592" s="217">
        <f>VLOOKUP(A592,'[1]CUT Bs'!A:S,3,FALSE)</f>
        <v>0</v>
      </c>
      <c r="I592" s="217">
        <f>VLOOKUP(A592,'[1]CUT Bs'!A:S,4,FALSE)</f>
        <v>0</v>
      </c>
      <c r="J592" s="217">
        <f>VLOOKUP(A592,'[1]CUT Bs'!A:S,5,FALSE)</f>
        <v>0</v>
      </c>
      <c r="K592" s="217">
        <f>VLOOKUP(A592,'[1]CUT Bs'!A:S,6,FALSE)</f>
        <v>0</v>
      </c>
      <c r="L592" s="217">
        <f>VLOOKUP(A592,'[1]CUT Bs'!A:S,7,FALSE)</f>
        <v>0</v>
      </c>
      <c r="M592" s="217">
        <f>VLOOKUP(A592,'[1]CUT Bs'!A:S,8,FALSE)</f>
        <v>0</v>
      </c>
      <c r="N592" s="217">
        <f>VLOOKUP(A592,'[1]CUT Bs'!A:S,9,FALSE)</f>
        <v>0</v>
      </c>
      <c r="O592" s="217">
        <f>VLOOKUP(A592,'[1]CUT Bs'!A:S,10,FALSE)</f>
        <v>0</v>
      </c>
      <c r="P592" s="217">
        <f>VLOOKUP(A592,'[1]CUT Bs'!A:S,11,FALSE)</f>
        <v>0</v>
      </c>
      <c r="Q592" s="217">
        <f>VLOOKUP(A592,'[1]CUT Bs'!A:S,12,FALSE)</f>
        <v>0</v>
      </c>
      <c r="R592" s="217">
        <f>VLOOKUP(A592,'[1]CUT Bs'!A:S,13,FALSE)</f>
        <v>0</v>
      </c>
      <c r="S592" s="217">
        <f>VLOOKUP(A592,'[1]CUT Bs'!A:S,14,FALSE)</f>
        <v>0</v>
      </c>
      <c r="T592" s="217">
        <f>VLOOKUP(A592,'[1]CUT Bs'!A:S,15,FALSE)</f>
        <v>0</v>
      </c>
      <c r="U592" s="217">
        <f>VLOOKUP(A592,'[1]CUT Bs'!A:S,16,FALSE)</f>
        <v>0</v>
      </c>
      <c r="V592" s="217">
        <f>VLOOKUP(A592,'[1]CUT Bs'!A:S,17,FALSE)</f>
        <v>0</v>
      </c>
      <c r="W592" s="217">
        <f>VLOOKUP(A592,'[1]RES. TRL'!F:H,2,FALSE)</f>
        <v>0</v>
      </c>
      <c r="X592" s="217">
        <f>VLOOKUP(A592,'[1]RES. TRL'!F:H,3,FALSE)</f>
        <v>0</v>
      </c>
      <c r="Y592" s="217">
        <f>VLOOKUP(A592,'[1]CUT USD'!A:N,2,FALSE)</f>
        <v>0</v>
      </c>
      <c r="Z592" s="217">
        <f>VLOOKUP(A592,'[1]CUT USD'!A:N,3,FALSE)</f>
        <v>0</v>
      </c>
      <c r="AA592" s="217">
        <f>VLOOKUP(A592,'[1]CUT USD'!A:N,4,FALSE)</f>
        <v>0</v>
      </c>
      <c r="AB592" s="217">
        <f>VLOOKUP(A592,'[1]CUT USD'!A:N,5,FALSE)</f>
        <v>0</v>
      </c>
      <c r="AC592" s="217">
        <f>VLOOKUP(A592,'[1]CUT USD'!A:N,6,FALSE)</f>
        <v>0</v>
      </c>
      <c r="AD592" s="217">
        <f>VLOOKUP(A592,'[1]CUT USD'!A:N,7,FALSE)</f>
        <v>0</v>
      </c>
      <c r="AE592" s="217">
        <f>VLOOKUP(A592,'[1]CUT USD'!A:N,8,FALSE)</f>
        <v>0</v>
      </c>
      <c r="AF592" s="217">
        <f>VLOOKUP(A592,'[1]CUT USD'!A:N,9,FALSE)</f>
        <v>0</v>
      </c>
      <c r="AG592" s="217">
        <f>VLOOKUP(A592,'[1]CUT USD'!A:N,10,FALSE)</f>
        <v>0</v>
      </c>
      <c r="AH592" s="217">
        <f>VLOOKUP(A592,'[1]CUT USD'!A:N,11,FALSE)</f>
        <v>0</v>
      </c>
      <c r="AI592" s="217">
        <f>VLOOKUP(A592,'[1]CUT USD'!A:N,12,FALSE)</f>
        <v>0</v>
      </c>
      <c r="AJ592" s="217">
        <f>VLOOKUP(A592,'[1]CUT USD'!A:N,13,FALSE)</f>
        <v>0</v>
      </c>
      <c r="AK592" s="217">
        <f>VLOOKUP(A592,'[1]CUT USD'!A:N,14,FALSE)</f>
        <v>0</v>
      </c>
      <c r="AL592" s="160">
        <f t="shared" si="11"/>
        <v>0</v>
      </c>
      <c r="AO592" s="84"/>
    </row>
    <row r="593" spans="1:41" ht="33" customHeight="1">
      <c r="A593" s="134">
        <v>2303</v>
      </c>
      <c r="B593" s="135" t="str">
        <f>PROPER(VLOOKUP(A593,[1]bd_lista!$A:$D,2,FALSE))</f>
        <v>Empresa Municipal De Areas Verdes Y Recreación Alternativa</v>
      </c>
      <c r="C593" s="136" t="s">
        <v>11991</v>
      </c>
      <c r="D593" s="217">
        <f>VLOOKUP(A593,'[1]RES. TRL'!A:C,2,FALSE)</f>
        <v>0</v>
      </c>
      <c r="E593" s="217">
        <f>VLOOKUP(A593,'[1]RES. TRL'!A:C,3,FALSE)</f>
        <v>0</v>
      </c>
      <c r="F593" s="217">
        <f>VLOOKUP(A593,[1]RES.CDI!A:B,2,FALSE)</f>
        <v>0</v>
      </c>
      <c r="G593" s="217">
        <f>VLOOKUP(A593,'[1]CUT Bs'!A:S,2,FALSE)</f>
        <v>0</v>
      </c>
      <c r="H593" s="217">
        <f>VLOOKUP(A593,'[1]CUT Bs'!A:S,3,FALSE)</f>
        <v>0</v>
      </c>
      <c r="I593" s="217">
        <f>VLOOKUP(A593,'[1]CUT Bs'!A:S,4,FALSE)</f>
        <v>0</v>
      </c>
      <c r="J593" s="217">
        <f>VLOOKUP(A593,'[1]CUT Bs'!A:S,5,FALSE)</f>
        <v>0</v>
      </c>
      <c r="K593" s="217">
        <f>VLOOKUP(A593,'[1]CUT Bs'!A:S,6,FALSE)</f>
        <v>0</v>
      </c>
      <c r="L593" s="217">
        <f>VLOOKUP(A593,'[1]CUT Bs'!A:S,7,FALSE)</f>
        <v>0</v>
      </c>
      <c r="M593" s="217">
        <f>VLOOKUP(A593,'[1]CUT Bs'!A:S,8,FALSE)</f>
        <v>0</v>
      </c>
      <c r="N593" s="217">
        <f>VLOOKUP(A593,'[1]CUT Bs'!A:S,9,FALSE)</f>
        <v>0</v>
      </c>
      <c r="O593" s="217">
        <f>VLOOKUP(A593,'[1]CUT Bs'!A:S,10,FALSE)</f>
        <v>0</v>
      </c>
      <c r="P593" s="217">
        <f>VLOOKUP(A593,'[1]CUT Bs'!A:S,11,FALSE)</f>
        <v>0</v>
      </c>
      <c r="Q593" s="217">
        <f>VLOOKUP(A593,'[1]CUT Bs'!A:S,12,FALSE)</f>
        <v>0</v>
      </c>
      <c r="R593" s="217">
        <f>VLOOKUP(A593,'[1]CUT Bs'!A:S,13,FALSE)</f>
        <v>0</v>
      </c>
      <c r="S593" s="217">
        <f>VLOOKUP(A593,'[1]CUT Bs'!A:S,14,FALSE)</f>
        <v>0</v>
      </c>
      <c r="T593" s="217">
        <f>VLOOKUP(A593,'[1]CUT Bs'!A:S,15,FALSE)</f>
        <v>0</v>
      </c>
      <c r="U593" s="217">
        <f>VLOOKUP(A593,'[1]CUT Bs'!A:S,16,FALSE)</f>
        <v>0</v>
      </c>
      <c r="V593" s="217">
        <f>VLOOKUP(A593,'[1]CUT Bs'!A:S,17,FALSE)</f>
        <v>0</v>
      </c>
      <c r="W593" s="217">
        <f>VLOOKUP(A593,'[1]RES. TRL'!F:H,2,FALSE)</f>
        <v>0</v>
      </c>
      <c r="X593" s="217">
        <f>VLOOKUP(A593,'[1]RES. TRL'!F:H,3,FALSE)</f>
        <v>0</v>
      </c>
      <c r="Y593" s="217">
        <f>VLOOKUP(A593,'[1]CUT USD'!A:N,2,FALSE)</f>
        <v>0</v>
      </c>
      <c r="Z593" s="217">
        <f>VLOOKUP(A593,'[1]CUT USD'!A:N,3,FALSE)</f>
        <v>0</v>
      </c>
      <c r="AA593" s="217">
        <f>VLOOKUP(A593,'[1]CUT USD'!A:N,4,FALSE)</f>
        <v>0</v>
      </c>
      <c r="AB593" s="217">
        <f>VLOOKUP(A593,'[1]CUT USD'!A:N,5,FALSE)</f>
        <v>0</v>
      </c>
      <c r="AC593" s="217">
        <f>VLOOKUP(A593,'[1]CUT USD'!A:N,6,FALSE)</f>
        <v>0</v>
      </c>
      <c r="AD593" s="217">
        <f>VLOOKUP(A593,'[1]CUT USD'!A:N,7,FALSE)</f>
        <v>0</v>
      </c>
      <c r="AE593" s="217">
        <f>VLOOKUP(A593,'[1]CUT USD'!A:N,8,FALSE)</f>
        <v>0</v>
      </c>
      <c r="AF593" s="217">
        <f>VLOOKUP(A593,'[1]CUT USD'!A:N,9,FALSE)</f>
        <v>0</v>
      </c>
      <c r="AG593" s="217">
        <f>VLOOKUP(A593,'[1]CUT USD'!A:N,10,FALSE)</f>
        <v>0</v>
      </c>
      <c r="AH593" s="217">
        <f>VLOOKUP(A593,'[1]CUT USD'!A:N,11,FALSE)</f>
        <v>0</v>
      </c>
      <c r="AI593" s="217">
        <f>VLOOKUP(A593,'[1]CUT USD'!A:N,12,FALSE)</f>
        <v>0</v>
      </c>
      <c r="AJ593" s="217">
        <f>VLOOKUP(A593,'[1]CUT USD'!A:N,13,FALSE)</f>
        <v>0</v>
      </c>
      <c r="AK593" s="217">
        <f>VLOOKUP(A593,'[1]CUT USD'!A:N,14,FALSE)</f>
        <v>0</v>
      </c>
      <c r="AL593" s="160">
        <f t="shared" si="11"/>
        <v>0</v>
      </c>
      <c r="AO593" s="84"/>
    </row>
    <row r="594" spans="1:41" ht="33" customHeight="1">
      <c r="A594" s="134">
        <v>2311</v>
      </c>
      <c r="B594" s="135" t="str">
        <f>PROPER(VLOOKUP(A594,[1]bd_lista!$A:$D,2,FALSE))</f>
        <v>Servicio De Cuencas (Searpi)</v>
      </c>
      <c r="C594" s="229" t="s">
        <v>1344</v>
      </c>
      <c r="D594" s="217">
        <f>VLOOKUP(A594,'[1]RES. TRL'!A:C,2,FALSE)</f>
        <v>0</v>
      </c>
      <c r="E594" s="217">
        <f>VLOOKUP(A594,'[1]RES. TRL'!A:C,3,FALSE)</f>
        <v>0</v>
      </c>
      <c r="F594" s="217">
        <f>VLOOKUP(A594,[1]RES.CDI!A:B,2,FALSE)</f>
        <v>0</v>
      </c>
      <c r="G594" s="217">
        <f>VLOOKUP(A594,'[1]CUT Bs'!A:S,2,FALSE)</f>
        <v>0</v>
      </c>
      <c r="H594" s="217">
        <f>VLOOKUP(A594,'[1]CUT Bs'!A:S,3,FALSE)</f>
        <v>0</v>
      </c>
      <c r="I594" s="217">
        <f>VLOOKUP(A594,'[1]CUT Bs'!A:S,4,FALSE)</f>
        <v>0</v>
      </c>
      <c r="J594" s="217">
        <f>VLOOKUP(A594,'[1]CUT Bs'!A:S,5,FALSE)</f>
        <v>0</v>
      </c>
      <c r="K594" s="217">
        <f>VLOOKUP(A594,'[1]CUT Bs'!A:S,6,FALSE)</f>
        <v>0</v>
      </c>
      <c r="L594" s="217">
        <f>VLOOKUP(A594,'[1]CUT Bs'!A:S,7,FALSE)</f>
        <v>0</v>
      </c>
      <c r="M594" s="217">
        <f>VLOOKUP(A594,'[1]CUT Bs'!A:S,8,FALSE)</f>
        <v>0</v>
      </c>
      <c r="N594" s="217">
        <f>VLOOKUP(A594,'[1]CUT Bs'!A:S,9,FALSE)</f>
        <v>0</v>
      </c>
      <c r="O594" s="217">
        <f>VLOOKUP(A594,'[1]CUT Bs'!A:S,10,FALSE)</f>
        <v>0</v>
      </c>
      <c r="P594" s="217">
        <f>VLOOKUP(A594,'[1]CUT Bs'!A:S,11,FALSE)</f>
        <v>0</v>
      </c>
      <c r="Q594" s="217">
        <f>VLOOKUP(A594,'[1]CUT Bs'!A:S,12,FALSE)</f>
        <v>0</v>
      </c>
      <c r="R594" s="217">
        <f>VLOOKUP(A594,'[1]CUT Bs'!A:S,13,FALSE)</f>
        <v>0</v>
      </c>
      <c r="S594" s="217">
        <f>VLOOKUP(A594,'[1]CUT Bs'!A:S,14,FALSE)</f>
        <v>0</v>
      </c>
      <c r="T594" s="217">
        <f>VLOOKUP(A594,'[1]CUT Bs'!A:S,15,FALSE)</f>
        <v>0</v>
      </c>
      <c r="U594" s="217">
        <f>VLOOKUP(A594,'[1]CUT Bs'!A:S,16,FALSE)</f>
        <v>0</v>
      </c>
      <c r="V594" s="217">
        <f>VLOOKUP(A594,'[1]CUT Bs'!A:S,17,FALSE)</f>
        <v>0</v>
      </c>
      <c r="W594" s="217">
        <f>VLOOKUP(A594,'[1]RES. TRL'!F:H,2,FALSE)</f>
        <v>0</v>
      </c>
      <c r="X594" s="217">
        <f>VLOOKUP(A594,'[1]RES. TRL'!F:H,3,FALSE)</f>
        <v>0</v>
      </c>
      <c r="Y594" s="217">
        <f>VLOOKUP(A594,'[1]CUT USD'!A:N,2,FALSE)</f>
        <v>0</v>
      </c>
      <c r="Z594" s="217">
        <f>VLOOKUP(A594,'[1]CUT USD'!A:N,3,FALSE)</f>
        <v>0</v>
      </c>
      <c r="AA594" s="217">
        <f>VLOOKUP(A594,'[1]CUT USD'!A:N,4,FALSE)</f>
        <v>0</v>
      </c>
      <c r="AB594" s="217">
        <f>VLOOKUP(A594,'[1]CUT USD'!A:N,5,FALSE)</f>
        <v>0</v>
      </c>
      <c r="AC594" s="217">
        <f>VLOOKUP(A594,'[1]CUT USD'!A:N,6,FALSE)</f>
        <v>0</v>
      </c>
      <c r="AD594" s="217">
        <f>VLOOKUP(A594,'[1]CUT USD'!A:N,7,FALSE)</f>
        <v>0</v>
      </c>
      <c r="AE594" s="217">
        <f>VLOOKUP(A594,'[1]CUT USD'!A:N,8,FALSE)</f>
        <v>0</v>
      </c>
      <c r="AF594" s="217">
        <f>VLOOKUP(A594,'[1]CUT USD'!A:N,9,FALSE)</f>
        <v>0</v>
      </c>
      <c r="AG594" s="217">
        <f>VLOOKUP(A594,'[1]CUT USD'!A:N,10,FALSE)</f>
        <v>0</v>
      </c>
      <c r="AH594" s="217">
        <f>VLOOKUP(A594,'[1]CUT USD'!A:N,11,FALSE)</f>
        <v>0</v>
      </c>
      <c r="AI594" s="217">
        <f>VLOOKUP(A594,'[1]CUT USD'!A:N,12,FALSE)</f>
        <v>0</v>
      </c>
      <c r="AJ594" s="217">
        <f>VLOOKUP(A594,'[1]CUT USD'!A:N,13,FALSE)</f>
        <v>0</v>
      </c>
      <c r="AK594" s="217">
        <f>VLOOKUP(A594,'[1]CUT USD'!A:N,14,FALSE)</f>
        <v>0</v>
      </c>
      <c r="AL594" s="160">
        <f t="shared" si="11"/>
        <v>0</v>
      </c>
      <c r="AO594" s="84"/>
    </row>
    <row r="595" spans="1:41" ht="33" customHeight="1">
      <c r="A595" s="134">
        <v>2312</v>
      </c>
      <c r="B595" s="135" t="str">
        <f>PROPER(VLOOKUP(A595,[1]bd_lista!$A:$D,2,FALSE))</f>
        <v>Empresa Municipal De Agua Potable Y Alcantarillado Viacha</v>
      </c>
      <c r="C595" s="229" t="s">
        <v>1344</v>
      </c>
      <c r="D595" s="217">
        <f>VLOOKUP(A595,'[1]RES. TRL'!A:C,2,FALSE)</f>
        <v>0</v>
      </c>
      <c r="E595" s="217">
        <f>VLOOKUP(A595,'[1]RES. TRL'!A:C,3,FALSE)</f>
        <v>0</v>
      </c>
      <c r="F595" s="217">
        <f>VLOOKUP(A595,[1]RES.CDI!A:B,2,FALSE)</f>
        <v>0</v>
      </c>
      <c r="G595" s="217">
        <f>VLOOKUP(A595,'[1]CUT Bs'!A:S,2,FALSE)</f>
        <v>0</v>
      </c>
      <c r="H595" s="217">
        <f>VLOOKUP(A595,'[1]CUT Bs'!A:S,3,FALSE)</f>
        <v>0</v>
      </c>
      <c r="I595" s="217">
        <f>VLOOKUP(A595,'[1]CUT Bs'!A:S,4,FALSE)</f>
        <v>0</v>
      </c>
      <c r="J595" s="217">
        <f>VLOOKUP(A595,'[1]CUT Bs'!A:S,5,FALSE)</f>
        <v>0</v>
      </c>
      <c r="K595" s="217">
        <f>VLOOKUP(A595,'[1]CUT Bs'!A:S,6,FALSE)</f>
        <v>0</v>
      </c>
      <c r="L595" s="217">
        <f>VLOOKUP(A595,'[1]CUT Bs'!A:S,7,FALSE)</f>
        <v>0</v>
      </c>
      <c r="M595" s="217">
        <f>VLOOKUP(A595,'[1]CUT Bs'!A:S,8,FALSE)</f>
        <v>0</v>
      </c>
      <c r="N595" s="217">
        <f>VLOOKUP(A595,'[1]CUT Bs'!A:S,9,FALSE)</f>
        <v>0</v>
      </c>
      <c r="O595" s="217">
        <f>VLOOKUP(A595,'[1]CUT Bs'!A:S,10,FALSE)</f>
        <v>0</v>
      </c>
      <c r="P595" s="217">
        <f>VLOOKUP(A595,'[1]CUT Bs'!A:S,11,FALSE)</f>
        <v>0</v>
      </c>
      <c r="Q595" s="217">
        <f>VLOOKUP(A595,'[1]CUT Bs'!A:S,12,FALSE)</f>
        <v>0</v>
      </c>
      <c r="R595" s="217">
        <f>VLOOKUP(A595,'[1]CUT Bs'!A:S,13,FALSE)</f>
        <v>0</v>
      </c>
      <c r="S595" s="217">
        <f>VLOOKUP(A595,'[1]CUT Bs'!A:S,14,FALSE)</f>
        <v>0</v>
      </c>
      <c r="T595" s="217">
        <f>VLOOKUP(A595,'[1]CUT Bs'!A:S,15,FALSE)</f>
        <v>0</v>
      </c>
      <c r="U595" s="217">
        <f>VLOOKUP(A595,'[1]CUT Bs'!A:S,16,FALSE)</f>
        <v>0</v>
      </c>
      <c r="V595" s="217">
        <f>VLOOKUP(A595,'[1]CUT Bs'!A:S,17,FALSE)</f>
        <v>0</v>
      </c>
      <c r="W595" s="217">
        <f>VLOOKUP(A595,'[1]RES. TRL'!F:H,2,FALSE)</f>
        <v>0</v>
      </c>
      <c r="X595" s="217">
        <f>VLOOKUP(A595,'[1]RES. TRL'!F:H,3,FALSE)</f>
        <v>0</v>
      </c>
      <c r="Y595" s="217">
        <f>VLOOKUP(A595,'[1]CUT USD'!A:N,2,FALSE)</f>
        <v>0</v>
      </c>
      <c r="Z595" s="217">
        <f>VLOOKUP(A595,'[1]CUT USD'!A:N,3,FALSE)</f>
        <v>0</v>
      </c>
      <c r="AA595" s="217">
        <f>VLOOKUP(A595,'[1]CUT USD'!A:N,4,FALSE)</f>
        <v>0</v>
      </c>
      <c r="AB595" s="217">
        <f>VLOOKUP(A595,'[1]CUT USD'!A:N,5,FALSE)</f>
        <v>0</v>
      </c>
      <c r="AC595" s="217">
        <f>VLOOKUP(A595,'[1]CUT USD'!A:N,6,FALSE)</f>
        <v>0</v>
      </c>
      <c r="AD595" s="217">
        <f>VLOOKUP(A595,'[1]CUT USD'!A:N,7,FALSE)</f>
        <v>0</v>
      </c>
      <c r="AE595" s="217">
        <f>VLOOKUP(A595,'[1]CUT USD'!A:N,8,FALSE)</f>
        <v>0</v>
      </c>
      <c r="AF595" s="217">
        <f>VLOOKUP(A595,'[1]CUT USD'!A:N,9,FALSE)</f>
        <v>0</v>
      </c>
      <c r="AG595" s="217">
        <f>VLOOKUP(A595,'[1]CUT USD'!A:N,10,FALSE)</f>
        <v>0</v>
      </c>
      <c r="AH595" s="217">
        <f>VLOOKUP(A595,'[1]CUT USD'!A:N,11,FALSE)</f>
        <v>0</v>
      </c>
      <c r="AI595" s="217">
        <f>VLOOKUP(A595,'[1]CUT USD'!A:N,12,FALSE)</f>
        <v>0</v>
      </c>
      <c r="AJ595" s="217">
        <f>VLOOKUP(A595,'[1]CUT USD'!A:N,13,FALSE)</f>
        <v>0</v>
      </c>
      <c r="AK595" s="217">
        <f>VLOOKUP(A595,'[1]CUT USD'!A:N,14,FALSE)</f>
        <v>0</v>
      </c>
      <c r="AL595" s="160">
        <f t="shared" si="11"/>
        <v>0</v>
      </c>
      <c r="AO595" s="84"/>
    </row>
    <row r="596" spans="1:41" ht="33" customHeight="1">
      <c r="A596" s="134">
        <v>2313</v>
      </c>
      <c r="B596" s="135" t="str">
        <f>PROPER(VLOOKUP(A596,[1]bd_lista!$A:$D,2,FALSE))</f>
        <v>Entidad Municipal De Aseo Urbano Sucre</v>
      </c>
      <c r="C596" s="229" t="s">
        <v>1344</v>
      </c>
      <c r="D596" s="217">
        <f>VLOOKUP(A596,'[1]RES. TRL'!A:C,2,FALSE)</f>
        <v>0</v>
      </c>
      <c r="E596" s="217">
        <f>VLOOKUP(A596,'[1]RES. TRL'!A:C,3,FALSE)</f>
        <v>0</v>
      </c>
      <c r="F596" s="217">
        <f>VLOOKUP(A596,[1]RES.CDI!A:B,2,FALSE)</f>
        <v>0</v>
      </c>
      <c r="G596" s="217">
        <f>VLOOKUP(A596,'[1]CUT Bs'!A:S,2,FALSE)</f>
        <v>0</v>
      </c>
      <c r="H596" s="217">
        <f>VLOOKUP(A596,'[1]CUT Bs'!A:S,3,FALSE)</f>
        <v>0</v>
      </c>
      <c r="I596" s="217">
        <f>VLOOKUP(A596,'[1]CUT Bs'!A:S,4,FALSE)</f>
        <v>0</v>
      </c>
      <c r="J596" s="217">
        <f>VLOOKUP(A596,'[1]CUT Bs'!A:S,5,FALSE)</f>
        <v>0</v>
      </c>
      <c r="K596" s="217">
        <f>VLOOKUP(A596,'[1]CUT Bs'!A:S,6,FALSE)</f>
        <v>0</v>
      </c>
      <c r="L596" s="217">
        <f>VLOOKUP(A596,'[1]CUT Bs'!A:S,7,FALSE)</f>
        <v>0</v>
      </c>
      <c r="M596" s="217">
        <f>VLOOKUP(A596,'[1]CUT Bs'!A:S,8,FALSE)</f>
        <v>0</v>
      </c>
      <c r="N596" s="217">
        <f>VLOOKUP(A596,'[1]CUT Bs'!A:S,9,FALSE)</f>
        <v>0</v>
      </c>
      <c r="O596" s="217">
        <f>VLOOKUP(A596,'[1]CUT Bs'!A:S,10,FALSE)</f>
        <v>0</v>
      </c>
      <c r="P596" s="217">
        <f>VLOOKUP(A596,'[1]CUT Bs'!A:S,11,FALSE)</f>
        <v>0</v>
      </c>
      <c r="Q596" s="217">
        <f>VLOOKUP(A596,'[1]CUT Bs'!A:S,12,FALSE)</f>
        <v>0</v>
      </c>
      <c r="R596" s="217">
        <f>VLOOKUP(A596,'[1]CUT Bs'!A:S,13,FALSE)</f>
        <v>0</v>
      </c>
      <c r="S596" s="217">
        <f>VLOOKUP(A596,'[1]CUT Bs'!A:S,14,FALSE)</f>
        <v>0</v>
      </c>
      <c r="T596" s="217">
        <f>VLOOKUP(A596,'[1]CUT Bs'!A:S,15,FALSE)</f>
        <v>0</v>
      </c>
      <c r="U596" s="217">
        <f>VLOOKUP(A596,'[1]CUT Bs'!A:S,16,FALSE)</f>
        <v>0</v>
      </c>
      <c r="V596" s="217">
        <f>VLOOKUP(A596,'[1]CUT Bs'!A:S,17,FALSE)</f>
        <v>0</v>
      </c>
      <c r="W596" s="217">
        <f>VLOOKUP(A596,'[1]RES. TRL'!F:H,2,FALSE)</f>
        <v>0</v>
      </c>
      <c r="X596" s="217">
        <f>VLOOKUP(A596,'[1]RES. TRL'!F:H,3,FALSE)</f>
        <v>0</v>
      </c>
      <c r="Y596" s="217">
        <f>VLOOKUP(A596,'[1]CUT USD'!A:N,2,FALSE)</f>
        <v>0</v>
      </c>
      <c r="Z596" s="217">
        <f>VLOOKUP(A596,'[1]CUT USD'!A:N,3,FALSE)</f>
        <v>0</v>
      </c>
      <c r="AA596" s="217">
        <f>VLOOKUP(A596,'[1]CUT USD'!A:N,4,FALSE)</f>
        <v>0</v>
      </c>
      <c r="AB596" s="217">
        <f>VLOOKUP(A596,'[1]CUT USD'!A:N,5,FALSE)</f>
        <v>0</v>
      </c>
      <c r="AC596" s="217">
        <f>VLOOKUP(A596,'[1]CUT USD'!A:N,6,FALSE)</f>
        <v>0</v>
      </c>
      <c r="AD596" s="217">
        <f>VLOOKUP(A596,'[1]CUT USD'!A:N,7,FALSE)</f>
        <v>0</v>
      </c>
      <c r="AE596" s="217">
        <f>VLOOKUP(A596,'[1]CUT USD'!A:N,8,FALSE)</f>
        <v>0</v>
      </c>
      <c r="AF596" s="217">
        <f>VLOOKUP(A596,'[1]CUT USD'!A:N,9,FALSE)</f>
        <v>0</v>
      </c>
      <c r="AG596" s="217">
        <f>VLOOKUP(A596,'[1]CUT USD'!A:N,10,FALSE)</f>
        <v>0</v>
      </c>
      <c r="AH596" s="217">
        <f>VLOOKUP(A596,'[1]CUT USD'!A:N,11,FALSE)</f>
        <v>0</v>
      </c>
      <c r="AI596" s="217">
        <f>VLOOKUP(A596,'[1]CUT USD'!A:N,12,FALSE)</f>
        <v>0</v>
      </c>
      <c r="AJ596" s="217">
        <f>VLOOKUP(A596,'[1]CUT USD'!A:N,13,FALSE)</f>
        <v>0</v>
      </c>
      <c r="AK596" s="217">
        <f>VLOOKUP(A596,'[1]CUT USD'!A:N,14,FALSE)</f>
        <v>0</v>
      </c>
      <c r="AL596" s="160">
        <f t="shared" si="11"/>
        <v>0</v>
      </c>
      <c r="AO596" s="84"/>
    </row>
    <row r="597" spans="1:41" ht="33" customHeight="1">
      <c r="A597" s="134">
        <v>2314</v>
      </c>
      <c r="B597" s="135" t="str">
        <f>PROPER(VLOOKUP(A597,[1]bd_lista!$A:$D,2,FALSE))</f>
        <v>Empresa Municipal De Areas Verdes Sucre</v>
      </c>
      <c r="C597" s="229" t="s">
        <v>1344</v>
      </c>
      <c r="D597" s="217">
        <f>VLOOKUP(A597,'[1]RES. TRL'!A:C,2,FALSE)</f>
        <v>0</v>
      </c>
      <c r="E597" s="217">
        <f>VLOOKUP(A597,'[1]RES. TRL'!A:C,3,FALSE)</f>
        <v>0</v>
      </c>
      <c r="F597" s="217">
        <f>VLOOKUP(A597,[1]RES.CDI!A:B,2,FALSE)</f>
        <v>0</v>
      </c>
      <c r="G597" s="217">
        <f>VLOOKUP(A597,'[1]CUT Bs'!A:S,2,FALSE)</f>
        <v>0</v>
      </c>
      <c r="H597" s="217">
        <f>VLOOKUP(A597,'[1]CUT Bs'!A:S,3,FALSE)</f>
        <v>0</v>
      </c>
      <c r="I597" s="217">
        <f>VLOOKUP(A597,'[1]CUT Bs'!A:S,4,FALSE)</f>
        <v>0</v>
      </c>
      <c r="J597" s="217">
        <f>VLOOKUP(A597,'[1]CUT Bs'!A:S,5,FALSE)</f>
        <v>0</v>
      </c>
      <c r="K597" s="217">
        <f>VLOOKUP(A597,'[1]CUT Bs'!A:S,6,FALSE)</f>
        <v>0</v>
      </c>
      <c r="L597" s="217">
        <f>VLOOKUP(A597,'[1]CUT Bs'!A:S,7,FALSE)</f>
        <v>0</v>
      </c>
      <c r="M597" s="217">
        <f>VLOOKUP(A597,'[1]CUT Bs'!A:S,8,FALSE)</f>
        <v>0</v>
      </c>
      <c r="N597" s="217">
        <f>VLOOKUP(A597,'[1]CUT Bs'!A:S,9,FALSE)</f>
        <v>0</v>
      </c>
      <c r="O597" s="217">
        <f>VLOOKUP(A597,'[1]CUT Bs'!A:S,10,FALSE)</f>
        <v>0</v>
      </c>
      <c r="P597" s="217">
        <f>VLOOKUP(A597,'[1]CUT Bs'!A:S,11,FALSE)</f>
        <v>0</v>
      </c>
      <c r="Q597" s="217">
        <f>VLOOKUP(A597,'[1]CUT Bs'!A:S,12,FALSE)</f>
        <v>0</v>
      </c>
      <c r="R597" s="217">
        <f>VLOOKUP(A597,'[1]CUT Bs'!A:S,13,FALSE)</f>
        <v>0</v>
      </c>
      <c r="S597" s="217">
        <f>VLOOKUP(A597,'[1]CUT Bs'!A:S,14,FALSE)</f>
        <v>0</v>
      </c>
      <c r="T597" s="217">
        <f>VLOOKUP(A597,'[1]CUT Bs'!A:S,15,FALSE)</f>
        <v>0</v>
      </c>
      <c r="U597" s="217">
        <f>VLOOKUP(A597,'[1]CUT Bs'!A:S,16,FALSE)</f>
        <v>0</v>
      </c>
      <c r="V597" s="217">
        <f>VLOOKUP(A597,'[1]CUT Bs'!A:S,17,FALSE)</f>
        <v>0</v>
      </c>
      <c r="W597" s="217">
        <f>VLOOKUP(A597,'[1]RES. TRL'!F:H,2,FALSE)</f>
        <v>0</v>
      </c>
      <c r="X597" s="217">
        <f>VLOOKUP(A597,'[1]RES. TRL'!F:H,3,FALSE)</f>
        <v>0</v>
      </c>
      <c r="Y597" s="217">
        <f>VLOOKUP(A597,'[1]CUT USD'!A:N,2,FALSE)</f>
        <v>0</v>
      </c>
      <c r="Z597" s="217">
        <f>VLOOKUP(A597,'[1]CUT USD'!A:N,3,FALSE)</f>
        <v>0</v>
      </c>
      <c r="AA597" s="217">
        <f>VLOOKUP(A597,'[1]CUT USD'!A:N,4,FALSE)</f>
        <v>0</v>
      </c>
      <c r="AB597" s="217">
        <f>VLOOKUP(A597,'[1]CUT USD'!A:N,5,FALSE)</f>
        <v>0</v>
      </c>
      <c r="AC597" s="217">
        <f>VLOOKUP(A597,'[1]CUT USD'!A:N,6,FALSE)</f>
        <v>0</v>
      </c>
      <c r="AD597" s="217">
        <f>VLOOKUP(A597,'[1]CUT USD'!A:N,7,FALSE)</f>
        <v>0</v>
      </c>
      <c r="AE597" s="217">
        <f>VLOOKUP(A597,'[1]CUT USD'!A:N,8,FALSE)</f>
        <v>0</v>
      </c>
      <c r="AF597" s="217">
        <f>VLOOKUP(A597,'[1]CUT USD'!A:N,9,FALSE)</f>
        <v>0</v>
      </c>
      <c r="AG597" s="217">
        <f>VLOOKUP(A597,'[1]CUT USD'!A:N,10,FALSE)</f>
        <v>0</v>
      </c>
      <c r="AH597" s="217">
        <f>VLOOKUP(A597,'[1]CUT USD'!A:N,11,FALSE)</f>
        <v>0</v>
      </c>
      <c r="AI597" s="217">
        <f>VLOOKUP(A597,'[1]CUT USD'!A:N,12,FALSE)</f>
        <v>0</v>
      </c>
      <c r="AJ597" s="217">
        <f>VLOOKUP(A597,'[1]CUT USD'!A:N,13,FALSE)</f>
        <v>0</v>
      </c>
      <c r="AK597" s="217">
        <f>VLOOKUP(A597,'[1]CUT USD'!A:N,14,FALSE)</f>
        <v>0</v>
      </c>
      <c r="AL597" s="160">
        <f t="shared" si="11"/>
        <v>0</v>
      </c>
      <c r="AO597" s="84"/>
    </row>
    <row r="598" spans="1:41" ht="33" customHeight="1">
      <c r="A598" s="134">
        <v>2315</v>
      </c>
      <c r="B598" s="135" t="str">
        <f>PROPER(VLOOKUP(A598,[1]bd_lista!$A:$D,2,FALSE))</f>
        <v xml:space="preserve">Empresa Municipal De Servicio De Aseo </v>
      </c>
      <c r="C598" s="229" t="s">
        <v>1344</v>
      </c>
      <c r="D598" s="217">
        <f>VLOOKUP(A598,'[1]RES. TRL'!A:C,2,FALSE)</f>
        <v>0</v>
      </c>
      <c r="E598" s="217">
        <f>VLOOKUP(A598,'[1]RES. TRL'!A:C,3,FALSE)</f>
        <v>0</v>
      </c>
      <c r="F598" s="217">
        <f>VLOOKUP(A598,[1]RES.CDI!A:B,2,FALSE)</f>
        <v>0</v>
      </c>
      <c r="G598" s="217">
        <f>VLOOKUP(A598,'[1]CUT Bs'!A:S,2,FALSE)</f>
        <v>0</v>
      </c>
      <c r="H598" s="217">
        <f>VLOOKUP(A598,'[1]CUT Bs'!A:S,3,FALSE)</f>
        <v>0</v>
      </c>
      <c r="I598" s="217">
        <f>VLOOKUP(A598,'[1]CUT Bs'!A:S,4,FALSE)</f>
        <v>0</v>
      </c>
      <c r="J598" s="217">
        <f>VLOOKUP(A598,'[1]CUT Bs'!A:S,5,FALSE)</f>
        <v>0</v>
      </c>
      <c r="K598" s="217">
        <f>VLOOKUP(A598,'[1]CUT Bs'!A:S,6,FALSE)</f>
        <v>0</v>
      </c>
      <c r="L598" s="217">
        <f>VLOOKUP(A598,'[1]CUT Bs'!A:S,7,FALSE)</f>
        <v>0</v>
      </c>
      <c r="M598" s="217">
        <f>VLOOKUP(A598,'[1]CUT Bs'!A:S,8,FALSE)</f>
        <v>0</v>
      </c>
      <c r="N598" s="217">
        <f>VLOOKUP(A598,'[1]CUT Bs'!A:S,9,FALSE)</f>
        <v>0</v>
      </c>
      <c r="O598" s="217">
        <f>VLOOKUP(A598,'[1]CUT Bs'!A:S,10,FALSE)</f>
        <v>0</v>
      </c>
      <c r="P598" s="217">
        <f>VLOOKUP(A598,'[1]CUT Bs'!A:S,11,FALSE)</f>
        <v>0</v>
      </c>
      <c r="Q598" s="217">
        <f>VLOOKUP(A598,'[1]CUT Bs'!A:S,12,FALSE)</f>
        <v>0</v>
      </c>
      <c r="R598" s="217">
        <f>VLOOKUP(A598,'[1]CUT Bs'!A:S,13,FALSE)</f>
        <v>0</v>
      </c>
      <c r="S598" s="217">
        <f>VLOOKUP(A598,'[1]CUT Bs'!A:S,14,FALSE)</f>
        <v>0</v>
      </c>
      <c r="T598" s="217">
        <f>VLOOKUP(A598,'[1]CUT Bs'!A:S,15,FALSE)</f>
        <v>0</v>
      </c>
      <c r="U598" s="217">
        <f>VLOOKUP(A598,'[1]CUT Bs'!A:S,16,FALSE)</f>
        <v>0</v>
      </c>
      <c r="V598" s="217">
        <f>VLOOKUP(A598,'[1]CUT Bs'!A:S,17,FALSE)</f>
        <v>0</v>
      </c>
      <c r="W598" s="217">
        <f>VLOOKUP(A598,'[1]RES. TRL'!F:H,2,FALSE)</f>
        <v>0</v>
      </c>
      <c r="X598" s="217">
        <f>VLOOKUP(A598,'[1]RES. TRL'!F:H,3,FALSE)</f>
        <v>0</v>
      </c>
      <c r="Y598" s="217">
        <f>VLOOKUP(A598,'[1]CUT USD'!A:N,2,FALSE)</f>
        <v>0</v>
      </c>
      <c r="Z598" s="217">
        <f>VLOOKUP(A598,'[1]CUT USD'!A:N,3,FALSE)</f>
        <v>0</v>
      </c>
      <c r="AA598" s="217">
        <f>VLOOKUP(A598,'[1]CUT USD'!A:N,4,FALSE)</f>
        <v>0</v>
      </c>
      <c r="AB598" s="217">
        <f>VLOOKUP(A598,'[1]CUT USD'!A:N,5,FALSE)</f>
        <v>0</v>
      </c>
      <c r="AC598" s="217">
        <f>VLOOKUP(A598,'[1]CUT USD'!A:N,6,FALSE)</f>
        <v>0</v>
      </c>
      <c r="AD598" s="217">
        <f>VLOOKUP(A598,'[1]CUT USD'!A:N,7,FALSE)</f>
        <v>0</v>
      </c>
      <c r="AE598" s="217">
        <f>VLOOKUP(A598,'[1]CUT USD'!A:N,8,FALSE)</f>
        <v>0</v>
      </c>
      <c r="AF598" s="217">
        <f>VLOOKUP(A598,'[1]CUT USD'!A:N,9,FALSE)</f>
        <v>0</v>
      </c>
      <c r="AG598" s="217">
        <f>VLOOKUP(A598,'[1]CUT USD'!A:N,10,FALSE)</f>
        <v>0</v>
      </c>
      <c r="AH598" s="217">
        <f>VLOOKUP(A598,'[1]CUT USD'!A:N,11,FALSE)</f>
        <v>0</v>
      </c>
      <c r="AI598" s="217">
        <f>VLOOKUP(A598,'[1]CUT USD'!A:N,12,FALSE)</f>
        <v>0</v>
      </c>
      <c r="AJ598" s="217">
        <f>VLOOKUP(A598,'[1]CUT USD'!A:N,13,FALSE)</f>
        <v>0</v>
      </c>
      <c r="AK598" s="217">
        <f>VLOOKUP(A598,'[1]CUT USD'!A:N,14,FALSE)</f>
        <v>0</v>
      </c>
      <c r="AL598" s="160">
        <f t="shared" si="11"/>
        <v>0</v>
      </c>
      <c r="AO598" s="84"/>
    </row>
    <row r="599" spans="1:41" ht="33" customHeight="1">
      <c r="A599" s="134">
        <v>2316</v>
      </c>
      <c r="B599" s="135" t="str">
        <f>PROPER(VLOOKUP(A599,[1]bd_lista!$A:$D,2,FALSE))</f>
        <v>Empresa Municipal De Áreas Verdes, Parques Y Forestación</v>
      </c>
      <c r="C599" s="229" t="s">
        <v>1344</v>
      </c>
      <c r="D599" s="217">
        <f>VLOOKUP(A599,'[1]RES. TRL'!A:C,2,FALSE)</f>
        <v>0</v>
      </c>
      <c r="E599" s="217">
        <f>VLOOKUP(A599,'[1]RES. TRL'!A:C,3,FALSE)</f>
        <v>0</v>
      </c>
      <c r="F599" s="217">
        <f>VLOOKUP(A599,[1]RES.CDI!A:B,2,FALSE)</f>
        <v>0</v>
      </c>
      <c r="G599" s="217">
        <f>VLOOKUP(A599,'[1]CUT Bs'!A:S,2,FALSE)</f>
        <v>0</v>
      </c>
      <c r="H599" s="217">
        <f>VLOOKUP(A599,'[1]CUT Bs'!A:S,3,FALSE)</f>
        <v>0</v>
      </c>
      <c r="I599" s="217">
        <f>VLOOKUP(A599,'[1]CUT Bs'!A:S,4,FALSE)</f>
        <v>0</v>
      </c>
      <c r="J599" s="217">
        <f>VLOOKUP(A599,'[1]CUT Bs'!A:S,5,FALSE)</f>
        <v>0</v>
      </c>
      <c r="K599" s="217">
        <f>VLOOKUP(A599,'[1]CUT Bs'!A:S,6,FALSE)</f>
        <v>0</v>
      </c>
      <c r="L599" s="217">
        <f>VLOOKUP(A599,'[1]CUT Bs'!A:S,7,FALSE)</f>
        <v>0</v>
      </c>
      <c r="M599" s="217">
        <f>VLOOKUP(A599,'[1]CUT Bs'!A:S,8,FALSE)</f>
        <v>0</v>
      </c>
      <c r="N599" s="217">
        <f>VLOOKUP(A599,'[1]CUT Bs'!A:S,9,FALSE)</f>
        <v>0</v>
      </c>
      <c r="O599" s="217">
        <f>VLOOKUP(A599,'[1]CUT Bs'!A:S,10,FALSE)</f>
        <v>0</v>
      </c>
      <c r="P599" s="217">
        <f>VLOOKUP(A599,'[1]CUT Bs'!A:S,11,FALSE)</f>
        <v>0</v>
      </c>
      <c r="Q599" s="217">
        <f>VLOOKUP(A599,'[1]CUT Bs'!A:S,12,FALSE)</f>
        <v>0</v>
      </c>
      <c r="R599" s="217">
        <f>VLOOKUP(A599,'[1]CUT Bs'!A:S,13,FALSE)</f>
        <v>0</v>
      </c>
      <c r="S599" s="217">
        <f>VLOOKUP(A599,'[1]CUT Bs'!A:S,14,FALSE)</f>
        <v>0</v>
      </c>
      <c r="T599" s="217">
        <f>VLOOKUP(A599,'[1]CUT Bs'!A:S,15,FALSE)</f>
        <v>0</v>
      </c>
      <c r="U599" s="217">
        <f>VLOOKUP(A599,'[1]CUT Bs'!A:S,16,FALSE)</f>
        <v>0</v>
      </c>
      <c r="V599" s="217">
        <f>VLOOKUP(A599,'[1]CUT Bs'!A:S,17,FALSE)</f>
        <v>0</v>
      </c>
      <c r="W599" s="217">
        <f>VLOOKUP(A599,'[1]RES. TRL'!F:H,2,FALSE)</f>
        <v>0</v>
      </c>
      <c r="X599" s="217">
        <f>VLOOKUP(A599,'[1]RES. TRL'!F:H,3,FALSE)</f>
        <v>0</v>
      </c>
      <c r="Y599" s="217">
        <f>VLOOKUP(A599,'[1]CUT USD'!A:N,2,FALSE)</f>
        <v>0</v>
      </c>
      <c r="Z599" s="217">
        <f>VLOOKUP(A599,'[1]CUT USD'!A:N,3,FALSE)</f>
        <v>0</v>
      </c>
      <c r="AA599" s="217">
        <f>VLOOKUP(A599,'[1]CUT USD'!A:N,4,FALSE)</f>
        <v>0</v>
      </c>
      <c r="AB599" s="217">
        <f>VLOOKUP(A599,'[1]CUT USD'!A:N,5,FALSE)</f>
        <v>0</v>
      </c>
      <c r="AC599" s="217">
        <f>VLOOKUP(A599,'[1]CUT USD'!A:N,6,FALSE)</f>
        <v>0</v>
      </c>
      <c r="AD599" s="217">
        <f>VLOOKUP(A599,'[1]CUT USD'!A:N,7,FALSE)</f>
        <v>0</v>
      </c>
      <c r="AE599" s="217">
        <f>VLOOKUP(A599,'[1]CUT USD'!A:N,8,FALSE)</f>
        <v>0</v>
      </c>
      <c r="AF599" s="217">
        <f>VLOOKUP(A599,'[1]CUT USD'!A:N,9,FALSE)</f>
        <v>0</v>
      </c>
      <c r="AG599" s="217">
        <f>VLOOKUP(A599,'[1]CUT USD'!A:N,10,FALSE)</f>
        <v>0</v>
      </c>
      <c r="AH599" s="217">
        <f>VLOOKUP(A599,'[1]CUT USD'!A:N,11,FALSE)</f>
        <v>0</v>
      </c>
      <c r="AI599" s="217">
        <f>VLOOKUP(A599,'[1]CUT USD'!A:N,12,FALSE)</f>
        <v>0</v>
      </c>
      <c r="AJ599" s="217">
        <f>VLOOKUP(A599,'[1]CUT USD'!A:N,13,FALSE)</f>
        <v>0</v>
      </c>
      <c r="AK599" s="217">
        <f>VLOOKUP(A599,'[1]CUT USD'!A:N,14,FALSE)</f>
        <v>0</v>
      </c>
      <c r="AL599" s="160">
        <f t="shared" si="11"/>
        <v>0</v>
      </c>
      <c r="AO599" s="84"/>
    </row>
    <row r="600" spans="1:41" ht="33" customHeight="1">
      <c r="A600" s="134">
        <v>2317</v>
      </c>
      <c r="B600" s="135" t="str">
        <f>PROPER(VLOOKUP(A600,[1]bd_lista!$A:$D,2,FALSE))</f>
        <v>Empresa Municipal De Asfaltos Y Vías</v>
      </c>
      <c r="C600" s="229" t="s">
        <v>1344</v>
      </c>
      <c r="D600" s="217">
        <f>VLOOKUP(A600,'[1]RES. TRL'!A:C,2,FALSE)</f>
        <v>0</v>
      </c>
      <c r="E600" s="217">
        <f>VLOOKUP(A600,'[1]RES. TRL'!A:C,3,FALSE)</f>
        <v>0</v>
      </c>
      <c r="F600" s="217">
        <f>VLOOKUP(A600,[1]RES.CDI!A:B,2,FALSE)</f>
        <v>0</v>
      </c>
      <c r="G600" s="217">
        <f>VLOOKUP(A600,'[1]CUT Bs'!A:S,2,FALSE)</f>
        <v>0</v>
      </c>
      <c r="H600" s="217">
        <f>VLOOKUP(A600,'[1]CUT Bs'!A:S,3,FALSE)</f>
        <v>0</v>
      </c>
      <c r="I600" s="217">
        <f>VLOOKUP(A600,'[1]CUT Bs'!A:S,4,FALSE)</f>
        <v>0</v>
      </c>
      <c r="J600" s="217">
        <f>VLOOKUP(A600,'[1]CUT Bs'!A:S,5,FALSE)</f>
        <v>0</v>
      </c>
      <c r="K600" s="217">
        <f>VLOOKUP(A600,'[1]CUT Bs'!A:S,6,FALSE)</f>
        <v>0</v>
      </c>
      <c r="L600" s="217">
        <f>VLOOKUP(A600,'[1]CUT Bs'!A:S,7,FALSE)</f>
        <v>0</v>
      </c>
      <c r="M600" s="217">
        <f>VLOOKUP(A600,'[1]CUT Bs'!A:S,8,FALSE)</f>
        <v>0</v>
      </c>
      <c r="N600" s="217">
        <f>VLOOKUP(A600,'[1]CUT Bs'!A:S,9,FALSE)</f>
        <v>0</v>
      </c>
      <c r="O600" s="217">
        <f>VLOOKUP(A600,'[1]CUT Bs'!A:S,10,FALSE)</f>
        <v>0</v>
      </c>
      <c r="P600" s="217">
        <f>VLOOKUP(A600,'[1]CUT Bs'!A:S,11,FALSE)</f>
        <v>0</v>
      </c>
      <c r="Q600" s="217">
        <f>VLOOKUP(A600,'[1]CUT Bs'!A:S,12,FALSE)</f>
        <v>0</v>
      </c>
      <c r="R600" s="217">
        <f>VLOOKUP(A600,'[1]CUT Bs'!A:S,13,FALSE)</f>
        <v>0</v>
      </c>
      <c r="S600" s="217">
        <f>VLOOKUP(A600,'[1]CUT Bs'!A:S,14,FALSE)</f>
        <v>0</v>
      </c>
      <c r="T600" s="217">
        <f>VLOOKUP(A600,'[1]CUT Bs'!A:S,15,FALSE)</f>
        <v>0</v>
      </c>
      <c r="U600" s="217">
        <f>VLOOKUP(A600,'[1]CUT Bs'!A:S,16,FALSE)</f>
        <v>0</v>
      </c>
      <c r="V600" s="217">
        <f>VLOOKUP(A600,'[1]CUT Bs'!A:S,17,FALSE)</f>
        <v>0</v>
      </c>
      <c r="W600" s="217">
        <f>VLOOKUP(A600,'[1]RES. TRL'!F:H,2,FALSE)</f>
        <v>0</v>
      </c>
      <c r="X600" s="217">
        <f>VLOOKUP(A600,'[1]RES. TRL'!F:H,3,FALSE)</f>
        <v>0</v>
      </c>
      <c r="Y600" s="217">
        <f>VLOOKUP(A600,'[1]CUT USD'!A:N,2,FALSE)</f>
        <v>0</v>
      </c>
      <c r="Z600" s="217">
        <f>VLOOKUP(A600,'[1]CUT USD'!A:N,3,FALSE)</f>
        <v>0</v>
      </c>
      <c r="AA600" s="217">
        <f>VLOOKUP(A600,'[1]CUT USD'!A:N,4,FALSE)</f>
        <v>0</v>
      </c>
      <c r="AB600" s="217">
        <f>VLOOKUP(A600,'[1]CUT USD'!A:N,5,FALSE)</f>
        <v>0</v>
      </c>
      <c r="AC600" s="217">
        <f>VLOOKUP(A600,'[1]CUT USD'!A:N,6,FALSE)</f>
        <v>0</v>
      </c>
      <c r="AD600" s="217">
        <f>VLOOKUP(A600,'[1]CUT USD'!A:N,7,FALSE)</f>
        <v>0</v>
      </c>
      <c r="AE600" s="217">
        <f>VLOOKUP(A600,'[1]CUT USD'!A:N,8,FALSE)</f>
        <v>0</v>
      </c>
      <c r="AF600" s="217">
        <f>VLOOKUP(A600,'[1]CUT USD'!A:N,9,FALSE)</f>
        <v>0</v>
      </c>
      <c r="AG600" s="217">
        <f>VLOOKUP(A600,'[1]CUT USD'!A:N,10,FALSE)</f>
        <v>0</v>
      </c>
      <c r="AH600" s="217">
        <f>VLOOKUP(A600,'[1]CUT USD'!A:N,11,FALSE)</f>
        <v>0</v>
      </c>
      <c r="AI600" s="217">
        <f>VLOOKUP(A600,'[1]CUT USD'!A:N,12,FALSE)</f>
        <v>0</v>
      </c>
      <c r="AJ600" s="217">
        <f>VLOOKUP(A600,'[1]CUT USD'!A:N,13,FALSE)</f>
        <v>0</v>
      </c>
      <c r="AK600" s="217">
        <f>VLOOKUP(A600,'[1]CUT USD'!A:N,14,FALSE)</f>
        <v>0</v>
      </c>
      <c r="AL600" s="160">
        <f t="shared" si="11"/>
        <v>0</v>
      </c>
      <c r="AO600" s="84"/>
    </row>
    <row r="601" spans="1:41" ht="33" customHeight="1">
      <c r="A601" s="134">
        <v>2318</v>
      </c>
      <c r="B601" s="135" t="str">
        <f>PROPER(VLOOKUP(A601,[1]bd_lista!$A:$D,2,FALSE))</f>
        <v>Entidad Descentralizada Ummipre Proman</v>
      </c>
      <c r="C601" s="229" t="s">
        <v>1344</v>
      </c>
      <c r="D601" s="217">
        <f>VLOOKUP(A601,'[1]RES. TRL'!A:C,2,FALSE)</f>
        <v>0</v>
      </c>
      <c r="E601" s="217">
        <f>VLOOKUP(A601,'[1]RES. TRL'!A:C,3,FALSE)</f>
        <v>0</v>
      </c>
      <c r="F601" s="217">
        <f>VLOOKUP(A601,[1]RES.CDI!A:B,2,FALSE)</f>
        <v>0</v>
      </c>
      <c r="G601" s="217">
        <f>VLOOKUP(A601,'[1]CUT Bs'!A:S,2,FALSE)</f>
        <v>0</v>
      </c>
      <c r="H601" s="217">
        <f>VLOOKUP(A601,'[1]CUT Bs'!A:S,3,FALSE)</f>
        <v>0</v>
      </c>
      <c r="I601" s="217">
        <f>VLOOKUP(A601,'[1]CUT Bs'!A:S,4,FALSE)</f>
        <v>0</v>
      </c>
      <c r="J601" s="217">
        <f>VLOOKUP(A601,'[1]CUT Bs'!A:S,5,FALSE)</f>
        <v>0</v>
      </c>
      <c r="K601" s="217">
        <f>VLOOKUP(A601,'[1]CUT Bs'!A:S,6,FALSE)</f>
        <v>0</v>
      </c>
      <c r="L601" s="217">
        <f>VLOOKUP(A601,'[1]CUT Bs'!A:S,7,FALSE)</f>
        <v>0</v>
      </c>
      <c r="M601" s="217">
        <f>VLOOKUP(A601,'[1]CUT Bs'!A:S,8,FALSE)</f>
        <v>0</v>
      </c>
      <c r="N601" s="217">
        <f>VLOOKUP(A601,'[1]CUT Bs'!A:S,9,FALSE)</f>
        <v>0</v>
      </c>
      <c r="O601" s="217">
        <f>VLOOKUP(A601,'[1]CUT Bs'!A:S,10,FALSE)</f>
        <v>0</v>
      </c>
      <c r="P601" s="217">
        <f>VLOOKUP(A601,'[1]CUT Bs'!A:S,11,FALSE)</f>
        <v>0</v>
      </c>
      <c r="Q601" s="217">
        <f>VLOOKUP(A601,'[1]CUT Bs'!A:S,12,FALSE)</f>
        <v>0</v>
      </c>
      <c r="R601" s="217">
        <f>VLOOKUP(A601,'[1]CUT Bs'!A:S,13,FALSE)</f>
        <v>0</v>
      </c>
      <c r="S601" s="217">
        <f>VLOOKUP(A601,'[1]CUT Bs'!A:S,14,FALSE)</f>
        <v>0</v>
      </c>
      <c r="T601" s="217">
        <f>VLOOKUP(A601,'[1]CUT Bs'!A:S,15,FALSE)</f>
        <v>0</v>
      </c>
      <c r="U601" s="217">
        <f>VLOOKUP(A601,'[1]CUT Bs'!A:S,16,FALSE)</f>
        <v>0</v>
      </c>
      <c r="V601" s="217">
        <f>VLOOKUP(A601,'[1]CUT Bs'!A:S,17,FALSE)</f>
        <v>0</v>
      </c>
      <c r="W601" s="217">
        <f>VLOOKUP(A601,'[1]RES. TRL'!F:H,2,FALSE)</f>
        <v>0</v>
      </c>
      <c r="X601" s="217">
        <f>VLOOKUP(A601,'[1]RES. TRL'!F:H,3,FALSE)</f>
        <v>0</v>
      </c>
      <c r="Y601" s="217">
        <f>VLOOKUP(A601,'[1]CUT USD'!A:N,2,FALSE)</f>
        <v>0</v>
      </c>
      <c r="Z601" s="217">
        <f>VLOOKUP(A601,'[1]CUT USD'!A:N,3,FALSE)</f>
        <v>0</v>
      </c>
      <c r="AA601" s="217">
        <f>VLOOKUP(A601,'[1]CUT USD'!A:N,4,FALSE)</f>
        <v>0</v>
      </c>
      <c r="AB601" s="217">
        <f>VLOOKUP(A601,'[1]CUT USD'!A:N,5,FALSE)</f>
        <v>0</v>
      </c>
      <c r="AC601" s="217">
        <f>VLOOKUP(A601,'[1]CUT USD'!A:N,6,FALSE)</f>
        <v>0</v>
      </c>
      <c r="AD601" s="217">
        <f>VLOOKUP(A601,'[1]CUT USD'!A:N,7,FALSE)</f>
        <v>0</v>
      </c>
      <c r="AE601" s="217">
        <f>VLOOKUP(A601,'[1]CUT USD'!A:N,8,FALSE)</f>
        <v>0</v>
      </c>
      <c r="AF601" s="217">
        <f>VLOOKUP(A601,'[1]CUT USD'!A:N,9,FALSE)</f>
        <v>0</v>
      </c>
      <c r="AG601" s="217">
        <f>VLOOKUP(A601,'[1]CUT USD'!A:N,10,FALSE)</f>
        <v>0</v>
      </c>
      <c r="AH601" s="217">
        <f>VLOOKUP(A601,'[1]CUT USD'!A:N,11,FALSE)</f>
        <v>0</v>
      </c>
      <c r="AI601" s="217">
        <f>VLOOKUP(A601,'[1]CUT USD'!A:N,12,FALSE)</f>
        <v>0</v>
      </c>
      <c r="AJ601" s="217">
        <f>VLOOKUP(A601,'[1]CUT USD'!A:N,13,FALSE)</f>
        <v>0</v>
      </c>
      <c r="AK601" s="217">
        <f>VLOOKUP(A601,'[1]CUT USD'!A:N,14,FALSE)</f>
        <v>0</v>
      </c>
      <c r="AL601" s="160">
        <f t="shared" si="11"/>
        <v>0</v>
      </c>
      <c r="AO601" s="84"/>
    </row>
    <row r="602" spans="1:41" ht="33" customHeight="1">
      <c r="A602" s="134">
        <v>2319</v>
      </c>
      <c r="B602" s="135" t="str">
        <f>PROPER(VLOOKUP(A602,[1]bd_lista!$A:$D,2,FALSE))</f>
        <v>Empresa Pública Departamental Estratégica De Aguas - La Paz</v>
      </c>
      <c r="C602" s="229" t="s">
        <v>1344</v>
      </c>
      <c r="D602" s="217">
        <f>VLOOKUP(A602,'[1]RES. TRL'!A:C,2,FALSE)</f>
        <v>0</v>
      </c>
      <c r="E602" s="217">
        <f>VLOOKUP(A602,'[1]RES. TRL'!A:C,3,FALSE)</f>
        <v>0</v>
      </c>
      <c r="F602" s="217">
        <f>VLOOKUP(A602,[1]RES.CDI!A:B,2,FALSE)</f>
        <v>0</v>
      </c>
      <c r="G602" s="217">
        <f>VLOOKUP(A602,'[1]CUT Bs'!A:S,2,FALSE)</f>
        <v>0</v>
      </c>
      <c r="H602" s="217">
        <f>VLOOKUP(A602,'[1]CUT Bs'!A:S,3,FALSE)</f>
        <v>0</v>
      </c>
      <c r="I602" s="217">
        <f>VLOOKUP(A602,'[1]CUT Bs'!A:S,4,FALSE)</f>
        <v>0</v>
      </c>
      <c r="J602" s="217">
        <f>VLOOKUP(A602,'[1]CUT Bs'!A:S,5,FALSE)</f>
        <v>0</v>
      </c>
      <c r="K602" s="217">
        <f>VLOOKUP(A602,'[1]CUT Bs'!A:S,6,FALSE)</f>
        <v>0</v>
      </c>
      <c r="L602" s="217">
        <f>VLOOKUP(A602,'[1]CUT Bs'!A:S,7,FALSE)</f>
        <v>0</v>
      </c>
      <c r="M602" s="217">
        <f>VLOOKUP(A602,'[1]CUT Bs'!A:S,8,FALSE)</f>
        <v>0</v>
      </c>
      <c r="N602" s="217">
        <f>VLOOKUP(A602,'[1]CUT Bs'!A:S,9,FALSE)</f>
        <v>0</v>
      </c>
      <c r="O602" s="217">
        <f>VLOOKUP(A602,'[1]CUT Bs'!A:S,10,FALSE)</f>
        <v>0</v>
      </c>
      <c r="P602" s="217">
        <f>VLOOKUP(A602,'[1]CUT Bs'!A:S,11,FALSE)</f>
        <v>0</v>
      </c>
      <c r="Q602" s="217">
        <f>VLOOKUP(A602,'[1]CUT Bs'!A:S,12,FALSE)</f>
        <v>0</v>
      </c>
      <c r="R602" s="217">
        <f>VLOOKUP(A602,'[1]CUT Bs'!A:S,13,FALSE)</f>
        <v>0</v>
      </c>
      <c r="S602" s="217">
        <f>VLOOKUP(A602,'[1]CUT Bs'!A:S,14,FALSE)</f>
        <v>0</v>
      </c>
      <c r="T602" s="217">
        <f>VLOOKUP(A602,'[1]CUT Bs'!A:S,15,FALSE)</f>
        <v>0</v>
      </c>
      <c r="U602" s="217">
        <f>VLOOKUP(A602,'[1]CUT Bs'!A:S,16,FALSE)</f>
        <v>0</v>
      </c>
      <c r="V602" s="217">
        <f>VLOOKUP(A602,'[1]CUT Bs'!A:S,17,FALSE)</f>
        <v>0</v>
      </c>
      <c r="W602" s="217">
        <f>VLOOKUP(A602,'[1]RES. TRL'!F:H,2,FALSE)</f>
        <v>0</v>
      </c>
      <c r="X602" s="217">
        <f>VLOOKUP(A602,'[1]RES. TRL'!F:H,3,FALSE)</f>
        <v>0</v>
      </c>
      <c r="Y602" s="217">
        <f>VLOOKUP(A602,'[1]CUT USD'!A:N,2,FALSE)</f>
        <v>0</v>
      </c>
      <c r="Z602" s="217">
        <f>VLOOKUP(A602,'[1]CUT USD'!A:N,3,FALSE)</f>
        <v>0</v>
      </c>
      <c r="AA602" s="217">
        <f>VLOOKUP(A602,'[1]CUT USD'!A:N,4,FALSE)</f>
        <v>0</v>
      </c>
      <c r="AB602" s="217">
        <f>VLOOKUP(A602,'[1]CUT USD'!A:N,5,FALSE)</f>
        <v>0</v>
      </c>
      <c r="AC602" s="217">
        <f>VLOOKUP(A602,'[1]CUT USD'!A:N,6,FALSE)</f>
        <v>0</v>
      </c>
      <c r="AD602" s="217">
        <f>VLOOKUP(A602,'[1]CUT USD'!A:N,7,FALSE)</f>
        <v>0</v>
      </c>
      <c r="AE602" s="217">
        <f>VLOOKUP(A602,'[1]CUT USD'!A:N,8,FALSE)</f>
        <v>0</v>
      </c>
      <c r="AF602" s="217">
        <f>VLOOKUP(A602,'[1]CUT USD'!A:N,9,FALSE)</f>
        <v>0</v>
      </c>
      <c r="AG602" s="217">
        <f>VLOOKUP(A602,'[1]CUT USD'!A:N,10,FALSE)</f>
        <v>0</v>
      </c>
      <c r="AH602" s="217">
        <f>VLOOKUP(A602,'[1]CUT USD'!A:N,11,FALSE)</f>
        <v>0</v>
      </c>
      <c r="AI602" s="217">
        <f>VLOOKUP(A602,'[1]CUT USD'!A:N,12,FALSE)</f>
        <v>0</v>
      </c>
      <c r="AJ602" s="217">
        <f>VLOOKUP(A602,'[1]CUT USD'!A:N,13,FALSE)</f>
        <v>0</v>
      </c>
      <c r="AK602" s="217">
        <f>VLOOKUP(A602,'[1]CUT USD'!A:N,14,FALSE)</f>
        <v>0</v>
      </c>
      <c r="AL602" s="160">
        <f t="shared" si="11"/>
        <v>0</v>
      </c>
      <c r="AO602" s="84"/>
    </row>
    <row r="603" spans="1:41" ht="33" customHeight="1">
      <c r="A603" s="134">
        <v>2320</v>
      </c>
      <c r="B603" s="135" t="str">
        <f>PROPER(VLOOKUP(A603,[1]bd_lista!$A:$D,2,FALSE))</f>
        <v>Empresa Publica Municipal De Servicios De Agua Y Alcantarrillado Sanitario De Cobija</v>
      </c>
      <c r="C603" s="229" t="s">
        <v>1344</v>
      </c>
      <c r="D603" s="217">
        <f>VLOOKUP(A603,'[1]RES. TRL'!A:C,2,FALSE)</f>
        <v>0</v>
      </c>
      <c r="E603" s="217">
        <f>VLOOKUP(A603,'[1]RES. TRL'!A:C,3,FALSE)</f>
        <v>0</v>
      </c>
      <c r="F603" s="217">
        <f>VLOOKUP(A603,[1]RES.CDI!A:B,2,FALSE)</f>
        <v>0</v>
      </c>
      <c r="G603" s="217">
        <f>VLOOKUP(A603,'[1]CUT Bs'!A:S,2,FALSE)</f>
        <v>0</v>
      </c>
      <c r="H603" s="217">
        <f>VLOOKUP(A603,'[1]CUT Bs'!A:S,3,FALSE)</f>
        <v>0</v>
      </c>
      <c r="I603" s="217">
        <f>VLOOKUP(A603,'[1]CUT Bs'!A:S,4,FALSE)</f>
        <v>0</v>
      </c>
      <c r="J603" s="217">
        <f>VLOOKUP(A603,'[1]CUT Bs'!A:S,5,FALSE)</f>
        <v>0</v>
      </c>
      <c r="K603" s="217">
        <f>VLOOKUP(A603,'[1]CUT Bs'!A:S,6,FALSE)</f>
        <v>0</v>
      </c>
      <c r="L603" s="217">
        <f>VLOOKUP(A603,'[1]CUT Bs'!A:S,7,FALSE)</f>
        <v>0</v>
      </c>
      <c r="M603" s="217">
        <f>VLOOKUP(A603,'[1]CUT Bs'!A:S,8,FALSE)</f>
        <v>0</v>
      </c>
      <c r="N603" s="217">
        <f>VLOOKUP(A603,'[1]CUT Bs'!A:S,9,FALSE)</f>
        <v>0</v>
      </c>
      <c r="O603" s="217">
        <f>VLOOKUP(A603,'[1]CUT Bs'!A:S,10,FALSE)</f>
        <v>0</v>
      </c>
      <c r="P603" s="217">
        <f>VLOOKUP(A603,'[1]CUT Bs'!A:S,11,FALSE)</f>
        <v>0</v>
      </c>
      <c r="Q603" s="217">
        <f>VLOOKUP(A603,'[1]CUT Bs'!A:S,12,FALSE)</f>
        <v>0</v>
      </c>
      <c r="R603" s="217">
        <f>VLOOKUP(A603,'[1]CUT Bs'!A:S,13,FALSE)</f>
        <v>0</v>
      </c>
      <c r="S603" s="217">
        <f>VLOOKUP(A603,'[1]CUT Bs'!A:S,14,FALSE)</f>
        <v>0</v>
      </c>
      <c r="T603" s="217">
        <f>VLOOKUP(A603,'[1]CUT Bs'!A:S,15,FALSE)</f>
        <v>0</v>
      </c>
      <c r="U603" s="217">
        <f>VLOOKUP(A603,'[1]CUT Bs'!A:S,16,FALSE)</f>
        <v>0</v>
      </c>
      <c r="V603" s="217">
        <f>VLOOKUP(A603,'[1]CUT Bs'!A:S,17,FALSE)</f>
        <v>0</v>
      </c>
      <c r="W603" s="217">
        <f>VLOOKUP(A603,'[1]RES. TRL'!F:H,2,FALSE)</f>
        <v>0</v>
      </c>
      <c r="X603" s="217">
        <f>VLOOKUP(A603,'[1]RES. TRL'!F:H,3,FALSE)</f>
        <v>0</v>
      </c>
      <c r="Y603" s="217">
        <f>VLOOKUP(A603,'[1]CUT USD'!A:N,2,FALSE)</f>
        <v>0</v>
      </c>
      <c r="Z603" s="217">
        <f>VLOOKUP(A603,'[1]CUT USD'!A:N,3,FALSE)</f>
        <v>0</v>
      </c>
      <c r="AA603" s="217">
        <f>VLOOKUP(A603,'[1]CUT USD'!A:N,4,FALSE)</f>
        <v>0</v>
      </c>
      <c r="AB603" s="217">
        <f>VLOOKUP(A603,'[1]CUT USD'!A:N,5,FALSE)</f>
        <v>0</v>
      </c>
      <c r="AC603" s="217">
        <f>VLOOKUP(A603,'[1]CUT USD'!A:N,6,FALSE)</f>
        <v>0</v>
      </c>
      <c r="AD603" s="217">
        <f>VLOOKUP(A603,'[1]CUT USD'!A:N,7,FALSE)</f>
        <v>0</v>
      </c>
      <c r="AE603" s="217">
        <f>VLOOKUP(A603,'[1]CUT USD'!A:N,8,FALSE)</f>
        <v>0</v>
      </c>
      <c r="AF603" s="217">
        <f>VLOOKUP(A603,'[1]CUT USD'!A:N,9,FALSE)</f>
        <v>0</v>
      </c>
      <c r="AG603" s="217">
        <f>VLOOKUP(A603,'[1]CUT USD'!A:N,10,FALSE)</f>
        <v>0</v>
      </c>
      <c r="AH603" s="217">
        <f>VLOOKUP(A603,'[1]CUT USD'!A:N,11,FALSE)</f>
        <v>0</v>
      </c>
      <c r="AI603" s="217">
        <f>VLOOKUP(A603,'[1]CUT USD'!A:N,12,FALSE)</f>
        <v>0</v>
      </c>
      <c r="AJ603" s="217">
        <f>VLOOKUP(A603,'[1]CUT USD'!A:N,13,FALSE)</f>
        <v>0</v>
      </c>
      <c r="AK603" s="217">
        <f>VLOOKUP(A603,'[1]CUT USD'!A:N,14,FALSE)</f>
        <v>0</v>
      </c>
      <c r="AL603" s="160">
        <f t="shared" si="11"/>
        <v>0</v>
      </c>
      <c r="AO603" s="84"/>
    </row>
    <row r="604" spans="1:41" ht="33" customHeight="1">
      <c r="A604" s="134">
        <v>2321</v>
      </c>
      <c r="B604" s="135" t="str">
        <f>VLOOKUP(A604,[1]List_16!$B$2:$C$576,2,FALSE)</f>
        <v>EMPRESA MUNICIPAL DE ASEO DE EL ALTO</v>
      </c>
      <c r="C604" s="229" t="s">
        <v>1344</v>
      </c>
      <c r="D604" s="217">
        <f>VLOOKUP(A604,'[1]RES. TRL'!A:C,2,FALSE)</f>
        <v>0</v>
      </c>
      <c r="E604" s="217">
        <f>VLOOKUP(A604,'[1]RES. TRL'!A:C,3,FALSE)</f>
        <v>0</v>
      </c>
      <c r="F604" s="217">
        <f>VLOOKUP(A604,[1]RES.CDI!A:B,2,FALSE)</f>
        <v>0</v>
      </c>
      <c r="G604" s="217">
        <f>VLOOKUP(A604,'[1]CUT Bs'!A:S,2,FALSE)</f>
        <v>0</v>
      </c>
      <c r="H604" s="217">
        <f>VLOOKUP(A604,'[1]CUT Bs'!A:S,3,FALSE)</f>
        <v>0</v>
      </c>
      <c r="I604" s="217">
        <f>VLOOKUP(A604,'[1]CUT Bs'!A:S,4,FALSE)</f>
        <v>0</v>
      </c>
      <c r="J604" s="217">
        <f>VLOOKUP(A604,'[1]CUT Bs'!A:S,5,FALSE)</f>
        <v>0</v>
      </c>
      <c r="K604" s="217">
        <f>VLOOKUP(A604,'[1]CUT Bs'!A:S,6,FALSE)</f>
        <v>0</v>
      </c>
      <c r="L604" s="217">
        <f>VLOOKUP(A604,'[1]CUT Bs'!A:S,7,FALSE)</f>
        <v>0</v>
      </c>
      <c r="M604" s="217">
        <f>VLOOKUP(A604,'[1]CUT Bs'!A:S,8,FALSE)</f>
        <v>0</v>
      </c>
      <c r="N604" s="217">
        <f>VLOOKUP(A604,'[1]CUT Bs'!A:S,9,FALSE)</f>
        <v>0</v>
      </c>
      <c r="O604" s="217">
        <f>VLOOKUP(A604,'[1]CUT Bs'!A:S,10,FALSE)</f>
        <v>0</v>
      </c>
      <c r="P604" s="217">
        <f>VLOOKUP(A604,'[1]CUT Bs'!A:S,11,FALSE)</f>
        <v>0</v>
      </c>
      <c r="Q604" s="217">
        <f>VLOOKUP(A604,'[1]CUT Bs'!A:S,12,FALSE)</f>
        <v>0</v>
      </c>
      <c r="R604" s="217">
        <f>VLOOKUP(A604,'[1]CUT Bs'!A:S,13,FALSE)</f>
        <v>0</v>
      </c>
      <c r="S604" s="217">
        <f>VLOOKUP(A604,'[1]CUT Bs'!A:S,14,FALSE)</f>
        <v>0</v>
      </c>
      <c r="T604" s="217">
        <f>VLOOKUP(A604,'[1]CUT Bs'!A:S,15,FALSE)</f>
        <v>0</v>
      </c>
      <c r="U604" s="217">
        <f>VLOOKUP(A604,'[1]CUT Bs'!A:S,16,FALSE)</f>
        <v>0</v>
      </c>
      <c r="V604" s="217">
        <f>VLOOKUP(A604,'[1]CUT Bs'!A:S,17,FALSE)</f>
        <v>0</v>
      </c>
      <c r="W604" s="217">
        <f>VLOOKUP(A604,'[1]RES. TRL'!F:H,2,FALSE)</f>
        <v>0</v>
      </c>
      <c r="X604" s="217">
        <f>VLOOKUP(A604,'[1]RES. TRL'!F:H,3,FALSE)</f>
        <v>0</v>
      </c>
      <c r="Y604" s="217">
        <f>VLOOKUP(A604,'[1]CUT USD'!A:N,2,FALSE)</f>
        <v>0</v>
      </c>
      <c r="Z604" s="217">
        <f>VLOOKUP(A604,'[1]CUT USD'!A:N,3,FALSE)</f>
        <v>0</v>
      </c>
      <c r="AA604" s="217">
        <f>VLOOKUP(A604,'[1]CUT USD'!A:N,4,FALSE)</f>
        <v>0</v>
      </c>
      <c r="AB604" s="217">
        <f>VLOOKUP(A604,'[1]CUT USD'!A:N,5,FALSE)</f>
        <v>0</v>
      </c>
      <c r="AC604" s="217">
        <f>VLOOKUP(A604,'[1]CUT USD'!A:N,6,FALSE)</f>
        <v>0</v>
      </c>
      <c r="AD604" s="217">
        <f>VLOOKUP(A604,'[1]CUT USD'!A:N,7,FALSE)</f>
        <v>0</v>
      </c>
      <c r="AE604" s="217">
        <f>VLOOKUP(A604,'[1]CUT USD'!A:N,8,FALSE)</f>
        <v>0</v>
      </c>
      <c r="AF604" s="217">
        <f>VLOOKUP(A604,'[1]CUT USD'!A:N,9,FALSE)</f>
        <v>0</v>
      </c>
      <c r="AG604" s="217">
        <f>VLOOKUP(A604,'[1]CUT USD'!A:N,10,FALSE)</f>
        <v>0</v>
      </c>
      <c r="AH604" s="217">
        <f>VLOOKUP(A604,'[1]CUT USD'!A:N,11,FALSE)</f>
        <v>0</v>
      </c>
      <c r="AI604" s="217">
        <f>VLOOKUP(A604,'[1]CUT USD'!A:N,12,FALSE)</f>
        <v>0</v>
      </c>
      <c r="AJ604" s="217">
        <f>VLOOKUP(A604,'[1]CUT USD'!A:N,13,FALSE)</f>
        <v>0</v>
      </c>
      <c r="AK604" s="217">
        <f>VLOOKUP(A604,'[1]CUT USD'!A:N,14,FALSE)</f>
        <v>0</v>
      </c>
      <c r="AL604" s="160">
        <f t="shared" si="11"/>
        <v>0</v>
      </c>
      <c r="AO604" s="84"/>
    </row>
    <row r="605" spans="1:41" ht="33" customHeight="1">
      <c r="A605" s="134">
        <v>2322</v>
      </c>
      <c r="B605" s="135" t="str">
        <f>VLOOKUP(A605,[1]List_16!$B$2:$C$576,2,FALSE)</f>
        <v>ENTIDAD MATADERO FRIGORIFICO MUNICIPAL DE TARIJA</v>
      </c>
      <c r="C605" s="229" t="s">
        <v>1344</v>
      </c>
      <c r="D605" s="217">
        <f>VLOOKUP(A605,'[1]RES. TRL'!A:C,2,FALSE)</f>
        <v>0</v>
      </c>
      <c r="E605" s="217">
        <f>VLOOKUP(A605,'[1]RES. TRL'!A:C,3,FALSE)</f>
        <v>0</v>
      </c>
      <c r="F605" s="217">
        <f>VLOOKUP(A605,[1]RES.CDI!A:B,2,FALSE)</f>
        <v>0</v>
      </c>
      <c r="G605" s="217">
        <f>VLOOKUP(A605,'[1]CUT Bs'!A:S,2,FALSE)</f>
        <v>0</v>
      </c>
      <c r="H605" s="217">
        <f>VLOOKUP(A605,'[1]CUT Bs'!A:S,3,FALSE)</f>
        <v>0</v>
      </c>
      <c r="I605" s="217">
        <f>VLOOKUP(A605,'[1]CUT Bs'!A:S,4,FALSE)</f>
        <v>0</v>
      </c>
      <c r="J605" s="217">
        <f>VLOOKUP(A605,'[1]CUT Bs'!A:S,5,FALSE)</f>
        <v>0</v>
      </c>
      <c r="K605" s="217">
        <f>VLOOKUP(A605,'[1]CUT Bs'!A:S,6,FALSE)</f>
        <v>0</v>
      </c>
      <c r="L605" s="217">
        <f>VLOOKUP(A605,'[1]CUT Bs'!A:S,7,FALSE)</f>
        <v>0</v>
      </c>
      <c r="M605" s="217">
        <f>VLOOKUP(A605,'[1]CUT Bs'!A:S,8,FALSE)</f>
        <v>0</v>
      </c>
      <c r="N605" s="217">
        <f>VLOOKUP(A605,'[1]CUT Bs'!A:S,9,FALSE)</f>
        <v>0</v>
      </c>
      <c r="O605" s="217">
        <f>VLOOKUP(A605,'[1]CUT Bs'!A:S,10,FALSE)</f>
        <v>0</v>
      </c>
      <c r="P605" s="217">
        <f>VLOOKUP(A605,'[1]CUT Bs'!A:S,11,FALSE)</f>
        <v>0</v>
      </c>
      <c r="Q605" s="217">
        <f>VLOOKUP(A605,'[1]CUT Bs'!A:S,12,FALSE)</f>
        <v>0</v>
      </c>
      <c r="R605" s="217">
        <f>VLOOKUP(A605,'[1]CUT Bs'!A:S,13,FALSE)</f>
        <v>0</v>
      </c>
      <c r="S605" s="217">
        <f>VLOOKUP(A605,'[1]CUT Bs'!A:S,14,FALSE)</f>
        <v>0</v>
      </c>
      <c r="T605" s="217">
        <f>VLOOKUP(A605,'[1]CUT Bs'!A:S,15,FALSE)</f>
        <v>0</v>
      </c>
      <c r="U605" s="217">
        <f>VLOOKUP(A605,'[1]CUT Bs'!A:S,16,FALSE)</f>
        <v>0</v>
      </c>
      <c r="V605" s="217">
        <f>VLOOKUP(A605,'[1]CUT Bs'!A:S,17,FALSE)</f>
        <v>0</v>
      </c>
      <c r="W605" s="217">
        <f>VLOOKUP(A605,'[1]RES. TRL'!F:H,2,FALSE)</f>
        <v>0</v>
      </c>
      <c r="X605" s="217">
        <f>VLOOKUP(A605,'[1]RES. TRL'!F:H,3,FALSE)</f>
        <v>0</v>
      </c>
      <c r="Y605" s="217">
        <f>VLOOKUP(A605,'[1]CUT USD'!A:N,2,FALSE)</f>
        <v>0</v>
      </c>
      <c r="Z605" s="217">
        <f>VLOOKUP(A605,'[1]CUT USD'!A:N,3,FALSE)</f>
        <v>0</v>
      </c>
      <c r="AA605" s="217">
        <f>VLOOKUP(A605,'[1]CUT USD'!A:N,4,FALSE)</f>
        <v>0</v>
      </c>
      <c r="AB605" s="217">
        <f>VLOOKUP(A605,'[1]CUT USD'!A:N,5,FALSE)</f>
        <v>0</v>
      </c>
      <c r="AC605" s="217">
        <f>VLOOKUP(A605,'[1]CUT USD'!A:N,6,FALSE)</f>
        <v>0</v>
      </c>
      <c r="AD605" s="217">
        <f>VLOOKUP(A605,'[1]CUT USD'!A:N,7,FALSE)</f>
        <v>0</v>
      </c>
      <c r="AE605" s="217">
        <f>VLOOKUP(A605,'[1]CUT USD'!A:N,8,FALSE)</f>
        <v>0</v>
      </c>
      <c r="AF605" s="217">
        <f>VLOOKUP(A605,'[1]CUT USD'!A:N,9,FALSE)</f>
        <v>0</v>
      </c>
      <c r="AG605" s="217">
        <f>VLOOKUP(A605,'[1]CUT USD'!A:N,10,FALSE)</f>
        <v>0</v>
      </c>
      <c r="AH605" s="217">
        <f>VLOOKUP(A605,'[1]CUT USD'!A:N,11,FALSE)</f>
        <v>0</v>
      </c>
      <c r="AI605" s="217">
        <f>VLOOKUP(A605,'[1]CUT USD'!A:N,12,FALSE)</f>
        <v>0</v>
      </c>
      <c r="AJ605" s="217">
        <f>VLOOKUP(A605,'[1]CUT USD'!A:N,13,FALSE)</f>
        <v>0</v>
      </c>
      <c r="AK605" s="217">
        <f>VLOOKUP(A605,'[1]CUT USD'!A:N,14,FALSE)</f>
        <v>0</v>
      </c>
      <c r="AL605" s="160">
        <f t="shared" si="11"/>
        <v>0</v>
      </c>
      <c r="AO605" s="84"/>
    </row>
    <row r="606" spans="1:41" ht="33" customHeight="1">
      <c r="A606" s="134">
        <v>2323</v>
      </c>
      <c r="B606" s="135" t="str">
        <f>VLOOKUP(A606,[1]List_16!$B$2:$C$576,2,FALSE)</f>
        <v>ENTIDAD ASEO MUNICIPAL DE TARIJA</v>
      </c>
      <c r="C606" s="229" t="s">
        <v>1344</v>
      </c>
      <c r="D606" s="217">
        <f>VLOOKUP(A606,'[1]RES. TRL'!A:C,2,FALSE)</f>
        <v>0</v>
      </c>
      <c r="E606" s="217">
        <f>VLOOKUP(A606,'[1]RES. TRL'!A:C,3,FALSE)</f>
        <v>0</v>
      </c>
      <c r="F606" s="217">
        <f>VLOOKUP(A606,[1]RES.CDI!A:B,2,FALSE)</f>
        <v>0</v>
      </c>
      <c r="G606" s="217">
        <f>VLOOKUP(A606,'[1]CUT Bs'!A:S,2,FALSE)</f>
        <v>0</v>
      </c>
      <c r="H606" s="217">
        <f>VLOOKUP(A606,'[1]CUT Bs'!A:S,3,FALSE)</f>
        <v>0</v>
      </c>
      <c r="I606" s="217">
        <f>VLOOKUP(A606,'[1]CUT Bs'!A:S,4,FALSE)</f>
        <v>0</v>
      </c>
      <c r="J606" s="217">
        <f>VLOOKUP(A606,'[1]CUT Bs'!A:S,5,FALSE)</f>
        <v>0</v>
      </c>
      <c r="K606" s="217">
        <f>VLOOKUP(A606,'[1]CUT Bs'!A:S,6,FALSE)</f>
        <v>0</v>
      </c>
      <c r="L606" s="217">
        <f>VLOOKUP(A606,'[1]CUT Bs'!A:S,7,FALSE)</f>
        <v>0</v>
      </c>
      <c r="M606" s="217">
        <f>VLOOKUP(A606,'[1]CUT Bs'!A:S,8,FALSE)</f>
        <v>0</v>
      </c>
      <c r="N606" s="217">
        <f>VLOOKUP(A606,'[1]CUT Bs'!A:S,9,FALSE)</f>
        <v>0</v>
      </c>
      <c r="O606" s="217">
        <f>VLOOKUP(A606,'[1]CUT Bs'!A:S,10,FALSE)</f>
        <v>0</v>
      </c>
      <c r="P606" s="217">
        <f>VLOOKUP(A606,'[1]CUT Bs'!A:S,11,FALSE)</f>
        <v>0</v>
      </c>
      <c r="Q606" s="217">
        <f>VLOOKUP(A606,'[1]CUT Bs'!A:S,12,FALSE)</f>
        <v>0</v>
      </c>
      <c r="R606" s="217">
        <f>VLOOKUP(A606,'[1]CUT Bs'!A:S,13,FALSE)</f>
        <v>0</v>
      </c>
      <c r="S606" s="217">
        <f>VLOOKUP(A606,'[1]CUT Bs'!A:S,14,FALSE)</f>
        <v>0</v>
      </c>
      <c r="T606" s="217">
        <f>VLOOKUP(A606,'[1]CUT Bs'!A:S,15,FALSE)</f>
        <v>0</v>
      </c>
      <c r="U606" s="217">
        <f>VLOOKUP(A606,'[1]CUT Bs'!A:S,16,FALSE)</f>
        <v>0</v>
      </c>
      <c r="V606" s="217">
        <f>VLOOKUP(A606,'[1]CUT Bs'!A:S,17,FALSE)</f>
        <v>0</v>
      </c>
      <c r="W606" s="217">
        <f>VLOOKUP(A606,'[1]RES. TRL'!F:H,2,FALSE)</f>
        <v>0</v>
      </c>
      <c r="X606" s="217">
        <f>VLOOKUP(A606,'[1]RES. TRL'!F:H,3,FALSE)</f>
        <v>0</v>
      </c>
      <c r="Y606" s="217">
        <f>VLOOKUP(A606,'[1]CUT USD'!A:N,2,FALSE)</f>
        <v>0</v>
      </c>
      <c r="Z606" s="217">
        <f>VLOOKUP(A606,'[1]CUT USD'!A:N,3,FALSE)</f>
        <v>0</v>
      </c>
      <c r="AA606" s="217">
        <f>VLOOKUP(A606,'[1]CUT USD'!A:N,4,FALSE)</f>
        <v>0</v>
      </c>
      <c r="AB606" s="217">
        <f>VLOOKUP(A606,'[1]CUT USD'!A:N,5,FALSE)</f>
        <v>0</v>
      </c>
      <c r="AC606" s="217">
        <f>VLOOKUP(A606,'[1]CUT USD'!A:N,6,FALSE)</f>
        <v>0</v>
      </c>
      <c r="AD606" s="217">
        <f>VLOOKUP(A606,'[1]CUT USD'!A:N,7,FALSE)</f>
        <v>0</v>
      </c>
      <c r="AE606" s="217">
        <f>VLOOKUP(A606,'[1]CUT USD'!A:N,8,FALSE)</f>
        <v>0</v>
      </c>
      <c r="AF606" s="217">
        <f>VLOOKUP(A606,'[1]CUT USD'!A:N,9,FALSE)</f>
        <v>0</v>
      </c>
      <c r="AG606" s="217">
        <f>VLOOKUP(A606,'[1]CUT USD'!A:N,10,FALSE)</f>
        <v>0</v>
      </c>
      <c r="AH606" s="217">
        <f>VLOOKUP(A606,'[1]CUT USD'!A:N,11,FALSE)</f>
        <v>0</v>
      </c>
      <c r="AI606" s="217">
        <f>VLOOKUP(A606,'[1]CUT USD'!A:N,12,FALSE)</f>
        <v>0</v>
      </c>
      <c r="AJ606" s="217">
        <f>VLOOKUP(A606,'[1]CUT USD'!A:N,13,FALSE)</f>
        <v>0</v>
      </c>
      <c r="AK606" s="217">
        <f>VLOOKUP(A606,'[1]CUT USD'!A:N,14,FALSE)</f>
        <v>0</v>
      </c>
      <c r="AL606" s="160">
        <f t="shared" si="11"/>
        <v>0</v>
      </c>
      <c r="AO606" s="84"/>
    </row>
    <row r="607" spans="1:41" ht="33" customHeight="1">
      <c r="A607" s="134">
        <v>2324</v>
      </c>
      <c r="B607" s="135" t="str">
        <f>VLOOKUP(A607,[1]List_16!$B$2:$C$576,2,FALSE)</f>
        <v>ENTIDAD OBRAS PUBLICAS MUNICIPALES DE TARIJA</v>
      </c>
      <c r="C607" s="229" t="s">
        <v>1344</v>
      </c>
      <c r="D607" s="217">
        <f>VLOOKUP(A607,'[1]RES. TRL'!A:C,2,FALSE)</f>
        <v>0</v>
      </c>
      <c r="E607" s="217">
        <f>VLOOKUP(A607,'[1]RES. TRL'!A:C,3,FALSE)</f>
        <v>0</v>
      </c>
      <c r="F607" s="217">
        <f>VLOOKUP(A607,[1]RES.CDI!A:B,2,FALSE)</f>
        <v>0</v>
      </c>
      <c r="G607" s="217">
        <f>VLOOKUP(A607,'[1]CUT Bs'!A:S,2,FALSE)</f>
        <v>0</v>
      </c>
      <c r="H607" s="217">
        <f>VLOOKUP(A607,'[1]CUT Bs'!A:S,3,FALSE)</f>
        <v>0</v>
      </c>
      <c r="I607" s="217">
        <f>VLOOKUP(A607,'[1]CUT Bs'!A:S,4,FALSE)</f>
        <v>0</v>
      </c>
      <c r="J607" s="217">
        <f>VLOOKUP(A607,'[1]CUT Bs'!A:S,5,FALSE)</f>
        <v>0</v>
      </c>
      <c r="K607" s="217">
        <f>VLOOKUP(A607,'[1]CUT Bs'!A:S,6,FALSE)</f>
        <v>0</v>
      </c>
      <c r="L607" s="217">
        <f>VLOOKUP(A607,'[1]CUT Bs'!A:S,7,FALSE)</f>
        <v>0</v>
      </c>
      <c r="M607" s="217">
        <f>VLOOKUP(A607,'[1]CUT Bs'!A:S,8,FALSE)</f>
        <v>0</v>
      </c>
      <c r="N607" s="217">
        <f>VLOOKUP(A607,'[1]CUT Bs'!A:S,9,FALSE)</f>
        <v>0</v>
      </c>
      <c r="O607" s="217">
        <f>VLOOKUP(A607,'[1]CUT Bs'!A:S,10,FALSE)</f>
        <v>0</v>
      </c>
      <c r="P607" s="217">
        <f>VLOOKUP(A607,'[1]CUT Bs'!A:S,11,FALSE)</f>
        <v>0</v>
      </c>
      <c r="Q607" s="217">
        <f>VLOOKUP(A607,'[1]CUT Bs'!A:S,12,FALSE)</f>
        <v>0</v>
      </c>
      <c r="R607" s="217">
        <f>VLOOKUP(A607,'[1]CUT Bs'!A:S,13,FALSE)</f>
        <v>0</v>
      </c>
      <c r="S607" s="217">
        <f>VLOOKUP(A607,'[1]CUT Bs'!A:S,14,FALSE)</f>
        <v>0</v>
      </c>
      <c r="T607" s="217">
        <f>VLOOKUP(A607,'[1]CUT Bs'!A:S,15,FALSE)</f>
        <v>0</v>
      </c>
      <c r="U607" s="217">
        <f>VLOOKUP(A607,'[1]CUT Bs'!A:S,16,FALSE)</f>
        <v>0</v>
      </c>
      <c r="V607" s="217">
        <f>VLOOKUP(A607,'[1]CUT Bs'!A:S,17,FALSE)</f>
        <v>0</v>
      </c>
      <c r="W607" s="217">
        <f>VLOOKUP(A607,'[1]RES. TRL'!F:H,2,FALSE)</f>
        <v>0</v>
      </c>
      <c r="X607" s="217">
        <f>VLOOKUP(A607,'[1]RES. TRL'!F:H,3,FALSE)</f>
        <v>0</v>
      </c>
      <c r="Y607" s="217">
        <f>VLOOKUP(A607,'[1]CUT USD'!A:N,2,FALSE)</f>
        <v>0</v>
      </c>
      <c r="Z607" s="217">
        <f>VLOOKUP(A607,'[1]CUT USD'!A:N,3,FALSE)</f>
        <v>0</v>
      </c>
      <c r="AA607" s="217">
        <f>VLOOKUP(A607,'[1]CUT USD'!A:N,4,FALSE)</f>
        <v>0</v>
      </c>
      <c r="AB607" s="217">
        <f>VLOOKUP(A607,'[1]CUT USD'!A:N,5,FALSE)</f>
        <v>0</v>
      </c>
      <c r="AC607" s="217">
        <f>VLOOKUP(A607,'[1]CUT USD'!A:N,6,FALSE)</f>
        <v>0</v>
      </c>
      <c r="AD607" s="217">
        <f>VLOOKUP(A607,'[1]CUT USD'!A:N,7,FALSE)</f>
        <v>0</v>
      </c>
      <c r="AE607" s="217">
        <f>VLOOKUP(A607,'[1]CUT USD'!A:N,8,FALSE)</f>
        <v>0</v>
      </c>
      <c r="AF607" s="217">
        <f>VLOOKUP(A607,'[1]CUT USD'!A:N,9,FALSE)</f>
        <v>0</v>
      </c>
      <c r="AG607" s="217">
        <f>VLOOKUP(A607,'[1]CUT USD'!A:N,10,FALSE)</f>
        <v>0</v>
      </c>
      <c r="AH607" s="217">
        <f>VLOOKUP(A607,'[1]CUT USD'!A:N,11,FALSE)</f>
        <v>0</v>
      </c>
      <c r="AI607" s="217">
        <f>VLOOKUP(A607,'[1]CUT USD'!A:N,12,FALSE)</f>
        <v>0</v>
      </c>
      <c r="AJ607" s="217">
        <f>VLOOKUP(A607,'[1]CUT USD'!A:N,13,FALSE)</f>
        <v>0</v>
      </c>
      <c r="AK607" s="217">
        <f>VLOOKUP(A607,'[1]CUT USD'!A:N,14,FALSE)</f>
        <v>0</v>
      </c>
      <c r="AL607" s="160">
        <f>SUM(D607:AK607)</f>
        <v>0</v>
      </c>
      <c r="AO607" s="84"/>
    </row>
    <row r="608" spans="1:41" ht="33" customHeight="1">
      <c r="A608" s="134">
        <v>2325</v>
      </c>
      <c r="B608" s="135" t="str">
        <f>VLOOKUP(A608,[1]List_16!$B$2:$C$576,2,FALSE)</f>
        <v>ENTIDAD ORDENAMIENTO TERRITORIAL DE TARIJA</v>
      </c>
      <c r="C608" s="229" t="s">
        <v>1344</v>
      </c>
      <c r="D608" s="217">
        <f>VLOOKUP(A608,'[1]RES. TRL'!A:C,2,FALSE)</f>
        <v>0</v>
      </c>
      <c r="E608" s="217">
        <f>VLOOKUP(A608,'[1]RES. TRL'!A:C,3,FALSE)</f>
        <v>0</v>
      </c>
      <c r="F608" s="217">
        <f>VLOOKUP(A608,[1]RES.CDI!A:B,2,FALSE)</f>
        <v>0</v>
      </c>
      <c r="G608" s="217">
        <f>VLOOKUP(A608,'[1]CUT Bs'!A:S,2,FALSE)</f>
        <v>0</v>
      </c>
      <c r="H608" s="217">
        <f>VLOOKUP(A608,'[1]CUT Bs'!A:S,3,FALSE)</f>
        <v>0</v>
      </c>
      <c r="I608" s="217">
        <f>VLOOKUP(A608,'[1]CUT Bs'!A:S,4,FALSE)</f>
        <v>0</v>
      </c>
      <c r="J608" s="217">
        <f>VLOOKUP(A608,'[1]CUT Bs'!A:S,5,FALSE)</f>
        <v>0</v>
      </c>
      <c r="K608" s="217">
        <f>VLOOKUP(A608,'[1]CUT Bs'!A:S,6,FALSE)</f>
        <v>0</v>
      </c>
      <c r="L608" s="217">
        <f>VLOOKUP(A608,'[1]CUT Bs'!A:S,7,FALSE)</f>
        <v>0</v>
      </c>
      <c r="M608" s="217">
        <f>VLOOKUP(A608,'[1]CUT Bs'!A:S,8,FALSE)</f>
        <v>0</v>
      </c>
      <c r="N608" s="217">
        <f>VLOOKUP(A608,'[1]CUT Bs'!A:S,9,FALSE)</f>
        <v>0</v>
      </c>
      <c r="O608" s="217">
        <f>VLOOKUP(A608,'[1]CUT Bs'!A:S,10,FALSE)</f>
        <v>0</v>
      </c>
      <c r="P608" s="217">
        <f>VLOOKUP(A608,'[1]CUT Bs'!A:S,11,FALSE)</f>
        <v>0</v>
      </c>
      <c r="Q608" s="217">
        <f>VLOOKUP(A608,'[1]CUT Bs'!A:S,12,FALSE)</f>
        <v>0</v>
      </c>
      <c r="R608" s="217">
        <f>VLOOKUP(A608,'[1]CUT Bs'!A:S,13,FALSE)</f>
        <v>0</v>
      </c>
      <c r="S608" s="217">
        <f>VLOOKUP(A608,'[1]CUT Bs'!A:S,14,FALSE)</f>
        <v>0</v>
      </c>
      <c r="T608" s="217">
        <f>VLOOKUP(A608,'[1]CUT Bs'!A:S,15,FALSE)</f>
        <v>0</v>
      </c>
      <c r="U608" s="217">
        <f>VLOOKUP(A608,'[1]CUT Bs'!A:S,16,FALSE)</f>
        <v>0</v>
      </c>
      <c r="V608" s="217">
        <f>VLOOKUP(A608,'[1]CUT Bs'!A:S,17,FALSE)</f>
        <v>0</v>
      </c>
      <c r="W608" s="217">
        <f>VLOOKUP(A608,'[1]RES. TRL'!F:H,2,FALSE)</f>
        <v>0</v>
      </c>
      <c r="X608" s="217">
        <f>VLOOKUP(A608,'[1]RES. TRL'!F:H,3,FALSE)</f>
        <v>0</v>
      </c>
      <c r="Y608" s="217">
        <f>VLOOKUP(A608,'[1]CUT USD'!A:N,2,FALSE)</f>
        <v>0</v>
      </c>
      <c r="Z608" s="217">
        <f>VLOOKUP(A608,'[1]CUT USD'!A:N,3,FALSE)</f>
        <v>0</v>
      </c>
      <c r="AA608" s="217">
        <f>VLOOKUP(A608,'[1]CUT USD'!A:N,4,FALSE)</f>
        <v>0</v>
      </c>
      <c r="AB608" s="217">
        <f>VLOOKUP(A608,'[1]CUT USD'!A:N,5,FALSE)</f>
        <v>0</v>
      </c>
      <c r="AC608" s="217">
        <f>VLOOKUP(A608,'[1]CUT USD'!A:N,6,FALSE)</f>
        <v>0</v>
      </c>
      <c r="AD608" s="217">
        <f>VLOOKUP(A608,'[1]CUT USD'!A:N,7,FALSE)</f>
        <v>0</v>
      </c>
      <c r="AE608" s="217">
        <f>VLOOKUP(A608,'[1]CUT USD'!A:N,8,FALSE)</f>
        <v>0</v>
      </c>
      <c r="AF608" s="217">
        <f>VLOOKUP(A608,'[1]CUT USD'!A:N,9,FALSE)</f>
        <v>0</v>
      </c>
      <c r="AG608" s="217">
        <f>VLOOKUP(A608,'[1]CUT USD'!A:N,10,FALSE)</f>
        <v>0</v>
      </c>
      <c r="AH608" s="217">
        <f>VLOOKUP(A608,'[1]CUT USD'!A:N,11,FALSE)</f>
        <v>0</v>
      </c>
      <c r="AI608" s="217">
        <f>VLOOKUP(A608,'[1]CUT USD'!A:N,12,FALSE)</f>
        <v>0</v>
      </c>
      <c r="AJ608" s="217">
        <f>VLOOKUP(A608,'[1]CUT USD'!A:N,13,FALSE)</f>
        <v>0</v>
      </c>
      <c r="AK608" s="217">
        <f>VLOOKUP(A608,'[1]CUT USD'!A:N,14,FALSE)</f>
        <v>0</v>
      </c>
      <c r="AL608" s="160">
        <f t="shared" si="11"/>
        <v>0</v>
      </c>
      <c r="AO608" s="84"/>
    </row>
    <row r="609" spans="1:41" ht="33" customHeight="1">
      <c r="A609" s="134">
        <v>2326</v>
      </c>
      <c r="B609" s="135" t="str">
        <f>VLOOKUP(A609,[1]List_16!$B$2:$C$576,2,FALSE)</f>
        <v>ENTIDAD ORDEN Y SEGURIDAD CIUDADANA MUNICIPAL DE TARIJA</v>
      </c>
      <c r="C609" s="229" t="s">
        <v>1344</v>
      </c>
      <c r="D609" s="217">
        <f>VLOOKUP(A609,'[1]RES. TRL'!A:C,2,FALSE)</f>
        <v>0</v>
      </c>
      <c r="E609" s="217">
        <f>VLOOKUP(A609,'[1]RES. TRL'!A:C,3,FALSE)</f>
        <v>0</v>
      </c>
      <c r="F609" s="217">
        <f>VLOOKUP(A609,[1]RES.CDI!A:B,2,FALSE)</f>
        <v>0</v>
      </c>
      <c r="G609" s="217">
        <f>VLOOKUP(A609,'[1]CUT Bs'!A:S,2,FALSE)</f>
        <v>0</v>
      </c>
      <c r="H609" s="217">
        <f>VLOOKUP(A609,'[1]CUT Bs'!A:S,3,FALSE)</f>
        <v>0</v>
      </c>
      <c r="I609" s="217">
        <f>VLOOKUP(A609,'[1]CUT Bs'!A:S,4,FALSE)</f>
        <v>0</v>
      </c>
      <c r="J609" s="217">
        <f>VLOOKUP(A609,'[1]CUT Bs'!A:S,5,FALSE)</f>
        <v>0</v>
      </c>
      <c r="K609" s="217">
        <f>VLOOKUP(A609,'[1]CUT Bs'!A:S,6,FALSE)</f>
        <v>0</v>
      </c>
      <c r="L609" s="217">
        <f>VLOOKUP(A609,'[1]CUT Bs'!A:S,7,FALSE)</f>
        <v>0</v>
      </c>
      <c r="M609" s="217">
        <f>VLOOKUP(A609,'[1]CUT Bs'!A:S,8,FALSE)</f>
        <v>0</v>
      </c>
      <c r="N609" s="217">
        <f>VLOOKUP(A609,'[1]CUT Bs'!A:S,9,FALSE)</f>
        <v>0</v>
      </c>
      <c r="O609" s="217">
        <f>VLOOKUP(A609,'[1]CUT Bs'!A:S,10,FALSE)</f>
        <v>0</v>
      </c>
      <c r="P609" s="217">
        <f>VLOOKUP(A609,'[1]CUT Bs'!A:S,11,FALSE)</f>
        <v>0</v>
      </c>
      <c r="Q609" s="217">
        <f>VLOOKUP(A609,'[1]CUT Bs'!A:S,12,FALSE)</f>
        <v>0</v>
      </c>
      <c r="R609" s="217">
        <f>VLOOKUP(A609,'[1]CUT Bs'!A:S,13,FALSE)</f>
        <v>0</v>
      </c>
      <c r="S609" s="217">
        <f>VLOOKUP(A609,'[1]CUT Bs'!A:S,14,FALSE)</f>
        <v>0</v>
      </c>
      <c r="T609" s="217">
        <f>VLOOKUP(A609,'[1]CUT Bs'!A:S,15,FALSE)</f>
        <v>0</v>
      </c>
      <c r="U609" s="217">
        <f>VLOOKUP(A609,'[1]CUT Bs'!A:S,16,FALSE)</f>
        <v>0</v>
      </c>
      <c r="V609" s="217">
        <f>VLOOKUP(A609,'[1]CUT Bs'!A:S,17,FALSE)</f>
        <v>0</v>
      </c>
      <c r="W609" s="217">
        <f>VLOOKUP(A609,'[1]RES. TRL'!F:H,2,FALSE)</f>
        <v>0</v>
      </c>
      <c r="X609" s="217">
        <f>VLOOKUP(A609,'[1]RES. TRL'!F:H,3,FALSE)</f>
        <v>0</v>
      </c>
      <c r="Y609" s="217">
        <f>VLOOKUP(A609,'[1]CUT USD'!A:N,2,FALSE)</f>
        <v>0</v>
      </c>
      <c r="Z609" s="217">
        <f>VLOOKUP(A609,'[1]CUT USD'!A:N,3,FALSE)</f>
        <v>0</v>
      </c>
      <c r="AA609" s="217">
        <f>VLOOKUP(A609,'[1]CUT USD'!A:N,4,FALSE)</f>
        <v>0</v>
      </c>
      <c r="AB609" s="217">
        <f>VLOOKUP(A609,'[1]CUT USD'!A:N,5,FALSE)</f>
        <v>0</v>
      </c>
      <c r="AC609" s="217">
        <f>VLOOKUP(A609,'[1]CUT USD'!A:N,6,FALSE)</f>
        <v>0</v>
      </c>
      <c r="AD609" s="217">
        <f>VLOOKUP(A609,'[1]CUT USD'!A:N,7,FALSE)</f>
        <v>0</v>
      </c>
      <c r="AE609" s="217">
        <f>VLOOKUP(A609,'[1]CUT USD'!A:N,8,FALSE)</f>
        <v>0</v>
      </c>
      <c r="AF609" s="217">
        <f>VLOOKUP(A609,'[1]CUT USD'!A:N,9,FALSE)</f>
        <v>0</v>
      </c>
      <c r="AG609" s="217">
        <f>VLOOKUP(A609,'[1]CUT USD'!A:N,10,FALSE)</f>
        <v>0</v>
      </c>
      <c r="AH609" s="217">
        <f>VLOOKUP(A609,'[1]CUT USD'!A:N,11,FALSE)</f>
        <v>0</v>
      </c>
      <c r="AI609" s="217">
        <f>VLOOKUP(A609,'[1]CUT USD'!A:N,12,FALSE)</f>
        <v>0</v>
      </c>
      <c r="AJ609" s="217">
        <f>VLOOKUP(A609,'[1]CUT USD'!A:N,13,FALSE)</f>
        <v>0</v>
      </c>
      <c r="AK609" s="217">
        <f>VLOOKUP(A609,'[1]CUT USD'!A:N,14,FALSE)</f>
        <v>0</v>
      </c>
      <c r="AL609" s="160">
        <f t="shared" si="11"/>
        <v>0</v>
      </c>
      <c r="AO609" s="84"/>
    </row>
    <row r="610" spans="1:41" ht="33" customHeight="1">
      <c r="A610" s="134">
        <v>2327</v>
      </c>
      <c r="B610" s="135" t="str">
        <f>VLOOKUP(A610,[1]List_16!$B$2:$C$576,2,FALSE)</f>
        <v>EMPRESA MUNICIPAL AUTONOMA DE AGUA POTABLE Y ALCANTARILLADO  DE YACUIBA</v>
      </c>
      <c r="C610" s="229" t="s">
        <v>1344</v>
      </c>
      <c r="D610" s="217">
        <f>VLOOKUP(A610,'[1]RES. TRL'!A:C,2,FALSE)</f>
        <v>0</v>
      </c>
      <c r="E610" s="217">
        <f>VLOOKUP(A610,'[1]RES. TRL'!A:C,3,FALSE)</f>
        <v>0</v>
      </c>
      <c r="F610" s="217">
        <f>VLOOKUP(A610,[1]RES.CDI!A:B,2,FALSE)</f>
        <v>0</v>
      </c>
      <c r="G610" s="217">
        <f>VLOOKUP(A610,'[1]CUT Bs'!A:S,2,FALSE)</f>
        <v>0</v>
      </c>
      <c r="H610" s="217">
        <f>VLOOKUP(A610,'[1]CUT Bs'!A:S,3,FALSE)</f>
        <v>0</v>
      </c>
      <c r="I610" s="217">
        <f>VLOOKUP(A610,'[1]CUT Bs'!A:S,4,FALSE)</f>
        <v>0</v>
      </c>
      <c r="J610" s="217">
        <f>VLOOKUP(A610,'[1]CUT Bs'!A:S,5,FALSE)</f>
        <v>0</v>
      </c>
      <c r="K610" s="217">
        <f>VLOOKUP(A610,'[1]CUT Bs'!A:S,6,FALSE)</f>
        <v>0</v>
      </c>
      <c r="L610" s="217">
        <f>VLOOKUP(A610,'[1]CUT Bs'!A:S,7,FALSE)</f>
        <v>0</v>
      </c>
      <c r="M610" s="217">
        <f>VLOOKUP(A610,'[1]CUT Bs'!A:S,8,FALSE)</f>
        <v>0</v>
      </c>
      <c r="N610" s="217">
        <f>VLOOKUP(A610,'[1]CUT Bs'!A:S,9,FALSE)</f>
        <v>0</v>
      </c>
      <c r="O610" s="217">
        <f>VLOOKUP(A610,'[1]CUT Bs'!A:S,10,FALSE)</f>
        <v>0</v>
      </c>
      <c r="P610" s="217">
        <f>VLOOKUP(A610,'[1]CUT Bs'!A:S,11,FALSE)</f>
        <v>0</v>
      </c>
      <c r="Q610" s="217">
        <f>VLOOKUP(A610,'[1]CUT Bs'!A:S,12,FALSE)</f>
        <v>0</v>
      </c>
      <c r="R610" s="217">
        <f>VLOOKUP(A610,'[1]CUT Bs'!A:S,13,FALSE)</f>
        <v>0</v>
      </c>
      <c r="S610" s="217">
        <f>VLOOKUP(A610,'[1]CUT Bs'!A:S,14,FALSE)</f>
        <v>0</v>
      </c>
      <c r="T610" s="217">
        <f>VLOOKUP(A610,'[1]CUT Bs'!A:S,15,FALSE)</f>
        <v>0</v>
      </c>
      <c r="U610" s="217">
        <f>VLOOKUP(A610,'[1]CUT Bs'!A:S,16,FALSE)</f>
        <v>0</v>
      </c>
      <c r="V610" s="217">
        <f>VLOOKUP(A610,'[1]CUT Bs'!A:S,17,FALSE)</f>
        <v>0</v>
      </c>
      <c r="W610" s="217">
        <f>VLOOKUP(A610,'[1]RES. TRL'!F:H,2,FALSE)</f>
        <v>0</v>
      </c>
      <c r="X610" s="217">
        <f>VLOOKUP(A610,'[1]RES. TRL'!F:H,3,FALSE)</f>
        <v>0</v>
      </c>
      <c r="Y610" s="217">
        <f>VLOOKUP(A610,'[1]CUT USD'!A:N,2,FALSE)</f>
        <v>0</v>
      </c>
      <c r="Z610" s="217">
        <f>VLOOKUP(A610,'[1]CUT USD'!A:N,3,FALSE)</f>
        <v>0</v>
      </c>
      <c r="AA610" s="217">
        <f>VLOOKUP(A610,'[1]CUT USD'!A:N,4,FALSE)</f>
        <v>0</v>
      </c>
      <c r="AB610" s="217">
        <f>VLOOKUP(A610,'[1]CUT USD'!A:N,5,FALSE)</f>
        <v>0</v>
      </c>
      <c r="AC610" s="217">
        <f>VLOOKUP(A610,'[1]CUT USD'!A:N,6,FALSE)</f>
        <v>0</v>
      </c>
      <c r="AD610" s="217">
        <f>VLOOKUP(A610,'[1]CUT USD'!A:N,7,FALSE)</f>
        <v>0</v>
      </c>
      <c r="AE610" s="217">
        <f>VLOOKUP(A610,'[1]CUT USD'!A:N,8,FALSE)</f>
        <v>0</v>
      </c>
      <c r="AF610" s="217">
        <f>VLOOKUP(A610,'[1]CUT USD'!A:N,9,FALSE)</f>
        <v>0</v>
      </c>
      <c r="AG610" s="217">
        <f>VLOOKUP(A610,'[1]CUT USD'!A:N,10,FALSE)</f>
        <v>0</v>
      </c>
      <c r="AH610" s="217">
        <f>VLOOKUP(A610,'[1]CUT USD'!A:N,11,FALSE)</f>
        <v>0</v>
      </c>
      <c r="AI610" s="217">
        <f>VLOOKUP(A610,'[1]CUT USD'!A:N,12,FALSE)</f>
        <v>0</v>
      </c>
      <c r="AJ610" s="217">
        <f>VLOOKUP(A610,'[1]CUT USD'!A:N,13,FALSE)</f>
        <v>0</v>
      </c>
      <c r="AK610" s="217">
        <f>VLOOKUP(A610,'[1]CUT USD'!A:N,14,FALSE)</f>
        <v>0</v>
      </c>
      <c r="AL610" s="160">
        <f t="shared" si="11"/>
        <v>0</v>
      </c>
      <c r="AO610" s="84"/>
    </row>
    <row r="611" spans="1:41" ht="33" customHeight="1">
      <c r="A611" s="134">
        <v>2328</v>
      </c>
      <c r="B611" s="135" t="str">
        <f>VLOOKUP(A611,[1]List_16!$B$2:$C$576,2,FALSE)</f>
        <v>EMPRESA MUNICIPAL DE AGUA POTABLE Y ALCANTARILLADO SANITARIO DE URIONDO</v>
      </c>
      <c r="C611" s="229" t="s">
        <v>1344</v>
      </c>
      <c r="D611" s="217">
        <f>VLOOKUP(A611,'[1]RES. TRL'!A:C,2,FALSE)</f>
        <v>0</v>
      </c>
      <c r="E611" s="217">
        <f>VLOOKUP(A611,'[1]RES. TRL'!A:C,3,FALSE)</f>
        <v>0</v>
      </c>
      <c r="F611" s="217">
        <f>VLOOKUP(A611,[1]RES.CDI!A:B,2,FALSE)</f>
        <v>0</v>
      </c>
      <c r="G611" s="217">
        <f>VLOOKUP(A611,'[1]CUT Bs'!A:S,2,FALSE)</f>
        <v>0</v>
      </c>
      <c r="H611" s="217">
        <f>VLOOKUP(A611,'[1]CUT Bs'!A:S,3,FALSE)</f>
        <v>0</v>
      </c>
      <c r="I611" s="217">
        <f>VLOOKUP(A611,'[1]CUT Bs'!A:S,4,FALSE)</f>
        <v>0</v>
      </c>
      <c r="J611" s="217">
        <f>VLOOKUP(A611,'[1]CUT Bs'!A:S,5,FALSE)</f>
        <v>0</v>
      </c>
      <c r="K611" s="217">
        <f>VLOOKUP(A611,'[1]CUT Bs'!A:S,6,FALSE)</f>
        <v>0</v>
      </c>
      <c r="L611" s="217">
        <f>VLOOKUP(A611,'[1]CUT Bs'!A:S,7,FALSE)</f>
        <v>0</v>
      </c>
      <c r="M611" s="217">
        <f>VLOOKUP(A611,'[1]CUT Bs'!A:S,8,FALSE)</f>
        <v>0</v>
      </c>
      <c r="N611" s="217">
        <f>VLOOKUP(A611,'[1]CUT Bs'!A:S,9,FALSE)</f>
        <v>0</v>
      </c>
      <c r="O611" s="217">
        <f>VLOOKUP(A611,'[1]CUT Bs'!A:S,10,FALSE)</f>
        <v>0</v>
      </c>
      <c r="P611" s="217">
        <f>VLOOKUP(A611,'[1]CUT Bs'!A:S,11,FALSE)</f>
        <v>0</v>
      </c>
      <c r="Q611" s="217">
        <f>VLOOKUP(A611,'[1]CUT Bs'!A:S,12,FALSE)</f>
        <v>0</v>
      </c>
      <c r="R611" s="217">
        <f>VLOOKUP(A611,'[1]CUT Bs'!A:S,13,FALSE)</f>
        <v>0</v>
      </c>
      <c r="S611" s="217">
        <f>VLOOKUP(A611,'[1]CUT Bs'!A:S,14,FALSE)</f>
        <v>0</v>
      </c>
      <c r="T611" s="217">
        <f>VLOOKUP(A611,'[1]CUT Bs'!A:S,15,FALSE)</f>
        <v>0</v>
      </c>
      <c r="U611" s="217">
        <f>VLOOKUP(A611,'[1]CUT Bs'!A:S,16,FALSE)</f>
        <v>0</v>
      </c>
      <c r="V611" s="217">
        <f>VLOOKUP(A611,'[1]CUT Bs'!A:S,17,FALSE)</f>
        <v>0</v>
      </c>
      <c r="W611" s="217">
        <f>VLOOKUP(A611,'[1]RES. TRL'!F:H,2,FALSE)</f>
        <v>0</v>
      </c>
      <c r="X611" s="217">
        <f>VLOOKUP(A611,'[1]RES. TRL'!F:H,3,FALSE)</f>
        <v>0</v>
      </c>
      <c r="Y611" s="217">
        <f>VLOOKUP(A611,'[1]CUT USD'!A:N,2,FALSE)</f>
        <v>0</v>
      </c>
      <c r="Z611" s="217">
        <f>VLOOKUP(A611,'[1]CUT USD'!A:N,3,FALSE)</f>
        <v>0</v>
      </c>
      <c r="AA611" s="217">
        <f>VLOOKUP(A611,'[1]CUT USD'!A:N,4,FALSE)</f>
        <v>0</v>
      </c>
      <c r="AB611" s="217">
        <f>VLOOKUP(A611,'[1]CUT USD'!A:N,5,FALSE)</f>
        <v>0</v>
      </c>
      <c r="AC611" s="217">
        <f>VLOOKUP(A611,'[1]CUT USD'!A:N,6,FALSE)</f>
        <v>0</v>
      </c>
      <c r="AD611" s="217">
        <f>VLOOKUP(A611,'[1]CUT USD'!A:N,7,FALSE)</f>
        <v>0</v>
      </c>
      <c r="AE611" s="217">
        <f>VLOOKUP(A611,'[1]CUT USD'!A:N,8,FALSE)</f>
        <v>0</v>
      </c>
      <c r="AF611" s="217">
        <f>VLOOKUP(A611,'[1]CUT USD'!A:N,9,FALSE)</f>
        <v>0</v>
      </c>
      <c r="AG611" s="217">
        <f>VLOOKUP(A611,'[1]CUT USD'!A:N,10,FALSE)</f>
        <v>0</v>
      </c>
      <c r="AH611" s="217">
        <f>VLOOKUP(A611,'[1]CUT USD'!A:N,11,FALSE)</f>
        <v>0</v>
      </c>
      <c r="AI611" s="217">
        <f>VLOOKUP(A611,'[1]CUT USD'!A:N,12,FALSE)</f>
        <v>0</v>
      </c>
      <c r="AJ611" s="217">
        <f>VLOOKUP(A611,'[1]CUT USD'!A:N,13,FALSE)</f>
        <v>0</v>
      </c>
      <c r="AK611" s="217">
        <f>VLOOKUP(A611,'[1]CUT USD'!A:N,14,FALSE)</f>
        <v>0</v>
      </c>
      <c r="AL611" s="160">
        <f t="shared" si="11"/>
        <v>0</v>
      </c>
      <c r="AO611" s="84"/>
    </row>
    <row r="612" spans="1:41" ht="33" customHeight="1">
      <c r="A612" s="134" t="s">
        <v>633</v>
      </c>
      <c r="B612" s="135" t="str">
        <f>PROPER(VLOOKUP(A612,[1]bd_lista!$A:$D,2,FALSE))</f>
        <v>Acreedores</v>
      </c>
      <c r="C612" s="136" t="s">
        <v>1263</v>
      </c>
      <c r="D612" s="217">
        <f>VLOOKUP(A612,'[1]RES. TRL'!A:C,2,FALSE)</f>
        <v>0</v>
      </c>
      <c r="E612" s="217">
        <f>VLOOKUP(A612,'[1]RES. TRL'!A:C,3,FALSE)</f>
        <v>0</v>
      </c>
      <c r="F612" s="217">
        <f>VLOOKUP(A612,[1]RES.CDI!A:B,2,FALSE)</f>
        <v>0</v>
      </c>
      <c r="G612" s="217">
        <f>VLOOKUP(A612,'[1]CUT Bs'!A:S,2,FALSE)</f>
        <v>1695712.6500000004</v>
      </c>
      <c r="H612" s="217">
        <f>VLOOKUP(A612,'[1]CUT Bs'!A:S,3,FALSE)</f>
        <v>0</v>
      </c>
      <c r="I612" s="217">
        <f>VLOOKUP(A612,'[1]CUT Bs'!A:S,4,FALSE)</f>
        <v>0</v>
      </c>
      <c r="J612" s="217">
        <f>VLOOKUP(A612,'[1]CUT Bs'!A:S,5,FALSE)</f>
        <v>626348.57999999996</v>
      </c>
      <c r="K612" s="217">
        <f>VLOOKUP(A612,'[1]CUT Bs'!A:S,6,FALSE)</f>
        <v>0</v>
      </c>
      <c r="L612" s="217">
        <f>VLOOKUP(A612,'[1]CUT Bs'!A:S,7,FALSE)</f>
        <v>0</v>
      </c>
      <c r="M612" s="217">
        <f>VLOOKUP(A612,'[1]CUT Bs'!A:S,8,FALSE)</f>
        <v>0</v>
      </c>
      <c r="N612" s="217">
        <f>VLOOKUP(A612,'[1]CUT Bs'!A:S,9,FALSE)</f>
        <v>0</v>
      </c>
      <c r="O612" s="217">
        <f>VLOOKUP(A612,'[1]CUT Bs'!A:S,10,FALSE)</f>
        <v>0</v>
      </c>
      <c r="P612" s="217">
        <f>VLOOKUP(A612,'[1]CUT Bs'!A:S,11,FALSE)</f>
        <v>0</v>
      </c>
      <c r="Q612" s="217">
        <f>VLOOKUP(A612,'[1]CUT Bs'!A:S,12,FALSE)</f>
        <v>466321.45000000007</v>
      </c>
      <c r="R612" s="217">
        <f>VLOOKUP(A612,'[1]CUT Bs'!A:S,13,FALSE)</f>
        <v>0</v>
      </c>
      <c r="S612" s="217">
        <f>VLOOKUP(A612,'[1]CUT Bs'!A:S,14,FALSE)</f>
        <v>0</v>
      </c>
      <c r="T612" s="217">
        <f>VLOOKUP(A612,'[1]CUT Bs'!A:S,15,FALSE)</f>
        <v>0</v>
      </c>
      <c r="U612" s="217">
        <f>VLOOKUP(A612,'[1]CUT Bs'!A:S,16,FALSE)</f>
        <v>0</v>
      </c>
      <c r="V612" s="217">
        <f>VLOOKUP(A612,'[1]CUT Bs'!A:S,17,FALSE)</f>
        <v>0</v>
      </c>
      <c r="W612" s="217">
        <f>VLOOKUP(A612,'[1]RES. TRL'!F:H,2,FALSE)</f>
        <v>0</v>
      </c>
      <c r="X612" s="217">
        <f>VLOOKUP(A612,'[1]RES. TRL'!F:H,3,FALSE)</f>
        <v>0</v>
      </c>
      <c r="Y612" s="217">
        <f>VLOOKUP(A612,'[1]CUT USD'!A:N,2,FALSE)</f>
        <v>0</v>
      </c>
      <c r="Z612" s="217">
        <f>VLOOKUP(A612,'[1]CUT USD'!A:N,3,FALSE)</f>
        <v>0</v>
      </c>
      <c r="AA612" s="217">
        <f>VLOOKUP(A612,'[1]CUT USD'!A:N,4,FALSE)</f>
        <v>0</v>
      </c>
      <c r="AB612" s="217">
        <f>VLOOKUP(A612,'[1]CUT USD'!A:N,5,FALSE)</f>
        <v>0</v>
      </c>
      <c r="AC612" s="217">
        <f>VLOOKUP(A612,'[1]CUT USD'!A:N,6,FALSE)</f>
        <v>0</v>
      </c>
      <c r="AD612" s="217">
        <f>VLOOKUP(A612,'[1]CUT USD'!A:N,7,FALSE)</f>
        <v>0</v>
      </c>
      <c r="AE612" s="217">
        <f>VLOOKUP(A612,'[1]CUT USD'!A:N,8,FALSE)</f>
        <v>0</v>
      </c>
      <c r="AF612" s="217">
        <f>VLOOKUP(A612,'[1]CUT USD'!A:N,9,FALSE)</f>
        <v>0</v>
      </c>
      <c r="AG612" s="217">
        <f>VLOOKUP(A612,'[1]CUT USD'!A:N,10,FALSE)</f>
        <v>0</v>
      </c>
      <c r="AH612" s="217">
        <f>VLOOKUP(A612,'[1]CUT USD'!A:N,11,FALSE)</f>
        <v>0</v>
      </c>
      <c r="AI612" s="217">
        <f>VLOOKUP(A612,'[1]CUT USD'!A:N,12,FALSE)</f>
        <v>0</v>
      </c>
      <c r="AJ612" s="217">
        <f>VLOOKUP(A612,'[1]CUT USD'!A:N,13,FALSE)</f>
        <v>0</v>
      </c>
      <c r="AK612" s="217">
        <f>VLOOKUP(A612,'[1]CUT USD'!A:N,14,FALSE)</f>
        <v>0</v>
      </c>
      <c r="AL612" s="160">
        <f>SUM(D612:AK612)</f>
        <v>2788382.6800000006</v>
      </c>
      <c r="AO612" s="84"/>
    </row>
    <row r="613" spans="1:41" ht="33" customHeight="1">
      <c r="A613" s="134" t="s">
        <v>1346</v>
      </c>
      <c r="B613" s="135" t="s">
        <v>1347</v>
      </c>
      <c r="C613" s="229" t="s">
        <v>1344</v>
      </c>
      <c r="D613" s="217">
        <f>VLOOKUP(A613,'[1]RES. TRL'!A:C,2,FALSE)</f>
        <v>0</v>
      </c>
      <c r="E613" s="217">
        <f>VLOOKUP(A613,'[1]RES. TRL'!A:C,3,FALSE)</f>
        <v>0</v>
      </c>
      <c r="F613" s="217">
        <f>VLOOKUP(A613,[1]RES.CDI!A:B,2,FALSE)</f>
        <v>0</v>
      </c>
      <c r="G613" s="217">
        <f>VLOOKUP(A613,'[1]CUT Bs'!A:S,2,FALSE)</f>
        <v>0</v>
      </c>
      <c r="H613" s="217">
        <f>VLOOKUP(A613,'[1]CUT Bs'!A:S,3,FALSE)</f>
        <v>0</v>
      </c>
      <c r="I613" s="217">
        <f>VLOOKUP(A613,'[1]CUT Bs'!A:S,4,FALSE)</f>
        <v>0</v>
      </c>
      <c r="J613" s="217">
        <f>VLOOKUP(A613,'[1]CUT Bs'!A:S,5,FALSE)</f>
        <v>0</v>
      </c>
      <c r="K613" s="217">
        <f>VLOOKUP(A613,'[1]CUT Bs'!A:S,6,FALSE)</f>
        <v>0</v>
      </c>
      <c r="L613" s="217">
        <f>VLOOKUP(A613,'[1]CUT Bs'!A:S,7,FALSE)</f>
        <v>0</v>
      </c>
      <c r="M613" s="217">
        <f>VLOOKUP(A613,'[1]CUT Bs'!A:S,8,FALSE)</f>
        <v>0</v>
      </c>
      <c r="N613" s="217">
        <f>VLOOKUP(A613,'[1]CUT Bs'!A:S,9,FALSE)</f>
        <v>0</v>
      </c>
      <c r="O613" s="217">
        <f>VLOOKUP(A613,'[1]CUT Bs'!A:S,10,FALSE)</f>
        <v>0</v>
      </c>
      <c r="P613" s="217">
        <f>VLOOKUP(A613,'[1]CUT Bs'!A:S,11,FALSE)</f>
        <v>0</v>
      </c>
      <c r="Q613" s="217">
        <f>VLOOKUP(A613,'[1]CUT Bs'!A:S,12,FALSE)</f>
        <v>0</v>
      </c>
      <c r="R613" s="217">
        <f>VLOOKUP(A613,'[1]CUT Bs'!A:S,13,FALSE)</f>
        <v>0</v>
      </c>
      <c r="S613" s="217">
        <f>VLOOKUP(A613,'[1]CUT Bs'!A:S,14,FALSE)</f>
        <v>0</v>
      </c>
      <c r="T613" s="217">
        <f>VLOOKUP(A613,'[1]CUT Bs'!A:S,15,FALSE)</f>
        <v>0</v>
      </c>
      <c r="U613" s="217">
        <f>VLOOKUP(A613,'[1]CUT Bs'!A:S,16,FALSE)</f>
        <v>0</v>
      </c>
      <c r="V613" s="217">
        <f>VLOOKUP(A613,'[1]CUT Bs'!A:S,17,FALSE)</f>
        <v>0</v>
      </c>
      <c r="W613" s="217">
        <f>VLOOKUP(A613,'[1]RES. TRL'!F:H,2,FALSE)</f>
        <v>0</v>
      </c>
      <c r="X613" s="217">
        <f>VLOOKUP(A613,'[1]RES. TRL'!F:H,3,FALSE)</f>
        <v>0</v>
      </c>
      <c r="Y613" s="217">
        <f>VLOOKUP(A613,'[1]CUT USD'!A:N,2,FALSE)</f>
        <v>0</v>
      </c>
      <c r="Z613" s="217">
        <f>VLOOKUP(A613,'[1]CUT USD'!A:N,3,FALSE)</f>
        <v>0</v>
      </c>
      <c r="AA613" s="217">
        <f>VLOOKUP(A613,'[1]CUT USD'!A:N,4,FALSE)</f>
        <v>0</v>
      </c>
      <c r="AB613" s="217">
        <f>VLOOKUP(A613,'[1]CUT USD'!A:N,5,FALSE)</f>
        <v>0</v>
      </c>
      <c r="AC613" s="217">
        <f>VLOOKUP(A613,'[1]CUT USD'!A:N,6,FALSE)</f>
        <v>0</v>
      </c>
      <c r="AD613" s="217">
        <f>VLOOKUP(A613,'[1]CUT USD'!A:N,7,FALSE)</f>
        <v>0</v>
      </c>
      <c r="AE613" s="217">
        <f>VLOOKUP(A613,'[1]CUT USD'!A:N,8,FALSE)</f>
        <v>0</v>
      </c>
      <c r="AF613" s="217">
        <f>VLOOKUP(A613,'[1]CUT USD'!A:N,9,FALSE)</f>
        <v>0</v>
      </c>
      <c r="AG613" s="217">
        <f>VLOOKUP(A613,'[1]CUT USD'!A:N,10,FALSE)</f>
        <v>0</v>
      </c>
      <c r="AH613" s="217">
        <f>VLOOKUP(A613,'[1]CUT USD'!A:N,11,FALSE)</f>
        <v>0</v>
      </c>
      <c r="AI613" s="217">
        <f>VLOOKUP(A613,'[1]CUT USD'!A:N,12,FALSE)</f>
        <v>0</v>
      </c>
      <c r="AJ613" s="217">
        <f>VLOOKUP(A613,'[1]CUT USD'!A:N,13,FALSE)</f>
        <v>0</v>
      </c>
      <c r="AK613" s="217">
        <f>VLOOKUP(A613,'[1]CUT USD'!A:N,14,FALSE)</f>
        <v>0</v>
      </c>
      <c r="AL613" s="160">
        <f t="shared" si="11"/>
        <v>0</v>
      </c>
      <c r="AO613" s="84"/>
    </row>
    <row r="614" spans="1:41" ht="33" customHeight="1">
      <c r="A614" s="137" t="s">
        <v>637</v>
      </c>
      <c r="B614" s="138" t="str">
        <f>PROPER(VLOOKUP(A614,[1]bd_lista!$A:$D,2,FALSE))</f>
        <v>No Identificado</v>
      </c>
      <c r="C614" s="229" t="s">
        <v>1344</v>
      </c>
      <c r="D614" s="218">
        <f>VLOOKUP(A614,'[1]RES. TRL'!A:C,2,FALSE)</f>
        <v>0</v>
      </c>
      <c r="E614" s="218">
        <f>VLOOKUP(A614,'[1]RES. TRL'!A:C,3,FALSE)</f>
        <v>0</v>
      </c>
      <c r="F614" s="218">
        <f>VLOOKUP(A614,[1]RES.CDI!A:B,2,FALSE)</f>
        <v>0</v>
      </c>
      <c r="G614" s="218">
        <f>VLOOKUP(A614,'[1]CUT Bs'!A:S,2,FALSE)</f>
        <v>0</v>
      </c>
      <c r="H614" s="218">
        <f>VLOOKUP(A614,'[1]CUT Bs'!A:S,3,FALSE)</f>
        <v>0</v>
      </c>
      <c r="I614" s="218">
        <f>VLOOKUP(A614,'[1]CUT Bs'!A:S,4,FALSE)</f>
        <v>0</v>
      </c>
      <c r="J614" s="218">
        <f>VLOOKUP(A614,'[1]CUT Bs'!A:S,5,FALSE)</f>
        <v>0</v>
      </c>
      <c r="K614" s="218">
        <f>VLOOKUP(A614,'[1]CUT Bs'!A:S,6,FALSE)</f>
        <v>0</v>
      </c>
      <c r="L614" s="218">
        <f>VLOOKUP(A614,'[1]CUT Bs'!A:S,7,FALSE)</f>
        <v>0</v>
      </c>
      <c r="M614" s="218">
        <f>VLOOKUP(A614,'[1]CUT Bs'!A:S,8,FALSE)</f>
        <v>0</v>
      </c>
      <c r="N614" s="218">
        <f>VLOOKUP(A614,'[1]CUT Bs'!A:S,9,FALSE)</f>
        <v>0</v>
      </c>
      <c r="O614" s="218">
        <f>VLOOKUP(A614,'[1]CUT Bs'!A:S,10,FALSE)</f>
        <v>0</v>
      </c>
      <c r="P614" s="218">
        <f>VLOOKUP(A614,'[1]CUT Bs'!A:S,11,FALSE)</f>
        <v>0</v>
      </c>
      <c r="Q614" s="218">
        <f>VLOOKUP(A614,'[1]CUT Bs'!A:S,12,FALSE)</f>
        <v>0</v>
      </c>
      <c r="R614" s="218">
        <f>VLOOKUP(A614,'[1]CUT Bs'!A:S,13,FALSE)</f>
        <v>0</v>
      </c>
      <c r="S614" s="218">
        <f>VLOOKUP(A614,'[1]CUT Bs'!A:S,14,FALSE)</f>
        <v>0</v>
      </c>
      <c r="T614" s="218">
        <f>VLOOKUP(A614,'[1]CUT Bs'!A:S,15,FALSE)</f>
        <v>0</v>
      </c>
      <c r="U614" s="218">
        <f>VLOOKUP(A614,'[1]CUT Bs'!A:S,16,FALSE)</f>
        <v>0</v>
      </c>
      <c r="V614" s="218">
        <f>VLOOKUP(A614,'[1]CUT Bs'!A:S,17,FALSE)</f>
        <v>0</v>
      </c>
      <c r="W614" s="218">
        <f>VLOOKUP(A614,'[1]RES. TRL'!F:H,2,FALSE)</f>
        <v>0</v>
      </c>
      <c r="X614" s="218">
        <f>VLOOKUP(A614,'[1]RES. TRL'!F:H,3,FALSE)</f>
        <v>0</v>
      </c>
      <c r="Y614" s="218">
        <f>VLOOKUP(A614,'[1]CUT USD'!A:N,2,FALSE)</f>
        <v>0</v>
      </c>
      <c r="Z614" s="218">
        <f>VLOOKUP(A614,'[1]CUT USD'!A:N,3,FALSE)</f>
        <v>0</v>
      </c>
      <c r="AA614" s="218">
        <f>VLOOKUP(A614,'[1]CUT USD'!A:N,4,FALSE)</f>
        <v>0</v>
      </c>
      <c r="AB614" s="218">
        <f>VLOOKUP(A614,'[1]CUT USD'!A:N,5,FALSE)</f>
        <v>0</v>
      </c>
      <c r="AC614" s="218">
        <f>VLOOKUP(A614,'[1]CUT USD'!A:N,6,FALSE)</f>
        <v>0</v>
      </c>
      <c r="AD614" s="218">
        <f>VLOOKUP(A614,'[1]CUT USD'!A:N,7,FALSE)</f>
        <v>0</v>
      </c>
      <c r="AE614" s="218">
        <f>VLOOKUP(A614,'[1]CUT USD'!A:N,8,FALSE)</f>
        <v>0</v>
      </c>
      <c r="AF614" s="218">
        <f>VLOOKUP(A614,'[1]CUT USD'!A:N,9,FALSE)</f>
        <v>0</v>
      </c>
      <c r="AG614" s="218">
        <f>VLOOKUP(A614,'[1]CUT USD'!A:N,10,FALSE)</f>
        <v>0</v>
      </c>
      <c r="AH614" s="218">
        <f>VLOOKUP(A614,'[1]CUT USD'!A:N,11,FALSE)</f>
        <v>0</v>
      </c>
      <c r="AI614" s="218">
        <f>VLOOKUP(A614,'[1]CUT USD'!A:N,12,FALSE)</f>
        <v>0</v>
      </c>
      <c r="AJ614" s="218">
        <f>VLOOKUP(A614,'[1]CUT USD'!A:N,13,FALSE)</f>
        <v>0</v>
      </c>
      <c r="AK614" s="218">
        <f>VLOOKUP(A614,'[1]CUT USD'!A:N,14,FALSE)</f>
        <v>0</v>
      </c>
      <c r="AL614" s="160">
        <f>SUM(D614:AK614)</f>
        <v>0</v>
      </c>
      <c r="AO614" s="84"/>
    </row>
    <row r="615" spans="1:41" ht="4.5" customHeight="1">
      <c r="A615" s="73"/>
      <c r="B615" s="74"/>
      <c r="C615" s="75"/>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2"/>
      <c r="AO615" s="27"/>
    </row>
    <row r="616" spans="1:41" ht="18.95" customHeight="1" thickBot="1">
      <c r="A616" s="73"/>
      <c r="B616" s="81" t="s">
        <v>651</v>
      </c>
      <c r="C616" s="82"/>
      <c r="D616" s="163">
        <f t="shared" ref="D616:AJ616" si="12">+SUBTOTAL(9,D11:D614)</f>
        <v>5545268.75</v>
      </c>
      <c r="E616" s="163">
        <f t="shared" si="12"/>
        <v>5665519.8300000001</v>
      </c>
      <c r="F616" s="163">
        <f t="shared" si="12"/>
        <v>1937997597.0199997</v>
      </c>
      <c r="G616" s="163">
        <f t="shared" si="12"/>
        <v>141818715.73999995</v>
      </c>
      <c r="H616" s="163">
        <f t="shared" si="12"/>
        <v>107897.51000000001</v>
      </c>
      <c r="I616" s="163">
        <f t="shared" si="12"/>
        <v>803892.8600000001</v>
      </c>
      <c r="J616" s="163">
        <f t="shared" si="12"/>
        <v>1010822775.6799999</v>
      </c>
      <c r="K616" s="163">
        <f t="shared" si="12"/>
        <v>0</v>
      </c>
      <c r="L616" s="163">
        <f t="shared" si="12"/>
        <v>3461342.81</v>
      </c>
      <c r="M616" s="163">
        <f t="shared" si="12"/>
        <v>86221284.719999999</v>
      </c>
      <c r="N616" s="163">
        <f t="shared" si="12"/>
        <v>0</v>
      </c>
      <c r="O616" s="163">
        <f t="shared" si="12"/>
        <v>755358362.2100004</v>
      </c>
      <c r="P616" s="163">
        <f t="shared" si="12"/>
        <v>164665.80000000005</v>
      </c>
      <c r="Q616" s="163">
        <f t="shared" si="12"/>
        <v>295046620.66000003</v>
      </c>
      <c r="R616" s="163">
        <f t="shared" si="12"/>
        <v>140733318.41</v>
      </c>
      <c r="S616" s="163">
        <f t="shared" si="12"/>
        <v>0</v>
      </c>
      <c r="T616" s="163">
        <f t="shared" si="12"/>
        <v>53466.84</v>
      </c>
      <c r="U616" s="163">
        <f t="shared" si="12"/>
        <v>0</v>
      </c>
      <c r="V616" s="163">
        <f t="shared" si="12"/>
        <v>0</v>
      </c>
      <c r="W616" s="163">
        <f t="shared" si="12"/>
        <v>0</v>
      </c>
      <c r="X616" s="163">
        <f t="shared" si="12"/>
        <v>0</v>
      </c>
      <c r="Y616" s="163">
        <f t="shared" si="12"/>
        <v>957967.1100000001</v>
      </c>
      <c r="Z616" s="163">
        <f t="shared" si="12"/>
        <v>0</v>
      </c>
      <c r="AA616" s="163">
        <f t="shared" si="12"/>
        <v>1250.25</v>
      </c>
      <c r="AB616" s="163">
        <f t="shared" si="12"/>
        <v>10425609705.110001</v>
      </c>
      <c r="AC616" s="163">
        <f t="shared" si="12"/>
        <v>0</v>
      </c>
      <c r="AD616" s="163">
        <f t="shared" si="12"/>
        <v>3331256.3000000007</v>
      </c>
      <c r="AE616" s="163">
        <f t="shared" si="12"/>
        <v>31042.46</v>
      </c>
      <c r="AF616" s="163">
        <f t="shared" si="12"/>
        <v>14388540.550000001</v>
      </c>
      <c r="AG616" s="163">
        <f t="shared" si="12"/>
        <v>190094959.98000002</v>
      </c>
      <c r="AH616" s="163">
        <f t="shared" si="12"/>
        <v>0</v>
      </c>
      <c r="AI616" s="163">
        <f t="shared" si="12"/>
        <v>0.56000000000000039</v>
      </c>
      <c r="AJ616" s="163">
        <f t="shared" si="12"/>
        <v>0</v>
      </c>
      <c r="AK616" s="163">
        <f t="shared" ref="AK616" si="13">SUBTOTAL(9,AK11:AK614)</f>
        <v>0</v>
      </c>
      <c r="AL616" s="163">
        <f>+SUBTOTAL(9,AL11:AL614)</f>
        <v>15018215451.16</v>
      </c>
    </row>
    <row r="617" spans="1:41" ht="15.75" thickTop="1">
      <c r="A617" s="32"/>
      <c r="B617" s="33"/>
      <c r="C617" s="34"/>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c r="AD617" s="156"/>
      <c r="AE617" s="156"/>
      <c r="AF617" s="156"/>
      <c r="AG617" s="156"/>
      <c r="AH617" s="156"/>
      <c r="AI617" s="156"/>
      <c r="AJ617" s="156"/>
      <c r="AK617" s="156"/>
      <c r="AL617" s="157"/>
    </row>
    <row r="620" spans="1:41" s="28" customFormat="1" hidden="1">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4"/>
      <c r="AL620" s="164"/>
    </row>
    <row r="621" spans="1:41" hidden="1"/>
    <row r="622" spans="1:41" hidden="1"/>
    <row r="623" spans="1:41" hidden="1"/>
    <row r="624" spans="1:41" hidden="1"/>
    <row r="625" spans="3:38" ht="15.75" hidden="1" thickBot="1">
      <c r="C625" s="30"/>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4"/>
    </row>
    <row r="626" spans="3:38" hidden="1">
      <c r="AL626" s="164"/>
    </row>
    <row r="627" spans="3:38">
      <c r="AL627" s="164"/>
    </row>
  </sheetData>
  <sheetProtection formatCells="0" formatColumns="0" formatRows="0" sort="0" autoFilter="0" pivotTables="0"/>
  <autoFilter ref="A10:AL614"/>
  <mergeCells count="6">
    <mergeCell ref="A4:AK4"/>
    <mergeCell ref="A5:AK5"/>
    <mergeCell ref="A6:AK6"/>
    <mergeCell ref="A7:AK7"/>
    <mergeCell ref="W9:AK9"/>
    <mergeCell ref="D9:V9"/>
  </mergeCells>
  <printOptions horizontalCentered="1"/>
  <pageMargins left="0.19685039370078741" right="0.44" top="0.47244094488188981" bottom="0.23622047244094491" header="0.31496062992125984" footer="0.23622047244094491"/>
  <pageSetup paperSize="5"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zoomScale="115" zoomScaleNormal="100" zoomScaleSheetLayoutView="115" workbookViewId="0">
      <selection activeCell="B12" sqref="B12"/>
    </sheetView>
  </sheetViews>
  <sheetFormatPr baseColWidth="10" defaultRowHeight="15"/>
  <cols>
    <col min="1" max="1" width="3.28515625" customWidth="1"/>
    <col min="2" max="2" width="109.7109375" customWidth="1"/>
    <col min="3" max="3" width="2.85546875" customWidth="1"/>
  </cols>
  <sheetData>
    <row r="1" spans="1:3">
      <c r="A1" s="168"/>
      <c r="B1" s="169" t="s">
        <v>668</v>
      </c>
      <c r="C1" s="168"/>
    </row>
    <row r="2" spans="1:3" ht="5.25" customHeight="1">
      <c r="A2" s="168"/>
      <c r="B2" s="170"/>
      <c r="C2" s="168"/>
    </row>
    <row r="3" spans="1:3" ht="78.75">
      <c r="A3" s="168"/>
      <c r="B3" s="171" t="s">
        <v>8836</v>
      </c>
      <c r="C3" s="168"/>
    </row>
    <row r="4" spans="1:3" ht="56.25">
      <c r="A4" s="168"/>
      <c r="B4" s="171" t="s">
        <v>1331</v>
      </c>
      <c r="C4" s="168"/>
    </row>
    <row r="5" spans="1:3" ht="22.5">
      <c r="A5" s="168"/>
      <c r="B5" s="171" t="s">
        <v>1332</v>
      </c>
      <c r="C5" s="168"/>
    </row>
    <row r="6" spans="1:3" ht="15.75" thickBot="1">
      <c r="A6" s="168"/>
      <c r="B6" s="171" t="s">
        <v>1353</v>
      </c>
      <c r="C6" s="168"/>
    </row>
    <row r="7" spans="1:3">
      <c r="A7" s="168"/>
      <c r="B7" s="172" t="s">
        <v>673</v>
      </c>
      <c r="C7" s="168"/>
    </row>
    <row r="8" spans="1:3">
      <c r="A8" s="168"/>
      <c r="B8" s="173" t="s">
        <v>674</v>
      </c>
      <c r="C8" s="168"/>
    </row>
    <row r="9" spans="1:3" ht="23.25" thickBot="1">
      <c r="A9" s="168"/>
      <c r="B9" s="174" t="s">
        <v>1333</v>
      </c>
      <c r="C9" s="168"/>
    </row>
    <row r="10" spans="1:3">
      <c r="A10" s="168"/>
      <c r="B10" s="175" t="s">
        <v>676</v>
      </c>
      <c r="C10" s="168"/>
    </row>
    <row r="11" spans="1:3">
      <c r="A11" s="168"/>
      <c r="B11" s="173" t="s">
        <v>677</v>
      </c>
      <c r="C11" s="168"/>
    </row>
    <row r="12" spans="1:3" ht="57" thickBot="1">
      <c r="A12" s="168"/>
      <c r="B12" s="173" t="s">
        <v>678</v>
      </c>
      <c r="C12" s="168"/>
    </row>
    <row r="13" spans="1:3" ht="57" thickBot="1">
      <c r="A13" s="168"/>
      <c r="B13" s="176" t="s">
        <v>1334</v>
      </c>
      <c r="C13" s="168"/>
    </row>
    <row r="14" spans="1:3" ht="34.5" thickBot="1">
      <c r="A14" s="168"/>
      <c r="B14" s="177" t="s">
        <v>1358</v>
      </c>
      <c r="C14" s="168"/>
    </row>
    <row r="15" spans="1:3" ht="34.5" thickBot="1">
      <c r="A15" s="168"/>
      <c r="B15" s="178" t="s">
        <v>1354</v>
      </c>
      <c r="C15" s="168"/>
    </row>
    <row r="16" spans="1:3">
      <c r="A16" s="168"/>
      <c r="B16" s="172" t="s">
        <v>679</v>
      </c>
      <c r="C16" s="168"/>
    </row>
    <row r="17" spans="1:3">
      <c r="A17" s="168"/>
      <c r="B17" s="173" t="s">
        <v>680</v>
      </c>
      <c r="C17" s="168"/>
    </row>
    <row r="18" spans="1:3" ht="15.75" thickBot="1">
      <c r="A18" s="168"/>
      <c r="B18" s="174" t="s">
        <v>681</v>
      </c>
      <c r="C18" s="168"/>
    </row>
    <row r="19" spans="1:3">
      <c r="A19" s="168"/>
      <c r="B19" s="175" t="s">
        <v>682</v>
      </c>
      <c r="C19" s="168"/>
    </row>
    <row r="20" spans="1:3">
      <c r="A20" s="168"/>
      <c r="B20" s="173" t="s">
        <v>1335</v>
      </c>
      <c r="C20" s="168"/>
    </row>
    <row r="21" spans="1:3" ht="15.75" thickBot="1">
      <c r="A21" s="168"/>
      <c r="B21" s="174" t="s">
        <v>684</v>
      </c>
      <c r="C21" s="168"/>
    </row>
    <row r="22" spans="1:3">
      <c r="A22" s="168"/>
      <c r="B22" s="175" t="s">
        <v>685</v>
      </c>
      <c r="C22" s="168"/>
    </row>
    <row r="23" spans="1:3">
      <c r="A23" s="168"/>
      <c r="B23" s="173" t="s">
        <v>1336</v>
      </c>
      <c r="C23" s="168"/>
    </row>
    <row r="24" spans="1:3" ht="23.25" thickBot="1">
      <c r="A24" s="168"/>
      <c r="B24" s="174" t="s">
        <v>687</v>
      </c>
      <c r="C24" s="168"/>
    </row>
    <row r="25" spans="1:3">
      <c r="A25" s="168"/>
      <c r="B25" s="175" t="s">
        <v>1337</v>
      </c>
      <c r="C25" s="168"/>
    </row>
    <row r="26" spans="1:3">
      <c r="A26" s="168"/>
      <c r="B26" s="173" t="s">
        <v>689</v>
      </c>
      <c r="C26" s="168"/>
    </row>
    <row r="27" spans="1:3" ht="15.75" thickBot="1">
      <c r="A27" s="168"/>
      <c r="B27" s="174" t="s">
        <v>690</v>
      </c>
      <c r="C27" s="168"/>
    </row>
    <row r="28" spans="1:3">
      <c r="A28" s="168"/>
      <c r="B28" s="175" t="s">
        <v>691</v>
      </c>
      <c r="C28" s="168"/>
    </row>
    <row r="29" spans="1:3">
      <c r="A29" s="168"/>
      <c r="B29" s="173" t="s">
        <v>692</v>
      </c>
      <c r="C29" s="168"/>
    </row>
    <row r="30" spans="1:3" ht="15.75" thickBot="1">
      <c r="A30" s="168"/>
      <c r="B30" s="174" t="s">
        <v>693</v>
      </c>
      <c r="C30" s="168"/>
    </row>
    <row r="31" spans="1:3">
      <c r="A31" s="168"/>
      <c r="B31" s="175" t="s">
        <v>694</v>
      </c>
      <c r="C31" s="168"/>
    </row>
    <row r="32" spans="1:3">
      <c r="A32" s="168"/>
      <c r="B32" s="173" t="s">
        <v>695</v>
      </c>
      <c r="C32" s="168"/>
    </row>
    <row r="33" spans="1:3" ht="15.75" thickBot="1">
      <c r="A33" s="168"/>
      <c r="B33" s="174" t="s">
        <v>696</v>
      </c>
      <c r="C33" s="168"/>
    </row>
    <row r="34" spans="1:3">
      <c r="A34" s="168"/>
      <c r="B34" s="175" t="s">
        <v>1338</v>
      </c>
      <c r="C34" s="168"/>
    </row>
    <row r="35" spans="1:3">
      <c r="A35" s="168"/>
      <c r="B35" s="173" t="s">
        <v>698</v>
      </c>
      <c r="C35" s="168"/>
    </row>
    <row r="36" spans="1:3" ht="15.75" thickBot="1">
      <c r="A36" s="168"/>
      <c r="B36" s="174" t="s">
        <v>696</v>
      </c>
      <c r="C36" s="168"/>
    </row>
    <row r="37" spans="1:3">
      <c r="A37" s="168"/>
      <c r="B37" s="175" t="s">
        <v>1355</v>
      </c>
      <c r="C37" s="168"/>
    </row>
    <row r="38" spans="1:3">
      <c r="A38" s="168"/>
      <c r="B38" s="173" t="s">
        <v>1339</v>
      </c>
      <c r="C38" s="168"/>
    </row>
    <row r="39" spans="1:3" ht="23.25" thickBot="1">
      <c r="A39" s="168"/>
      <c r="B39" s="174" t="s">
        <v>701</v>
      </c>
      <c r="C39" s="168"/>
    </row>
    <row r="40" spans="1:3">
      <c r="A40" s="168"/>
      <c r="B40" s="175" t="s">
        <v>702</v>
      </c>
      <c r="C40" s="168"/>
    </row>
    <row r="41" spans="1:3">
      <c r="A41" s="168"/>
      <c r="B41" s="173" t="s">
        <v>703</v>
      </c>
      <c r="C41" s="168"/>
    </row>
    <row r="42" spans="1:3">
      <c r="A42" s="168"/>
      <c r="B42" s="173" t="s">
        <v>704</v>
      </c>
      <c r="C42" s="168"/>
    </row>
    <row r="43" spans="1:3" ht="23.25" thickBot="1">
      <c r="A43" s="168"/>
      <c r="B43" s="174" t="s">
        <v>1356</v>
      </c>
      <c r="C43" s="168"/>
    </row>
    <row r="44" spans="1:3">
      <c r="A44" s="168"/>
      <c r="B44" s="175" t="s">
        <v>706</v>
      </c>
      <c r="C44" s="168"/>
    </row>
    <row r="45" spans="1:3">
      <c r="A45" s="168"/>
      <c r="B45" s="173" t="s">
        <v>707</v>
      </c>
      <c r="C45" s="168"/>
    </row>
    <row r="46" spans="1:3">
      <c r="A46" s="168"/>
      <c r="B46" s="173" t="s">
        <v>1340</v>
      </c>
      <c r="C46" s="168"/>
    </row>
    <row r="47" spans="1:3">
      <c r="A47" s="168"/>
      <c r="B47" s="173" t="s">
        <v>1341</v>
      </c>
      <c r="C47" s="168"/>
    </row>
    <row r="48" spans="1:3" ht="23.25" thickBot="1">
      <c r="A48" s="168"/>
      <c r="B48" s="174" t="s">
        <v>1342</v>
      </c>
      <c r="C48" s="168"/>
    </row>
    <row r="49" spans="1:3" ht="22.5">
      <c r="A49" s="168"/>
      <c r="B49" s="179" t="s">
        <v>711</v>
      </c>
      <c r="C49" s="168"/>
    </row>
    <row r="50" spans="1:3">
      <c r="A50" s="168"/>
      <c r="B50" s="168"/>
      <c r="C50" s="168"/>
    </row>
  </sheetData>
  <sheetProtection algorithmName="SHA-512" hashValue="irkxV8IHcOh+wghRyVWJyoHxndo+hjnlRncaSdTFRizDSfIMUdXmRT+FC5RkW9M9nAHh8I8Qm9out6kWwvSDVA==" saltValue="kss4UiMu9Axy6f6q0olBCA==" spinCount="100000" sheet="1" objects="1" scenarios="1"/>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7903"/>
  <sheetViews>
    <sheetView view="pageBreakPreview" zoomScaleNormal="100" zoomScaleSheetLayoutView="100" workbookViewId="0">
      <pane ySplit="8" topLeftCell="A9" activePane="bottomLeft" state="frozen"/>
      <selection pane="bottomLeft" activeCell="A9" sqref="A9"/>
    </sheetView>
  </sheetViews>
  <sheetFormatPr baseColWidth="10" defaultRowHeight="11.25" outlineLevelCol="1"/>
  <cols>
    <col min="1" max="1" width="6" style="245" customWidth="1"/>
    <col min="2" max="2" width="20.7109375" style="245" customWidth="1"/>
    <col min="3" max="3" width="9.7109375" style="249" customWidth="1"/>
    <col min="4" max="4" width="12.5703125" style="245" customWidth="1"/>
    <col min="5" max="5" width="9.28515625" style="245" customWidth="1"/>
    <col min="6" max="6" width="11.7109375" style="245" customWidth="1"/>
    <col min="7" max="7" width="5.42578125" style="245" customWidth="1"/>
    <col min="8" max="8" width="73" style="251" customWidth="1"/>
    <col min="9" max="10" width="18.28515625" style="233" customWidth="1"/>
    <col min="11" max="11" width="18.28515625" style="232" hidden="1" customWidth="1" outlineLevel="1"/>
    <col min="12" max="12" width="14.7109375" style="232" bestFit="1" customWidth="1" collapsed="1"/>
    <col min="13" max="16384" width="11.42578125" style="232"/>
  </cols>
  <sheetData>
    <row r="1" spans="1:12" ht="12.75">
      <c r="A1" s="319" t="s">
        <v>37</v>
      </c>
      <c r="B1" s="319"/>
      <c r="C1" s="319"/>
      <c r="D1" s="319"/>
      <c r="E1" s="319"/>
      <c r="F1" s="319"/>
      <c r="G1" s="319"/>
      <c r="H1" s="319"/>
      <c r="I1" s="319"/>
      <c r="J1" s="320"/>
      <c r="K1" s="319"/>
      <c r="L1" s="180"/>
    </row>
    <row r="2" spans="1:12" ht="12.75">
      <c r="A2" s="319" t="s">
        <v>38</v>
      </c>
      <c r="B2" s="319"/>
      <c r="C2" s="319"/>
      <c r="D2" s="319"/>
      <c r="E2" s="319"/>
      <c r="F2" s="319"/>
      <c r="G2" s="319"/>
      <c r="H2" s="319"/>
      <c r="I2" s="319"/>
      <c r="J2" s="320"/>
      <c r="K2" s="319"/>
      <c r="L2" s="180"/>
    </row>
    <row r="3" spans="1:12" ht="12.75">
      <c r="A3" s="319" t="s">
        <v>39</v>
      </c>
      <c r="B3" s="319"/>
      <c r="C3" s="319"/>
      <c r="D3" s="319"/>
      <c r="E3" s="319"/>
      <c r="F3" s="319"/>
      <c r="G3" s="319"/>
      <c r="H3" s="319"/>
      <c r="I3" s="319"/>
      <c r="J3" s="320"/>
      <c r="K3" s="319"/>
      <c r="L3" s="180"/>
    </row>
    <row r="4" spans="1:12" ht="12.75">
      <c r="A4" s="319" t="s">
        <v>11979</v>
      </c>
      <c r="B4" s="319"/>
      <c r="C4" s="319"/>
      <c r="D4" s="319"/>
      <c r="E4" s="319"/>
      <c r="F4" s="319"/>
      <c r="G4" s="319"/>
      <c r="H4" s="319"/>
      <c r="I4" s="319"/>
      <c r="J4" s="320"/>
      <c r="K4" s="319"/>
      <c r="L4" s="180"/>
    </row>
    <row r="5" spans="1:12" ht="11.25" customHeight="1">
      <c r="A5" s="238"/>
      <c r="B5" s="238"/>
      <c r="C5" s="246"/>
      <c r="D5" s="238"/>
      <c r="E5" s="238"/>
      <c r="F5" s="238"/>
      <c r="G5" s="238"/>
      <c r="H5" s="236"/>
      <c r="I5" s="237"/>
      <c r="J5" s="237"/>
      <c r="K5" s="235"/>
      <c r="L5" s="180"/>
    </row>
    <row r="6" spans="1:12" ht="12.75">
      <c r="A6" s="257" t="s">
        <v>16148</v>
      </c>
      <c r="B6" s="238"/>
      <c r="C6" s="246"/>
      <c r="D6" s="238"/>
      <c r="E6" s="238"/>
      <c r="F6" s="238"/>
      <c r="G6" s="238"/>
      <c r="H6" s="236"/>
      <c r="I6" s="239"/>
      <c r="J6" s="239"/>
      <c r="K6" s="240"/>
      <c r="L6" s="181"/>
    </row>
    <row r="7" spans="1:12">
      <c r="A7" s="243"/>
      <c r="B7" s="244"/>
      <c r="C7" s="247"/>
      <c r="D7" s="241"/>
      <c r="E7" s="241"/>
      <c r="F7" s="241"/>
      <c r="G7" s="241"/>
      <c r="H7" s="182"/>
      <c r="I7" s="183"/>
      <c r="J7" s="183"/>
      <c r="K7" s="184"/>
      <c r="L7" s="180"/>
    </row>
    <row r="8" spans="1:12" ht="22.5">
      <c r="A8" s="65" t="s">
        <v>40</v>
      </c>
      <c r="B8" s="66" t="s">
        <v>41</v>
      </c>
      <c r="C8" s="248" t="s">
        <v>42</v>
      </c>
      <c r="D8" s="66" t="s">
        <v>1363</v>
      </c>
      <c r="E8" s="67" t="s">
        <v>660</v>
      </c>
      <c r="F8" s="66" t="s">
        <v>43</v>
      </c>
      <c r="G8" s="68" t="s">
        <v>1272</v>
      </c>
      <c r="H8" s="250" t="s">
        <v>44</v>
      </c>
      <c r="I8" s="140" t="s">
        <v>45</v>
      </c>
      <c r="J8" s="140" t="s">
        <v>46</v>
      </c>
      <c r="K8" s="69" t="s">
        <v>47</v>
      </c>
      <c r="L8" s="69" t="s">
        <v>48</v>
      </c>
    </row>
    <row r="9" spans="1:12" ht="33.75">
      <c r="A9" s="334" t="s">
        <v>627</v>
      </c>
      <c r="B9" s="125" t="str">
        <f>+VLOOKUP(A9,'[1]LISTA FILTRADO'!$A$2:$B$620,2,FALSE)</f>
        <v>Dirección General De Crédito Público</v>
      </c>
      <c r="C9" s="126">
        <v>42738</v>
      </c>
      <c r="D9" s="126" t="s">
        <v>3470</v>
      </c>
      <c r="E9" s="127" t="s">
        <v>11</v>
      </c>
      <c r="F9" s="127">
        <v>8705</v>
      </c>
      <c r="G9" s="127"/>
      <c r="H9" s="335" t="s">
        <v>3471</v>
      </c>
      <c r="I9" s="128">
        <v>4234.05</v>
      </c>
      <c r="J9" s="128">
        <v>0</v>
      </c>
      <c r="K9" s="129">
        <f t="shared" ref="K9:K72" si="0">+I9+J9</f>
        <v>4234.05</v>
      </c>
      <c r="L9" s="130" t="s">
        <v>1420</v>
      </c>
    </row>
    <row r="10" spans="1:12" ht="22.5">
      <c r="A10" s="334">
        <v>513</v>
      </c>
      <c r="B10" s="125" t="str">
        <f>+VLOOKUP(A10,'[1]LISTA FILTRADO'!$A$2:$B$620,2,FALSE)</f>
        <v>Yacimientos Petrolíferos Fiscales Bolivianos</v>
      </c>
      <c r="C10" s="126">
        <v>42738</v>
      </c>
      <c r="D10" s="126" t="s">
        <v>2150</v>
      </c>
      <c r="E10" s="127" t="s">
        <v>11</v>
      </c>
      <c r="F10" s="127">
        <v>876255</v>
      </c>
      <c r="G10" s="127"/>
      <c r="H10" s="335" t="s">
        <v>2151</v>
      </c>
      <c r="I10" s="128">
        <v>110975.65000000001</v>
      </c>
      <c r="J10" s="128">
        <v>0</v>
      </c>
      <c r="K10" s="129">
        <f t="shared" si="0"/>
        <v>110975.65000000001</v>
      </c>
      <c r="L10" s="130" t="s">
        <v>1420</v>
      </c>
    </row>
    <row r="11" spans="1:12" ht="33.75">
      <c r="A11" s="334" t="s">
        <v>626</v>
      </c>
      <c r="B11" s="125" t="str">
        <f>+VLOOKUP(A11,'[1]LISTA FILTRADO'!$A$2:$B$620,2,FALSE)</f>
        <v>Dirección General De Programación Y Operaciones Del Tesoro</v>
      </c>
      <c r="C11" s="126">
        <v>42738</v>
      </c>
      <c r="D11" s="126" t="s">
        <v>2825</v>
      </c>
      <c r="E11" s="127" t="s">
        <v>6</v>
      </c>
      <c r="F11" s="127">
        <v>876207</v>
      </c>
      <c r="G11" s="127"/>
      <c r="H11" s="335" t="s">
        <v>2826</v>
      </c>
      <c r="I11" s="128">
        <v>0</v>
      </c>
      <c r="J11" s="128">
        <v>200</v>
      </c>
      <c r="K11" s="129">
        <f t="shared" si="0"/>
        <v>200</v>
      </c>
      <c r="L11" s="130" t="s">
        <v>1420</v>
      </c>
    </row>
    <row r="12" spans="1:12" ht="33.75">
      <c r="A12" s="334">
        <v>512</v>
      </c>
      <c r="B12" s="125" t="str">
        <f>+VLOOKUP(A12,'[1]LISTA FILTRADO'!$A$2:$B$620,2,FALSE)</f>
        <v>Adm.De Aeropuertos Y Servicios Auxiliares A La Naveg. Aérea</v>
      </c>
      <c r="C12" s="126">
        <v>42738</v>
      </c>
      <c r="D12" s="126" t="s">
        <v>2142</v>
      </c>
      <c r="E12" s="127" t="s">
        <v>6</v>
      </c>
      <c r="F12" s="127">
        <v>876201</v>
      </c>
      <c r="G12" s="127"/>
      <c r="H12" s="335" t="s">
        <v>2143</v>
      </c>
      <c r="I12" s="128">
        <v>0</v>
      </c>
      <c r="J12" s="128">
        <v>108363.78</v>
      </c>
      <c r="K12" s="129">
        <f t="shared" si="0"/>
        <v>108363.78</v>
      </c>
      <c r="L12" s="130" t="s">
        <v>1420</v>
      </c>
    </row>
    <row r="13" spans="1:12" ht="22.5">
      <c r="A13" s="334">
        <v>513</v>
      </c>
      <c r="B13" s="125" t="str">
        <f>+VLOOKUP(A13,'[1]LISTA FILTRADO'!$A$2:$B$620,2,FALSE)</f>
        <v>Yacimientos Petrolíferos Fiscales Bolivianos</v>
      </c>
      <c r="C13" s="126">
        <v>42738</v>
      </c>
      <c r="D13" s="126" t="s">
        <v>2152</v>
      </c>
      <c r="E13" s="127" t="s">
        <v>15</v>
      </c>
      <c r="F13" s="127">
        <v>347585</v>
      </c>
      <c r="G13" s="127"/>
      <c r="H13" s="335" t="s">
        <v>1309</v>
      </c>
      <c r="I13" s="128">
        <v>50</v>
      </c>
      <c r="J13" s="128">
        <v>0</v>
      </c>
      <c r="K13" s="129">
        <f t="shared" si="0"/>
        <v>50</v>
      </c>
      <c r="L13" s="130" t="s">
        <v>1420</v>
      </c>
    </row>
    <row r="14" spans="1:12" ht="33.75">
      <c r="A14" s="334">
        <v>513</v>
      </c>
      <c r="B14" s="125" t="str">
        <f>+VLOOKUP(A14,'[1]LISTA FILTRADO'!$A$2:$B$620,2,FALSE)</f>
        <v>Yacimientos Petrolíferos Fiscales Bolivianos</v>
      </c>
      <c r="C14" s="126">
        <v>42738</v>
      </c>
      <c r="D14" s="126" t="s">
        <v>2153</v>
      </c>
      <c r="E14" s="127" t="s">
        <v>15</v>
      </c>
      <c r="F14" s="127">
        <v>1470</v>
      </c>
      <c r="G14" s="127"/>
      <c r="H14" s="335" t="s">
        <v>2154</v>
      </c>
      <c r="I14" s="128">
        <v>33313.25</v>
      </c>
      <c r="J14" s="128">
        <v>0</v>
      </c>
      <c r="K14" s="129">
        <f t="shared" si="0"/>
        <v>33313.25</v>
      </c>
      <c r="L14" s="130" t="s">
        <v>1420</v>
      </c>
    </row>
    <row r="15" spans="1:12" ht="45">
      <c r="A15" s="334">
        <v>513</v>
      </c>
      <c r="B15" s="125" t="str">
        <f>+VLOOKUP(A15,'[1]LISTA FILTRADO'!$A$2:$B$620,2,FALSE)</f>
        <v>Yacimientos Petrolíferos Fiscales Bolivianos</v>
      </c>
      <c r="C15" s="126">
        <v>42738</v>
      </c>
      <c r="D15" s="126" t="s">
        <v>2155</v>
      </c>
      <c r="E15" s="127" t="s">
        <v>15</v>
      </c>
      <c r="F15" s="127">
        <v>1467</v>
      </c>
      <c r="G15" s="127"/>
      <c r="H15" s="335" t="s">
        <v>2156</v>
      </c>
      <c r="I15" s="128">
        <v>83744.47</v>
      </c>
      <c r="J15" s="128">
        <v>0</v>
      </c>
      <c r="K15" s="129">
        <f t="shared" si="0"/>
        <v>83744.47</v>
      </c>
      <c r="L15" s="130" t="s">
        <v>1420</v>
      </c>
    </row>
    <row r="16" spans="1:12" ht="45">
      <c r="A16" s="334">
        <v>513</v>
      </c>
      <c r="B16" s="125" t="str">
        <f>+VLOOKUP(A16,'[1]LISTA FILTRADO'!$A$2:$B$620,2,FALSE)</f>
        <v>Yacimientos Petrolíferos Fiscales Bolivianos</v>
      </c>
      <c r="C16" s="126">
        <v>42738</v>
      </c>
      <c r="D16" s="126" t="s">
        <v>2157</v>
      </c>
      <c r="E16" s="127" t="s">
        <v>15</v>
      </c>
      <c r="F16" s="127">
        <v>1469</v>
      </c>
      <c r="G16" s="127"/>
      <c r="H16" s="335" t="s">
        <v>2158</v>
      </c>
      <c r="I16" s="128">
        <v>160525.5</v>
      </c>
      <c r="J16" s="128">
        <v>0</v>
      </c>
      <c r="K16" s="129">
        <f t="shared" si="0"/>
        <v>160525.5</v>
      </c>
      <c r="L16" s="130" t="s">
        <v>1420</v>
      </c>
    </row>
    <row r="17" spans="1:12" ht="45">
      <c r="A17" s="334">
        <v>513</v>
      </c>
      <c r="B17" s="125" t="str">
        <f>+VLOOKUP(A17,'[1]LISTA FILTRADO'!$A$2:$B$620,2,FALSE)</f>
        <v>Yacimientos Petrolíferos Fiscales Bolivianos</v>
      </c>
      <c r="C17" s="126">
        <v>42738</v>
      </c>
      <c r="D17" s="126" t="s">
        <v>2159</v>
      </c>
      <c r="E17" s="127" t="s">
        <v>15</v>
      </c>
      <c r="F17" s="127">
        <v>1468</v>
      </c>
      <c r="G17" s="127"/>
      <c r="H17" s="335" t="s">
        <v>2160</v>
      </c>
      <c r="I17" s="128">
        <v>7469.02</v>
      </c>
      <c r="J17" s="128">
        <v>0</v>
      </c>
      <c r="K17" s="129">
        <f t="shared" si="0"/>
        <v>7469.02</v>
      </c>
      <c r="L17" s="130" t="s">
        <v>1420</v>
      </c>
    </row>
    <row r="18" spans="1:12" ht="45">
      <c r="A18" s="334">
        <v>513</v>
      </c>
      <c r="B18" s="125" t="str">
        <f>+VLOOKUP(A18,'[1]LISTA FILTRADO'!$A$2:$B$620,2,FALSE)</f>
        <v>Yacimientos Petrolíferos Fiscales Bolivianos</v>
      </c>
      <c r="C18" s="126">
        <v>42738</v>
      </c>
      <c r="D18" s="126" t="s">
        <v>2161</v>
      </c>
      <c r="E18" s="127" t="s">
        <v>15</v>
      </c>
      <c r="F18" s="127">
        <v>1439</v>
      </c>
      <c r="G18" s="127"/>
      <c r="H18" s="335" t="s">
        <v>2162</v>
      </c>
      <c r="I18" s="128">
        <v>6140.45</v>
      </c>
      <c r="J18" s="128">
        <v>0</v>
      </c>
      <c r="K18" s="129">
        <f t="shared" si="0"/>
        <v>6140.45</v>
      </c>
      <c r="L18" s="130" t="s">
        <v>1420</v>
      </c>
    </row>
    <row r="19" spans="1:12" ht="45">
      <c r="A19" s="334">
        <v>513</v>
      </c>
      <c r="B19" s="125" t="str">
        <f>+VLOOKUP(A19,'[1]LISTA FILTRADO'!$A$2:$B$620,2,FALSE)</f>
        <v>Yacimientos Petrolíferos Fiscales Bolivianos</v>
      </c>
      <c r="C19" s="126">
        <v>42738</v>
      </c>
      <c r="D19" s="126" t="s">
        <v>2163</v>
      </c>
      <c r="E19" s="127" t="s">
        <v>15</v>
      </c>
      <c r="F19" s="127">
        <v>1447</v>
      </c>
      <c r="G19" s="127"/>
      <c r="H19" s="335" t="s">
        <v>2164</v>
      </c>
      <c r="I19" s="128">
        <v>6482.96</v>
      </c>
      <c r="J19" s="128">
        <v>0</v>
      </c>
      <c r="K19" s="129">
        <f t="shared" si="0"/>
        <v>6482.96</v>
      </c>
      <c r="L19" s="130" t="s">
        <v>1420</v>
      </c>
    </row>
    <row r="20" spans="1:12" ht="22.5">
      <c r="A20" s="334">
        <v>513</v>
      </c>
      <c r="B20" s="125" t="str">
        <f>+VLOOKUP(A20,'[1]LISTA FILTRADO'!$A$2:$B$620,2,FALSE)</f>
        <v>Yacimientos Petrolíferos Fiscales Bolivianos</v>
      </c>
      <c r="C20" s="126">
        <v>42738</v>
      </c>
      <c r="D20" s="126" t="s">
        <v>2165</v>
      </c>
      <c r="E20" s="127" t="s">
        <v>15</v>
      </c>
      <c r="F20" s="127">
        <v>347203</v>
      </c>
      <c r="G20" s="127"/>
      <c r="H20" s="335" t="s">
        <v>1310</v>
      </c>
      <c r="I20" s="128">
        <v>50</v>
      </c>
      <c r="J20" s="128">
        <v>0</v>
      </c>
      <c r="K20" s="129">
        <f t="shared" si="0"/>
        <v>50</v>
      </c>
      <c r="L20" s="130" t="s">
        <v>1420</v>
      </c>
    </row>
    <row r="21" spans="1:12" ht="33.75">
      <c r="A21" s="334">
        <v>513</v>
      </c>
      <c r="B21" s="125" t="str">
        <f>+VLOOKUP(A21,'[1]LISTA FILTRADO'!$A$2:$B$620,2,FALSE)</f>
        <v>Yacimientos Petrolíferos Fiscales Bolivianos</v>
      </c>
      <c r="C21" s="126">
        <v>42738</v>
      </c>
      <c r="D21" s="126" t="s">
        <v>2166</v>
      </c>
      <c r="E21" s="127" t="s">
        <v>15</v>
      </c>
      <c r="F21" s="127">
        <v>347205</v>
      </c>
      <c r="G21" s="127"/>
      <c r="H21" s="335" t="s">
        <v>2167</v>
      </c>
      <c r="I21" s="128">
        <v>50</v>
      </c>
      <c r="J21" s="128">
        <v>0</v>
      </c>
      <c r="K21" s="129">
        <f t="shared" si="0"/>
        <v>50</v>
      </c>
      <c r="L21" s="130" t="s">
        <v>1420</v>
      </c>
    </row>
    <row r="22" spans="1:12" ht="45">
      <c r="A22" s="334">
        <v>132</v>
      </c>
      <c r="B22" s="125" t="str">
        <f>+VLOOKUP(A22,'[1]LISTA FILTRADO'!$A$2:$B$620,2,FALSE)</f>
        <v>Servicio De Desarrollo De Las Empresas Púb. Productivas</v>
      </c>
      <c r="C22" s="126">
        <v>42739</v>
      </c>
      <c r="D22" s="126" t="s">
        <v>1925</v>
      </c>
      <c r="E22" s="127" t="s">
        <v>11</v>
      </c>
      <c r="F22" s="127">
        <v>876314</v>
      </c>
      <c r="G22" s="127"/>
      <c r="H22" s="335" t="s">
        <v>1926</v>
      </c>
      <c r="I22" s="128">
        <v>50</v>
      </c>
      <c r="J22" s="128">
        <v>0</v>
      </c>
      <c r="K22" s="129">
        <f t="shared" si="0"/>
        <v>50</v>
      </c>
      <c r="L22" s="130" t="s">
        <v>1420</v>
      </c>
    </row>
    <row r="23" spans="1:12" ht="33.75">
      <c r="A23" s="334">
        <v>212</v>
      </c>
      <c r="B23" s="125" t="str">
        <f>+VLOOKUP(A23,'[1]LISTA FILTRADO'!$A$2:$B$620,2,FALSE)</f>
        <v>Instituto Nacional De Reforma Agraria</v>
      </c>
      <c r="C23" s="126">
        <v>42739</v>
      </c>
      <c r="D23" s="126" t="s">
        <v>1955</v>
      </c>
      <c r="E23" s="127" t="s">
        <v>6</v>
      </c>
      <c r="F23" s="127">
        <v>876310</v>
      </c>
      <c r="G23" s="127"/>
      <c r="H23" s="335" t="s">
        <v>1956</v>
      </c>
      <c r="I23" s="128">
        <v>0</v>
      </c>
      <c r="J23" s="128">
        <v>600</v>
      </c>
      <c r="K23" s="129">
        <f t="shared" si="0"/>
        <v>600</v>
      </c>
      <c r="L23" s="130" t="s">
        <v>1420</v>
      </c>
    </row>
    <row r="24" spans="1:12" ht="45">
      <c r="A24" s="334">
        <v>132</v>
      </c>
      <c r="B24" s="125" t="str">
        <f>+VLOOKUP(A24,'[1]LISTA FILTRADO'!$A$2:$B$620,2,FALSE)</f>
        <v>Servicio De Desarrollo De Las Empresas Púb. Productivas</v>
      </c>
      <c r="C24" s="126">
        <v>42739</v>
      </c>
      <c r="D24" s="126" t="s">
        <v>1927</v>
      </c>
      <c r="E24" s="127" t="s">
        <v>1284</v>
      </c>
      <c r="F24" s="127">
        <v>876296</v>
      </c>
      <c r="G24" s="127"/>
      <c r="H24" s="335" t="s">
        <v>1928</v>
      </c>
      <c r="I24" s="128">
        <v>0</v>
      </c>
      <c r="J24" s="128">
        <v>107897.51000000001</v>
      </c>
      <c r="K24" s="129">
        <f t="shared" si="0"/>
        <v>107897.51000000001</v>
      </c>
      <c r="L24" s="130" t="s">
        <v>1420</v>
      </c>
    </row>
    <row r="25" spans="1:12" ht="33.75">
      <c r="A25" s="334" t="s">
        <v>629</v>
      </c>
      <c r="B25" s="125" t="str">
        <f>+VLOOKUP(A25,'[1]LISTA FILTRADO'!$A$2:$B$620,2,FALSE)</f>
        <v>Dirección General De Administración Y Finanzas Territoriales</v>
      </c>
      <c r="C25" s="126">
        <v>42739</v>
      </c>
      <c r="D25" s="126" t="s">
        <v>3628</v>
      </c>
      <c r="E25" s="127" t="s">
        <v>1285</v>
      </c>
      <c r="F25" s="127">
        <v>12275247</v>
      </c>
      <c r="G25" s="127"/>
      <c r="H25" s="335" t="s">
        <v>3629</v>
      </c>
      <c r="I25" s="128">
        <v>0</v>
      </c>
      <c r="J25" s="128">
        <v>582756.14</v>
      </c>
      <c r="K25" s="129">
        <f t="shared" si="0"/>
        <v>582756.14</v>
      </c>
      <c r="L25" s="130" t="s">
        <v>1420</v>
      </c>
    </row>
    <row r="26" spans="1:12" ht="33.75">
      <c r="A26" s="334" t="s">
        <v>627</v>
      </c>
      <c r="B26" s="125" t="str">
        <f>+VLOOKUP(A26,'[1]LISTA FILTRADO'!$A$2:$B$620,2,FALSE)</f>
        <v>Dirección General De Crédito Público</v>
      </c>
      <c r="C26" s="126">
        <v>42739</v>
      </c>
      <c r="D26" s="126" t="s">
        <v>3472</v>
      </c>
      <c r="E26" s="127" t="s">
        <v>11</v>
      </c>
      <c r="F26" s="127">
        <v>8798</v>
      </c>
      <c r="G26" s="127"/>
      <c r="H26" s="335" t="s">
        <v>3473</v>
      </c>
      <c r="I26" s="128">
        <v>68913.009999999995</v>
      </c>
      <c r="J26" s="128">
        <v>0</v>
      </c>
      <c r="K26" s="129">
        <f t="shared" si="0"/>
        <v>68913.009999999995</v>
      </c>
      <c r="L26" s="130" t="s">
        <v>1420</v>
      </c>
    </row>
    <row r="27" spans="1:12" ht="33.75">
      <c r="A27" s="334" t="s">
        <v>627</v>
      </c>
      <c r="B27" s="125" t="str">
        <f>+VLOOKUP(A27,'[1]LISTA FILTRADO'!$A$2:$B$620,2,FALSE)</f>
        <v>Dirección General De Crédito Público</v>
      </c>
      <c r="C27" s="126">
        <v>42739</v>
      </c>
      <c r="D27" s="126" t="s">
        <v>3474</v>
      </c>
      <c r="E27" s="127" t="s">
        <v>13</v>
      </c>
      <c r="F27" s="127">
        <v>8798</v>
      </c>
      <c r="G27" s="127"/>
      <c r="H27" s="335" t="s">
        <v>3475</v>
      </c>
      <c r="I27" s="128">
        <v>98375730.159999996</v>
      </c>
      <c r="J27" s="128">
        <v>0</v>
      </c>
      <c r="K27" s="129">
        <f t="shared" si="0"/>
        <v>98375730.159999996</v>
      </c>
      <c r="L27" s="130" t="s">
        <v>1420</v>
      </c>
    </row>
    <row r="28" spans="1:12" ht="33.75">
      <c r="A28" s="334" t="s">
        <v>626</v>
      </c>
      <c r="B28" s="125" t="str">
        <f>+VLOOKUP(A28,'[1]LISTA FILTRADO'!$A$2:$B$620,2,FALSE)</f>
        <v>Dirección General De Programación Y Operaciones Del Tesoro</v>
      </c>
      <c r="C28" s="126">
        <v>42740</v>
      </c>
      <c r="D28" s="126" t="s">
        <v>2827</v>
      </c>
      <c r="E28" s="127" t="s">
        <v>1469</v>
      </c>
      <c r="F28" s="127">
        <v>12287004</v>
      </c>
      <c r="G28" s="127"/>
      <c r="H28" s="335" t="s">
        <v>2828</v>
      </c>
      <c r="I28" s="128">
        <v>0</v>
      </c>
      <c r="J28" s="128">
        <v>238</v>
      </c>
      <c r="K28" s="129">
        <f t="shared" si="0"/>
        <v>238</v>
      </c>
      <c r="L28" s="130" t="s">
        <v>1420</v>
      </c>
    </row>
    <row r="29" spans="1:12" ht="33.75">
      <c r="A29" s="334">
        <v>292</v>
      </c>
      <c r="B29" s="125" t="str">
        <f>+VLOOKUP(A29,'[1]LISTA FILTRADO'!$A$2:$B$620,2,FALSE)</f>
        <v>Vías Bolivia</v>
      </c>
      <c r="C29" s="126">
        <v>42740</v>
      </c>
      <c r="D29" s="126" t="s">
        <v>2072</v>
      </c>
      <c r="E29" s="127" t="s">
        <v>1469</v>
      </c>
      <c r="F29" s="127">
        <v>12287005</v>
      </c>
      <c r="G29" s="127"/>
      <c r="H29" s="335" t="s">
        <v>2073</v>
      </c>
      <c r="I29" s="128">
        <v>0</v>
      </c>
      <c r="J29" s="128">
        <v>2810</v>
      </c>
      <c r="K29" s="129">
        <f t="shared" si="0"/>
        <v>2810</v>
      </c>
      <c r="L29" s="130" t="s">
        <v>1420</v>
      </c>
    </row>
    <row r="30" spans="1:12" ht="33.75">
      <c r="A30" s="334" t="s">
        <v>626</v>
      </c>
      <c r="B30" s="125" t="str">
        <f>+VLOOKUP(A30,'[1]LISTA FILTRADO'!$A$2:$B$620,2,FALSE)</f>
        <v>Dirección General De Programación Y Operaciones Del Tesoro</v>
      </c>
      <c r="C30" s="126">
        <v>42740</v>
      </c>
      <c r="D30" s="126" t="s">
        <v>2829</v>
      </c>
      <c r="E30" s="127" t="s">
        <v>1469</v>
      </c>
      <c r="F30" s="127">
        <v>12286957</v>
      </c>
      <c r="G30" s="127"/>
      <c r="H30" s="335" t="s">
        <v>2830</v>
      </c>
      <c r="I30" s="128">
        <v>0</v>
      </c>
      <c r="J30" s="128">
        <v>15887</v>
      </c>
      <c r="K30" s="129">
        <f t="shared" si="0"/>
        <v>15887</v>
      </c>
      <c r="L30" s="130" t="s">
        <v>1420</v>
      </c>
    </row>
    <row r="31" spans="1:12" ht="33.75">
      <c r="A31" s="334">
        <v>249</v>
      </c>
      <c r="B31" s="125" t="str">
        <f>+VLOOKUP(A31,'[1]LISTA FILTRADO'!$A$2:$B$620,2,FALSE)</f>
        <v>Central De Abastecimiento Y Suministros De Salud</v>
      </c>
      <c r="C31" s="126">
        <v>42740</v>
      </c>
      <c r="D31" s="126" t="s">
        <v>1973</v>
      </c>
      <c r="E31" s="127" t="s">
        <v>1469</v>
      </c>
      <c r="F31" s="127">
        <v>12286577</v>
      </c>
      <c r="G31" s="127"/>
      <c r="H31" s="335" t="s">
        <v>1974</v>
      </c>
      <c r="I31" s="128">
        <v>0</v>
      </c>
      <c r="J31" s="128">
        <v>1783</v>
      </c>
      <c r="K31" s="129">
        <f t="shared" si="0"/>
        <v>1783</v>
      </c>
      <c r="L31" s="130" t="s">
        <v>1420</v>
      </c>
    </row>
    <row r="32" spans="1:12" ht="33.75">
      <c r="A32" s="334">
        <v>513</v>
      </c>
      <c r="B32" s="125" t="str">
        <f>+VLOOKUP(A32,'[1]LISTA FILTRADO'!$A$2:$B$620,2,FALSE)</f>
        <v>Yacimientos Petrolíferos Fiscales Bolivianos</v>
      </c>
      <c r="C32" s="126">
        <v>42740</v>
      </c>
      <c r="D32" s="126" t="s">
        <v>2168</v>
      </c>
      <c r="E32" s="127" t="s">
        <v>1469</v>
      </c>
      <c r="F32" s="127">
        <v>12275529</v>
      </c>
      <c r="G32" s="127"/>
      <c r="H32" s="335" t="s">
        <v>2169</v>
      </c>
      <c r="I32" s="128">
        <v>269576.86</v>
      </c>
      <c r="J32" s="128">
        <v>0</v>
      </c>
      <c r="K32" s="129">
        <f t="shared" si="0"/>
        <v>269576.86</v>
      </c>
      <c r="L32" s="130" t="s">
        <v>1420</v>
      </c>
    </row>
    <row r="33" spans="1:12" ht="33.75">
      <c r="A33" s="334">
        <v>513</v>
      </c>
      <c r="B33" s="125" t="str">
        <f>+VLOOKUP(A33,'[1]LISTA FILTRADO'!$A$2:$B$620,2,FALSE)</f>
        <v>Yacimientos Petrolíferos Fiscales Bolivianos</v>
      </c>
      <c r="C33" s="126">
        <v>42740</v>
      </c>
      <c r="D33" s="126" t="s">
        <v>2170</v>
      </c>
      <c r="E33" s="127" t="s">
        <v>1469</v>
      </c>
      <c r="F33" s="127">
        <v>12275528</v>
      </c>
      <c r="G33" s="127"/>
      <c r="H33" s="335" t="s">
        <v>2171</v>
      </c>
      <c r="I33" s="128">
        <v>20587.400000000001</v>
      </c>
      <c r="J33" s="128">
        <v>0</v>
      </c>
      <c r="K33" s="129">
        <f t="shared" si="0"/>
        <v>20587.400000000001</v>
      </c>
      <c r="L33" s="130" t="s">
        <v>1420</v>
      </c>
    </row>
    <row r="34" spans="1:12" ht="33.75">
      <c r="A34" s="334">
        <v>513</v>
      </c>
      <c r="B34" s="125" t="str">
        <f>+VLOOKUP(A34,'[1]LISTA FILTRADO'!$A$2:$B$620,2,FALSE)</f>
        <v>Yacimientos Petrolíferos Fiscales Bolivianos</v>
      </c>
      <c r="C34" s="126">
        <v>42740</v>
      </c>
      <c r="D34" s="126" t="s">
        <v>2172</v>
      </c>
      <c r="E34" s="127" t="s">
        <v>1469</v>
      </c>
      <c r="F34" s="127">
        <v>12275527</v>
      </c>
      <c r="G34" s="127"/>
      <c r="H34" s="335" t="s">
        <v>2173</v>
      </c>
      <c r="I34" s="128">
        <v>6131.76</v>
      </c>
      <c r="J34" s="128">
        <v>0</v>
      </c>
      <c r="K34" s="129">
        <f t="shared" si="0"/>
        <v>6131.76</v>
      </c>
      <c r="L34" s="130" t="s">
        <v>1420</v>
      </c>
    </row>
    <row r="35" spans="1:12" ht="33.75">
      <c r="A35" s="334">
        <v>513</v>
      </c>
      <c r="B35" s="125" t="str">
        <f>+VLOOKUP(A35,'[1]LISTA FILTRADO'!$A$2:$B$620,2,FALSE)</f>
        <v>Yacimientos Petrolíferos Fiscales Bolivianos</v>
      </c>
      <c r="C35" s="126">
        <v>42740</v>
      </c>
      <c r="D35" s="126" t="s">
        <v>2174</v>
      </c>
      <c r="E35" s="127" t="s">
        <v>1469</v>
      </c>
      <c r="F35" s="127">
        <v>12275526</v>
      </c>
      <c r="G35" s="127"/>
      <c r="H35" s="335" t="s">
        <v>2175</v>
      </c>
      <c r="I35" s="128">
        <v>26122.600000000002</v>
      </c>
      <c r="J35" s="128">
        <v>0</v>
      </c>
      <c r="K35" s="129">
        <f t="shared" si="0"/>
        <v>26122.600000000002</v>
      </c>
      <c r="L35" s="130" t="s">
        <v>1420</v>
      </c>
    </row>
    <row r="36" spans="1:12" ht="33.75">
      <c r="A36" s="334">
        <v>513</v>
      </c>
      <c r="B36" s="125" t="str">
        <f>+VLOOKUP(A36,'[1]LISTA FILTRADO'!$A$2:$B$620,2,FALSE)</f>
        <v>Yacimientos Petrolíferos Fiscales Bolivianos</v>
      </c>
      <c r="C36" s="126">
        <v>42740</v>
      </c>
      <c r="D36" s="126" t="s">
        <v>2176</v>
      </c>
      <c r="E36" s="127" t="s">
        <v>1469</v>
      </c>
      <c r="F36" s="127">
        <v>12275524</v>
      </c>
      <c r="G36" s="127"/>
      <c r="H36" s="335" t="s">
        <v>2177</v>
      </c>
      <c r="I36" s="128">
        <v>55817.4</v>
      </c>
      <c r="J36" s="128">
        <v>0</v>
      </c>
      <c r="K36" s="129">
        <f t="shared" si="0"/>
        <v>55817.4</v>
      </c>
      <c r="L36" s="130" t="s">
        <v>1420</v>
      </c>
    </row>
    <row r="37" spans="1:12" ht="33.75">
      <c r="A37" s="334">
        <v>513</v>
      </c>
      <c r="B37" s="125" t="str">
        <f>+VLOOKUP(A37,'[1]LISTA FILTRADO'!$A$2:$B$620,2,FALSE)</f>
        <v>Yacimientos Petrolíferos Fiscales Bolivianos</v>
      </c>
      <c r="C37" s="126">
        <v>42740</v>
      </c>
      <c r="D37" s="126" t="s">
        <v>2178</v>
      </c>
      <c r="E37" s="127" t="s">
        <v>1469</v>
      </c>
      <c r="F37" s="127">
        <v>12275516</v>
      </c>
      <c r="G37" s="127"/>
      <c r="H37" s="335" t="s">
        <v>2179</v>
      </c>
      <c r="I37" s="128">
        <v>3670</v>
      </c>
      <c r="J37" s="128">
        <v>0</v>
      </c>
      <c r="K37" s="129">
        <f t="shared" si="0"/>
        <v>3670</v>
      </c>
      <c r="L37" s="130" t="s">
        <v>1420</v>
      </c>
    </row>
    <row r="38" spans="1:12" ht="33.75">
      <c r="A38" s="334">
        <v>70</v>
      </c>
      <c r="B38" s="125" t="str">
        <f>+VLOOKUP(A38,'[1]LISTA FILTRADO'!$A$2:$B$620,2,FALSE)</f>
        <v>Ministerio De Trabajo, Empleo Y Previsión Social</v>
      </c>
      <c r="C38" s="126">
        <v>42740</v>
      </c>
      <c r="D38" s="126" t="s">
        <v>1864</v>
      </c>
      <c r="E38" s="127" t="s">
        <v>1469</v>
      </c>
      <c r="F38" s="127">
        <v>12275506</v>
      </c>
      <c r="G38" s="127"/>
      <c r="H38" s="335" t="s">
        <v>1865</v>
      </c>
      <c r="I38" s="128">
        <v>27724.89</v>
      </c>
      <c r="J38" s="128">
        <v>0</v>
      </c>
      <c r="K38" s="129">
        <f t="shared" si="0"/>
        <v>27724.89</v>
      </c>
      <c r="L38" s="130" t="s">
        <v>1420</v>
      </c>
    </row>
    <row r="39" spans="1:12" ht="33.75">
      <c r="A39" s="334">
        <v>70</v>
      </c>
      <c r="B39" s="125" t="str">
        <f>+VLOOKUP(A39,'[1]LISTA FILTRADO'!$A$2:$B$620,2,FALSE)</f>
        <v>Ministerio De Trabajo, Empleo Y Previsión Social</v>
      </c>
      <c r="C39" s="126">
        <v>42740</v>
      </c>
      <c r="D39" s="126" t="s">
        <v>1866</v>
      </c>
      <c r="E39" s="127" t="s">
        <v>1469</v>
      </c>
      <c r="F39" s="127">
        <v>12275508</v>
      </c>
      <c r="G39" s="127"/>
      <c r="H39" s="335" t="s">
        <v>1865</v>
      </c>
      <c r="I39" s="128">
        <v>34985.01</v>
      </c>
      <c r="J39" s="128">
        <v>0</v>
      </c>
      <c r="K39" s="129">
        <f t="shared" si="0"/>
        <v>34985.01</v>
      </c>
      <c r="L39" s="130" t="s">
        <v>1420</v>
      </c>
    </row>
    <row r="40" spans="1:12" ht="33.75">
      <c r="A40" s="334">
        <v>70</v>
      </c>
      <c r="B40" s="125" t="str">
        <f>+VLOOKUP(A40,'[1]LISTA FILTRADO'!$A$2:$B$620,2,FALSE)</f>
        <v>Ministerio De Trabajo, Empleo Y Previsión Social</v>
      </c>
      <c r="C40" s="126">
        <v>42740</v>
      </c>
      <c r="D40" s="126" t="s">
        <v>1867</v>
      </c>
      <c r="E40" s="127" t="s">
        <v>1469</v>
      </c>
      <c r="F40" s="127">
        <v>12275513</v>
      </c>
      <c r="G40" s="127"/>
      <c r="H40" s="335" t="s">
        <v>1868</v>
      </c>
      <c r="I40" s="128">
        <v>120547.42</v>
      </c>
      <c r="J40" s="128">
        <v>0</v>
      </c>
      <c r="K40" s="129">
        <f t="shared" si="0"/>
        <v>120547.42</v>
      </c>
      <c r="L40" s="130" t="s">
        <v>1420</v>
      </c>
    </row>
    <row r="41" spans="1:12" ht="45">
      <c r="A41" s="334">
        <v>513</v>
      </c>
      <c r="B41" s="125" t="str">
        <f>+VLOOKUP(A41,'[1]LISTA FILTRADO'!$A$2:$B$620,2,FALSE)</f>
        <v>Yacimientos Petrolíferos Fiscales Bolivianos</v>
      </c>
      <c r="C41" s="126">
        <v>42740</v>
      </c>
      <c r="D41" s="126" t="s">
        <v>2180</v>
      </c>
      <c r="E41" s="127" t="s">
        <v>11</v>
      </c>
      <c r="F41" s="127">
        <v>876387</v>
      </c>
      <c r="G41" s="127"/>
      <c r="H41" s="335" t="s">
        <v>2181</v>
      </c>
      <c r="I41" s="128">
        <v>0</v>
      </c>
      <c r="J41" s="128">
        <v>270</v>
      </c>
      <c r="K41" s="129">
        <f t="shared" si="0"/>
        <v>270</v>
      </c>
      <c r="L41" s="130" t="s">
        <v>1420</v>
      </c>
    </row>
    <row r="42" spans="1:12" ht="33.75">
      <c r="A42" s="334" t="s">
        <v>627</v>
      </c>
      <c r="B42" s="125" t="str">
        <f>+VLOOKUP(A42,'[1]LISTA FILTRADO'!$A$2:$B$620,2,FALSE)</f>
        <v>Dirección General De Crédito Público</v>
      </c>
      <c r="C42" s="126">
        <v>42740</v>
      </c>
      <c r="D42" s="126" t="s">
        <v>3476</v>
      </c>
      <c r="E42" s="127" t="s">
        <v>11</v>
      </c>
      <c r="F42" s="127">
        <v>876376</v>
      </c>
      <c r="G42" s="127"/>
      <c r="H42" s="335" t="s">
        <v>3477</v>
      </c>
      <c r="I42" s="128">
        <v>50</v>
      </c>
      <c r="J42" s="128">
        <v>0</v>
      </c>
      <c r="K42" s="129">
        <f t="shared" si="0"/>
        <v>50</v>
      </c>
      <c r="L42" s="130" t="s">
        <v>1420</v>
      </c>
    </row>
    <row r="43" spans="1:12" ht="33.75">
      <c r="A43" s="334" t="s">
        <v>627</v>
      </c>
      <c r="B43" s="125" t="str">
        <f>+VLOOKUP(A43,'[1]LISTA FILTRADO'!$A$2:$B$620,2,FALSE)</f>
        <v>Dirección General De Crédito Público</v>
      </c>
      <c r="C43" s="126">
        <v>42740</v>
      </c>
      <c r="D43" s="126" t="s">
        <v>3478</v>
      </c>
      <c r="E43" s="127" t="s">
        <v>13</v>
      </c>
      <c r="F43" s="127">
        <v>876376</v>
      </c>
      <c r="G43" s="127"/>
      <c r="H43" s="335" t="s">
        <v>3479</v>
      </c>
      <c r="I43" s="128">
        <v>3382961.87</v>
      </c>
      <c r="J43" s="128">
        <v>0</v>
      </c>
      <c r="K43" s="129">
        <f t="shared" si="0"/>
        <v>3382961.87</v>
      </c>
      <c r="L43" s="130" t="s">
        <v>1420</v>
      </c>
    </row>
    <row r="44" spans="1:12" ht="33.75">
      <c r="A44" s="334" t="s">
        <v>624</v>
      </c>
      <c r="B44" s="125" t="str">
        <f>+VLOOKUP(A44,'[1]LISTA FILTRADO'!$A$2:$B$620,2,FALSE)</f>
        <v>Dirección General De Programación Y Operaciones Del Tesoro</v>
      </c>
      <c r="C44" s="126">
        <v>42740</v>
      </c>
      <c r="D44" s="126" t="s">
        <v>2821</v>
      </c>
      <c r="E44" s="127" t="s">
        <v>6</v>
      </c>
      <c r="F44" s="127">
        <v>876362</v>
      </c>
      <c r="G44" s="127"/>
      <c r="H44" s="335" t="s">
        <v>2822</v>
      </c>
      <c r="I44" s="128">
        <v>0</v>
      </c>
      <c r="J44" s="128">
        <v>1161093.73</v>
      </c>
      <c r="K44" s="129">
        <f t="shared" si="0"/>
        <v>1161093.73</v>
      </c>
      <c r="L44" s="130" t="s">
        <v>1420</v>
      </c>
    </row>
    <row r="45" spans="1:12" ht="33.75">
      <c r="A45" s="334">
        <v>70</v>
      </c>
      <c r="B45" s="125" t="str">
        <f>+VLOOKUP(A45,'[1]LISTA FILTRADO'!$A$2:$B$620,2,FALSE)</f>
        <v>Ministerio De Trabajo, Empleo Y Previsión Social</v>
      </c>
      <c r="C45" s="126">
        <v>42740</v>
      </c>
      <c r="D45" s="126" t="s">
        <v>1869</v>
      </c>
      <c r="E45" s="127" t="s">
        <v>1469</v>
      </c>
      <c r="F45" s="127">
        <v>12275512</v>
      </c>
      <c r="G45" s="127"/>
      <c r="H45" s="335" t="s">
        <v>1868</v>
      </c>
      <c r="I45" s="128">
        <v>690.1</v>
      </c>
      <c r="J45" s="128">
        <v>0</v>
      </c>
      <c r="K45" s="129">
        <f t="shared" si="0"/>
        <v>690.1</v>
      </c>
      <c r="L45" s="130" t="s">
        <v>1420</v>
      </c>
    </row>
    <row r="46" spans="1:12" ht="33.75">
      <c r="A46" s="334">
        <v>513</v>
      </c>
      <c r="B46" s="125" t="str">
        <f>+VLOOKUP(A46,'[1]LISTA FILTRADO'!$A$2:$B$620,2,FALSE)</f>
        <v>Yacimientos Petrolíferos Fiscales Bolivianos</v>
      </c>
      <c r="C46" s="126">
        <v>42740</v>
      </c>
      <c r="D46" s="126" t="s">
        <v>2182</v>
      </c>
      <c r="E46" s="127" t="s">
        <v>1469</v>
      </c>
      <c r="F46" s="127">
        <v>12275287</v>
      </c>
      <c r="G46" s="127"/>
      <c r="H46" s="335" t="s">
        <v>2183</v>
      </c>
      <c r="I46" s="128">
        <v>17608</v>
      </c>
      <c r="J46" s="128">
        <v>0</v>
      </c>
      <c r="K46" s="129">
        <f t="shared" si="0"/>
        <v>17608</v>
      </c>
      <c r="L46" s="130" t="s">
        <v>1420</v>
      </c>
    </row>
    <row r="47" spans="1:12" ht="33.75">
      <c r="A47" s="334">
        <v>513</v>
      </c>
      <c r="B47" s="125" t="str">
        <f>+VLOOKUP(A47,'[1]LISTA FILTRADO'!$A$2:$B$620,2,FALSE)</f>
        <v>Yacimientos Petrolíferos Fiscales Bolivianos</v>
      </c>
      <c r="C47" s="126">
        <v>42740</v>
      </c>
      <c r="D47" s="126" t="s">
        <v>2184</v>
      </c>
      <c r="E47" s="127" t="s">
        <v>1469</v>
      </c>
      <c r="F47" s="127">
        <v>12275290</v>
      </c>
      <c r="G47" s="127"/>
      <c r="H47" s="335" t="s">
        <v>2185</v>
      </c>
      <c r="I47" s="128">
        <v>84498</v>
      </c>
      <c r="J47" s="128">
        <v>0</v>
      </c>
      <c r="K47" s="129">
        <f t="shared" si="0"/>
        <v>84498</v>
      </c>
      <c r="L47" s="130" t="s">
        <v>1420</v>
      </c>
    </row>
    <row r="48" spans="1:12" ht="33.75">
      <c r="A48" s="334">
        <v>513</v>
      </c>
      <c r="B48" s="125" t="str">
        <f>+VLOOKUP(A48,'[1]LISTA FILTRADO'!$A$2:$B$620,2,FALSE)</f>
        <v>Yacimientos Petrolíferos Fiscales Bolivianos</v>
      </c>
      <c r="C48" s="126">
        <v>42740</v>
      </c>
      <c r="D48" s="126" t="s">
        <v>2186</v>
      </c>
      <c r="E48" s="127" t="s">
        <v>1469</v>
      </c>
      <c r="F48" s="127">
        <v>12275291</v>
      </c>
      <c r="G48" s="127"/>
      <c r="H48" s="335" t="s">
        <v>2187</v>
      </c>
      <c r="I48" s="128">
        <v>1807</v>
      </c>
      <c r="J48" s="128">
        <v>0</v>
      </c>
      <c r="K48" s="129">
        <f t="shared" si="0"/>
        <v>1807</v>
      </c>
      <c r="L48" s="130" t="s">
        <v>1420</v>
      </c>
    </row>
    <row r="49" spans="1:12" ht="33.75">
      <c r="A49" s="334">
        <v>513</v>
      </c>
      <c r="B49" s="125" t="str">
        <f>+VLOOKUP(A49,'[1]LISTA FILTRADO'!$A$2:$B$620,2,FALSE)</f>
        <v>Yacimientos Petrolíferos Fiscales Bolivianos</v>
      </c>
      <c r="C49" s="126">
        <v>42740</v>
      </c>
      <c r="D49" s="126" t="s">
        <v>2188</v>
      </c>
      <c r="E49" s="127" t="s">
        <v>1469</v>
      </c>
      <c r="F49" s="127">
        <v>12275288</v>
      </c>
      <c r="G49" s="127"/>
      <c r="H49" s="335" t="s">
        <v>2189</v>
      </c>
      <c r="I49" s="128">
        <v>2961.48</v>
      </c>
      <c r="J49" s="128">
        <v>0</v>
      </c>
      <c r="K49" s="129">
        <f t="shared" si="0"/>
        <v>2961.48</v>
      </c>
      <c r="L49" s="130" t="s">
        <v>1420</v>
      </c>
    </row>
    <row r="50" spans="1:12" ht="33.75">
      <c r="A50" s="334" t="s">
        <v>629</v>
      </c>
      <c r="B50" s="125" t="str">
        <f>+VLOOKUP(A50,'[1]LISTA FILTRADO'!$A$2:$B$620,2,FALSE)</f>
        <v>Dirección General De Administración Y Finanzas Territoriales</v>
      </c>
      <c r="C50" s="126">
        <v>42740</v>
      </c>
      <c r="D50" s="126" t="s">
        <v>3630</v>
      </c>
      <c r="E50" s="127" t="s">
        <v>1285</v>
      </c>
      <c r="F50" s="127">
        <v>12286579</v>
      </c>
      <c r="G50" s="127"/>
      <c r="H50" s="335" t="s">
        <v>3631</v>
      </c>
      <c r="I50" s="128">
        <v>0</v>
      </c>
      <c r="J50" s="128">
        <v>19748.650000000001</v>
      </c>
      <c r="K50" s="129">
        <f t="shared" si="0"/>
        <v>19748.650000000001</v>
      </c>
      <c r="L50" s="130" t="s">
        <v>1420</v>
      </c>
    </row>
    <row r="51" spans="1:12" ht="33.75">
      <c r="A51" s="334">
        <v>513</v>
      </c>
      <c r="B51" s="125" t="str">
        <f>+VLOOKUP(A51,'[1]LISTA FILTRADO'!$A$2:$B$620,2,FALSE)</f>
        <v>Yacimientos Petrolíferos Fiscales Bolivianos</v>
      </c>
      <c r="C51" s="126">
        <v>42740</v>
      </c>
      <c r="D51" s="126" t="s">
        <v>2190</v>
      </c>
      <c r="E51" s="127" t="s">
        <v>1469</v>
      </c>
      <c r="F51" s="127">
        <v>12275289</v>
      </c>
      <c r="G51" s="127"/>
      <c r="H51" s="335" t="s">
        <v>2191</v>
      </c>
      <c r="I51" s="128">
        <v>34412.6</v>
      </c>
      <c r="J51" s="128">
        <v>0</v>
      </c>
      <c r="K51" s="129">
        <f t="shared" si="0"/>
        <v>34412.6</v>
      </c>
      <c r="L51" s="130" t="s">
        <v>1420</v>
      </c>
    </row>
    <row r="52" spans="1:12" ht="45">
      <c r="A52" s="334" t="s">
        <v>626</v>
      </c>
      <c r="B52" s="125" t="str">
        <f>+VLOOKUP(A52,'[1]LISTA FILTRADO'!$A$2:$B$620,2,FALSE)</f>
        <v>Dirección General De Programación Y Operaciones Del Tesoro</v>
      </c>
      <c r="C52" s="126">
        <v>42740</v>
      </c>
      <c r="D52" s="126" t="s">
        <v>1511</v>
      </c>
      <c r="E52" s="127" t="s">
        <v>1285</v>
      </c>
      <c r="F52" s="127">
        <v>12275244</v>
      </c>
      <c r="G52" s="127"/>
      <c r="H52" s="335" t="s">
        <v>1382</v>
      </c>
      <c r="I52" s="128">
        <v>0</v>
      </c>
      <c r="J52" s="128">
        <v>6355.34</v>
      </c>
      <c r="K52" s="129">
        <f t="shared" si="0"/>
        <v>6355.34</v>
      </c>
      <c r="L52" s="130" t="s">
        <v>1420</v>
      </c>
    </row>
    <row r="53" spans="1:12" ht="45">
      <c r="A53" s="334">
        <v>70</v>
      </c>
      <c r="B53" s="125" t="str">
        <f>+VLOOKUP(A53,'[1]LISTA FILTRADO'!$A$2:$B$620,2,FALSE)</f>
        <v>Ministerio De Trabajo, Empleo Y Previsión Social</v>
      </c>
      <c r="C53" s="126">
        <v>42740</v>
      </c>
      <c r="D53" s="126" t="s">
        <v>1870</v>
      </c>
      <c r="E53" s="127" t="s">
        <v>1469</v>
      </c>
      <c r="F53" s="127">
        <v>12275245</v>
      </c>
      <c r="G53" s="127"/>
      <c r="H53" s="335" t="s">
        <v>1871</v>
      </c>
      <c r="I53" s="128">
        <v>12330.720000000001</v>
      </c>
      <c r="J53" s="128">
        <v>0</v>
      </c>
      <c r="K53" s="129">
        <f t="shared" si="0"/>
        <v>12330.720000000001</v>
      </c>
      <c r="L53" s="130" t="s">
        <v>1420</v>
      </c>
    </row>
    <row r="54" spans="1:12" ht="22.5">
      <c r="A54" s="334">
        <v>513</v>
      </c>
      <c r="B54" s="125" t="str">
        <f>+VLOOKUP(A54,'[1]LISTA FILTRADO'!$A$2:$B$620,2,FALSE)</f>
        <v>Yacimientos Petrolíferos Fiscales Bolivianos</v>
      </c>
      <c r="C54" s="126">
        <v>42740</v>
      </c>
      <c r="D54" s="126" t="s">
        <v>2192</v>
      </c>
      <c r="E54" s="127" t="s">
        <v>15</v>
      </c>
      <c r="F54" s="127">
        <v>349807</v>
      </c>
      <c r="G54" s="127"/>
      <c r="H54" s="335" t="s">
        <v>2193</v>
      </c>
      <c r="I54" s="128">
        <v>50</v>
      </c>
      <c r="J54" s="128">
        <v>0</v>
      </c>
      <c r="K54" s="129">
        <f t="shared" si="0"/>
        <v>50</v>
      </c>
      <c r="L54" s="130" t="s">
        <v>1420</v>
      </c>
    </row>
    <row r="55" spans="1:12" ht="22.5">
      <c r="A55" s="334">
        <v>513</v>
      </c>
      <c r="B55" s="125" t="str">
        <f>+VLOOKUP(A55,'[1]LISTA FILTRADO'!$A$2:$B$620,2,FALSE)</f>
        <v>Yacimientos Petrolíferos Fiscales Bolivianos</v>
      </c>
      <c r="C55" s="126">
        <v>42741</v>
      </c>
      <c r="D55" s="126" t="s">
        <v>2194</v>
      </c>
      <c r="E55" s="127" t="s">
        <v>15</v>
      </c>
      <c r="F55" s="127">
        <v>350792</v>
      </c>
      <c r="G55" s="127"/>
      <c r="H55" s="335" t="s">
        <v>2195</v>
      </c>
      <c r="I55" s="128">
        <v>50</v>
      </c>
      <c r="J55" s="128">
        <v>0</v>
      </c>
      <c r="K55" s="129">
        <f t="shared" si="0"/>
        <v>50</v>
      </c>
      <c r="L55" s="130" t="s">
        <v>1420</v>
      </c>
    </row>
    <row r="56" spans="1:12" ht="33.75">
      <c r="A56" s="334">
        <v>513</v>
      </c>
      <c r="B56" s="125" t="str">
        <f>+VLOOKUP(A56,'[1]LISTA FILTRADO'!$A$2:$B$620,2,FALSE)</f>
        <v>Yacimientos Petrolíferos Fiscales Bolivianos</v>
      </c>
      <c r="C56" s="126">
        <v>42741</v>
      </c>
      <c r="D56" s="126" t="s">
        <v>2196</v>
      </c>
      <c r="E56" s="127" t="s">
        <v>15</v>
      </c>
      <c r="F56" s="127">
        <v>350790</v>
      </c>
      <c r="G56" s="127"/>
      <c r="H56" s="335" t="s">
        <v>2197</v>
      </c>
      <c r="I56" s="128">
        <v>50</v>
      </c>
      <c r="J56" s="128">
        <v>0</v>
      </c>
      <c r="K56" s="129">
        <f t="shared" si="0"/>
        <v>50</v>
      </c>
      <c r="L56" s="130" t="s">
        <v>1420</v>
      </c>
    </row>
    <row r="57" spans="1:12" ht="45">
      <c r="A57" s="334">
        <v>513</v>
      </c>
      <c r="B57" s="125" t="str">
        <f>+VLOOKUP(A57,'[1]LISTA FILTRADO'!$A$2:$B$620,2,FALSE)</f>
        <v>Yacimientos Petrolíferos Fiscales Bolivianos</v>
      </c>
      <c r="C57" s="126">
        <v>42741</v>
      </c>
      <c r="D57" s="126" t="s">
        <v>2198</v>
      </c>
      <c r="E57" s="127" t="s">
        <v>11</v>
      </c>
      <c r="F57" s="127">
        <v>876453</v>
      </c>
      <c r="G57" s="127"/>
      <c r="H57" s="335" t="s">
        <v>2199</v>
      </c>
      <c r="I57" s="128">
        <v>270</v>
      </c>
      <c r="J57" s="128">
        <v>0</v>
      </c>
      <c r="K57" s="129">
        <f t="shared" si="0"/>
        <v>270</v>
      </c>
      <c r="L57" s="130" t="s">
        <v>1420</v>
      </c>
    </row>
    <row r="58" spans="1:12" ht="33.75">
      <c r="A58" s="334" t="s">
        <v>626</v>
      </c>
      <c r="B58" s="125" t="str">
        <f>+VLOOKUP(A58,'[1]LISTA FILTRADO'!$A$2:$B$620,2,FALSE)</f>
        <v>Dirección General De Programación Y Operaciones Del Tesoro</v>
      </c>
      <c r="C58" s="126">
        <v>42741</v>
      </c>
      <c r="D58" s="126" t="s">
        <v>2831</v>
      </c>
      <c r="E58" s="127" t="s">
        <v>6</v>
      </c>
      <c r="F58" s="127">
        <v>786879</v>
      </c>
      <c r="G58" s="127"/>
      <c r="H58" s="335" t="s">
        <v>2832</v>
      </c>
      <c r="I58" s="128">
        <v>0</v>
      </c>
      <c r="J58" s="128">
        <v>153396.4</v>
      </c>
      <c r="K58" s="129">
        <f t="shared" si="0"/>
        <v>153396.4</v>
      </c>
      <c r="L58" s="130" t="s">
        <v>1420</v>
      </c>
    </row>
    <row r="59" spans="1:12" ht="22.5">
      <c r="A59" s="334">
        <v>513</v>
      </c>
      <c r="B59" s="125" t="str">
        <f>+VLOOKUP(A59,'[1]LISTA FILTRADO'!$A$2:$B$620,2,FALSE)</f>
        <v>Yacimientos Petrolíferos Fiscales Bolivianos</v>
      </c>
      <c r="C59" s="126">
        <v>42741</v>
      </c>
      <c r="D59" s="126" t="s">
        <v>2200</v>
      </c>
      <c r="E59" s="127" t="s">
        <v>15</v>
      </c>
      <c r="F59" s="127">
        <v>350671</v>
      </c>
      <c r="G59" s="127"/>
      <c r="H59" s="335" t="s">
        <v>2201</v>
      </c>
      <c r="I59" s="128">
        <v>50</v>
      </c>
      <c r="J59" s="128">
        <v>0</v>
      </c>
      <c r="K59" s="129">
        <f t="shared" si="0"/>
        <v>50</v>
      </c>
      <c r="L59" s="130" t="s">
        <v>1420</v>
      </c>
    </row>
    <row r="60" spans="1:12" ht="22.5">
      <c r="A60" s="334">
        <v>513</v>
      </c>
      <c r="B60" s="125" t="str">
        <f>+VLOOKUP(A60,'[1]LISTA FILTRADO'!$A$2:$B$620,2,FALSE)</f>
        <v>Yacimientos Petrolíferos Fiscales Bolivianos</v>
      </c>
      <c r="C60" s="126">
        <v>42741</v>
      </c>
      <c r="D60" s="126" t="s">
        <v>2202</v>
      </c>
      <c r="E60" s="127" t="s">
        <v>15</v>
      </c>
      <c r="F60" s="127">
        <v>350669</v>
      </c>
      <c r="G60" s="127"/>
      <c r="H60" s="335" t="s">
        <v>2203</v>
      </c>
      <c r="I60" s="128">
        <v>50</v>
      </c>
      <c r="J60" s="128">
        <v>0</v>
      </c>
      <c r="K60" s="129">
        <f t="shared" si="0"/>
        <v>50</v>
      </c>
      <c r="L60" s="130" t="s">
        <v>1420</v>
      </c>
    </row>
    <row r="61" spans="1:12" ht="45">
      <c r="A61" s="334">
        <v>513</v>
      </c>
      <c r="B61" s="125" t="str">
        <f>+VLOOKUP(A61,'[1]LISTA FILTRADO'!$A$2:$B$620,2,FALSE)</f>
        <v>Yacimientos Petrolíferos Fiscales Bolivianos</v>
      </c>
      <c r="C61" s="126">
        <v>42744</v>
      </c>
      <c r="D61" s="126" t="s">
        <v>2204</v>
      </c>
      <c r="E61" s="127" t="s">
        <v>11</v>
      </c>
      <c r="F61" s="127">
        <v>876502</v>
      </c>
      <c r="G61" s="127"/>
      <c r="H61" s="335" t="s">
        <v>2205</v>
      </c>
      <c r="I61" s="128">
        <v>10258.16</v>
      </c>
      <c r="J61" s="128">
        <v>0</v>
      </c>
      <c r="K61" s="129">
        <f t="shared" si="0"/>
        <v>10258.16</v>
      </c>
      <c r="L61" s="130" t="s">
        <v>1420</v>
      </c>
    </row>
    <row r="62" spans="1:12" ht="33.75">
      <c r="A62" s="334">
        <v>513</v>
      </c>
      <c r="B62" s="125" t="str">
        <f>+VLOOKUP(A62,'[1]LISTA FILTRADO'!$A$2:$B$620,2,FALSE)</f>
        <v>Yacimientos Petrolíferos Fiscales Bolivianos</v>
      </c>
      <c r="C62" s="126">
        <v>42744</v>
      </c>
      <c r="D62" s="126" t="s">
        <v>2206</v>
      </c>
      <c r="E62" s="127" t="s">
        <v>11</v>
      </c>
      <c r="F62" s="127">
        <v>876484</v>
      </c>
      <c r="G62" s="127"/>
      <c r="H62" s="335" t="s">
        <v>2207</v>
      </c>
      <c r="I62" s="128">
        <v>270</v>
      </c>
      <c r="J62" s="128">
        <v>0</v>
      </c>
      <c r="K62" s="129">
        <f t="shared" si="0"/>
        <v>270</v>
      </c>
      <c r="L62" s="130" t="s">
        <v>1420</v>
      </c>
    </row>
    <row r="63" spans="1:12" ht="45">
      <c r="A63" s="334" t="s">
        <v>626</v>
      </c>
      <c r="B63" s="125" t="str">
        <f>+VLOOKUP(A63,'[1]LISTA FILTRADO'!$A$2:$B$620,2,FALSE)</f>
        <v>Dirección General De Programación Y Operaciones Del Tesoro</v>
      </c>
      <c r="C63" s="126">
        <v>42744</v>
      </c>
      <c r="D63" s="126" t="s">
        <v>2833</v>
      </c>
      <c r="E63" s="127" t="s">
        <v>6</v>
      </c>
      <c r="F63" s="127">
        <v>990201001</v>
      </c>
      <c r="G63" s="127"/>
      <c r="H63" s="335" t="s">
        <v>2834</v>
      </c>
      <c r="I63" s="128">
        <v>0</v>
      </c>
      <c r="J63" s="128">
        <v>9965.16</v>
      </c>
      <c r="K63" s="129">
        <f t="shared" si="0"/>
        <v>9965.16</v>
      </c>
      <c r="L63" s="130" t="s">
        <v>1420</v>
      </c>
    </row>
    <row r="64" spans="1:12" ht="33.75">
      <c r="A64" s="334">
        <v>513</v>
      </c>
      <c r="B64" s="125" t="str">
        <f>+VLOOKUP(A64,'[1]LISTA FILTRADO'!$A$2:$B$620,2,FALSE)</f>
        <v>Yacimientos Petrolíferos Fiscales Bolivianos</v>
      </c>
      <c r="C64" s="126">
        <v>42744</v>
      </c>
      <c r="D64" s="126" t="s">
        <v>2208</v>
      </c>
      <c r="E64" s="127" t="s">
        <v>15</v>
      </c>
      <c r="F64" s="127">
        <v>351102</v>
      </c>
      <c r="G64" s="127"/>
      <c r="H64" s="335" t="s">
        <v>2209</v>
      </c>
      <c r="I64" s="128">
        <v>50</v>
      </c>
      <c r="J64" s="128">
        <v>0</v>
      </c>
      <c r="K64" s="129">
        <f t="shared" si="0"/>
        <v>50</v>
      </c>
      <c r="L64" s="130" t="s">
        <v>1420</v>
      </c>
    </row>
    <row r="65" spans="1:12" ht="33.75">
      <c r="A65" s="334">
        <v>513</v>
      </c>
      <c r="B65" s="125" t="str">
        <f>+VLOOKUP(A65,'[1]LISTA FILTRADO'!$A$2:$B$620,2,FALSE)</f>
        <v>Yacimientos Petrolíferos Fiscales Bolivianos</v>
      </c>
      <c r="C65" s="126">
        <v>42744</v>
      </c>
      <c r="D65" s="126" t="s">
        <v>2210</v>
      </c>
      <c r="E65" s="127" t="s">
        <v>15</v>
      </c>
      <c r="F65" s="127">
        <v>351190</v>
      </c>
      <c r="G65" s="127"/>
      <c r="H65" s="335" t="s">
        <v>2211</v>
      </c>
      <c r="I65" s="128">
        <v>50</v>
      </c>
      <c r="J65" s="128">
        <v>0</v>
      </c>
      <c r="K65" s="129">
        <f t="shared" si="0"/>
        <v>50</v>
      </c>
      <c r="L65" s="130" t="s">
        <v>1420</v>
      </c>
    </row>
    <row r="66" spans="1:12" ht="22.5">
      <c r="A66" s="334">
        <v>513</v>
      </c>
      <c r="B66" s="125" t="str">
        <f>+VLOOKUP(A66,'[1]LISTA FILTRADO'!$A$2:$B$620,2,FALSE)</f>
        <v>Yacimientos Petrolíferos Fiscales Bolivianos</v>
      </c>
      <c r="C66" s="126">
        <v>42744</v>
      </c>
      <c r="D66" s="126" t="s">
        <v>2212</v>
      </c>
      <c r="E66" s="127" t="s">
        <v>15</v>
      </c>
      <c r="F66" s="127">
        <v>351758</v>
      </c>
      <c r="G66" s="127"/>
      <c r="H66" s="335" t="s">
        <v>2213</v>
      </c>
      <c r="I66" s="128">
        <v>50</v>
      </c>
      <c r="J66" s="128">
        <v>0</v>
      </c>
      <c r="K66" s="129">
        <f t="shared" si="0"/>
        <v>50</v>
      </c>
      <c r="L66" s="130" t="s">
        <v>1420</v>
      </c>
    </row>
    <row r="67" spans="1:12" ht="22.5">
      <c r="A67" s="334">
        <v>513</v>
      </c>
      <c r="B67" s="125" t="str">
        <f>+VLOOKUP(A67,'[1]LISTA FILTRADO'!$A$2:$B$620,2,FALSE)</f>
        <v>Yacimientos Petrolíferos Fiscales Bolivianos</v>
      </c>
      <c r="C67" s="126">
        <v>42744</v>
      </c>
      <c r="D67" s="126" t="s">
        <v>2214</v>
      </c>
      <c r="E67" s="127" t="s">
        <v>15</v>
      </c>
      <c r="F67" s="127">
        <v>351760</v>
      </c>
      <c r="G67" s="127"/>
      <c r="H67" s="335" t="s">
        <v>2215</v>
      </c>
      <c r="I67" s="128">
        <v>50</v>
      </c>
      <c r="J67" s="128">
        <v>0</v>
      </c>
      <c r="K67" s="129">
        <f t="shared" si="0"/>
        <v>50</v>
      </c>
      <c r="L67" s="130" t="s">
        <v>1420</v>
      </c>
    </row>
    <row r="68" spans="1:12" ht="22.5">
      <c r="A68" s="334">
        <v>513</v>
      </c>
      <c r="B68" s="125" t="str">
        <f>+VLOOKUP(A68,'[1]LISTA FILTRADO'!$A$2:$B$620,2,FALSE)</f>
        <v>Yacimientos Petrolíferos Fiscales Bolivianos</v>
      </c>
      <c r="C68" s="126">
        <v>42744</v>
      </c>
      <c r="D68" s="126" t="s">
        <v>2216</v>
      </c>
      <c r="E68" s="127" t="s">
        <v>15</v>
      </c>
      <c r="F68" s="127">
        <v>351969</v>
      </c>
      <c r="G68" s="127"/>
      <c r="H68" s="335" t="s">
        <v>2217</v>
      </c>
      <c r="I68" s="128">
        <v>50</v>
      </c>
      <c r="J68" s="128">
        <v>0</v>
      </c>
      <c r="K68" s="129">
        <f t="shared" si="0"/>
        <v>50</v>
      </c>
      <c r="L68" s="130" t="s">
        <v>1420</v>
      </c>
    </row>
    <row r="69" spans="1:12" ht="22.5">
      <c r="A69" s="334">
        <v>513</v>
      </c>
      <c r="B69" s="125" t="str">
        <f>+VLOOKUP(A69,'[1]LISTA FILTRADO'!$A$2:$B$620,2,FALSE)</f>
        <v>Yacimientos Petrolíferos Fiscales Bolivianos</v>
      </c>
      <c r="C69" s="126">
        <v>42744</v>
      </c>
      <c r="D69" s="126" t="s">
        <v>2218</v>
      </c>
      <c r="E69" s="127" t="s">
        <v>15</v>
      </c>
      <c r="F69" s="127">
        <v>352069</v>
      </c>
      <c r="G69" s="127"/>
      <c r="H69" s="335" t="s">
        <v>2217</v>
      </c>
      <c r="I69" s="128">
        <v>50</v>
      </c>
      <c r="J69" s="128">
        <v>0</v>
      </c>
      <c r="K69" s="129">
        <f t="shared" si="0"/>
        <v>50</v>
      </c>
      <c r="L69" s="130" t="s">
        <v>1420</v>
      </c>
    </row>
    <row r="70" spans="1:12" ht="33.75">
      <c r="A70" s="334" t="s">
        <v>626</v>
      </c>
      <c r="B70" s="125" t="str">
        <f>+VLOOKUP(A70,'[1]LISTA FILTRADO'!$A$2:$B$620,2,FALSE)</f>
        <v>Dirección General De Programación Y Operaciones Del Tesoro</v>
      </c>
      <c r="C70" s="126">
        <v>42745</v>
      </c>
      <c r="D70" s="126" t="s">
        <v>2835</v>
      </c>
      <c r="E70" s="127" t="s">
        <v>11</v>
      </c>
      <c r="F70" s="127">
        <v>876810</v>
      </c>
      <c r="G70" s="127"/>
      <c r="H70" s="335" t="s">
        <v>2836</v>
      </c>
      <c r="I70" s="128">
        <v>50</v>
      </c>
      <c r="J70" s="128">
        <v>0</v>
      </c>
      <c r="K70" s="129">
        <f t="shared" si="0"/>
        <v>50</v>
      </c>
      <c r="L70" s="130" t="s">
        <v>1420</v>
      </c>
    </row>
    <row r="71" spans="1:12" ht="33.75">
      <c r="A71" s="334">
        <v>513</v>
      </c>
      <c r="B71" s="125" t="str">
        <f>+VLOOKUP(A71,'[1]LISTA FILTRADO'!$A$2:$B$620,2,FALSE)</f>
        <v>Yacimientos Petrolíferos Fiscales Bolivianos</v>
      </c>
      <c r="C71" s="126">
        <v>42745</v>
      </c>
      <c r="D71" s="126" t="s">
        <v>2219</v>
      </c>
      <c r="E71" s="127" t="s">
        <v>13</v>
      </c>
      <c r="F71" s="127">
        <v>876809</v>
      </c>
      <c r="G71" s="127"/>
      <c r="H71" s="335" t="s">
        <v>2220</v>
      </c>
      <c r="I71" s="128">
        <v>40179.040000000001</v>
      </c>
      <c r="J71" s="128">
        <v>0</v>
      </c>
      <c r="K71" s="129">
        <f t="shared" si="0"/>
        <v>40179.040000000001</v>
      </c>
      <c r="L71" s="130" t="s">
        <v>1420</v>
      </c>
    </row>
    <row r="72" spans="1:12" ht="33.75">
      <c r="A72" s="334">
        <v>513</v>
      </c>
      <c r="B72" s="125" t="str">
        <f>+VLOOKUP(A72,'[1]LISTA FILTRADO'!$A$2:$B$620,2,FALSE)</f>
        <v>Yacimientos Petrolíferos Fiscales Bolivianos</v>
      </c>
      <c r="C72" s="126">
        <v>42745</v>
      </c>
      <c r="D72" s="126" t="s">
        <v>2221</v>
      </c>
      <c r="E72" s="127" t="s">
        <v>15</v>
      </c>
      <c r="F72" s="127">
        <v>352185</v>
      </c>
      <c r="G72" s="127"/>
      <c r="H72" s="335" t="s">
        <v>2222</v>
      </c>
      <c r="I72" s="128">
        <v>50</v>
      </c>
      <c r="J72" s="128">
        <v>0</v>
      </c>
      <c r="K72" s="129">
        <f t="shared" si="0"/>
        <v>50</v>
      </c>
      <c r="L72" s="130" t="s">
        <v>1420</v>
      </c>
    </row>
    <row r="73" spans="1:12" ht="22.5">
      <c r="A73" s="334">
        <v>513</v>
      </c>
      <c r="B73" s="125" t="str">
        <f>+VLOOKUP(A73,'[1]LISTA FILTRADO'!$A$2:$B$620,2,FALSE)</f>
        <v>Yacimientos Petrolíferos Fiscales Bolivianos</v>
      </c>
      <c r="C73" s="126">
        <v>42745</v>
      </c>
      <c r="D73" s="126" t="s">
        <v>2223</v>
      </c>
      <c r="E73" s="127" t="s">
        <v>15</v>
      </c>
      <c r="F73" s="127">
        <v>352138</v>
      </c>
      <c r="G73" s="127"/>
      <c r="H73" s="335" t="s">
        <v>2217</v>
      </c>
      <c r="I73" s="128">
        <v>50</v>
      </c>
      <c r="J73" s="128">
        <v>0</v>
      </c>
      <c r="K73" s="129">
        <f t="shared" ref="K73:K136" si="1">+I73+J73</f>
        <v>50</v>
      </c>
      <c r="L73" s="130" t="s">
        <v>1420</v>
      </c>
    </row>
    <row r="74" spans="1:12" ht="33.75">
      <c r="A74" s="334" t="s">
        <v>626</v>
      </c>
      <c r="B74" s="125" t="str">
        <f>+VLOOKUP(A74,'[1]LISTA FILTRADO'!$A$2:$B$620,2,FALSE)</f>
        <v>Dirección General De Programación Y Operaciones Del Tesoro</v>
      </c>
      <c r="C74" s="126">
        <v>42746</v>
      </c>
      <c r="D74" s="126" t="s">
        <v>2837</v>
      </c>
      <c r="E74" s="127" t="s">
        <v>11</v>
      </c>
      <c r="F74" s="127">
        <v>876862</v>
      </c>
      <c r="G74" s="127"/>
      <c r="H74" s="335" t="s">
        <v>2838</v>
      </c>
      <c r="I74" s="128">
        <v>50</v>
      </c>
      <c r="J74" s="128">
        <v>0</v>
      </c>
      <c r="K74" s="129">
        <f t="shared" si="1"/>
        <v>50</v>
      </c>
      <c r="L74" s="130" t="s">
        <v>1420</v>
      </c>
    </row>
    <row r="75" spans="1:12" ht="45">
      <c r="A75" s="334">
        <v>513</v>
      </c>
      <c r="B75" s="125" t="str">
        <f>+VLOOKUP(A75,'[1]LISTA FILTRADO'!$A$2:$B$620,2,FALSE)</f>
        <v>Yacimientos Petrolíferos Fiscales Bolivianos</v>
      </c>
      <c r="C75" s="126">
        <v>42746</v>
      </c>
      <c r="D75" s="126" t="s">
        <v>2224</v>
      </c>
      <c r="E75" s="127" t="s">
        <v>11</v>
      </c>
      <c r="F75" s="127">
        <v>876846</v>
      </c>
      <c r="G75" s="127"/>
      <c r="H75" s="335" t="s">
        <v>2225</v>
      </c>
      <c r="I75" s="128">
        <v>270</v>
      </c>
      <c r="J75" s="128">
        <v>0</v>
      </c>
      <c r="K75" s="129">
        <f t="shared" si="1"/>
        <v>270</v>
      </c>
      <c r="L75" s="130" t="s">
        <v>1420</v>
      </c>
    </row>
    <row r="76" spans="1:12" ht="33.75">
      <c r="A76" s="334">
        <v>513</v>
      </c>
      <c r="B76" s="125" t="str">
        <f>+VLOOKUP(A76,'[1]LISTA FILTRADO'!$A$2:$B$620,2,FALSE)</f>
        <v>Yacimientos Petrolíferos Fiscales Bolivianos</v>
      </c>
      <c r="C76" s="126">
        <v>42746</v>
      </c>
      <c r="D76" s="126" t="s">
        <v>2226</v>
      </c>
      <c r="E76" s="127" t="s">
        <v>11</v>
      </c>
      <c r="F76" s="127">
        <v>876833</v>
      </c>
      <c r="G76" s="127"/>
      <c r="H76" s="335" t="s">
        <v>2227</v>
      </c>
      <c r="I76" s="128">
        <v>270</v>
      </c>
      <c r="J76" s="128">
        <v>0</v>
      </c>
      <c r="K76" s="129">
        <f t="shared" si="1"/>
        <v>270</v>
      </c>
      <c r="L76" s="130" t="s">
        <v>1420</v>
      </c>
    </row>
    <row r="77" spans="1:12" ht="22.5">
      <c r="A77" s="334" t="s">
        <v>633</v>
      </c>
      <c r="B77" s="125" t="str">
        <f>+VLOOKUP(A77,'[1]LISTA FILTRADO'!$A$2:$B$620,2,FALSE)</f>
        <v>Acreedores</v>
      </c>
      <c r="C77" s="126">
        <v>42746</v>
      </c>
      <c r="D77" s="126" t="s">
        <v>3655</v>
      </c>
      <c r="E77" s="127" t="s">
        <v>6</v>
      </c>
      <c r="F77" s="127">
        <v>788831</v>
      </c>
      <c r="G77" s="127"/>
      <c r="H77" s="335" t="s">
        <v>3656</v>
      </c>
      <c r="I77" s="128">
        <v>0</v>
      </c>
      <c r="J77" s="128">
        <v>2403</v>
      </c>
      <c r="K77" s="129">
        <f t="shared" si="1"/>
        <v>2403</v>
      </c>
      <c r="L77" s="130" t="s">
        <v>1420</v>
      </c>
    </row>
    <row r="78" spans="1:12" ht="45">
      <c r="A78" s="334" t="s">
        <v>629</v>
      </c>
      <c r="B78" s="125" t="str">
        <f>+VLOOKUP(A78,'[1]LISTA FILTRADO'!$A$2:$B$620,2,FALSE)</f>
        <v>Dirección General De Administración Y Finanzas Territoriales</v>
      </c>
      <c r="C78" s="126">
        <v>42747</v>
      </c>
      <c r="D78" s="126" t="s">
        <v>3632</v>
      </c>
      <c r="E78" s="127" t="s">
        <v>11</v>
      </c>
      <c r="F78" s="127">
        <v>876946</v>
      </c>
      <c r="G78" s="127"/>
      <c r="H78" s="335" t="s">
        <v>3633</v>
      </c>
      <c r="I78" s="128">
        <v>50</v>
      </c>
      <c r="J78" s="128">
        <v>0</v>
      </c>
      <c r="K78" s="129">
        <f t="shared" si="1"/>
        <v>50</v>
      </c>
      <c r="L78" s="130" t="s">
        <v>1420</v>
      </c>
    </row>
    <row r="79" spans="1:12" ht="33.75">
      <c r="A79" s="334">
        <v>513</v>
      </c>
      <c r="B79" s="125" t="str">
        <f>+VLOOKUP(A79,'[1]LISTA FILTRADO'!$A$2:$B$620,2,FALSE)</f>
        <v>Yacimientos Petrolíferos Fiscales Bolivianos</v>
      </c>
      <c r="C79" s="126">
        <v>42747</v>
      </c>
      <c r="D79" s="126" t="s">
        <v>2228</v>
      </c>
      <c r="E79" s="127" t="s">
        <v>11</v>
      </c>
      <c r="F79" s="127">
        <v>876912</v>
      </c>
      <c r="G79" s="127"/>
      <c r="H79" s="335" t="s">
        <v>2229</v>
      </c>
      <c r="I79" s="128">
        <v>270</v>
      </c>
      <c r="J79" s="128">
        <v>0</v>
      </c>
      <c r="K79" s="129">
        <f t="shared" si="1"/>
        <v>270</v>
      </c>
      <c r="L79" s="130" t="s">
        <v>1420</v>
      </c>
    </row>
    <row r="80" spans="1:12" ht="45">
      <c r="A80" s="334">
        <v>513</v>
      </c>
      <c r="B80" s="125" t="str">
        <f>+VLOOKUP(A80,'[1]LISTA FILTRADO'!$A$2:$B$620,2,FALSE)</f>
        <v>Yacimientos Petrolíferos Fiscales Bolivianos</v>
      </c>
      <c r="C80" s="126">
        <v>42747</v>
      </c>
      <c r="D80" s="126" t="s">
        <v>2230</v>
      </c>
      <c r="E80" s="127" t="s">
        <v>11</v>
      </c>
      <c r="F80" s="127">
        <v>876909</v>
      </c>
      <c r="G80" s="127"/>
      <c r="H80" s="335" t="s">
        <v>2231</v>
      </c>
      <c r="I80" s="128">
        <v>16251.06</v>
      </c>
      <c r="J80" s="128">
        <v>0</v>
      </c>
      <c r="K80" s="129">
        <f t="shared" si="1"/>
        <v>16251.06</v>
      </c>
      <c r="L80" s="130" t="s">
        <v>1420</v>
      </c>
    </row>
    <row r="81" spans="1:12" ht="33.75">
      <c r="A81" s="334">
        <v>513</v>
      </c>
      <c r="B81" s="125" t="str">
        <f>+VLOOKUP(A81,'[1]LISTA FILTRADO'!$A$2:$B$620,2,FALSE)</f>
        <v>Yacimientos Petrolíferos Fiscales Bolivianos</v>
      </c>
      <c r="C81" s="126">
        <v>42747</v>
      </c>
      <c r="D81" s="126" t="s">
        <v>2232</v>
      </c>
      <c r="E81" s="127" t="s">
        <v>11</v>
      </c>
      <c r="F81" s="127">
        <v>876890</v>
      </c>
      <c r="G81" s="127"/>
      <c r="H81" s="335" t="s">
        <v>2233</v>
      </c>
      <c r="I81" s="128">
        <v>270</v>
      </c>
      <c r="J81" s="128">
        <v>0</v>
      </c>
      <c r="K81" s="129">
        <f t="shared" si="1"/>
        <v>270</v>
      </c>
      <c r="L81" s="130" t="s">
        <v>1420</v>
      </c>
    </row>
    <row r="82" spans="1:12" ht="33.75">
      <c r="A82" s="334" t="s">
        <v>626</v>
      </c>
      <c r="B82" s="125" t="str">
        <f>+VLOOKUP(A82,'[1]LISTA FILTRADO'!$A$2:$B$620,2,FALSE)</f>
        <v>Dirección General De Programación Y Operaciones Del Tesoro</v>
      </c>
      <c r="C82" s="126">
        <v>42747</v>
      </c>
      <c r="D82" s="126" t="s">
        <v>2839</v>
      </c>
      <c r="E82" s="127" t="s">
        <v>6</v>
      </c>
      <c r="F82" s="127">
        <v>789395</v>
      </c>
      <c r="G82" s="127"/>
      <c r="H82" s="335" t="s">
        <v>2840</v>
      </c>
      <c r="I82" s="128">
        <v>0</v>
      </c>
      <c r="J82" s="128">
        <v>2100.7400000000002</v>
      </c>
      <c r="K82" s="129">
        <f t="shared" si="1"/>
        <v>2100.7400000000002</v>
      </c>
      <c r="L82" s="130" t="s">
        <v>1420</v>
      </c>
    </row>
    <row r="83" spans="1:12" ht="33.75">
      <c r="A83" s="334" t="s">
        <v>633</v>
      </c>
      <c r="B83" s="125" t="str">
        <f>+VLOOKUP(A83,'[1]LISTA FILTRADO'!$A$2:$B$620,2,FALSE)</f>
        <v>Acreedores</v>
      </c>
      <c r="C83" s="126">
        <v>42747</v>
      </c>
      <c r="D83" s="126" t="s">
        <v>3657</v>
      </c>
      <c r="E83" s="127" t="s">
        <v>6</v>
      </c>
      <c r="F83" s="127">
        <v>789310</v>
      </c>
      <c r="G83" s="127"/>
      <c r="H83" s="335" t="s">
        <v>3658</v>
      </c>
      <c r="I83" s="128">
        <v>0</v>
      </c>
      <c r="J83" s="128">
        <v>16566.510000000002</v>
      </c>
      <c r="K83" s="129">
        <f t="shared" si="1"/>
        <v>16566.510000000002</v>
      </c>
      <c r="L83" s="130" t="s">
        <v>1420</v>
      </c>
    </row>
    <row r="84" spans="1:12" ht="33.75">
      <c r="A84" s="334" t="s">
        <v>626</v>
      </c>
      <c r="B84" s="125" t="str">
        <f>+VLOOKUP(A84,'[1]LISTA FILTRADO'!$A$2:$B$620,2,FALSE)</f>
        <v>Dirección General De Programación Y Operaciones Del Tesoro</v>
      </c>
      <c r="C84" s="126">
        <v>42747</v>
      </c>
      <c r="D84" s="126" t="s">
        <v>2841</v>
      </c>
      <c r="E84" s="127" t="s">
        <v>6</v>
      </c>
      <c r="F84" s="127">
        <v>789141</v>
      </c>
      <c r="G84" s="127"/>
      <c r="H84" s="335" t="s">
        <v>2842</v>
      </c>
      <c r="I84" s="128">
        <v>0</v>
      </c>
      <c r="J84" s="128">
        <v>4481.58</v>
      </c>
      <c r="K84" s="129">
        <f t="shared" si="1"/>
        <v>4481.58</v>
      </c>
      <c r="L84" s="130" t="s">
        <v>1420</v>
      </c>
    </row>
    <row r="85" spans="1:12" ht="22.5">
      <c r="A85" s="334">
        <v>513</v>
      </c>
      <c r="B85" s="125" t="str">
        <f>+VLOOKUP(A85,'[1]LISTA FILTRADO'!$A$2:$B$620,2,FALSE)</f>
        <v>Yacimientos Petrolíferos Fiscales Bolivianos</v>
      </c>
      <c r="C85" s="126">
        <v>42747</v>
      </c>
      <c r="D85" s="126" t="s">
        <v>2234</v>
      </c>
      <c r="E85" s="127" t="s">
        <v>15</v>
      </c>
      <c r="F85" s="127">
        <v>354664</v>
      </c>
      <c r="G85" s="127"/>
      <c r="H85" s="335" t="s">
        <v>1380</v>
      </c>
      <c r="I85" s="128">
        <v>50</v>
      </c>
      <c r="J85" s="128">
        <v>0</v>
      </c>
      <c r="K85" s="129">
        <f t="shared" si="1"/>
        <v>50</v>
      </c>
      <c r="L85" s="130" t="s">
        <v>1420</v>
      </c>
    </row>
    <row r="86" spans="1:12" ht="22.5">
      <c r="A86" s="334">
        <v>513</v>
      </c>
      <c r="B86" s="125" t="str">
        <f>+VLOOKUP(A86,'[1]LISTA FILTRADO'!$A$2:$B$620,2,FALSE)</f>
        <v>Yacimientos Petrolíferos Fiscales Bolivianos</v>
      </c>
      <c r="C86" s="126">
        <v>42747</v>
      </c>
      <c r="D86" s="126" t="s">
        <v>2235</v>
      </c>
      <c r="E86" s="127" t="s">
        <v>15</v>
      </c>
      <c r="F86" s="127">
        <v>354475</v>
      </c>
      <c r="G86" s="127"/>
      <c r="H86" s="335" t="s">
        <v>2236</v>
      </c>
      <c r="I86" s="128">
        <v>50</v>
      </c>
      <c r="J86" s="128">
        <v>0</v>
      </c>
      <c r="K86" s="129">
        <f t="shared" si="1"/>
        <v>50</v>
      </c>
      <c r="L86" s="130" t="s">
        <v>1420</v>
      </c>
    </row>
    <row r="87" spans="1:12" ht="33.75">
      <c r="A87" s="334">
        <v>513</v>
      </c>
      <c r="B87" s="125" t="str">
        <f>+VLOOKUP(A87,'[1]LISTA FILTRADO'!$A$2:$B$620,2,FALSE)</f>
        <v>Yacimientos Petrolíferos Fiscales Bolivianos</v>
      </c>
      <c r="C87" s="126">
        <v>42747</v>
      </c>
      <c r="D87" s="126" t="s">
        <v>2237</v>
      </c>
      <c r="E87" s="127" t="s">
        <v>15</v>
      </c>
      <c r="F87" s="127">
        <v>1509</v>
      </c>
      <c r="G87" s="127"/>
      <c r="H87" s="335" t="s">
        <v>2238</v>
      </c>
      <c r="I87" s="128">
        <v>38343</v>
      </c>
      <c r="J87" s="128">
        <v>0</v>
      </c>
      <c r="K87" s="129">
        <f t="shared" si="1"/>
        <v>38343</v>
      </c>
      <c r="L87" s="130" t="s">
        <v>1420</v>
      </c>
    </row>
    <row r="88" spans="1:12" ht="45">
      <c r="A88" s="334">
        <v>132</v>
      </c>
      <c r="B88" s="125" t="str">
        <f>+VLOOKUP(A88,'[1]LISTA FILTRADO'!$A$2:$B$620,2,FALSE)</f>
        <v>Servicio De Desarrollo De Las Empresas Púb. Productivas</v>
      </c>
      <c r="C88" s="126">
        <v>42748</v>
      </c>
      <c r="D88" s="126" t="s">
        <v>1929</v>
      </c>
      <c r="E88" s="127" t="s">
        <v>6</v>
      </c>
      <c r="F88" s="127">
        <v>876979</v>
      </c>
      <c r="G88" s="127"/>
      <c r="H88" s="335" t="s">
        <v>1930</v>
      </c>
      <c r="I88" s="128">
        <v>0</v>
      </c>
      <c r="J88" s="128">
        <v>98694297</v>
      </c>
      <c r="K88" s="129">
        <f t="shared" si="1"/>
        <v>98694297</v>
      </c>
      <c r="L88" s="130" t="s">
        <v>1420</v>
      </c>
    </row>
    <row r="89" spans="1:12" ht="33.75">
      <c r="A89" s="334">
        <v>513</v>
      </c>
      <c r="B89" s="125" t="str">
        <f>+VLOOKUP(A89,'[1]LISTA FILTRADO'!$A$2:$B$620,2,FALSE)</f>
        <v>Yacimientos Petrolíferos Fiscales Bolivianos</v>
      </c>
      <c r="C89" s="126">
        <v>42748</v>
      </c>
      <c r="D89" s="126" t="s">
        <v>2239</v>
      </c>
      <c r="E89" s="127" t="s">
        <v>11</v>
      </c>
      <c r="F89" s="127">
        <v>877030</v>
      </c>
      <c r="G89" s="127"/>
      <c r="H89" s="335" t="s">
        <v>2240</v>
      </c>
      <c r="I89" s="128">
        <v>270</v>
      </c>
      <c r="J89" s="128">
        <v>0</v>
      </c>
      <c r="K89" s="129">
        <f t="shared" si="1"/>
        <v>270</v>
      </c>
      <c r="L89" s="130" t="s">
        <v>1420</v>
      </c>
    </row>
    <row r="90" spans="1:12" ht="33.75">
      <c r="A90" s="334">
        <v>25</v>
      </c>
      <c r="B90" s="125" t="str">
        <f>+VLOOKUP(A90,'[1]LISTA FILTRADO'!$A$2:$B$620,2,FALSE)</f>
        <v>Ministerio De La Presidencia</v>
      </c>
      <c r="C90" s="126">
        <v>42748</v>
      </c>
      <c r="D90" s="126" t="s">
        <v>1726</v>
      </c>
      <c r="E90" s="127" t="s">
        <v>6</v>
      </c>
      <c r="F90" s="127">
        <v>877043</v>
      </c>
      <c r="G90" s="127"/>
      <c r="H90" s="335" t="s">
        <v>1727</v>
      </c>
      <c r="I90" s="128">
        <v>0</v>
      </c>
      <c r="J90" s="128">
        <v>68588.009999999995</v>
      </c>
      <c r="K90" s="129">
        <f t="shared" si="1"/>
        <v>68588.009999999995</v>
      </c>
      <c r="L90" s="130" t="s">
        <v>1420</v>
      </c>
    </row>
    <row r="91" spans="1:12" ht="33.75">
      <c r="A91" s="334" t="s">
        <v>626</v>
      </c>
      <c r="B91" s="125" t="str">
        <f>+VLOOKUP(A91,'[1]LISTA FILTRADO'!$A$2:$B$620,2,FALSE)</f>
        <v>Dirección General De Programación Y Operaciones Del Tesoro</v>
      </c>
      <c r="C91" s="126">
        <v>42748</v>
      </c>
      <c r="D91" s="126" t="s">
        <v>2843</v>
      </c>
      <c r="E91" s="127" t="s">
        <v>6</v>
      </c>
      <c r="F91" s="127">
        <v>789833</v>
      </c>
      <c r="G91" s="127"/>
      <c r="H91" s="335" t="s">
        <v>2844</v>
      </c>
      <c r="I91" s="128">
        <v>0</v>
      </c>
      <c r="J91" s="128">
        <v>85.100000000000009</v>
      </c>
      <c r="K91" s="129">
        <f t="shared" si="1"/>
        <v>85.100000000000009</v>
      </c>
      <c r="L91" s="130" t="s">
        <v>1420</v>
      </c>
    </row>
    <row r="92" spans="1:12" ht="22.5">
      <c r="A92" s="334">
        <v>513</v>
      </c>
      <c r="B92" s="125" t="str">
        <f>+VLOOKUP(A92,'[1]LISTA FILTRADO'!$A$2:$B$620,2,FALSE)</f>
        <v>Yacimientos Petrolíferos Fiscales Bolivianos</v>
      </c>
      <c r="C92" s="126">
        <v>42748</v>
      </c>
      <c r="D92" s="126" t="s">
        <v>2241</v>
      </c>
      <c r="E92" s="127" t="s">
        <v>15</v>
      </c>
      <c r="F92" s="127">
        <v>355659</v>
      </c>
      <c r="G92" s="127"/>
      <c r="H92" s="335" t="s">
        <v>2242</v>
      </c>
      <c r="I92" s="128">
        <v>50</v>
      </c>
      <c r="J92" s="128">
        <v>0</v>
      </c>
      <c r="K92" s="129">
        <f t="shared" si="1"/>
        <v>50</v>
      </c>
      <c r="L92" s="130" t="s">
        <v>1420</v>
      </c>
    </row>
    <row r="93" spans="1:12" ht="22.5">
      <c r="A93" s="334">
        <v>513</v>
      </c>
      <c r="B93" s="125" t="str">
        <f>+VLOOKUP(A93,'[1]LISTA FILTRADO'!$A$2:$B$620,2,FALSE)</f>
        <v>Yacimientos Petrolíferos Fiscales Bolivianos</v>
      </c>
      <c r="C93" s="126">
        <v>42748</v>
      </c>
      <c r="D93" s="126" t="s">
        <v>2243</v>
      </c>
      <c r="E93" s="127" t="s">
        <v>15</v>
      </c>
      <c r="F93" s="127">
        <v>355661</v>
      </c>
      <c r="G93" s="127"/>
      <c r="H93" s="335" t="s">
        <v>2242</v>
      </c>
      <c r="I93" s="128">
        <v>50</v>
      </c>
      <c r="J93" s="128">
        <v>0</v>
      </c>
      <c r="K93" s="129">
        <f t="shared" si="1"/>
        <v>50</v>
      </c>
      <c r="L93" s="130" t="s">
        <v>1420</v>
      </c>
    </row>
    <row r="94" spans="1:12" ht="33.75">
      <c r="A94" s="334" t="s">
        <v>629</v>
      </c>
      <c r="B94" s="125" t="str">
        <f>+VLOOKUP(A94,'[1]LISTA FILTRADO'!$A$2:$B$620,2,FALSE)</f>
        <v>Dirección General De Administración Y Finanzas Territoriales</v>
      </c>
      <c r="C94" s="126">
        <v>42748</v>
      </c>
      <c r="D94" s="126" t="s">
        <v>3634</v>
      </c>
      <c r="E94" s="127" t="s">
        <v>1285</v>
      </c>
      <c r="F94" s="127">
        <v>12362001</v>
      </c>
      <c r="G94" s="127"/>
      <c r="H94" s="335" t="s">
        <v>3635</v>
      </c>
      <c r="I94" s="128">
        <v>0</v>
      </c>
      <c r="J94" s="128">
        <v>278890.12</v>
      </c>
      <c r="K94" s="129">
        <f t="shared" si="1"/>
        <v>278890.12</v>
      </c>
      <c r="L94" s="130" t="s">
        <v>1420</v>
      </c>
    </row>
    <row r="95" spans="1:12" ht="45">
      <c r="A95" s="334" t="s">
        <v>627</v>
      </c>
      <c r="B95" s="125" t="str">
        <f>+VLOOKUP(A95,'[1]LISTA FILTRADO'!$A$2:$B$620,2,FALSE)</f>
        <v>Dirección General De Crédito Público</v>
      </c>
      <c r="C95" s="126">
        <v>42751</v>
      </c>
      <c r="D95" s="126" t="s">
        <v>1882</v>
      </c>
      <c r="E95" s="127" t="s">
        <v>6</v>
      </c>
      <c r="F95" s="127">
        <v>877128</v>
      </c>
      <c r="G95" s="127"/>
      <c r="H95" s="335" t="s">
        <v>1883</v>
      </c>
      <c r="I95" s="128">
        <v>0</v>
      </c>
      <c r="J95" s="128">
        <v>2516681.87</v>
      </c>
      <c r="K95" s="129">
        <f t="shared" si="1"/>
        <v>2516681.87</v>
      </c>
      <c r="L95" s="130" t="s">
        <v>1420</v>
      </c>
    </row>
    <row r="96" spans="1:12" ht="33.75">
      <c r="A96" s="334" t="s">
        <v>626</v>
      </c>
      <c r="B96" s="125" t="str">
        <f>+VLOOKUP(A96,'[1]LISTA FILTRADO'!$A$2:$B$620,2,FALSE)</f>
        <v>Dirección General De Programación Y Operaciones Del Tesoro</v>
      </c>
      <c r="C96" s="126">
        <v>42751</v>
      </c>
      <c r="D96" s="126" t="s">
        <v>2845</v>
      </c>
      <c r="E96" s="127" t="s">
        <v>6</v>
      </c>
      <c r="F96" s="127">
        <v>877114</v>
      </c>
      <c r="G96" s="127"/>
      <c r="H96" s="335" t="s">
        <v>2846</v>
      </c>
      <c r="I96" s="128">
        <v>0</v>
      </c>
      <c r="J96" s="128">
        <v>0.02</v>
      </c>
      <c r="K96" s="129">
        <f t="shared" si="1"/>
        <v>0.02</v>
      </c>
      <c r="L96" s="130" t="s">
        <v>1420</v>
      </c>
    </row>
    <row r="97" spans="1:12" ht="33.75">
      <c r="A97" s="334">
        <v>513</v>
      </c>
      <c r="B97" s="125" t="str">
        <f>+VLOOKUP(A97,'[1]LISTA FILTRADO'!$A$2:$B$620,2,FALSE)</f>
        <v>Yacimientos Petrolíferos Fiscales Bolivianos</v>
      </c>
      <c r="C97" s="126">
        <v>42751</v>
      </c>
      <c r="D97" s="126" t="s">
        <v>2244</v>
      </c>
      <c r="E97" s="127" t="s">
        <v>11</v>
      </c>
      <c r="F97" s="127">
        <v>877098</v>
      </c>
      <c r="G97" s="127"/>
      <c r="H97" s="335" t="s">
        <v>2245</v>
      </c>
      <c r="I97" s="128">
        <v>270</v>
      </c>
      <c r="J97" s="128">
        <v>0</v>
      </c>
      <c r="K97" s="129">
        <f t="shared" si="1"/>
        <v>270</v>
      </c>
      <c r="L97" s="130" t="s">
        <v>1420</v>
      </c>
    </row>
    <row r="98" spans="1:12" ht="22.5">
      <c r="A98" s="334" t="s">
        <v>627</v>
      </c>
      <c r="B98" s="125" t="str">
        <f>+VLOOKUP(A98,'[1]LISTA FILTRADO'!$A$2:$B$620,2,FALSE)</f>
        <v>Dirección General De Crédito Público</v>
      </c>
      <c r="C98" s="126">
        <v>42751</v>
      </c>
      <c r="D98" s="126" t="s">
        <v>3480</v>
      </c>
      <c r="E98" s="127" t="s">
        <v>11</v>
      </c>
      <c r="F98" s="127">
        <v>877088</v>
      </c>
      <c r="G98" s="127"/>
      <c r="H98" s="335" t="s">
        <v>3481</v>
      </c>
      <c r="I98" s="128">
        <v>50</v>
      </c>
      <c r="J98" s="128">
        <v>0</v>
      </c>
      <c r="K98" s="129">
        <f t="shared" si="1"/>
        <v>50</v>
      </c>
      <c r="L98" s="130" t="s">
        <v>1420</v>
      </c>
    </row>
    <row r="99" spans="1:12" ht="33.75">
      <c r="A99" s="334" t="s">
        <v>626</v>
      </c>
      <c r="B99" s="125" t="str">
        <f>+VLOOKUP(A99,'[1]LISTA FILTRADO'!$A$2:$B$620,2,FALSE)</f>
        <v>Dirección General De Programación Y Operaciones Del Tesoro</v>
      </c>
      <c r="C99" s="126">
        <v>42751</v>
      </c>
      <c r="D99" s="126" t="s">
        <v>2847</v>
      </c>
      <c r="E99" s="127" t="s">
        <v>6</v>
      </c>
      <c r="F99" s="127">
        <v>790703</v>
      </c>
      <c r="G99" s="127"/>
      <c r="H99" s="335" t="s">
        <v>2848</v>
      </c>
      <c r="I99" s="128">
        <v>0</v>
      </c>
      <c r="J99" s="128">
        <v>12495.43</v>
      </c>
      <c r="K99" s="129">
        <f t="shared" si="1"/>
        <v>12495.43</v>
      </c>
      <c r="L99" s="130" t="s">
        <v>1420</v>
      </c>
    </row>
    <row r="100" spans="1:12" ht="33.75">
      <c r="A100" s="334" t="s">
        <v>626</v>
      </c>
      <c r="B100" s="125" t="str">
        <f>+VLOOKUP(A100,'[1]LISTA FILTRADO'!$A$2:$B$620,2,FALSE)</f>
        <v>Dirección General De Programación Y Operaciones Del Tesoro</v>
      </c>
      <c r="C100" s="126">
        <v>42751</v>
      </c>
      <c r="D100" s="126" t="s">
        <v>2849</v>
      </c>
      <c r="E100" s="127" t="s">
        <v>6</v>
      </c>
      <c r="F100" s="127">
        <v>790702</v>
      </c>
      <c r="G100" s="127"/>
      <c r="H100" s="335" t="s">
        <v>2850</v>
      </c>
      <c r="I100" s="128">
        <v>0</v>
      </c>
      <c r="J100" s="128">
        <v>1083.7</v>
      </c>
      <c r="K100" s="129">
        <f t="shared" si="1"/>
        <v>1083.7</v>
      </c>
      <c r="L100" s="130" t="s">
        <v>1420</v>
      </c>
    </row>
    <row r="101" spans="1:12" ht="33.75">
      <c r="A101" s="334" t="s">
        <v>626</v>
      </c>
      <c r="B101" s="125" t="str">
        <f>+VLOOKUP(A101,'[1]LISTA FILTRADO'!$A$2:$B$620,2,FALSE)</f>
        <v>Dirección General De Programación Y Operaciones Del Tesoro</v>
      </c>
      <c r="C101" s="126">
        <v>42751</v>
      </c>
      <c r="D101" s="126" t="s">
        <v>2851</v>
      </c>
      <c r="E101" s="127" t="s">
        <v>6</v>
      </c>
      <c r="F101" s="127">
        <v>790698</v>
      </c>
      <c r="G101" s="127"/>
      <c r="H101" s="335" t="s">
        <v>2852</v>
      </c>
      <c r="I101" s="128">
        <v>0</v>
      </c>
      <c r="J101" s="128">
        <v>1040</v>
      </c>
      <c r="K101" s="129">
        <f t="shared" si="1"/>
        <v>1040</v>
      </c>
      <c r="L101" s="130" t="s">
        <v>1420</v>
      </c>
    </row>
    <row r="102" spans="1:12" ht="33.75">
      <c r="A102" s="334" t="s">
        <v>629</v>
      </c>
      <c r="B102" s="125" t="str">
        <f>+VLOOKUP(A102,'[1]LISTA FILTRADO'!$A$2:$B$620,2,FALSE)</f>
        <v>Dirección General De Administración Y Finanzas Territoriales</v>
      </c>
      <c r="C102" s="126">
        <v>42751</v>
      </c>
      <c r="D102" s="126" t="s">
        <v>3636</v>
      </c>
      <c r="E102" s="127" t="s">
        <v>1285</v>
      </c>
      <c r="F102" s="127">
        <v>12374197</v>
      </c>
      <c r="G102" s="127"/>
      <c r="H102" s="335" t="s">
        <v>3637</v>
      </c>
      <c r="I102" s="128">
        <v>0</v>
      </c>
      <c r="J102" s="128">
        <v>4164329.96</v>
      </c>
      <c r="K102" s="129">
        <f t="shared" si="1"/>
        <v>4164329.96</v>
      </c>
      <c r="L102" s="130" t="s">
        <v>1420</v>
      </c>
    </row>
    <row r="103" spans="1:12" ht="45">
      <c r="A103" s="334">
        <v>513</v>
      </c>
      <c r="B103" s="125" t="str">
        <f>+VLOOKUP(A103,'[1]LISTA FILTRADO'!$A$2:$B$620,2,FALSE)</f>
        <v>Yacimientos Petrolíferos Fiscales Bolivianos</v>
      </c>
      <c r="C103" s="126">
        <v>42752</v>
      </c>
      <c r="D103" s="126" t="s">
        <v>2246</v>
      </c>
      <c r="E103" s="127" t="s">
        <v>11</v>
      </c>
      <c r="F103" s="127">
        <v>877156</v>
      </c>
      <c r="G103" s="127"/>
      <c r="H103" s="335" t="s">
        <v>2247</v>
      </c>
      <c r="I103" s="128">
        <v>270</v>
      </c>
      <c r="J103" s="128">
        <v>0</v>
      </c>
      <c r="K103" s="129">
        <f t="shared" si="1"/>
        <v>270</v>
      </c>
      <c r="L103" s="130" t="s">
        <v>1420</v>
      </c>
    </row>
    <row r="104" spans="1:12" ht="45">
      <c r="A104" s="334">
        <v>513</v>
      </c>
      <c r="B104" s="125" t="str">
        <f>+VLOOKUP(A104,'[1]LISTA FILTRADO'!$A$2:$B$620,2,FALSE)</f>
        <v>Yacimientos Petrolíferos Fiscales Bolivianos</v>
      </c>
      <c r="C104" s="126">
        <v>42752</v>
      </c>
      <c r="D104" s="126" t="s">
        <v>2248</v>
      </c>
      <c r="E104" s="127" t="s">
        <v>11</v>
      </c>
      <c r="F104" s="127">
        <v>877215</v>
      </c>
      <c r="G104" s="127"/>
      <c r="H104" s="335" t="s">
        <v>2249</v>
      </c>
      <c r="I104" s="128">
        <v>4553.38</v>
      </c>
      <c r="J104" s="128">
        <v>0</v>
      </c>
      <c r="K104" s="129">
        <f t="shared" si="1"/>
        <v>4553.38</v>
      </c>
      <c r="L104" s="130" t="s">
        <v>1420</v>
      </c>
    </row>
    <row r="105" spans="1:12" ht="33.75">
      <c r="A105" s="334">
        <v>291</v>
      </c>
      <c r="B105" s="125" t="str">
        <f>+VLOOKUP(A105,'[1]LISTA FILTRADO'!$A$2:$B$620,2,FALSE)</f>
        <v>Administradora Boliviana De Carreteras</v>
      </c>
      <c r="C105" s="126">
        <v>42752</v>
      </c>
      <c r="D105" s="126" t="s">
        <v>2017</v>
      </c>
      <c r="E105" s="127" t="s">
        <v>11</v>
      </c>
      <c r="F105" s="127">
        <v>357918</v>
      </c>
      <c r="G105" s="127"/>
      <c r="H105" s="335" t="s">
        <v>2018</v>
      </c>
      <c r="I105" s="128">
        <v>50</v>
      </c>
      <c r="J105" s="128">
        <v>0</v>
      </c>
      <c r="K105" s="129">
        <f t="shared" si="1"/>
        <v>50</v>
      </c>
      <c r="L105" s="130" t="s">
        <v>1420</v>
      </c>
    </row>
    <row r="106" spans="1:12" ht="33.75">
      <c r="A106" s="334">
        <v>513</v>
      </c>
      <c r="B106" s="125" t="str">
        <f>+VLOOKUP(A106,'[1]LISTA FILTRADO'!$A$2:$B$620,2,FALSE)</f>
        <v>Yacimientos Petrolíferos Fiscales Bolivianos</v>
      </c>
      <c r="C106" s="126">
        <v>42753</v>
      </c>
      <c r="D106" s="126" t="s">
        <v>2250</v>
      </c>
      <c r="E106" s="127" t="s">
        <v>11</v>
      </c>
      <c r="F106" s="127">
        <v>877253</v>
      </c>
      <c r="G106" s="127"/>
      <c r="H106" s="335" t="s">
        <v>2251</v>
      </c>
      <c r="I106" s="128">
        <v>270</v>
      </c>
      <c r="J106" s="128">
        <v>0</v>
      </c>
      <c r="K106" s="129">
        <f t="shared" si="1"/>
        <v>270</v>
      </c>
      <c r="L106" s="130" t="s">
        <v>1420</v>
      </c>
    </row>
    <row r="107" spans="1:12" ht="33.75">
      <c r="A107" s="334" t="s">
        <v>626</v>
      </c>
      <c r="B107" s="125" t="str">
        <f>+VLOOKUP(A107,'[1]LISTA FILTRADO'!$A$2:$B$620,2,FALSE)</f>
        <v>Dirección General De Programación Y Operaciones Del Tesoro</v>
      </c>
      <c r="C107" s="126">
        <v>42753</v>
      </c>
      <c r="D107" s="126" t="s">
        <v>2853</v>
      </c>
      <c r="E107" s="127" t="s">
        <v>6</v>
      </c>
      <c r="F107" s="127">
        <v>791630</v>
      </c>
      <c r="G107" s="127"/>
      <c r="H107" s="335" t="s">
        <v>2854</v>
      </c>
      <c r="I107" s="128">
        <v>0</v>
      </c>
      <c r="J107" s="128">
        <v>173432.97</v>
      </c>
      <c r="K107" s="129">
        <f t="shared" si="1"/>
        <v>173432.97</v>
      </c>
      <c r="L107" s="130" t="s">
        <v>1420</v>
      </c>
    </row>
    <row r="108" spans="1:12" ht="33.75">
      <c r="A108" s="334" t="s">
        <v>626</v>
      </c>
      <c r="B108" s="125" t="str">
        <f>+VLOOKUP(A108,'[1]LISTA FILTRADO'!$A$2:$B$620,2,FALSE)</f>
        <v>Dirección General De Programación Y Operaciones Del Tesoro</v>
      </c>
      <c r="C108" s="126">
        <v>42753</v>
      </c>
      <c r="D108" s="126" t="s">
        <v>2855</v>
      </c>
      <c r="E108" s="127" t="s">
        <v>6</v>
      </c>
      <c r="F108" s="127">
        <v>791629</v>
      </c>
      <c r="G108" s="127"/>
      <c r="H108" s="335" t="s">
        <v>2856</v>
      </c>
      <c r="I108" s="128">
        <v>0</v>
      </c>
      <c r="J108" s="128">
        <v>2350.69</v>
      </c>
      <c r="K108" s="129">
        <f t="shared" si="1"/>
        <v>2350.69</v>
      </c>
      <c r="L108" s="130" t="s">
        <v>1420</v>
      </c>
    </row>
    <row r="109" spans="1:12" ht="33.75">
      <c r="A109" s="334" t="s">
        <v>629</v>
      </c>
      <c r="B109" s="125" t="str">
        <f>+VLOOKUP(A109,'[1]LISTA FILTRADO'!$A$2:$B$620,2,FALSE)</f>
        <v>Dirección General De Administración Y Finanzas Territoriales</v>
      </c>
      <c r="C109" s="126">
        <v>42753</v>
      </c>
      <c r="D109" s="126" t="s">
        <v>3638</v>
      </c>
      <c r="E109" s="127" t="s">
        <v>6</v>
      </c>
      <c r="F109" s="127">
        <v>791628</v>
      </c>
      <c r="G109" s="127"/>
      <c r="H109" s="335" t="s">
        <v>2915</v>
      </c>
      <c r="I109" s="128">
        <v>0</v>
      </c>
      <c r="J109" s="128">
        <v>1691.66</v>
      </c>
      <c r="K109" s="129">
        <f t="shared" si="1"/>
        <v>1691.66</v>
      </c>
      <c r="L109" s="130" t="s">
        <v>1420</v>
      </c>
    </row>
    <row r="110" spans="1:12" ht="33.75">
      <c r="A110" s="334" t="s">
        <v>626</v>
      </c>
      <c r="B110" s="125" t="str">
        <f>+VLOOKUP(A110,'[1]LISTA FILTRADO'!$A$2:$B$620,2,FALSE)</f>
        <v>Dirección General De Programación Y Operaciones Del Tesoro</v>
      </c>
      <c r="C110" s="126">
        <v>42753</v>
      </c>
      <c r="D110" s="126" t="s">
        <v>2857</v>
      </c>
      <c r="E110" s="127" t="s">
        <v>6</v>
      </c>
      <c r="F110" s="127">
        <v>791626</v>
      </c>
      <c r="G110" s="127"/>
      <c r="H110" s="335" t="s">
        <v>2858</v>
      </c>
      <c r="I110" s="128">
        <v>0</v>
      </c>
      <c r="J110" s="128">
        <v>2175.7800000000002</v>
      </c>
      <c r="K110" s="129">
        <f t="shared" si="1"/>
        <v>2175.7800000000002</v>
      </c>
      <c r="L110" s="130" t="s">
        <v>1420</v>
      </c>
    </row>
    <row r="111" spans="1:12" ht="45">
      <c r="A111" s="334">
        <v>310</v>
      </c>
      <c r="B111" s="125" t="str">
        <f>+VLOOKUP(A111,'[1]LISTA FILTRADO'!$A$2:$B$620,2,FALSE)</f>
        <v>Autoridad De Regulación Y Fiscalización De Telecomunicaciones Y Transportes</v>
      </c>
      <c r="C111" s="126">
        <v>42753</v>
      </c>
      <c r="D111" s="126" t="s">
        <v>2084</v>
      </c>
      <c r="E111" s="127" t="s">
        <v>15</v>
      </c>
      <c r="F111" s="127">
        <v>1522</v>
      </c>
      <c r="G111" s="127"/>
      <c r="H111" s="335" t="s">
        <v>2085</v>
      </c>
      <c r="I111" s="128">
        <v>280.84000000000003</v>
      </c>
      <c r="J111" s="128">
        <v>0</v>
      </c>
      <c r="K111" s="129">
        <f t="shared" si="1"/>
        <v>280.84000000000003</v>
      </c>
      <c r="L111" s="130" t="s">
        <v>1420</v>
      </c>
    </row>
    <row r="112" spans="1:12" ht="22.5">
      <c r="A112" s="334">
        <v>513</v>
      </c>
      <c r="B112" s="125" t="str">
        <f>+VLOOKUP(A112,'[1]LISTA FILTRADO'!$A$2:$B$620,2,FALSE)</f>
        <v>Yacimientos Petrolíferos Fiscales Bolivianos</v>
      </c>
      <c r="C112" s="126">
        <v>42753</v>
      </c>
      <c r="D112" s="126" t="s">
        <v>2252</v>
      </c>
      <c r="E112" s="127" t="s">
        <v>15</v>
      </c>
      <c r="F112" s="127">
        <v>358916</v>
      </c>
      <c r="G112" s="127"/>
      <c r="H112" s="335" t="s">
        <v>2253</v>
      </c>
      <c r="I112" s="128">
        <v>50</v>
      </c>
      <c r="J112" s="128">
        <v>0</v>
      </c>
      <c r="K112" s="129">
        <f t="shared" si="1"/>
        <v>50</v>
      </c>
      <c r="L112" s="130" t="s">
        <v>1420</v>
      </c>
    </row>
    <row r="113" spans="1:12" ht="45">
      <c r="A113" s="334" t="s">
        <v>627</v>
      </c>
      <c r="B113" s="125" t="str">
        <f>+VLOOKUP(A113,'[1]LISTA FILTRADO'!$A$2:$B$620,2,FALSE)</f>
        <v>Dirección General De Crédito Público</v>
      </c>
      <c r="C113" s="126">
        <v>42754</v>
      </c>
      <c r="D113" s="126" t="s">
        <v>3482</v>
      </c>
      <c r="E113" s="127" t="s">
        <v>11</v>
      </c>
      <c r="F113" s="127">
        <v>877417</v>
      </c>
      <c r="G113" s="127"/>
      <c r="H113" s="335" t="s">
        <v>3483</v>
      </c>
      <c r="I113" s="128">
        <v>50</v>
      </c>
      <c r="J113" s="128">
        <v>0</v>
      </c>
      <c r="K113" s="129">
        <f t="shared" si="1"/>
        <v>50</v>
      </c>
      <c r="L113" s="130" t="s">
        <v>1420</v>
      </c>
    </row>
    <row r="114" spans="1:12" ht="33.75">
      <c r="A114" s="334" t="s">
        <v>626</v>
      </c>
      <c r="B114" s="125" t="str">
        <f>+VLOOKUP(A114,'[1]LISTA FILTRADO'!$A$2:$B$620,2,FALSE)</f>
        <v>Dirección General De Programación Y Operaciones Del Tesoro</v>
      </c>
      <c r="C114" s="126">
        <v>42754</v>
      </c>
      <c r="D114" s="126" t="s">
        <v>2859</v>
      </c>
      <c r="E114" s="127" t="s">
        <v>11</v>
      </c>
      <c r="F114" s="127">
        <v>877467</v>
      </c>
      <c r="G114" s="127"/>
      <c r="H114" s="335" t="s">
        <v>2860</v>
      </c>
      <c r="I114" s="128">
        <v>50</v>
      </c>
      <c r="J114" s="128">
        <v>0</v>
      </c>
      <c r="K114" s="129">
        <f t="shared" si="1"/>
        <v>50</v>
      </c>
      <c r="L114" s="130" t="s">
        <v>1420</v>
      </c>
    </row>
    <row r="115" spans="1:12" ht="45">
      <c r="A115" s="334" t="s">
        <v>629</v>
      </c>
      <c r="B115" s="125" t="str">
        <f>+VLOOKUP(A115,'[1]LISTA FILTRADO'!$A$2:$B$620,2,FALSE)</f>
        <v>Dirección General De Administración Y Finanzas Territoriales</v>
      </c>
      <c r="C115" s="126">
        <v>42754</v>
      </c>
      <c r="D115" s="126" t="s">
        <v>3639</v>
      </c>
      <c r="E115" s="127" t="s">
        <v>6</v>
      </c>
      <c r="F115" s="127">
        <v>877490</v>
      </c>
      <c r="G115" s="127"/>
      <c r="H115" s="335" t="s">
        <v>3640</v>
      </c>
      <c r="I115" s="128">
        <v>0</v>
      </c>
      <c r="J115" s="128">
        <v>58769.17</v>
      </c>
      <c r="K115" s="129">
        <f t="shared" si="1"/>
        <v>58769.17</v>
      </c>
      <c r="L115" s="130" t="s">
        <v>1420</v>
      </c>
    </row>
    <row r="116" spans="1:12" ht="33.75">
      <c r="A116" s="334" t="s">
        <v>627</v>
      </c>
      <c r="B116" s="125" t="str">
        <f>+VLOOKUP(A116,'[1]LISTA FILTRADO'!$A$2:$B$620,2,FALSE)</f>
        <v>Dirección General De Crédito Público</v>
      </c>
      <c r="C116" s="126">
        <v>42754</v>
      </c>
      <c r="D116" s="126" t="s">
        <v>3484</v>
      </c>
      <c r="E116" s="127" t="s">
        <v>11</v>
      </c>
      <c r="F116" s="127">
        <v>8922</v>
      </c>
      <c r="G116" s="127"/>
      <c r="H116" s="335" t="s">
        <v>3485</v>
      </c>
      <c r="I116" s="128">
        <v>278.70999999999998</v>
      </c>
      <c r="J116" s="128">
        <v>0</v>
      </c>
      <c r="K116" s="129">
        <f t="shared" si="1"/>
        <v>278.70999999999998</v>
      </c>
      <c r="L116" s="130" t="s">
        <v>1420</v>
      </c>
    </row>
    <row r="117" spans="1:12" ht="33.75">
      <c r="A117" s="334" t="s">
        <v>626</v>
      </c>
      <c r="B117" s="125" t="str">
        <f>+VLOOKUP(A117,'[1]LISTA FILTRADO'!$A$2:$B$620,2,FALSE)</f>
        <v>Dirección General De Programación Y Operaciones Del Tesoro</v>
      </c>
      <c r="C117" s="126">
        <v>42755</v>
      </c>
      <c r="D117" s="126" t="s">
        <v>2861</v>
      </c>
      <c r="E117" s="127" t="s">
        <v>11</v>
      </c>
      <c r="F117" s="127">
        <v>877572</v>
      </c>
      <c r="G117" s="127"/>
      <c r="H117" s="335" t="s">
        <v>2862</v>
      </c>
      <c r="I117" s="128">
        <v>50</v>
      </c>
      <c r="J117" s="128">
        <v>0</v>
      </c>
      <c r="K117" s="129">
        <f t="shared" si="1"/>
        <v>50</v>
      </c>
      <c r="L117" s="130" t="s">
        <v>1420</v>
      </c>
    </row>
    <row r="118" spans="1:12" ht="33.75">
      <c r="A118" s="334" t="s">
        <v>627</v>
      </c>
      <c r="B118" s="125" t="str">
        <f>+VLOOKUP(A118,'[1]LISTA FILTRADO'!$A$2:$B$620,2,FALSE)</f>
        <v>Dirección General De Crédito Público</v>
      </c>
      <c r="C118" s="126">
        <v>42755</v>
      </c>
      <c r="D118" s="126" t="s">
        <v>3486</v>
      </c>
      <c r="E118" s="127" t="s">
        <v>6</v>
      </c>
      <c r="F118" s="127">
        <v>877545</v>
      </c>
      <c r="G118" s="127"/>
      <c r="H118" s="335" t="s">
        <v>3487</v>
      </c>
      <c r="I118" s="128">
        <v>0</v>
      </c>
      <c r="J118" s="128">
        <v>100000</v>
      </c>
      <c r="K118" s="129">
        <f t="shared" si="1"/>
        <v>100000</v>
      </c>
      <c r="L118" s="130" t="s">
        <v>1420</v>
      </c>
    </row>
    <row r="119" spans="1:12" ht="45">
      <c r="A119" s="334">
        <v>513</v>
      </c>
      <c r="B119" s="125" t="str">
        <f>+VLOOKUP(A119,'[1]LISTA FILTRADO'!$A$2:$B$620,2,FALSE)</f>
        <v>Yacimientos Petrolíferos Fiscales Bolivianos</v>
      </c>
      <c r="C119" s="126">
        <v>42755</v>
      </c>
      <c r="D119" s="126" t="s">
        <v>2254</v>
      </c>
      <c r="E119" s="127" t="s">
        <v>15</v>
      </c>
      <c r="F119" s="127">
        <v>360388</v>
      </c>
      <c r="G119" s="127"/>
      <c r="H119" s="335" t="s">
        <v>2255</v>
      </c>
      <c r="I119" s="128">
        <v>50</v>
      </c>
      <c r="J119" s="128">
        <v>0</v>
      </c>
      <c r="K119" s="129">
        <f t="shared" si="1"/>
        <v>50</v>
      </c>
      <c r="L119" s="130" t="s">
        <v>1420</v>
      </c>
    </row>
    <row r="120" spans="1:12" ht="45">
      <c r="A120" s="334">
        <v>513</v>
      </c>
      <c r="B120" s="125" t="str">
        <f>+VLOOKUP(A120,'[1]LISTA FILTRADO'!$A$2:$B$620,2,FALSE)</f>
        <v>Yacimientos Petrolíferos Fiscales Bolivianos</v>
      </c>
      <c r="C120" s="126">
        <v>42755</v>
      </c>
      <c r="D120" s="126" t="s">
        <v>2256</v>
      </c>
      <c r="E120" s="127" t="s">
        <v>15</v>
      </c>
      <c r="F120" s="127">
        <v>360391</v>
      </c>
      <c r="G120" s="127"/>
      <c r="H120" s="335" t="s">
        <v>2257</v>
      </c>
      <c r="I120" s="128">
        <v>50</v>
      </c>
      <c r="J120" s="128">
        <v>0</v>
      </c>
      <c r="K120" s="129">
        <f t="shared" si="1"/>
        <v>50</v>
      </c>
      <c r="L120" s="130" t="s">
        <v>1420</v>
      </c>
    </row>
    <row r="121" spans="1:12" ht="45">
      <c r="A121" s="334">
        <v>287</v>
      </c>
      <c r="B121" s="125" t="str">
        <f>+VLOOKUP(A121,'[1]LISTA FILTRADO'!$A$2:$B$620,2,FALSE)</f>
        <v>Fondo Nacional De Inversión Productiva Y Social</v>
      </c>
      <c r="C121" s="126">
        <v>42755</v>
      </c>
      <c r="D121" s="126" t="s">
        <v>1989</v>
      </c>
      <c r="E121" s="127" t="s">
        <v>11</v>
      </c>
      <c r="F121" s="127">
        <v>360917</v>
      </c>
      <c r="G121" s="127"/>
      <c r="H121" s="335" t="s">
        <v>1990</v>
      </c>
      <c r="I121" s="128">
        <v>50</v>
      </c>
      <c r="J121" s="128">
        <v>0</v>
      </c>
      <c r="K121" s="129">
        <f t="shared" si="1"/>
        <v>50</v>
      </c>
      <c r="L121" s="130" t="s">
        <v>1420</v>
      </c>
    </row>
    <row r="122" spans="1:12" ht="33.75">
      <c r="A122" s="334">
        <v>513</v>
      </c>
      <c r="B122" s="125" t="str">
        <f>+VLOOKUP(A122,'[1]LISTA FILTRADO'!$A$2:$B$620,2,FALSE)</f>
        <v>Yacimientos Petrolíferos Fiscales Bolivianos</v>
      </c>
      <c r="C122" s="126">
        <v>42759</v>
      </c>
      <c r="D122" s="126" t="s">
        <v>2258</v>
      </c>
      <c r="E122" s="127" t="s">
        <v>11</v>
      </c>
      <c r="F122" s="127">
        <v>877687</v>
      </c>
      <c r="G122" s="127"/>
      <c r="H122" s="335" t="s">
        <v>1379</v>
      </c>
      <c r="I122" s="128">
        <v>270</v>
      </c>
      <c r="J122" s="128">
        <v>0</v>
      </c>
      <c r="K122" s="129">
        <f t="shared" si="1"/>
        <v>270</v>
      </c>
      <c r="L122" s="130" t="s">
        <v>1420</v>
      </c>
    </row>
    <row r="123" spans="1:12" ht="45">
      <c r="A123" s="334" t="s">
        <v>626</v>
      </c>
      <c r="B123" s="125" t="str">
        <f>+VLOOKUP(A123,'[1]LISTA FILTRADO'!$A$2:$B$620,2,FALSE)</f>
        <v>Dirección General De Programación Y Operaciones Del Tesoro</v>
      </c>
      <c r="C123" s="126">
        <v>42759</v>
      </c>
      <c r="D123" s="126" t="s">
        <v>2863</v>
      </c>
      <c r="E123" s="127" t="s">
        <v>11</v>
      </c>
      <c r="F123" s="127">
        <v>877685</v>
      </c>
      <c r="G123" s="127"/>
      <c r="H123" s="335" t="s">
        <v>2864</v>
      </c>
      <c r="I123" s="128">
        <v>50</v>
      </c>
      <c r="J123" s="128">
        <v>0</v>
      </c>
      <c r="K123" s="129">
        <f t="shared" si="1"/>
        <v>50</v>
      </c>
      <c r="L123" s="130" t="s">
        <v>1420</v>
      </c>
    </row>
    <row r="124" spans="1:12" ht="33.75">
      <c r="A124" s="334" t="s">
        <v>627</v>
      </c>
      <c r="B124" s="125" t="str">
        <f>+VLOOKUP(A124,'[1]LISTA FILTRADO'!$A$2:$B$620,2,FALSE)</f>
        <v>Dirección General De Crédito Público</v>
      </c>
      <c r="C124" s="126">
        <v>42759</v>
      </c>
      <c r="D124" s="126" t="s">
        <v>3488</v>
      </c>
      <c r="E124" s="127" t="s">
        <v>6</v>
      </c>
      <c r="F124" s="127">
        <v>877684</v>
      </c>
      <c r="G124" s="127"/>
      <c r="H124" s="335" t="s">
        <v>3489</v>
      </c>
      <c r="I124" s="128">
        <v>0</v>
      </c>
      <c r="J124" s="128">
        <v>99900000</v>
      </c>
      <c r="K124" s="129">
        <f t="shared" si="1"/>
        <v>99900000</v>
      </c>
      <c r="L124" s="130" t="s">
        <v>1420</v>
      </c>
    </row>
    <row r="125" spans="1:12" ht="45">
      <c r="A125" s="334">
        <v>134</v>
      </c>
      <c r="B125" s="125" t="str">
        <f>+VLOOKUP(A125,'[1]LISTA FILTRADO'!$A$2:$B$620,2,FALSE)</f>
        <v>Consejo Nacional De Vivienda Policial</v>
      </c>
      <c r="C125" s="126">
        <v>42759</v>
      </c>
      <c r="D125" s="126" t="s">
        <v>1939</v>
      </c>
      <c r="E125" s="127" t="s">
        <v>6</v>
      </c>
      <c r="F125" s="127">
        <v>877645</v>
      </c>
      <c r="G125" s="127"/>
      <c r="H125" s="335" t="s">
        <v>1940</v>
      </c>
      <c r="I125" s="128">
        <v>0</v>
      </c>
      <c r="J125" s="128">
        <v>69600</v>
      </c>
      <c r="K125" s="129">
        <f t="shared" si="1"/>
        <v>69600</v>
      </c>
      <c r="L125" s="130" t="s">
        <v>1420</v>
      </c>
    </row>
    <row r="126" spans="1:12" ht="45">
      <c r="A126" s="334" t="s">
        <v>627</v>
      </c>
      <c r="B126" s="125" t="str">
        <f>+VLOOKUP(A126,'[1]LISTA FILTRADO'!$A$2:$B$620,2,FALSE)</f>
        <v>Dirección General De Crédito Público</v>
      </c>
      <c r="C126" s="126">
        <v>42759</v>
      </c>
      <c r="D126" s="126" t="s">
        <v>3490</v>
      </c>
      <c r="E126" s="127" t="s">
        <v>13</v>
      </c>
      <c r="F126" s="127">
        <v>877638</v>
      </c>
      <c r="G126" s="127"/>
      <c r="H126" s="335" t="s">
        <v>3491</v>
      </c>
      <c r="I126" s="128">
        <v>5444450</v>
      </c>
      <c r="J126" s="128">
        <v>0</v>
      </c>
      <c r="K126" s="129">
        <f t="shared" si="1"/>
        <v>5444450</v>
      </c>
      <c r="L126" s="130" t="s">
        <v>1420</v>
      </c>
    </row>
    <row r="127" spans="1:12" ht="33.75">
      <c r="A127" s="334">
        <v>513</v>
      </c>
      <c r="B127" s="125" t="str">
        <f>+VLOOKUP(A127,'[1]LISTA FILTRADO'!$A$2:$B$620,2,FALSE)</f>
        <v>Yacimientos Petrolíferos Fiscales Bolivianos</v>
      </c>
      <c r="C127" s="126">
        <v>42759</v>
      </c>
      <c r="D127" s="126" t="s">
        <v>2259</v>
      </c>
      <c r="E127" s="127" t="s">
        <v>11</v>
      </c>
      <c r="F127" s="127">
        <v>877635</v>
      </c>
      <c r="G127" s="127"/>
      <c r="H127" s="335" t="s">
        <v>2260</v>
      </c>
      <c r="I127" s="128">
        <v>50</v>
      </c>
      <c r="J127" s="128">
        <v>0</v>
      </c>
      <c r="K127" s="129">
        <f t="shared" si="1"/>
        <v>50</v>
      </c>
      <c r="L127" s="130" t="s">
        <v>1420</v>
      </c>
    </row>
    <row r="128" spans="1:12" ht="33.75">
      <c r="A128" s="334">
        <v>513</v>
      </c>
      <c r="B128" s="125" t="str">
        <f>+VLOOKUP(A128,'[1]LISTA FILTRADO'!$A$2:$B$620,2,FALSE)</f>
        <v>Yacimientos Petrolíferos Fiscales Bolivianos</v>
      </c>
      <c r="C128" s="126">
        <v>42759</v>
      </c>
      <c r="D128" s="126" t="s">
        <v>2261</v>
      </c>
      <c r="E128" s="127" t="s">
        <v>15</v>
      </c>
      <c r="F128" s="127">
        <v>361862</v>
      </c>
      <c r="G128" s="127"/>
      <c r="H128" s="335" t="s">
        <v>2262</v>
      </c>
      <c r="I128" s="128">
        <v>50</v>
      </c>
      <c r="J128" s="128">
        <v>0</v>
      </c>
      <c r="K128" s="129">
        <f t="shared" si="1"/>
        <v>50</v>
      </c>
      <c r="L128" s="130" t="s">
        <v>1420</v>
      </c>
    </row>
    <row r="129" spans="1:12" ht="56.25">
      <c r="A129" s="334" t="s">
        <v>624</v>
      </c>
      <c r="B129" s="125" t="str">
        <f>+VLOOKUP(A129,'[1]LISTA FILTRADO'!$A$2:$B$620,2,FALSE)</f>
        <v>Dirección General De Programación Y Operaciones Del Tesoro</v>
      </c>
      <c r="C129" s="126">
        <v>42760</v>
      </c>
      <c r="D129" s="126" t="s">
        <v>2823</v>
      </c>
      <c r="E129" s="127" t="s">
        <v>6</v>
      </c>
      <c r="F129" s="127">
        <v>877782</v>
      </c>
      <c r="G129" s="127"/>
      <c r="H129" s="335" t="s">
        <v>2824</v>
      </c>
      <c r="I129" s="128">
        <v>0</v>
      </c>
      <c r="J129" s="128">
        <v>26514.75</v>
      </c>
      <c r="K129" s="129">
        <f t="shared" si="1"/>
        <v>26514.75</v>
      </c>
      <c r="L129" s="130" t="s">
        <v>1420</v>
      </c>
    </row>
    <row r="130" spans="1:12" ht="45">
      <c r="A130" s="334">
        <v>249</v>
      </c>
      <c r="B130" s="125" t="str">
        <f>+VLOOKUP(A130,'[1]LISTA FILTRADO'!$A$2:$B$620,2,FALSE)</f>
        <v>Central De Abastecimiento Y Suministros De Salud</v>
      </c>
      <c r="C130" s="126">
        <v>42760</v>
      </c>
      <c r="D130" s="126" t="s">
        <v>1975</v>
      </c>
      <c r="E130" s="127" t="s">
        <v>11</v>
      </c>
      <c r="F130" s="127">
        <v>877756</v>
      </c>
      <c r="G130" s="127"/>
      <c r="H130" s="335" t="s">
        <v>1976</v>
      </c>
      <c r="I130" s="128">
        <v>550.23</v>
      </c>
      <c r="J130" s="128">
        <v>0</v>
      </c>
      <c r="K130" s="129">
        <f t="shared" si="1"/>
        <v>550.23</v>
      </c>
      <c r="L130" s="130" t="s">
        <v>1420</v>
      </c>
    </row>
    <row r="131" spans="1:12" ht="45">
      <c r="A131" s="334">
        <v>41</v>
      </c>
      <c r="B131" s="125" t="str">
        <f>+VLOOKUP(A131,'[1]LISTA FILTRADO'!$A$2:$B$620,2,FALSE)</f>
        <v>Ministerio De Desarrollo Productivo Y Economía Plural</v>
      </c>
      <c r="C131" s="126">
        <v>42760</v>
      </c>
      <c r="D131" s="126" t="s">
        <v>1774</v>
      </c>
      <c r="E131" s="127" t="s">
        <v>1469</v>
      </c>
      <c r="F131" s="127">
        <v>12426963</v>
      </c>
      <c r="G131" s="127"/>
      <c r="H131" s="335" t="s">
        <v>1775</v>
      </c>
      <c r="I131" s="128">
        <v>0</v>
      </c>
      <c r="J131" s="128">
        <v>50058.94</v>
      </c>
      <c r="K131" s="129">
        <f t="shared" si="1"/>
        <v>50058.94</v>
      </c>
      <c r="L131" s="130" t="s">
        <v>1420</v>
      </c>
    </row>
    <row r="132" spans="1:12" ht="33.75">
      <c r="A132" s="334" t="s">
        <v>627</v>
      </c>
      <c r="B132" s="125" t="str">
        <f>+VLOOKUP(A132,'[1]LISTA FILTRADO'!$A$2:$B$620,2,FALSE)</f>
        <v>Dirección General De Crédito Público</v>
      </c>
      <c r="C132" s="126">
        <v>42761</v>
      </c>
      <c r="D132" s="126" t="s">
        <v>3492</v>
      </c>
      <c r="E132" s="127" t="s">
        <v>6</v>
      </c>
      <c r="F132" s="127">
        <v>794435</v>
      </c>
      <c r="G132" s="127"/>
      <c r="H132" s="335" t="s">
        <v>3493</v>
      </c>
      <c r="I132" s="128">
        <v>0</v>
      </c>
      <c r="J132" s="128">
        <v>66000</v>
      </c>
      <c r="K132" s="129">
        <f t="shared" si="1"/>
        <v>66000</v>
      </c>
      <c r="L132" s="130" t="s">
        <v>1420</v>
      </c>
    </row>
    <row r="133" spans="1:12" ht="33.75">
      <c r="A133" s="334" t="s">
        <v>629</v>
      </c>
      <c r="B133" s="125" t="str">
        <f>+VLOOKUP(A133,'[1]LISTA FILTRADO'!$A$2:$B$620,2,FALSE)</f>
        <v>Dirección General De Administración Y Finanzas Territoriales</v>
      </c>
      <c r="C133" s="126">
        <v>42761</v>
      </c>
      <c r="D133" s="126" t="s">
        <v>3641</v>
      </c>
      <c r="E133" s="127" t="s">
        <v>1285</v>
      </c>
      <c r="F133" s="127">
        <v>12474498</v>
      </c>
      <c r="G133" s="127"/>
      <c r="H133" s="335" t="s">
        <v>3642</v>
      </c>
      <c r="I133" s="128">
        <v>0</v>
      </c>
      <c r="J133" s="128">
        <v>74994.490000000005</v>
      </c>
      <c r="K133" s="129">
        <f t="shared" si="1"/>
        <v>74994.490000000005</v>
      </c>
      <c r="L133" s="130" t="s">
        <v>1420</v>
      </c>
    </row>
    <row r="134" spans="1:12" ht="33.75">
      <c r="A134" s="334">
        <v>513</v>
      </c>
      <c r="B134" s="125" t="str">
        <f>+VLOOKUP(A134,'[1]LISTA FILTRADO'!$A$2:$B$620,2,FALSE)</f>
        <v>Yacimientos Petrolíferos Fiscales Bolivianos</v>
      </c>
      <c r="C134" s="126">
        <v>42761</v>
      </c>
      <c r="D134" s="126" t="s">
        <v>2263</v>
      </c>
      <c r="E134" s="127" t="s">
        <v>15</v>
      </c>
      <c r="F134" s="127">
        <v>363894</v>
      </c>
      <c r="G134" s="127"/>
      <c r="H134" s="335" t="s">
        <v>2264</v>
      </c>
      <c r="I134" s="128">
        <v>50</v>
      </c>
      <c r="J134" s="128">
        <v>0</v>
      </c>
      <c r="K134" s="129">
        <f t="shared" si="1"/>
        <v>50</v>
      </c>
      <c r="L134" s="130" t="s">
        <v>1420</v>
      </c>
    </row>
    <row r="135" spans="1:12" ht="22.5">
      <c r="A135" s="334">
        <v>513</v>
      </c>
      <c r="B135" s="125" t="str">
        <f>+VLOOKUP(A135,'[1]LISTA FILTRADO'!$A$2:$B$620,2,FALSE)</f>
        <v>Yacimientos Petrolíferos Fiscales Bolivianos</v>
      </c>
      <c r="C135" s="126">
        <v>42761</v>
      </c>
      <c r="D135" s="126" t="s">
        <v>2265</v>
      </c>
      <c r="E135" s="127" t="s">
        <v>15</v>
      </c>
      <c r="F135" s="127">
        <v>363757</v>
      </c>
      <c r="G135" s="127"/>
      <c r="H135" s="335" t="s">
        <v>2266</v>
      </c>
      <c r="I135" s="128">
        <v>50</v>
      </c>
      <c r="J135" s="128">
        <v>0</v>
      </c>
      <c r="K135" s="129">
        <f t="shared" si="1"/>
        <v>50</v>
      </c>
      <c r="L135" s="130" t="s">
        <v>1420</v>
      </c>
    </row>
    <row r="136" spans="1:12">
      <c r="A136" s="334" t="s">
        <v>1307</v>
      </c>
      <c r="B136" s="125" t="str">
        <f>+VLOOKUP(A136,'[1]LISTA FILTRADO'!$A$2:$B$620,2,FALSE)</f>
        <v>GRACOS</v>
      </c>
      <c r="C136" s="126">
        <v>42762</v>
      </c>
      <c r="D136" s="126" t="s">
        <v>3671</v>
      </c>
      <c r="E136" s="127" t="s">
        <v>13</v>
      </c>
      <c r="F136" s="127">
        <v>365203</v>
      </c>
      <c r="G136" s="127"/>
      <c r="H136" s="335" t="s">
        <v>1308</v>
      </c>
      <c r="I136" s="128">
        <v>37269.279999999999</v>
      </c>
      <c r="J136" s="128">
        <v>0</v>
      </c>
      <c r="K136" s="129">
        <f t="shared" si="1"/>
        <v>37269.279999999999</v>
      </c>
      <c r="L136" s="130" t="s">
        <v>1420</v>
      </c>
    </row>
    <row r="137" spans="1:12">
      <c r="A137" s="334" t="s">
        <v>1307</v>
      </c>
      <c r="B137" s="125" t="str">
        <f>+VLOOKUP(A137,'[1]LISTA FILTRADO'!$A$2:$B$620,2,FALSE)</f>
        <v>GRACOS</v>
      </c>
      <c r="C137" s="126">
        <v>42762</v>
      </c>
      <c r="D137" s="126" t="s">
        <v>3672</v>
      </c>
      <c r="E137" s="127" t="s">
        <v>13</v>
      </c>
      <c r="F137" s="127">
        <v>365201</v>
      </c>
      <c r="G137" s="127"/>
      <c r="H137" s="335" t="s">
        <v>1308</v>
      </c>
      <c r="I137" s="128">
        <v>8862.7800000000007</v>
      </c>
      <c r="J137" s="128">
        <v>0</v>
      </c>
      <c r="K137" s="129">
        <f t="shared" ref="K137:K200" si="2">+I137+J137</f>
        <v>8862.7800000000007</v>
      </c>
      <c r="L137" s="130" t="s">
        <v>1420</v>
      </c>
    </row>
    <row r="138" spans="1:12">
      <c r="A138" s="334" t="s">
        <v>1307</v>
      </c>
      <c r="B138" s="125" t="str">
        <f>+VLOOKUP(A138,'[1]LISTA FILTRADO'!$A$2:$B$620,2,FALSE)</f>
        <v>GRACOS</v>
      </c>
      <c r="C138" s="126">
        <v>42762</v>
      </c>
      <c r="D138" s="126" t="s">
        <v>3673</v>
      </c>
      <c r="E138" s="127" t="s">
        <v>13</v>
      </c>
      <c r="F138" s="127">
        <v>365199</v>
      </c>
      <c r="G138" s="127"/>
      <c r="H138" s="335" t="s">
        <v>1308</v>
      </c>
      <c r="I138" s="128">
        <v>2851.2200000000003</v>
      </c>
      <c r="J138" s="128">
        <v>0</v>
      </c>
      <c r="K138" s="129">
        <f t="shared" si="2"/>
        <v>2851.2200000000003</v>
      </c>
      <c r="L138" s="130" t="s">
        <v>1420</v>
      </c>
    </row>
    <row r="139" spans="1:12">
      <c r="A139" s="334" t="s">
        <v>1307</v>
      </c>
      <c r="B139" s="125" t="str">
        <f>+VLOOKUP(A139,'[1]LISTA FILTRADO'!$A$2:$B$620,2,FALSE)</f>
        <v>GRACOS</v>
      </c>
      <c r="C139" s="126">
        <v>42762</v>
      </c>
      <c r="D139" s="126" t="s">
        <v>3674</v>
      </c>
      <c r="E139" s="127" t="s">
        <v>13</v>
      </c>
      <c r="F139" s="127">
        <v>365197</v>
      </c>
      <c r="G139" s="127"/>
      <c r="H139" s="335" t="s">
        <v>1308</v>
      </c>
      <c r="I139" s="128">
        <v>19914.510000000002</v>
      </c>
      <c r="J139" s="128">
        <v>0</v>
      </c>
      <c r="K139" s="129">
        <f t="shared" si="2"/>
        <v>19914.510000000002</v>
      </c>
      <c r="L139" s="130" t="s">
        <v>1420</v>
      </c>
    </row>
    <row r="140" spans="1:12">
      <c r="A140" s="334" t="s">
        <v>1307</v>
      </c>
      <c r="B140" s="125" t="str">
        <f>+VLOOKUP(A140,'[1]LISTA FILTRADO'!$A$2:$B$620,2,FALSE)</f>
        <v>GRACOS</v>
      </c>
      <c r="C140" s="126">
        <v>42762</v>
      </c>
      <c r="D140" s="126" t="s">
        <v>3675</v>
      </c>
      <c r="E140" s="127" t="s">
        <v>13</v>
      </c>
      <c r="F140" s="127">
        <v>365195</v>
      </c>
      <c r="G140" s="127"/>
      <c r="H140" s="335" t="s">
        <v>1308</v>
      </c>
      <c r="I140" s="128">
        <v>42910.05</v>
      </c>
      <c r="J140" s="128">
        <v>0</v>
      </c>
      <c r="K140" s="129">
        <f t="shared" si="2"/>
        <v>42910.05</v>
      </c>
      <c r="L140" s="130" t="s">
        <v>1420</v>
      </c>
    </row>
    <row r="141" spans="1:12">
      <c r="A141" s="334" t="s">
        <v>1307</v>
      </c>
      <c r="B141" s="125" t="str">
        <f>+VLOOKUP(A141,'[1]LISTA FILTRADO'!$A$2:$B$620,2,FALSE)</f>
        <v>GRACOS</v>
      </c>
      <c r="C141" s="126">
        <v>42762</v>
      </c>
      <c r="D141" s="126" t="s">
        <v>3676</v>
      </c>
      <c r="E141" s="127" t="s">
        <v>13</v>
      </c>
      <c r="F141" s="127">
        <v>365193</v>
      </c>
      <c r="G141" s="127"/>
      <c r="H141" s="335" t="s">
        <v>1308</v>
      </c>
      <c r="I141" s="128">
        <v>4795.6900000000005</v>
      </c>
      <c r="J141" s="128">
        <v>0</v>
      </c>
      <c r="K141" s="129">
        <f t="shared" si="2"/>
        <v>4795.6900000000005</v>
      </c>
      <c r="L141" s="130" t="s">
        <v>1420</v>
      </c>
    </row>
    <row r="142" spans="1:12">
      <c r="A142" s="334" t="s">
        <v>1307</v>
      </c>
      <c r="B142" s="125" t="str">
        <f>+VLOOKUP(A142,'[1]LISTA FILTRADO'!$A$2:$B$620,2,FALSE)</f>
        <v>GRACOS</v>
      </c>
      <c r="C142" s="126">
        <v>42762</v>
      </c>
      <c r="D142" s="126" t="s">
        <v>3677</v>
      </c>
      <c r="E142" s="127" t="s">
        <v>13</v>
      </c>
      <c r="F142" s="127">
        <v>365191</v>
      </c>
      <c r="G142" s="127"/>
      <c r="H142" s="335" t="s">
        <v>1308</v>
      </c>
      <c r="I142" s="128">
        <v>4795.6900000000005</v>
      </c>
      <c r="J142" s="128">
        <v>0</v>
      </c>
      <c r="K142" s="129">
        <f t="shared" si="2"/>
        <v>4795.6900000000005</v>
      </c>
      <c r="L142" s="130" t="s">
        <v>1420</v>
      </c>
    </row>
    <row r="143" spans="1:12">
      <c r="A143" s="334" t="s">
        <v>1307</v>
      </c>
      <c r="B143" s="125" t="str">
        <f>+VLOOKUP(A143,'[1]LISTA FILTRADO'!$A$2:$B$620,2,FALSE)</f>
        <v>GRACOS</v>
      </c>
      <c r="C143" s="126">
        <v>42762</v>
      </c>
      <c r="D143" s="126" t="s">
        <v>3678</v>
      </c>
      <c r="E143" s="127" t="s">
        <v>13</v>
      </c>
      <c r="F143" s="127">
        <v>365189</v>
      </c>
      <c r="G143" s="127"/>
      <c r="H143" s="335" t="s">
        <v>1308</v>
      </c>
      <c r="I143" s="128">
        <v>4795.6900000000005</v>
      </c>
      <c r="J143" s="128">
        <v>0</v>
      </c>
      <c r="K143" s="129">
        <f t="shared" si="2"/>
        <v>4795.6900000000005</v>
      </c>
      <c r="L143" s="130" t="s">
        <v>1420</v>
      </c>
    </row>
    <row r="144" spans="1:12">
      <c r="A144" s="334" t="s">
        <v>1307</v>
      </c>
      <c r="B144" s="125" t="str">
        <f>+VLOOKUP(A144,'[1]LISTA FILTRADO'!$A$2:$B$620,2,FALSE)</f>
        <v>GRACOS</v>
      </c>
      <c r="C144" s="126">
        <v>42762</v>
      </c>
      <c r="D144" s="126" t="s">
        <v>3679</v>
      </c>
      <c r="E144" s="127" t="s">
        <v>13</v>
      </c>
      <c r="F144" s="127">
        <v>365187</v>
      </c>
      <c r="G144" s="127"/>
      <c r="H144" s="335" t="s">
        <v>1308</v>
      </c>
      <c r="I144" s="128">
        <v>2562.48</v>
      </c>
      <c r="J144" s="128">
        <v>0</v>
      </c>
      <c r="K144" s="129">
        <f t="shared" si="2"/>
        <v>2562.48</v>
      </c>
      <c r="L144" s="130" t="s">
        <v>1420</v>
      </c>
    </row>
    <row r="145" spans="1:12">
      <c r="A145" s="334" t="s">
        <v>1307</v>
      </c>
      <c r="B145" s="125" t="str">
        <f>+VLOOKUP(A145,'[1]LISTA FILTRADO'!$A$2:$B$620,2,FALSE)</f>
        <v>GRACOS</v>
      </c>
      <c r="C145" s="126">
        <v>42762</v>
      </c>
      <c r="D145" s="126" t="s">
        <v>3680</v>
      </c>
      <c r="E145" s="127" t="s">
        <v>13</v>
      </c>
      <c r="F145" s="127">
        <v>365185</v>
      </c>
      <c r="G145" s="127"/>
      <c r="H145" s="335" t="s">
        <v>1308</v>
      </c>
      <c r="I145" s="128">
        <v>13569.15</v>
      </c>
      <c r="J145" s="128">
        <v>0</v>
      </c>
      <c r="K145" s="129">
        <f t="shared" si="2"/>
        <v>13569.15</v>
      </c>
      <c r="L145" s="130" t="s">
        <v>1420</v>
      </c>
    </row>
    <row r="146" spans="1:12">
      <c r="A146" s="334" t="s">
        <v>1307</v>
      </c>
      <c r="B146" s="125" t="str">
        <f>+VLOOKUP(A146,'[1]LISTA FILTRADO'!$A$2:$B$620,2,FALSE)</f>
        <v>GRACOS</v>
      </c>
      <c r="C146" s="126">
        <v>42762</v>
      </c>
      <c r="D146" s="126" t="s">
        <v>3681</v>
      </c>
      <c r="E146" s="127" t="s">
        <v>13</v>
      </c>
      <c r="F146" s="127">
        <v>365183</v>
      </c>
      <c r="G146" s="127"/>
      <c r="H146" s="335" t="s">
        <v>1308</v>
      </c>
      <c r="I146" s="128">
        <v>3226.81</v>
      </c>
      <c r="J146" s="128">
        <v>0</v>
      </c>
      <c r="K146" s="129">
        <f t="shared" si="2"/>
        <v>3226.81</v>
      </c>
      <c r="L146" s="130" t="s">
        <v>1420</v>
      </c>
    </row>
    <row r="147" spans="1:12">
      <c r="A147" s="334" t="s">
        <v>1307</v>
      </c>
      <c r="B147" s="125" t="str">
        <f>+VLOOKUP(A147,'[1]LISTA FILTRADO'!$A$2:$B$620,2,FALSE)</f>
        <v>GRACOS</v>
      </c>
      <c r="C147" s="126">
        <v>42762</v>
      </c>
      <c r="D147" s="126" t="s">
        <v>3682</v>
      </c>
      <c r="E147" s="127" t="s">
        <v>13</v>
      </c>
      <c r="F147" s="127">
        <v>365181</v>
      </c>
      <c r="G147" s="127"/>
      <c r="H147" s="335" t="s">
        <v>1308</v>
      </c>
      <c r="I147" s="128">
        <v>6676093.6200000001</v>
      </c>
      <c r="J147" s="128">
        <v>0</v>
      </c>
      <c r="K147" s="129">
        <f t="shared" si="2"/>
        <v>6676093.6200000001</v>
      </c>
      <c r="L147" s="130" t="s">
        <v>1420</v>
      </c>
    </row>
    <row r="148" spans="1:12">
      <c r="A148" s="334" t="s">
        <v>1307</v>
      </c>
      <c r="B148" s="125" t="str">
        <f>+VLOOKUP(A148,'[1]LISTA FILTRADO'!$A$2:$B$620,2,FALSE)</f>
        <v>GRACOS</v>
      </c>
      <c r="C148" s="126">
        <v>42762</v>
      </c>
      <c r="D148" s="126" t="s">
        <v>3683</v>
      </c>
      <c r="E148" s="127" t="s">
        <v>13</v>
      </c>
      <c r="F148" s="127">
        <v>365179</v>
      </c>
      <c r="G148" s="127"/>
      <c r="H148" s="335" t="s">
        <v>1308</v>
      </c>
      <c r="I148" s="128">
        <v>7521954.6699999999</v>
      </c>
      <c r="J148" s="128">
        <v>0</v>
      </c>
      <c r="K148" s="129">
        <f t="shared" si="2"/>
        <v>7521954.6699999999</v>
      </c>
      <c r="L148" s="130" t="s">
        <v>1420</v>
      </c>
    </row>
    <row r="149" spans="1:12">
      <c r="A149" s="334" t="s">
        <v>1307</v>
      </c>
      <c r="B149" s="125" t="str">
        <f>+VLOOKUP(A149,'[1]LISTA FILTRADO'!$A$2:$B$620,2,FALSE)</f>
        <v>GRACOS</v>
      </c>
      <c r="C149" s="126">
        <v>42762</v>
      </c>
      <c r="D149" s="126" t="s">
        <v>3684</v>
      </c>
      <c r="E149" s="127" t="s">
        <v>13</v>
      </c>
      <c r="F149" s="127">
        <v>365177</v>
      </c>
      <c r="G149" s="127"/>
      <c r="H149" s="335" t="s">
        <v>1308</v>
      </c>
      <c r="I149" s="128">
        <v>1114338.8799999999</v>
      </c>
      <c r="J149" s="128">
        <v>0</v>
      </c>
      <c r="K149" s="129">
        <f t="shared" si="2"/>
        <v>1114338.8799999999</v>
      </c>
      <c r="L149" s="130" t="s">
        <v>1420</v>
      </c>
    </row>
    <row r="150" spans="1:12">
      <c r="A150" s="334" t="s">
        <v>1307</v>
      </c>
      <c r="B150" s="125" t="str">
        <f>+VLOOKUP(A150,'[1]LISTA FILTRADO'!$A$2:$B$620,2,FALSE)</f>
        <v>GRACOS</v>
      </c>
      <c r="C150" s="126">
        <v>42762</v>
      </c>
      <c r="D150" s="126" t="s">
        <v>3685</v>
      </c>
      <c r="E150" s="127" t="s">
        <v>13</v>
      </c>
      <c r="F150" s="127">
        <v>365175</v>
      </c>
      <c r="G150" s="127"/>
      <c r="H150" s="335" t="s">
        <v>1308</v>
      </c>
      <c r="I150" s="128">
        <v>6056822.8300000001</v>
      </c>
      <c r="J150" s="128">
        <v>0</v>
      </c>
      <c r="K150" s="129">
        <f t="shared" si="2"/>
        <v>6056822.8300000001</v>
      </c>
      <c r="L150" s="130" t="s">
        <v>1420</v>
      </c>
    </row>
    <row r="151" spans="1:12">
      <c r="A151" s="334" t="s">
        <v>1307</v>
      </c>
      <c r="B151" s="125" t="str">
        <f>+VLOOKUP(A151,'[1]LISTA FILTRADO'!$A$2:$B$620,2,FALSE)</f>
        <v>GRACOS</v>
      </c>
      <c r="C151" s="126">
        <v>42762</v>
      </c>
      <c r="D151" s="126" t="s">
        <v>3686</v>
      </c>
      <c r="E151" s="127" t="s">
        <v>13</v>
      </c>
      <c r="F151" s="127">
        <v>365205</v>
      </c>
      <c r="G151" s="127"/>
      <c r="H151" s="335" t="s">
        <v>1308</v>
      </c>
      <c r="I151" s="128">
        <v>37269.279999999999</v>
      </c>
      <c r="J151" s="128">
        <v>0</v>
      </c>
      <c r="K151" s="129">
        <f t="shared" si="2"/>
        <v>37269.279999999999</v>
      </c>
      <c r="L151" s="130" t="s">
        <v>1420</v>
      </c>
    </row>
    <row r="152" spans="1:12">
      <c r="A152" s="334" t="s">
        <v>1307</v>
      </c>
      <c r="B152" s="125" t="str">
        <f>+VLOOKUP(A152,'[1]LISTA FILTRADO'!$A$2:$B$620,2,FALSE)</f>
        <v>GRACOS</v>
      </c>
      <c r="C152" s="126">
        <v>42762</v>
      </c>
      <c r="D152" s="126" t="s">
        <v>3687</v>
      </c>
      <c r="E152" s="127" t="s">
        <v>13</v>
      </c>
      <c r="F152" s="127">
        <v>365207</v>
      </c>
      <c r="G152" s="127"/>
      <c r="H152" s="335" t="s">
        <v>1308</v>
      </c>
      <c r="I152" s="128">
        <v>37269.279999999999</v>
      </c>
      <c r="J152" s="128">
        <v>0</v>
      </c>
      <c r="K152" s="129">
        <f t="shared" si="2"/>
        <v>37269.279999999999</v>
      </c>
      <c r="L152" s="130" t="s">
        <v>1420</v>
      </c>
    </row>
    <row r="153" spans="1:12">
      <c r="A153" s="334" t="s">
        <v>1307</v>
      </c>
      <c r="B153" s="125" t="str">
        <f>+VLOOKUP(A153,'[1]LISTA FILTRADO'!$A$2:$B$620,2,FALSE)</f>
        <v>GRACOS</v>
      </c>
      <c r="C153" s="126">
        <v>42762</v>
      </c>
      <c r="D153" s="126" t="s">
        <v>3688</v>
      </c>
      <c r="E153" s="127" t="s">
        <v>13</v>
      </c>
      <c r="F153" s="127">
        <v>365209</v>
      </c>
      <c r="G153" s="127"/>
      <c r="H153" s="335" t="s">
        <v>1308</v>
      </c>
      <c r="I153" s="128">
        <v>37269.279999999999</v>
      </c>
      <c r="J153" s="128">
        <v>0</v>
      </c>
      <c r="K153" s="129">
        <f t="shared" si="2"/>
        <v>37269.279999999999</v>
      </c>
      <c r="L153" s="130" t="s">
        <v>1420</v>
      </c>
    </row>
    <row r="154" spans="1:12">
      <c r="A154" s="334" t="s">
        <v>1307</v>
      </c>
      <c r="B154" s="125" t="str">
        <f>+VLOOKUP(A154,'[1]LISTA FILTRADO'!$A$2:$B$620,2,FALSE)</f>
        <v>GRACOS</v>
      </c>
      <c r="C154" s="126">
        <v>42762</v>
      </c>
      <c r="D154" s="126" t="s">
        <v>3689</v>
      </c>
      <c r="E154" s="127" t="s">
        <v>13</v>
      </c>
      <c r="F154" s="127">
        <v>365211</v>
      </c>
      <c r="G154" s="127"/>
      <c r="H154" s="335" t="s">
        <v>1308</v>
      </c>
      <c r="I154" s="128">
        <v>37269.279999999999</v>
      </c>
      <c r="J154" s="128">
        <v>0</v>
      </c>
      <c r="K154" s="129">
        <f t="shared" si="2"/>
        <v>37269.279999999999</v>
      </c>
      <c r="L154" s="130" t="s">
        <v>1420</v>
      </c>
    </row>
    <row r="155" spans="1:12">
      <c r="A155" s="334" t="s">
        <v>1307</v>
      </c>
      <c r="B155" s="125" t="str">
        <f>+VLOOKUP(A155,'[1]LISTA FILTRADO'!$A$2:$B$620,2,FALSE)</f>
        <v>GRACOS</v>
      </c>
      <c r="C155" s="126">
        <v>42762</v>
      </c>
      <c r="D155" s="126" t="s">
        <v>3690</v>
      </c>
      <c r="E155" s="127" t="s">
        <v>13</v>
      </c>
      <c r="F155" s="127">
        <v>365213</v>
      </c>
      <c r="G155" s="127"/>
      <c r="H155" s="335" t="s">
        <v>1308</v>
      </c>
      <c r="I155" s="128">
        <v>44507.270000000004</v>
      </c>
      <c r="J155" s="128">
        <v>0</v>
      </c>
      <c r="K155" s="129">
        <f t="shared" si="2"/>
        <v>44507.270000000004</v>
      </c>
      <c r="L155" s="130" t="s">
        <v>1420</v>
      </c>
    </row>
    <row r="156" spans="1:12">
      <c r="A156" s="334" t="s">
        <v>1307</v>
      </c>
      <c r="B156" s="125" t="str">
        <f>+VLOOKUP(A156,'[1]LISTA FILTRADO'!$A$2:$B$620,2,FALSE)</f>
        <v>GRACOS</v>
      </c>
      <c r="C156" s="126">
        <v>42762</v>
      </c>
      <c r="D156" s="126" t="s">
        <v>3691</v>
      </c>
      <c r="E156" s="127" t="s">
        <v>13</v>
      </c>
      <c r="F156" s="127">
        <v>365215</v>
      </c>
      <c r="G156" s="127"/>
      <c r="H156" s="335" t="s">
        <v>1308</v>
      </c>
      <c r="I156" s="128">
        <v>3655.21</v>
      </c>
      <c r="J156" s="128">
        <v>0</v>
      </c>
      <c r="K156" s="129">
        <f t="shared" si="2"/>
        <v>3655.21</v>
      </c>
      <c r="L156" s="130" t="s">
        <v>1420</v>
      </c>
    </row>
    <row r="157" spans="1:12">
      <c r="A157" s="334" t="s">
        <v>1307</v>
      </c>
      <c r="B157" s="125" t="str">
        <f>+VLOOKUP(A157,'[1]LISTA FILTRADO'!$A$2:$B$620,2,FALSE)</f>
        <v>GRACOS</v>
      </c>
      <c r="C157" s="126">
        <v>42762</v>
      </c>
      <c r="D157" s="126" t="s">
        <v>3692</v>
      </c>
      <c r="E157" s="127" t="s">
        <v>13</v>
      </c>
      <c r="F157" s="127">
        <v>365217</v>
      </c>
      <c r="G157" s="127"/>
      <c r="H157" s="335" t="s">
        <v>1308</v>
      </c>
      <c r="I157" s="128">
        <v>4428.75</v>
      </c>
      <c r="J157" s="128">
        <v>0</v>
      </c>
      <c r="K157" s="129">
        <f t="shared" si="2"/>
        <v>4428.75</v>
      </c>
      <c r="L157" s="130" t="s">
        <v>1420</v>
      </c>
    </row>
    <row r="158" spans="1:12">
      <c r="A158" s="334" t="s">
        <v>1307</v>
      </c>
      <c r="B158" s="125" t="str">
        <f>+VLOOKUP(A158,'[1]LISTA FILTRADO'!$A$2:$B$620,2,FALSE)</f>
        <v>GRACOS</v>
      </c>
      <c r="C158" s="126">
        <v>42762</v>
      </c>
      <c r="D158" s="126" t="s">
        <v>3693</v>
      </c>
      <c r="E158" s="127" t="s">
        <v>13</v>
      </c>
      <c r="F158" s="127">
        <v>365219</v>
      </c>
      <c r="G158" s="127"/>
      <c r="H158" s="335" t="s">
        <v>1308</v>
      </c>
      <c r="I158" s="128">
        <v>2233.14</v>
      </c>
      <c r="J158" s="128">
        <v>0</v>
      </c>
      <c r="K158" s="129">
        <f t="shared" si="2"/>
        <v>2233.14</v>
      </c>
      <c r="L158" s="130" t="s">
        <v>1420</v>
      </c>
    </row>
    <row r="159" spans="1:12">
      <c r="A159" s="334" t="s">
        <v>1307</v>
      </c>
      <c r="B159" s="125" t="str">
        <f>+VLOOKUP(A159,'[1]LISTA FILTRADO'!$A$2:$B$620,2,FALSE)</f>
        <v>GRACOS</v>
      </c>
      <c r="C159" s="126">
        <v>42762</v>
      </c>
      <c r="D159" s="126" t="s">
        <v>3694</v>
      </c>
      <c r="E159" s="127" t="s">
        <v>13</v>
      </c>
      <c r="F159" s="127">
        <v>365221</v>
      </c>
      <c r="G159" s="127"/>
      <c r="H159" s="335" t="s">
        <v>1308</v>
      </c>
      <c r="I159" s="128">
        <v>12531.09</v>
      </c>
      <c r="J159" s="128">
        <v>0</v>
      </c>
      <c r="K159" s="129">
        <f t="shared" si="2"/>
        <v>12531.09</v>
      </c>
      <c r="L159" s="130" t="s">
        <v>1420</v>
      </c>
    </row>
    <row r="160" spans="1:12">
      <c r="A160" s="334" t="s">
        <v>1307</v>
      </c>
      <c r="B160" s="125" t="str">
        <f>+VLOOKUP(A160,'[1]LISTA FILTRADO'!$A$2:$B$620,2,FALSE)</f>
        <v>GRACOS</v>
      </c>
      <c r="C160" s="126">
        <v>42762</v>
      </c>
      <c r="D160" s="126" t="s">
        <v>3695</v>
      </c>
      <c r="E160" s="127" t="s">
        <v>13</v>
      </c>
      <c r="F160" s="127">
        <v>365223</v>
      </c>
      <c r="G160" s="127"/>
      <c r="H160" s="335" t="s">
        <v>1308</v>
      </c>
      <c r="I160" s="128">
        <v>6318.6100000000006</v>
      </c>
      <c r="J160" s="128">
        <v>0</v>
      </c>
      <c r="K160" s="129">
        <f t="shared" si="2"/>
        <v>6318.6100000000006</v>
      </c>
      <c r="L160" s="130" t="s">
        <v>1420</v>
      </c>
    </row>
    <row r="161" spans="1:12">
      <c r="A161" s="334" t="s">
        <v>1307</v>
      </c>
      <c r="B161" s="125" t="str">
        <f>+VLOOKUP(A161,'[1]LISTA FILTRADO'!$A$2:$B$620,2,FALSE)</f>
        <v>GRACOS</v>
      </c>
      <c r="C161" s="126">
        <v>42762</v>
      </c>
      <c r="D161" s="126" t="s">
        <v>3696</v>
      </c>
      <c r="E161" s="127" t="s">
        <v>13</v>
      </c>
      <c r="F161" s="127">
        <v>365225</v>
      </c>
      <c r="G161" s="127"/>
      <c r="H161" s="335" t="s">
        <v>1308</v>
      </c>
      <c r="I161" s="128">
        <v>10342.34</v>
      </c>
      <c r="J161" s="128">
        <v>0</v>
      </c>
      <c r="K161" s="129">
        <f t="shared" si="2"/>
        <v>10342.34</v>
      </c>
      <c r="L161" s="130" t="s">
        <v>1420</v>
      </c>
    </row>
    <row r="162" spans="1:12">
      <c r="A162" s="334" t="s">
        <v>1307</v>
      </c>
      <c r="B162" s="125" t="str">
        <f>+VLOOKUP(A162,'[1]LISTA FILTRADO'!$A$2:$B$620,2,FALSE)</f>
        <v>GRACOS</v>
      </c>
      <c r="C162" s="126">
        <v>42762</v>
      </c>
      <c r="D162" s="126" t="s">
        <v>3697</v>
      </c>
      <c r="E162" s="127" t="s">
        <v>13</v>
      </c>
      <c r="F162" s="127">
        <v>365227</v>
      </c>
      <c r="G162" s="127"/>
      <c r="H162" s="335" t="s">
        <v>1308</v>
      </c>
      <c r="I162" s="128">
        <v>17354.77</v>
      </c>
      <c r="J162" s="128">
        <v>0</v>
      </c>
      <c r="K162" s="129">
        <f t="shared" si="2"/>
        <v>17354.77</v>
      </c>
      <c r="L162" s="130" t="s">
        <v>1420</v>
      </c>
    </row>
    <row r="163" spans="1:12">
      <c r="A163" s="334" t="s">
        <v>1307</v>
      </c>
      <c r="B163" s="125" t="str">
        <f>+VLOOKUP(A163,'[1]LISTA FILTRADO'!$A$2:$B$620,2,FALSE)</f>
        <v>GRACOS</v>
      </c>
      <c r="C163" s="126">
        <v>42762</v>
      </c>
      <c r="D163" s="126" t="s">
        <v>3698</v>
      </c>
      <c r="E163" s="127" t="s">
        <v>13</v>
      </c>
      <c r="F163" s="127">
        <v>365229</v>
      </c>
      <c r="G163" s="127"/>
      <c r="H163" s="335" t="s">
        <v>1308</v>
      </c>
      <c r="I163" s="128">
        <v>34418.06</v>
      </c>
      <c r="J163" s="128">
        <v>0</v>
      </c>
      <c r="K163" s="129">
        <f t="shared" si="2"/>
        <v>34418.06</v>
      </c>
      <c r="L163" s="130" t="s">
        <v>1420</v>
      </c>
    </row>
    <row r="164" spans="1:12">
      <c r="A164" s="334" t="s">
        <v>1307</v>
      </c>
      <c r="B164" s="125" t="str">
        <f>+VLOOKUP(A164,'[1]LISTA FILTRADO'!$A$2:$B$620,2,FALSE)</f>
        <v>GRACOS</v>
      </c>
      <c r="C164" s="126">
        <v>42762</v>
      </c>
      <c r="D164" s="126" t="s">
        <v>3699</v>
      </c>
      <c r="E164" s="127" t="s">
        <v>13</v>
      </c>
      <c r="F164" s="127">
        <v>365231</v>
      </c>
      <c r="G164" s="127"/>
      <c r="H164" s="335" t="s">
        <v>1308</v>
      </c>
      <c r="I164" s="128">
        <v>28406.510000000002</v>
      </c>
      <c r="J164" s="128">
        <v>0</v>
      </c>
      <c r="K164" s="129">
        <f t="shared" si="2"/>
        <v>28406.510000000002</v>
      </c>
      <c r="L164" s="130" t="s">
        <v>1420</v>
      </c>
    </row>
    <row r="165" spans="1:12">
      <c r="A165" s="334" t="s">
        <v>1307</v>
      </c>
      <c r="B165" s="125" t="str">
        <f>+VLOOKUP(A165,'[1]LISTA FILTRADO'!$A$2:$B$620,2,FALSE)</f>
        <v>GRACOS</v>
      </c>
      <c r="C165" s="126">
        <v>42762</v>
      </c>
      <c r="D165" s="126" t="s">
        <v>3700</v>
      </c>
      <c r="E165" s="127" t="s">
        <v>13</v>
      </c>
      <c r="F165" s="127">
        <v>365234</v>
      </c>
      <c r="G165" s="127"/>
      <c r="H165" s="335" t="s">
        <v>1308</v>
      </c>
      <c r="I165" s="128">
        <v>2035374.07</v>
      </c>
      <c r="J165" s="128">
        <v>0</v>
      </c>
      <c r="K165" s="129">
        <f t="shared" si="2"/>
        <v>2035374.07</v>
      </c>
      <c r="L165" s="130" t="s">
        <v>1420</v>
      </c>
    </row>
    <row r="166" spans="1:12" ht="33.75">
      <c r="A166" s="334" t="s">
        <v>626</v>
      </c>
      <c r="B166" s="125" t="str">
        <f>+VLOOKUP(A166,'[1]LISTA FILTRADO'!$A$2:$B$620,2,FALSE)</f>
        <v>Dirección General De Programación Y Operaciones Del Tesoro</v>
      </c>
      <c r="C166" s="126">
        <v>42762</v>
      </c>
      <c r="D166" s="126" t="s">
        <v>1512</v>
      </c>
      <c r="E166" s="127" t="s">
        <v>6</v>
      </c>
      <c r="F166" s="127">
        <v>878015</v>
      </c>
      <c r="G166" s="127"/>
      <c r="H166" s="335" t="s">
        <v>1513</v>
      </c>
      <c r="I166" s="128">
        <v>0</v>
      </c>
      <c r="J166" s="128">
        <v>38776.840000000004</v>
      </c>
      <c r="K166" s="129">
        <f t="shared" si="2"/>
        <v>38776.840000000004</v>
      </c>
      <c r="L166" s="130" t="s">
        <v>1420</v>
      </c>
    </row>
    <row r="167" spans="1:12" ht="33.75">
      <c r="A167" s="334">
        <v>592</v>
      </c>
      <c r="B167" s="125" t="str">
        <f>+VLOOKUP(A167,'[1]LISTA FILTRADO'!$A$2:$B$620,2,FALSE)</f>
        <v>Empresa Estatal Boliviana De Turismo</v>
      </c>
      <c r="C167" s="126">
        <v>42762</v>
      </c>
      <c r="D167" s="126" t="s">
        <v>2793</v>
      </c>
      <c r="E167" s="127" t="s">
        <v>6</v>
      </c>
      <c r="F167" s="127">
        <v>878107</v>
      </c>
      <c r="G167" s="127"/>
      <c r="H167" s="335" t="s">
        <v>2794</v>
      </c>
      <c r="I167" s="128">
        <v>0</v>
      </c>
      <c r="J167" s="128">
        <v>1948240</v>
      </c>
      <c r="K167" s="129">
        <f t="shared" si="2"/>
        <v>1948240</v>
      </c>
      <c r="L167" s="130" t="s">
        <v>1420</v>
      </c>
    </row>
    <row r="168" spans="1:12" ht="33.75">
      <c r="A168" s="334">
        <v>592</v>
      </c>
      <c r="B168" s="125" t="str">
        <f>+VLOOKUP(A168,'[1]LISTA FILTRADO'!$A$2:$B$620,2,FALSE)</f>
        <v>Empresa Estatal Boliviana De Turismo</v>
      </c>
      <c r="C168" s="126">
        <v>42762</v>
      </c>
      <c r="D168" s="126" t="s">
        <v>2795</v>
      </c>
      <c r="E168" s="127" t="s">
        <v>11</v>
      </c>
      <c r="F168" s="127">
        <v>878110</v>
      </c>
      <c r="G168" s="127"/>
      <c r="H168" s="335" t="s">
        <v>2796</v>
      </c>
      <c r="I168" s="128">
        <v>50</v>
      </c>
      <c r="J168" s="128">
        <v>0</v>
      </c>
      <c r="K168" s="129">
        <f t="shared" si="2"/>
        <v>50</v>
      </c>
      <c r="L168" s="130" t="s">
        <v>1420</v>
      </c>
    </row>
    <row r="169" spans="1:12" ht="33.75">
      <c r="A169" s="334" t="s">
        <v>626</v>
      </c>
      <c r="B169" s="125" t="str">
        <f>+VLOOKUP(A169,'[1]LISTA FILTRADO'!$A$2:$B$620,2,FALSE)</f>
        <v>Dirección General De Programación Y Operaciones Del Tesoro</v>
      </c>
      <c r="C169" s="126">
        <v>42762</v>
      </c>
      <c r="D169" s="126" t="s">
        <v>2865</v>
      </c>
      <c r="E169" s="127" t="s">
        <v>11</v>
      </c>
      <c r="F169" s="127">
        <v>878120</v>
      </c>
      <c r="G169" s="127"/>
      <c r="H169" s="335" t="s">
        <v>1312</v>
      </c>
      <c r="I169" s="128">
        <v>50</v>
      </c>
      <c r="J169" s="128">
        <v>0</v>
      </c>
      <c r="K169" s="129">
        <f t="shared" si="2"/>
        <v>50</v>
      </c>
      <c r="L169" s="130" t="s">
        <v>1420</v>
      </c>
    </row>
    <row r="170" spans="1:12">
      <c r="A170" s="334" t="s">
        <v>1307</v>
      </c>
      <c r="B170" s="125" t="str">
        <f>+VLOOKUP(A170,'[1]LISTA FILTRADO'!$A$2:$B$620,2,FALSE)</f>
        <v>GRACOS</v>
      </c>
      <c r="C170" s="126">
        <v>42762</v>
      </c>
      <c r="D170" s="126" t="s">
        <v>3701</v>
      </c>
      <c r="E170" s="127" t="s">
        <v>13</v>
      </c>
      <c r="F170" s="127">
        <v>365147</v>
      </c>
      <c r="G170" s="127"/>
      <c r="H170" s="335" t="s">
        <v>1308</v>
      </c>
      <c r="I170" s="128">
        <v>2035374.07</v>
      </c>
      <c r="J170" s="128">
        <v>0</v>
      </c>
      <c r="K170" s="129">
        <f t="shared" si="2"/>
        <v>2035374.07</v>
      </c>
      <c r="L170" s="130" t="s">
        <v>1420</v>
      </c>
    </row>
    <row r="171" spans="1:12">
      <c r="A171" s="334" t="s">
        <v>1307</v>
      </c>
      <c r="B171" s="125" t="str">
        <f>+VLOOKUP(A171,'[1]LISTA FILTRADO'!$A$2:$B$620,2,FALSE)</f>
        <v>GRACOS</v>
      </c>
      <c r="C171" s="126">
        <v>42762</v>
      </c>
      <c r="D171" s="126" t="s">
        <v>3702</v>
      </c>
      <c r="E171" s="127" t="s">
        <v>13</v>
      </c>
      <c r="F171" s="127">
        <v>365149</v>
      </c>
      <c r="G171" s="127"/>
      <c r="H171" s="335" t="s">
        <v>1308</v>
      </c>
      <c r="I171" s="128">
        <v>2035374.07</v>
      </c>
      <c r="J171" s="128">
        <v>0</v>
      </c>
      <c r="K171" s="129">
        <f t="shared" si="2"/>
        <v>2035374.07</v>
      </c>
      <c r="L171" s="130" t="s">
        <v>1420</v>
      </c>
    </row>
    <row r="172" spans="1:12">
      <c r="A172" s="334" t="s">
        <v>1307</v>
      </c>
      <c r="B172" s="125" t="str">
        <f>+VLOOKUP(A172,'[1]LISTA FILTRADO'!$A$2:$B$620,2,FALSE)</f>
        <v>GRACOS</v>
      </c>
      <c r="C172" s="126">
        <v>42762</v>
      </c>
      <c r="D172" s="126" t="s">
        <v>3703</v>
      </c>
      <c r="E172" s="127" t="s">
        <v>13</v>
      </c>
      <c r="F172" s="127">
        <v>365151</v>
      </c>
      <c r="G172" s="127"/>
      <c r="H172" s="335" t="s">
        <v>1308</v>
      </c>
      <c r="I172" s="128">
        <v>5590393.8700000001</v>
      </c>
      <c r="J172" s="128">
        <v>0</v>
      </c>
      <c r="K172" s="129">
        <f t="shared" si="2"/>
        <v>5590393.8700000001</v>
      </c>
      <c r="L172" s="130" t="s">
        <v>1420</v>
      </c>
    </row>
    <row r="173" spans="1:12">
      <c r="A173" s="334" t="s">
        <v>1307</v>
      </c>
      <c r="B173" s="125" t="str">
        <f>+VLOOKUP(A173,'[1]LISTA FILTRADO'!$A$2:$B$620,2,FALSE)</f>
        <v>GRACOS</v>
      </c>
      <c r="C173" s="126">
        <v>42762</v>
      </c>
      <c r="D173" s="126" t="s">
        <v>3704</v>
      </c>
      <c r="E173" s="127" t="s">
        <v>13</v>
      </c>
      <c r="F173" s="127">
        <v>365153</v>
      </c>
      <c r="G173" s="127"/>
      <c r="H173" s="335" t="s">
        <v>1308</v>
      </c>
      <c r="I173" s="128">
        <v>4735636.91</v>
      </c>
      <c r="J173" s="128">
        <v>0</v>
      </c>
      <c r="K173" s="129">
        <f t="shared" si="2"/>
        <v>4735636.91</v>
      </c>
      <c r="L173" s="130" t="s">
        <v>1420</v>
      </c>
    </row>
    <row r="174" spans="1:12">
      <c r="A174" s="334" t="s">
        <v>1307</v>
      </c>
      <c r="B174" s="125" t="str">
        <f>+VLOOKUP(A174,'[1]LISTA FILTRADO'!$A$2:$B$620,2,FALSE)</f>
        <v>GRACOS</v>
      </c>
      <c r="C174" s="126">
        <v>42762</v>
      </c>
      <c r="D174" s="126" t="s">
        <v>3705</v>
      </c>
      <c r="E174" s="127" t="s">
        <v>13</v>
      </c>
      <c r="F174" s="127">
        <v>365155</v>
      </c>
      <c r="G174" s="127"/>
      <c r="H174" s="335" t="s">
        <v>1308</v>
      </c>
      <c r="I174" s="128">
        <v>13006983.119999999</v>
      </c>
      <c r="J174" s="128">
        <v>0</v>
      </c>
      <c r="K174" s="129">
        <f t="shared" si="2"/>
        <v>13006983.119999999</v>
      </c>
      <c r="L174" s="130" t="s">
        <v>1420</v>
      </c>
    </row>
    <row r="175" spans="1:12">
      <c r="A175" s="334" t="s">
        <v>1307</v>
      </c>
      <c r="B175" s="125" t="str">
        <f>+VLOOKUP(A175,'[1]LISTA FILTRADO'!$A$2:$B$620,2,FALSE)</f>
        <v>GRACOS</v>
      </c>
      <c r="C175" s="126">
        <v>42762</v>
      </c>
      <c r="D175" s="126" t="s">
        <v>3706</v>
      </c>
      <c r="E175" s="127" t="s">
        <v>13</v>
      </c>
      <c r="F175" s="127">
        <v>365157</v>
      </c>
      <c r="G175" s="127"/>
      <c r="H175" s="335" t="s">
        <v>1308</v>
      </c>
      <c r="I175" s="128">
        <v>2393034.65</v>
      </c>
      <c r="J175" s="128">
        <v>0</v>
      </c>
      <c r="K175" s="129">
        <f t="shared" si="2"/>
        <v>2393034.65</v>
      </c>
      <c r="L175" s="130" t="s">
        <v>1420</v>
      </c>
    </row>
    <row r="176" spans="1:12">
      <c r="A176" s="334" t="s">
        <v>1307</v>
      </c>
      <c r="B176" s="125" t="str">
        <f>+VLOOKUP(A176,'[1]LISTA FILTRADO'!$A$2:$B$620,2,FALSE)</f>
        <v>GRACOS</v>
      </c>
      <c r="C176" s="126">
        <v>42762</v>
      </c>
      <c r="D176" s="126" t="s">
        <v>3707</v>
      </c>
      <c r="E176" s="127" t="s">
        <v>13</v>
      </c>
      <c r="F176" s="127">
        <v>365159</v>
      </c>
      <c r="G176" s="127"/>
      <c r="H176" s="335" t="s">
        <v>1308</v>
      </c>
      <c r="I176" s="128">
        <v>155712.46</v>
      </c>
      <c r="J176" s="128">
        <v>0</v>
      </c>
      <c r="K176" s="129">
        <f t="shared" si="2"/>
        <v>155712.46</v>
      </c>
      <c r="L176" s="130" t="s">
        <v>1420</v>
      </c>
    </row>
    <row r="177" spans="1:12">
      <c r="A177" s="334" t="s">
        <v>1307</v>
      </c>
      <c r="B177" s="125" t="str">
        <f>+VLOOKUP(A177,'[1]LISTA FILTRADO'!$A$2:$B$620,2,FALSE)</f>
        <v>GRACOS</v>
      </c>
      <c r="C177" s="126">
        <v>42762</v>
      </c>
      <c r="D177" s="126" t="s">
        <v>3708</v>
      </c>
      <c r="E177" s="127" t="s">
        <v>13</v>
      </c>
      <c r="F177" s="127">
        <v>365161</v>
      </c>
      <c r="G177" s="127"/>
      <c r="H177" s="335" t="s">
        <v>1308</v>
      </c>
      <c r="I177" s="128">
        <v>2987174.93</v>
      </c>
      <c r="J177" s="128">
        <v>0</v>
      </c>
      <c r="K177" s="129">
        <f t="shared" si="2"/>
        <v>2987174.93</v>
      </c>
      <c r="L177" s="130" t="s">
        <v>1420</v>
      </c>
    </row>
    <row r="178" spans="1:12">
      <c r="A178" s="334" t="s">
        <v>1307</v>
      </c>
      <c r="B178" s="125" t="str">
        <f>+VLOOKUP(A178,'[1]LISTA FILTRADO'!$A$2:$B$620,2,FALSE)</f>
        <v>GRACOS</v>
      </c>
      <c r="C178" s="126">
        <v>42762</v>
      </c>
      <c r="D178" s="126" t="s">
        <v>3709</v>
      </c>
      <c r="E178" s="127" t="s">
        <v>13</v>
      </c>
      <c r="F178" s="127">
        <v>365163</v>
      </c>
      <c r="G178" s="127"/>
      <c r="H178" s="335" t="s">
        <v>1308</v>
      </c>
      <c r="I178" s="128">
        <v>1126155.57</v>
      </c>
      <c r="J178" s="128">
        <v>0</v>
      </c>
      <c r="K178" s="129">
        <f t="shared" si="2"/>
        <v>1126155.57</v>
      </c>
      <c r="L178" s="130" t="s">
        <v>1420</v>
      </c>
    </row>
    <row r="179" spans="1:12">
      <c r="A179" s="334" t="s">
        <v>1307</v>
      </c>
      <c r="B179" s="125" t="str">
        <f>+VLOOKUP(A179,'[1]LISTA FILTRADO'!$A$2:$B$620,2,FALSE)</f>
        <v>GRACOS</v>
      </c>
      <c r="C179" s="126">
        <v>42762</v>
      </c>
      <c r="D179" s="126" t="s">
        <v>3710</v>
      </c>
      <c r="E179" s="127" t="s">
        <v>13</v>
      </c>
      <c r="F179" s="127">
        <v>365165</v>
      </c>
      <c r="G179" s="127"/>
      <c r="H179" s="335" t="s">
        <v>1308</v>
      </c>
      <c r="I179" s="128">
        <v>995074.9</v>
      </c>
      <c r="J179" s="128">
        <v>0</v>
      </c>
      <c r="K179" s="129">
        <f t="shared" si="2"/>
        <v>995074.9</v>
      </c>
      <c r="L179" s="130" t="s">
        <v>1420</v>
      </c>
    </row>
    <row r="180" spans="1:12">
      <c r="A180" s="334" t="s">
        <v>1307</v>
      </c>
      <c r="B180" s="125" t="str">
        <f>+VLOOKUP(A180,'[1]LISTA FILTRADO'!$A$2:$B$620,2,FALSE)</f>
        <v>GRACOS</v>
      </c>
      <c r="C180" s="126">
        <v>42762</v>
      </c>
      <c r="D180" s="126" t="s">
        <v>3711</v>
      </c>
      <c r="E180" s="127" t="s">
        <v>13</v>
      </c>
      <c r="F180" s="127">
        <v>365167</v>
      </c>
      <c r="G180" s="127"/>
      <c r="H180" s="335" t="s">
        <v>1308</v>
      </c>
      <c r="I180" s="128">
        <v>2755224.54</v>
      </c>
      <c r="J180" s="128">
        <v>0</v>
      </c>
      <c r="K180" s="129">
        <f t="shared" si="2"/>
        <v>2755224.54</v>
      </c>
      <c r="L180" s="130" t="s">
        <v>1420</v>
      </c>
    </row>
    <row r="181" spans="1:12">
      <c r="A181" s="334" t="s">
        <v>1307</v>
      </c>
      <c r="B181" s="125" t="str">
        <f>+VLOOKUP(A181,'[1]LISTA FILTRADO'!$A$2:$B$620,2,FALSE)</f>
        <v>GRACOS</v>
      </c>
      <c r="C181" s="126">
        <v>42762</v>
      </c>
      <c r="D181" s="126" t="s">
        <v>3712</v>
      </c>
      <c r="E181" s="127" t="s">
        <v>13</v>
      </c>
      <c r="F181" s="127">
        <v>365169</v>
      </c>
      <c r="G181" s="127"/>
      <c r="H181" s="335" t="s">
        <v>1308</v>
      </c>
      <c r="I181" s="128">
        <v>1278695.77</v>
      </c>
      <c r="J181" s="128">
        <v>0</v>
      </c>
      <c r="K181" s="129">
        <f t="shared" si="2"/>
        <v>1278695.77</v>
      </c>
      <c r="L181" s="130" t="s">
        <v>1420</v>
      </c>
    </row>
    <row r="182" spans="1:12">
      <c r="A182" s="334" t="s">
        <v>1307</v>
      </c>
      <c r="B182" s="125" t="str">
        <f>+VLOOKUP(A182,'[1]LISTA FILTRADO'!$A$2:$B$620,2,FALSE)</f>
        <v>GRACOS</v>
      </c>
      <c r="C182" s="126">
        <v>42762</v>
      </c>
      <c r="D182" s="126" t="s">
        <v>3713</v>
      </c>
      <c r="E182" s="127" t="s">
        <v>13</v>
      </c>
      <c r="F182" s="127">
        <v>365171</v>
      </c>
      <c r="G182" s="127"/>
      <c r="H182" s="335" t="s">
        <v>1308</v>
      </c>
      <c r="I182" s="128">
        <v>4260973.2699999996</v>
      </c>
      <c r="J182" s="128">
        <v>0</v>
      </c>
      <c r="K182" s="129">
        <f t="shared" si="2"/>
        <v>4260973.2699999996</v>
      </c>
      <c r="L182" s="130" t="s">
        <v>1420</v>
      </c>
    </row>
    <row r="183" spans="1:12">
      <c r="A183" s="334" t="s">
        <v>1307</v>
      </c>
      <c r="B183" s="125" t="str">
        <f>+VLOOKUP(A183,'[1]LISTA FILTRADO'!$A$2:$B$620,2,FALSE)</f>
        <v>GRACOS</v>
      </c>
      <c r="C183" s="126">
        <v>42762</v>
      </c>
      <c r="D183" s="126" t="s">
        <v>3714</v>
      </c>
      <c r="E183" s="127" t="s">
        <v>13</v>
      </c>
      <c r="F183" s="127">
        <v>365173</v>
      </c>
      <c r="G183" s="127"/>
      <c r="H183" s="335" t="s">
        <v>1308</v>
      </c>
      <c r="I183" s="128">
        <v>3609481.34</v>
      </c>
      <c r="J183" s="128">
        <v>0</v>
      </c>
      <c r="K183" s="129">
        <f t="shared" si="2"/>
        <v>3609481.34</v>
      </c>
      <c r="L183" s="130" t="s">
        <v>1420</v>
      </c>
    </row>
    <row r="184" spans="1:12">
      <c r="A184" s="334" t="s">
        <v>1307</v>
      </c>
      <c r="B184" s="125" t="str">
        <f>+VLOOKUP(A184,'[1]LISTA FILTRADO'!$A$2:$B$620,2,FALSE)</f>
        <v>GRACOS</v>
      </c>
      <c r="C184" s="126">
        <v>42762</v>
      </c>
      <c r="D184" s="126" t="s">
        <v>3715</v>
      </c>
      <c r="E184" s="127" t="s">
        <v>13</v>
      </c>
      <c r="F184" s="127">
        <v>365298</v>
      </c>
      <c r="G184" s="127"/>
      <c r="H184" s="335" t="s">
        <v>1308</v>
      </c>
      <c r="I184" s="128">
        <v>183074.6</v>
      </c>
      <c r="J184" s="128">
        <v>0</v>
      </c>
      <c r="K184" s="129">
        <f t="shared" si="2"/>
        <v>183074.6</v>
      </c>
      <c r="L184" s="130" t="s">
        <v>1420</v>
      </c>
    </row>
    <row r="185" spans="1:12">
      <c r="A185" s="334" t="s">
        <v>1307</v>
      </c>
      <c r="B185" s="125" t="str">
        <f>+VLOOKUP(A185,'[1]LISTA FILTRADO'!$A$2:$B$620,2,FALSE)</f>
        <v>GRACOS</v>
      </c>
      <c r="C185" s="126">
        <v>42762</v>
      </c>
      <c r="D185" s="126" t="s">
        <v>3716</v>
      </c>
      <c r="E185" s="127" t="s">
        <v>13</v>
      </c>
      <c r="F185" s="127">
        <v>365300</v>
      </c>
      <c r="G185" s="127"/>
      <c r="H185" s="335" t="s">
        <v>1308</v>
      </c>
      <c r="I185" s="128">
        <v>1879661.54</v>
      </c>
      <c r="J185" s="128">
        <v>0</v>
      </c>
      <c r="K185" s="129">
        <f t="shared" si="2"/>
        <v>1879661.54</v>
      </c>
      <c r="L185" s="130" t="s">
        <v>1420</v>
      </c>
    </row>
    <row r="186" spans="1:12">
      <c r="A186" s="334" t="s">
        <v>1307</v>
      </c>
      <c r="B186" s="125" t="str">
        <f>+VLOOKUP(A186,'[1]LISTA FILTRADO'!$A$2:$B$620,2,FALSE)</f>
        <v>GRACOS</v>
      </c>
      <c r="C186" s="126">
        <v>42762</v>
      </c>
      <c r="D186" s="126" t="s">
        <v>3717</v>
      </c>
      <c r="E186" s="127" t="s">
        <v>13</v>
      </c>
      <c r="F186" s="127">
        <v>365302</v>
      </c>
      <c r="G186" s="127"/>
      <c r="H186" s="335" t="s">
        <v>1308</v>
      </c>
      <c r="I186" s="128">
        <v>947790.91</v>
      </c>
      <c r="J186" s="128">
        <v>0</v>
      </c>
      <c r="K186" s="129">
        <f t="shared" si="2"/>
        <v>947790.91</v>
      </c>
      <c r="L186" s="130" t="s">
        <v>1420</v>
      </c>
    </row>
    <row r="187" spans="1:12">
      <c r="A187" s="334" t="s">
        <v>1307</v>
      </c>
      <c r="B187" s="125" t="str">
        <f>+VLOOKUP(A187,'[1]LISTA FILTRADO'!$A$2:$B$620,2,FALSE)</f>
        <v>GRACOS</v>
      </c>
      <c r="C187" s="126">
        <v>42762</v>
      </c>
      <c r="D187" s="126" t="s">
        <v>3718</v>
      </c>
      <c r="E187" s="127" t="s">
        <v>13</v>
      </c>
      <c r="F187" s="127">
        <v>365304</v>
      </c>
      <c r="G187" s="127"/>
      <c r="H187" s="335" t="s">
        <v>1308</v>
      </c>
      <c r="I187" s="128">
        <v>1551353.05</v>
      </c>
      <c r="J187" s="128">
        <v>0</v>
      </c>
      <c r="K187" s="129">
        <f t="shared" si="2"/>
        <v>1551353.05</v>
      </c>
      <c r="L187" s="130" t="s">
        <v>1420</v>
      </c>
    </row>
    <row r="188" spans="1:12">
      <c r="A188" s="334" t="s">
        <v>1307</v>
      </c>
      <c r="B188" s="125" t="str">
        <f>+VLOOKUP(A188,'[1]LISTA FILTRADO'!$A$2:$B$620,2,FALSE)</f>
        <v>GRACOS</v>
      </c>
      <c r="C188" s="126">
        <v>42762</v>
      </c>
      <c r="D188" s="126" t="s">
        <v>3719</v>
      </c>
      <c r="E188" s="127" t="s">
        <v>13</v>
      </c>
      <c r="F188" s="127">
        <v>365306</v>
      </c>
      <c r="G188" s="127"/>
      <c r="H188" s="335" t="s">
        <v>1308</v>
      </c>
      <c r="I188" s="128">
        <v>2603218.94</v>
      </c>
      <c r="J188" s="128">
        <v>0</v>
      </c>
      <c r="K188" s="129">
        <f t="shared" si="2"/>
        <v>2603218.94</v>
      </c>
      <c r="L188" s="130" t="s">
        <v>1420</v>
      </c>
    </row>
    <row r="189" spans="1:12">
      <c r="A189" s="334" t="s">
        <v>1307</v>
      </c>
      <c r="B189" s="125" t="str">
        <f>+VLOOKUP(A189,'[1]LISTA FILTRADO'!$A$2:$B$620,2,FALSE)</f>
        <v>GRACOS</v>
      </c>
      <c r="C189" s="126">
        <v>42762</v>
      </c>
      <c r="D189" s="126" t="s">
        <v>3720</v>
      </c>
      <c r="E189" s="127" t="s">
        <v>13</v>
      </c>
      <c r="F189" s="127">
        <v>365308</v>
      </c>
      <c r="G189" s="127"/>
      <c r="H189" s="335" t="s">
        <v>1308</v>
      </c>
      <c r="I189" s="128">
        <v>5162711.29</v>
      </c>
      <c r="J189" s="128">
        <v>0</v>
      </c>
      <c r="K189" s="129">
        <f t="shared" si="2"/>
        <v>5162711.29</v>
      </c>
      <c r="L189" s="130" t="s">
        <v>1420</v>
      </c>
    </row>
    <row r="190" spans="1:12">
      <c r="A190" s="334" t="s">
        <v>1307</v>
      </c>
      <c r="B190" s="125" t="str">
        <f>+VLOOKUP(A190,'[1]LISTA FILTRADO'!$A$2:$B$620,2,FALSE)</f>
        <v>GRACOS</v>
      </c>
      <c r="C190" s="126">
        <v>42762</v>
      </c>
      <c r="D190" s="126" t="s">
        <v>3721</v>
      </c>
      <c r="E190" s="127" t="s">
        <v>13</v>
      </c>
      <c r="F190" s="127">
        <v>365310</v>
      </c>
      <c r="G190" s="127"/>
      <c r="H190" s="335" t="s">
        <v>1308</v>
      </c>
      <c r="I190" s="128">
        <v>4373345.9000000004</v>
      </c>
      <c r="J190" s="128">
        <v>0</v>
      </c>
      <c r="K190" s="129">
        <f t="shared" si="2"/>
        <v>4373345.9000000004</v>
      </c>
      <c r="L190" s="130" t="s">
        <v>1420</v>
      </c>
    </row>
    <row r="191" spans="1:12">
      <c r="A191" s="334" t="s">
        <v>1307</v>
      </c>
      <c r="B191" s="125" t="str">
        <f>+VLOOKUP(A191,'[1]LISTA FILTRADO'!$A$2:$B$620,2,FALSE)</f>
        <v>GRACOS</v>
      </c>
      <c r="C191" s="126">
        <v>42762</v>
      </c>
      <c r="D191" s="126" t="s">
        <v>3722</v>
      </c>
      <c r="E191" s="127" t="s">
        <v>13</v>
      </c>
      <c r="F191" s="127">
        <v>365312</v>
      </c>
      <c r="G191" s="127"/>
      <c r="H191" s="335" t="s">
        <v>1308</v>
      </c>
      <c r="I191" s="128">
        <v>2205193.44</v>
      </c>
      <c r="J191" s="128">
        <v>0</v>
      </c>
      <c r="K191" s="129">
        <f t="shared" si="2"/>
        <v>2205193.44</v>
      </c>
      <c r="L191" s="130" t="s">
        <v>1420</v>
      </c>
    </row>
    <row r="192" spans="1:12">
      <c r="A192" s="334" t="s">
        <v>1307</v>
      </c>
      <c r="B192" s="125" t="str">
        <f>+VLOOKUP(A192,'[1]LISTA FILTRADO'!$A$2:$B$620,2,FALSE)</f>
        <v>GRACOS</v>
      </c>
      <c r="C192" s="126">
        <v>42762</v>
      </c>
      <c r="D192" s="126" t="s">
        <v>3723</v>
      </c>
      <c r="E192" s="127" t="s">
        <v>13</v>
      </c>
      <c r="F192" s="127">
        <v>365314</v>
      </c>
      <c r="G192" s="127"/>
      <c r="H192" s="335" t="s">
        <v>1308</v>
      </c>
      <c r="I192" s="128">
        <v>12011908.23</v>
      </c>
      <c r="J192" s="128">
        <v>0</v>
      </c>
      <c r="K192" s="129">
        <f t="shared" si="2"/>
        <v>12011908.23</v>
      </c>
      <c r="L192" s="130" t="s">
        <v>1420</v>
      </c>
    </row>
    <row r="193" spans="1:12">
      <c r="A193" s="334" t="s">
        <v>1307</v>
      </c>
      <c r="B193" s="125" t="str">
        <f>+VLOOKUP(A193,'[1]LISTA FILTRADO'!$A$2:$B$620,2,FALSE)</f>
        <v>GRACOS</v>
      </c>
      <c r="C193" s="126">
        <v>42762</v>
      </c>
      <c r="D193" s="126" t="s">
        <v>3724</v>
      </c>
      <c r="E193" s="127" t="s">
        <v>13</v>
      </c>
      <c r="F193" s="127">
        <v>365316</v>
      </c>
      <c r="G193" s="127"/>
      <c r="H193" s="335" t="s">
        <v>1308</v>
      </c>
      <c r="I193" s="128">
        <v>9913864.5500000007</v>
      </c>
      <c r="J193" s="128">
        <v>0</v>
      </c>
      <c r="K193" s="129">
        <f t="shared" si="2"/>
        <v>9913864.5500000007</v>
      </c>
      <c r="L193" s="130" t="s">
        <v>1420</v>
      </c>
    </row>
    <row r="194" spans="1:12">
      <c r="A194" s="334" t="s">
        <v>1307</v>
      </c>
      <c r="B194" s="125" t="str">
        <f>+VLOOKUP(A194,'[1]LISTA FILTRADO'!$A$2:$B$620,2,FALSE)</f>
        <v>GRACOS</v>
      </c>
      <c r="C194" s="126">
        <v>42762</v>
      </c>
      <c r="D194" s="126" t="s">
        <v>3725</v>
      </c>
      <c r="E194" s="127" t="s">
        <v>13</v>
      </c>
      <c r="F194" s="127">
        <v>365318</v>
      </c>
      <c r="G194" s="127"/>
      <c r="H194" s="335" t="s">
        <v>1308</v>
      </c>
      <c r="I194" s="128">
        <v>2209959.98</v>
      </c>
      <c r="J194" s="128">
        <v>0</v>
      </c>
      <c r="K194" s="129">
        <f t="shared" si="2"/>
        <v>2209959.98</v>
      </c>
      <c r="L194" s="130" t="s">
        <v>1420</v>
      </c>
    </row>
    <row r="195" spans="1:12">
      <c r="A195" s="334" t="s">
        <v>1307</v>
      </c>
      <c r="B195" s="125" t="str">
        <f>+VLOOKUP(A195,'[1]LISTA FILTRADO'!$A$2:$B$620,2,FALSE)</f>
        <v>GRACOS</v>
      </c>
      <c r="C195" s="126">
        <v>42762</v>
      </c>
      <c r="D195" s="126" t="s">
        <v>3726</v>
      </c>
      <c r="E195" s="127" t="s">
        <v>13</v>
      </c>
      <c r="F195" s="127">
        <v>365320</v>
      </c>
      <c r="G195" s="127"/>
      <c r="H195" s="335" t="s">
        <v>1308</v>
      </c>
      <c r="I195" s="128">
        <v>1823960.33</v>
      </c>
      <c r="J195" s="128">
        <v>0</v>
      </c>
      <c r="K195" s="129">
        <f t="shared" si="2"/>
        <v>1823960.33</v>
      </c>
      <c r="L195" s="130" t="s">
        <v>1420</v>
      </c>
    </row>
    <row r="196" spans="1:12">
      <c r="A196" s="334" t="s">
        <v>1307</v>
      </c>
      <c r="B196" s="125" t="str">
        <f>+VLOOKUP(A196,'[1]LISTA FILTRADO'!$A$2:$B$620,2,FALSE)</f>
        <v>GRACOS</v>
      </c>
      <c r="C196" s="126">
        <v>42762</v>
      </c>
      <c r="D196" s="126" t="s">
        <v>3727</v>
      </c>
      <c r="E196" s="127" t="s">
        <v>13</v>
      </c>
      <c r="F196" s="127">
        <v>365322</v>
      </c>
      <c r="G196" s="127"/>
      <c r="H196" s="335" t="s">
        <v>1308</v>
      </c>
      <c r="I196" s="128">
        <v>15533044.49</v>
      </c>
      <c r="J196" s="128">
        <v>0</v>
      </c>
      <c r="K196" s="129">
        <f t="shared" si="2"/>
        <v>15533044.49</v>
      </c>
      <c r="L196" s="130" t="s">
        <v>1420</v>
      </c>
    </row>
    <row r="197" spans="1:12">
      <c r="A197" s="334" t="s">
        <v>1307</v>
      </c>
      <c r="B197" s="125" t="str">
        <f>+VLOOKUP(A197,'[1]LISTA FILTRADO'!$A$2:$B$620,2,FALSE)</f>
        <v>GRACOS</v>
      </c>
      <c r="C197" s="126">
        <v>42762</v>
      </c>
      <c r="D197" s="126" t="s">
        <v>3728</v>
      </c>
      <c r="E197" s="127" t="s">
        <v>13</v>
      </c>
      <c r="F197" s="127">
        <v>365324</v>
      </c>
      <c r="G197" s="127"/>
      <c r="H197" s="335" t="s">
        <v>1308</v>
      </c>
      <c r="I197" s="128">
        <v>15229949.869999999</v>
      </c>
      <c r="J197" s="128">
        <v>0</v>
      </c>
      <c r="K197" s="129">
        <f t="shared" si="2"/>
        <v>15229949.869999999</v>
      </c>
      <c r="L197" s="130" t="s">
        <v>1420</v>
      </c>
    </row>
    <row r="198" spans="1:12">
      <c r="A198" s="334" t="s">
        <v>1307</v>
      </c>
      <c r="B198" s="125" t="str">
        <f>+VLOOKUP(A198,'[1]LISTA FILTRADO'!$A$2:$B$620,2,FALSE)</f>
        <v>GRACOS</v>
      </c>
      <c r="C198" s="126">
        <v>42762</v>
      </c>
      <c r="D198" s="126" t="s">
        <v>3729</v>
      </c>
      <c r="E198" s="127" t="s">
        <v>13</v>
      </c>
      <c r="F198" s="127">
        <v>365326</v>
      </c>
      <c r="G198" s="127"/>
      <c r="H198" s="335" t="s">
        <v>1308</v>
      </c>
      <c r="I198" s="128">
        <v>19530021.710000001</v>
      </c>
      <c r="J198" s="128">
        <v>0</v>
      </c>
      <c r="K198" s="129">
        <f t="shared" si="2"/>
        <v>19530021.710000001</v>
      </c>
      <c r="L198" s="130" t="s">
        <v>1420</v>
      </c>
    </row>
    <row r="199" spans="1:12">
      <c r="A199" s="334" t="s">
        <v>1307</v>
      </c>
      <c r="B199" s="125" t="str">
        <f>+VLOOKUP(A199,'[1]LISTA FILTRADO'!$A$2:$B$620,2,FALSE)</f>
        <v>GRACOS</v>
      </c>
      <c r="C199" s="126">
        <v>42762</v>
      </c>
      <c r="D199" s="126" t="s">
        <v>3730</v>
      </c>
      <c r="E199" s="127" t="s">
        <v>13</v>
      </c>
      <c r="F199" s="127">
        <v>365328</v>
      </c>
      <c r="G199" s="127"/>
      <c r="H199" s="335" t="s">
        <v>1308</v>
      </c>
      <c r="I199" s="128">
        <v>87929619.159999996</v>
      </c>
      <c r="J199" s="128">
        <v>0</v>
      </c>
      <c r="K199" s="129">
        <f t="shared" si="2"/>
        <v>87929619.159999996</v>
      </c>
      <c r="L199" s="130" t="s">
        <v>1420</v>
      </c>
    </row>
    <row r="200" spans="1:12">
      <c r="A200" s="334" t="s">
        <v>1307</v>
      </c>
      <c r="B200" s="125" t="str">
        <f>+VLOOKUP(A200,'[1]LISTA FILTRADO'!$A$2:$B$620,2,FALSE)</f>
        <v>GRACOS</v>
      </c>
      <c r="C200" s="126">
        <v>42762</v>
      </c>
      <c r="D200" s="126" t="s">
        <v>3731</v>
      </c>
      <c r="E200" s="127" t="s">
        <v>13</v>
      </c>
      <c r="F200" s="127">
        <v>365330</v>
      </c>
      <c r="G200" s="127"/>
      <c r="H200" s="335" t="s">
        <v>1308</v>
      </c>
      <c r="I200" s="128">
        <v>37792099.810000002</v>
      </c>
      <c r="J200" s="128">
        <v>0</v>
      </c>
      <c r="K200" s="129">
        <f t="shared" si="2"/>
        <v>37792099.810000002</v>
      </c>
      <c r="L200" s="130" t="s">
        <v>1420</v>
      </c>
    </row>
    <row r="201" spans="1:12">
      <c r="A201" s="334" t="s">
        <v>1307</v>
      </c>
      <c r="B201" s="125" t="str">
        <f>+VLOOKUP(A201,'[1]LISTA FILTRADO'!$A$2:$B$620,2,FALSE)</f>
        <v>GRACOS</v>
      </c>
      <c r="C201" s="126">
        <v>42762</v>
      </c>
      <c r="D201" s="126" t="s">
        <v>3732</v>
      </c>
      <c r="E201" s="127" t="s">
        <v>13</v>
      </c>
      <c r="F201" s="127">
        <v>365332</v>
      </c>
      <c r="G201" s="127"/>
      <c r="H201" s="335" t="s">
        <v>1308</v>
      </c>
      <c r="I201" s="128">
        <v>7250.54</v>
      </c>
      <c r="J201" s="128">
        <v>0</v>
      </c>
      <c r="K201" s="129">
        <f t="shared" ref="K201:K264" si="3">+I201+J201</f>
        <v>7250.54</v>
      </c>
      <c r="L201" s="130" t="s">
        <v>1420</v>
      </c>
    </row>
    <row r="202" spans="1:12">
      <c r="A202" s="334" t="s">
        <v>1307</v>
      </c>
      <c r="B202" s="125" t="str">
        <f>+VLOOKUP(A202,'[1]LISTA FILTRADO'!$A$2:$B$620,2,FALSE)</f>
        <v>GRACOS</v>
      </c>
      <c r="C202" s="126">
        <v>42762</v>
      </c>
      <c r="D202" s="126" t="s">
        <v>3733</v>
      </c>
      <c r="E202" s="127" t="s">
        <v>13</v>
      </c>
      <c r="F202" s="127">
        <v>365334</v>
      </c>
      <c r="G202" s="127"/>
      <c r="H202" s="335" t="s">
        <v>1308</v>
      </c>
      <c r="I202" s="128">
        <v>15622.9</v>
      </c>
      <c r="J202" s="128">
        <v>0</v>
      </c>
      <c r="K202" s="129">
        <f t="shared" si="3"/>
        <v>15622.9</v>
      </c>
      <c r="L202" s="130" t="s">
        <v>1420</v>
      </c>
    </row>
    <row r="203" spans="1:12">
      <c r="A203" s="334" t="s">
        <v>1307</v>
      </c>
      <c r="B203" s="125" t="str">
        <f>+VLOOKUP(A203,'[1]LISTA FILTRADO'!$A$2:$B$620,2,FALSE)</f>
        <v>GRACOS</v>
      </c>
      <c r="C203" s="126">
        <v>42762</v>
      </c>
      <c r="D203" s="126" t="s">
        <v>3734</v>
      </c>
      <c r="E203" s="127" t="s">
        <v>13</v>
      </c>
      <c r="F203" s="127">
        <v>365336</v>
      </c>
      <c r="G203" s="127"/>
      <c r="H203" s="335" t="s">
        <v>1308</v>
      </c>
      <c r="I203" s="128">
        <v>1038.06</v>
      </c>
      <c r="J203" s="128">
        <v>0</v>
      </c>
      <c r="K203" s="129">
        <f t="shared" si="3"/>
        <v>1038.06</v>
      </c>
      <c r="L203" s="130" t="s">
        <v>1420</v>
      </c>
    </row>
    <row r="204" spans="1:12">
      <c r="A204" s="334" t="s">
        <v>1307</v>
      </c>
      <c r="B204" s="125" t="str">
        <f>+VLOOKUP(A204,'[1]LISTA FILTRADO'!$A$2:$B$620,2,FALSE)</f>
        <v>GRACOS</v>
      </c>
      <c r="C204" s="126">
        <v>42762</v>
      </c>
      <c r="D204" s="126" t="s">
        <v>3735</v>
      </c>
      <c r="E204" s="127" t="s">
        <v>13</v>
      </c>
      <c r="F204" s="127">
        <v>365338</v>
      </c>
      <c r="G204" s="127"/>
      <c r="H204" s="335" t="s">
        <v>1308</v>
      </c>
      <c r="I204" s="128">
        <v>13569.15</v>
      </c>
      <c r="J204" s="128">
        <v>0</v>
      </c>
      <c r="K204" s="129">
        <f t="shared" si="3"/>
        <v>13569.15</v>
      </c>
      <c r="L204" s="130" t="s">
        <v>1420</v>
      </c>
    </row>
    <row r="205" spans="1:12">
      <c r="A205" s="334" t="s">
        <v>1307</v>
      </c>
      <c r="B205" s="125" t="str">
        <f>+VLOOKUP(A205,'[1]LISTA FILTRADO'!$A$2:$B$620,2,FALSE)</f>
        <v>GRACOS</v>
      </c>
      <c r="C205" s="126">
        <v>42762</v>
      </c>
      <c r="D205" s="126" t="s">
        <v>3736</v>
      </c>
      <c r="E205" s="127" t="s">
        <v>13</v>
      </c>
      <c r="F205" s="127">
        <v>365340</v>
      </c>
      <c r="G205" s="127"/>
      <c r="H205" s="335" t="s">
        <v>1308</v>
      </c>
      <c r="I205" s="128">
        <v>13569.15</v>
      </c>
      <c r="J205" s="128">
        <v>0</v>
      </c>
      <c r="K205" s="129">
        <f t="shared" si="3"/>
        <v>13569.15</v>
      </c>
      <c r="L205" s="130" t="s">
        <v>1420</v>
      </c>
    </row>
    <row r="206" spans="1:12">
      <c r="A206" s="334" t="s">
        <v>1307</v>
      </c>
      <c r="B206" s="125" t="str">
        <f>+VLOOKUP(A206,'[1]LISTA FILTRADO'!$A$2:$B$620,2,FALSE)</f>
        <v>GRACOS</v>
      </c>
      <c r="C206" s="126">
        <v>42762</v>
      </c>
      <c r="D206" s="126" t="s">
        <v>3737</v>
      </c>
      <c r="E206" s="127" t="s">
        <v>13</v>
      </c>
      <c r="F206" s="127">
        <v>365342</v>
      </c>
      <c r="G206" s="127"/>
      <c r="H206" s="335" t="s">
        <v>1308</v>
      </c>
      <c r="I206" s="128">
        <v>13569.15</v>
      </c>
      <c r="J206" s="128">
        <v>0</v>
      </c>
      <c r="K206" s="129">
        <f t="shared" si="3"/>
        <v>13569.15</v>
      </c>
      <c r="L206" s="130" t="s">
        <v>1420</v>
      </c>
    </row>
    <row r="207" spans="1:12">
      <c r="A207" s="334" t="s">
        <v>1307</v>
      </c>
      <c r="B207" s="125" t="str">
        <f>+VLOOKUP(A207,'[1]LISTA FILTRADO'!$A$2:$B$620,2,FALSE)</f>
        <v>GRACOS</v>
      </c>
      <c r="C207" s="126">
        <v>42762</v>
      </c>
      <c r="D207" s="126" t="s">
        <v>3738</v>
      </c>
      <c r="E207" s="127" t="s">
        <v>13</v>
      </c>
      <c r="F207" s="127">
        <v>365344</v>
      </c>
      <c r="G207" s="127"/>
      <c r="H207" s="335" t="s">
        <v>1308</v>
      </c>
      <c r="I207" s="128">
        <v>13569.15</v>
      </c>
      <c r="J207" s="128">
        <v>0</v>
      </c>
      <c r="K207" s="129">
        <f t="shared" si="3"/>
        <v>13569.15</v>
      </c>
      <c r="L207" s="130" t="s">
        <v>1420</v>
      </c>
    </row>
    <row r="208" spans="1:12">
      <c r="A208" s="334" t="s">
        <v>1307</v>
      </c>
      <c r="B208" s="125" t="str">
        <f>+VLOOKUP(A208,'[1]LISTA FILTRADO'!$A$2:$B$620,2,FALSE)</f>
        <v>GRACOS</v>
      </c>
      <c r="C208" s="126">
        <v>42762</v>
      </c>
      <c r="D208" s="126" t="s">
        <v>3739</v>
      </c>
      <c r="E208" s="127" t="s">
        <v>13</v>
      </c>
      <c r="F208" s="127">
        <v>365346</v>
      </c>
      <c r="G208" s="127"/>
      <c r="H208" s="335" t="s">
        <v>1308</v>
      </c>
      <c r="I208" s="128">
        <v>251947.36000000002</v>
      </c>
      <c r="J208" s="128">
        <v>0</v>
      </c>
      <c r="K208" s="129">
        <f t="shared" si="3"/>
        <v>251947.36000000002</v>
      </c>
      <c r="L208" s="130" t="s">
        <v>1420</v>
      </c>
    </row>
    <row r="209" spans="1:12">
      <c r="A209" s="334" t="s">
        <v>1307</v>
      </c>
      <c r="B209" s="125" t="str">
        <f>+VLOOKUP(A209,'[1]LISTA FILTRADO'!$A$2:$B$620,2,FALSE)</f>
        <v>GRACOS</v>
      </c>
      <c r="C209" s="126">
        <v>42762</v>
      </c>
      <c r="D209" s="126" t="s">
        <v>3740</v>
      </c>
      <c r="E209" s="127" t="s">
        <v>13</v>
      </c>
      <c r="F209" s="127">
        <v>365348</v>
      </c>
      <c r="G209" s="127"/>
      <c r="H209" s="335" t="s">
        <v>1308</v>
      </c>
      <c r="I209" s="128">
        <v>5521.4800000000005</v>
      </c>
      <c r="J209" s="128">
        <v>0</v>
      </c>
      <c r="K209" s="129">
        <f t="shared" si="3"/>
        <v>5521.4800000000005</v>
      </c>
      <c r="L209" s="130" t="s">
        <v>1420</v>
      </c>
    </row>
    <row r="210" spans="1:12">
      <c r="A210" s="334" t="s">
        <v>1307</v>
      </c>
      <c r="B210" s="125" t="str">
        <f>+VLOOKUP(A210,'[1]LISTA FILTRADO'!$A$2:$B$620,2,FALSE)</f>
        <v>GRACOS</v>
      </c>
      <c r="C210" s="126">
        <v>42762</v>
      </c>
      <c r="D210" s="126" t="s">
        <v>3741</v>
      </c>
      <c r="E210" s="127" t="s">
        <v>13</v>
      </c>
      <c r="F210" s="127">
        <v>365350</v>
      </c>
      <c r="G210" s="127"/>
      <c r="H210" s="335" t="s">
        <v>1308</v>
      </c>
      <c r="I210" s="128">
        <v>366.87</v>
      </c>
      <c r="J210" s="128">
        <v>0</v>
      </c>
      <c r="K210" s="129">
        <f t="shared" si="3"/>
        <v>366.87</v>
      </c>
      <c r="L210" s="130" t="s">
        <v>1420</v>
      </c>
    </row>
    <row r="211" spans="1:12">
      <c r="A211" s="334" t="s">
        <v>1307</v>
      </c>
      <c r="B211" s="125" t="str">
        <f>+VLOOKUP(A211,'[1]LISTA FILTRADO'!$A$2:$B$620,2,FALSE)</f>
        <v>GRACOS</v>
      </c>
      <c r="C211" s="126">
        <v>42762</v>
      </c>
      <c r="D211" s="126" t="s">
        <v>3742</v>
      </c>
      <c r="E211" s="127" t="s">
        <v>13</v>
      </c>
      <c r="F211" s="127">
        <v>365352</v>
      </c>
      <c r="G211" s="127"/>
      <c r="H211" s="335" t="s">
        <v>1308</v>
      </c>
      <c r="I211" s="128">
        <v>1140.4100000000001</v>
      </c>
      <c r="J211" s="128">
        <v>0</v>
      </c>
      <c r="K211" s="129">
        <f t="shared" si="3"/>
        <v>1140.4100000000001</v>
      </c>
      <c r="L211" s="130" t="s">
        <v>1420</v>
      </c>
    </row>
    <row r="212" spans="1:12">
      <c r="A212" s="334" t="s">
        <v>1307</v>
      </c>
      <c r="B212" s="125" t="str">
        <f>+VLOOKUP(A212,'[1]LISTA FILTRADO'!$A$2:$B$620,2,FALSE)</f>
        <v>GRACOS</v>
      </c>
      <c r="C212" s="126">
        <v>42762</v>
      </c>
      <c r="D212" s="126" t="s">
        <v>3743</v>
      </c>
      <c r="E212" s="127" t="s">
        <v>13</v>
      </c>
      <c r="F212" s="127">
        <v>365354</v>
      </c>
      <c r="G212" s="127"/>
      <c r="H212" s="335" t="s">
        <v>1308</v>
      </c>
      <c r="I212" s="128">
        <v>4795.6900000000005</v>
      </c>
      <c r="J212" s="128">
        <v>0</v>
      </c>
      <c r="K212" s="129">
        <f t="shared" si="3"/>
        <v>4795.6900000000005</v>
      </c>
      <c r="L212" s="130" t="s">
        <v>1420</v>
      </c>
    </row>
    <row r="213" spans="1:12">
      <c r="A213" s="334" t="s">
        <v>1307</v>
      </c>
      <c r="B213" s="125" t="str">
        <f>+VLOOKUP(A213,'[1]LISTA FILTRADO'!$A$2:$B$620,2,FALSE)</f>
        <v>GRACOS</v>
      </c>
      <c r="C213" s="126">
        <v>42762</v>
      </c>
      <c r="D213" s="126" t="s">
        <v>3744</v>
      </c>
      <c r="E213" s="127" t="s">
        <v>13</v>
      </c>
      <c r="F213" s="127">
        <v>365356</v>
      </c>
      <c r="G213" s="127"/>
      <c r="H213" s="335" t="s">
        <v>1308</v>
      </c>
      <c r="I213" s="128">
        <v>4795.6900000000005</v>
      </c>
      <c r="J213" s="128">
        <v>0</v>
      </c>
      <c r="K213" s="129">
        <f t="shared" si="3"/>
        <v>4795.6900000000005</v>
      </c>
      <c r="L213" s="130" t="s">
        <v>1420</v>
      </c>
    </row>
    <row r="214" spans="1:12">
      <c r="A214" s="334" t="s">
        <v>1307</v>
      </c>
      <c r="B214" s="125" t="str">
        <f>+VLOOKUP(A214,'[1]LISTA FILTRADO'!$A$2:$B$620,2,FALSE)</f>
        <v>GRACOS</v>
      </c>
      <c r="C214" s="126">
        <v>42762</v>
      </c>
      <c r="D214" s="126" t="s">
        <v>3745</v>
      </c>
      <c r="E214" s="127" t="s">
        <v>13</v>
      </c>
      <c r="F214" s="127">
        <v>365236</v>
      </c>
      <c r="G214" s="127"/>
      <c r="H214" s="335" t="s">
        <v>1308</v>
      </c>
      <c r="I214" s="128">
        <v>2035374.07</v>
      </c>
      <c r="J214" s="128">
        <v>0</v>
      </c>
      <c r="K214" s="129">
        <f t="shared" si="3"/>
        <v>2035374.07</v>
      </c>
      <c r="L214" s="130" t="s">
        <v>1420</v>
      </c>
    </row>
    <row r="215" spans="1:12">
      <c r="A215" s="334" t="s">
        <v>1307</v>
      </c>
      <c r="B215" s="125" t="str">
        <f>+VLOOKUP(A215,'[1]LISTA FILTRADO'!$A$2:$B$620,2,FALSE)</f>
        <v>GRACOS</v>
      </c>
      <c r="C215" s="126">
        <v>42762</v>
      </c>
      <c r="D215" s="126" t="s">
        <v>3746</v>
      </c>
      <c r="E215" s="127" t="s">
        <v>13</v>
      </c>
      <c r="F215" s="127">
        <v>365238</v>
      </c>
      <c r="G215" s="127"/>
      <c r="H215" s="335" t="s">
        <v>1308</v>
      </c>
      <c r="I215" s="128">
        <v>2035374.07</v>
      </c>
      <c r="J215" s="128">
        <v>0</v>
      </c>
      <c r="K215" s="129">
        <f t="shared" si="3"/>
        <v>2035374.07</v>
      </c>
      <c r="L215" s="130" t="s">
        <v>1420</v>
      </c>
    </row>
    <row r="216" spans="1:12">
      <c r="A216" s="334" t="s">
        <v>1307</v>
      </c>
      <c r="B216" s="125" t="str">
        <f>+VLOOKUP(A216,'[1]LISTA FILTRADO'!$A$2:$B$620,2,FALSE)</f>
        <v>GRACOS</v>
      </c>
      <c r="C216" s="126">
        <v>42762</v>
      </c>
      <c r="D216" s="126" t="s">
        <v>3747</v>
      </c>
      <c r="E216" s="127" t="s">
        <v>13</v>
      </c>
      <c r="F216" s="127">
        <v>365240</v>
      </c>
      <c r="G216" s="127"/>
      <c r="H216" s="335" t="s">
        <v>1308</v>
      </c>
      <c r="I216" s="128">
        <v>5590393.8700000001</v>
      </c>
      <c r="J216" s="128">
        <v>0</v>
      </c>
      <c r="K216" s="129">
        <f t="shared" si="3"/>
        <v>5590393.8700000001</v>
      </c>
      <c r="L216" s="130" t="s">
        <v>1420</v>
      </c>
    </row>
    <row r="217" spans="1:12">
      <c r="A217" s="334" t="s">
        <v>1307</v>
      </c>
      <c r="B217" s="125" t="str">
        <f>+VLOOKUP(A217,'[1]LISTA FILTRADO'!$A$2:$B$620,2,FALSE)</f>
        <v>GRACOS</v>
      </c>
      <c r="C217" s="126">
        <v>42762</v>
      </c>
      <c r="D217" s="126" t="s">
        <v>3748</v>
      </c>
      <c r="E217" s="127" t="s">
        <v>13</v>
      </c>
      <c r="F217" s="127">
        <v>365242</v>
      </c>
      <c r="G217" s="127"/>
      <c r="H217" s="335" t="s">
        <v>1308</v>
      </c>
      <c r="I217" s="128">
        <v>5590393.8700000001</v>
      </c>
      <c r="J217" s="128">
        <v>0</v>
      </c>
      <c r="K217" s="129">
        <f t="shared" si="3"/>
        <v>5590393.8700000001</v>
      </c>
      <c r="L217" s="130" t="s">
        <v>1420</v>
      </c>
    </row>
    <row r="218" spans="1:12">
      <c r="A218" s="334" t="s">
        <v>1307</v>
      </c>
      <c r="B218" s="125" t="str">
        <f>+VLOOKUP(A218,'[1]LISTA FILTRADO'!$A$2:$B$620,2,FALSE)</f>
        <v>GRACOS</v>
      </c>
      <c r="C218" s="126">
        <v>42762</v>
      </c>
      <c r="D218" s="126" t="s">
        <v>3749</v>
      </c>
      <c r="E218" s="127" t="s">
        <v>13</v>
      </c>
      <c r="F218" s="127">
        <v>365244</v>
      </c>
      <c r="G218" s="127"/>
      <c r="H218" s="335" t="s">
        <v>1308</v>
      </c>
      <c r="I218" s="128">
        <v>5590393.8700000001</v>
      </c>
      <c r="J218" s="128">
        <v>0</v>
      </c>
      <c r="K218" s="129">
        <f t="shared" si="3"/>
        <v>5590393.8700000001</v>
      </c>
      <c r="L218" s="130" t="s">
        <v>1420</v>
      </c>
    </row>
    <row r="219" spans="1:12">
      <c r="A219" s="334" t="s">
        <v>1307</v>
      </c>
      <c r="B219" s="125" t="str">
        <f>+VLOOKUP(A219,'[1]LISTA FILTRADO'!$A$2:$B$620,2,FALSE)</f>
        <v>GRACOS</v>
      </c>
      <c r="C219" s="126">
        <v>42762</v>
      </c>
      <c r="D219" s="126" t="s">
        <v>3750</v>
      </c>
      <c r="E219" s="127" t="s">
        <v>13</v>
      </c>
      <c r="F219" s="127">
        <v>365246</v>
      </c>
      <c r="G219" s="127"/>
      <c r="H219" s="335" t="s">
        <v>1308</v>
      </c>
      <c r="I219" s="128">
        <v>5590393.8700000001</v>
      </c>
      <c r="J219" s="128">
        <v>0</v>
      </c>
      <c r="K219" s="129">
        <f t="shared" si="3"/>
        <v>5590393.8700000001</v>
      </c>
      <c r="L219" s="130" t="s">
        <v>1420</v>
      </c>
    </row>
    <row r="220" spans="1:12">
      <c r="A220" s="334" t="s">
        <v>1307</v>
      </c>
      <c r="B220" s="125" t="str">
        <f>+VLOOKUP(A220,'[1]LISTA FILTRADO'!$A$2:$B$620,2,FALSE)</f>
        <v>GRACOS</v>
      </c>
      <c r="C220" s="126">
        <v>42762</v>
      </c>
      <c r="D220" s="126" t="s">
        <v>3751</v>
      </c>
      <c r="E220" s="127" t="s">
        <v>13</v>
      </c>
      <c r="F220" s="127">
        <v>365248</v>
      </c>
      <c r="G220" s="127"/>
      <c r="H220" s="335" t="s">
        <v>1308</v>
      </c>
      <c r="I220" s="128">
        <v>4735636.91</v>
      </c>
      <c r="J220" s="128">
        <v>0</v>
      </c>
      <c r="K220" s="129">
        <f t="shared" si="3"/>
        <v>4735636.91</v>
      </c>
      <c r="L220" s="130" t="s">
        <v>1420</v>
      </c>
    </row>
    <row r="221" spans="1:12">
      <c r="A221" s="334" t="s">
        <v>1307</v>
      </c>
      <c r="B221" s="125" t="str">
        <f>+VLOOKUP(A221,'[1]LISTA FILTRADO'!$A$2:$B$620,2,FALSE)</f>
        <v>GRACOS</v>
      </c>
      <c r="C221" s="126">
        <v>42762</v>
      </c>
      <c r="D221" s="126" t="s">
        <v>3752</v>
      </c>
      <c r="E221" s="127" t="s">
        <v>13</v>
      </c>
      <c r="F221" s="127">
        <v>365250</v>
      </c>
      <c r="G221" s="127"/>
      <c r="H221" s="335" t="s">
        <v>1308</v>
      </c>
      <c r="I221" s="128">
        <v>4735636.91</v>
      </c>
      <c r="J221" s="128">
        <v>0</v>
      </c>
      <c r="K221" s="129">
        <f t="shared" si="3"/>
        <v>4735636.91</v>
      </c>
      <c r="L221" s="130" t="s">
        <v>1420</v>
      </c>
    </row>
    <row r="222" spans="1:12">
      <c r="A222" s="334" t="s">
        <v>1307</v>
      </c>
      <c r="B222" s="125" t="str">
        <f>+VLOOKUP(A222,'[1]LISTA FILTRADO'!$A$2:$B$620,2,FALSE)</f>
        <v>GRACOS</v>
      </c>
      <c r="C222" s="126">
        <v>42762</v>
      </c>
      <c r="D222" s="126" t="s">
        <v>3753</v>
      </c>
      <c r="E222" s="127" t="s">
        <v>13</v>
      </c>
      <c r="F222" s="127">
        <v>365252</v>
      </c>
      <c r="G222" s="127"/>
      <c r="H222" s="335" t="s">
        <v>1308</v>
      </c>
      <c r="I222" s="128">
        <v>4735636.91</v>
      </c>
      <c r="J222" s="128">
        <v>0</v>
      </c>
      <c r="K222" s="129">
        <f t="shared" si="3"/>
        <v>4735636.91</v>
      </c>
      <c r="L222" s="130" t="s">
        <v>1420</v>
      </c>
    </row>
    <row r="223" spans="1:12">
      <c r="A223" s="334" t="s">
        <v>1307</v>
      </c>
      <c r="B223" s="125" t="str">
        <f>+VLOOKUP(A223,'[1]LISTA FILTRADO'!$A$2:$B$620,2,FALSE)</f>
        <v>GRACOS</v>
      </c>
      <c r="C223" s="126">
        <v>42762</v>
      </c>
      <c r="D223" s="126" t="s">
        <v>3754</v>
      </c>
      <c r="E223" s="127" t="s">
        <v>13</v>
      </c>
      <c r="F223" s="127">
        <v>365254</v>
      </c>
      <c r="G223" s="127"/>
      <c r="H223" s="335" t="s">
        <v>1308</v>
      </c>
      <c r="I223" s="128">
        <v>4735636.91</v>
      </c>
      <c r="J223" s="128">
        <v>0</v>
      </c>
      <c r="K223" s="129">
        <f t="shared" si="3"/>
        <v>4735636.91</v>
      </c>
      <c r="L223" s="130" t="s">
        <v>1420</v>
      </c>
    </row>
    <row r="224" spans="1:12">
      <c r="A224" s="334" t="s">
        <v>1307</v>
      </c>
      <c r="B224" s="125" t="str">
        <f>+VLOOKUP(A224,'[1]LISTA FILTRADO'!$A$2:$B$620,2,FALSE)</f>
        <v>GRACOS</v>
      </c>
      <c r="C224" s="126">
        <v>42762</v>
      </c>
      <c r="D224" s="126" t="s">
        <v>3755</v>
      </c>
      <c r="E224" s="127" t="s">
        <v>13</v>
      </c>
      <c r="F224" s="127">
        <v>365256</v>
      </c>
      <c r="G224" s="127"/>
      <c r="H224" s="335" t="s">
        <v>1308</v>
      </c>
      <c r="I224" s="128">
        <v>13006983.119999999</v>
      </c>
      <c r="J224" s="128">
        <v>0</v>
      </c>
      <c r="K224" s="129">
        <f t="shared" si="3"/>
        <v>13006983.119999999</v>
      </c>
      <c r="L224" s="130" t="s">
        <v>1420</v>
      </c>
    </row>
    <row r="225" spans="1:12">
      <c r="A225" s="334" t="s">
        <v>1307</v>
      </c>
      <c r="B225" s="125" t="str">
        <f>+VLOOKUP(A225,'[1]LISTA FILTRADO'!$A$2:$B$620,2,FALSE)</f>
        <v>GRACOS</v>
      </c>
      <c r="C225" s="126">
        <v>42762</v>
      </c>
      <c r="D225" s="126" t="s">
        <v>3756</v>
      </c>
      <c r="E225" s="127" t="s">
        <v>13</v>
      </c>
      <c r="F225" s="127">
        <v>365258</v>
      </c>
      <c r="G225" s="127"/>
      <c r="H225" s="335" t="s">
        <v>1308</v>
      </c>
      <c r="I225" s="128">
        <v>13006983.119999999</v>
      </c>
      <c r="J225" s="128">
        <v>0</v>
      </c>
      <c r="K225" s="129">
        <f t="shared" si="3"/>
        <v>13006983.119999999</v>
      </c>
      <c r="L225" s="130" t="s">
        <v>1420</v>
      </c>
    </row>
    <row r="226" spans="1:12">
      <c r="A226" s="334" t="s">
        <v>1307</v>
      </c>
      <c r="B226" s="125" t="str">
        <f>+VLOOKUP(A226,'[1]LISTA FILTRADO'!$A$2:$B$620,2,FALSE)</f>
        <v>GRACOS</v>
      </c>
      <c r="C226" s="126">
        <v>42762</v>
      </c>
      <c r="D226" s="126" t="s">
        <v>3757</v>
      </c>
      <c r="E226" s="127" t="s">
        <v>13</v>
      </c>
      <c r="F226" s="127">
        <v>365260</v>
      </c>
      <c r="G226" s="127"/>
      <c r="H226" s="335" t="s">
        <v>1308</v>
      </c>
      <c r="I226" s="128">
        <v>13006983.119999999</v>
      </c>
      <c r="J226" s="128">
        <v>0</v>
      </c>
      <c r="K226" s="129">
        <f t="shared" si="3"/>
        <v>13006983.119999999</v>
      </c>
      <c r="L226" s="130" t="s">
        <v>1420</v>
      </c>
    </row>
    <row r="227" spans="1:12">
      <c r="A227" s="334" t="s">
        <v>1307</v>
      </c>
      <c r="B227" s="125" t="str">
        <f>+VLOOKUP(A227,'[1]LISTA FILTRADO'!$A$2:$B$620,2,FALSE)</f>
        <v>GRACOS</v>
      </c>
      <c r="C227" s="126">
        <v>42762</v>
      </c>
      <c r="D227" s="126" t="s">
        <v>3758</v>
      </c>
      <c r="E227" s="127" t="s">
        <v>13</v>
      </c>
      <c r="F227" s="127">
        <v>365262</v>
      </c>
      <c r="G227" s="127"/>
      <c r="H227" s="335" t="s">
        <v>1308</v>
      </c>
      <c r="I227" s="128">
        <v>13006983.119999999</v>
      </c>
      <c r="J227" s="128">
        <v>0</v>
      </c>
      <c r="K227" s="129">
        <f t="shared" si="3"/>
        <v>13006983.119999999</v>
      </c>
      <c r="L227" s="130" t="s">
        <v>1420</v>
      </c>
    </row>
    <row r="228" spans="1:12">
      <c r="A228" s="334" t="s">
        <v>1307</v>
      </c>
      <c r="B228" s="125" t="str">
        <f>+VLOOKUP(A228,'[1]LISTA FILTRADO'!$A$2:$B$620,2,FALSE)</f>
        <v>GRACOS</v>
      </c>
      <c r="C228" s="126">
        <v>42762</v>
      </c>
      <c r="D228" s="126" t="s">
        <v>3759</v>
      </c>
      <c r="E228" s="127" t="s">
        <v>13</v>
      </c>
      <c r="F228" s="127">
        <v>365264</v>
      </c>
      <c r="G228" s="127"/>
      <c r="H228" s="335" t="s">
        <v>1308</v>
      </c>
      <c r="I228" s="128">
        <v>2393034.65</v>
      </c>
      <c r="J228" s="128">
        <v>0</v>
      </c>
      <c r="K228" s="129">
        <f t="shared" si="3"/>
        <v>2393034.65</v>
      </c>
      <c r="L228" s="130" t="s">
        <v>1420</v>
      </c>
    </row>
    <row r="229" spans="1:12">
      <c r="A229" s="334" t="s">
        <v>1307</v>
      </c>
      <c r="B229" s="125" t="str">
        <f>+VLOOKUP(A229,'[1]LISTA FILTRADO'!$A$2:$B$620,2,FALSE)</f>
        <v>GRACOS</v>
      </c>
      <c r="C229" s="126">
        <v>42762</v>
      </c>
      <c r="D229" s="126" t="s">
        <v>3760</v>
      </c>
      <c r="E229" s="127" t="s">
        <v>13</v>
      </c>
      <c r="F229" s="127">
        <v>365266</v>
      </c>
      <c r="G229" s="127"/>
      <c r="H229" s="335" t="s">
        <v>1308</v>
      </c>
      <c r="I229" s="128">
        <v>2393034.65</v>
      </c>
      <c r="J229" s="128">
        <v>0</v>
      </c>
      <c r="K229" s="129">
        <f t="shared" si="3"/>
        <v>2393034.65</v>
      </c>
      <c r="L229" s="130" t="s">
        <v>1420</v>
      </c>
    </row>
    <row r="230" spans="1:12">
      <c r="A230" s="334" t="s">
        <v>1307</v>
      </c>
      <c r="B230" s="125" t="str">
        <f>+VLOOKUP(A230,'[1]LISTA FILTRADO'!$A$2:$B$620,2,FALSE)</f>
        <v>GRACOS</v>
      </c>
      <c r="C230" s="126">
        <v>42762</v>
      </c>
      <c r="D230" s="126" t="s">
        <v>3761</v>
      </c>
      <c r="E230" s="127" t="s">
        <v>13</v>
      </c>
      <c r="F230" s="127">
        <v>365268</v>
      </c>
      <c r="G230" s="127"/>
      <c r="H230" s="335" t="s">
        <v>1308</v>
      </c>
      <c r="I230" s="128">
        <v>2393034.65</v>
      </c>
      <c r="J230" s="128">
        <v>0</v>
      </c>
      <c r="K230" s="129">
        <f t="shared" si="3"/>
        <v>2393034.65</v>
      </c>
      <c r="L230" s="130" t="s">
        <v>1420</v>
      </c>
    </row>
    <row r="231" spans="1:12">
      <c r="A231" s="334" t="s">
        <v>1307</v>
      </c>
      <c r="B231" s="125" t="str">
        <f>+VLOOKUP(A231,'[1]LISTA FILTRADO'!$A$2:$B$620,2,FALSE)</f>
        <v>GRACOS</v>
      </c>
      <c r="C231" s="126">
        <v>42762</v>
      </c>
      <c r="D231" s="126" t="s">
        <v>3762</v>
      </c>
      <c r="E231" s="127" t="s">
        <v>13</v>
      </c>
      <c r="F231" s="127">
        <v>365270</v>
      </c>
      <c r="G231" s="127"/>
      <c r="H231" s="335" t="s">
        <v>1308</v>
      </c>
      <c r="I231" s="128">
        <v>2393034.65</v>
      </c>
      <c r="J231" s="128">
        <v>0</v>
      </c>
      <c r="K231" s="129">
        <f t="shared" si="3"/>
        <v>2393034.65</v>
      </c>
      <c r="L231" s="130" t="s">
        <v>1420</v>
      </c>
    </row>
    <row r="232" spans="1:12">
      <c r="A232" s="334" t="s">
        <v>1307</v>
      </c>
      <c r="B232" s="125" t="str">
        <f>+VLOOKUP(A232,'[1]LISTA FILTRADO'!$A$2:$B$620,2,FALSE)</f>
        <v>GRACOS</v>
      </c>
      <c r="C232" s="126">
        <v>42762</v>
      </c>
      <c r="D232" s="126" t="s">
        <v>3763</v>
      </c>
      <c r="E232" s="127" t="s">
        <v>13</v>
      </c>
      <c r="F232" s="127">
        <v>365272</v>
      </c>
      <c r="G232" s="127"/>
      <c r="H232" s="335" t="s">
        <v>1308</v>
      </c>
      <c r="I232" s="128">
        <v>1087583.17</v>
      </c>
      <c r="J232" s="128">
        <v>0</v>
      </c>
      <c r="K232" s="129">
        <f t="shared" si="3"/>
        <v>1087583.17</v>
      </c>
      <c r="L232" s="130" t="s">
        <v>1420</v>
      </c>
    </row>
    <row r="233" spans="1:12">
      <c r="A233" s="334" t="s">
        <v>1307</v>
      </c>
      <c r="B233" s="125" t="str">
        <f>+VLOOKUP(A233,'[1]LISTA FILTRADO'!$A$2:$B$620,2,FALSE)</f>
        <v>GRACOS</v>
      </c>
      <c r="C233" s="126">
        <v>42762</v>
      </c>
      <c r="D233" s="126" t="s">
        <v>3764</v>
      </c>
      <c r="E233" s="127" t="s">
        <v>13</v>
      </c>
      <c r="F233" s="127">
        <v>365274</v>
      </c>
      <c r="G233" s="127"/>
      <c r="H233" s="335" t="s">
        <v>1308</v>
      </c>
      <c r="I233" s="128">
        <v>2343431.4300000002</v>
      </c>
      <c r="J233" s="128">
        <v>0</v>
      </c>
      <c r="K233" s="129">
        <f t="shared" si="3"/>
        <v>2343431.4300000002</v>
      </c>
      <c r="L233" s="130" t="s">
        <v>1420</v>
      </c>
    </row>
    <row r="234" spans="1:12">
      <c r="A234" s="334" t="s">
        <v>1307</v>
      </c>
      <c r="B234" s="125" t="str">
        <f>+VLOOKUP(A234,'[1]LISTA FILTRADO'!$A$2:$B$620,2,FALSE)</f>
        <v>GRACOS</v>
      </c>
      <c r="C234" s="126">
        <v>42762</v>
      </c>
      <c r="D234" s="126" t="s">
        <v>3765</v>
      </c>
      <c r="E234" s="127" t="s">
        <v>13</v>
      </c>
      <c r="F234" s="127">
        <v>365276</v>
      </c>
      <c r="G234" s="127"/>
      <c r="H234" s="335" t="s">
        <v>1308</v>
      </c>
      <c r="I234" s="128">
        <v>484021.02</v>
      </c>
      <c r="J234" s="128">
        <v>0</v>
      </c>
      <c r="K234" s="129">
        <f t="shared" si="3"/>
        <v>484021.02</v>
      </c>
      <c r="L234" s="130" t="s">
        <v>1420</v>
      </c>
    </row>
    <row r="235" spans="1:12">
      <c r="A235" s="334" t="s">
        <v>1307</v>
      </c>
      <c r="B235" s="125" t="str">
        <f>+VLOOKUP(A235,'[1]LISTA FILTRADO'!$A$2:$B$620,2,FALSE)</f>
        <v>GRACOS</v>
      </c>
      <c r="C235" s="126">
        <v>42762</v>
      </c>
      <c r="D235" s="126" t="s">
        <v>3766</v>
      </c>
      <c r="E235" s="127" t="s">
        <v>13</v>
      </c>
      <c r="F235" s="127">
        <v>365278</v>
      </c>
      <c r="G235" s="127"/>
      <c r="H235" s="335" t="s">
        <v>1308</v>
      </c>
      <c r="I235" s="128">
        <v>1329420.6000000001</v>
      </c>
      <c r="J235" s="128">
        <v>0</v>
      </c>
      <c r="K235" s="129">
        <f t="shared" si="3"/>
        <v>1329420.6000000001</v>
      </c>
      <c r="L235" s="130" t="s">
        <v>1420</v>
      </c>
    </row>
    <row r="236" spans="1:12">
      <c r="A236" s="334" t="s">
        <v>1307</v>
      </c>
      <c r="B236" s="125" t="str">
        <f>+VLOOKUP(A236,'[1]LISTA FILTRADO'!$A$2:$B$620,2,FALSE)</f>
        <v>GRACOS</v>
      </c>
      <c r="C236" s="126">
        <v>42762</v>
      </c>
      <c r="D236" s="126" t="s">
        <v>3767</v>
      </c>
      <c r="E236" s="127" t="s">
        <v>13</v>
      </c>
      <c r="F236" s="127">
        <v>365280</v>
      </c>
      <c r="G236" s="127"/>
      <c r="H236" s="335" t="s">
        <v>1308</v>
      </c>
      <c r="I236" s="128">
        <v>6436509.6299999999</v>
      </c>
      <c r="J236" s="128">
        <v>0</v>
      </c>
      <c r="K236" s="129">
        <f t="shared" si="3"/>
        <v>6436509.6299999999</v>
      </c>
      <c r="L236" s="130" t="s">
        <v>1420</v>
      </c>
    </row>
    <row r="237" spans="1:12">
      <c r="A237" s="334" t="s">
        <v>1307</v>
      </c>
      <c r="B237" s="125" t="str">
        <f>+VLOOKUP(A237,'[1]LISTA FILTRADO'!$A$2:$B$620,2,FALSE)</f>
        <v>GRACOS</v>
      </c>
      <c r="C237" s="126">
        <v>42762</v>
      </c>
      <c r="D237" s="126" t="s">
        <v>3768</v>
      </c>
      <c r="E237" s="127" t="s">
        <v>13</v>
      </c>
      <c r="F237" s="127">
        <v>365282</v>
      </c>
      <c r="G237" s="127"/>
      <c r="H237" s="335" t="s">
        <v>1308</v>
      </c>
      <c r="I237" s="128">
        <v>427682.58</v>
      </c>
      <c r="J237" s="128">
        <v>0</v>
      </c>
      <c r="K237" s="129">
        <f t="shared" si="3"/>
        <v>427682.58</v>
      </c>
      <c r="L237" s="130" t="s">
        <v>1420</v>
      </c>
    </row>
    <row r="238" spans="1:12">
      <c r="A238" s="334" t="s">
        <v>1307</v>
      </c>
      <c r="B238" s="125" t="str">
        <f>+VLOOKUP(A238,'[1]LISTA FILTRADO'!$A$2:$B$620,2,FALSE)</f>
        <v>GRACOS</v>
      </c>
      <c r="C238" s="126">
        <v>42762</v>
      </c>
      <c r="D238" s="126" t="s">
        <v>3769</v>
      </c>
      <c r="E238" s="127" t="s">
        <v>13</v>
      </c>
      <c r="F238" s="127">
        <v>365284</v>
      </c>
      <c r="G238" s="127"/>
      <c r="H238" s="335" t="s">
        <v>1308</v>
      </c>
      <c r="I238" s="128">
        <v>2530443.54</v>
      </c>
      <c r="J238" s="128">
        <v>0</v>
      </c>
      <c r="K238" s="129">
        <f t="shared" si="3"/>
        <v>2530443.54</v>
      </c>
      <c r="L238" s="130" t="s">
        <v>1420</v>
      </c>
    </row>
    <row r="239" spans="1:12">
      <c r="A239" s="334" t="s">
        <v>1307</v>
      </c>
      <c r="B239" s="125" t="str">
        <f>+VLOOKUP(A239,'[1]LISTA FILTRADO'!$A$2:$B$620,2,FALSE)</f>
        <v>GRACOS</v>
      </c>
      <c r="C239" s="126">
        <v>42762</v>
      </c>
      <c r="D239" s="126" t="s">
        <v>3770</v>
      </c>
      <c r="E239" s="127" t="s">
        <v>13</v>
      </c>
      <c r="F239" s="127">
        <v>365286</v>
      </c>
      <c r="G239" s="127"/>
      <c r="H239" s="335" t="s">
        <v>1308</v>
      </c>
      <c r="I239" s="128">
        <v>5452383.7699999996</v>
      </c>
      <c r="J239" s="128">
        <v>0</v>
      </c>
      <c r="K239" s="129">
        <f t="shared" si="3"/>
        <v>5452383.7699999996</v>
      </c>
      <c r="L239" s="130" t="s">
        <v>1420</v>
      </c>
    </row>
    <row r="240" spans="1:12">
      <c r="A240" s="334" t="s">
        <v>1307</v>
      </c>
      <c r="B240" s="125" t="str">
        <f>+VLOOKUP(A240,'[1]LISTA FILTRADO'!$A$2:$B$620,2,FALSE)</f>
        <v>GRACOS</v>
      </c>
      <c r="C240" s="126">
        <v>42762</v>
      </c>
      <c r="D240" s="126" t="s">
        <v>3771</v>
      </c>
      <c r="E240" s="127" t="s">
        <v>13</v>
      </c>
      <c r="F240" s="127">
        <v>365288</v>
      </c>
      <c r="G240" s="127"/>
      <c r="H240" s="335" t="s">
        <v>1308</v>
      </c>
      <c r="I240" s="128">
        <v>362291.01</v>
      </c>
      <c r="J240" s="128">
        <v>0</v>
      </c>
      <c r="K240" s="129">
        <f t="shared" si="3"/>
        <v>362291.01</v>
      </c>
      <c r="L240" s="130" t="s">
        <v>1420</v>
      </c>
    </row>
    <row r="241" spans="1:12">
      <c r="A241" s="334" t="s">
        <v>1307</v>
      </c>
      <c r="B241" s="125" t="str">
        <f>+VLOOKUP(A241,'[1]LISTA FILTRADO'!$A$2:$B$620,2,FALSE)</f>
        <v>GRACOS</v>
      </c>
      <c r="C241" s="126">
        <v>42762</v>
      </c>
      <c r="D241" s="126" t="s">
        <v>3772</v>
      </c>
      <c r="E241" s="127" t="s">
        <v>13</v>
      </c>
      <c r="F241" s="127">
        <v>365290</v>
      </c>
      <c r="G241" s="127"/>
      <c r="H241" s="335" t="s">
        <v>1308</v>
      </c>
      <c r="I241" s="128">
        <v>14975612.49</v>
      </c>
      <c r="J241" s="128">
        <v>0</v>
      </c>
      <c r="K241" s="129">
        <f t="shared" si="3"/>
        <v>14975612.49</v>
      </c>
      <c r="L241" s="130" t="s">
        <v>1420</v>
      </c>
    </row>
    <row r="242" spans="1:12">
      <c r="A242" s="334" t="s">
        <v>1307</v>
      </c>
      <c r="B242" s="125" t="str">
        <f>+VLOOKUP(A242,'[1]LISTA FILTRADO'!$A$2:$B$620,2,FALSE)</f>
        <v>GRACOS</v>
      </c>
      <c r="C242" s="126">
        <v>42762</v>
      </c>
      <c r="D242" s="126" t="s">
        <v>3773</v>
      </c>
      <c r="E242" s="127" t="s">
        <v>13</v>
      </c>
      <c r="F242" s="127">
        <v>365292</v>
      </c>
      <c r="G242" s="127"/>
      <c r="H242" s="335" t="s">
        <v>1308</v>
      </c>
      <c r="I242" s="128">
        <v>3093118.57</v>
      </c>
      <c r="J242" s="128">
        <v>0</v>
      </c>
      <c r="K242" s="129">
        <f t="shared" si="3"/>
        <v>3093118.57</v>
      </c>
      <c r="L242" s="130" t="s">
        <v>1420</v>
      </c>
    </row>
    <row r="243" spans="1:12">
      <c r="A243" s="334" t="s">
        <v>1307</v>
      </c>
      <c r="B243" s="125" t="str">
        <f>+VLOOKUP(A243,'[1]LISTA FILTRADO'!$A$2:$B$620,2,FALSE)</f>
        <v>GRACOS</v>
      </c>
      <c r="C243" s="126">
        <v>42762</v>
      </c>
      <c r="D243" s="126" t="s">
        <v>3774</v>
      </c>
      <c r="E243" s="127" t="s">
        <v>13</v>
      </c>
      <c r="F243" s="127">
        <v>365294</v>
      </c>
      <c r="G243" s="127"/>
      <c r="H243" s="335" t="s">
        <v>1308</v>
      </c>
      <c r="I243" s="128">
        <v>6950160.29</v>
      </c>
      <c r="J243" s="128">
        <v>0</v>
      </c>
      <c r="K243" s="129">
        <f t="shared" si="3"/>
        <v>6950160.29</v>
      </c>
      <c r="L243" s="130" t="s">
        <v>1420</v>
      </c>
    </row>
    <row r="244" spans="1:12">
      <c r="A244" s="334" t="s">
        <v>1307</v>
      </c>
      <c r="B244" s="125" t="str">
        <f>+VLOOKUP(A244,'[1]LISTA FILTRADO'!$A$2:$B$620,2,FALSE)</f>
        <v>GRACOS</v>
      </c>
      <c r="C244" s="126">
        <v>42762</v>
      </c>
      <c r="D244" s="126" t="s">
        <v>3775</v>
      </c>
      <c r="E244" s="127" t="s">
        <v>13</v>
      </c>
      <c r="F244" s="127">
        <v>365296</v>
      </c>
      <c r="G244" s="127"/>
      <c r="H244" s="335" t="s">
        <v>1308</v>
      </c>
      <c r="I244" s="128">
        <v>569074.32000000007</v>
      </c>
      <c r="J244" s="128">
        <v>0</v>
      </c>
      <c r="K244" s="129">
        <f t="shared" si="3"/>
        <v>569074.32000000007</v>
      </c>
      <c r="L244" s="130" t="s">
        <v>1420</v>
      </c>
    </row>
    <row r="245" spans="1:12" ht="33.75">
      <c r="A245" s="334">
        <v>513</v>
      </c>
      <c r="B245" s="125" t="str">
        <f>+VLOOKUP(A245,'[1]LISTA FILTRADO'!$A$2:$B$620,2,FALSE)</f>
        <v>Yacimientos Petrolíferos Fiscales Bolivianos</v>
      </c>
      <c r="C245" s="126">
        <v>42762</v>
      </c>
      <c r="D245" s="126" t="s">
        <v>2267</v>
      </c>
      <c r="E245" s="127" t="s">
        <v>1469</v>
      </c>
      <c r="F245" s="127">
        <v>12476027</v>
      </c>
      <c r="G245" s="127"/>
      <c r="H245" s="335" t="s">
        <v>2268</v>
      </c>
      <c r="I245" s="128">
        <v>9584.74</v>
      </c>
      <c r="J245" s="128">
        <v>0</v>
      </c>
      <c r="K245" s="129">
        <f t="shared" si="3"/>
        <v>9584.74</v>
      </c>
      <c r="L245" s="130" t="s">
        <v>1420</v>
      </c>
    </row>
    <row r="246" spans="1:12" ht="33.75">
      <c r="A246" s="334">
        <v>513</v>
      </c>
      <c r="B246" s="125" t="str">
        <f>+VLOOKUP(A246,'[1]LISTA FILTRADO'!$A$2:$B$620,2,FALSE)</f>
        <v>Yacimientos Petrolíferos Fiscales Bolivianos</v>
      </c>
      <c r="C246" s="126">
        <v>42762</v>
      </c>
      <c r="D246" s="126" t="s">
        <v>2269</v>
      </c>
      <c r="E246" s="127" t="s">
        <v>1469</v>
      </c>
      <c r="F246" s="127">
        <v>12476029</v>
      </c>
      <c r="G246" s="127"/>
      <c r="H246" s="335" t="s">
        <v>2270</v>
      </c>
      <c r="I246" s="128">
        <v>35407.800000000003</v>
      </c>
      <c r="J246" s="128">
        <v>0</v>
      </c>
      <c r="K246" s="129">
        <f t="shared" si="3"/>
        <v>35407.800000000003</v>
      </c>
      <c r="L246" s="130" t="s">
        <v>1420</v>
      </c>
    </row>
    <row r="247" spans="1:12" ht="33.75">
      <c r="A247" s="334">
        <v>513</v>
      </c>
      <c r="B247" s="125" t="str">
        <f>+VLOOKUP(A247,'[1]LISTA FILTRADO'!$A$2:$B$620,2,FALSE)</f>
        <v>Yacimientos Petrolíferos Fiscales Bolivianos</v>
      </c>
      <c r="C247" s="126">
        <v>42762</v>
      </c>
      <c r="D247" s="126" t="s">
        <v>2271</v>
      </c>
      <c r="E247" s="127" t="s">
        <v>1469</v>
      </c>
      <c r="F247" s="127">
        <v>12476031</v>
      </c>
      <c r="G247" s="127"/>
      <c r="H247" s="335" t="s">
        <v>2272</v>
      </c>
      <c r="I247" s="128">
        <v>232492</v>
      </c>
      <c r="J247" s="128">
        <v>0</v>
      </c>
      <c r="K247" s="129">
        <f t="shared" si="3"/>
        <v>232492</v>
      </c>
      <c r="L247" s="130" t="s">
        <v>1420</v>
      </c>
    </row>
    <row r="248" spans="1:12" ht="33.75">
      <c r="A248" s="334">
        <v>513</v>
      </c>
      <c r="B248" s="125" t="str">
        <f>+VLOOKUP(A248,'[1]LISTA FILTRADO'!$A$2:$B$620,2,FALSE)</f>
        <v>Yacimientos Petrolíferos Fiscales Bolivianos</v>
      </c>
      <c r="C248" s="126">
        <v>42762</v>
      </c>
      <c r="D248" s="126" t="s">
        <v>2273</v>
      </c>
      <c r="E248" s="127" t="s">
        <v>1469</v>
      </c>
      <c r="F248" s="127">
        <v>12476035</v>
      </c>
      <c r="G248" s="127"/>
      <c r="H248" s="335" t="s">
        <v>2274</v>
      </c>
      <c r="I248" s="128">
        <v>12776.5</v>
      </c>
      <c r="J248" s="128">
        <v>0</v>
      </c>
      <c r="K248" s="129">
        <f t="shared" si="3"/>
        <v>12776.5</v>
      </c>
      <c r="L248" s="130" t="s">
        <v>1420</v>
      </c>
    </row>
    <row r="249" spans="1:12" ht="33.75">
      <c r="A249" s="334">
        <v>513</v>
      </c>
      <c r="B249" s="125" t="str">
        <f>+VLOOKUP(A249,'[1]LISTA FILTRADO'!$A$2:$B$620,2,FALSE)</f>
        <v>Yacimientos Petrolíferos Fiscales Bolivianos</v>
      </c>
      <c r="C249" s="126">
        <v>42762</v>
      </c>
      <c r="D249" s="126" t="s">
        <v>2275</v>
      </c>
      <c r="E249" s="127" t="s">
        <v>1469</v>
      </c>
      <c r="F249" s="127">
        <v>12476037</v>
      </c>
      <c r="G249" s="127"/>
      <c r="H249" s="335" t="s">
        <v>2276</v>
      </c>
      <c r="I249" s="128">
        <v>74412.600000000006</v>
      </c>
      <c r="J249" s="128">
        <v>0</v>
      </c>
      <c r="K249" s="129">
        <f t="shared" si="3"/>
        <v>74412.600000000006</v>
      </c>
      <c r="L249" s="130" t="s">
        <v>1420</v>
      </c>
    </row>
    <row r="250" spans="1:12" ht="33.75">
      <c r="A250" s="334">
        <v>513</v>
      </c>
      <c r="B250" s="125" t="str">
        <f>+VLOOKUP(A250,'[1]LISTA FILTRADO'!$A$2:$B$620,2,FALSE)</f>
        <v>Yacimientos Petrolíferos Fiscales Bolivianos</v>
      </c>
      <c r="C250" s="126">
        <v>42762</v>
      </c>
      <c r="D250" s="126" t="s">
        <v>2277</v>
      </c>
      <c r="E250" s="127" t="s">
        <v>1469</v>
      </c>
      <c r="F250" s="127">
        <v>12476052</v>
      </c>
      <c r="G250" s="127"/>
      <c r="H250" s="335" t="s">
        <v>2278</v>
      </c>
      <c r="I250" s="128">
        <v>46302.6</v>
      </c>
      <c r="J250" s="128">
        <v>0</v>
      </c>
      <c r="K250" s="129">
        <f t="shared" si="3"/>
        <v>46302.6</v>
      </c>
      <c r="L250" s="130" t="s">
        <v>1420</v>
      </c>
    </row>
    <row r="251" spans="1:12" ht="33.75">
      <c r="A251" s="334">
        <v>513</v>
      </c>
      <c r="B251" s="125" t="str">
        <f>+VLOOKUP(A251,'[1]LISTA FILTRADO'!$A$2:$B$620,2,FALSE)</f>
        <v>Yacimientos Petrolíferos Fiscales Bolivianos</v>
      </c>
      <c r="C251" s="126">
        <v>42762</v>
      </c>
      <c r="D251" s="126" t="s">
        <v>2279</v>
      </c>
      <c r="E251" s="127" t="s">
        <v>1469</v>
      </c>
      <c r="F251" s="127">
        <v>12476050</v>
      </c>
      <c r="G251" s="127"/>
      <c r="H251" s="335" t="s">
        <v>2280</v>
      </c>
      <c r="I251" s="128">
        <v>79555.600000000006</v>
      </c>
      <c r="J251" s="128">
        <v>0</v>
      </c>
      <c r="K251" s="129">
        <f t="shared" si="3"/>
        <v>79555.600000000006</v>
      </c>
      <c r="L251" s="130" t="s">
        <v>1420</v>
      </c>
    </row>
    <row r="252" spans="1:12" ht="33.75">
      <c r="A252" s="334">
        <v>513</v>
      </c>
      <c r="B252" s="125" t="str">
        <f>+VLOOKUP(A252,'[1]LISTA FILTRADO'!$A$2:$B$620,2,FALSE)</f>
        <v>Yacimientos Petrolíferos Fiscales Bolivianos</v>
      </c>
      <c r="C252" s="126">
        <v>42762</v>
      </c>
      <c r="D252" s="126" t="s">
        <v>2281</v>
      </c>
      <c r="E252" s="127" t="s">
        <v>15</v>
      </c>
      <c r="F252" s="127">
        <v>1554</v>
      </c>
      <c r="G252" s="127"/>
      <c r="H252" s="335" t="s">
        <v>2282</v>
      </c>
      <c r="I252" s="128">
        <v>116884.44</v>
      </c>
      <c r="J252" s="128">
        <v>0</v>
      </c>
      <c r="K252" s="129">
        <f t="shared" si="3"/>
        <v>116884.44</v>
      </c>
      <c r="L252" s="130" t="s">
        <v>1420</v>
      </c>
    </row>
    <row r="253" spans="1:12" ht="45">
      <c r="A253" s="334">
        <v>313</v>
      </c>
      <c r="B253" s="125" t="str">
        <f>+VLOOKUP(A253,'[1]LISTA FILTRADO'!$A$2:$B$620,2,FALSE)</f>
        <v>Autoridad De Fiscalización Y Control De Pensiones Y Seguros - Aps</v>
      </c>
      <c r="C253" s="126">
        <v>42762</v>
      </c>
      <c r="D253" s="126" t="s">
        <v>2092</v>
      </c>
      <c r="E253" s="127" t="s">
        <v>15</v>
      </c>
      <c r="F253" s="127">
        <v>1556</v>
      </c>
      <c r="G253" s="127"/>
      <c r="H253" s="335" t="s">
        <v>2093</v>
      </c>
      <c r="I253" s="128">
        <v>360.55</v>
      </c>
      <c r="J253" s="128">
        <v>0</v>
      </c>
      <c r="K253" s="129">
        <f t="shared" si="3"/>
        <v>360.55</v>
      </c>
      <c r="L253" s="130" t="s">
        <v>1420</v>
      </c>
    </row>
    <row r="254" spans="1:12" ht="22.5">
      <c r="A254" s="334">
        <v>513</v>
      </c>
      <c r="B254" s="125" t="str">
        <f>+VLOOKUP(A254,'[1]LISTA FILTRADO'!$A$2:$B$620,2,FALSE)</f>
        <v>Yacimientos Petrolíferos Fiscales Bolivianos</v>
      </c>
      <c r="C254" s="126">
        <v>42762</v>
      </c>
      <c r="D254" s="126" t="s">
        <v>2283</v>
      </c>
      <c r="E254" s="127" t="s">
        <v>15</v>
      </c>
      <c r="F254" s="127">
        <v>365296</v>
      </c>
      <c r="G254" s="127"/>
      <c r="H254" s="335" t="s">
        <v>2284</v>
      </c>
      <c r="I254" s="128">
        <v>50</v>
      </c>
      <c r="J254" s="128">
        <v>0</v>
      </c>
      <c r="K254" s="129">
        <f t="shared" si="3"/>
        <v>50</v>
      </c>
      <c r="L254" s="130" t="s">
        <v>1420</v>
      </c>
    </row>
    <row r="255" spans="1:12" ht="22.5">
      <c r="A255" s="334">
        <v>513</v>
      </c>
      <c r="B255" s="125" t="str">
        <f>+VLOOKUP(A255,'[1]LISTA FILTRADO'!$A$2:$B$620,2,FALSE)</f>
        <v>Yacimientos Petrolíferos Fiscales Bolivianos</v>
      </c>
      <c r="C255" s="126">
        <v>42762</v>
      </c>
      <c r="D255" s="126" t="s">
        <v>2285</v>
      </c>
      <c r="E255" s="127" t="s">
        <v>15</v>
      </c>
      <c r="F255" s="127">
        <v>365298</v>
      </c>
      <c r="G255" s="127"/>
      <c r="H255" s="335" t="s">
        <v>2286</v>
      </c>
      <c r="I255" s="128">
        <v>50</v>
      </c>
      <c r="J255" s="128">
        <v>0</v>
      </c>
      <c r="K255" s="129">
        <f t="shared" si="3"/>
        <v>50</v>
      </c>
      <c r="L255" s="130" t="s">
        <v>1420</v>
      </c>
    </row>
    <row r="256" spans="1:12" ht="45">
      <c r="A256" s="334">
        <v>586</v>
      </c>
      <c r="B256" s="125" t="str">
        <f>+VLOOKUP(A256,'[1]LISTA FILTRADO'!$A$2:$B$620,2,FALSE)</f>
        <v>Empresa Azucarera San Buenaventura</v>
      </c>
      <c r="C256" s="126">
        <v>42765</v>
      </c>
      <c r="D256" s="126" t="s">
        <v>2750</v>
      </c>
      <c r="E256" s="127" t="s">
        <v>11</v>
      </c>
      <c r="F256" s="127">
        <v>878278</v>
      </c>
      <c r="G256" s="127"/>
      <c r="H256" s="335" t="s">
        <v>2751</v>
      </c>
      <c r="I256" s="128">
        <v>303.89</v>
      </c>
      <c r="J256" s="128">
        <v>0</v>
      </c>
      <c r="K256" s="129">
        <f t="shared" si="3"/>
        <v>303.89</v>
      </c>
      <c r="L256" s="130" t="s">
        <v>1420</v>
      </c>
    </row>
    <row r="257" spans="1:12" ht="45">
      <c r="A257" s="334">
        <v>586</v>
      </c>
      <c r="B257" s="125" t="str">
        <f>+VLOOKUP(A257,'[1]LISTA FILTRADO'!$A$2:$B$620,2,FALSE)</f>
        <v>Empresa Azucarera San Buenaventura</v>
      </c>
      <c r="C257" s="126">
        <v>42765</v>
      </c>
      <c r="D257" s="126" t="s">
        <v>2752</v>
      </c>
      <c r="E257" s="127" t="s">
        <v>11</v>
      </c>
      <c r="F257" s="127">
        <v>878276</v>
      </c>
      <c r="G257" s="127"/>
      <c r="H257" s="335" t="s">
        <v>2753</v>
      </c>
      <c r="I257" s="128">
        <v>443.49</v>
      </c>
      <c r="J257" s="128">
        <v>0</v>
      </c>
      <c r="K257" s="129">
        <f t="shared" si="3"/>
        <v>443.49</v>
      </c>
      <c r="L257" s="130" t="s">
        <v>1420</v>
      </c>
    </row>
    <row r="258" spans="1:12" ht="33.75">
      <c r="A258" s="334" t="s">
        <v>626</v>
      </c>
      <c r="B258" s="125" t="str">
        <f>+VLOOKUP(A258,'[1]LISTA FILTRADO'!$A$2:$B$620,2,FALSE)</f>
        <v>Dirección General De Programación Y Operaciones Del Tesoro</v>
      </c>
      <c r="C258" s="126">
        <v>42765</v>
      </c>
      <c r="D258" s="126" t="s">
        <v>2866</v>
      </c>
      <c r="E258" s="127" t="s">
        <v>6</v>
      </c>
      <c r="F258" s="127">
        <v>795508</v>
      </c>
      <c r="G258" s="127"/>
      <c r="H258" s="335" t="s">
        <v>2867</v>
      </c>
      <c r="I258" s="128">
        <v>0</v>
      </c>
      <c r="J258" s="128">
        <v>5</v>
      </c>
      <c r="K258" s="129">
        <f t="shared" si="3"/>
        <v>5</v>
      </c>
      <c r="L258" s="130" t="s">
        <v>1420</v>
      </c>
    </row>
    <row r="259" spans="1:12" ht="33.75">
      <c r="A259" s="334" t="s">
        <v>626</v>
      </c>
      <c r="B259" s="125" t="str">
        <f>+VLOOKUP(A259,'[1]LISTA FILTRADO'!$A$2:$B$620,2,FALSE)</f>
        <v>Dirección General De Programación Y Operaciones Del Tesoro</v>
      </c>
      <c r="C259" s="126">
        <v>42765</v>
      </c>
      <c r="D259" s="126" t="s">
        <v>2868</v>
      </c>
      <c r="E259" s="127" t="s">
        <v>6</v>
      </c>
      <c r="F259" s="127">
        <v>795491</v>
      </c>
      <c r="G259" s="127"/>
      <c r="H259" s="335" t="s">
        <v>2869</v>
      </c>
      <c r="I259" s="128">
        <v>0</v>
      </c>
      <c r="J259" s="128">
        <v>73.600000000000009</v>
      </c>
      <c r="K259" s="129">
        <f t="shared" si="3"/>
        <v>73.600000000000009</v>
      </c>
      <c r="L259" s="130" t="s">
        <v>1420</v>
      </c>
    </row>
    <row r="260" spans="1:12" ht="33.75">
      <c r="A260" s="334">
        <v>513</v>
      </c>
      <c r="B260" s="125" t="str">
        <f>+VLOOKUP(A260,'[1]LISTA FILTRADO'!$A$2:$B$620,2,FALSE)</f>
        <v>Yacimientos Petrolíferos Fiscales Bolivianos</v>
      </c>
      <c r="C260" s="126">
        <v>42765</v>
      </c>
      <c r="D260" s="126" t="s">
        <v>2287</v>
      </c>
      <c r="E260" s="127" t="s">
        <v>15</v>
      </c>
      <c r="F260" s="127">
        <v>366058</v>
      </c>
      <c r="G260" s="127"/>
      <c r="H260" s="335" t="s">
        <v>2288</v>
      </c>
      <c r="I260" s="128">
        <v>50</v>
      </c>
      <c r="J260" s="128">
        <v>0</v>
      </c>
      <c r="K260" s="129">
        <f t="shared" si="3"/>
        <v>50</v>
      </c>
      <c r="L260" s="130" t="s">
        <v>1420</v>
      </c>
    </row>
    <row r="261" spans="1:12" ht="33.75">
      <c r="A261" s="334">
        <v>513</v>
      </c>
      <c r="B261" s="125" t="str">
        <f>+VLOOKUP(A261,'[1]LISTA FILTRADO'!$A$2:$B$620,2,FALSE)</f>
        <v>Yacimientos Petrolíferos Fiscales Bolivianos</v>
      </c>
      <c r="C261" s="126">
        <v>42765</v>
      </c>
      <c r="D261" s="126" t="s">
        <v>2289</v>
      </c>
      <c r="E261" s="127" t="s">
        <v>15</v>
      </c>
      <c r="F261" s="127">
        <v>366053</v>
      </c>
      <c r="G261" s="127"/>
      <c r="H261" s="335" t="s">
        <v>2290</v>
      </c>
      <c r="I261" s="128">
        <v>50</v>
      </c>
      <c r="J261" s="128">
        <v>0</v>
      </c>
      <c r="K261" s="129">
        <f t="shared" si="3"/>
        <v>50</v>
      </c>
      <c r="L261" s="130" t="s">
        <v>1420</v>
      </c>
    </row>
    <row r="262" spans="1:12" ht="33.75">
      <c r="A262" s="334">
        <v>513</v>
      </c>
      <c r="B262" s="125" t="str">
        <f>+VLOOKUP(A262,'[1]LISTA FILTRADO'!$A$2:$B$620,2,FALSE)</f>
        <v>Yacimientos Petrolíferos Fiscales Bolivianos</v>
      </c>
      <c r="C262" s="126">
        <v>42765</v>
      </c>
      <c r="D262" s="126" t="s">
        <v>2291</v>
      </c>
      <c r="E262" s="127" t="s">
        <v>15</v>
      </c>
      <c r="F262" s="127">
        <v>366048</v>
      </c>
      <c r="G262" s="127"/>
      <c r="H262" s="335" t="s">
        <v>2292</v>
      </c>
      <c r="I262" s="128">
        <v>50</v>
      </c>
      <c r="J262" s="128">
        <v>0</v>
      </c>
      <c r="K262" s="129">
        <f t="shared" si="3"/>
        <v>50</v>
      </c>
      <c r="L262" s="130" t="s">
        <v>1420</v>
      </c>
    </row>
    <row r="263" spans="1:12" ht="45">
      <c r="A263" s="334">
        <v>513</v>
      </c>
      <c r="B263" s="125" t="str">
        <f>+VLOOKUP(A263,'[1]LISTA FILTRADO'!$A$2:$B$620,2,FALSE)</f>
        <v>Yacimientos Petrolíferos Fiscales Bolivianos</v>
      </c>
      <c r="C263" s="126">
        <v>42765</v>
      </c>
      <c r="D263" s="126" t="s">
        <v>2293</v>
      </c>
      <c r="E263" s="127" t="s">
        <v>15</v>
      </c>
      <c r="F263" s="127">
        <v>366063</v>
      </c>
      <c r="G263" s="127"/>
      <c r="H263" s="335" t="s">
        <v>2294</v>
      </c>
      <c r="I263" s="128">
        <v>50</v>
      </c>
      <c r="J263" s="128">
        <v>0</v>
      </c>
      <c r="K263" s="129">
        <f t="shared" si="3"/>
        <v>50</v>
      </c>
      <c r="L263" s="130" t="s">
        <v>1420</v>
      </c>
    </row>
    <row r="264" spans="1:12" ht="45">
      <c r="A264" s="334">
        <v>513</v>
      </c>
      <c r="B264" s="125" t="str">
        <f>+VLOOKUP(A264,'[1]LISTA FILTRADO'!$A$2:$B$620,2,FALSE)</f>
        <v>Yacimientos Petrolíferos Fiscales Bolivianos</v>
      </c>
      <c r="C264" s="126">
        <v>42765</v>
      </c>
      <c r="D264" s="126" t="s">
        <v>2295</v>
      </c>
      <c r="E264" s="127" t="s">
        <v>15</v>
      </c>
      <c r="F264" s="127">
        <v>1568</v>
      </c>
      <c r="G264" s="127"/>
      <c r="H264" s="335" t="s">
        <v>2296</v>
      </c>
      <c r="I264" s="128">
        <v>103078.08</v>
      </c>
      <c r="J264" s="128">
        <v>0</v>
      </c>
      <c r="K264" s="129">
        <f t="shared" si="3"/>
        <v>103078.08</v>
      </c>
      <c r="L264" s="130" t="s">
        <v>1420</v>
      </c>
    </row>
    <row r="265" spans="1:12" ht="33.75">
      <c r="A265" s="334">
        <v>513</v>
      </c>
      <c r="B265" s="125" t="str">
        <f>+VLOOKUP(A265,'[1]LISTA FILTRADO'!$A$2:$B$620,2,FALSE)</f>
        <v>Yacimientos Petrolíferos Fiscales Bolivianos</v>
      </c>
      <c r="C265" s="126">
        <v>42765</v>
      </c>
      <c r="D265" s="126" t="s">
        <v>2297</v>
      </c>
      <c r="E265" s="127" t="s">
        <v>15</v>
      </c>
      <c r="F265" s="127">
        <v>1567</v>
      </c>
      <c r="G265" s="127"/>
      <c r="H265" s="335" t="s">
        <v>2298</v>
      </c>
      <c r="I265" s="128">
        <v>29714.22</v>
      </c>
      <c r="J265" s="128">
        <v>0</v>
      </c>
      <c r="K265" s="129">
        <f t="shared" ref="K265:K328" si="4">+I265+J265</f>
        <v>29714.22</v>
      </c>
      <c r="L265" s="130" t="s">
        <v>1420</v>
      </c>
    </row>
    <row r="266" spans="1:12" ht="33.75">
      <c r="A266" s="334">
        <v>86</v>
      </c>
      <c r="B266" s="125" t="str">
        <f>+VLOOKUP(A266,'[1]LISTA FILTRADO'!$A$2:$B$620,2,FALSE)</f>
        <v>Ministerio De Medio Ambiente Y Agua</v>
      </c>
      <c r="C266" s="126">
        <v>42766</v>
      </c>
      <c r="D266" s="126" t="s">
        <v>1887</v>
      </c>
      <c r="E266" s="127" t="s">
        <v>6</v>
      </c>
      <c r="F266" s="127">
        <v>796116</v>
      </c>
      <c r="G266" s="127"/>
      <c r="H266" s="335" t="s">
        <v>1888</v>
      </c>
      <c r="I266" s="128">
        <v>0</v>
      </c>
      <c r="J266" s="128">
        <v>25051.200000000001</v>
      </c>
      <c r="K266" s="129">
        <f t="shared" si="4"/>
        <v>25051.200000000001</v>
      </c>
      <c r="L266" s="130" t="s">
        <v>1420</v>
      </c>
    </row>
    <row r="267" spans="1:12" ht="33.75">
      <c r="A267" s="334" t="s">
        <v>626</v>
      </c>
      <c r="B267" s="125" t="str">
        <f>+VLOOKUP(A267,'[1]LISTA FILTRADO'!$A$2:$B$620,2,FALSE)</f>
        <v>Dirección General De Programación Y Operaciones Del Tesoro</v>
      </c>
      <c r="C267" s="126">
        <v>42766</v>
      </c>
      <c r="D267" s="126" t="s">
        <v>2870</v>
      </c>
      <c r="E267" s="127" t="s">
        <v>6</v>
      </c>
      <c r="F267" s="127">
        <v>796201</v>
      </c>
      <c r="G267" s="127"/>
      <c r="H267" s="335" t="s">
        <v>2871</v>
      </c>
      <c r="I267" s="128">
        <v>0</v>
      </c>
      <c r="J267" s="128">
        <v>13877.54</v>
      </c>
      <c r="K267" s="129">
        <f t="shared" si="4"/>
        <v>13877.54</v>
      </c>
      <c r="L267" s="130" t="s">
        <v>1420</v>
      </c>
    </row>
    <row r="268" spans="1:12" ht="33.75">
      <c r="A268" s="334" t="s">
        <v>626</v>
      </c>
      <c r="B268" s="125" t="str">
        <f>+VLOOKUP(A268,'[1]LISTA FILTRADO'!$A$2:$B$620,2,FALSE)</f>
        <v>Dirección General De Programación Y Operaciones Del Tesoro</v>
      </c>
      <c r="C268" s="126">
        <v>42766</v>
      </c>
      <c r="D268" s="126" t="s">
        <v>2872</v>
      </c>
      <c r="E268" s="127" t="s">
        <v>6</v>
      </c>
      <c r="F268" s="127">
        <v>796202</v>
      </c>
      <c r="G268" s="127"/>
      <c r="H268" s="335" t="s">
        <v>2873</v>
      </c>
      <c r="I268" s="128">
        <v>0</v>
      </c>
      <c r="J268" s="128">
        <v>3115.9700000000003</v>
      </c>
      <c r="K268" s="129">
        <f t="shared" si="4"/>
        <v>3115.9700000000003</v>
      </c>
      <c r="L268" s="130" t="s">
        <v>1420</v>
      </c>
    </row>
    <row r="269" spans="1:12" ht="33.75">
      <c r="A269" s="334" t="s">
        <v>626</v>
      </c>
      <c r="B269" s="125" t="str">
        <f>+VLOOKUP(A269,'[1]LISTA FILTRADO'!$A$2:$B$620,2,FALSE)</f>
        <v>Dirección General De Programación Y Operaciones Del Tesoro</v>
      </c>
      <c r="C269" s="126">
        <v>42766</v>
      </c>
      <c r="D269" s="126" t="s">
        <v>2874</v>
      </c>
      <c r="E269" s="127" t="s">
        <v>6</v>
      </c>
      <c r="F269" s="127">
        <v>796203</v>
      </c>
      <c r="G269" s="127"/>
      <c r="H269" s="335" t="s">
        <v>2875</v>
      </c>
      <c r="I269" s="128">
        <v>0</v>
      </c>
      <c r="J269" s="128">
        <v>5362.16</v>
      </c>
      <c r="K269" s="129">
        <f t="shared" si="4"/>
        <v>5362.16</v>
      </c>
      <c r="L269" s="130" t="s">
        <v>1420</v>
      </c>
    </row>
    <row r="270" spans="1:12" ht="45">
      <c r="A270" s="334">
        <v>513</v>
      </c>
      <c r="B270" s="125" t="str">
        <f>+VLOOKUP(A270,'[1]LISTA FILTRADO'!$A$2:$B$620,2,FALSE)</f>
        <v>Yacimientos Petrolíferos Fiscales Bolivianos</v>
      </c>
      <c r="C270" s="126">
        <v>42766</v>
      </c>
      <c r="D270" s="126" t="s">
        <v>2299</v>
      </c>
      <c r="E270" s="127" t="s">
        <v>15</v>
      </c>
      <c r="F270" s="127">
        <v>1575</v>
      </c>
      <c r="G270" s="127"/>
      <c r="H270" s="335" t="s">
        <v>2300</v>
      </c>
      <c r="I270" s="128">
        <v>4818.18</v>
      </c>
      <c r="J270" s="128">
        <v>0</v>
      </c>
      <c r="K270" s="129">
        <f t="shared" si="4"/>
        <v>4818.18</v>
      </c>
      <c r="L270" s="130" t="s">
        <v>1420</v>
      </c>
    </row>
    <row r="271" spans="1:12" ht="33.75">
      <c r="A271" s="334">
        <v>513</v>
      </c>
      <c r="B271" s="125" t="str">
        <f>+VLOOKUP(A271,'[1]LISTA FILTRADO'!$A$2:$B$620,2,FALSE)</f>
        <v>Yacimientos Petrolíferos Fiscales Bolivianos</v>
      </c>
      <c r="C271" s="126">
        <v>42766</v>
      </c>
      <c r="D271" s="126" t="s">
        <v>2301</v>
      </c>
      <c r="E271" s="127" t="s">
        <v>15</v>
      </c>
      <c r="F271" s="127">
        <v>367893</v>
      </c>
      <c r="G271" s="127"/>
      <c r="H271" s="335" t="s">
        <v>2302</v>
      </c>
      <c r="I271" s="128">
        <v>50</v>
      </c>
      <c r="J271" s="128">
        <v>0</v>
      </c>
      <c r="K271" s="129">
        <f t="shared" si="4"/>
        <v>50</v>
      </c>
      <c r="L271" s="130" t="s">
        <v>1420</v>
      </c>
    </row>
    <row r="272" spans="1:12" ht="33.75">
      <c r="A272" s="334" t="s">
        <v>626</v>
      </c>
      <c r="B272" s="125" t="str">
        <f>+VLOOKUP(A272,'[1]LISTA FILTRADO'!$A$2:$B$620,2,FALSE)</f>
        <v>Dirección General De Programación Y Operaciones Del Tesoro</v>
      </c>
      <c r="C272" s="126">
        <v>42767</v>
      </c>
      <c r="D272" s="126" t="s">
        <v>2876</v>
      </c>
      <c r="E272" s="127" t="s">
        <v>11</v>
      </c>
      <c r="F272" s="127">
        <v>878657</v>
      </c>
      <c r="G272" s="127"/>
      <c r="H272" s="335" t="s">
        <v>2877</v>
      </c>
      <c r="I272" s="128">
        <v>50</v>
      </c>
      <c r="J272" s="128">
        <v>0</v>
      </c>
      <c r="K272" s="129">
        <f t="shared" si="4"/>
        <v>50</v>
      </c>
      <c r="L272" s="130" t="s">
        <v>1420</v>
      </c>
    </row>
    <row r="273" spans="1:12" ht="45">
      <c r="A273" s="334">
        <v>25</v>
      </c>
      <c r="B273" s="125" t="str">
        <f>+VLOOKUP(A273,'[1]LISTA FILTRADO'!$A$2:$B$620,2,FALSE)</f>
        <v>Ministerio De La Presidencia</v>
      </c>
      <c r="C273" s="126">
        <v>42767</v>
      </c>
      <c r="D273" s="126" t="s">
        <v>1728</v>
      </c>
      <c r="E273" s="127" t="s">
        <v>15</v>
      </c>
      <c r="F273" s="127">
        <v>1577</v>
      </c>
      <c r="G273" s="127"/>
      <c r="H273" s="335" t="s">
        <v>1729</v>
      </c>
      <c r="I273" s="128">
        <v>321.38</v>
      </c>
      <c r="J273" s="128">
        <v>0</v>
      </c>
      <c r="K273" s="129">
        <f t="shared" si="4"/>
        <v>321.38</v>
      </c>
      <c r="L273" s="130" t="s">
        <v>1420</v>
      </c>
    </row>
    <row r="274" spans="1:12" ht="56.25">
      <c r="A274" s="334">
        <v>25</v>
      </c>
      <c r="B274" s="125" t="str">
        <f>+VLOOKUP(A274,'[1]LISTA FILTRADO'!$A$2:$B$620,2,FALSE)</f>
        <v>Ministerio De La Presidencia</v>
      </c>
      <c r="C274" s="126">
        <v>42767</v>
      </c>
      <c r="D274" s="126" t="s">
        <v>1730</v>
      </c>
      <c r="E274" s="127" t="s">
        <v>1286</v>
      </c>
      <c r="F274" s="127">
        <v>1577</v>
      </c>
      <c r="G274" s="127"/>
      <c r="H274" s="335" t="s">
        <v>1731</v>
      </c>
      <c r="I274" s="128">
        <v>2285.7000000000003</v>
      </c>
      <c r="J274" s="128">
        <v>0</v>
      </c>
      <c r="K274" s="129">
        <f t="shared" si="4"/>
        <v>2285.7000000000003</v>
      </c>
      <c r="L274" s="130" t="s">
        <v>1420</v>
      </c>
    </row>
    <row r="275" spans="1:12" ht="45">
      <c r="A275" s="334">
        <v>25</v>
      </c>
      <c r="B275" s="125" t="str">
        <f>+VLOOKUP(A275,'[1]LISTA FILTRADO'!$A$2:$B$620,2,FALSE)</f>
        <v>Ministerio De La Presidencia</v>
      </c>
      <c r="C275" s="126">
        <v>42767</v>
      </c>
      <c r="D275" s="126" t="s">
        <v>1732</v>
      </c>
      <c r="E275" s="127" t="s">
        <v>15</v>
      </c>
      <c r="F275" s="127">
        <v>1580</v>
      </c>
      <c r="G275" s="127"/>
      <c r="H275" s="335" t="s">
        <v>1733</v>
      </c>
      <c r="I275" s="128">
        <v>452.82</v>
      </c>
      <c r="J275" s="128">
        <v>0</v>
      </c>
      <c r="K275" s="129">
        <f t="shared" si="4"/>
        <v>452.82</v>
      </c>
      <c r="L275" s="130" t="s">
        <v>1420</v>
      </c>
    </row>
    <row r="276" spans="1:12" ht="56.25">
      <c r="A276" s="334">
        <v>25</v>
      </c>
      <c r="B276" s="125" t="str">
        <f>+VLOOKUP(A276,'[1]LISTA FILTRADO'!$A$2:$B$620,2,FALSE)</f>
        <v>Ministerio De La Presidencia</v>
      </c>
      <c r="C276" s="126">
        <v>42767</v>
      </c>
      <c r="D276" s="126" t="s">
        <v>1734</v>
      </c>
      <c r="E276" s="127" t="s">
        <v>1286</v>
      </c>
      <c r="F276" s="127">
        <v>1580</v>
      </c>
      <c r="G276" s="127"/>
      <c r="H276" s="335" t="s">
        <v>1735</v>
      </c>
      <c r="I276" s="128">
        <v>8133.22</v>
      </c>
      <c r="J276" s="128">
        <v>0</v>
      </c>
      <c r="K276" s="129">
        <f t="shared" si="4"/>
        <v>8133.22</v>
      </c>
      <c r="L276" s="130" t="s">
        <v>1420</v>
      </c>
    </row>
    <row r="277" spans="1:12" ht="33.75">
      <c r="A277" s="334" t="s">
        <v>627</v>
      </c>
      <c r="B277" s="125" t="str">
        <f>+VLOOKUP(A277,'[1]LISTA FILTRADO'!$A$2:$B$620,2,FALSE)</f>
        <v>Dirección General De Crédito Público</v>
      </c>
      <c r="C277" s="126">
        <v>42767</v>
      </c>
      <c r="D277" s="126" t="s">
        <v>3494</v>
      </c>
      <c r="E277" s="127" t="s">
        <v>6</v>
      </c>
      <c r="F277" s="127">
        <v>369108</v>
      </c>
      <c r="G277" s="127"/>
      <c r="H277" s="335" t="s">
        <v>3495</v>
      </c>
      <c r="I277" s="128">
        <v>0</v>
      </c>
      <c r="J277" s="128">
        <v>666525.52</v>
      </c>
      <c r="K277" s="129">
        <f t="shared" si="4"/>
        <v>666525.52</v>
      </c>
      <c r="L277" s="130" t="s">
        <v>1420</v>
      </c>
    </row>
    <row r="278" spans="1:12" ht="45">
      <c r="A278" s="334">
        <v>25</v>
      </c>
      <c r="B278" s="125" t="str">
        <f>+VLOOKUP(A278,'[1]LISTA FILTRADO'!$A$2:$B$620,2,FALSE)</f>
        <v>Ministerio De La Presidencia</v>
      </c>
      <c r="C278" s="126">
        <v>42767</v>
      </c>
      <c r="D278" s="126" t="s">
        <v>1736</v>
      </c>
      <c r="E278" s="127" t="s">
        <v>15</v>
      </c>
      <c r="F278" s="127">
        <v>1578</v>
      </c>
      <c r="G278" s="127"/>
      <c r="H278" s="335" t="s">
        <v>1737</v>
      </c>
      <c r="I278" s="128">
        <v>422.29</v>
      </c>
      <c r="J278" s="128">
        <v>0</v>
      </c>
      <c r="K278" s="129">
        <f t="shared" si="4"/>
        <v>422.29</v>
      </c>
      <c r="L278" s="130" t="s">
        <v>1420</v>
      </c>
    </row>
    <row r="279" spans="1:12" ht="56.25">
      <c r="A279" s="334">
        <v>25</v>
      </c>
      <c r="B279" s="125" t="str">
        <f>+VLOOKUP(A279,'[1]LISTA FILTRADO'!$A$2:$B$620,2,FALSE)</f>
        <v>Ministerio De La Presidencia</v>
      </c>
      <c r="C279" s="126">
        <v>42767</v>
      </c>
      <c r="D279" s="126" t="s">
        <v>1738</v>
      </c>
      <c r="E279" s="127" t="s">
        <v>1286</v>
      </c>
      <c r="F279" s="127">
        <v>1578</v>
      </c>
      <c r="G279" s="127"/>
      <c r="H279" s="335" t="s">
        <v>1739</v>
      </c>
      <c r="I279" s="128">
        <v>6774.24</v>
      </c>
      <c r="J279" s="128">
        <v>0</v>
      </c>
      <c r="K279" s="129">
        <f t="shared" si="4"/>
        <v>6774.24</v>
      </c>
      <c r="L279" s="130" t="s">
        <v>1420</v>
      </c>
    </row>
    <row r="280" spans="1:12" ht="45">
      <c r="A280" s="334" t="s">
        <v>626</v>
      </c>
      <c r="B280" s="125" t="str">
        <f>+VLOOKUP(A280,'[1]LISTA FILTRADO'!$A$2:$B$620,2,FALSE)</f>
        <v>Dirección General De Programación Y Operaciones Del Tesoro</v>
      </c>
      <c r="C280" s="126">
        <v>42768</v>
      </c>
      <c r="D280" s="126" t="s">
        <v>2878</v>
      </c>
      <c r="E280" s="127" t="s">
        <v>6</v>
      </c>
      <c r="F280" s="127">
        <v>878738</v>
      </c>
      <c r="G280" s="127"/>
      <c r="H280" s="335" t="s">
        <v>2879</v>
      </c>
      <c r="I280" s="128">
        <v>0</v>
      </c>
      <c r="J280" s="128">
        <v>1614000</v>
      </c>
      <c r="K280" s="129">
        <f t="shared" si="4"/>
        <v>1614000</v>
      </c>
      <c r="L280" s="130" t="s">
        <v>1420</v>
      </c>
    </row>
    <row r="281" spans="1:12" ht="33.75">
      <c r="A281" s="334">
        <v>513</v>
      </c>
      <c r="B281" s="125" t="str">
        <f>+VLOOKUP(A281,'[1]LISTA FILTRADO'!$A$2:$B$620,2,FALSE)</f>
        <v>Yacimientos Petrolíferos Fiscales Bolivianos</v>
      </c>
      <c r="C281" s="126">
        <v>42768</v>
      </c>
      <c r="D281" s="126" t="s">
        <v>2303</v>
      </c>
      <c r="E281" s="127" t="s">
        <v>15</v>
      </c>
      <c r="F281" s="127">
        <v>1596</v>
      </c>
      <c r="G281" s="127"/>
      <c r="H281" s="335" t="s">
        <v>2304</v>
      </c>
      <c r="I281" s="128">
        <v>40035.360000000001</v>
      </c>
      <c r="J281" s="128">
        <v>0</v>
      </c>
      <c r="K281" s="129">
        <f t="shared" si="4"/>
        <v>40035.360000000001</v>
      </c>
      <c r="L281" s="130" t="s">
        <v>1420</v>
      </c>
    </row>
    <row r="282" spans="1:12" ht="45">
      <c r="A282" s="334">
        <v>513</v>
      </c>
      <c r="B282" s="125" t="str">
        <f>+VLOOKUP(A282,'[1]LISTA FILTRADO'!$A$2:$B$620,2,FALSE)</f>
        <v>Yacimientos Petrolíferos Fiscales Bolivianos</v>
      </c>
      <c r="C282" s="126">
        <v>42768</v>
      </c>
      <c r="D282" s="126" t="s">
        <v>2305</v>
      </c>
      <c r="E282" s="127" t="s">
        <v>15</v>
      </c>
      <c r="F282" s="127">
        <v>1592</v>
      </c>
      <c r="G282" s="127"/>
      <c r="H282" s="335" t="s">
        <v>2306</v>
      </c>
      <c r="I282" s="128">
        <v>116470.17</v>
      </c>
      <c r="J282" s="128">
        <v>0</v>
      </c>
      <c r="K282" s="129">
        <f t="shared" si="4"/>
        <v>116470.17</v>
      </c>
      <c r="L282" s="130" t="s">
        <v>1420</v>
      </c>
    </row>
    <row r="283" spans="1:12" ht="45">
      <c r="A283" s="334">
        <v>25</v>
      </c>
      <c r="B283" s="125" t="str">
        <f>+VLOOKUP(A283,'[1]LISTA FILTRADO'!$A$2:$B$620,2,FALSE)</f>
        <v>Ministerio De La Presidencia</v>
      </c>
      <c r="C283" s="126">
        <v>42768</v>
      </c>
      <c r="D283" s="126" t="s">
        <v>1740</v>
      </c>
      <c r="E283" s="127" t="s">
        <v>15</v>
      </c>
      <c r="F283" s="127">
        <v>1581</v>
      </c>
      <c r="G283" s="127"/>
      <c r="H283" s="335" t="s">
        <v>1741</v>
      </c>
      <c r="I283" s="128">
        <v>879.1</v>
      </c>
      <c r="J283" s="128">
        <v>0</v>
      </c>
      <c r="K283" s="129">
        <f t="shared" si="4"/>
        <v>879.1</v>
      </c>
      <c r="L283" s="130" t="s">
        <v>1420</v>
      </c>
    </row>
    <row r="284" spans="1:12" ht="45">
      <c r="A284" s="334">
        <v>25</v>
      </c>
      <c r="B284" s="125" t="str">
        <f>+VLOOKUP(A284,'[1]LISTA FILTRADO'!$A$2:$B$620,2,FALSE)</f>
        <v>Ministerio De La Presidencia</v>
      </c>
      <c r="C284" s="126">
        <v>42768</v>
      </c>
      <c r="D284" s="126" t="s">
        <v>1742</v>
      </c>
      <c r="E284" s="127" t="s">
        <v>1286</v>
      </c>
      <c r="F284" s="127">
        <v>1581</v>
      </c>
      <c r="G284" s="127"/>
      <c r="H284" s="335" t="s">
        <v>1743</v>
      </c>
      <c r="I284" s="128">
        <v>26160.58</v>
      </c>
      <c r="J284" s="128">
        <v>0</v>
      </c>
      <c r="K284" s="129">
        <f t="shared" si="4"/>
        <v>26160.58</v>
      </c>
      <c r="L284" s="130" t="s">
        <v>1420</v>
      </c>
    </row>
    <row r="285" spans="1:12" ht="45">
      <c r="A285" s="334">
        <v>25</v>
      </c>
      <c r="B285" s="125" t="str">
        <f>+VLOOKUP(A285,'[1]LISTA FILTRADO'!$A$2:$B$620,2,FALSE)</f>
        <v>Ministerio De La Presidencia</v>
      </c>
      <c r="C285" s="126">
        <v>42768</v>
      </c>
      <c r="D285" s="126" t="s">
        <v>1744</v>
      </c>
      <c r="E285" s="127" t="s">
        <v>15</v>
      </c>
      <c r="F285" s="127">
        <v>1579</v>
      </c>
      <c r="G285" s="127"/>
      <c r="H285" s="335" t="s">
        <v>1745</v>
      </c>
      <c r="I285" s="128">
        <v>724.34</v>
      </c>
      <c r="J285" s="128">
        <v>0</v>
      </c>
      <c r="K285" s="129">
        <f t="shared" si="4"/>
        <v>724.34</v>
      </c>
      <c r="L285" s="130" t="s">
        <v>1420</v>
      </c>
    </row>
    <row r="286" spans="1:12" ht="56.25">
      <c r="A286" s="334">
        <v>25</v>
      </c>
      <c r="B286" s="125" t="str">
        <f>+VLOOKUP(A286,'[1]LISTA FILTRADO'!$A$2:$B$620,2,FALSE)</f>
        <v>Ministerio De La Presidencia</v>
      </c>
      <c r="C286" s="126">
        <v>42768</v>
      </c>
      <c r="D286" s="126" t="s">
        <v>1746</v>
      </c>
      <c r="E286" s="127" t="s">
        <v>1286</v>
      </c>
      <c r="F286" s="127">
        <v>1579</v>
      </c>
      <c r="G286" s="127"/>
      <c r="H286" s="335" t="s">
        <v>1747</v>
      </c>
      <c r="I286" s="128">
        <v>19512.97</v>
      </c>
      <c r="J286" s="128">
        <v>0</v>
      </c>
      <c r="K286" s="129">
        <f t="shared" si="4"/>
        <v>19512.97</v>
      </c>
      <c r="L286" s="130" t="s">
        <v>1420</v>
      </c>
    </row>
    <row r="287" spans="1:12" ht="22.5">
      <c r="A287" s="334">
        <v>513</v>
      </c>
      <c r="B287" s="125" t="str">
        <f>+VLOOKUP(A287,'[1]LISTA FILTRADO'!$A$2:$B$620,2,FALSE)</f>
        <v>Yacimientos Petrolíferos Fiscales Bolivianos</v>
      </c>
      <c r="C287" s="126">
        <v>42768</v>
      </c>
      <c r="D287" s="126" t="s">
        <v>2307</v>
      </c>
      <c r="E287" s="127" t="s">
        <v>15</v>
      </c>
      <c r="F287" s="127">
        <v>370218</v>
      </c>
      <c r="G287" s="127"/>
      <c r="H287" s="335" t="s">
        <v>1310</v>
      </c>
      <c r="I287" s="128">
        <v>50</v>
      </c>
      <c r="J287" s="128">
        <v>0</v>
      </c>
      <c r="K287" s="129">
        <f t="shared" si="4"/>
        <v>50</v>
      </c>
      <c r="L287" s="130" t="s">
        <v>1420</v>
      </c>
    </row>
    <row r="288" spans="1:12" ht="33.75">
      <c r="A288" s="334">
        <v>513</v>
      </c>
      <c r="B288" s="125" t="str">
        <f>+VLOOKUP(A288,'[1]LISTA FILTRADO'!$A$2:$B$620,2,FALSE)</f>
        <v>Yacimientos Petrolíferos Fiscales Bolivianos</v>
      </c>
      <c r="C288" s="126">
        <v>42769</v>
      </c>
      <c r="D288" s="126" t="s">
        <v>2308</v>
      </c>
      <c r="E288" s="127" t="s">
        <v>11</v>
      </c>
      <c r="F288" s="127">
        <v>878815</v>
      </c>
      <c r="G288" s="127"/>
      <c r="H288" s="335" t="s">
        <v>2309</v>
      </c>
      <c r="I288" s="128">
        <v>270</v>
      </c>
      <c r="J288" s="128">
        <v>0</v>
      </c>
      <c r="K288" s="129">
        <f t="shared" si="4"/>
        <v>270</v>
      </c>
      <c r="L288" s="130" t="s">
        <v>1420</v>
      </c>
    </row>
    <row r="289" spans="1:12" ht="45">
      <c r="A289" s="334">
        <v>513</v>
      </c>
      <c r="B289" s="125" t="str">
        <f>+VLOOKUP(A289,'[1]LISTA FILTRADO'!$A$2:$B$620,2,FALSE)</f>
        <v>Yacimientos Petrolíferos Fiscales Bolivianos</v>
      </c>
      <c r="C289" s="126">
        <v>42769</v>
      </c>
      <c r="D289" s="126" t="s">
        <v>2310</v>
      </c>
      <c r="E289" s="127" t="s">
        <v>11</v>
      </c>
      <c r="F289" s="127">
        <v>878773</v>
      </c>
      <c r="G289" s="127"/>
      <c r="H289" s="335" t="s">
        <v>2311</v>
      </c>
      <c r="I289" s="128">
        <v>0</v>
      </c>
      <c r="J289" s="128">
        <v>270</v>
      </c>
      <c r="K289" s="129">
        <f t="shared" si="4"/>
        <v>270</v>
      </c>
      <c r="L289" s="130" t="s">
        <v>1420</v>
      </c>
    </row>
    <row r="290" spans="1:12" ht="33.75">
      <c r="A290" s="334">
        <v>513</v>
      </c>
      <c r="B290" s="125" t="str">
        <f>+VLOOKUP(A290,'[1]LISTA FILTRADO'!$A$2:$B$620,2,FALSE)</f>
        <v>Yacimientos Petrolíferos Fiscales Bolivianos</v>
      </c>
      <c r="C290" s="126">
        <v>42769</v>
      </c>
      <c r="D290" s="126" t="s">
        <v>2312</v>
      </c>
      <c r="E290" s="127" t="s">
        <v>15</v>
      </c>
      <c r="F290" s="127">
        <v>370702</v>
      </c>
      <c r="G290" s="127"/>
      <c r="H290" s="335" t="s">
        <v>2313</v>
      </c>
      <c r="I290" s="128">
        <v>50</v>
      </c>
      <c r="J290" s="128">
        <v>0</v>
      </c>
      <c r="K290" s="129">
        <f t="shared" si="4"/>
        <v>50</v>
      </c>
      <c r="L290" s="130" t="s">
        <v>1420</v>
      </c>
    </row>
    <row r="291" spans="1:12" ht="45">
      <c r="A291" s="334">
        <v>35</v>
      </c>
      <c r="B291" s="125" t="str">
        <f>+VLOOKUP(A291,'[1]LISTA FILTRADO'!$A$2:$B$620,2,FALSE)</f>
        <v>Ministerio De Economía Y Finanzas Públicas</v>
      </c>
      <c r="C291" s="126">
        <v>42769</v>
      </c>
      <c r="D291" s="126" t="s">
        <v>1754</v>
      </c>
      <c r="E291" s="127" t="s">
        <v>15</v>
      </c>
      <c r="F291" s="127">
        <v>1606</v>
      </c>
      <c r="G291" s="127"/>
      <c r="H291" s="335" t="s">
        <v>1755</v>
      </c>
      <c r="I291" s="128">
        <v>295.11</v>
      </c>
      <c r="J291" s="128">
        <v>0</v>
      </c>
      <c r="K291" s="129">
        <f t="shared" si="4"/>
        <v>295.11</v>
      </c>
      <c r="L291" s="130" t="s">
        <v>1420</v>
      </c>
    </row>
    <row r="292" spans="1:12" ht="22.5">
      <c r="A292" s="334">
        <v>513</v>
      </c>
      <c r="B292" s="125" t="str">
        <f>+VLOOKUP(A292,'[1]LISTA FILTRADO'!$A$2:$B$620,2,FALSE)</f>
        <v>Yacimientos Petrolíferos Fiscales Bolivianos</v>
      </c>
      <c r="C292" s="126">
        <v>42769</v>
      </c>
      <c r="D292" s="126" t="s">
        <v>2314</v>
      </c>
      <c r="E292" s="127" t="s">
        <v>15</v>
      </c>
      <c r="F292" s="127">
        <v>371127</v>
      </c>
      <c r="G292" s="127"/>
      <c r="H292" s="335" t="s">
        <v>2315</v>
      </c>
      <c r="I292" s="128">
        <v>50</v>
      </c>
      <c r="J292" s="128">
        <v>0</v>
      </c>
      <c r="K292" s="129">
        <f t="shared" si="4"/>
        <v>50</v>
      </c>
      <c r="L292" s="130" t="s">
        <v>1420</v>
      </c>
    </row>
    <row r="293" spans="1:12" ht="33.75">
      <c r="A293" s="334">
        <v>513</v>
      </c>
      <c r="B293" s="125" t="str">
        <f>+VLOOKUP(A293,'[1]LISTA FILTRADO'!$A$2:$B$620,2,FALSE)</f>
        <v>Yacimientos Petrolíferos Fiscales Bolivianos</v>
      </c>
      <c r="C293" s="126">
        <v>42772</v>
      </c>
      <c r="D293" s="126" t="s">
        <v>2316</v>
      </c>
      <c r="E293" s="127" t="s">
        <v>11</v>
      </c>
      <c r="F293" s="127">
        <v>878824</v>
      </c>
      <c r="G293" s="127"/>
      <c r="H293" s="335" t="s">
        <v>2317</v>
      </c>
      <c r="I293" s="128">
        <v>50</v>
      </c>
      <c r="J293" s="128">
        <v>0</v>
      </c>
      <c r="K293" s="129">
        <f t="shared" si="4"/>
        <v>50</v>
      </c>
      <c r="L293" s="130" t="s">
        <v>1420</v>
      </c>
    </row>
    <row r="294" spans="1:12" ht="33.75">
      <c r="A294" s="334">
        <v>513</v>
      </c>
      <c r="B294" s="125" t="str">
        <f>+VLOOKUP(A294,'[1]LISTA FILTRADO'!$A$2:$B$620,2,FALSE)</f>
        <v>Yacimientos Petrolíferos Fiscales Bolivianos</v>
      </c>
      <c r="C294" s="126">
        <v>42772</v>
      </c>
      <c r="D294" s="126" t="s">
        <v>2318</v>
      </c>
      <c r="E294" s="127" t="s">
        <v>15</v>
      </c>
      <c r="F294" s="127">
        <v>372577</v>
      </c>
      <c r="G294" s="127"/>
      <c r="H294" s="335" t="s">
        <v>2319</v>
      </c>
      <c r="I294" s="128">
        <v>50</v>
      </c>
      <c r="J294" s="128">
        <v>0</v>
      </c>
      <c r="K294" s="129">
        <f t="shared" si="4"/>
        <v>50</v>
      </c>
      <c r="L294" s="130" t="s">
        <v>1420</v>
      </c>
    </row>
    <row r="295" spans="1:12" ht="33.75">
      <c r="A295" s="334">
        <v>582</v>
      </c>
      <c r="B295" s="125" t="str">
        <f>+VLOOKUP(A295,'[1]LISTA FILTRADO'!$A$2:$B$620,2,FALSE)</f>
        <v>Empresa Boliviana De Almendras Y Derivados</v>
      </c>
      <c r="C295" s="126">
        <v>42773</v>
      </c>
      <c r="D295" s="126" t="s">
        <v>2746</v>
      </c>
      <c r="E295" s="127" t="s">
        <v>6</v>
      </c>
      <c r="F295" s="127">
        <v>879215</v>
      </c>
      <c r="G295" s="127"/>
      <c r="H295" s="335" t="s">
        <v>2747</v>
      </c>
      <c r="I295" s="128">
        <v>0</v>
      </c>
      <c r="J295" s="128">
        <v>2374</v>
      </c>
      <c r="K295" s="129">
        <f t="shared" si="4"/>
        <v>2374</v>
      </c>
      <c r="L295" s="130" t="s">
        <v>1420</v>
      </c>
    </row>
    <row r="296" spans="1:12" ht="45">
      <c r="A296" s="334">
        <v>586</v>
      </c>
      <c r="B296" s="125" t="str">
        <f>+VLOOKUP(A296,'[1]LISTA FILTRADO'!$A$2:$B$620,2,FALSE)</f>
        <v>Empresa Azucarera San Buenaventura</v>
      </c>
      <c r="C296" s="126">
        <v>42773</v>
      </c>
      <c r="D296" s="126" t="s">
        <v>2754</v>
      </c>
      <c r="E296" s="127" t="s">
        <v>11</v>
      </c>
      <c r="F296" s="127">
        <v>879153</v>
      </c>
      <c r="G296" s="127"/>
      <c r="H296" s="335" t="s">
        <v>2755</v>
      </c>
      <c r="I296" s="128">
        <v>1216.27</v>
      </c>
      <c r="J296" s="128">
        <v>0</v>
      </c>
      <c r="K296" s="129">
        <f t="shared" si="4"/>
        <v>1216.27</v>
      </c>
      <c r="L296" s="130" t="s">
        <v>1420</v>
      </c>
    </row>
    <row r="297" spans="1:12" ht="33.75">
      <c r="A297" s="334" t="s">
        <v>626</v>
      </c>
      <c r="B297" s="125" t="str">
        <f>+VLOOKUP(A297,'[1]LISTA FILTRADO'!$A$2:$B$620,2,FALSE)</f>
        <v>Dirección General De Programación Y Operaciones Del Tesoro</v>
      </c>
      <c r="C297" s="126">
        <v>42773</v>
      </c>
      <c r="D297" s="126" t="s">
        <v>2880</v>
      </c>
      <c r="E297" s="127" t="s">
        <v>6</v>
      </c>
      <c r="F297" s="127">
        <v>799193</v>
      </c>
      <c r="G297" s="127"/>
      <c r="H297" s="335" t="s">
        <v>2881</v>
      </c>
      <c r="I297" s="128">
        <v>0</v>
      </c>
      <c r="J297" s="128">
        <v>1727.81</v>
      </c>
      <c r="K297" s="129">
        <f t="shared" si="4"/>
        <v>1727.81</v>
      </c>
      <c r="L297" s="130" t="s">
        <v>1420</v>
      </c>
    </row>
    <row r="298" spans="1:12" ht="33.75">
      <c r="A298" s="334">
        <v>513</v>
      </c>
      <c r="B298" s="125" t="str">
        <f>+VLOOKUP(A298,'[1]LISTA FILTRADO'!$A$2:$B$620,2,FALSE)</f>
        <v>Yacimientos Petrolíferos Fiscales Bolivianos</v>
      </c>
      <c r="C298" s="126">
        <v>42773</v>
      </c>
      <c r="D298" s="126" t="s">
        <v>2320</v>
      </c>
      <c r="E298" s="127" t="s">
        <v>15</v>
      </c>
      <c r="F298" s="127">
        <v>373512</v>
      </c>
      <c r="G298" s="127"/>
      <c r="H298" s="335" t="s">
        <v>2321</v>
      </c>
      <c r="I298" s="128">
        <v>50</v>
      </c>
      <c r="J298" s="128">
        <v>0</v>
      </c>
      <c r="K298" s="129">
        <f t="shared" si="4"/>
        <v>50</v>
      </c>
      <c r="L298" s="130" t="s">
        <v>1420</v>
      </c>
    </row>
    <row r="299" spans="1:12" ht="22.5">
      <c r="A299" s="334">
        <v>513</v>
      </c>
      <c r="B299" s="125" t="str">
        <f>+VLOOKUP(A299,'[1]LISTA FILTRADO'!$A$2:$B$620,2,FALSE)</f>
        <v>Yacimientos Petrolíferos Fiscales Bolivianos</v>
      </c>
      <c r="C299" s="126">
        <v>42774</v>
      </c>
      <c r="D299" s="126" t="s">
        <v>2322</v>
      </c>
      <c r="E299" s="127" t="s">
        <v>11</v>
      </c>
      <c r="F299" s="127">
        <v>879293</v>
      </c>
      <c r="G299" s="127"/>
      <c r="H299" s="335" t="s">
        <v>2323</v>
      </c>
      <c r="I299" s="128">
        <v>50</v>
      </c>
      <c r="J299" s="128">
        <v>0</v>
      </c>
      <c r="K299" s="129">
        <f t="shared" si="4"/>
        <v>50</v>
      </c>
      <c r="L299" s="130" t="s">
        <v>1420</v>
      </c>
    </row>
    <row r="300" spans="1:12" ht="22.5">
      <c r="A300" s="334">
        <v>513</v>
      </c>
      <c r="B300" s="125" t="str">
        <f>+VLOOKUP(A300,'[1]LISTA FILTRADO'!$A$2:$B$620,2,FALSE)</f>
        <v>Yacimientos Petrolíferos Fiscales Bolivianos</v>
      </c>
      <c r="C300" s="126">
        <v>42774</v>
      </c>
      <c r="D300" s="126" t="s">
        <v>2324</v>
      </c>
      <c r="E300" s="127" t="s">
        <v>11</v>
      </c>
      <c r="F300" s="127">
        <v>879301</v>
      </c>
      <c r="G300" s="127"/>
      <c r="H300" s="335" t="s">
        <v>2325</v>
      </c>
      <c r="I300" s="128">
        <v>50</v>
      </c>
      <c r="J300" s="128">
        <v>0</v>
      </c>
      <c r="K300" s="129">
        <f t="shared" si="4"/>
        <v>50</v>
      </c>
      <c r="L300" s="130" t="s">
        <v>1420</v>
      </c>
    </row>
    <row r="301" spans="1:12" ht="22.5">
      <c r="A301" s="334">
        <v>513</v>
      </c>
      <c r="B301" s="125" t="str">
        <f>+VLOOKUP(A301,'[1]LISTA FILTRADO'!$A$2:$B$620,2,FALSE)</f>
        <v>Yacimientos Petrolíferos Fiscales Bolivianos</v>
      </c>
      <c r="C301" s="126">
        <v>42774</v>
      </c>
      <c r="D301" s="126" t="s">
        <v>2326</v>
      </c>
      <c r="E301" s="127" t="s">
        <v>11</v>
      </c>
      <c r="F301" s="127">
        <v>879306</v>
      </c>
      <c r="G301" s="127"/>
      <c r="H301" s="335" t="s">
        <v>2327</v>
      </c>
      <c r="I301" s="128">
        <v>50</v>
      </c>
      <c r="J301" s="128">
        <v>0</v>
      </c>
      <c r="K301" s="129">
        <f t="shared" si="4"/>
        <v>50</v>
      </c>
      <c r="L301" s="130" t="s">
        <v>1420</v>
      </c>
    </row>
    <row r="302" spans="1:12" ht="45">
      <c r="A302" s="334">
        <v>513</v>
      </c>
      <c r="B302" s="125" t="str">
        <f>+VLOOKUP(A302,'[1]LISTA FILTRADO'!$A$2:$B$620,2,FALSE)</f>
        <v>Yacimientos Petrolíferos Fiscales Bolivianos</v>
      </c>
      <c r="C302" s="126">
        <v>42774</v>
      </c>
      <c r="D302" s="126" t="s">
        <v>2328</v>
      </c>
      <c r="E302" s="127" t="s">
        <v>15</v>
      </c>
      <c r="F302" s="127">
        <v>1615</v>
      </c>
      <c r="G302" s="127"/>
      <c r="H302" s="335" t="s">
        <v>2329</v>
      </c>
      <c r="I302" s="128">
        <v>1158.99</v>
      </c>
      <c r="J302" s="128">
        <v>0</v>
      </c>
      <c r="K302" s="129">
        <f t="shared" si="4"/>
        <v>1158.99</v>
      </c>
      <c r="L302" s="130" t="s">
        <v>1420</v>
      </c>
    </row>
    <row r="303" spans="1:12" ht="45">
      <c r="A303" s="334">
        <v>513</v>
      </c>
      <c r="B303" s="125" t="str">
        <f>+VLOOKUP(A303,'[1]LISTA FILTRADO'!$A$2:$B$620,2,FALSE)</f>
        <v>Yacimientos Petrolíferos Fiscales Bolivianos</v>
      </c>
      <c r="C303" s="126">
        <v>42774</v>
      </c>
      <c r="D303" s="126" t="s">
        <v>2330</v>
      </c>
      <c r="E303" s="127" t="s">
        <v>15</v>
      </c>
      <c r="F303" s="127">
        <v>1623</v>
      </c>
      <c r="G303" s="127"/>
      <c r="H303" s="335" t="s">
        <v>2331</v>
      </c>
      <c r="I303" s="128">
        <v>8553.93</v>
      </c>
      <c r="J303" s="128">
        <v>0</v>
      </c>
      <c r="K303" s="129">
        <f t="shared" si="4"/>
        <v>8553.93</v>
      </c>
      <c r="L303" s="130" t="s">
        <v>1420</v>
      </c>
    </row>
    <row r="304" spans="1:12" ht="33.75">
      <c r="A304" s="334" t="s">
        <v>626</v>
      </c>
      <c r="B304" s="125" t="str">
        <f>+VLOOKUP(A304,'[1]LISTA FILTRADO'!$A$2:$B$620,2,FALSE)</f>
        <v>Dirección General De Programación Y Operaciones Del Tesoro</v>
      </c>
      <c r="C304" s="126">
        <v>42774</v>
      </c>
      <c r="D304" s="126" t="s">
        <v>1514</v>
      </c>
      <c r="E304" s="127" t="s">
        <v>6</v>
      </c>
      <c r="F304" s="127">
        <v>374690</v>
      </c>
      <c r="G304" s="127"/>
      <c r="H304" s="335" t="s">
        <v>1515</v>
      </c>
      <c r="I304" s="128">
        <v>0</v>
      </c>
      <c r="J304" s="128">
        <v>12220.95</v>
      </c>
      <c r="K304" s="129">
        <f t="shared" si="4"/>
        <v>12220.95</v>
      </c>
      <c r="L304" s="130" t="s">
        <v>1420</v>
      </c>
    </row>
    <row r="305" spans="1:12" ht="33.75">
      <c r="A305" s="334" t="s">
        <v>626</v>
      </c>
      <c r="B305" s="125" t="str">
        <f>+VLOOKUP(A305,'[1]LISTA FILTRADO'!$A$2:$B$620,2,FALSE)</f>
        <v>Dirección General De Programación Y Operaciones Del Tesoro</v>
      </c>
      <c r="C305" s="126">
        <v>42774</v>
      </c>
      <c r="D305" s="126" t="s">
        <v>1516</v>
      </c>
      <c r="E305" s="127" t="s">
        <v>6</v>
      </c>
      <c r="F305" s="127">
        <v>374692</v>
      </c>
      <c r="G305" s="127"/>
      <c r="H305" s="335" t="s">
        <v>1517</v>
      </c>
      <c r="I305" s="128">
        <v>0</v>
      </c>
      <c r="J305" s="128">
        <v>4212.66</v>
      </c>
      <c r="K305" s="129">
        <f t="shared" si="4"/>
        <v>4212.66</v>
      </c>
      <c r="L305" s="130" t="s">
        <v>1420</v>
      </c>
    </row>
    <row r="306" spans="1:12" ht="33.75">
      <c r="A306" s="334">
        <v>513</v>
      </c>
      <c r="B306" s="125" t="str">
        <f>+VLOOKUP(A306,'[1]LISTA FILTRADO'!$A$2:$B$620,2,FALSE)</f>
        <v>Yacimientos Petrolíferos Fiscales Bolivianos</v>
      </c>
      <c r="C306" s="126">
        <v>42774</v>
      </c>
      <c r="D306" s="126" t="s">
        <v>2332</v>
      </c>
      <c r="E306" s="127" t="s">
        <v>15</v>
      </c>
      <c r="F306" s="127">
        <v>374695</v>
      </c>
      <c r="G306" s="127"/>
      <c r="H306" s="335" t="s">
        <v>2333</v>
      </c>
      <c r="I306" s="128">
        <v>50</v>
      </c>
      <c r="J306" s="128">
        <v>0</v>
      </c>
      <c r="K306" s="129">
        <f t="shared" si="4"/>
        <v>50</v>
      </c>
      <c r="L306" s="130" t="s">
        <v>1420</v>
      </c>
    </row>
    <row r="307" spans="1:12" ht="45">
      <c r="A307" s="334">
        <v>513</v>
      </c>
      <c r="B307" s="125" t="str">
        <f>+VLOOKUP(A307,'[1]LISTA FILTRADO'!$A$2:$B$620,2,FALSE)</f>
        <v>Yacimientos Petrolíferos Fiscales Bolivianos</v>
      </c>
      <c r="C307" s="126">
        <v>42774</v>
      </c>
      <c r="D307" s="126" t="s">
        <v>2334</v>
      </c>
      <c r="E307" s="127" t="s">
        <v>15</v>
      </c>
      <c r="F307" s="127">
        <v>1626</v>
      </c>
      <c r="G307" s="127"/>
      <c r="H307" s="335" t="s">
        <v>2335</v>
      </c>
      <c r="I307" s="128">
        <v>50</v>
      </c>
      <c r="J307" s="128">
        <v>0</v>
      </c>
      <c r="K307" s="129">
        <f t="shared" si="4"/>
        <v>50</v>
      </c>
      <c r="L307" s="130" t="s">
        <v>1420</v>
      </c>
    </row>
    <row r="308" spans="1:12" ht="33.75">
      <c r="A308" s="334" t="s">
        <v>627</v>
      </c>
      <c r="B308" s="125" t="str">
        <f>+VLOOKUP(A308,'[1]LISTA FILTRADO'!$A$2:$B$620,2,FALSE)</f>
        <v>Dirección General De Crédito Público</v>
      </c>
      <c r="C308" s="126">
        <v>42774</v>
      </c>
      <c r="D308" s="126" t="s">
        <v>3496</v>
      </c>
      <c r="E308" s="127" t="s">
        <v>6</v>
      </c>
      <c r="F308" s="127">
        <v>374775</v>
      </c>
      <c r="G308" s="127"/>
      <c r="H308" s="335" t="s">
        <v>3497</v>
      </c>
      <c r="I308" s="128">
        <v>0</v>
      </c>
      <c r="J308" s="128">
        <v>171288.94</v>
      </c>
      <c r="K308" s="129">
        <f t="shared" si="4"/>
        <v>171288.94</v>
      </c>
      <c r="L308" s="130" t="s">
        <v>1420</v>
      </c>
    </row>
    <row r="309" spans="1:12" ht="45">
      <c r="A309" s="334">
        <v>513</v>
      </c>
      <c r="B309" s="125" t="str">
        <f>+VLOOKUP(A309,'[1]LISTA FILTRADO'!$A$2:$B$620,2,FALSE)</f>
        <v>Yacimientos Petrolíferos Fiscales Bolivianos</v>
      </c>
      <c r="C309" s="126">
        <v>42774</v>
      </c>
      <c r="D309" s="126" t="s">
        <v>2336</v>
      </c>
      <c r="E309" s="127" t="s">
        <v>15</v>
      </c>
      <c r="F309" s="127">
        <v>1628</v>
      </c>
      <c r="G309" s="127"/>
      <c r="H309" s="335" t="s">
        <v>2337</v>
      </c>
      <c r="I309" s="128">
        <v>50</v>
      </c>
      <c r="J309" s="128">
        <v>0</v>
      </c>
      <c r="K309" s="129">
        <f t="shared" si="4"/>
        <v>50</v>
      </c>
      <c r="L309" s="130" t="s">
        <v>1420</v>
      </c>
    </row>
    <row r="310" spans="1:12" ht="45">
      <c r="A310" s="334">
        <v>513</v>
      </c>
      <c r="B310" s="125" t="str">
        <f>+VLOOKUP(A310,'[1]LISTA FILTRADO'!$A$2:$B$620,2,FALSE)</f>
        <v>Yacimientos Petrolíferos Fiscales Bolivianos</v>
      </c>
      <c r="C310" s="126">
        <v>42774</v>
      </c>
      <c r="D310" s="126" t="s">
        <v>2338</v>
      </c>
      <c r="E310" s="127" t="s">
        <v>15</v>
      </c>
      <c r="F310" s="127">
        <v>1630</v>
      </c>
      <c r="G310" s="127"/>
      <c r="H310" s="335" t="s">
        <v>2339</v>
      </c>
      <c r="I310" s="128">
        <v>50</v>
      </c>
      <c r="J310" s="128">
        <v>0</v>
      </c>
      <c r="K310" s="129">
        <f t="shared" si="4"/>
        <v>50</v>
      </c>
      <c r="L310" s="130" t="s">
        <v>1420</v>
      </c>
    </row>
    <row r="311" spans="1:12" ht="45">
      <c r="A311" s="334">
        <v>513</v>
      </c>
      <c r="B311" s="125" t="str">
        <f>+VLOOKUP(A311,'[1]LISTA FILTRADO'!$A$2:$B$620,2,FALSE)</f>
        <v>Yacimientos Petrolíferos Fiscales Bolivianos</v>
      </c>
      <c r="C311" s="126">
        <v>42774</v>
      </c>
      <c r="D311" s="126" t="s">
        <v>2340</v>
      </c>
      <c r="E311" s="127" t="s">
        <v>15</v>
      </c>
      <c r="F311" s="127">
        <v>1633</v>
      </c>
      <c r="G311" s="127"/>
      <c r="H311" s="335" t="s">
        <v>2341</v>
      </c>
      <c r="I311" s="128">
        <v>50</v>
      </c>
      <c r="J311" s="128">
        <v>0</v>
      </c>
      <c r="K311" s="129">
        <f t="shared" si="4"/>
        <v>50</v>
      </c>
      <c r="L311" s="130" t="s">
        <v>1420</v>
      </c>
    </row>
    <row r="312" spans="1:12" ht="33.75">
      <c r="A312" s="334" t="s">
        <v>627</v>
      </c>
      <c r="B312" s="125" t="str">
        <f>+VLOOKUP(A312,'[1]LISTA FILTRADO'!$A$2:$B$620,2,FALSE)</f>
        <v>Dirección General De Crédito Público</v>
      </c>
      <c r="C312" s="126">
        <v>42774</v>
      </c>
      <c r="D312" s="126" t="s">
        <v>3498</v>
      </c>
      <c r="E312" s="127" t="s">
        <v>11</v>
      </c>
      <c r="F312" s="127">
        <v>8914</v>
      </c>
      <c r="G312" s="127"/>
      <c r="H312" s="335" t="s">
        <v>3499</v>
      </c>
      <c r="I312" s="128">
        <v>2422.6</v>
      </c>
      <c r="J312" s="128">
        <v>0</v>
      </c>
      <c r="K312" s="129">
        <f t="shared" si="4"/>
        <v>2422.6</v>
      </c>
      <c r="L312" s="130" t="s">
        <v>1420</v>
      </c>
    </row>
    <row r="313" spans="1:12" ht="33.75">
      <c r="A313" s="334" t="s">
        <v>627</v>
      </c>
      <c r="B313" s="125" t="str">
        <f>+VLOOKUP(A313,'[1]LISTA FILTRADO'!$A$2:$B$620,2,FALSE)</f>
        <v>Dirección General De Crédito Público</v>
      </c>
      <c r="C313" s="126">
        <v>42774</v>
      </c>
      <c r="D313" s="126" t="s">
        <v>3500</v>
      </c>
      <c r="E313" s="127" t="s">
        <v>6</v>
      </c>
      <c r="F313" s="127">
        <v>374789</v>
      </c>
      <c r="G313" s="127"/>
      <c r="H313" s="335" t="s">
        <v>3501</v>
      </c>
      <c r="I313" s="128">
        <v>0</v>
      </c>
      <c r="J313" s="128">
        <v>4387310.45</v>
      </c>
      <c r="K313" s="129">
        <f t="shared" si="4"/>
        <v>4387310.45</v>
      </c>
      <c r="L313" s="130" t="s">
        <v>1420</v>
      </c>
    </row>
    <row r="314" spans="1:12" ht="45">
      <c r="A314" s="334">
        <v>513</v>
      </c>
      <c r="B314" s="125" t="str">
        <f>+VLOOKUP(A314,'[1]LISTA FILTRADO'!$A$2:$B$620,2,FALSE)</f>
        <v>Yacimientos Petrolíferos Fiscales Bolivianos</v>
      </c>
      <c r="C314" s="126">
        <v>42774</v>
      </c>
      <c r="D314" s="126" t="s">
        <v>2342</v>
      </c>
      <c r="E314" s="127" t="s">
        <v>15</v>
      </c>
      <c r="F314" s="127">
        <v>1618</v>
      </c>
      <c r="G314" s="127"/>
      <c r="H314" s="335" t="s">
        <v>2343</v>
      </c>
      <c r="I314" s="128">
        <v>50</v>
      </c>
      <c r="J314" s="128">
        <v>0</v>
      </c>
      <c r="K314" s="129">
        <f t="shared" si="4"/>
        <v>50</v>
      </c>
      <c r="L314" s="130" t="s">
        <v>1420</v>
      </c>
    </row>
    <row r="315" spans="1:12" ht="33.75">
      <c r="A315" s="334" t="s">
        <v>627</v>
      </c>
      <c r="B315" s="125" t="str">
        <f>+VLOOKUP(A315,'[1]LISTA FILTRADO'!$A$2:$B$620,2,FALSE)</f>
        <v>Dirección General De Crédito Público</v>
      </c>
      <c r="C315" s="126">
        <v>42774</v>
      </c>
      <c r="D315" s="126" t="s">
        <v>3502</v>
      </c>
      <c r="E315" s="127" t="s">
        <v>11</v>
      </c>
      <c r="F315" s="127">
        <v>8913</v>
      </c>
      <c r="G315" s="127"/>
      <c r="H315" s="335" t="s">
        <v>3503</v>
      </c>
      <c r="I315" s="128">
        <v>1625.67</v>
      </c>
      <c r="J315" s="128">
        <v>0</v>
      </c>
      <c r="K315" s="129">
        <f t="shared" si="4"/>
        <v>1625.67</v>
      </c>
      <c r="L315" s="130" t="s">
        <v>1420</v>
      </c>
    </row>
    <row r="316" spans="1:12" ht="33.75">
      <c r="A316" s="334" t="s">
        <v>627</v>
      </c>
      <c r="B316" s="125" t="str">
        <f>+VLOOKUP(A316,'[1]LISTA FILTRADO'!$A$2:$B$620,2,FALSE)</f>
        <v>Dirección General De Crédito Público</v>
      </c>
      <c r="C316" s="126">
        <v>42775</v>
      </c>
      <c r="D316" s="126" t="s">
        <v>3504</v>
      </c>
      <c r="E316" s="127" t="s">
        <v>1285</v>
      </c>
      <c r="F316" s="127">
        <v>12607940</v>
      </c>
      <c r="G316" s="127"/>
      <c r="H316" s="335" t="s">
        <v>3505</v>
      </c>
      <c r="I316" s="128">
        <v>0</v>
      </c>
      <c r="J316" s="128">
        <v>876794.63</v>
      </c>
      <c r="K316" s="129">
        <f t="shared" si="4"/>
        <v>876794.63</v>
      </c>
      <c r="L316" s="130" t="s">
        <v>1420</v>
      </c>
    </row>
    <row r="317" spans="1:12" ht="33.75">
      <c r="A317" s="334" t="s">
        <v>626</v>
      </c>
      <c r="B317" s="125" t="str">
        <f>+VLOOKUP(A317,'[1]LISTA FILTRADO'!$A$2:$B$620,2,FALSE)</f>
        <v>Dirección General De Programación Y Operaciones Del Tesoro</v>
      </c>
      <c r="C317" s="126">
        <v>42775</v>
      </c>
      <c r="D317" s="126" t="s">
        <v>2882</v>
      </c>
      <c r="E317" s="127" t="s">
        <v>6</v>
      </c>
      <c r="F317" s="127">
        <v>800215</v>
      </c>
      <c r="G317" s="127"/>
      <c r="H317" s="335" t="s">
        <v>2883</v>
      </c>
      <c r="I317" s="128">
        <v>0</v>
      </c>
      <c r="J317" s="128">
        <v>14.36</v>
      </c>
      <c r="K317" s="129">
        <f t="shared" si="4"/>
        <v>14.36</v>
      </c>
      <c r="L317" s="130" t="s">
        <v>1420</v>
      </c>
    </row>
    <row r="318" spans="1:12" ht="33.75">
      <c r="A318" s="334" t="s">
        <v>626</v>
      </c>
      <c r="B318" s="125" t="str">
        <f>+VLOOKUP(A318,'[1]LISTA FILTRADO'!$A$2:$B$620,2,FALSE)</f>
        <v>Dirección General De Programación Y Operaciones Del Tesoro</v>
      </c>
      <c r="C318" s="126">
        <v>42775</v>
      </c>
      <c r="D318" s="126" t="s">
        <v>2884</v>
      </c>
      <c r="E318" s="127" t="s">
        <v>6</v>
      </c>
      <c r="F318" s="127">
        <v>800217</v>
      </c>
      <c r="G318" s="127"/>
      <c r="H318" s="335" t="s">
        <v>2885</v>
      </c>
      <c r="I318" s="128">
        <v>0</v>
      </c>
      <c r="J318" s="128">
        <v>799</v>
      </c>
      <c r="K318" s="129">
        <f t="shared" si="4"/>
        <v>799</v>
      </c>
      <c r="L318" s="130" t="s">
        <v>1420</v>
      </c>
    </row>
    <row r="319" spans="1:12" ht="33.75">
      <c r="A319" s="334" t="s">
        <v>626</v>
      </c>
      <c r="B319" s="125" t="str">
        <f>+VLOOKUP(A319,'[1]LISTA FILTRADO'!$A$2:$B$620,2,FALSE)</f>
        <v>Dirección General De Programación Y Operaciones Del Tesoro</v>
      </c>
      <c r="C319" s="126">
        <v>42775</v>
      </c>
      <c r="D319" s="126" t="s">
        <v>2886</v>
      </c>
      <c r="E319" s="127" t="s">
        <v>6</v>
      </c>
      <c r="F319" s="127">
        <v>800227</v>
      </c>
      <c r="G319" s="127"/>
      <c r="H319" s="335" t="s">
        <v>2887</v>
      </c>
      <c r="I319" s="128">
        <v>0</v>
      </c>
      <c r="J319" s="128">
        <v>732.6</v>
      </c>
      <c r="K319" s="129">
        <f t="shared" si="4"/>
        <v>732.6</v>
      </c>
      <c r="L319" s="130" t="s">
        <v>1420</v>
      </c>
    </row>
    <row r="320" spans="1:12" ht="33.75">
      <c r="A320" s="334" t="s">
        <v>626</v>
      </c>
      <c r="B320" s="125" t="str">
        <f>+VLOOKUP(A320,'[1]LISTA FILTRADO'!$A$2:$B$620,2,FALSE)</f>
        <v>Dirección General De Programación Y Operaciones Del Tesoro</v>
      </c>
      <c r="C320" s="126">
        <v>42775</v>
      </c>
      <c r="D320" s="126" t="s">
        <v>2888</v>
      </c>
      <c r="E320" s="127" t="s">
        <v>6</v>
      </c>
      <c r="F320" s="127">
        <v>800228</v>
      </c>
      <c r="G320" s="127"/>
      <c r="H320" s="335" t="s">
        <v>2889</v>
      </c>
      <c r="I320" s="128">
        <v>0</v>
      </c>
      <c r="J320" s="128">
        <v>11557.54</v>
      </c>
      <c r="K320" s="129">
        <f t="shared" si="4"/>
        <v>11557.54</v>
      </c>
      <c r="L320" s="130" t="s">
        <v>1420</v>
      </c>
    </row>
    <row r="321" spans="1:12" ht="33.75">
      <c r="A321" s="334" t="s">
        <v>627</v>
      </c>
      <c r="B321" s="125" t="str">
        <f>+VLOOKUP(A321,'[1]LISTA FILTRADO'!$A$2:$B$620,2,FALSE)</f>
        <v>Dirección General De Crédito Público</v>
      </c>
      <c r="C321" s="126">
        <v>42775</v>
      </c>
      <c r="D321" s="126" t="s">
        <v>3506</v>
      </c>
      <c r="E321" s="127" t="s">
        <v>11</v>
      </c>
      <c r="F321" s="127">
        <v>8889</v>
      </c>
      <c r="G321" s="127"/>
      <c r="H321" s="335" t="s">
        <v>3507</v>
      </c>
      <c r="I321" s="128">
        <v>13745.720000000001</v>
      </c>
      <c r="J321" s="128">
        <v>0</v>
      </c>
      <c r="K321" s="129">
        <f t="shared" si="4"/>
        <v>13745.720000000001</v>
      </c>
      <c r="L321" s="130" t="s">
        <v>1420</v>
      </c>
    </row>
    <row r="322" spans="1:12" ht="33.75">
      <c r="A322" s="334">
        <v>526</v>
      </c>
      <c r="B322" s="125" t="str">
        <f>+VLOOKUP(A322,'[1]LISTA FILTRADO'!$A$2:$B$620,2,FALSE)</f>
        <v>Bolivia Tv</v>
      </c>
      <c r="C322" s="126">
        <v>42775</v>
      </c>
      <c r="D322" s="126" t="s">
        <v>2664</v>
      </c>
      <c r="E322" s="127" t="s">
        <v>1469</v>
      </c>
      <c r="F322" s="127">
        <v>12583287</v>
      </c>
      <c r="G322" s="127"/>
      <c r="H322" s="335" t="s">
        <v>2665</v>
      </c>
      <c r="I322" s="128">
        <v>0</v>
      </c>
      <c r="J322" s="128">
        <v>3933</v>
      </c>
      <c r="K322" s="129">
        <f t="shared" si="4"/>
        <v>3933</v>
      </c>
      <c r="L322" s="130" t="s">
        <v>1420</v>
      </c>
    </row>
    <row r="323" spans="1:12" ht="33.75">
      <c r="A323" s="334" t="s">
        <v>626</v>
      </c>
      <c r="B323" s="125" t="str">
        <f>+VLOOKUP(A323,'[1]LISTA FILTRADO'!$A$2:$B$620,2,FALSE)</f>
        <v>Dirección General De Programación Y Operaciones Del Tesoro</v>
      </c>
      <c r="C323" s="126">
        <v>42775</v>
      </c>
      <c r="D323" s="126" t="s">
        <v>2890</v>
      </c>
      <c r="E323" s="127" t="s">
        <v>1469</v>
      </c>
      <c r="F323" s="127">
        <v>12583822</v>
      </c>
      <c r="G323" s="127"/>
      <c r="H323" s="335" t="s">
        <v>2891</v>
      </c>
      <c r="I323" s="128">
        <v>0</v>
      </c>
      <c r="J323" s="128">
        <v>400</v>
      </c>
      <c r="K323" s="129">
        <f t="shared" si="4"/>
        <v>400</v>
      </c>
      <c r="L323" s="130" t="s">
        <v>1420</v>
      </c>
    </row>
    <row r="324" spans="1:12" ht="33.75">
      <c r="A324" s="334">
        <v>340</v>
      </c>
      <c r="B324" s="125" t="str">
        <f>+VLOOKUP(A324,'[1]LISTA FILTRADO'!$A$2:$B$620,2,FALSE)</f>
        <v>Servicio General De Identificación Personal</v>
      </c>
      <c r="C324" s="126">
        <v>42775</v>
      </c>
      <c r="D324" s="126" t="s">
        <v>2098</v>
      </c>
      <c r="E324" s="127" t="s">
        <v>1469</v>
      </c>
      <c r="F324" s="127">
        <v>12583292</v>
      </c>
      <c r="G324" s="127"/>
      <c r="H324" s="335" t="s">
        <v>2099</v>
      </c>
      <c r="I324" s="128">
        <v>0</v>
      </c>
      <c r="J324" s="128">
        <v>4731</v>
      </c>
      <c r="K324" s="129">
        <f t="shared" si="4"/>
        <v>4731</v>
      </c>
      <c r="L324" s="130" t="s">
        <v>1420</v>
      </c>
    </row>
    <row r="325" spans="1:12" ht="22.5">
      <c r="A325" s="334">
        <v>513</v>
      </c>
      <c r="B325" s="125" t="str">
        <f>+VLOOKUP(A325,'[1]LISTA FILTRADO'!$A$2:$B$620,2,FALSE)</f>
        <v>Yacimientos Petrolíferos Fiscales Bolivianos</v>
      </c>
      <c r="C325" s="126">
        <v>42775</v>
      </c>
      <c r="D325" s="126" t="s">
        <v>2344</v>
      </c>
      <c r="E325" s="127" t="s">
        <v>15</v>
      </c>
      <c r="F325" s="127">
        <v>375653</v>
      </c>
      <c r="G325" s="127"/>
      <c r="H325" s="335" t="s">
        <v>2345</v>
      </c>
      <c r="I325" s="128">
        <v>50</v>
      </c>
      <c r="J325" s="128">
        <v>0</v>
      </c>
      <c r="K325" s="129">
        <f t="shared" si="4"/>
        <v>50</v>
      </c>
      <c r="L325" s="130" t="s">
        <v>1420</v>
      </c>
    </row>
    <row r="326" spans="1:12" ht="45">
      <c r="A326" s="334">
        <v>513</v>
      </c>
      <c r="B326" s="125" t="str">
        <f>+VLOOKUP(A326,'[1]LISTA FILTRADO'!$A$2:$B$620,2,FALSE)</f>
        <v>Yacimientos Petrolíferos Fiscales Bolivianos</v>
      </c>
      <c r="C326" s="126">
        <v>42775</v>
      </c>
      <c r="D326" s="126" t="s">
        <v>2346</v>
      </c>
      <c r="E326" s="127" t="s">
        <v>15</v>
      </c>
      <c r="F326" s="127">
        <v>1639</v>
      </c>
      <c r="G326" s="127"/>
      <c r="H326" s="335" t="s">
        <v>2347</v>
      </c>
      <c r="I326" s="128">
        <v>102274.63</v>
      </c>
      <c r="J326" s="128">
        <v>0</v>
      </c>
      <c r="K326" s="129">
        <f t="shared" si="4"/>
        <v>102274.63</v>
      </c>
      <c r="L326" s="130" t="s">
        <v>1420</v>
      </c>
    </row>
    <row r="327" spans="1:12" ht="45">
      <c r="A327" s="334">
        <v>590</v>
      </c>
      <c r="B327" s="125" t="str">
        <f>+VLOOKUP(A327,'[1]LISTA FILTRADO'!$A$2:$B$620,2,FALSE)</f>
        <v>Empresa Pública "Quipus"</v>
      </c>
      <c r="C327" s="126">
        <v>42775</v>
      </c>
      <c r="D327" s="126" t="s">
        <v>2760</v>
      </c>
      <c r="E327" s="127" t="s">
        <v>15</v>
      </c>
      <c r="F327" s="127">
        <v>1637</v>
      </c>
      <c r="G327" s="127"/>
      <c r="H327" s="335" t="s">
        <v>2761</v>
      </c>
      <c r="I327" s="128">
        <v>2972.15</v>
      </c>
      <c r="J327" s="128">
        <v>0</v>
      </c>
      <c r="K327" s="129">
        <f t="shared" si="4"/>
        <v>2972.15</v>
      </c>
      <c r="L327" s="130" t="s">
        <v>1420</v>
      </c>
    </row>
    <row r="328" spans="1:12" ht="33.75">
      <c r="A328" s="334" t="s">
        <v>626</v>
      </c>
      <c r="B328" s="125" t="str">
        <f>+VLOOKUP(A328,'[1]LISTA FILTRADO'!$A$2:$B$620,2,FALSE)</f>
        <v>Dirección General De Programación Y Operaciones Del Tesoro</v>
      </c>
      <c r="C328" s="126">
        <v>42776</v>
      </c>
      <c r="D328" s="126" t="s">
        <v>2892</v>
      </c>
      <c r="E328" s="127" t="s">
        <v>6</v>
      </c>
      <c r="F328" s="127">
        <v>879494</v>
      </c>
      <c r="G328" s="127"/>
      <c r="H328" s="335" t="s">
        <v>2893</v>
      </c>
      <c r="I328" s="128">
        <v>0</v>
      </c>
      <c r="J328" s="128">
        <v>29254.47</v>
      </c>
      <c r="K328" s="129">
        <f t="shared" si="4"/>
        <v>29254.47</v>
      </c>
      <c r="L328" s="130" t="s">
        <v>1420</v>
      </c>
    </row>
    <row r="329" spans="1:12" ht="45">
      <c r="A329" s="334">
        <v>576</v>
      </c>
      <c r="B329" s="125" t="str">
        <f>+VLOOKUP(A329,'[1]LISTA FILTRADO'!$A$2:$B$620,2,FALSE)</f>
        <v>Cartones De Bolivia</v>
      </c>
      <c r="C329" s="126">
        <v>42776</v>
      </c>
      <c r="D329" s="126" t="s">
        <v>2728</v>
      </c>
      <c r="E329" s="127" t="s">
        <v>11</v>
      </c>
      <c r="F329" s="127">
        <v>879492</v>
      </c>
      <c r="G329" s="127"/>
      <c r="H329" s="335" t="s">
        <v>2729</v>
      </c>
      <c r="I329" s="128">
        <v>660.06000000000006</v>
      </c>
      <c r="J329" s="128">
        <v>0</v>
      </c>
      <c r="K329" s="129">
        <f t="shared" ref="K329:K392" si="5">+I329+J329</f>
        <v>660.06000000000006</v>
      </c>
      <c r="L329" s="130" t="s">
        <v>1420</v>
      </c>
    </row>
    <row r="330" spans="1:12" ht="33.75">
      <c r="A330" s="334" t="s">
        <v>627</v>
      </c>
      <c r="B330" s="125" t="str">
        <f>+VLOOKUP(A330,'[1]LISTA FILTRADO'!$A$2:$B$620,2,FALSE)</f>
        <v>Dirección General De Crédito Público</v>
      </c>
      <c r="C330" s="126">
        <v>42776</v>
      </c>
      <c r="D330" s="126" t="s">
        <v>3508</v>
      </c>
      <c r="E330" s="127" t="s">
        <v>6</v>
      </c>
      <c r="F330" s="127">
        <v>879471</v>
      </c>
      <c r="G330" s="127"/>
      <c r="H330" s="335" t="s">
        <v>3509</v>
      </c>
      <c r="I330" s="128">
        <v>0</v>
      </c>
      <c r="J330" s="128">
        <v>15317.11</v>
      </c>
      <c r="K330" s="129">
        <f t="shared" si="5"/>
        <v>15317.11</v>
      </c>
      <c r="L330" s="130" t="s">
        <v>1420</v>
      </c>
    </row>
    <row r="331" spans="1:12" ht="33.75">
      <c r="A331" s="334" t="s">
        <v>626</v>
      </c>
      <c r="B331" s="125" t="str">
        <f>+VLOOKUP(A331,'[1]LISTA FILTRADO'!$A$2:$B$620,2,FALSE)</f>
        <v>Dirección General De Programación Y Operaciones Del Tesoro</v>
      </c>
      <c r="C331" s="126">
        <v>42776</v>
      </c>
      <c r="D331" s="126" t="s">
        <v>2894</v>
      </c>
      <c r="E331" s="127" t="s">
        <v>6</v>
      </c>
      <c r="F331" s="127">
        <v>879426</v>
      </c>
      <c r="G331" s="127"/>
      <c r="H331" s="335" t="s">
        <v>2895</v>
      </c>
      <c r="I331" s="128">
        <v>0</v>
      </c>
      <c r="J331" s="128">
        <v>11723.16</v>
      </c>
      <c r="K331" s="129">
        <f t="shared" si="5"/>
        <v>11723.16</v>
      </c>
      <c r="L331" s="130" t="s">
        <v>1420</v>
      </c>
    </row>
    <row r="332" spans="1:12" ht="33.75">
      <c r="A332" s="334" t="s">
        <v>626</v>
      </c>
      <c r="B332" s="125" t="str">
        <f>+VLOOKUP(A332,'[1]LISTA FILTRADO'!$A$2:$B$620,2,FALSE)</f>
        <v>Dirección General De Programación Y Operaciones Del Tesoro</v>
      </c>
      <c r="C332" s="126">
        <v>42776</v>
      </c>
      <c r="D332" s="126" t="s">
        <v>2896</v>
      </c>
      <c r="E332" s="127" t="s">
        <v>6</v>
      </c>
      <c r="F332" s="127">
        <v>800781</v>
      </c>
      <c r="G332" s="127"/>
      <c r="H332" s="335" t="s">
        <v>2897</v>
      </c>
      <c r="I332" s="128">
        <v>0</v>
      </c>
      <c r="J332" s="128">
        <v>13685.19</v>
      </c>
      <c r="K332" s="129">
        <f t="shared" si="5"/>
        <v>13685.19</v>
      </c>
      <c r="L332" s="130" t="s">
        <v>1420</v>
      </c>
    </row>
    <row r="333" spans="1:12" ht="22.5">
      <c r="A333" s="334">
        <v>513</v>
      </c>
      <c r="B333" s="125" t="str">
        <f>+VLOOKUP(A333,'[1]LISTA FILTRADO'!$A$2:$B$620,2,FALSE)</f>
        <v>Yacimientos Petrolíferos Fiscales Bolivianos</v>
      </c>
      <c r="C333" s="126">
        <v>42776</v>
      </c>
      <c r="D333" s="126" t="s">
        <v>2348</v>
      </c>
      <c r="E333" s="127" t="s">
        <v>15</v>
      </c>
      <c r="F333" s="127">
        <v>376246</v>
      </c>
      <c r="G333" s="127"/>
      <c r="H333" s="335" t="s">
        <v>2349</v>
      </c>
      <c r="I333" s="128">
        <v>50</v>
      </c>
      <c r="J333" s="128">
        <v>0</v>
      </c>
      <c r="K333" s="129">
        <f t="shared" si="5"/>
        <v>50</v>
      </c>
      <c r="L333" s="130" t="s">
        <v>1420</v>
      </c>
    </row>
    <row r="334" spans="1:12" ht="22.5">
      <c r="A334" s="334">
        <v>513</v>
      </c>
      <c r="B334" s="125" t="str">
        <f>+VLOOKUP(A334,'[1]LISTA FILTRADO'!$A$2:$B$620,2,FALSE)</f>
        <v>Yacimientos Petrolíferos Fiscales Bolivianos</v>
      </c>
      <c r="C334" s="126">
        <v>42776</v>
      </c>
      <c r="D334" s="126" t="s">
        <v>2350</v>
      </c>
      <c r="E334" s="127" t="s">
        <v>15</v>
      </c>
      <c r="F334" s="127">
        <v>376243</v>
      </c>
      <c r="G334" s="127"/>
      <c r="H334" s="335" t="s">
        <v>2351</v>
      </c>
      <c r="I334" s="128">
        <v>50</v>
      </c>
      <c r="J334" s="128">
        <v>0</v>
      </c>
      <c r="K334" s="129">
        <f t="shared" si="5"/>
        <v>50</v>
      </c>
      <c r="L334" s="130" t="s">
        <v>1420</v>
      </c>
    </row>
    <row r="335" spans="1:12" ht="33.75">
      <c r="A335" s="334" t="s">
        <v>627</v>
      </c>
      <c r="B335" s="125" t="str">
        <f>+VLOOKUP(A335,'[1]LISTA FILTRADO'!$A$2:$B$620,2,FALSE)</f>
        <v>Dirección General De Crédito Público</v>
      </c>
      <c r="C335" s="126">
        <v>42776</v>
      </c>
      <c r="D335" s="126" t="s">
        <v>3510</v>
      </c>
      <c r="E335" s="127" t="s">
        <v>6</v>
      </c>
      <c r="F335" s="127">
        <v>376127</v>
      </c>
      <c r="G335" s="127"/>
      <c r="H335" s="335" t="s">
        <v>3511</v>
      </c>
      <c r="I335" s="128">
        <v>0</v>
      </c>
      <c r="J335" s="128">
        <v>7667.49</v>
      </c>
      <c r="K335" s="129">
        <f t="shared" si="5"/>
        <v>7667.49</v>
      </c>
      <c r="L335" s="130" t="s">
        <v>1420</v>
      </c>
    </row>
    <row r="336" spans="1:12" ht="22.5">
      <c r="A336" s="334">
        <v>513</v>
      </c>
      <c r="B336" s="125" t="str">
        <f>+VLOOKUP(A336,'[1]LISTA FILTRADO'!$A$2:$B$620,2,FALSE)</f>
        <v>Yacimientos Petrolíferos Fiscales Bolivianos</v>
      </c>
      <c r="C336" s="126">
        <v>42776</v>
      </c>
      <c r="D336" s="126" t="s">
        <v>2352</v>
      </c>
      <c r="E336" s="127" t="s">
        <v>15</v>
      </c>
      <c r="F336" s="127">
        <v>376550</v>
      </c>
      <c r="G336" s="127"/>
      <c r="H336" s="335" t="s">
        <v>2353</v>
      </c>
      <c r="I336" s="128">
        <v>50</v>
      </c>
      <c r="J336" s="128">
        <v>0</v>
      </c>
      <c r="K336" s="129">
        <f t="shared" si="5"/>
        <v>50</v>
      </c>
      <c r="L336" s="130" t="s">
        <v>1420</v>
      </c>
    </row>
    <row r="337" spans="1:12" ht="33.75">
      <c r="A337" s="334">
        <v>513</v>
      </c>
      <c r="B337" s="125" t="str">
        <f>+VLOOKUP(A337,'[1]LISTA FILTRADO'!$A$2:$B$620,2,FALSE)</f>
        <v>Yacimientos Petrolíferos Fiscales Bolivianos</v>
      </c>
      <c r="C337" s="126">
        <v>42776</v>
      </c>
      <c r="D337" s="126" t="s">
        <v>2354</v>
      </c>
      <c r="E337" s="127" t="s">
        <v>15</v>
      </c>
      <c r="F337" s="127">
        <v>376726</v>
      </c>
      <c r="G337" s="127"/>
      <c r="H337" s="335" t="s">
        <v>2355</v>
      </c>
      <c r="I337" s="128">
        <v>50</v>
      </c>
      <c r="J337" s="128">
        <v>0</v>
      </c>
      <c r="K337" s="129">
        <f t="shared" si="5"/>
        <v>50</v>
      </c>
      <c r="L337" s="130" t="s">
        <v>1420</v>
      </c>
    </row>
    <row r="338" spans="1:12" ht="33.75">
      <c r="A338" s="334" t="s">
        <v>626</v>
      </c>
      <c r="B338" s="125" t="str">
        <f>+VLOOKUP(A338,'[1]LISTA FILTRADO'!$A$2:$B$620,2,FALSE)</f>
        <v>Dirección General De Programación Y Operaciones Del Tesoro</v>
      </c>
      <c r="C338" s="126">
        <v>42779</v>
      </c>
      <c r="D338" s="126" t="s">
        <v>2898</v>
      </c>
      <c r="E338" s="127" t="s">
        <v>6</v>
      </c>
      <c r="F338" s="127">
        <v>801396</v>
      </c>
      <c r="G338" s="127"/>
      <c r="H338" s="335" t="s">
        <v>2899</v>
      </c>
      <c r="I338" s="128">
        <v>0</v>
      </c>
      <c r="J338" s="128">
        <v>2043.81</v>
      </c>
      <c r="K338" s="129">
        <f t="shared" si="5"/>
        <v>2043.81</v>
      </c>
      <c r="L338" s="130" t="s">
        <v>1420</v>
      </c>
    </row>
    <row r="339" spans="1:12" ht="33.75">
      <c r="A339" s="334" t="s">
        <v>626</v>
      </c>
      <c r="B339" s="125" t="str">
        <f>+VLOOKUP(A339,'[1]LISTA FILTRADO'!$A$2:$B$620,2,FALSE)</f>
        <v>Dirección General De Programación Y Operaciones Del Tesoro</v>
      </c>
      <c r="C339" s="126">
        <v>42779</v>
      </c>
      <c r="D339" s="126" t="s">
        <v>2900</v>
      </c>
      <c r="E339" s="127" t="s">
        <v>6</v>
      </c>
      <c r="F339" s="127">
        <v>800869</v>
      </c>
      <c r="G339" s="127"/>
      <c r="H339" s="335" t="s">
        <v>2901</v>
      </c>
      <c r="I339" s="128">
        <v>0</v>
      </c>
      <c r="J339" s="128">
        <v>162039.37</v>
      </c>
      <c r="K339" s="129">
        <f t="shared" si="5"/>
        <v>162039.37</v>
      </c>
      <c r="L339" s="130" t="s">
        <v>1420</v>
      </c>
    </row>
    <row r="340" spans="1:12" ht="33.75">
      <c r="A340" s="334">
        <v>291</v>
      </c>
      <c r="B340" s="125" t="str">
        <f>+VLOOKUP(A340,'[1]LISTA FILTRADO'!$A$2:$B$620,2,FALSE)</f>
        <v>Administradora Boliviana De Carreteras</v>
      </c>
      <c r="C340" s="126">
        <v>42779</v>
      </c>
      <c r="D340" s="126" t="s">
        <v>2019</v>
      </c>
      <c r="E340" s="127" t="s">
        <v>11</v>
      </c>
      <c r="F340" s="127">
        <v>378150</v>
      </c>
      <c r="G340" s="127"/>
      <c r="H340" s="335" t="s">
        <v>2020</v>
      </c>
      <c r="I340" s="128">
        <v>50</v>
      </c>
      <c r="J340" s="128">
        <v>0</v>
      </c>
      <c r="K340" s="129">
        <f t="shared" si="5"/>
        <v>50</v>
      </c>
      <c r="L340" s="130" t="s">
        <v>1420</v>
      </c>
    </row>
    <row r="341" spans="1:12" ht="33.75">
      <c r="A341" s="334">
        <v>291</v>
      </c>
      <c r="B341" s="125" t="str">
        <f>+VLOOKUP(A341,'[1]LISTA FILTRADO'!$A$2:$B$620,2,FALSE)</f>
        <v>Administradora Boliviana De Carreteras</v>
      </c>
      <c r="C341" s="126">
        <v>42779</v>
      </c>
      <c r="D341" s="126" t="s">
        <v>2021</v>
      </c>
      <c r="E341" s="127" t="s">
        <v>11</v>
      </c>
      <c r="F341" s="127">
        <v>378149</v>
      </c>
      <c r="G341" s="127"/>
      <c r="H341" s="335" t="s">
        <v>2022</v>
      </c>
      <c r="I341" s="128">
        <v>50</v>
      </c>
      <c r="J341" s="128">
        <v>0</v>
      </c>
      <c r="K341" s="129">
        <f t="shared" si="5"/>
        <v>50</v>
      </c>
      <c r="L341" s="130" t="s">
        <v>1420</v>
      </c>
    </row>
    <row r="342" spans="1:12" ht="33.75">
      <c r="A342" s="334">
        <v>513</v>
      </c>
      <c r="B342" s="125" t="str">
        <f>+VLOOKUP(A342,'[1]LISTA FILTRADO'!$A$2:$B$620,2,FALSE)</f>
        <v>Yacimientos Petrolíferos Fiscales Bolivianos</v>
      </c>
      <c r="C342" s="126">
        <v>42779</v>
      </c>
      <c r="D342" s="126" t="s">
        <v>2356</v>
      </c>
      <c r="E342" s="127" t="s">
        <v>15</v>
      </c>
      <c r="F342" s="127">
        <v>378065</v>
      </c>
      <c r="G342" s="127"/>
      <c r="H342" s="335" t="s">
        <v>2357</v>
      </c>
      <c r="I342" s="128">
        <v>50</v>
      </c>
      <c r="J342" s="128">
        <v>0</v>
      </c>
      <c r="K342" s="129">
        <f t="shared" si="5"/>
        <v>50</v>
      </c>
      <c r="L342" s="130" t="s">
        <v>1420</v>
      </c>
    </row>
    <row r="343" spans="1:12" ht="33.75">
      <c r="A343" s="334">
        <v>513</v>
      </c>
      <c r="B343" s="125" t="str">
        <f>+VLOOKUP(A343,'[1]LISTA FILTRADO'!$A$2:$B$620,2,FALSE)</f>
        <v>Yacimientos Petrolíferos Fiscales Bolivianos</v>
      </c>
      <c r="C343" s="126">
        <v>42779</v>
      </c>
      <c r="D343" s="126" t="s">
        <v>2358</v>
      </c>
      <c r="E343" s="127" t="s">
        <v>15</v>
      </c>
      <c r="F343" s="127">
        <v>378061</v>
      </c>
      <c r="G343" s="127"/>
      <c r="H343" s="335" t="s">
        <v>2359</v>
      </c>
      <c r="I343" s="128">
        <v>50</v>
      </c>
      <c r="J343" s="128">
        <v>0</v>
      </c>
      <c r="K343" s="129">
        <f t="shared" si="5"/>
        <v>50</v>
      </c>
      <c r="L343" s="130" t="s">
        <v>1420</v>
      </c>
    </row>
    <row r="344" spans="1:12" ht="33.75">
      <c r="A344" s="334" t="s">
        <v>626</v>
      </c>
      <c r="B344" s="125" t="str">
        <f>+VLOOKUP(A344,'[1]LISTA FILTRADO'!$A$2:$B$620,2,FALSE)</f>
        <v>Dirección General De Programación Y Operaciones Del Tesoro</v>
      </c>
      <c r="C344" s="126">
        <v>42779</v>
      </c>
      <c r="D344" s="126" t="s">
        <v>1518</v>
      </c>
      <c r="E344" s="127" t="s">
        <v>6</v>
      </c>
      <c r="F344" s="127">
        <v>377930</v>
      </c>
      <c r="G344" s="127"/>
      <c r="H344" s="335" t="s">
        <v>1519</v>
      </c>
      <c r="I344" s="128">
        <v>0</v>
      </c>
      <c r="J344" s="128">
        <v>3224.2000000000003</v>
      </c>
      <c r="K344" s="129">
        <f t="shared" si="5"/>
        <v>3224.2000000000003</v>
      </c>
      <c r="L344" s="130" t="s">
        <v>1420</v>
      </c>
    </row>
    <row r="345" spans="1:12" ht="22.5">
      <c r="A345" s="334">
        <v>513</v>
      </c>
      <c r="B345" s="125" t="str">
        <f>+VLOOKUP(A345,'[1]LISTA FILTRADO'!$A$2:$B$620,2,FALSE)</f>
        <v>Yacimientos Petrolíferos Fiscales Bolivianos</v>
      </c>
      <c r="C345" s="126">
        <v>42779</v>
      </c>
      <c r="D345" s="126" t="s">
        <v>2360</v>
      </c>
      <c r="E345" s="127" t="s">
        <v>15</v>
      </c>
      <c r="F345" s="127">
        <v>377329</v>
      </c>
      <c r="G345" s="127"/>
      <c r="H345" s="335" t="s">
        <v>1350</v>
      </c>
      <c r="I345" s="128">
        <v>50</v>
      </c>
      <c r="J345" s="128">
        <v>0</v>
      </c>
      <c r="K345" s="129">
        <f t="shared" si="5"/>
        <v>50</v>
      </c>
      <c r="L345" s="130" t="s">
        <v>1420</v>
      </c>
    </row>
    <row r="346" spans="1:12" ht="33.75">
      <c r="A346" s="334">
        <v>513</v>
      </c>
      <c r="B346" s="125" t="str">
        <f>+VLOOKUP(A346,'[1]LISTA FILTRADO'!$A$2:$B$620,2,FALSE)</f>
        <v>Yacimientos Petrolíferos Fiscales Bolivianos</v>
      </c>
      <c r="C346" s="126">
        <v>42779</v>
      </c>
      <c r="D346" s="126" t="s">
        <v>2361</v>
      </c>
      <c r="E346" s="127" t="s">
        <v>15</v>
      </c>
      <c r="F346" s="127">
        <v>377331</v>
      </c>
      <c r="G346" s="127"/>
      <c r="H346" s="335" t="s">
        <v>2362</v>
      </c>
      <c r="I346" s="128">
        <v>50</v>
      </c>
      <c r="J346" s="128">
        <v>0</v>
      </c>
      <c r="K346" s="129">
        <f t="shared" si="5"/>
        <v>50</v>
      </c>
      <c r="L346" s="130" t="s">
        <v>1420</v>
      </c>
    </row>
    <row r="347" spans="1:12" ht="45">
      <c r="A347" s="334">
        <v>513</v>
      </c>
      <c r="B347" s="125" t="str">
        <f>+VLOOKUP(A347,'[1]LISTA FILTRADO'!$A$2:$B$620,2,FALSE)</f>
        <v>Yacimientos Petrolíferos Fiscales Bolivianos</v>
      </c>
      <c r="C347" s="126">
        <v>42779</v>
      </c>
      <c r="D347" s="126" t="s">
        <v>2363</v>
      </c>
      <c r="E347" s="127" t="s">
        <v>15</v>
      </c>
      <c r="F347" s="127">
        <v>1659</v>
      </c>
      <c r="G347" s="127"/>
      <c r="H347" s="335" t="s">
        <v>2364</v>
      </c>
      <c r="I347" s="128">
        <v>1053.4100000000001</v>
      </c>
      <c r="J347" s="128">
        <v>0</v>
      </c>
      <c r="K347" s="129">
        <f t="shared" si="5"/>
        <v>1053.4100000000001</v>
      </c>
      <c r="L347" s="130" t="s">
        <v>1420</v>
      </c>
    </row>
    <row r="348" spans="1:12" ht="45">
      <c r="A348" s="334">
        <v>52</v>
      </c>
      <c r="B348" s="125" t="str">
        <f>+VLOOKUP(A348,'[1]LISTA FILTRADO'!$A$2:$B$620,2,FALSE)</f>
        <v>Ministerio De Culturas Y Turismo</v>
      </c>
      <c r="C348" s="126">
        <v>42779</v>
      </c>
      <c r="D348" s="126" t="s">
        <v>1850</v>
      </c>
      <c r="E348" s="127" t="s">
        <v>15</v>
      </c>
      <c r="F348" s="127">
        <v>1660</v>
      </c>
      <c r="G348" s="127"/>
      <c r="H348" s="335" t="s">
        <v>1851</v>
      </c>
      <c r="I348" s="128">
        <v>876.42000000000007</v>
      </c>
      <c r="J348" s="128">
        <v>0</v>
      </c>
      <c r="K348" s="129">
        <f t="shared" si="5"/>
        <v>876.42000000000007</v>
      </c>
      <c r="L348" s="130" t="s">
        <v>1420</v>
      </c>
    </row>
    <row r="349" spans="1:12" ht="45">
      <c r="A349" s="334">
        <v>513</v>
      </c>
      <c r="B349" s="125" t="str">
        <f>+VLOOKUP(A349,'[1]LISTA FILTRADO'!$A$2:$B$620,2,FALSE)</f>
        <v>Yacimientos Petrolíferos Fiscales Bolivianos</v>
      </c>
      <c r="C349" s="126">
        <v>42779</v>
      </c>
      <c r="D349" s="126" t="s">
        <v>2365</v>
      </c>
      <c r="E349" s="127" t="s">
        <v>15</v>
      </c>
      <c r="F349" s="127">
        <v>1663</v>
      </c>
      <c r="G349" s="127"/>
      <c r="H349" s="335" t="s">
        <v>2366</v>
      </c>
      <c r="I349" s="128">
        <v>850.84</v>
      </c>
      <c r="J349" s="128">
        <v>0</v>
      </c>
      <c r="K349" s="129">
        <f t="shared" si="5"/>
        <v>850.84</v>
      </c>
      <c r="L349" s="130" t="s">
        <v>1420</v>
      </c>
    </row>
    <row r="350" spans="1:12" ht="56.25">
      <c r="A350" s="334">
        <v>52</v>
      </c>
      <c r="B350" s="125" t="str">
        <f>+VLOOKUP(A350,'[1]LISTA FILTRADO'!$A$2:$B$620,2,FALSE)</f>
        <v>Ministerio De Culturas Y Turismo</v>
      </c>
      <c r="C350" s="126">
        <v>42779</v>
      </c>
      <c r="D350" s="126" t="s">
        <v>1852</v>
      </c>
      <c r="E350" s="127" t="s">
        <v>6</v>
      </c>
      <c r="F350" s="127">
        <v>1661</v>
      </c>
      <c r="G350" s="127"/>
      <c r="H350" s="335" t="s">
        <v>1853</v>
      </c>
      <c r="I350" s="128">
        <v>0</v>
      </c>
      <c r="J350" s="128">
        <v>112056</v>
      </c>
      <c r="K350" s="129">
        <f t="shared" si="5"/>
        <v>112056</v>
      </c>
      <c r="L350" s="130" t="s">
        <v>1420</v>
      </c>
    </row>
    <row r="351" spans="1:12" ht="45">
      <c r="A351" s="334">
        <v>52</v>
      </c>
      <c r="B351" s="125" t="str">
        <f>+VLOOKUP(A351,'[1]LISTA FILTRADO'!$A$2:$B$620,2,FALSE)</f>
        <v>Ministerio De Culturas Y Turismo</v>
      </c>
      <c r="C351" s="126">
        <v>42779</v>
      </c>
      <c r="D351" s="126" t="s">
        <v>1854</v>
      </c>
      <c r="E351" s="127" t="s">
        <v>15</v>
      </c>
      <c r="F351" s="127">
        <v>1661</v>
      </c>
      <c r="G351" s="127"/>
      <c r="H351" s="335" t="s">
        <v>1855</v>
      </c>
      <c r="I351" s="128">
        <v>847.47</v>
      </c>
      <c r="J351" s="128">
        <v>0</v>
      </c>
      <c r="K351" s="129">
        <f t="shared" si="5"/>
        <v>847.47</v>
      </c>
      <c r="L351" s="130" t="s">
        <v>1420</v>
      </c>
    </row>
    <row r="352" spans="1:12" ht="56.25">
      <c r="A352" s="334">
        <v>52</v>
      </c>
      <c r="B352" s="125" t="str">
        <f>+VLOOKUP(A352,'[1]LISTA FILTRADO'!$A$2:$B$620,2,FALSE)</f>
        <v>Ministerio De Culturas Y Turismo</v>
      </c>
      <c r="C352" s="126">
        <v>42779</v>
      </c>
      <c r="D352" s="126" t="s">
        <v>1856</v>
      </c>
      <c r="E352" s="127" t="s">
        <v>6</v>
      </c>
      <c r="F352" s="127">
        <v>1662</v>
      </c>
      <c r="G352" s="127"/>
      <c r="H352" s="335" t="s">
        <v>1857</v>
      </c>
      <c r="I352" s="128">
        <v>0</v>
      </c>
      <c r="J352" s="128">
        <v>585892.80000000005</v>
      </c>
      <c r="K352" s="129">
        <f t="shared" si="5"/>
        <v>585892.80000000005</v>
      </c>
      <c r="L352" s="130" t="s">
        <v>1420</v>
      </c>
    </row>
    <row r="353" spans="1:12" ht="45">
      <c r="A353" s="334">
        <v>52</v>
      </c>
      <c r="B353" s="125" t="str">
        <f>+VLOOKUP(A353,'[1]LISTA FILTRADO'!$A$2:$B$620,2,FALSE)</f>
        <v>Ministerio De Culturas Y Turismo</v>
      </c>
      <c r="C353" s="126">
        <v>42779</v>
      </c>
      <c r="D353" s="126" t="s">
        <v>1858</v>
      </c>
      <c r="E353" s="127" t="s">
        <v>15</v>
      </c>
      <c r="F353" s="127">
        <v>1662</v>
      </c>
      <c r="G353" s="127"/>
      <c r="H353" s="335" t="s">
        <v>1859</v>
      </c>
      <c r="I353" s="128">
        <v>380.45</v>
      </c>
      <c r="J353" s="128">
        <v>0</v>
      </c>
      <c r="K353" s="129">
        <f t="shared" si="5"/>
        <v>380.45</v>
      </c>
      <c r="L353" s="130" t="s">
        <v>1420</v>
      </c>
    </row>
    <row r="354" spans="1:12" ht="22.5">
      <c r="A354" s="334">
        <v>513</v>
      </c>
      <c r="B354" s="125" t="str">
        <f>+VLOOKUP(A354,'[1]LISTA FILTRADO'!$A$2:$B$620,2,FALSE)</f>
        <v>Yacimientos Petrolíferos Fiscales Bolivianos</v>
      </c>
      <c r="C354" s="126">
        <v>42780</v>
      </c>
      <c r="D354" s="126" t="s">
        <v>2367</v>
      </c>
      <c r="E354" s="127" t="s">
        <v>15</v>
      </c>
      <c r="F354" s="127">
        <v>379269</v>
      </c>
      <c r="G354" s="127"/>
      <c r="H354" s="335" t="s">
        <v>2368</v>
      </c>
      <c r="I354" s="128">
        <v>50</v>
      </c>
      <c r="J354" s="128">
        <v>0</v>
      </c>
      <c r="K354" s="129">
        <f t="shared" si="5"/>
        <v>50</v>
      </c>
      <c r="L354" s="130" t="s">
        <v>1420</v>
      </c>
    </row>
    <row r="355" spans="1:12" ht="22.5">
      <c r="A355" s="334">
        <v>513</v>
      </c>
      <c r="B355" s="125" t="str">
        <f>+VLOOKUP(A355,'[1]LISTA FILTRADO'!$A$2:$B$620,2,FALSE)</f>
        <v>Yacimientos Petrolíferos Fiscales Bolivianos</v>
      </c>
      <c r="C355" s="126">
        <v>42780</v>
      </c>
      <c r="D355" s="126" t="s">
        <v>2369</v>
      </c>
      <c r="E355" s="127" t="s">
        <v>15</v>
      </c>
      <c r="F355" s="127">
        <v>379266</v>
      </c>
      <c r="G355" s="127"/>
      <c r="H355" s="335" t="s">
        <v>2370</v>
      </c>
      <c r="I355" s="128">
        <v>50</v>
      </c>
      <c r="J355" s="128">
        <v>0</v>
      </c>
      <c r="K355" s="129">
        <f t="shared" si="5"/>
        <v>50</v>
      </c>
      <c r="L355" s="130" t="s">
        <v>1420</v>
      </c>
    </row>
    <row r="356" spans="1:12" ht="22.5">
      <c r="A356" s="334">
        <v>513</v>
      </c>
      <c r="B356" s="125" t="str">
        <f>+VLOOKUP(A356,'[1]LISTA FILTRADO'!$A$2:$B$620,2,FALSE)</f>
        <v>Yacimientos Petrolíferos Fiscales Bolivianos</v>
      </c>
      <c r="C356" s="126">
        <v>42780</v>
      </c>
      <c r="D356" s="126" t="s">
        <v>2371</v>
      </c>
      <c r="E356" s="127" t="s">
        <v>15</v>
      </c>
      <c r="F356" s="127">
        <v>379183</v>
      </c>
      <c r="G356" s="127"/>
      <c r="H356" s="335" t="s">
        <v>2372</v>
      </c>
      <c r="I356" s="128">
        <v>50</v>
      </c>
      <c r="J356" s="128">
        <v>0</v>
      </c>
      <c r="K356" s="129">
        <f t="shared" si="5"/>
        <v>50</v>
      </c>
      <c r="L356" s="130" t="s">
        <v>1420</v>
      </c>
    </row>
    <row r="357" spans="1:12" ht="33.75">
      <c r="A357" s="334" t="s">
        <v>626</v>
      </c>
      <c r="B357" s="125" t="str">
        <f>+VLOOKUP(A357,'[1]LISTA FILTRADO'!$A$2:$B$620,2,FALSE)</f>
        <v>Dirección General De Programación Y Operaciones Del Tesoro</v>
      </c>
      <c r="C357" s="126">
        <v>42780</v>
      </c>
      <c r="D357" s="126" t="s">
        <v>1520</v>
      </c>
      <c r="E357" s="127" t="s">
        <v>6</v>
      </c>
      <c r="F357" s="127">
        <v>379180</v>
      </c>
      <c r="G357" s="127"/>
      <c r="H357" s="335" t="s">
        <v>1521</v>
      </c>
      <c r="I357" s="128">
        <v>0</v>
      </c>
      <c r="J357" s="128">
        <v>136479.43</v>
      </c>
      <c r="K357" s="129">
        <f t="shared" si="5"/>
        <v>136479.43</v>
      </c>
      <c r="L357" s="130" t="s">
        <v>1420</v>
      </c>
    </row>
    <row r="358" spans="1:12" ht="45">
      <c r="A358" s="334">
        <v>513</v>
      </c>
      <c r="B358" s="125" t="str">
        <f>+VLOOKUP(A358,'[1]LISTA FILTRADO'!$A$2:$B$620,2,FALSE)</f>
        <v>Yacimientos Petrolíferos Fiscales Bolivianos</v>
      </c>
      <c r="C358" s="126">
        <v>42780</v>
      </c>
      <c r="D358" s="126" t="s">
        <v>2373</v>
      </c>
      <c r="E358" s="127" t="s">
        <v>15</v>
      </c>
      <c r="F358" s="127">
        <v>1664</v>
      </c>
      <c r="G358" s="127"/>
      <c r="H358" s="335" t="s">
        <v>2374</v>
      </c>
      <c r="I358" s="128">
        <v>28876.95</v>
      </c>
      <c r="J358" s="128">
        <v>0</v>
      </c>
      <c r="K358" s="129">
        <f t="shared" si="5"/>
        <v>28876.95</v>
      </c>
      <c r="L358" s="130" t="s">
        <v>1420</v>
      </c>
    </row>
    <row r="359" spans="1:12" ht="45">
      <c r="A359" s="334">
        <v>291</v>
      </c>
      <c r="B359" s="125" t="str">
        <f>+VLOOKUP(A359,'[1]LISTA FILTRADO'!$A$2:$B$620,2,FALSE)</f>
        <v>Administradora Boliviana De Carreteras</v>
      </c>
      <c r="C359" s="126">
        <v>42780</v>
      </c>
      <c r="D359" s="126" t="s">
        <v>2023</v>
      </c>
      <c r="E359" s="127" t="s">
        <v>15</v>
      </c>
      <c r="F359" s="127">
        <v>1665</v>
      </c>
      <c r="G359" s="127"/>
      <c r="H359" s="335" t="s">
        <v>2024</v>
      </c>
      <c r="I359" s="128">
        <v>613</v>
      </c>
      <c r="J359" s="128">
        <v>0</v>
      </c>
      <c r="K359" s="129">
        <f t="shared" si="5"/>
        <v>613</v>
      </c>
      <c r="L359" s="130" t="s">
        <v>1420</v>
      </c>
    </row>
    <row r="360" spans="1:12" ht="45">
      <c r="A360" s="334" t="s">
        <v>627</v>
      </c>
      <c r="B360" s="125" t="str">
        <f>+VLOOKUP(A360,'[1]LISTA FILTRADO'!$A$2:$B$620,2,FALSE)</f>
        <v>Dirección General De Crédito Público</v>
      </c>
      <c r="C360" s="126">
        <v>42780</v>
      </c>
      <c r="D360" s="126" t="s">
        <v>1522</v>
      </c>
      <c r="E360" s="127" t="s">
        <v>15</v>
      </c>
      <c r="F360" s="127">
        <v>1670</v>
      </c>
      <c r="G360" s="127"/>
      <c r="H360" s="335" t="s">
        <v>1523</v>
      </c>
      <c r="I360" s="128">
        <v>438.55</v>
      </c>
      <c r="J360" s="128">
        <v>0</v>
      </c>
      <c r="K360" s="129">
        <f t="shared" si="5"/>
        <v>438.55</v>
      </c>
      <c r="L360" s="130" t="s">
        <v>1420</v>
      </c>
    </row>
    <row r="361" spans="1:12" ht="45">
      <c r="A361" s="334" t="s">
        <v>627</v>
      </c>
      <c r="B361" s="125" t="str">
        <f>+VLOOKUP(A361,'[1]LISTA FILTRADO'!$A$2:$B$620,2,FALSE)</f>
        <v>Dirección General De Crédito Público</v>
      </c>
      <c r="C361" s="126">
        <v>42780</v>
      </c>
      <c r="D361" s="126" t="s">
        <v>1524</v>
      </c>
      <c r="E361" s="127" t="s">
        <v>15</v>
      </c>
      <c r="F361" s="127">
        <v>1669</v>
      </c>
      <c r="G361" s="127"/>
      <c r="H361" s="335" t="s">
        <v>1525</v>
      </c>
      <c r="I361" s="128">
        <v>2426.7800000000002</v>
      </c>
      <c r="J361" s="128">
        <v>0</v>
      </c>
      <c r="K361" s="129">
        <f t="shared" si="5"/>
        <v>2426.7800000000002</v>
      </c>
      <c r="L361" s="130" t="s">
        <v>1420</v>
      </c>
    </row>
    <row r="362" spans="1:12" ht="33.75">
      <c r="A362" s="334" t="s">
        <v>626</v>
      </c>
      <c r="B362" s="125" t="str">
        <f>+VLOOKUP(A362,'[1]LISTA FILTRADO'!$A$2:$B$620,2,FALSE)</f>
        <v>Dirección General De Programación Y Operaciones Del Tesoro</v>
      </c>
      <c r="C362" s="126">
        <v>42780</v>
      </c>
      <c r="D362" s="126" t="s">
        <v>2902</v>
      </c>
      <c r="E362" s="127" t="s">
        <v>15</v>
      </c>
      <c r="F362" s="127">
        <v>378453</v>
      </c>
      <c r="G362" s="127"/>
      <c r="H362" s="335" t="s">
        <v>2903</v>
      </c>
      <c r="I362" s="128">
        <v>50</v>
      </c>
      <c r="J362" s="128">
        <v>0</v>
      </c>
      <c r="K362" s="129">
        <f t="shared" si="5"/>
        <v>50</v>
      </c>
      <c r="L362" s="130" t="s">
        <v>1420</v>
      </c>
    </row>
    <row r="363" spans="1:12" ht="33.75">
      <c r="A363" s="334" t="s">
        <v>626</v>
      </c>
      <c r="B363" s="125" t="str">
        <f>+VLOOKUP(A363,'[1]LISTA FILTRADO'!$A$2:$B$620,2,FALSE)</f>
        <v>Dirección General De Programación Y Operaciones Del Tesoro</v>
      </c>
      <c r="C363" s="126">
        <v>42780</v>
      </c>
      <c r="D363" s="126" t="s">
        <v>2904</v>
      </c>
      <c r="E363" s="127" t="s">
        <v>6</v>
      </c>
      <c r="F363" s="127">
        <v>378452</v>
      </c>
      <c r="G363" s="127"/>
      <c r="H363" s="335" t="s">
        <v>2905</v>
      </c>
      <c r="I363" s="128">
        <v>0</v>
      </c>
      <c r="J363" s="128">
        <v>177675.30000000002</v>
      </c>
      <c r="K363" s="129">
        <f t="shared" si="5"/>
        <v>177675.30000000002</v>
      </c>
      <c r="L363" s="130" t="s">
        <v>1420</v>
      </c>
    </row>
    <row r="364" spans="1:12" ht="33.75">
      <c r="A364" s="334" t="s">
        <v>626</v>
      </c>
      <c r="B364" s="125" t="str">
        <f>+VLOOKUP(A364,'[1]LISTA FILTRADO'!$A$2:$B$620,2,FALSE)</f>
        <v>Dirección General De Programación Y Operaciones Del Tesoro</v>
      </c>
      <c r="C364" s="126">
        <v>42781</v>
      </c>
      <c r="D364" s="126" t="s">
        <v>1526</v>
      </c>
      <c r="E364" s="127" t="s">
        <v>6</v>
      </c>
      <c r="F364" s="127">
        <v>380398</v>
      </c>
      <c r="G364" s="127"/>
      <c r="H364" s="335" t="s">
        <v>1527</v>
      </c>
      <c r="I364" s="128">
        <v>0</v>
      </c>
      <c r="J364" s="128">
        <v>21251.59</v>
      </c>
      <c r="K364" s="129">
        <f t="shared" si="5"/>
        <v>21251.59</v>
      </c>
      <c r="L364" s="130" t="s">
        <v>1420</v>
      </c>
    </row>
    <row r="365" spans="1:12" ht="33.75">
      <c r="A365" s="334" t="s">
        <v>626</v>
      </c>
      <c r="B365" s="125" t="str">
        <f>+VLOOKUP(A365,'[1]LISTA FILTRADO'!$A$2:$B$620,2,FALSE)</f>
        <v>Dirección General De Programación Y Operaciones Del Tesoro</v>
      </c>
      <c r="C365" s="126">
        <v>42781</v>
      </c>
      <c r="D365" s="126" t="s">
        <v>1528</v>
      </c>
      <c r="E365" s="127" t="s">
        <v>6</v>
      </c>
      <c r="F365" s="127">
        <v>380312</v>
      </c>
      <c r="G365" s="127"/>
      <c r="H365" s="335" t="s">
        <v>1529</v>
      </c>
      <c r="I365" s="128">
        <v>0</v>
      </c>
      <c r="J365" s="128">
        <v>30551.420000000002</v>
      </c>
      <c r="K365" s="129">
        <f t="shared" si="5"/>
        <v>30551.420000000002</v>
      </c>
      <c r="L365" s="130" t="s">
        <v>1420</v>
      </c>
    </row>
    <row r="366" spans="1:12" ht="33.75">
      <c r="A366" s="334" t="s">
        <v>626</v>
      </c>
      <c r="B366" s="125" t="str">
        <f>+VLOOKUP(A366,'[1]LISTA FILTRADO'!$A$2:$B$620,2,FALSE)</f>
        <v>Dirección General De Programación Y Operaciones Del Tesoro</v>
      </c>
      <c r="C366" s="126">
        <v>42781</v>
      </c>
      <c r="D366" s="126" t="s">
        <v>1530</v>
      </c>
      <c r="E366" s="127" t="s">
        <v>6</v>
      </c>
      <c r="F366" s="127">
        <v>380181</v>
      </c>
      <c r="G366" s="127"/>
      <c r="H366" s="335" t="s">
        <v>1531</v>
      </c>
      <c r="I366" s="128">
        <v>0</v>
      </c>
      <c r="J366" s="128">
        <v>43381.340000000004</v>
      </c>
      <c r="K366" s="129">
        <f t="shared" si="5"/>
        <v>43381.340000000004</v>
      </c>
      <c r="L366" s="130" t="s">
        <v>1420</v>
      </c>
    </row>
    <row r="367" spans="1:12" ht="33.75">
      <c r="A367" s="334">
        <v>291</v>
      </c>
      <c r="B367" s="125" t="str">
        <f>+VLOOKUP(A367,'[1]LISTA FILTRADO'!$A$2:$B$620,2,FALSE)</f>
        <v>Administradora Boliviana De Carreteras</v>
      </c>
      <c r="C367" s="126">
        <v>42781</v>
      </c>
      <c r="D367" s="126" t="s">
        <v>2025</v>
      </c>
      <c r="E367" s="127" t="s">
        <v>11</v>
      </c>
      <c r="F367" s="127">
        <v>380178</v>
      </c>
      <c r="G367" s="127"/>
      <c r="H367" s="335" t="s">
        <v>2026</v>
      </c>
      <c r="I367" s="128">
        <v>50</v>
      </c>
      <c r="J367" s="128">
        <v>0</v>
      </c>
      <c r="K367" s="129">
        <f t="shared" si="5"/>
        <v>50</v>
      </c>
      <c r="L367" s="130" t="s">
        <v>1420</v>
      </c>
    </row>
    <row r="368" spans="1:12" ht="33.75">
      <c r="A368" s="334" t="s">
        <v>626</v>
      </c>
      <c r="B368" s="125" t="str">
        <f>+VLOOKUP(A368,'[1]LISTA FILTRADO'!$A$2:$B$620,2,FALSE)</f>
        <v>Dirección General De Programación Y Operaciones Del Tesoro</v>
      </c>
      <c r="C368" s="126">
        <v>42781</v>
      </c>
      <c r="D368" s="126" t="s">
        <v>2906</v>
      </c>
      <c r="E368" s="127" t="s">
        <v>15</v>
      </c>
      <c r="F368" s="127">
        <v>379447</v>
      </c>
      <c r="G368" s="127"/>
      <c r="H368" s="335" t="s">
        <v>2907</v>
      </c>
      <c r="I368" s="128">
        <v>50</v>
      </c>
      <c r="J368" s="128">
        <v>0</v>
      </c>
      <c r="K368" s="129">
        <f t="shared" si="5"/>
        <v>50</v>
      </c>
      <c r="L368" s="130" t="s">
        <v>1420</v>
      </c>
    </row>
    <row r="369" spans="1:12" ht="33.75">
      <c r="A369" s="334" t="s">
        <v>626</v>
      </c>
      <c r="B369" s="125" t="str">
        <f>+VLOOKUP(A369,'[1]LISTA FILTRADO'!$A$2:$B$620,2,FALSE)</f>
        <v>Dirección General De Programación Y Operaciones Del Tesoro</v>
      </c>
      <c r="C369" s="126">
        <v>42781</v>
      </c>
      <c r="D369" s="126" t="s">
        <v>2908</v>
      </c>
      <c r="E369" s="127" t="s">
        <v>6</v>
      </c>
      <c r="F369" s="127">
        <v>379446</v>
      </c>
      <c r="G369" s="127"/>
      <c r="H369" s="335" t="s">
        <v>2909</v>
      </c>
      <c r="I369" s="128">
        <v>0</v>
      </c>
      <c r="J369" s="128">
        <v>47537.4</v>
      </c>
      <c r="K369" s="129">
        <f t="shared" si="5"/>
        <v>47537.4</v>
      </c>
      <c r="L369" s="130" t="s">
        <v>1420</v>
      </c>
    </row>
    <row r="370" spans="1:12" ht="33.75">
      <c r="A370" s="334" t="s">
        <v>627</v>
      </c>
      <c r="B370" s="125" t="str">
        <f>+VLOOKUP(A370,'[1]LISTA FILTRADO'!$A$2:$B$620,2,FALSE)</f>
        <v>Dirección General De Crédito Público</v>
      </c>
      <c r="C370" s="126">
        <v>42781</v>
      </c>
      <c r="D370" s="126" t="s">
        <v>3512</v>
      </c>
      <c r="E370" s="127" t="s">
        <v>11</v>
      </c>
      <c r="F370" s="127">
        <v>8888</v>
      </c>
      <c r="G370" s="127"/>
      <c r="H370" s="335" t="s">
        <v>3513</v>
      </c>
      <c r="I370" s="128">
        <v>270.41000000000003</v>
      </c>
      <c r="J370" s="128">
        <v>0</v>
      </c>
      <c r="K370" s="129">
        <f t="shared" si="5"/>
        <v>270.41000000000003</v>
      </c>
      <c r="L370" s="130" t="s">
        <v>1420</v>
      </c>
    </row>
    <row r="371" spans="1:12" ht="45">
      <c r="A371" s="334" t="s">
        <v>627</v>
      </c>
      <c r="B371" s="125" t="str">
        <f>+VLOOKUP(A371,'[1]LISTA FILTRADO'!$A$2:$B$620,2,FALSE)</f>
        <v>Dirección General De Crédito Público</v>
      </c>
      <c r="C371" s="126">
        <v>42781</v>
      </c>
      <c r="D371" s="126" t="s">
        <v>1532</v>
      </c>
      <c r="E371" s="127" t="s">
        <v>15</v>
      </c>
      <c r="F371" s="127">
        <v>1671</v>
      </c>
      <c r="G371" s="127"/>
      <c r="H371" s="335" t="s">
        <v>1533</v>
      </c>
      <c r="I371" s="128">
        <v>395.40000000000003</v>
      </c>
      <c r="J371" s="128">
        <v>0</v>
      </c>
      <c r="K371" s="129">
        <f t="shared" si="5"/>
        <v>395.40000000000003</v>
      </c>
      <c r="L371" s="130" t="s">
        <v>1420</v>
      </c>
    </row>
    <row r="372" spans="1:12" ht="45">
      <c r="A372" s="334" t="s">
        <v>627</v>
      </c>
      <c r="B372" s="125" t="str">
        <f>+VLOOKUP(A372,'[1]LISTA FILTRADO'!$A$2:$B$620,2,FALSE)</f>
        <v>Dirección General De Crédito Público</v>
      </c>
      <c r="C372" s="126">
        <v>42781</v>
      </c>
      <c r="D372" s="126" t="s">
        <v>1534</v>
      </c>
      <c r="E372" s="127" t="s">
        <v>15</v>
      </c>
      <c r="F372" s="127">
        <v>1674</v>
      </c>
      <c r="G372" s="127"/>
      <c r="H372" s="335" t="s">
        <v>1535</v>
      </c>
      <c r="I372" s="128">
        <v>668.91</v>
      </c>
      <c r="J372" s="128">
        <v>0</v>
      </c>
      <c r="K372" s="129">
        <f t="shared" si="5"/>
        <v>668.91</v>
      </c>
      <c r="L372" s="130" t="s">
        <v>1420</v>
      </c>
    </row>
    <row r="373" spans="1:12" ht="45">
      <c r="A373" s="334">
        <v>513</v>
      </c>
      <c r="B373" s="125" t="str">
        <f>+VLOOKUP(A373,'[1]LISTA FILTRADO'!$A$2:$B$620,2,FALSE)</f>
        <v>Yacimientos Petrolíferos Fiscales Bolivianos</v>
      </c>
      <c r="C373" s="126">
        <v>42781</v>
      </c>
      <c r="D373" s="126" t="s">
        <v>2375</v>
      </c>
      <c r="E373" s="127" t="s">
        <v>15</v>
      </c>
      <c r="F373" s="127">
        <v>1681</v>
      </c>
      <c r="G373" s="127"/>
      <c r="H373" s="335" t="s">
        <v>2376</v>
      </c>
      <c r="I373" s="128">
        <v>404.04</v>
      </c>
      <c r="J373" s="128">
        <v>0</v>
      </c>
      <c r="K373" s="129">
        <f t="shared" si="5"/>
        <v>404.04</v>
      </c>
      <c r="L373" s="130" t="s">
        <v>1420</v>
      </c>
    </row>
    <row r="374" spans="1:12" ht="45">
      <c r="A374" s="334" t="s">
        <v>627</v>
      </c>
      <c r="B374" s="125" t="str">
        <f>+VLOOKUP(A374,'[1]LISTA FILTRADO'!$A$2:$B$620,2,FALSE)</f>
        <v>Dirección General De Crédito Público</v>
      </c>
      <c r="C374" s="126">
        <v>42781</v>
      </c>
      <c r="D374" s="126" t="s">
        <v>1536</v>
      </c>
      <c r="E374" s="127" t="s">
        <v>15</v>
      </c>
      <c r="F374" s="127">
        <v>1673</v>
      </c>
      <c r="G374" s="127"/>
      <c r="H374" s="335" t="s">
        <v>1537</v>
      </c>
      <c r="I374" s="128">
        <v>591.53</v>
      </c>
      <c r="J374" s="128">
        <v>0</v>
      </c>
      <c r="K374" s="129">
        <f t="shared" si="5"/>
        <v>591.53</v>
      </c>
      <c r="L374" s="130" t="s">
        <v>1420</v>
      </c>
    </row>
    <row r="375" spans="1:12" ht="45">
      <c r="A375" s="334" t="s">
        <v>627</v>
      </c>
      <c r="B375" s="125" t="str">
        <f>+VLOOKUP(A375,'[1]LISTA FILTRADO'!$A$2:$B$620,2,FALSE)</f>
        <v>Dirección General De Crédito Público</v>
      </c>
      <c r="C375" s="126">
        <v>42781</v>
      </c>
      <c r="D375" s="126" t="s">
        <v>1538</v>
      </c>
      <c r="E375" s="127" t="s">
        <v>15</v>
      </c>
      <c r="F375" s="127">
        <v>1672</v>
      </c>
      <c r="G375" s="127"/>
      <c r="H375" s="335" t="s">
        <v>1539</v>
      </c>
      <c r="I375" s="128">
        <v>711.72</v>
      </c>
      <c r="J375" s="128">
        <v>0</v>
      </c>
      <c r="K375" s="129">
        <f t="shared" si="5"/>
        <v>711.72</v>
      </c>
      <c r="L375" s="130" t="s">
        <v>1420</v>
      </c>
    </row>
    <row r="376" spans="1:12" ht="22.5">
      <c r="A376" s="334">
        <v>513</v>
      </c>
      <c r="B376" s="125" t="str">
        <f>+VLOOKUP(A376,'[1]LISTA FILTRADO'!$A$2:$B$620,2,FALSE)</f>
        <v>Yacimientos Petrolíferos Fiscales Bolivianos</v>
      </c>
      <c r="C376" s="126">
        <v>42782</v>
      </c>
      <c r="D376" s="126" t="s">
        <v>2377</v>
      </c>
      <c r="E376" s="127" t="s">
        <v>15</v>
      </c>
      <c r="F376" s="127">
        <v>381426</v>
      </c>
      <c r="G376" s="127"/>
      <c r="H376" s="335" t="s">
        <v>2378</v>
      </c>
      <c r="I376" s="128">
        <v>50</v>
      </c>
      <c r="J376" s="128">
        <v>0</v>
      </c>
      <c r="K376" s="129">
        <f t="shared" si="5"/>
        <v>50</v>
      </c>
      <c r="L376" s="130" t="s">
        <v>1420</v>
      </c>
    </row>
    <row r="377" spans="1:12" ht="33.75">
      <c r="A377" s="334" t="s">
        <v>626</v>
      </c>
      <c r="B377" s="125" t="str">
        <f>+VLOOKUP(A377,'[1]LISTA FILTRADO'!$A$2:$B$620,2,FALSE)</f>
        <v>Dirección General De Programación Y Operaciones Del Tesoro</v>
      </c>
      <c r="C377" s="126">
        <v>42782</v>
      </c>
      <c r="D377" s="126" t="s">
        <v>1540</v>
      </c>
      <c r="E377" s="127" t="s">
        <v>6</v>
      </c>
      <c r="F377" s="127">
        <v>879826</v>
      </c>
      <c r="G377" s="127"/>
      <c r="H377" s="335" t="s">
        <v>1541</v>
      </c>
      <c r="I377" s="128">
        <v>0</v>
      </c>
      <c r="J377" s="128">
        <v>25898.63</v>
      </c>
      <c r="K377" s="129">
        <f t="shared" si="5"/>
        <v>25898.63</v>
      </c>
      <c r="L377" s="130" t="s">
        <v>1420</v>
      </c>
    </row>
    <row r="378" spans="1:12" ht="33.75">
      <c r="A378" s="334" t="s">
        <v>626</v>
      </c>
      <c r="B378" s="125" t="str">
        <f>+VLOOKUP(A378,'[1]LISTA FILTRADO'!$A$2:$B$620,2,FALSE)</f>
        <v>Dirección General De Programación Y Operaciones Del Tesoro</v>
      </c>
      <c r="C378" s="126">
        <v>42782</v>
      </c>
      <c r="D378" s="126" t="s">
        <v>2910</v>
      </c>
      <c r="E378" s="127" t="s">
        <v>6</v>
      </c>
      <c r="F378" s="127">
        <v>879814</v>
      </c>
      <c r="G378" s="127"/>
      <c r="H378" s="335" t="s">
        <v>2911</v>
      </c>
      <c r="I378" s="128">
        <v>0</v>
      </c>
      <c r="J378" s="128">
        <v>0.01</v>
      </c>
      <c r="K378" s="129">
        <f t="shared" si="5"/>
        <v>0.01</v>
      </c>
      <c r="L378" s="130" t="s">
        <v>1420</v>
      </c>
    </row>
    <row r="379" spans="1:12" ht="33.75">
      <c r="A379" s="334">
        <v>513</v>
      </c>
      <c r="B379" s="125" t="str">
        <f>+VLOOKUP(A379,'[1]LISTA FILTRADO'!$A$2:$B$620,2,FALSE)</f>
        <v>Yacimientos Petrolíferos Fiscales Bolivianos</v>
      </c>
      <c r="C379" s="126">
        <v>42782</v>
      </c>
      <c r="D379" s="126" t="s">
        <v>2379</v>
      </c>
      <c r="E379" s="127" t="s">
        <v>11</v>
      </c>
      <c r="F379" s="127">
        <v>879786</v>
      </c>
      <c r="G379" s="127"/>
      <c r="H379" s="335" t="s">
        <v>2380</v>
      </c>
      <c r="I379" s="128">
        <v>270</v>
      </c>
      <c r="J379" s="128">
        <v>0</v>
      </c>
      <c r="K379" s="129">
        <f t="shared" si="5"/>
        <v>270</v>
      </c>
      <c r="L379" s="130" t="s">
        <v>1420</v>
      </c>
    </row>
    <row r="380" spans="1:12" ht="33.75">
      <c r="A380" s="334" t="s">
        <v>626</v>
      </c>
      <c r="B380" s="125" t="str">
        <f>+VLOOKUP(A380,'[1]LISTA FILTRADO'!$A$2:$B$620,2,FALSE)</f>
        <v>Dirección General De Programación Y Operaciones Del Tesoro</v>
      </c>
      <c r="C380" s="126">
        <v>42782</v>
      </c>
      <c r="D380" s="126" t="s">
        <v>1542</v>
      </c>
      <c r="E380" s="127" t="s">
        <v>6</v>
      </c>
      <c r="F380" s="127">
        <v>879769</v>
      </c>
      <c r="G380" s="127"/>
      <c r="H380" s="335" t="s">
        <v>1543</v>
      </c>
      <c r="I380" s="128">
        <v>0</v>
      </c>
      <c r="J380" s="128">
        <v>41667.57</v>
      </c>
      <c r="K380" s="129">
        <f t="shared" si="5"/>
        <v>41667.57</v>
      </c>
      <c r="L380" s="130" t="s">
        <v>1420</v>
      </c>
    </row>
    <row r="381" spans="1:12" ht="33.75">
      <c r="A381" s="334">
        <v>513</v>
      </c>
      <c r="B381" s="125" t="str">
        <f>+VLOOKUP(A381,'[1]LISTA FILTRADO'!$A$2:$B$620,2,FALSE)</f>
        <v>Yacimientos Petrolíferos Fiscales Bolivianos</v>
      </c>
      <c r="C381" s="126">
        <v>42782</v>
      </c>
      <c r="D381" s="126" t="s">
        <v>2381</v>
      </c>
      <c r="E381" s="127" t="s">
        <v>15</v>
      </c>
      <c r="F381" s="127">
        <v>381423</v>
      </c>
      <c r="G381" s="127"/>
      <c r="H381" s="335" t="s">
        <v>2382</v>
      </c>
      <c r="I381" s="128">
        <v>50</v>
      </c>
      <c r="J381" s="128">
        <v>0</v>
      </c>
      <c r="K381" s="129">
        <f t="shared" si="5"/>
        <v>50</v>
      </c>
      <c r="L381" s="130" t="s">
        <v>1420</v>
      </c>
    </row>
    <row r="382" spans="1:12" ht="33.75">
      <c r="A382" s="334" t="s">
        <v>626</v>
      </c>
      <c r="B382" s="125" t="str">
        <f>+VLOOKUP(A382,'[1]LISTA FILTRADO'!$A$2:$B$620,2,FALSE)</f>
        <v>Dirección General De Programación Y Operaciones Del Tesoro</v>
      </c>
      <c r="C382" s="126">
        <v>42782</v>
      </c>
      <c r="D382" s="126" t="s">
        <v>1544</v>
      </c>
      <c r="E382" s="127" t="s">
        <v>6</v>
      </c>
      <c r="F382" s="127">
        <v>381412</v>
      </c>
      <c r="G382" s="127"/>
      <c r="H382" s="335" t="s">
        <v>1545</v>
      </c>
      <c r="I382" s="128">
        <v>0</v>
      </c>
      <c r="J382" s="128">
        <v>28744.7</v>
      </c>
      <c r="K382" s="129">
        <f t="shared" si="5"/>
        <v>28744.7</v>
      </c>
      <c r="L382" s="130" t="s">
        <v>1420</v>
      </c>
    </row>
    <row r="383" spans="1:12" ht="33.75">
      <c r="A383" s="334" t="s">
        <v>626</v>
      </c>
      <c r="B383" s="125" t="str">
        <f>+VLOOKUP(A383,'[1]LISTA FILTRADO'!$A$2:$B$620,2,FALSE)</f>
        <v>Dirección General De Programación Y Operaciones Del Tesoro</v>
      </c>
      <c r="C383" s="126">
        <v>42782</v>
      </c>
      <c r="D383" s="126" t="s">
        <v>1546</v>
      </c>
      <c r="E383" s="127" t="s">
        <v>6</v>
      </c>
      <c r="F383" s="127">
        <v>381286</v>
      </c>
      <c r="G383" s="127"/>
      <c r="H383" s="335" t="s">
        <v>1547</v>
      </c>
      <c r="I383" s="128">
        <v>0</v>
      </c>
      <c r="J383" s="128">
        <v>97166.21</v>
      </c>
      <c r="K383" s="129">
        <f t="shared" si="5"/>
        <v>97166.21</v>
      </c>
      <c r="L383" s="130" t="s">
        <v>1420</v>
      </c>
    </row>
    <row r="384" spans="1:12" ht="45">
      <c r="A384" s="334" t="s">
        <v>627</v>
      </c>
      <c r="B384" s="125" t="str">
        <f>+VLOOKUP(A384,'[1]LISTA FILTRADO'!$A$2:$B$620,2,FALSE)</f>
        <v>Dirección General De Crédito Público</v>
      </c>
      <c r="C384" s="126">
        <v>42782</v>
      </c>
      <c r="D384" s="126" t="s">
        <v>1548</v>
      </c>
      <c r="E384" s="127" t="s">
        <v>15</v>
      </c>
      <c r="F384" s="127">
        <v>1675</v>
      </c>
      <c r="G384" s="127"/>
      <c r="H384" s="335" t="s">
        <v>1549</v>
      </c>
      <c r="I384" s="128">
        <v>273.36</v>
      </c>
      <c r="J384" s="128">
        <v>0</v>
      </c>
      <c r="K384" s="129">
        <f t="shared" si="5"/>
        <v>273.36</v>
      </c>
      <c r="L384" s="130" t="s">
        <v>1420</v>
      </c>
    </row>
    <row r="385" spans="1:12" ht="45">
      <c r="A385" s="334" t="s">
        <v>627</v>
      </c>
      <c r="B385" s="125" t="str">
        <f>+VLOOKUP(A385,'[1]LISTA FILTRADO'!$A$2:$B$620,2,FALSE)</f>
        <v>Dirección General De Crédito Público</v>
      </c>
      <c r="C385" s="126">
        <v>42782</v>
      </c>
      <c r="D385" s="126" t="s">
        <v>1550</v>
      </c>
      <c r="E385" s="127" t="s">
        <v>15</v>
      </c>
      <c r="F385" s="127">
        <v>1677</v>
      </c>
      <c r="G385" s="127"/>
      <c r="H385" s="335" t="s">
        <v>1551</v>
      </c>
      <c r="I385" s="128">
        <v>289</v>
      </c>
      <c r="J385" s="128">
        <v>0</v>
      </c>
      <c r="K385" s="129">
        <f t="shared" si="5"/>
        <v>289</v>
      </c>
      <c r="L385" s="130" t="s">
        <v>1420</v>
      </c>
    </row>
    <row r="386" spans="1:12" ht="45">
      <c r="A386" s="334" t="s">
        <v>627</v>
      </c>
      <c r="B386" s="125" t="str">
        <f>+VLOOKUP(A386,'[1]LISTA FILTRADO'!$A$2:$B$620,2,FALSE)</f>
        <v>Dirección General De Crédito Público</v>
      </c>
      <c r="C386" s="126">
        <v>42782</v>
      </c>
      <c r="D386" s="126" t="s">
        <v>1552</v>
      </c>
      <c r="E386" s="127" t="s">
        <v>15</v>
      </c>
      <c r="F386" s="127">
        <v>1678</v>
      </c>
      <c r="G386" s="127"/>
      <c r="H386" s="335" t="s">
        <v>1553</v>
      </c>
      <c r="I386" s="128">
        <v>419.21000000000004</v>
      </c>
      <c r="J386" s="128">
        <v>0</v>
      </c>
      <c r="K386" s="129">
        <f t="shared" si="5"/>
        <v>419.21000000000004</v>
      </c>
      <c r="L386" s="130" t="s">
        <v>1420</v>
      </c>
    </row>
    <row r="387" spans="1:12" ht="33.75">
      <c r="A387" s="334">
        <v>513</v>
      </c>
      <c r="B387" s="125" t="str">
        <f>+VLOOKUP(A387,'[1]LISTA FILTRADO'!$A$2:$B$620,2,FALSE)</f>
        <v>Yacimientos Petrolíferos Fiscales Bolivianos</v>
      </c>
      <c r="C387" s="126">
        <v>42783</v>
      </c>
      <c r="D387" s="126" t="s">
        <v>2383</v>
      </c>
      <c r="E387" s="127" t="s">
        <v>11</v>
      </c>
      <c r="F387" s="127">
        <v>880001</v>
      </c>
      <c r="G387" s="127"/>
      <c r="H387" s="335" t="s">
        <v>2384</v>
      </c>
      <c r="I387" s="128">
        <v>0</v>
      </c>
      <c r="J387" s="128">
        <v>760.02</v>
      </c>
      <c r="K387" s="129">
        <f t="shared" si="5"/>
        <v>760.02</v>
      </c>
      <c r="L387" s="130" t="s">
        <v>1420</v>
      </c>
    </row>
    <row r="388" spans="1:12" ht="45">
      <c r="A388" s="334" t="s">
        <v>626</v>
      </c>
      <c r="B388" s="125" t="str">
        <f>+VLOOKUP(A388,'[1]LISTA FILTRADO'!$A$2:$B$620,2,FALSE)</f>
        <v>Dirección General De Programación Y Operaciones Del Tesoro</v>
      </c>
      <c r="C388" s="126">
        <v>42783</v>
      </c>
      <c r="D388" s="126" t="s">
        <v>2912</v>
      </c>
      <c r="E388" s="127" t="s">
        <v>6</v>
      </c>
      <c r="F388" s="127">
        <v>879954</v>
      </c>
      <c r="G388" s="127"/>
      <c r="H388" s="335" t="s">
        <v>2913</v>
      </c>
      <c r="I388" s="128">
        <v>0</v>
      </c>
      <c r="J388" s="128">
        <v>516.07000000000005</v>
      </c>
      <c r="K388" s="129">
        <f t="shared" si="5"/>
        <v>516.07000000000005</v>
      </c>
      <c r="L388" s="130" t="s">
        <v>1420</v>
      </c>
    </row>
    <row r="389" spans="1:12" ht="33.75">
      <c r="A389" s="334" t="s">
        <v>626</v>
      </c>
      <c r="B389" s="125" t="str">
        <f>+VLOOKUP(A389,'[1]LISTA FILTRADO'!$A$2:$B$620,2,FALSE)</f>
        <v>Dirección General De Programación Y Operaciones Del Tesoro</v>
      </c>
      <c r="C389" s="126">
        <v>42783</v>
      </c>
      <c r="D389" s="126" t="s">
        <v>2914</v>
      </c>
      <c r="E389" s="127" t="s">
        <v>6</v>
      </c>
      <c r="F389" s="127">
        <v>803500</v>
      </c>
      <c r="G389" s="127"/>
      <c r="H389" s="335" t="s">
        <v>2915</v>
      </c>
      <c r="I389" s="128">
        <v>0</v>
      </c>
      <c r="J389" s="128">
        <v>1358.26</v>
      </c>
      <c r="K389" s="129">
        <f t="shared" si="5"/>
        <v>1358.26</v>
      </c>
      <c r="L389" s="130" t="s">
        <v>1420</v>
      </c>
    </row>
    <row r="390" spans="1:12" ht="33.75">
      <c r="A390" s="334" t="s">
        <v>626</v>
      </c>
      <c r="B390" s="125" t="str">
        <f>+VLOOKUP(A390,'[1]LISTA FILTRADO'!$A$2:$B$620,2,FALSE)</f>
        <v>Dirección General De Programación Y Operaciones Del Tesoro</v>
      </c>
      <c r="C390" s="126">
        <v>42783</v>
      </c>
      <c r="D390" s="126" t="s">
        <v>1554</v>
      </c>
      <c r="E390" s="127" t="s">
        <v>6</v>
      </c>
      <c r="F390" s="127">
        <v>381888</v>
      </c>
      <c r="G390" s="127"/>
      <c r="H390" s="335" t="s">
        <v>1555</v>
      </c>
      <c r="I390" s="128">
        <v>0</v>
      </c>
      <c r="J390" s="128">
        <v>2307.7000000000003</v>
      </c>
      <c r="K390" s="129">
        <f t="shared" si="5"/>
        <v>2307.7000000000003</v>
      </c>
      <c r="L390" s="130" t="s">
        <v>1420</v>
      </c>
    </row>
    <row r="391" spans="1:12" ht="33.75">
      <c r="A391" s="334" t="s">
        <v>627</v>
      </c>
      <c r="B391" s="125" t="str">
        <f>+VLOOKUP(A391,'[1]LISTA FILTRADO'!$A$2:$B$620,2,FALSE)</f>
        <v>Dirección General De Crédito Público</v>
      </c>
      <c r="C391" s="126">
        <v>42783</v>
      </c>
      <c r="D391" s="126" t="s">
        <v>3514</v>
      </c>
      <c r="E391" s="127" t="s">
        <v>11</v>
      </c>
      <c r="F391" s="127">
        <v>9012</v>
      </c>
      <c r="G391" s="127"/>
      <c r="H391" s="335" t="s">
        <v>3515</v>
      </c>
      <c r="I391" s="128">
        <v>1747.51</v>
      </c>
      <c r="J391" s="128">
        <v>0</v>
      </c>
      <c r="K391" s="129">
        <f t="shared" si="5"/>
        <v>1747.51</v>
      </c>
      <c r="L391" s="130" t="s">
        <v>1420</v>
      </c>
    </row>
    <row r="392" spans="1:12" ht="45">
      <c r="A392" s="334">
        <v>513</v>
      </c>
      <c r="B392" s="125" t="str">
        <f>+VLOOKUP(A392,'[1]LISTA FILTRADO'!$A$2:$B$620,2,FALSE)</f>
        <v>Yacimientos Petrolíferos Fiscales Bolivianos</v>
      </c>
      <c r="C392" s="126">
        <v>42783</v>
      </c>
      <c r="D392" s="126" t="s">
        <v>2385</v>
      </c>
      <c r="E392" s="127" t="s">
        <v>15</v>
      </c>
      <c r="F392" s="127">
        <v>1698</v>
      </c>
      <c r="G392" s="127"/>
      <c r="H392" s="335" t="s">
        <v>2386</v>
      </c>
      <c r="I392" s="128">
        <v>20325</v>
      </c>
      <c r="J392" s="128">
        <v>0</v>
      </c>
      <c r="K392" s="129">
        <f t="shared" si="5"/>
        <v>20325</v>
      </c>
      <c r="L392" s="130" t="s">
        <v>1420</v>
      </c>
    </row>
    <row r="393" spans="1:12" ht="33.75">
      <c r="A393" s="334">
        <v>513</v>
      </c>
      <c r="B393" s="125" t="str">
        <f>+VLOOKUP(A393,'[1]LISTA FILTRADO'!$A$2:$B$620,2,FALSE)</f>
        <v>Yacimientos Petrolíferos Fiscales Bolivianos</v>
      </c>
      <c r="C393" s="126">
        <v>42783</v>
      </c>
      <c r="D393" s="126" t="s">
        <v>2387</v>
      </c>
      <c r="E393" s="127" t="s">
        <v>15</v>
      </c>
      <c r="F393" s="127">
        <v>381576</v>
      </c>
      <c r="G393" s="127"/>
      <c r="H393" s="335" t="s">
        <v>2388</v>
      </c>
      <c r="I393" s="128">
        <v>50</v>
      </c>
      <c r="J393" s="128">
        <v>0</v>
      </c>
      <c r="K393" s="129">
        <f t="shared" ref="K393:K456" si="6">+I393+J393</f>
        <v>50</v>
      </c>
      <c r="L393" s="130" t="s">
        <v>1420</v>
      </c>
    </row>
    <row r="394" spans="1:12" ht="45">
      <c r="A394" s="334">
        <v>513</v>
      </c>
      <c r="B394" s="125" t="str">
        <f>+VLOOKUP(A394,'[1]LISTA FILTRADO'!$A$2:$B$620,2,FALSE)</f>
        <v>Yacimientos Petrolíferos Fiscales Bolivianos</v>
      </c>
      <c r="C394" s="126">
        <v>42783</v>
      </c>
      <c r="D394" s="126" t="s">
        <v>2389</v>
      </c>
      <c r="E394" s="127" t="s">
        <v>15</v>
      </c>
      <c r="F394" s="127">
        <v>1696</v>
      </c>
      <c r="G394" s="127"/>
      <c r="H394" s="335" t="s">
        <v>2390</v>
      </c>
      <c r="I394" s="128">
        <v>873.2</v>
      </c>
      <c r="J394" s="128">
        <v>0</v>
      </c>
      <c r="K394" s="129">
        <f t="shared" si="6"/>
        <v>873.2</v>
      </c>
      <c r="L394" s="130" t="s">
        <v>1420</v>
      </c>
    </row>
    <row r="395" spans="1:12" ht="33.75">
      <c r="A395" s="334">
        <v>513</v>
      </c>
      <c r="B395" s="125" t="str">
        <f>+VLOOKUP(A395,'[1]LISTA FILTRADO'!$A$2:$B$620,2,FALSE)</f>
        <v>Yacimientos Petrolíferos Fiscales Bolivianos</v>
      </c>
      <c r="C395" s="126">
        <v>42783</v>
      </c>
      <c r="D395" s="126" t="s">
        <v>2391</v>
      </c>
      <c r="E395" s="127" t="s">
        <v>15</v>
      </c>
      <c r="F395" s="127">
        <v>381572</v>
      </c>
      <c r="G395" s="127"/>
      <c r="H395" s="335" t="s">
        <v>2392</v>
      </c>
      <c r="I395" s="128">
        <v>50</v>
      </c>
      <c r="J395" s="128">
        <v>0</v>
      </c>
      <c r="K395" s="129">
        <f t="shared" si="6"/>
        <v>50</v>
      </c>
      <c r="L395" s="130" t="s">
        <v>1420</v>
      </c>
    </row>
    <row r="396" spans="1:12" ht="45">
      <c r="A396" s="334">
        <v>513</v>
      </c>
      <c r="B396" s="125" t="str">
        <f>+VLOOKUP(A396,'[1]LISTA FILTRADO'!$A$2:$B$620,2,FALSE)</f>
        <v>Yacimientos Petrolíferos Fiscales Bolivianos</v>
      </c>
      <c r="C396" s="126">
        <v>42783</v>
      </c>
      <c r="D396" s="126" t="s">
        <v>2393</v>
      </c>
      <c r="E396" s="127" t="s">
        <v>15</v>
      </c>
      <c r="F396" s="127">
        <v>1697</v>
      </c>
      <c r="G396" s="127"/>
      <c r="H396" s="335" t="s">
        <v>2394</v>
      </c>
      <c r="I396" s="128">
        <v>1707.31</v>
      </c>
      <c r="J396" s="128">
        <v>0</v>
      </c>
      <c r="K396" s="129">
        <f t="shared" si="6"/>
        <v>1707.31</v>
      </c>
      <c r="L396" s="130" t="s">
        <v>1420</v>
      </c>
    </row>
    <row r="397" spans="1:12" ht="45">
      <c r="A397" s="334">
        <v>513</v>
      </c>
      <c r="B397" s="125" t="str">
        <f>+VLOOKUP(A397,'[1]LISTA FILTRADO'!$A$2:$B$620,2,FALSE)</f>
        <v>Yacimientos Petrolíferos Fiscales Bolivianos</v>
      </c>
      <c r="C397" s="126">
        <v>42783</v>
      </c>
      <c r="D397" s="126" t="s">
        <v>2395</v>
      </c>
      <c r="E397" s="127" t="s">
        <v>6</v>
      </c>
      <c r="F397" s="127">
        <v>1697</v>
      </c>
      <c r="G397" s="127"/>
      <c r="H397" s="335" t="s">
        <v>2396</v>
      </c>
      <c r="I397" s="128">
        <v>0</v>
      </c>
      <c r="J397" s="128">
        <v>1458269.78</v>
      </c>
      <c r="K397" s="129">
        <f t="shared" si="6"/>
        <v>1458269.78</v>
      </c>
      <c r="L397" s="130" t="s">
        <v>1420</v>
      </c>
    </row>
    <row r="398" spans="1:12" ht="22.5">
      <c r="A398" s="334" t="s">
        <v>627</v>
      </c>
      <c r="B398" s="125" t="str">
        <f>+VLOOKUP(A398,'[1]LISTA FILTRADO'!$A$2:$B$620,2,FALSE)</f>
        <v>Dirección General De Crédito Público</v>
      </c>
      <c r="C398" s="126">
        <v>42783</v>
      </c>
      <c r="D398" s="126" t="s">
        <v>2815</v>
      </c>
      <c r="E398" s="127" t="s">
        <v>1469</v>
      </c>
      <c r="F398" s="127">
        <v>12622679</v>
      </c>
      <c r="G398" s="127"/>
      <c r="H398" s="335" t="s">
        <v>2816</v>
      </c>
      <c r="I398" s="128">
        <v>0</v>
      </c>
      <c r="J398" s="128">
        <v>877.22</v>
      </c>
      <c r="K398" s="129">
        <f t="shared" si="6"/>
        <v>877.22</v>
      </c>
      <c r="L398" s="130" t="s">
        <v>1420</v>
      </c>
    </row>
    <row r="399" spans="1:12" ht="22.5">
      <c r="A399" s="334">
        <v>513</v>
      </c>
      <c r="B399" s="125" t="str">
        <f>+VLOOKUP(A399,'[1]LISTA FILTRADO'!$A$2:$B$620,2,FALSE)</f>
        <v>Yacimientos Petrolíferos Fiscales Bolivianos</v>
      </c>
      <c r="C399" s="126">
        <v>42783</v>
      </c>
      <c r="D399" s="126" t="s">
        <v>2397</v>
      </c>
      <c r="E399" s="127" t="s">
        <v>15</v>
      </c>
      <c r="F399" s="127">
        <v>382649</v>
      </c>
      <c r="G399" s="127"/>
      <c r="H399" s="335" t="s">
        <v>2236</v>
      </c>
      <c r="I399" s="128">
        <v>50</v>
      </c>
      <c r="J399" s="128">
        <v>0</v>
      </c>
      <c r="K399" s="129">
        <f t="shared" si="6"/>
        <v>50</v>
      </c>
      <c r="L399" s="130" t="s">
        <v>1420</v>
      </c>
    </row>
    <row r="400" spans="1:12" ht="22.5">
      <c r="A400" s="334">
        <v>513</v>
      </c>
      <c r="B400" s="125" t="str">
        <f>+VLOOKUP(A400,'[1]LISTA FILTRADO'!$A$2:$B$620,2,FALSE)</f>
        <v>Yacimientos Petrolíferos Fiscales Bolivianos</v>
      </c>
      <c r="C400" s="126">
        <v>42783</v>
      </c>
      <c r="D400" s="126" t="s">
        <v>2398</v>
      </c>
      <c r="E400" s="127" t="s">
        <v>15</v>
      </c>
      <c r="F400" s="127">
        <v>382647</v>
      </c>
      <c r="G400" s="127"/>
      <c r="H400" s="335" t="s">
        <v>2399</v>
      </c>
      <c r="I400" s="128">
        <v>50</v>
      </c>
      <c r="J400" s="128">
        <v>0</v>
      </c>
      <c r="K400" s="129">
        <f t="shared" si="6"/>
        <v>50</v>
      </c>
      <c r="L400" s="130" t="s">
        <v>1420</v>
      </c>
    </row>
    <row r="401" spans="1:12" ht="45">
      <c r="A401" s="334">
        <v>513</v>
      </c>
      <c r="B401" s="125" t="str">
        <f>+VLOOKUP(A401,'[1]LISTA FILTRADO'!$A$2:$B$620,2,FALSE)</f>
        <v>Yacimientos Petrolíferos Fiscales Bolivianos</v>
      </c>
      <c r="C401" s="126">
        <v>42783</v>
      </c>
      <c r="D401" s="126" t="s">
        <v>2400</v>
      </c>
      <c r="E401" s="127" t="s">
        <v>15</v>
      </c>
      <c r="F401" s="127">
        <v>1707</v>
      </c>
      <c r="G401" s="127"/>
      <c r="H401" s="335" t="s">
        <v>2401</v>
      </c>
      <c r="I401" s="128">
        <v>6101</v>
      </c>
      <c r="J401" s="128">
        <v>0</v>
      </c>
      <c r="K401" s="129">
        <f t="shared" si="6"/>
        <v>6101</v>
      </c>
      <c r="L401" s="130" t="s">
        <v>1420</v>
      </c>
    </row>
    <row r="402" spans="1:12" ht="33.75">
      <c r="A402" s="334" t="s">
        <v>626</v>
      </c>
      <c r="B402" s="125" t="str">
        <f>+VLOOKUP(A402,'[1]LISTA FILTRADO'!$A$2:$B$620,2,FALSE)</f>
        <v>Dirección General De Programación Y Operaciones Del Tesoro</v>
      </c>
      <c r="C402" s="126">
        <v>42783</v>
      </c>
      <c r="D402" s="126" t="s">
        <v>1556</v>
      </c>
      <c r="E402" s="127" t="s">
        <v>6</v>
      </c>
      <c r="F402" s="127">
        <v>382242</v>
      </c>
      <c r="G402" s="127"/>
      <c r="H402" s="335" t="s">
        <v>1557</v>
      </c>
      <c r="I402" s="128">
        <v>0</v>
      </c>
      <c r="J402" s="128">
        <v>13469.34</v>
      </c>
      <c r="K402" s="129">
        <f t="shared" si="6"/>
        <v>13469.34</v>
      </c>
      <c r="L402" s="130" t="s">
        <v>1420</v>
      </c>
    </row>
    <row r="403" spans="1:12" ht="33.75">
      <c r="A403" s="334" t="s">
        <v>626</v>
      </c>
      <c r="B403" s="125" t="str">
        <f>+VLOOKUP(A403,'[1]LISTA FILTRADO'!$A$2:$B$620,2,FALSE)</f>
        <v>Dirección General De Programación Y Operaciones Del Tesoro</v>
      </c>
      <c r="C403" s="126">
        <v>42783</v>
      </c>
      <c r="D403" s="126" t="s">
        <v>2916</v>
      </c>
      <c r="E403" s="127" t="s">
        <v>6</v>
      </c>
      <c r="F403" s="127">
        <v>382244</v>
      </c>
      <c r="G403" s="127"/>
      <c r="H403" s="335" t="s">
        <v>2917</v>
      </c>
      <c r="I403" s="128">
        <v>0</v>
      </c>
      <c r="J403" s="128">
        <v>20768.310000000001</v>
      </c>
      <c r="K403" s="129">
        <f t="shared" si="6"/>
        <v>20768.310000000001</v>
      </c>
      <c r="L403" s="130" t="s">
        <v>1420</v>
      </c>
    </row>
    <row r="404" spans="1:12" ht="33.75">
      <c r="A404" s="334" t="s">
        <v>626</v>
      </c>
      <c r="B404" s="125" t="str">
        <f>+VLOOKUP(A404,'[1]LISTA FILTRADO'!$A$2:$B$620,2,FALSE)</f>
        <v>Dirección General De Programación Y Operaciones Del Tesoro</v>
      </c>
      <c r="C404" s="126">
        <v>42783</v>
      </c>
      <c r="D404" s="126" t="s">
        <v>2918</v>
      </c>
      <c r="E404" s="127" t="s">
        <v>15</v>
      </c>
      <c r="F404" s="127">
        <v>382245</v>
      </c>
      <c r="G404" s="127"/>
      <c r="H404" s="335" t="s">
        <v>2919</v>
      </c>
      <c r="I404" s="128">
        <v>50</v>
      </c>
      <c r="J404" s="128">
        <v>0</v>
      </c>
      <c r="K404" s="129">
        <f t="shared" si="6"/>
        <v>50</v>
      </c>
      <c r="L404" s="130" t="s">
        <v>1420</v>
      </c>
    </row>
    <row r="405" spans="1:12" ht="33.75">
      <c r="A405" s="334" t="s">
        <v>626</v>
      </c>
      <c r="B405" s="125" t="str">
        <f>+VLOOKUP(A405,'[1]LISTA FILTRADO'!$A$2:$B$620,2,FALSE)</f>
        <v>Dirección General De Programación Y Operaciones Del Tesoro</v>
      </c>
      <c r="C405" s="126">
        <v>42783</v>
      </c>
      <c r="D405" s="126" t="s">
        <v>1558</v>
      </c>
      <c r="E405" s="127" t="s">
        <v>6</v>
      </c>
      <c r="F405" s="127">
        <v>382246</v>
      </c>
      <c r="G405" s="127"/>
      <c r="H405" s="335" t="s">
        <v>1559</v>
      </c>
      <c r="I405" s="128">
        <v>0</v>
      </c>
      <c r="J405" s="128">
        <v>5618.4800000000005</v>
      </c>
      <c r="K405" s="129">
        <f t="shared" si="6"/>
        <v>5618.4800000000005</v>
      </c>
      <c r="L405" s="130" t="s">
        <v>1420</v>
      </c>
    </row>
    <row r="406" spans="1:12" ht="33.75">
      <c r="A406" s="334" t="s">
        <v>626</v>
      </c>
      <c r="B406" s="125" t="str">
        <f>+VLOOKUP(A406,'[1]LISTA FILTRADO'!$A$2:$B$620,2,FALSE)</f>
        <v>Dirección General De Programación Y Operaciones Del Tesoro</v>
      </c>
      <c r="C406" s="126">
        <v>42783</v>
      </c>
      <c r="D406" s="126" t="s">
        <v>2920</v>
      </c>
      <c r="E406" s="127" t="s">
        <v>6</v>
      </c>
      <c r="F406" s="127">
        <v>382442</v>
      </c>
      <c r="G406" s="127"/>
      <c r="H406" s="335" t="s">
        <v>2921</v>
      </c>
      <c r="I406" s="128">
        <v>0</v>
      </c>
      <c r="J406" s="128">
        <v>27716.73</v>
      </c>
      <c r="K406" s="129">
        <f t="shared" si="6"/>
        <v>27716.73</v>
      </c>
      <c r="L406" s="130" t="s">
        <v>1420</v>
      </c>
    </row>
    <row r="407" spans="1:12" ht="33.75">
      <c r="A407" s="334" t="s">
        <v>626</v>
      </c>
      <c r="B407" s="125" t="str">
        <f>+VLOOKUP(A407,'[1]LISTA FILTRADO'!$A$2:$B$620,2,FALSE)</f>
        <v>Dirección General De Programación Y Operaciones Del Tesoro</v>
      </c>
      <c r="C407" s="126">
        <v>42783</v>
      </c>
      <c r="D407" s="126" t="s">
        <v>2922</v>
      </c>
      <c r="E407" s="127" t="s">
        <v>15</v>
      </c>
      <c r="F407" s="127">
        <v>382443</v>
      </c>
      <c r="G407" s="127"/>
      <c r="H407" s="335" t="s">
        <v>2923</v>
      </c>
      <c r="I407" s="128">
        <v>50</v>
      </c>
      <c r="J407" s="128">
        <v>0</v>
      </c>
      <c r="K407" s="129">
        <f t="shared" si="6"/>
        <v>50</v>
      </c>
      <c r="L407" s="130" t="s">
        <v>1420</v>
      </c>
    </row>
    <row r="408" spans="1:12" ht="33.75">
      <c r="A408" s="334">
        <v>512</v>
      </c>
      <c r="B408" s="125" t="str">
        <f>+VLOOKUP(A408,'[1]LISTA FILTRADO'!$A$2:$B$620,2,FALSE)</f>
        <v>Adm.De Aeropuertos Y Servicios Auxiliares A La Naveg. Aérea</v>
      </c>
      <c r="C408" s="126">
        <v>42786</v>
      </c>
      <c r="D408" s="126" t="s">
        <v>2144</v>
      </c>
      <c r="E408" s="127" t="s">
        <v>6</v>
      </c>
      <c r="F408" s="127">
        <v>880125</v>
      </c>
      <c r="G408" s="127"/>
      <c r="H408" s="335" t="s">
        <v>2145</v>
      </c>
      <c r="I408" s="128">
        <v>0</v>
      </c>
      <c r="J408" s="128">
        <v>58769.17</v>
      </c>
      <c r="K408" s="129">
        <f t="shared" si="6"/>
        <v>58769.17</v>
      </c>
      <c r="L408" s="130" t="s">
        <v>1420</v>
      </c>
    </row>
    <row r="409" spans="1:12" ht="33.75">
      <c r="A409" s="334" t="s">
        <v>626</v>
      </c>
      <c r="B409" s="125" t="str">
        <f>+VLOOKUP(A409,'[1]LISTA FILTRADO'!$A$2:$B$620,2,FALSE)</f>
        <v>Dirección General De Programación Y Operaciones Del Tesoro</v>
      </c>
      <c r="C409" s="126">
        <v>42786</v>
      </c>
      <c r="D409" s="126" t="s">
        <v>1560</v>
      </c>
      <c r="E409" s="127" t="s">
        <v>6</v>
      </c>
      <c r="F409" s="127">
        <v>880119</v>
      </c>
      <c r="G409" s="127"/>
      <c r="H409" s="335" t="s">
        <v>1561</v>
      </c>
      <c r="I409" s="128">
        <v>0</v>
      </c>
      <c r="J409" s="128">
        <v>17716.02</v>
      </c>
      <c r="K409" s="129">
        <f t="shared" si="6"/>
        <v>17716.02</v>
      </c>
      <c r="L409" s="130" t="s">
        <v>1420</v>
      </c>
    </row>
    <row r="410" spans="1:12" ht="33.75">
      <c r="A410" s="334" t="s">
        <v>626</v>
      </c>
      <c r="B410" s="125" t="str">
        <f>+VLOOKUP(A410,'[1]LISTA FILTRADO'!$A$2:$B$620,2,FALSE)</f>
        <v>Dirección General De Programación Y Operaciones Del Tesoro</v>
      </c>
      <c r="C410" s="126">
        <v>42786</v>
      </c>
      <c r="D410" s="126" t="s">
        <v>1562</v>
      </c>
      <c r="E410" s="127" t="s">
        <v>6</v>
      </c>
      <c r="F410" s="127">
        <v>880117</v>
      </c>
      <c r="G410" s="127"/>
      <c r="H410" s="335" t="s">
        <v>1563</v>
      </c>
      <c r="I410" s="128">
        <v>0</v>
      </c>
      <c r="J410" s="128">
        <v>11463.06</v>
      </c>
      <c r="K410" s="129">
        <f t="shared" si="6"/>
        <v>11463.06</v>
      </c>
      <c r="L410" s="130" t="s">
        <v>1420</v>
      </c>
    </row>
    <row r="411" spans="1:12" ht="45">
      <c r="A411" s="334" t="s">
        <v>627</v>
      </c>
      <c r="B411" s="125" t="str">
        <f>+VLOOKUP(A411,'[1]LISTA FILTRADO'!$A$2:$B$620,2,FALSE)</f>
        <v>Dirección General De Crédito Público</v>
      </c>
      <c r="C411" s="126">
        <v>42786</v>
      </c>
      <c r="D411" s="126" t="s">
        <v>3516</v>
      </c>
      <c r="E411" s="127" t="s">
        <v>11</v>
      </c>
      <c r="F411" s="127">
        <v>880115</v>
      </c>
      <c r="G411" s="127"/>
      <c r="H411" s="335" t="s">
        <v>3517</v>
      </c>
      <c r="I411" s="128">
        <v>50</v>
      </c>
      <c r="J411" s="128">
        <v>0</v>
      </c>
      <c r="K411" s="129">
        <f t="shared" si="6"/>
        <v>50</v>
      </c>
      <c r="L411" s="130" t="s">
        <v>1420</v>
      </c>
    </row>
    <row r="412" spans="1:12" ht="45">
      <c r="A412" s="334" t="s">
        <v>627</v>
      </c>
      <c r="B412" s="125" t="str">
        <f>+VLOOKUP(A412,'[1]LISTA FILTRADO'!$A$2:$B$620,2,FALSE)</f>
        <v>Dirección General De Crédito Público</v>
      </c>
      <c r="C412" s="126">
        <v>42786</v>
      </c>
      <c r="D412" s="126" t="s">
        <v>3518</v>
      </c>
      <c r="E412" s="127" t="s">
        <v>11</v>
      </c>
      <c r="F412" s="127">
        <v>880113</v>
      </c>
      <c r="G412" s="127"/>
      <c r="H412" s="335" t="s">
        <v>3519</v>
      </c>
      <c r="I412" s="128">
        <v>50</v>
      </c>
      <c r="J412" s="128">
        <v>0</v>
      </c>
      <c r="K412" s="129">
        <f t="shared" si="6"/>
        <v>50</v>
      </c>
      <c r="L412" s="130" t="s">
        <v>1420</v>
      </c>
    </row>
    <row r="413" spans="1:12" ht="45">
      <c r="A413" s="334" t="s">
        <v>627</v>
      </c>
      <c r="B413" s="125" t="str">
        <f>+VLOOKUP(A413,'[1]LISTA FILTRADO'!$A$2:$B$620,2,FALSE)</f>
        <v>Dirección General De Crédito Público</v>
      </c>
      <c r="C413" s="126">
        <v>42786</v>
      </c>
      <c r="D413" s="126" t="s">
        <v>3520</v>
      </c>
      <c r="E413" s="127" t="s">
        <v>11</v>
      </c>
      <c r="F413" s="127">
        <v>880111</v>
      </c>
      <c r="G413" s="127"/>
      <c r="H413" s="335" t="s">
        <v>3521</v>
      </c>
      <c r="I413" s="128">
        <v>50</v>
      </c>
      <c r="J413" s="128">
        <v>0</v>
      </c>
      <c r="K413" s="129">
        <f t="shared" si="6"/>
        <v>50</v>
      </c>
      <c r="L413" s="130" t="s">
        <v>1420</v>
      </c>
    </row>
    <row r="414" spans="1:12" ht="45">
      <c r="A414" s="334" t="s">
        <v>627</v>
      </c>
      <c r="B414" s="125" t="str">
        <f>+VLOOKUP(A414,'[1]LISTA FILTRADO'!$A$2:$B$620,2,FALSE)</f>
        <v>Dirección General De Crédito Público</v>
      </c>
      <c r="C414" s="126">
        <v>42786</v>
      </c>
      <c r="D414" s="126" t="s">
        <v>3522</v>
      </c>
      <c r="E414" s="127" t="s">
        <v>11</v>
      </c>
      <c r="F414" s="127">
        <v>880109</v>
      </c>
      <c r="G414" s="127"/>
      <c r="H414" s="335" t="s">
        <v>3523</v>
      </c>
      <c r="I414" s="128">
        <v>50</v>
      </c>
      <c r="J414" s="128">
        <v>0</v>
      </c>
      <c r="K414" s="129">
        <f t="shared" si="6"/>
        <v>50</v>
      </c>
      <c r="L414" s="130" t="s">
        <v>1420</v>
      </c>
    </row>
    <row r="415" spans="1:12" ht="45">
      <c r="A415" s="334" t="s">
        <v>627</v>
      </c>
      <c r="B415" s="125" t="str">
        <f>+VLOOKUP(A415,'[1]LISTA FILTRADO'!$A$2:$B$620,2,FALSE)</f>
        <v>Dirección General De Crédito Público</v>
      </c>
      <c r="C415" s="126">
        <v>42786</v>
      </c>
      <c r="D415" s="126" t="s">
        <v>3524</v>
      </c>
      <c r="E415" s="127" t="s">
        <v>11</v>
      </c>
      <c r="F415" s="127">
        <v>880105</v>
      </c>
      <c r="G415" s="127"/>
      <c r="H415" s="335" t="s">
        <v>3525</v>
      </c>
      <c r="I415" s="128">
        <v>50</v>
      </c>
      <c r="J415" s="128">
        <v>0</v>
      </c>
      <c r="K415" s="129">
        <f t="shared" si="6"/>
        <v>50</v>
      </c>
      <c r="L415" s="130" t="s">
        <v>1420</v>
      </c>
    </row>
    <row r="416" spans="1:12" ht="45">
      <c r="A416" s="334" t="s">
        <v>627</v>
      </c>
      <c r="B416" s="125" t="str">
        <f>+VLOOKUP(A416,'[1]LISTA FILTRADO'!$A$2:$B$620,2,FALSE)</f>
        <v>Dirección General De Crédito Público</v>
      </c>
      <c r="C416" s="126">
        <v>42786</v>
      </c>
      <c r="D416" s="126" t="s">
        <v>3526</v>
      </c>
      <c r="E416" s="127" t="s">
        <v>11</v>
      </c>
      <c r="F416" s="127">
        <v>880103</v>
      </c>
      <c r="G416" s="127"/>
      <c r="H416" s="335" t="s">
        <v>3527</v>
      </c>
      <c r="I416" s="128">
        <v>50</v>
      </c>
      <c r="J416" s="128">
        <v>0</v>
      </c>
      <c r="K416" s="129">
        <f t="shared" si="6"/>
        <v>50</v>
      </c>
      <c r="L416" s="130" t="s">
        <v>1420</v>
      </c>
    </row>
    <row r="417" spans="1:12" ht="45">
      <c r="A417" s="334">
        <v>86</v>
      </c>
      <c r="B417" s="125" t="str">
        <f>+VLOOKUP(A417,'[1]LISTA FILTRADO'!$A$2:$B$620,2,FALSE)</f>
        <v>Ministerio De Medio Ambiente Y Agua</v>
      </c>
      <c r="C417" s="126">
        <v>42786</v>
      </c>
      <c r="D417" s="126" t="s">
        <v>1889</v>
      </c>
      <c r="E417" s="127" t="s">
        <v>6</v>
      </c>
      <c r="F417" s="127">
        <v>880085</v>
      </c>
      <c r="G417" s="127"/>
      <c r="H417" s="335" t="s">
        <v>1890</v>
      </c>
      <c r="I417" s="128">
        <v>0</v>
      </c>
      <c r="J417" s="128">
        <v>228034.4</v>
      </c>
      <c r="K417" s="129">
        <f t="shared" si="6"/>
        <v>228034.4</v>
      </c>
      <c r="L417" s="130" t="s">
        <v>1420</v>
      </c>
    </row>
    <row r="418" spans="1:12" ht="45">
      <c r="A418" s="334" t="s">
        <v>627</v>
      </c>
      <c r="B418" s="125" t="str">
        <f>+VLOOKUP(A418,'[1]LISTA FILTRADO'!$A$2:$B$620,2,FALSE)</f>
        <v>Dirección General De Crédito Público</v>
      </c>
      <c r="C418" s="126">
        <v>42786</v>
      </c>
      <c r="D418" s="126" t="s">
        <v>3528</v>
      </c>
      <c r="E418" s="127" t="s">
        <v>11</v>
      </c>
      <c r="F418" s="127">
        <v>880055</v>
      </c>
      <c r="G418" s="127"/>
      <c r="H418" s="335" t="s">
        <v>3529</v>
      </c>
      <c r="I418" s="128">
        <v>50</v>
      </c>
      <c r="J418" s="128">
        <v>0</v>
      </c>
      <c r="K418" s="129">
        <f t="shared" si="6"/>
        <v>50</v>
      </c>
      <c r="L418" s="130" t="s">
        <v>1420</v>
      </c>
    </row>
    <row r="419" spans="1:12" ht="45">
      <c r="A419" s="334" t="s">
        <v>627</v>
      </c>
      <c r="B419" s="125" t="str">
        <f>+VLOOKUP(A419,'[1]LISTA FILTRADO'!$A$2:$B$620,2,FALSE)</f>
        <v>Dirección General De Crédito Público</v>
      </c>
      <c r="C419" s="126">
        <v>42786</v>
      </c>
      <c r="D419" s="126" t="s">
        <v>3530</v>
      </c>
      <c r="E419" s="127" t="s">
        <v>11</v>
      </c>
      <c r="F419" s="127">
        <v>880051</v>
      </c>
      <c r="G419" s="127"/>
      <c r="H419" s="335" t="s">
        <v>3531</v>
      </c>
      <c r="I419" s="128">
        <v>50</v>
      </c>
      <c r="J419" s="128">
        <v>0</v>
      </c>
      <c r="K419" s="129">
        <f t="shared" si="6"/>
        <v>50</v>
      </c>
      <c r="L419" s="130" t="s">
        <v>1420</v>
      </c>
    </row>
    <row r="420" spans="1:12" ht="45">
      <c r="A420" s="334" t="s">
        <v>627</v>
      </c>
      <c r="B420" s="125" t="str">
        <f>+VLOOKUP(A420,'[1]LISTA FILTRADO'!$A$2:$B$620,2,FALSE)</f>
        <v>Dirección General De Crédito Público</v>
      </c>
      <c r="C420" s="126">
        <v>42786</v>
      </c>
      <c r="D420" s="126" t="s">
        <v>3532</v>
      </c>
      <c r="E420" s="127" t="s">
        <v>11</v>
      </c>
      <c r="F420" s="127">
        <v>880047</v>
      </c>
      <c r="G420" s="127"/>
      <c r="H420" s="335" t="s">
        <v>3533</v>
      </c>
      <c r="I420" s="128">
        <v>50</v>
      </c>
      <c r="J420" s="128">
        <v>0</v>
      </c>
      <c r="K420" s="129">
        <f t="shared" si="6"/>
        <v>50</v>
      </c>
      <c r="L420" s="130" t="s">
        <v>1420</v>
      </c>
    </row>
    <row r="421" spans="1:12" ht="45">
      <c r="A421" s="334" t="s">
        <v>627</v>
      </c>
      <c r="B421" s="125" t="str">
        <f>+VLOOKUP(A421,'[1]LISTA FILTRADO'!$A$2:$B$620,2,FALSE)</f>
        <v>Dirección General De Crédito Público</v>
      </c>
      <c r="C421" s="126">
        <v>42786</v>
      </c>
      <c r="D421" s="126" t="s">
        <v>3534</v>
      </c>
      <c r="E421" s="127" t="s">
        <v>11</v>
      </c>
      <c r="F421" s="127">
        <v>880045</v>
      </c>
      <c r="G421" s="127"/>
      <c r="H421" s="335" t="s">
        <v>3535</v>
      </c>
      <c r="I421" s="128">
        <v>50</v>
      </c>
      <c r="J421" s="128">
        <v>0</v>
      </c>
      <c r="K421" s="129">
        <f t="shared" si="6"/>
        <v>50</v>
      </c>
      <c r="L421" s="130" t="s">
        <v>1420</v>
      </c>
    </row>
    <row r="422" spans="1:12" ht="45">
      <c r="A422" s="334" t="s">
        <v>627</v>
      </c>
      <c r="B422" s="125" t="str">
        <f>+VLOOKUP(A422,'[1]LISTA FILTRADO'!$A$2:$B$620,2,FALSE)</f>
        <v>Dirección General De Crédito Público</v>
      </c>
      <c r="C422" s="126">
        <v>42786</v>
      </c>
      <c r="D422" s="126" t="s">
        <v>3536</v>
      </c>
      <c r="E422" s="127" t="s">
        <v>11</v>
      </c>
      <c r="F422" s="127">
        <v>880043</v>
      </c>
      <c r="G422" s="127"/>
      <c r="H422" s="335" t="s">
        <v>3537</v>
      </c>
      <c r="I422" s="128">
        <v>50</v>
      </c>
      <c r="J422" s="128">
        <v>0</v>
      </c>
      <c r="K422" s="129">
        <f t="shared" si="6"/>
        <v>50</v>
      </c>
      <c r="L422" s="130" t="s">
        <v>1420</v>
      </c>
    </row>
    <row r="423" spans="1:12" ht="45">
      <c r="A423" s="334" t="s">
        <v>627</v>
      </c>
      <c r="B423" s="125" t="str">
        <f>+VLOOKUP(A423,'[1]LISTA FILTRADO'!$A$2:$B$620,2,FALSE)</f>
        <v>Dirección General De Crédito Público</v>
      </c>
      <c r="C423" s="126">
        <v>42786</v>
      </c>
      <c r="D423" s="126" t="s">
        <v>3538</v>
      </c>
      <c r="E423" s="127" t="s">
        <v>11</v>
      </c>
      <c r="F423" s="127">
        <v>880038</v>
      </c>
      <c r="G423" s="127"/>
      <c r="H423" s="335" t="s">
        <v>3539</v>
      </c>
      <c r="I423" s="128">
        <v>50</v>
      </c>
      <c r="J423" s="128">
        <v>0</v>
      </c>
      <c r="K423" s="129">
        <f t="shared" si="6"/>
        <v>50</v>
      </c>
      <c r="L423" s="130" t="s">
        <v>1420</v>
      </c>
    </row>
    <row r="424" spans="1:12" ht="33.75">
      <c r="A424" s="334" t="s">
        <v>626</v>
      </c>
      <c r="B424" s="125" t="str">
        <f>+VLOOKUP(A424,'[1]LISTA FILTRADO'!$A$2:$B$620,2,FALSE)</f>
        <v>Dirección General De Programación Y Operaciones Del Tesoro</v>
      </c>
      <c r="C424" s="126">
        <v>42786</v>
      </c>
      <c r="D424" s="126" t="s">
        <v>2924</v>
      </c>
      <c r="E424" s="127" t="s">
        <v>15</v>
      </c>
      <c r="F424" s="127">
        <v>383693</v>
      </c>
      <c r="G424" s="127"/>
      <c r="H424" s="335" t="s">
        <v>2925</v>
      </c>
      <c r="I424" s="128">
        <v>50</v>
      </c>
      <c r="J424" s="128">
        <v>0</v>
      </c>
      <c r="K424" s="129">
        <f t="shared" si="6"/>
        <v>50</v>
      </c>
      <c r="L424" s="130" t="s">
        <v>1420</v>
      </c>
    </row>
    <row r="425" spans="1:12" ht="33.75">
      <c r="A425" s="334" t="s">
        <v>626</v>
      </c>
      <c r="B425" s="125" t="str">
        <f>+VLOOKUP(A425,'[1]LISTA FILTRADO'!$A$2:$B$620,2,FALSE)</f>
        <v>Dirección General De Programación Y Operaciones Del Tesoro</v>
      </c>
      <c r="C425" s="126">
        <v>42786</v>
      </c>
      <c r="D425" s="126" t="s">
        <v>2926</v>
      </c>
      <c r="E425" s="127" t="s">
        <v>6</v>
      </c>
      <c r="F425" s="127">
        <v>383692</v>
      </c>
      <c r="G425" s="127"/>
      <c r="H425" s="335" t="s">
        <v>2927</v>
      </c>
      <c r="I425" s="128">
        <v>0</v>
      </c>
      <c r="J425" s="128">
        <v>42953.75</v>
      </c>
      <c r="K425" s="129">
        <f t="shared" si="6"/>
        <v>42953.75</v>
      </c>
      <c r="L425" s="130" t="s">
        <v>1420</v>
      </c>
    </row>
    <row r="426" spans="1:12" ht="33.75">
      <c r="A426" s="334" t="s">
        <v>626</v>
      </c>
      <c r="B426" s="125" t="str">
        <f>+VLOOKUP(A426,'[1]LISTA FILTRADO'!$A$2:$B$620,2,FALSE)</f>
        <v>Dirección General De Programación Y Operaciones Del Tesoro</v>
      </c>
      <c r="C426" s="126">
        <v>42786</v>
      </c>
      <c r="D426" s="126" t="s">
        <v>2928</v>
      </c>
      <c r="E426" s="127" t="s">
        <v>15</v>
      </c>
      <c r="F426" s="127">
        <v>383152</v>
      </c>
      <c r="G426" s="127"/>
      <c r="H426" s="335" t="s">
        <v>2929</v>
      </c>
      <c r="I426" s="128">
        <v>50</v>
      </c>
      <c r="J426" s="128">
        <v>0</v>
      </c>
      <c r="K426" s="129">
        <f t="shared" si="6"/>
        <v>50</v>
      </c>
      <c r="L426" s="130" t="s">
        <v>1420</v>
      </c>
    </row>
    <row r="427" spans="1:12" ht="33.75">
      <c r="A427" s="334" t="s">
        <v>626</v>
      </c>
      <c r="B427" s="125" t="str">
        <f>+VLOOKUP(A427,'[1]LISTA FILTRADO'!$A$2:$B$620,2,FALSE)</f>
        <v>Dirección General De Programación Y Operaciones Del Tesoro</v>
      </c>
      <c r="C427" s="126">
        <v>42786</v>
      </c>
      <c r="D427" s="126" t="s">
        <v>2930</v>
      </c>
      <c r="E427" s="127" t="s">
        <v>6</v>
      </c>
      <c r="F427" s="127">
        <v>383151</v>
      </c>
      <c r="G427" s="127"/>
      <c r="H427" s="335" t="s">
        <v>2931</v>
      </c>
      <c r="I427" s="128">
        <v>0</v>
      </c>
      <c r="J427" s="128">
        <v>45567.69</v>
      </c>
      <c r="K427" s="129">
        <f t="shared" si="6"/>
        <v>45567.69</v>
      </c>
      <c r="L427" s="130" t="s">
        <v>1420</v>
      </c>
    </row>
    <row r="428" spans="1:12" ht="45">
      <c r="A428" s="334" t="s">
        <v>627</v>
      </c>
      <c r="B428" s="125" t="str">
        <f>+VLOOKUP(A428,'[1]LISTA FILTRADO'!$A$2:$B$620,2,FALSE)</f>
        <v>Dirección General De Crédito Público</v>
      </c>
      <c r="C428" s="126">
        <v>42786</v>
      </c>
      <c r="D428" s="126" t="s">
        <v>1564</v>
      </c>
      <c r="E428" s="127" t="s">
        <v>15</v>
      </c>
      <c r="F428" s="127">
        <v>1703</v>
      </c>
      <c r="G428" s="127"/>
      <c r="H428" s="335" t="s">
        <v>1565</v>
      </c>
      <c r="I428" s="128">
        <v>282.35000000000002</v>
      </c>
      <c r="J428" s="128">
        <v>0</v>
      </c>
      <c r="K428" s="129">
        <f t="shared" si="6"/>
        <v>282.35000000000002</v>
      </c>
      <c r="L428" s="130" t="s">
        <v>1420</v>
      </c>
    </row>
    <row r="429" spans="1:12" ht="33.75">
      <c r="A429" s="334" t="s">
        <v>626</v>
      </c>
      <c r="B429" s="125" t="str">
        <f>+VLOOKUP(A429,'[1]LISTA FILTRADO'!$A$2:$B$620,2,FALSE)</f>
        <v>Dirección General De Programación Y Operaciones Del Tesoro</v>
      </c>
      <c r="C429" s="126">
        <v>42787</v>
      </c>
      <c r="D429" s="126" t="s">
        <v>2932</v>
      </c>
      <c r="E429" s="127" t="s">
        <v>15</v>
      </c>
      <c r="F429" s="127">
        <v>384894</v>
      </c>
      <c r="G429" s="127"/>
      <c r="H429" s="335" t="s">
        <v>2933</v>
      </c>
      <c r="I429" s="128">
        <v>50</v>
      </c>
      <c r="J429" s="128">
        <v>0</v>
      </c>
      <c r="K429" s="129">
        <f t="shared" si="6"/>
        <v>50</v>
      </c>
      <c r="L429" s="130" t="s">
        <v>1420</v>
      </c>
    </row>
    <row r="430" spans="1:12" ht="33.75">
      <c r="A430" s="334" t="s">
        <v>626</v>
      </c>
      <c r="B430" s="125" t="str">
        <f>+VLOOKUP(A430,'[1]LISTA FILTRADO'!$A$2:$B$620,2,FALSE)</f>
        <v>Dirección General De Programación Y Operaciones Del Tesoro</v>
      </c>
      <c r="C430" s="126">
        <v>42787</v>
      </c>
      <c r="D430" s="126" t="s">
        <v>2934</v>
      </c>
      <c r="E430" s="127" t="s">
        <v>6</v>
      </c>
      <c r="F430" s="127">
        <v>384893</v>
      </c>
      <c r="G430" s="127"/>
      <c r="H430" s="335" t="s">
        <v>2935</v>
      </c>
      <c r="I430" s="128">
        <v>0</v>
      </c>
      <c r="J430" s="128">
        <v>71320.47</v>
      </c>
      <c r="K430" s="129">
        <f t="shared" si="6"/>
        <v>71320.47</v>
      </c>
      <c r="L430" s="130" t="s">
        <v>1420</v>
      </c>
    </row>
    <row r="431" spans="1:12" ht="33.75">
      <c r="A431" s="334">
        <v>513</v>
      </c>
      <c r="B431" s="125" t="str">
        <f>+VLOOKUP(A431,'[1]LISTA FILTRADO'!$A$2:$B$620,2,FALSE)</f>
        <v>Yacimientos Petrolíferos Fiscales Bolivianos</v>
      </c>
      <c r="C431" s="126">
        <v>42787</v>
      </c>
      <c r="D431" s="126" t="s">
        <v>2402</v>
      </c>
      <c r="E431" s="127" t="s">
        <v>15</v>
      </c>
      <c r="F431" s="127">
        <v>384891</v>
      </c>
      <c r="G431" s="127"/>
      <c r="H431" s="335" t="s">
        <v>2403</v>
      </c>
      <c r="I431" s="128">
        <v>50</v>
      </c>
      <c r="J431" s="128">
        <v>0</v>
      </c>
      <c r="K431" s="129">
        <f t="shared" si="6"/>
        <v>50</v>
      </c>
      <c r="L431" s="130" t="s">
        <v>1420</v>
      </c>
    </row>
    <row r="432" spans="1:12" ht="33.75">
      <c r="A432" s="334">
        <v>513</v>
      </c>
      <c r="B432" s="125" t="str">
        <f>+VLOOKUP(A432,'[1]LISTA FILTRADO'!$A$2:$B$620,2,FALSE)</f>
        <v>Yacimientos Petrolíferos Fiscales Bolivianos</v>
      </c>
      <c r="C432" s="126">
        <v>42787</v>
      </c>
      <c r="D432" s="126" t="s">
        <v>2404</v>
      </c>
      <c r="E432" s="127" t="s">
        <v>15</v>
      </c>
      <c r="F432" s="127">
        <v>384812</v>
      </c>
      <c r="G432" s="127"/>
      <c r="H432" s="335" t="s">
        <v>2405</v>
      </c>
      <c r="I432" s="128">
        <v>50</v>
      </c>
      <c r="J432" s="128">
        <v>0</v>
      </c>
      <c r="K432" s="129">
        <f t="shared" si="6"/>
        <v>50</v>
      </c>
      <c r="L432" s="130" t="s">
        <v>1420</v>
      </c>
    </row>
    <row r="433" spans="1:12" ht="22.5">
      <c r="A433" s="334">
        <v>513</v>
      </c>
      <c r="B433" s="125" t="str">
        <f>+VLOOKUP(A433,'[1]LISTA FILTRADO'!$A$2:$B$620,2,FALSE)</f>
        <v>Yacimientos Petrolíferos Fiscales Bolivianos</v>
      </c>
      <c r="C433" s="126">
        <v>42787</v>
      </c>
      <c r="D433" s="126" t="s">
        <v>2406</v>
      </c>
      <c r="E433" s="127" t="s">
        <v>15</v>
      </c>
      <c r="F433" s="127">
        <v>384810</v>
      </c>
      <c r="G433" s="127"/>
      <c r="H433" s="335" t="s">
        <v>1313</v>
      </c>
      <c r="I433" s="128">
        <v>50</v>
      </c>
      <c r="J433" s="128">
        <v>0</v>
      </c>
      <c r="K433" s="129">
        <f t="shared" si="6"/>
        <v>50</v>
      </c>
      <c r="L433" s="130" t="s">
        <v>1420</v>
      </c>
    </row>
    <row r="434" spans="1:12" ht="22.5">
      <c r="A434" s="334">
        <v>513</v>
      </c>
      <c r="B434" s="125" t="str">
        <f>+VLOOKUP(A434,'[1]LISTA FILTRADO'!$A$2:$B$620,2,FALSE)</f>
        <v>Yacimientos Petrolíferos Fiscales Bolivianos</v>
      </c>
      <c r="C434" s="126">
        <v>42787</v>
      </c>
      <c r="D434" s="126" t="s">
        <v>2407</v>
      </c>
      <c r="E434" s="127" t="s">
        <v>15</v>
      </c>
      <c r="F434" s="127">
        <v>384808</v>
      </c>
      <c r="G434" s="127"/>
      <c r="H434" s="335" t="s">
        <v>1381</v>
      </c>
      <c r="I434" s="128">
        <v>50</v>
      </c>
      <c r="J434" s="128">
        <v>0</v>
      </c>
      <c r="K434" s="129">
        <f t="shared" si="6"/>
        <v>50</v>
      </c>
      <c r="L434" s="130" t="s">
        <v>1420</v>
      </c>
    </row>
    <row r="435" spans="1:12" ht="45">
      <c r="A435" s="334">
        <v>513</v>
      </c>
      <c r="B435" s="125" t="str">
        <f>+VLOOKUP(A435,'[1]LISTA FILTRADO'!$A$2:$B$620,2,FALSE)</f>
        <v>Yacimientos Petrolíferos Fiscales Bolivianos</v>
      </c>
      <c r="C435" s="126">
        <v>42787</v>
      </c>
      <c r="D435" s="126" t="s">
        <v>2408</v>
      </c>
      <c r="E435" s="127" t="s">
        <v>11</v>
      </c>
      <c r="F435" s="127">
        <v>880292</v>
      </c>
      <c r="G435" s="127"/>
      <c r="H435" s="335" t="s">
        <v>2409</v>
      </c>
      <c r="I435" s="128">
        <v>270</v>
      </c>
      <c r="J435" s="128">
        <v>0</v>
      </c>
      <c r="K435" s="129">
        <f t="shared" si="6"/>
        <v>270</v>
      </c>
      <c r="L435" s="130" t="s">
        <v>1420</v>
      </c>
    </row>
    <row r="436" spans="1:12" ht="33.75">
      <c r="A436" s="334" t="s">
        <v>626</v>
      </c>
      <c r="B436" s="125" t="str">
        <f>+VLOOKUP(A436,'[1]LISTA FILTRADO'!$A$2:$B$620,2,FALSE)</f>
        <v>Dirección General De Programación Y Operaciones Del Tesoro</v>
      </c>
      <c r="C436" s="126">
        <v>42787</v>
      </c>
      <c r="D436" s="126" t="s">
        <v>1566</v>
      </c>
      <c r="E436" s="127" t="s">
        <v>6</v>
      </c>
      <c r="F436" s="127">
        <v>880246</v>
      </c>
      <c r="G436" s="127"/>
      <c r="H436" s="335" t="s">
        <v>1567</v>
      </c>
      <c r="I436" s="128">
        <v>0</v>
      </c>
      <c r="J436" s="128">
        <v>8639.2100000000009</v>
      </c>
      <c r="K436" s="129">
        <f t="shared" si="6"/>
        <v>8639.2100000000009</v>
      </c>
      <c r="L436" s="130" t="s">
        <v>1420</v>
      </c>
    </row>
    <row r="437" spans="1:12" ht="33.75">
      <c r="A437" s="334" t="s">
        <v>626</v>
      </c>
      <c r="B437" s="125" t="str">
        <f>+VLOOKUP(A437,'[1]LISTA FILTRADO'!$A$2:$B$620,2,FALSE)</f>
        <v>Dirección General De Programación Y Operaciones Del Tesoro</v>
      </c>
      <c r="C437" s="126">
        <v>42787</v>
      </c>
      <c r="D437" s="126" t="s">
        <v>1568</v>
      </c>
      <c r="E437" s="127" t="s">
        <v>6</v>
      </c>
      <c r="F437" s="127">
        <v>880215</v>
      </c>
      <c r="G437" s="127"/>
      <c r="H437" s="335" t="s">
        <v>1569</v>
      </c>
      <c r="I437" s="128">
        <v>0</v>
      </c>
      <c r="J437" s="128">
        <v>7990.9400000000005</v>
      </c>
      <c r="K437" s="129">
        <f t="shared" si="6"/>
        <v>7990.9400000000005</v>
      </c>
      <c r="L437" s="130" t="s">
        <v>1420</v>
      </c>
    </row>
    <row r="438" spans="1:12" ht="33.75">
      <c r="A438" s="334" t="s">
        <v>626</v>
      </c>
      <c r="B438" s="125" t="str">
        <f>+VLOOKUP(A438,'[1]LISTA FILTRADO'!$A$2:$B$620,2,FALSE)</f>
        <v>Dirección General De Programación Y Operaciones Del Tesoro</v>
      </c>
      <c r="C438" s="126">
        <v>42787</v>
      </c>
      <c r="D438" s="126" t="s">
        <v>1570</v>
      </c>
      <c r="E438" s="127" t="s">
        <v>6</v>
      </c>
      <c r="F438" s="127">
        <v>880148</v>
      </c>
      <c r="G438" s="127"/>
      <c r="H438" s="335" t="s">
        <v>1571</v>
      </c>
      <c r="I438" s="128">
        <v>0</v>
      </c>
      <c r="J438" s="128">
        <v>55909</v>
      </c>
      <c r="K438" s="129">
        <f t="shared" si="6"/>
        <v>55909</v>
      </c>
      <c r="L438" s="130" t="s">
        <v>1420</v>
      </c>
    </row>
    <row r="439" spans="1:12" ht="33.75">
      <c r="A439" s="334" t="s">
        <v>626</v>
      </c>
      <c r="B439" s="125" t="str">
        <f>+VLOOKUP(A439,'[1]LISTA FILTRADO'!$A$2:$B$620,2,FALSE)</f>
        <v>Dirección General De Programación Y Operaciones Del Tesoro</v>
      </c>
      <c r="C439" s="126">
        <v>42787</v>
      </c>
      <c r="D439" s="126" t="s">
        <v>1572</v>
      </c>
      <c r="E439" s="127" t="s">
        <v>6</v>
      </c>
      <c r="F439" s="127">
        <v>880144</v>
      </c>
      <c r="G439" s="127"/>
      <c r="H439" s="335" t="s">
        <v>1573</v>
      </c>
      <c r="I439" s="128">
        <v>0</v>
      </c>
      <c r="J439" s="128">
        <v>16758.98</v>
      </c>
      <c r="K439" s="129">
        <f t="shared" si="6"/>
        <v>16758.98</v>
      </c>
      <c r="L439" s="130" t="s">
        <v>1420</v>
      </c>
    </row>
    <row r="440" spans="1:12" ht="33.75">
      <c r="A440" s="334" t="s">
        <v>626</v>
      </c>
      <c r="B440" s="125" t="str">
        <f>+VLOOKUP(A440,'[1]LISTA FILTRADO'!$A$2:$B$620,2,FALSE)</f>
        <v>Dirección General De Programación Y Operaciones Del Tesoro</v>
      </c>
      <c r="C440" s="126">
        <v>42787</v>
      </c>
      <c r="D440" s="126" t="s">
        <v>1574</v>
      </c>
      <c r="E440" s="127" t="s">
        <v>6</v>
      </c>
      <c r="F440" s="127">
        <v>880137</v>
      </c>
      <c r="G440" s="127"/>
      <c r="H440" s="335" t="s">
        <v>1575</v>
      </c>
      <c r="I440" s="128">
        <v>0</v>
      </c>
      <c r="J440" s="128">
        <v>7203.4800000000005</v>
      </c>
      <c r="K440" s="129">
        <f t="shared" si="6"/>
        <v>7203.4800000000005</v>
      </c>
      <c r="L440" s="130" t="s">
        <v>1420</v>
      </c>
    </row>
    <row r="441" spans="1:12" ht="33.75">
      <c r="A441" s="334" t="s">
        <v>626</v>
      </c>
      <c r="B441" s="125" t="str">
        <f>+VLOOKUP(A441,'[1]LISTA FILTRADO'!$A$2:$B$620,2,FALSE)</f>
        <v>Dirección General De Programación Y Operaciones Del Tesoro</v>
      </c>
      <c r="C441" s="126">
        <v>42787</v>
      </c>
      <c r="D441" s="126" t="s">
        <v>2936</v>
      </c>
      <c r="E441" s="127" t="s">
        <v>6</v>
      </c>
      <c r="F441" s="127">
        <v>384105</v>
      </c>
      <c r="G441" s="127"/>
      <c r="H441" s="335" t="s">
        <v>2937</v>
      </c>
      <c r="I441" s="128">
        <v>0</v>
      </c>
      <c r="J441" s="128">
        <v>38227.08</v>
      </c>
      <c r="K441" s="129">
        <f t="shared" si="6"/>
        <v>38227.08</v>
      </c>
      <c r="L441" s="130" t="s">
        <v>1420</v>
      </c>
    </row>
    <row r="442" spans="1:12" ht="33.75">
      <c r="A442" s="334" t="s">
        <v>626</v>
      </c>
      <c r="B442" s="125" t="str">
        <f>+VLOOKUP(A442,'[1]LISTA FILTRADO'!$A$2:$B$620,2,FALSE)</f>
        <v>Dirección General De Programación Y Operaciones Del Tesoro</v>
      </c>
      <c r="C442" s="126">
        <v>42787</v>
      </c>
      <c r="D442" s="126" t="s">
        <v>1576</v>
      </c>
      <c r="E442" s="127" t="s">
        <v>6</v>
      </c>
      <c r="F442" s="127">
        <v>384103</v>
      </c>
      <c r="G442" s="127"/>
      <c r="H442" s="335" t="s">
        <v>1577</v>
      </c>
      <c r="I442" s="128">
        <v>0</v>
      </c>
      <c r="J442" s="128">
        <v>194930.47</v>
      </c>
      <c r="K442" s="129">
        <f t="shared" si="6"/>
        <v>194930.47</v>
      </c>
      <c r="L442" s="130" t="s">
        <v>1420</v>
      </c>
    </row>
    <row r="443" spans="1:12" ht="33.75">
      <c r="A443" s="334" t="s">
        <v>626</v>
      </c>
      <c r="B443" s="125" t="str">
        <f>+VLOOKUP(A443,'[1]LISTA FILTRADO'!$A$2:$B$620,2,FALSE)</f>
        <v>Dirección General De Programación Y Operaciones Del Tesoro</v>
      </c>
      <c r="C443" s="126">
        <v>42787</v>
      </c>
      <c r="D443" s="126" t="s">
        <v>1578</v>
      </c>
      <c r="E443" s="127" t="s">
        <v>6</v>
      </c>
      <c r="F443" s="127">
        <v>384101</v>
      </c>
      <c r="G443" s="127"/>
      <c r="H443" s="335" t="s">
        <v>1579</v>
      </c>
      <c r="I443" s="128">
        <v>0</v>
      </c>
      <c r="J443" s="128">
        <v>34040.28</v>
      </c>
      <c r="K443" s="129">
        <f t="shared" si="6"/>
        <v>34040.28</v>
      </c>
      <c r="L443" s="130" t="s">
        <v>1420</v>
      </c>
    </row>
    <row r="444" spans="1:12" ht="45">
      <c r="A444" s="334">
        <v>513</v>
      </c>
      <c r="B444" s="125" t="str">
        <f>+VLOOKUP(A444,'[1]LISTA FILTRADO'!$A$2:$B$620,2,FALSE)</f>
        <v>Yacimientos Petrolíferos Fiscales Bolivianos</v>
      </c>
      <c r="C444" s="126">
        <v>42787</v>
      </c>
      <c r="D444" s="126" t="s">
        <v>2410</v>
      </c>
      <c r="E444" s="127" t="s">
        <v>15</v>
      </c>
      <c r="F444" s="127">
        <v>1720</v>
      </c>
      <c r="G444" s="127"/>
      <c r="H444" s="335" t="s">
        <v>2411</v>
      </c>
      <c r="I444" s="128">
        <v>6684.1</v>
      </c>
      <c r="J444" s="128">
        <v>0</v>
      </c>
      <c r="K444" s="129">
        <f t="shared" si="6"/>
        <v>6684.1</v>
      </c>
      <c r="L444" s="130" t="s">
        <v>1420</v>
      </c>
    </row>
    <row r="445" spans="1:12" ht="56.25">
      <c r="A445" s="334">
        <v>513</v>
      </c>
      <c r="B445" s="125" t="str">
        <f>+VLOOKUP(A445,'[1]LISTA FILTRADO'!$A$2:$B$620,2,FALSE)</f>
        <v>Yacimientos Petrolíferos Fiscales Bolivianos</v>
      </c>
      <c r="C445" s="126">
        <v>42787</v>
      </c>
      <c r="D445" s="126" t="s">
        <v>2412</v>
      </c>
      <c r="E445" s="127" t="s">
        <v>15</v>
      </c>
      <c r="F445" s="127">
        <v>1719</v>
      </c>
      <c r="G445" s="127"/>
      <c r="H445" s="335" t="s">
        <v>2413</v>
      </c>
      <c r="I445" s="128">
        <v>3508.61</v>
      </c>
      <c r="J445" s="128">
        <v>0</v>
      </c>
      <c r="K445" s="129">
        <f t="shared" si="6"/>
        <v>3508.61</v>
      </c>
      <c r="L445" s="130" t="s">
        <v>1420</v>
      </c>
    </row>
    <row r="446" spans="1:12" ht="45">
      <c r="A446" s="334">
        <v>513</v>
      </c>
      <c r="B446" s="125" t="str">
        <f>+VLOOKUP(A446,'[1]LISTA FILTRADO'!$A$2:$B$620,2,FALSE)</f>
        <v>Yacimientos Petrolíferos Fiscales Bolivianos</v>
      </c>
      <c r="C446" s="126">
        <v>42787</v>
      </c>
      <c r="D446" s="126" t="s">
        <v>2414</v>
      </c>
      <c r="E446" s="127" t="s">
        <v>15</v>
      </c>
      <c r="F446" s="127">
        <v>1718</v>
      </c>
      <c r="G446" s="127"/>
      <c r="H446" s="335" t="s">
        <v>2415</v>
      </c>
      <c r="I446" s="128">
        <v>1552.82</v>
      </c>
      <c r="J446" s="128">
        <v>0</v>
      </c>
      <c r="K446" s="129">
        <f t="shared" si="6"/>
        <v>1552.82</v>
      </c>
      <c r="L446" s="130" t="s">
        <v>1420</v>
      </c>
    </row>
    <row r="447" spans="1:12" ht="45">
      <c r="A447" s="334" t="s">
        <v>627</v>
      </c>
      <c r="B447" s="125" t="str">
        <f>+VLOOKUP(A447,'[1]LISTA FILTRADO'!$A$2:$B$620,2,FALSE)</f>
        <v>Dirección General De Crédito Público</v>
      </c>
      <c r="C447" s="126">
        <v>42787</v>
      </c>
      <c r="D447" s="126" t="s">
        <v>1580</v>
      </c>
      <c r="E447" s="127" t="s">
        <v>15</v>
      </c>
      <c r="F447" s="127">
        <v>1721</v>
      </c>
      <c r="G447" s="127"/>
      <c r="H447" s="335" t="s">
        <v>1581</v>
      </c>
      <c r="I447" s="128">
        <v>423.05</v>
      </c>
      <c r="J447" s="128">
        <v>0</v>
      </c>
      <c r="K447" s="129">
        <f t="shared" si="6"/>
        <v>423.05</v>
      </c>
      <c r="L447" s="130" t="s">
        <v>1420</v>
      </c>
    </row>
    <row r="448" spans="1:12" ht="33.75">
      <c r="A448" s="334" t="s">
        <v>626</v>
      </c>
      <c r="B448" s="125" t="str">
        <f>+VLOOKUP(A448,'[1]LISTA FILTRADO'!$A$2:$B$620,2,FALSE)</f>
        <v>Dirección General De Programación Y Operaciones Del Tesoro</v>
      </c>
      <c r="C448" s="126">
        <v>42787</v>
      </c>
      <c r="D448" s="126" t="s">
        <v>2938</v>
      </c>
      <c r="E448" s="127" t="s">
        <v>15</v>
      </c>
      <c r="F448" s="127">
        <v>384806</v>
      </c>
      <c r="G448" s="127"/>
      <c r="H448" s="335" t="s">
        <v>2939</v>
      </c>
      <c r="I448" s="128">
        <v>50</v>
      </c>
      <c r="J448" s="128">
        <v>0</v>
      </c>
      <c r="K448" s="129">
        <f t="shared" si="6"/>
        <v>50</v>
      </c>
      <c r="L448" s="130" t="s">
        <v>1420</v>
      </c>
    </row>
    <row r="449" spans="1:12" ht="33.75">
      <c r="A449" s="334" t="s">
        <v>626</v>
      </c>
      <c r="B449" s="125" t="str">
        <f>+VLOOKUP(A449,'[1]LISTA FILTRADO'!$A$2:$B$620,2,FALSE)</f>
        <v>Dirección General De Programación Y Operaciones Del Tesoro</v>
      </c>
      <c r="C449" s="126">
        <v>42787</v>
      </c>
      <c r="D449" s="126" t="s">
        <v>2940</v>
      </c>
      <c r="E449" s="127" t="s">
        <v>6</v>
      </c>
      <c r="F449" s="127">
        <v>384805</v>
      </c>
      <c r="G449" s="127"/>
      <c r="H449" s="335" t="s">
        <v>2941</v>
      </c>
      <c r="I449" s="128">
        <v>0</v>
      </c>
      <c r="J449" s="128">
        <v>5545.83</v>
      </c>
      <c r="K449" s="129">
        <f t="shared" si="6"/>
        <v>5545.83</v>
      </c>
      <c r="L449" s="130" t="s">
        <v>1420</v>
      </c>
    </row>
    <row r="450" spans="1:12" ht="22.5">
      <c r="A450" s="334">
        <v>10</v>
      </c>
      <c r="B450" s="125" t="str">
        <f>+VLOOKUP(A450,'[1]LISTA FILTRADO'!$A$2:$B$620,2,FALSE)</f>
        <v>Ministerio De Relaciones Exteriores</v>
      </c>
      <c r="C450" s="126">
        <v>42787</v>
      </c>
      <c r="D450" s="126" t="s">
        <v>1582</v>
      </c>
      <c r="E450" s="127" t="s">
        <v>6</v>
      </c>
      <c r="F450" s="127">
        <v>384803</v>
      </c>
      <c r="G450" s="127"/>
      <c r="H450" s="335" t="s">
        <v>1583</v>
      </c>
      <c r="I450" s="128">
        <v>0</v>
      </c>
      <c r="J450" s="128">
        <v>145410.67000000001</v>
      </c>
      <c r="K450" s="129">
        <f t="shared" si="6"/>
        <v>145410.67000000001</v>
      </c>
      <c r="L450" s="130" t="s">
        <v>1420</v>
      </c>
    </row>
    <row r="451" spans="1:12" ht="33.75">
      <c r="A451" s="334" t="s">
        <v>626</v>
      </c>
      <c r="B451" s="125" t="str">
        <f>+VLOOKUP(A451,'[1]LISTA FILTRADO'!$A$2:$B$620,2,FALSE)</f>
        <v>Dirección General De Programación Y Operaciones Del Tesoro</v>
      </c>
      <c r="C451" s="126">
        <v>42787</v>
      </c>
      <c r="D451" s="126" t="s">
        <v>2942</v>
      </c>
      <c r="E451" s="127" t="s">
        <v>15</v>
      </c>
      <c r="F451" s="127">
        <v>384800</v>
      </c>
      <c r="G451" s="127"/>
      <c r="H451" s="335" t="s">
        <v>2943</v>
      </c>
      <c r="I451" s="128">
        <v>50</v>
      </c>
      <c r="J451" s="128">
        <v>0</v>
      </c>
      <c r="K451" s="129">
        <f t="shared" si="6"/>
        <v>50</v>
      </c>
      <c r="L451" s="130" t="s">
        <v>1420</v>
      </c>
    </row>
    <row r="452" spans="1:12" ht="33.75">
      <c r="A452" s="334" t="s">
        <v>626</v>
      </c>
      <c r="B452" s="125" t="str">
        <f>+VLOOKUP(A452,'[1]LISTA FILTRADO'!$A$2:$B$620,2,FALSE)</f>
        <v>Dirección General De Programación Y Operaciones Del Tesoro</v>
      </c>
      <c r="C452" s="126">
        <v>42787</v>
      </c>
      <c r="D452" s="126" t="s">
        <v>2944</v>
      </c>
      <c r="E452" s="127" t="s">
        <v>6</v>
      </c>
      <c r="F452" s="127">
        <v>384799</v>
      </c>
      <c r="G452" s="127"/>
      <c r="H452" s="335" t="s">
        <v>2945</v>
      </c>
      <c r="I452" s="128">
        <v>0</v>
      </c>
      <c r="J452" s="128">
        <v>21125.99</v>
      </c>
      <c r="K452" s="129">
        <f t="shared" si="6"/>
        <v>21125.99</v>
      </c>
      <c r="L452" s="130" t="s">
        <v>1420</v>
      </c>
    </row>
    <row r="453" spans="1:12" ht="33.75">
      <c r="A453" s="334" t="s">
        <v>626</v>
      </c>
      <c r="B453" s="125" t="str">
        <f>+VLOOKUP(A453,'[1]LISTA FILTRADO'!$A$2:$B$620,2,FALSE)</f>
        <v>Dirección General De Programación Y Operaciones Del Tesoro</v>
      </c>
      <c r="C453" s="126">
        <v>42787</v>
      </c>
      <c r="D453" s="126" t="s">
        <v>1584</v>
      </c>
      <c r="E453" s="127" t="s">
        <v>6</v>
      </c>
      <c r="F453" s="127">
        <v>384797</v>
      </c>
      <c r="G453" s="127"/>
      <c r="H453" s="335" t="s">
        <v>1585</v>
      </c>
      <c r="I453" s="128">
        <v>0</v>
      </c>
      <c r="J453" s="128">
        <v>12574.380000000001</v>
      </c>
      <c r="K453" s="129">
        <f t="shared" si="6"/>
        <v>12574.380000000001</v>
      </c>
      <c r="L453" s="130" t="s">
        <v>1420</v>
      </c>
    </row>
    <row r="454" spans="1:12" ht="33.75">
      <c r="A454" s="334" t="s">
        <v>626</v>
      </c>
      <c r="B454" s="125" t="str">
        <f>+VLOOKUP(A454,'[1]LISTA FILTRADO'!$A$2:$B$620,2,FALSE)</f>
        <v>Dirección General De Programación Y Operaciones Del Tesoro</v>
      </c>
      <c r="C454" s="126">
        <v>42787</v>
      </c>
      <c r="D454" s="126" t="s">
        <v>2946</v>
      </c>
      <c r="E454" s="127" t="s">
        <v>15</v>
      </c>
      <c r="F454" s="127">
        <v>384106</v>
      </c>
      <c r="G454" s="127"/>
      <c r="H454" s="335" t="s">
        <v>2947</v>
      </c>
      <c r="I454" s="128">
        <v>50</v>
      </c>
      <c r="J454" s="128">
        <v>0</v>
      </c>
      <c r="K454" s="129">
        <f t="shared" si="6"/>
        <v>50</v>
      </c>
      <c r="L454" s="130" t="s">
        <v>1420</v>
      </c>
    </row>
    <row r="455" spans="1:12" ht="45">
      <c r="A455" s="334" t="s">
        <v>627</v>
      </c>
      <c r="B455" s="125" t="str">
        <f>+VLOOKUP(A455,'[1]LISTA FILTRADO'!$A$2:$B$620,2,FALSE)</f>
        <v>Dirección General De Crédito Público</v>
      </c>
      <c r="C455" s="126">
        <v>42787</v>
      </c>
      <c r="D455" s="126" t="s">
        <v>1586</v>
      </c>
      <c r="E455" s="127" t="s">
        <v>15</v>
      </c>
      <c r="F455" s="127">
        <v>1676</v>
      </c>
      <c r="G455" s="127"/>
      <c r="H455" s="335" t="s">
        <v>1587</v>
      </c>
      <c r="I455" s="128">
        <v>638.38</v>
      </c>
      <c r="J455" s="128">
        <v>0</v>
      </c>
      <c r="K455" s="129">
        <f t="shared" si="6"/>
        <v>638.38</v>
      </c>
      <c r="L455" s="130" t="s">
        <v>1420</v>
      </c>
    </row>
    <row r="456" spans="1:12" ht="45">
      <c r="A456" s="334" t="s">
        <v>627</v>
      </c>
      <c r="B456" s="125" t="str">
        <f>+VLOOKUP(A456,'[1]LISTA FILTRADO'!$A$2:$B$620,2,FALSE)</f>
        <v>Dirección General De Crédito Público</v>
      </c>
      <c r="C456" s="126">
        <v>42787</v>
      </c>
      <c r="D456" s="126" t="s">
        <v>1588</v>
      </c>
      <c r="E456" s="127" t="s">
        <v>15</v>
      </c>
      <c r="F456" s="127">
        <v>1728</v>
      </c>
      <c r="G456" s="127"/>
      <c r="H456" s="335" t="s">
        <v>1589</v>
      </c>
      <c r="I456" s="128">
        <v>407.2</v>
      </c>
      <c r="J456" s="128">
        <v>0</v>
      </c>
      <c r="K456" s="129">
        <f t="shared" si="6"/>
        <v>407.2</v>
      </c>
      <c r="L456" s="130" t="s">
        <v>1420</v>
      </c>
    </row>
    <row r="457" spans="1:12" ht="45">
      <c r="A457" s="334">
        <v>513</v>
      </c>
      <c r="B457" s="125" t="str">
        <f>+VLOOKUP(A457,'[1]LISTA FILTRADO'!$A$2:$B$620,2,FALSE)</f>
        <v>Yacimientos Petrolíferos Fiscales Bolivianos</v>
      </c>
      <c r="C457" s="126">
        <v>42787</v>
      </c>
      <c r="D457" s="126" t="s">
        <v>2416</v>
      </c>
      <c r="E457" s="127" t="s">
        <v>15</v>
      </c>
      <c r="F457" s="127">
        <v>1725</v>
      </c>
      <c r="G457" s="127"/>
      <c r="H457" s="335" t="s">
        <v>2417</v>
      </c>
      <c r="I457" s="128">
        <v>4672.82</v>
      </c>
      <c r="J457" s="128">
        <v>0</v>
      </c>
      <c r="K457" s="129">
        <f t="shared" ref="K457:K520" si="7">+I457+J457</f>
        <v>4672.82</v>
      </c>
      <c r="L457" s="130" t="s">
        <v>1420</v>
      </c>
    </row>
    <row r="458" spans="1:12" ht="45">
      <c r="A458" s="334" t="s">
        <v>627</v>
      </c>
      <c r="B458" s="125" t="str">
        <f>+VLOOKUP(A458,'[1]LISTA FILTRADO'!$A$2:$B$620,2,FALSE)</f>
        <v>Dirección General De Crédito Público</v>
      </c>
      <c r="C458" s="126">
        <v>42787</v>
      </c>
      <c r="D458" s="126" t="s">
        <v>1590</v>
      </c>
      <c r="E458" s="127" t="s">
        <v>15</v>
      </c>
      <c r="F458" s="127">
        <v>1727</v>
      </c>
      <c r="G458" s="127"/>
      <c r="H458" s="335" t="s">
        <v>1591</v>
      </c>
      <c r="I458" s="128">
        <v>1985</v>
      </c>
      <c r="J458" s="128">
        <v>0</v>
      </c>
      <c r="K458" s="129">
        <f t="shared" si="7"/>
        <v>1985</v>
      </c>
      <c r="L458" s="130" t="s">
        <v>1420</v>
      </c>
    </row>
    <row r="459" spans="1:12" ht="33.75">
      <c r="A459" s="334">
        <v>291</v>
      </c>
      <c r="B459" s="125" t="str">
        <f>+VLOOKUP(A459,'[1]LISTA FILTRADO'!$A$2:$B$620,2,FALSE)</f>
        <v>Administradora Boliviana De Carreteras</v>
      </c>
      <c r="C459" s="126">
        <v>42788</v>
      </c>
      <c r="D459" s="126" t="s">
        <v>2027</v>
      </c>
      <c r="E459" s="127" t="s">
        <v>6</v>
      </c>
      <c r="F459" s="127">
        <v>805409</v>
      </c>
      <c r="G459" s="127"/>
      <c r="H459" s="335" t="s">
        <v>2028</v>
      </c>
      <c r="I459" s="128">
        <v>0</v>
      </c>
      <c r="J459" s="128">
        <v>4050000</v>
      </c>
      <c r="K459" s="129">
        <f t="shared" si="7"/>
        <v>4050000</v>
      </c>
      <c r="L459" s="130" t="s">
        <v>1420</v>
      </c>
    </row>
    <row r="460" spans="1:12" ht="33.75">
      <c r="A460" s="334">
        <v>291</v>
      </c>
      <c r="B460" s="125" t="str">
        <f>+VLOOKUP(A460,'[1]LISTA FILTRADO'!$A$2:$B$620,2,FALSE)</f>
        <v>Administradora Boliviana De Carreteras</v>
      </c>
      <c r="C460" s="126">
        <v>42788</v>
      </c>
      <c r="D460" s="126" t="s">
        <v>2029</v>
      </c>
      <c r="E460" s="127" t="s">
        <v>6</v>
      </c>
      <c r="F460" s="127">
        <v>805410</v>
      </c>
      <c r="G460" s="127"/>
      <c r="H460" s="335" t="s">
        <v>2028</v>
      </c>
      <c r="I460" s="128">
        <v>0</v>
      </c>
      <c r="J460" s="128">
        <v>5961910</v>
      </c>
      <c r="K460" s="129">
        <f t="shared" si="7"/>
        <v>5961910</v>
      </c>
      <c r="L460" s="130" t="s">
        <v>1420</v>
      </c>
    </row>
    <row r="461" spans="1:12" ht="33.75">
      <c r="A461" s="334" t="s">
        <v>626</v>
      </c>
      <c r="B461" s="125" t="str">
        <f>+VLOOKUP(A461,'[1]LISTA FILTRADO'!$A$2:$B$620,2,FALSE)</f>
        <v>Dirección General De Programación Y Operaciones Del Tesoro</v>
      </c>
      <c r="C461" s="126">
        <v>42788</v>
      </c>
      <c r="D461" s="126" t="s">
        <v>1592</v>
      </c>
      <c r="E461" s="127" t="s">
        <v>6</v>
      </c>
      <c r="F461" s="127">
        <v>880301</v>
      </c>
      <c r="G461" s="127"/>
      <c r="H461" s="335" t="s">
        <v>1593</v>
      </c>
      <c r="I461" s="128">
        <v>0</v>
      </c>
      <c r="J461" s="128">
        <v>20198.38</v>
      </c>
      <c r="K461" s="129">
        <f t="shared" si="7"/>
        <v>20198.38</v>
      </c>
      <c r="L461" s="130" t="s">
        <v>1420</v>
      </c>
    </row>
    <row r="462" spans="1:12" ht="33.75">
      <c r="A462" s="334" t="s">
        <v>626</v>
      </c>
      <c r="B462" s="125" t="str">
        <f>+VLOOKUP(A462,'[1]LISTA FILTRADO'!$A$2:$B$620,2,FALSE)</f>
        <v>Dirección General De Programación Y Operaciones Del Tesoro</v>
      </c>
      <c r="C462" s="126">
        <v>42788</v>
      </c>
      <c r="D462" s="126" t="s">
        <v>1594</v>
      </c>
      <c r="E462" s="127" t="s">
        <v>6</v>
      </c>
      <c r="F462" s="127">
        <v>880304</v>
      </c>
      <c r="G462" s="127"/>
      <c r="H462" s="335" t="s">
        <v>1595</v>
      </c>
      <c r="I462" s="128">
        <v>0</v>
      </c>
      <c r="J462" s="128">
        <v>162744.1</v>
      </c>
      <c r="K462" s="129">
        <f t="shared" si="7"/>
        <v>162744.1</v>
      </c>
      <c r="L462" s="130" t="s">
        <v>1420</v>
      </c>
    </row>
    <row r="463" spans="1:12" ht="45">
      <c r="A463" s="334">
        <v>212</v>
      </c>
      <c r="B463" s="125" t="str">
        <f>+VLOOKUP(A463,'[1]LISTA FILTRADO'!$A$2:$B$620,2,FALSE)</f>
        <v>Instituto Nacional De Reforma Agraria</v>
      </c>
      <c r="C463" s="126">
        <v>42788</v>
      </c>
      <c r="D463" s="126" t="s">
        <v>1957</v>
      </c>
      <c r="E463" s="127" t="s">
        <v>11</v>
      </c>
      <c r="F463" s="127">
        <v>880356</v>
      </c>
      <c r="G463" s="127"/>
      <c r="H463" s="335" t="s">
        <v>1958</v>
      </c>
      <c r="I463" s="128">
        <v>50</v>
      </c>
      <c r="J463" s="128">
        <v>0</v>
      </c>
      <c r="K463" s="129">
        <f t="shared" si="7"/>
        <v>50</v>
      </c>
      <c r="L463" s="130" t="s">
        <v>1420</v>
      </c>
    </row>
    <row r="464" spans="1:12" ht="33.75">
      <c r="A464" s="334" t="s">
        <v>626</v>
      </c>
      <c r="B464" s="125" t="str">
        <f>+VLOOKUP(A464,'[1]LISTA FILTRADO'!$A$2:$B$620,2,FALSE)</f>
        <v>Dirección General De Programación Y Operaciones Del Tesoro</v>
      </c>
      <c r="C464" s="126">
        <v>42788</v>
      </c>
      <c r="D464" s="126" t="s">
        <v>1596</v>
      </c>
      <c r="E464" s="127" t="s">
        <v>6</v>
      </c>
      <c r="F464" s="127">
        <v>880376</v>
      </c>
      <c r="G464" s="127"/>
      <c r="H464" s="335" t="s">
        <v>1597</v>
      </c>
      <c r="I464" s="128">
        <v>0</v>
      </c>
      <c r="J464" s="128">
        <v>22364.77</v>
      </c>
      <c r="K464" s="129">
        <f t="shared" si="7"/>
        <v>22364.77</v>
      </c>
      <c r="L464" s="130" t="s">
        <v>1420</v>
      </c>
    </row>
    <row r="465" spans="1:12" ht="33.75">
      <c r="A465" s="334">
        <v>513</v>
      </c>
      <c r="B465" s="125" t="str">
        <f>+VLOOKUP(A465,'[1]LISTA FILTRADO'!$A$2:$B$620,2,FALSE)</f>
        <v>Yacimientos Petrolíferos Fiscales Bolivianos</v>
      </c>
      <c r="C465" s="126">
        <v>42788</v>
      </c>
      <c r="D465" s="126" t="s">
        <v>2418</v>
      </c>
      <c r="E465" s="127" t="s">
        <v>11</v>
      </c>
      <c r="F465" s="127">
        <v>880431</v>
      </c>
      <c r="G465" s="127"/>
      <c r="H465" s="335" t="s">
        <v>2419</v>
      </c>
      <c r="I465" s="128">
        <v>270</v>
      </c>
      <c r="J465" s="128">
        <v>0</v>
      </c>
      <c r="K465" s="129">
        <f t="shared" si="7"/>
        <v>270</v>
      </c>
      <c r="L465" s="130" t="s">
        <v>1420</v>
      </c>
    </row>
    <row r="466" spans="1:12" ht="22.5">
      <c r="A466" s="334">
        <v>10</v>
      </c>
      <c r="B466" s="125" t="str">
        <f>+VLOOKUP(A466,'[1]LISTA FILTRADO'!$A$2:$B$620,2,FALSE)</f>
        <v>Ministerio De Relaciones Exteriores</v>
      </c>
      <c r="C466" s="126">
        <v>42788</v>
      </c>
      <c r="D466" s="126" t="s">
        <v>1598</v>
      </c>
      <c r="E466" s="127" t="s">
        <v>6</v>
      </c>
      <c r="F466" s="127">
        <v>880449</v>
      </c>
      <c r="G466" s="127"/>
      <c r="H466" s="335" t="s">
        <v>1599</v>
      </c>
      <c r="I466" s="128">
        <v>0</v>
      </c>
      <c r="J466" s="128">
        <v>30049.54</v>
      </c>
      <c r="K466" s="129">
        <f t="shared" si="7"/>
        <v>30049.54</v>
      </c>
      <c r="L466" s="130" t="s">
        <v>1420</v>
      </c>
    </row>
    <row r="467" spans="1:12" ht="33.75">
      <c r="A467" s="334" t="s">
        <v>626</v>
      </c>
      <c r="B467" s="125" t="str">
        <f>+VLOOKUP(A467,'[1]LISTA FILTRADO'!$A$2:$B$620,2,FALSE)</f>
        <v>Dirección General De Programación Y Operaciones Del Tesoro</v>
      </c>
      <c r="C467" s="126">
        <v>42788</v>
      </c>
      <c r="D467" s="126" t="s">
        <v>1600</v>
      </c>
      <c r="E467" s="127" t="s">
        <v>6</v>
      </c>
      <c r="F467" s="127">
        <v>880455</v>
      </c>
      <c r="G467" s="127"/>
      <c r="H467" s="335" t="s">
        <v>1601</v>
      </c>
      <c r="I467" s="128">
        <v>0</v>
      </c>
      <c r="J467" s="128">
        <v>100419.49</v>
      </c>
      <c r="K467" s="129">
        <f t="shared" si="7"/>
        <v>100419.49</v>
      </c>
      <c r="L467" s="130" t="s">
        <v>1420</v>
      </c>
    </row>
    <row r="468" spans="1:12" ht="45">
      <c r="A468" s="334" t="s">
        <v>627</v>
      </c>
      <c r="B468" s="125" t="str">
        <f>+VLOOKUP(A468,'[1]LISTA FILTRADO'!$A$2:$B$620,2,FALSE)</f>
        <v>Dirección General De Crédito Público</v>
      </c>
      <c r="C468" s="126">
        <v>42788</v>
      </c>
      <c r="D468" s="126" t="s">
        <v>1602</v>
      </c>
      <c r="E468" s="127" t="s">
        <v>15</v>
      </c>
      <c r="F468" s="127">
        <v>1723</v>
      </c>
      <c r="G468" s="127"/>
      <c r="H468" s="335" t="s">
        <v>1603</v>
      </c>
      <c r="I468" s="128">
        <v>312.45999999999998</v>
      </c>
      <c r="J468" s="128">
        <v>0</v>
      </c>
      <c r="K468" s="129">
        <f t="shared" si="7"/>
        <v>312.45999999999998</v>
      </c>
      <c r="L468" s="130" t="s">
        <v>1420</v>
      </c>
    </row>
    <row r="469" spans="1:12" ht="33.75">
      <c r="A469" s="334" t="s">
        <v>626</v>
      </c>
      <c r="B469" s="125" t="str">
        <f>+VLOOKUP(A469,'[1]LISTA FILTRADO'!$A$2:$B$620,2,FALSE)</f>
        <v>Dirección General De Programación Y Operaciones Del Tesoro</v>
      </c>
      <c r="C469" s="126">
        <v>42788</v>
      </c>
      <c r="D469" s="126" t="s">
        <v>1604</v>
      </c>
      <c r="E469" s="127" t="s">
        <v>6</v>
      </c>
      <c r="F469" s="127">
        <v>385252</v>
      </c>
      <c r="G469" s="127"/>
      <c r="H469" s="335" t="s">
        <v>1605</v>
      </c>
      <c r="I469" s="128">
        <v>0</v>
      </c>
      <c r="J469" s="128">
        <v>26057.5</v>
      </c>
      <c r="K469" s="129">
        <f t="shared" si="7"/>
        <v>26057.5</v>
      </c>
      <c r="L469" s="130" t="s">
        <v>1420</v>
      </c>
    </row>
    <row r="470" spans="1:12" ht="45">
      <c r="A470" s="334">
        <v>513</v>
      </c>
      <c r="B470" s="125" t="str">
        <f>+VLOOKUP(A470,'[1]LISTA FILTRADO'!$A$2:$B$620,2,FALSE)</f>
        <v>Yacimientos Petrolíferos Fiscales Bolivianos</v>
      </c>
      <c r="C470" s="126">
        <v>42788</v>
      </c>
      <c r="D470" s="126" t="s">
        <v>2420</v>
      </c>
      <c r="E470" s="127" t="s">
        <v>15</v>
      </c>
      <c r="F470" s="127">
        <v>1732</v>
      </c>
      <c r="G470" s="127"/>
      <c r="H470" s="335" t="s">
        <v>2421</v>
      </c>
      <c r="I470" s="128">
        <v>462.15000000000003</v>
      </c>
      <c r="J470" s="128">
        <v>0</v>
      </c>
      <c r="K470" s="129">
        <f t="shared" si="7"/>
        <v>462.15000000000003</v>
      </c>
      <c r="L470" s="130" t="s">
        <v>1420</v>
      </c>
    </row>
    <row r="471" spans="1:12" ht="33.75">
      <c r="A471" s="334" t="s">
        <v>626</v>
      </c>
      <c r="B471" s="125" t="str">
        <f>+VLOOKUP(A471,'[1]LISTA FILTRADO'!$A$2:$B$620,2,FALSE)</f>
        <v>Dirección General De Programación Y Operaciones Del Tesoro</v>
      </c>
      <c r="C471" s="126">
        <v>42788</v>
      </c>
      <c r="D471" s="126" t="s">
        <v>1606</v>
      </c>
      <c r="E471" s="127" t="s">
        <v>6</v>
      </c>
      <c r="F471" s="127">
        <v>385938</v>
      </c>
      <c r="G471" s="127"/>
      <c r="H471" s="335" t="s">
        <v>1607</v>
      </c>
      <c r="I471" s="128">
        <v>0</v>
      </c>
      <c r="J471" s="128">
        <v>25785.510000000002</v>
      </c>
      <c r="K471" s="129">
        <f t="shared" si="7"/>
        <v>25785.510000000002</v>
      </c>
      <c r="L471" s="130" t="s">
        <v>1420</v>
      </c>
    </row>
    <row r="472" spans="1:12" ht="33.75">
      <c r="A472" s="334" t="s">
        <v>626</v>
      </c>
      <c r="B472" s="125" t="str">
        <f>+VLOOKUP(A472,'[1]LISTA FILTRADO'!$A$2:$B$620,2,FALSE)</f>
        <v>Dirección General De Programación Y Operaciones Del Tesoro</v>
      </c>
      <c r="C472" s="126">
        <v>42788</v>
      </c>
      <c r="D472" s="126" t="s">
        <v>1608</v>
      </c>
      <c r="E472" s="127" t="s">
        <v>6</v>
      </c>
      <c r="F472" s="127">
        <v>385942</v>
      </c>
      <c r="G472" s="127"/>
      <c r="H472" s="335" t="s">
        <v>1609</v>
      </c>
      <c r="I472" s="128">
        <v>0</v>
      </c>
      <c r="J472" s="128">
        <v>11650.54</v>
      </c>
      <c r="K472" s="129">
        <f t="shared" si="7"/>
        <v>11650.54</v>
      </c>
      <c r="L472" s="130" t="s">
        <v>1420</v>
      </c>
    </row>
    <row r="473" spans="1:12" ht="33.75">
      <c r="A473" s="334">
        <v>513</v>
      </c>
      <c r="B473" s="125" t="str">
        <f>+VLOOKUP(A473,'[1]LISTA FILTRADO'!$A$2:$B$620,2,FALSE)</f>
        <v>Yacimientos Petrolíferos Fiscales Bolivianos</v>
      </c>
      <c r="C473" s="126">
        <v>42788</v>
      </c>
      <c r="D473" s="126" t="s">
        <v>2422</v>
      </c>
      <c r="E473" s="127" t="s">
        <v>15</v>
      </c>
      <c r="F473" s="127">
        <v>385949</v>
      </c>
      <c r="G473" s="127"/>
      <c r="H473" s="335" t="s">
        <v>2423</v>
      </c>
      <c r="I473" s="128">
        <v>50</v>
      </c>
      <c r="J473" s="128">
        <v>0</v>
      </c>
      <c r="K473" s="129">
        <f t="shared" si="7"/>
        <v>50</v>
      </c>
      <c r="L473" s="130" t="s">
        <v>1420</v>
      </c>
    </row>
    <row r="474" spans="1:12" ht="33.75">
      <c r="A474" s="334" t="s">
        <v>626</v>
      </c>
      <c r="B474" s="125" t="str">
        <f>+VLOOKUP(A474,'[1]LISTA FILTRADO'!$A$2:$B$620,2,FALSE)</f>
        <v>Dirección General De Programación Y Operaciones Del Tesoro</v>
      </c>
      <c r="C474" s="126">
        <v>42788</v>
      </c>
      <c r="D474" s="126" t="s">
        <v>1610</v>
      </c>
      <c r="E474" s="127" t="s">
        <v>6</v>
      </c>
      <c r="F474" s="127">
        <v>385944</v>
      </c>
      <c r="G474" s="127"/>
      <c r="H474" s="335" t="s">
        <v>1611</v>
      </c>
      <c r="I474" s="128">
        <v>0</v>
      </c>
      <c r="J474" s="128">
        <v>140280.83000000002</v>
      </c>
      <c r="K474" s="129">
        <f t="shared" si="7"/>
        <v>140280.83000000002</v>
      </c>
      <c r="L474" s="130" t="s">
        <v>1420</v>
      </c>
    </row>
    <row r="475" spans="1:12" ht="33.75">
      <c r="A475" s="334">
        <v>513</v>
      </c>
      <c r="B475" s="125" t="str">
        <f>+VLOOKUP(A475,'[1]LISTA FILTRADO'!$A$2:$B$620,2,FALSE)</f>
        <v>Yacimientos Petrolíferos Fiscales Bolivianos</v>
      </c>
      <c r="C475" s="126">
        <v>42789</v>
      </c>
      <c r="D475" s="126" t="s">
        <v>2424</v>
      </c>
      <c r="E475" s="127" t="s">
        <v>11</v>
      </c>
      <c r="F475" s="127">
        <v>880634</v>
      </c>
      <c r="G475" s="127"/>
      <c r="H475" s="335" t="s">
        <v>2425</v>
      </c>
      <c r="I475" s="128">
        <v>270</v>
      </c>
      <c r="J475" s="128">
        <v>0</v>
      </c>
      <c r="K475" s="129">
        <f t="shared" si="7"/>
        <v>270</v>
      </c>
      <c r="L475" s="130" t="s">
        <v>1420</v>
      </c>
    </row>
    <row r="476" spans="1:12" ht="33.75">
      <c r="A476" s="334" t="s">
        <v>626</v>
      </c>
      <c r="B476" s="125" t="str">
        <f>+VLOOKUP(A476,'[1]LISTA FILTRADO'!$A$2:$B$620,2,FALSE)</f>
        <v>Dirección General De Programación Y Operaciones Del Tesoro</v>
      </c>
      <c r="C476" s="126">
        <v>42789</v>
      </c>
      <c r="D476" s="126" t="s">
        <v>1612</v>
      </c>
      <c r="E476" s="127" t="s">
        <v>6</v>
      </c>
      <c r="F476" s="127">
        <v>880511</v>
      </c>
      <c r="G476" s="127"/>
      <c r="H476" s="335" t="s">
        <v>1613</v>
      </c>
      <c r="I476" s="128">
        <v>0</v>
      </c>
      <c r="J476" s="128">
        <v>126842.29000000001</v>
      </c>
      <c r="K476" s="129">
        <f t="shared" si="7"/>
        <v>126842.29000000001</v>
      </c>
      <c r="L476" s="130" t="s">
        <v>1420</v>
      </c>
    </row>
    <row r="477" spans="1:12" ht="33.75">
      <c r="A477" s="334" t="s">
        <v>626</v>
      </c>
      <c r="B477" s="125" t="str">
        <f>+VLOOKUP(A477,'[1]LISTA FILTRADO'!$A$2:$B$620,2,FALSE)</f>
        <v>Dirección General De Programación Y Operaciones Del Tesoro</v>
      </c>
      <c r="C477" s="126">
        <v>42789</v>
      </c>
      <c r="D477" s="126" t="s">
        <v>1614</v>
      </c>
      <c r="E477" s="127" t="s">
        <v>6</v>
      </c>
      <c r="F477" s="127">
        <v>880534</v>
      </c>
      <c r="G477" s="127"/>
      <c r="H477" s="335" t="s">
        <v>1615</v>
      </c>
      <c r="I477" s="128">
        <v>0</v>
      </c>
      <c r="J477" s="128">
        <v>91808</v>
      </c>
      <c r="K477" s="129">
        <f t="shared" si="7"/>
        <v>91808</v>
      </c>
      <c r="L477" s="130" t="s">
        <v>1420</v>
      </c>
    </row>
    <row r="478" spans="1:12" ht="33.75">
      <c r="A478" s="334" t="s">
        <v>626</v>
      </c>
      <c r="B478" s="125" t="str">
        <f>+VLOOKUP(A478,'[1]LISTA FILTRADO'!$A$2:$B$620,2,FALSE)</f>
        <v>Dirección General De Programación Y Operaciones Del Tesoro</v>
      </c>
      <c r="C478" s="126">
        <v>42789</v>
      </c>
      <c r="D478" s="126" t="s">
        <v>1616</v>
      </c>
      <c r="E478" s="127" t="s">
        <v>6</v>
      </c>
      <c r="F478" s="127">
        <v>880543</v>
      </c>
      <c r="G478" s="127"/>
      <c r="H478" s="335" t="s">
        <v>1617</v>
      </c>
      <c r="I478" s="128">
        <v>0</v>
      </c>
      <c r="J478" s="128">
        <v>109368.91</v>
      </c>
      <c r="K478" s="129">
        <f t="shared" si="7"/>
        <v>109368.91</v>
      </c>
      <c r="L478" s="130" t="s">
        <v>1420</v>
      </c>
    </row>
    <row r="479" spans="1:12" ht="33.75">
      <c r="A479" s="334">
        <v>513</v>
      </c>
      <c r="B479" s="125" t="str">
        <f>+VLOOKUP(A479,'[1]LISTA FILTRADO'!$A$2:$B$620,2,FALSE)</f>
        <v>Yacimientos Petrolíferos Fiscales Bolivianos</v>
      </c>
      <c r="C479" s="126">
        <v>42789</v>
      </c>
      <c r="D479" s="126" t="s">
        <v>2426</v>
      </c>
      <c r="E479" s="127" t="s">
        <v>15</v>
      </c>
      <c r="F479" s="127">
        <v>386208</v>
      </c>
      <c r="G479" s="127"/>
      <c r="H479" s="335" t="s">
        <v>2427</v>
      </c>
      <c r="I479" s="128">
        <v>50</v>
      </c>
      <c r="J479" s="128">
        <v>0</v>
      </c>
      <c r="K479" s="129">
        <f t="shared" si="7"/>
        <v>50</v>
      </c>
      <c r="L479" s="130" t="s">
        <v>1420</v>
      </c>
    </row>
    <row r="480" spans="1:12" ht="33.75">
      <c r="A480" s="334">
        <v>513</v>
      </c>
      <c r="B480" s="125" t="str">
        <f>+VLOOKUP(A480,'[1]LISTA FILTRADO'!$A$2:$B$620,2,FALSE)</f>
        <v>Yacimientos Petrolíferos Fiscales Bolivianos</v>
      </c>
      <c r="C480" s="126">
        <v>42789</v>
      </c>
      <c r="D480" s="126" t="s">
        <v>2428</v>
      </c>
      <c r="E480" s="127" t="s">
        <v>15</v>
      </c>
      <c r="F480" s="127">
        <v>386205</v>
      </c>
      <c r="G480" s="127"/>
      <c r="H480" s="335" t="s">
        <v>2429</v>
      </c>
      <c r="I480" s="128">
        <v>50</v>
      </c>
      <c r="J480" s="128">
        <v>0</v>
      </c>
      <c r="K480" s="129">
        <f t="shared" si="7"/>
        <v>50</v>
      </c>
      <c r="L480" s="130" t="s">
        <v>1420</v>
      </c>
    </row>
    <row r="481" spans="1:12" ht="33.75">
      <c r="A481" s="334">
        <v>513</v>
      </c>
      <c r="B481" s="125" t="str">
        <f>+VLOOKUP(A481,'[1]LISTA FILTRADO'!$A$2:$B$620,2,FALSE)</f>
        <v>Yacimientos Petrolíferos Fiscales Bolivianos</v>
      </c>
      <c r="C481" s="126">
        <v>42789</v>
      </c>
      <c r="D481" s="126" t="s">
        <v>2430</v>
      </c>
      <c r="E481" s="127" t="s">
        <v>15</v>
      </c>
      <c r="F481" s="127">
        <v>386199</v>
      </c>
      <c r="G481" s="127"/>
      <c r="H481" s="335" t="s">
        <v>2431</v>
      </c>
      <c r="I481" s="128">
        <v>50</v>
      </c>
      <c r="J481" s="128">
        <v>0</v>
      </c>
      <c r="K481" s="129">
        <f t="shared" si="7"/>
        <v>50</v>
      </c>
      <c r="L481" s="130" t="s">
        <v>1420</v>
      </c>
    </row>
    <row r="482" spans="1:12" ht="22.5">
      <c r="A482" s="334">
        <v>513</v>
      </c>
      <c r="B482" s="125" t="str">
        <f>+VLOOKUP(A482,'[1]LISTA FILTRADO'!$A$2:$B$620,2,FALSE)</f>
        <v>Yacimientos Petrolíferos Fiscales Bolivianos</v>
      </c>
      <c r="C482" s="126">
        <v>42789</v>
      </c>
      <c r="D482" s="126" t="s">
        <v>2432</v>
      </c>
      <c r="E482" s="127" t="s">
        <v>15</v>
      </c>
      <c r="F482" s="127">
        <v>386182</v>
      </c>
      <c r="G482" s="127"/>
      <c r="H482" s="335" t="s">
        <v>2433</v>
      </c>
      <c r="I482" s="128">
        <v>50</v>
      </c>
      <c r="J482" s="128">
        <v>0</v>
      </c>
      <c r="K482" s="129">
        <f t="shared" si="7"/>
        <v>50</v>
      </c>
      <c r="L482" s="130" t="s">
        <v>1420</v>
      </c>
    </row>
    <row r="483" spans="1:12" ht="33.75">
      <c r="A483" s="334" t="s">
        <v>626</v>
      </c>
      <c r="B483" s="125" t="str">
        <f>+VLOOKUP(A483,'[1]LISTA FILTRADO'!$A$2:$B$620,2,FALSE)</f>
        <v>Dirección General De Programación Y Operaciones Del Tesoro</v>
      </c>
      <c r="C483" s="126">
        <v>42789</v>
      </c>
      <c r="D483" s="126" t="s">
        <v>1618</v>
      </c>
      <c r="E483" s="127" t="s">
        <v>6</v>
      </c>
      <c r="F483" s="127">
        <v>386896</v>
      </c>
      <c r="G483" s="127"/>
      <c r="H483" s="335" t="s">
        <v>1619</v>
      </c>
      <c r="I483" s="128">
        <v>0</v>
      </c>
      <c r="J483" s="128">
        <v>49261.39</v>
      </c>
      <c r="K483" s="129">
        <f t="shared" si="7"/>
        <v>49261.39</v>
      </c>
      <c r="L483" s="130" t="s">
        <v>1420</v>
      </c>
    </row>
    <row r="484" spans="1:12" ht="33.75">
      <c r="A484" s="334" t="s">
        <v>626</v>
      </c>
      <c r="B484" s="125" t="str">
        <f>+VLOOKUP(A484,'[1]LISTA FILTRADO'!$A$2:$B$620,2,FALSE)</f>
        <v>Dirección General De Programación Y Operaciones Del Tesoro</v>
      </c>
      <c r="C484" s="126">
        <v>42789</v>
      </c>
      <c r="D484" s="126" t="s">
        <v>1620</v>
      </c>
      <c r="E484" s="127" t="s">
        <v>6</v>
      </c>
      <c r="F484" s="127">
        <v>386898</v>
      </c>
      <c r="G484" s="127"/>
      <c r="H484" s="335" t="s">
        <v>1621</v>
      </c>
      <c r="I484" s="128">
        <v>0</v>
      </c>
      <c r="J484" s="128">
        <v>40810.21</v>
      </c>
      <c r="K484" s="129">
        <f t="shared" si="7"/>
        <v>40810.21</v>
      </c>
      <c r="L484" s="130" t="s">
        <v>1420</v>
      </c>
    </row>
    <row r="485" spans="1:12" ht="33.75">
      <c r="A485" s="334" t="s">
        <v>626</v>
      </c>
      <c r="B485" s="125" t="str">
        <f>+VLOOKUP(A485,'[1]LISTA FILTRADO'!$A$2:$B$620,2,FALSE)</f>
        <v>Dirección General De Programación Y Operaciones Del Tesoro</v>
      </c>
      <c r="C485" s="126">
        <v>42789</v>
      </c>
      <c r="D485" s="126" t="s">
        <v>2948</v>
      </c>
      <c r="E485" s="127" t="s">
        <v>6</v>
      </c>
      <c r="F485" s="127">
        <v>387175</v>
      </c>
      <c r="G485" s="127"/>
      <c r="H485" s="335" t="s">
        <v>2949</v>
      </c>
      <c r="I485" s="128">
        <v>0</v>
      </c>
      <c r="J485" s="128">
        <v>54009.81</v>
      </c>
      <c r="K485" s="129">
        <f t="shared" si="7"/>
        <v>54009.81</v>
      </c>
      <c r="L485" s="130" t="s">
        <v>1420</v>
      </c>
    </row>
    <row r="486" spans="1:12" ht="33.75">
      <c r="A486" s="334" t="s">
        <v>626</v>
      </c>
      <c r="B486" s="125" t="str">
        <f>+VLOOKUP(A486,'[1]LISTA FILTRADO'!$A$2:$B$620,2,FALSE)</f>
        <v>Dirección General De Programación Y Operaciones Del Tesoro</v>
      </c>
      <c r="C486" s="126">
        <v>42789</v>
      </c>
      <c r="D486" s="126" t="s">
        <v>2950</v>
      </c>
      <c r="E486" s="127" t="s">
        <v>15</v>
      </c>
      <c r="F486" s="127">
        <v>387176</v>
      </c>
      <c r="G486" s="127"/>
      <c r="H486" s="335" t="s">
        <v>2951</v>
      </c>
      <c r="I486" s="128">
        <v>50</v>
      </c>
      <c r="J486" s="128">
        <v>0</v>
      </c>
      <c r="K486" s="129">
        <f t="shared" si="7"/>
        <v>50</v>
      </c>
      <c r="L486" s="130" t="s">
        <v>1420</v>
      </c>
    </row>
    <row r="487" spans="1:12" ht="33.75">
      <c r="A487" s="334">
        <v>513</v>
      </c>
      <c r="B487" s="125" t="str">
        <f>+VLOOKUP(A487,'[1]LISTA FILTRADO'!$A$2:$B$620,2,FALSE)</f>
        <v>Yacimientos Petrolíferos Fiscales Bolivianos</v>
      </c>
      <c r="C487" s="126">
        <v>42789</v>
      </c>
      <c r="D487" s="126" t="s">
        <v>2434</v>
      </c>
      <c r="E487" s="127" t="s">
        <v>15</v>
      </c>
      <c r="F487" s="127">
        <v>386223</v>
      </c>
      <c r="G487" s="127"/>
      <c r="H487" s="335" t="s">
        <v>2435</v>
      </c>
      <c r="I487" s="128">
        <v>50</v>
      </c>
      <c r="J487" s="128">
        <v>0</v>
      </c>
      <c r="K487" s="129">
        <f t="shared" si="7"/>
        <v>50</v>
      </c>
      <c r="L487" s="130" t="s">
        <v>1420</v>
      </c>
    </row>
    <row r="488" spans="1:12" ht="33.75">
      <c r="A488" s="334" t="s">
        <v>626</v>
      </c>
      <c r="B488" s="125" t="str">
        <f>+VLOOKUP(A488,'[1]LISTA FILTRADO'!$A$2:$B$620,2,FALSE)</f>
        <v>Dirección General De Programación Y Operaciones Del Tesoro</v>
      </c>
      <c r="C488" s="126">
        <v>42789</v>
      </c>
      <c r="D488" s="126" t="s">
        <v>2952</v>
      </c>
      <c r="E488" s="127" t="s">
        <v>6</v>
      </c>
      <c r="F488" s="127">
        <v>386224</v>
      </c>
      <c r="G488" s="127"/>
      <c r="H488" s="335" t="s">
        <v>2953</v>
      </c>
      <c r="I488" s="128">
        <v>0</v>
      </c>
      <c r="J488" s="128">
        <v>87993.97</v>
      </c>
      <c r="K488" s="129">
        <f t="shared" si="7"/>
        <v>87993.97</v>
      </c>
      <c r="L488" s="130" t="s">
        <v>1420</v>
      </c>
    </row>
    <row r="489" spans="1:12" ht="33.75">
      <c r="A489" s="334" t="s">
        <v>626</v>
      </c>
      <c r="B489" s="125" t="str">
        <f>+VLOOKUP(A489,'[1]LISTA FILTRADO'!$A$2:$B$620,2,FALSE)</f>
        <v>Dirección General De Programación Y Operaciones Del Tesoro</v>
      </c>
      <c r="C489" s="126">
        <v>42789</v>
      </c>
      <c r="D489" s="126" t="s">
        <v>2954</v>
      </c>
      <c r="E489" s="127" t="s">
        <v>15</v>
      </c>
      <c r="F489" s="127">
        <v>386225</v>
      </c>
      <c r="G489" s="127"/>
      <c r="H489" s="335" t="s">
        <v>2955</v>
      </c>
      <c r="I489" s="128">
        <v>50</v>
      </c>
      <c r="J489" s="128">
        <v>0</v>
      </c>
      <c r="K489" s="129">
        <f t="shared" si="7"/>
        <v>50</v>
      </c>
      <c r="L489" s="130" t="s">
        <v>1420</v>
      </c>
    </row>
    <row r="490" spans="1:12" ht="33.75">
      <c r="A490" s="334" t="s">
        <v>626</v>
      </c>
      <c r="B490" s="125" t="str">
        <f>+VLOOKUP(A490,'[1]LISTA FILTRADO'!$A$2:$B$620,2,FALSE)</f>
        <v>Dirección General De Programación Y Operaciones Del Tesoro</v>
      </c>
      <c r="C490" s="126">
        <v>42789</v>
      </c>
      <c r="D490" s="126" t="s">
        <v>2956</v>
      </c>
      <c r="E490" s="127" t="s">
        <v>6</v>
      </c>
      <c r="F490" s="127">
        <v>386482</v>
      </c>
      <c r="G490" s="127"/>
      <c r="H490" s="335" t="s">
        <v>2957</v>
      </c>
      <c r="I490" s="128">
        <v>0</v>
      </c>
      <c r="J490" s="128">
        <v>12002.53</v>
      </c>
      <c r="K490" s="129">
        <f t="shared" si="7"/>
        <v>12002.53</v>
      </c>
      <c r="L490" s="130" t="s">
        <v>1420</v>
      </c>
    </row>
    <row r="491" spans="1:12" ht="33.75">
      <c r="A491" s="334" t="s">
        <v>626</v>
      </c>
      <c r="B491" s="125" t="str">
        <f>+VLOOKUP(A491,'[1]LISTA FILTRADO'!$A$2:$B$620,2,FALSE)</f>
        <v>Dirección General De Programación Y Operaciones Del Tesoro</v>
      </c>
      <c r="C491" s="126">
        <v>42789</v>
      </c>
      <c r="D491" s="126" t="s">
        <v>2958</v>
      </c>
      <c r="E491" s="127" t="s">
        <v>15</v>
      </c>
      <c r="F491" s="127">
        <v>386483</v>
      </c>
      <c r="G491" s="127"/>
      <c r="H491" s="335" t="s">
        <v>2959</v>
      </c>
      <c r="I491" s="128">
        <v>50</v>
      </c>
      <c r="J491" s="128">
        <v>0</v>
      </c>
      <c r="K491" s="129">
        <f t="shared" si="7"/>
        <v>50</v>
      </c>
      <c r="L491" s="130" t="s">
        <v>1420</v>
      </c>
    </row>
    <row r="492" spans="1:12" ht="33.75">
      <c r="A492" s="334">
        <v>513</v>
      </c>
      <c r="B492" s="125" t="str">
        <f>+VLOOKUP(A492,'[1]LISTA FILTRADO'!$A$2:$B$620,2,FALSE)</f>
        <v>Yacimientos Petrolíferos Fiscales Bolivianos</v>
      </c>
      <c r="C492" s="126">
        <v>42789</v>
      </c>
      <c r="D492" s="126" t="s">
        <v>2436</v>
      </c>
      <c r="E492" s="127" t="s">
        <v>15</v>
      </c>
      <c r="F492" s="127">
        <v>386485</v>
      </c>
      <c r="G492" s="127"/>
      <c r="H492" s="335" t="s">
        <v>2437</v>
      </c>
      <c r="I492" s="128">
        <v>50</v>
      </c>
      <c r="J492" s="128">
        <v>0</v>
      </c>
      <c r="K492" s="129">
        <f t="shared" si="7"/>
        <v>50</v>
      </c>
      <c r="L492" s="130" t="s">
        <v>1420</v>
      </c>
    </row>
    <row r="493" spans="1:12" ht="33.75">
      <c r="A493" s="334">
        <v>513</v>
      </c>
      <c r="B493" s="125" t="str">
        <f>+VLOOKUP(A493,'[1]LISTA FILTRADO'!$A$2:$B$620,2,FALSE)</f>
        <v>Yacimientos Petrolíferos Fiscales Bolivianos</v>
      </c>
      <c r="C493" s="126">
        <v>42789</v>
      </c>
      <c r="D493" s="126" t="s">
        <v>2438</v>
      </c>
      <c r="E493" s="127" t="s">
        <v>15</v>
      </c>
      <c r="F493" s="127">
        <v>1741</v>
      </c>
      <c r="G493" s="127"/>
      <c r="H493" s="335" t="s">
        <v>2439</v>
      </c>
      <c r="I493" s="128">
        <v>803.37</v>
      </c>
      <c r="J493" s="128">
        <v>0</v>
      </c>
      <c r="K493" s="129">
        <f t="shared" si="7"/>
        <v>803.37</v>
      </c>
      <c r="L493" s="130" t="s">
        <v>1420</v>
      </c>
    </row>
    <row r="494" spans="1:12" ht="33.75">
      <c r="A494" s="334">
        <v>513</v>
      </c>
      <c r="B494" s="125" t="str">
        <f>+VLOOKUP(A494,'[1]LISTA FILTRADO'!$A$2:$B$620,2,FALSE)</f>
        <v>Yacimientos Petrolíferos Fiscales Bolivianos</v>
      </c>
      <c r="C494" s="126">
        <v>42789</v>
      </c>
      <c r="D494" s="126" t="s">
        <v>2440</v>
      </c>
      <c r="E494" s="127" t="s">
        <v>15</v>
      </c>
      <c r="F494" s="127">
        <v>1740</v>
      </c>
      <c r="G494" s="127"/>
      <c r="H494" s="335" t="s">
        <v>2441</v>
      </c>
      <c r="I494" s="128">
        <v>393.62</v>
      </c>
      <c r="J494" s="128">
        <v>0</v>
      </c>
      <c r="K494" s="129">
        <f t="shared" si="7"/>
        <v>393.62</v>
      </c>
      <c r="L494" s="130" t="s">
        <v>1420</v>
      </c>
    </row>
    <row r="495" spans="1:12" ht="33.75">
      <c r="A495" s="334" t="s">
        <v>626</v>
      </c>
      <c r="B495" s="125" t="str">
        <f>+VLOOKUP(A495,'[1]LISTA FILTRADO'!$A$2:$B$620,2,FALSE)</f>
        <v>Dirección General De Programación Y Operaciones Del Tesoro</v>
      </c>
      <c r="C495" s="126">
        <v>42789</v>
      </c>
      <c r="D495" s="126" t="s">
        <v>2960</v>
      </c>
      <c r="E495" s="127" t="s">
        <v>6</v>
      </c>
      <c r="F495" s="127">
        <v>386890</v>
      </c>
      <c r="G495" s="127"/>
      <c r="H495" s="335" t="s">
        <v>2961</v>
      </c>
      <c r="I495" s="128">
        <v>0</v>
      </c>
      <c r="J495" s="128">
        <v>4772.3</v>
      </c>
      <c r="K495" s="129">
        <f t="shared" si="7"/>
        <v>4772.3</v>
      </c>
      <c r="L495" s="130" t="s">
        <v>1420</v>
      </c>
    </row>
    <row r="496" spans="1:12" ht="33.75">
      <c r="A496" s="334" t="s">
        <v>626</v>
      </c>
      <c r="B496" s="125" t="str">
        <f>+VLOOKUP(A496,'[1]LISTA FILTRADO'!$A$2:$B$620,2,FALSE)</f>
        <v>Dirección General De Programación Y Operaciones Del Tesoro</v>
      </c>
      <c r="C496" s="126">
        <v>42789</v>
      </c>
      <c r="D496" s="126" t="s">
        <v>2962</v>
      </c>
      <c r="E496" s="127" t="s">
        <v>15</v>
      </c>
      <c r="F496" s="127">
        <v>386891</v>
      </c>
      <c r="G496" s="127"/>
      <c r="H496" s="335" t="s">
        <v>2963</v>
      </c>
      <c r="I496" s="128">
        <v>50</v>
      </c>
      <c r="J496" s="128">
        <v>0</v>
      </c>
      <c r="K496" s="129">
        <f t="shared" si="7"/>
        <v>50</v>
      </c>
      <c r="L496" s="130" t="s">
        <v>1420</v>
      </c>
    </row>
    <row r="497" spans="1:12">
      <c r="A497" s="334" t="s">
        <v>1307</v>
      </c>
      <c r="B497" s="125" t="str">
        <f>+VLOOKUP(A497,'[1]LISTA FILTRADO'!$A$2:$B$620,2,FALSE)</f>
        <v>GRACOS</v>
      </c>
      <c r="C497" s="126">
        <v>42790</v>
      </c>
      <c r="D497" s="126" t="s">
        <v>3776</v>
      </c>
      <c r="E497" s="127" t="s">
        <v>13</v>
      </c>
      <c r="F497" s="127">
        <v>366299</v>
      </c>
      <c r="G497" s="127"/>
      <c r="H497" s="335" t="s">
        <v>1308</v>
      </c>
      <c r="I497" s="128">
        <v>4445128.3899999997</v>
      </c>
      <c r="J497" s="128">
        <v>0</v>
      </c>
      <c r="K497" s="129">
        <f t="shared" si="7"/>
        <v>4445128.3899999997</v>
      </c>
      <c r="L497" s="130" t="s">
        <v>1420</v>
      </c>
    </row>
    <row r="498" spans="1:12">
      <c r="A498" s="334" t="s">
        <v>1307</v>
      </c>
      <c r="B498" s="125" t="str">
        <f>+VLOOKUP(A498,'[1]LISTA FILTRADO'!$A$2:$B$620,2,FALSE)</f>
        <v>GRACOS</v>
      </c>
      <c r="C498" s="126">
        <v>42790</v>
      </c>
      <c r="D498" s="126" t="s">
        <v>3777</v>
      </c>
      <c r="E498" s="127" t="s">
        <v>13</v>
      </c>
      <c r="F498" s="127">
        <v>366297</v>
      </c>
      <c r="G498" s="127"/>
      <c r="H498" s="335" t="s">
        <v>1308</v>
      </c>
      <c r="I498" s="128">
        <v>5247450.12</v>
      </c>
      <c r="J498" s="128">
        <v>0</v>
      </c>
      <c r="K498" s="129">
        <f t="shared" si="7"/>
        <v>5247450.12</v>
      </c>
      <c r="L498" s="130" t="s">
        <v>1420</v>
      </c>
    </row>
    <row r="499" spans="1:12">
      <c r="A499" s="334" t="s">
        <v>1307</v>
      </c>
      <c r="B499" s="125" t="str">
        <f>+VLOOKUP(A499,'[1]LISTA FILTRADO'!$A$2:$B$620,2,FALSE)</f>
        <v>GRACOS</v>
      </c>
      <c r="C499" s="126">
        <v>42790</v>
      </c>
      <c r="D499" s="126" t="s">
        <v>3778</v>
      </c>
      <c r="E499" s="127" t="s">
        <v>13</v>
      </c>
      <c r="F499" s="127">
        <v>366295</v>
      </c>
      <c r="G499" s="127"/>
      <c r="H499" s="335" t="s">
        <v>1308</v>
      </c>
      <c r="I499" s="128">
        <v>5247450.12</v>
      </c>
      <c r="J499" s="128">
        <v>0</v>
      </c>
      <c r="K499" s="129">
        <f t="shared" si="7"/>
        <v>5247450.12</v>
      </c>
      <c r="L499" s="130" t="s">
        <v>1420</v>
      </c>
    </row>
    <row r="500" spans="1:12">
      <c r="A500" s="334" t="s">
        <v>1307</v>
      </c>
      <c r="B500" s="125" t="str">
        <f>+VLOOKUP(A500,'[1]LISTA FILTRADO'!$A$2:$B$620,2,FALSE)</f>
        <v>GRACOS</v>
      </c>
      <c r="C500" s="126">
        <v>42790</v>
      </c>
      <c r="D500" s="126" t="s">
        <v>3779</v>
      </c>
      <c r="E500" s="127" t="s">
        <v>13</v>
      </c>
      <c r="F500" s="127">
        <v>366293</v>
      </c>
      <c r="G500" s="127"/>
      <c r="H500" s="335" t="s">
        <v>1308</v>
      </c>
      <c r="I500" s="128">
        <v>5247450.12</v>
      </c>
      <c r="J500" s="128">
        <v>0</v>
      </c>
      <c r="K500" s="129">
        <f t="shared" si="7"/>
        <v>5247450.12</v>
      </c>
      <c r="L500" s="130" t="s">
        <v>1420</v>
      </c>
    </row>
    <row r="501" spans="1:12">
      <c r="A501" s="334" t="s">
        <v>1307</v>
      </c>
      <c r="B501" s="125" t="str">
        <f>+VLOOKUP(A501,'[1]LISTA FILTRADO'!$A$2:$B$620,2,FALSE)</f>
        <v>GRACOS</v>
      </c>
      <c r="C501" s="126">
        <v>42790</v>
      </c>
      <c r="D501" s="126" t="s">
        <v>3780</v>
      </c>
      <c r="E501" s="127" t="s">
        <v>13</v>
      </c>
      <c r="F501" s="127">
        <v>366291</v>
      </c>
      <c r="G501" s="127"/>
      <c r="H501" s="335" t="s">
        <v>1308</v>
      </c>
      <c r="I501" s="128">
        <v>5247450.12</v>
      </c>
      <c r="J501" s="128">
        <v>0</v>
      </c>
      <c r="K501" s="129">
        <f t="shared" si="7"/>
        <v>5247450.12</v>
      </c>
      <c r="L501" s="130" t="s">
        <v>1420</v>
      </c>
    </row>
    <row r="502" spans="1:12">
      <c r="A502" s="334" t="s">
        <v>1307</v>
      </c>
      <c r="B502" s="125" t="str">
        <f>+VLOOKUP(A502,'[1]LISTA FILTRADO'!$A$2:$B$620,2,FALSE)</f>
        <v>GRACOS</v>
      </c>
      <c r="C502" s="126">
        <v>42790</v>
      </c>
      <c r="D502" s="126" t="s">
        <v>3781</v>
      </c>
      <c r="E502" s="127" t="s">
        <v>13</v>
      </c>
      <c r="F502" s="127">
        <v>366289</v>
      </c>
      <c r="G502" s="127"/>
      <c r="H502" s="335" t="s">
        <v>1308</v>
      </c>
      <c r="I502" s="128">
        <v>5247450.12</v>
      </c>
      <c r="J502" s="128">
        <v>0</v>
      </c>
      <c r="K502" s="129">
        <f t="shared" si="7"/>
        <v>5247450.12</v>
      </c>
      <c r="L502" s="130" t="s">
        <v>1420</v>
      </c>
    </row>
    <row r="503" spans="1:12">
      <c r="A503" s="334" t="s">
        <v>1307</v>
      </c>
      <c r="B503" s="125" t="str">
        <f>+VLOOKUP(A503,'[1]LISTA FILTRADO'!$A$2:$B$620,2,FALSE)</f>
        <v>GRACOS</v>
      </c>
      <c r="C503" s="126">
        <v>42790</v>
      </c>
      <c r="D503" s="126" t="s">
        <v>3782</v>
      </c>
      <c r="E503" s="127" t="s">
        <v>13</v>
      </c>
      <c r="F503" s="127">
        <v>366287</v>
      </c>
      <c r="G503" s="127"/>
      <c r="H503" s="335" t="s">
        <v>1308</v>
      </c>
      <c r="I503" s="128">
        <v>1910513.6400000001</v>
      </c>
      <c r="J503" s="128">
        <v>0</v>
      </c>
      <c r="K503" s="129">
        <f t="shared" si="7"/>
        <v>1910513.6400000001</v>
      </c>
      <c r="L503" s="130" t="s">
        <v>1420</v>
      </c>
    </row>
    <row r="504" spans="1:12">
      <c r="A504" s="334" t="s">
        <v>1307</v>
      </c>
      <c r="B504" s="125" t="str">
        <f>+VLOOKUP(A504,'[1]LISTA FILTRADO'!$A$2:$B$620,2,FALSE)</f>
        <v>GRACOS</v>
      </c>
      <c r="C504" s="126">
        <v>42790</v>
      </c>
      <c r="D504" s="126" t="s">
        <v>3783</v>
      </c>
      <c r="E504" s="127" t="s">
        <v>13</v>
      </c>
      <c r="F504" s="127">
        <v>366285</v>
      </c>
      <c r="G504" s="127"/>
      <c r="H504" s="335" t="s">
        <v>1308</v>
      </c>
      <c r="I504" s="128">
        <v>1910513.6400000001</v>
      </c>
      <c r="J504" s="128">
        <v>0</v>
      </c>
      <c r="K504" s="129">
        <f t="shared" si="7"/>
        <v>1910513.6400000001</v>
      </c>
      <c r="L504" s="130" t="s">
        <v>1420</v>
      </c>
    </row>
    <row r="505" spans="1:12">
      <c r="A505" s="334" t="s">
        <v>1307</v>
      </c>
      <c r="B505" s="125" t="str">
        <f>+VLOOKUP(A505,'[1]LISTA FILTRADO'!$A$2:$B$620,2,FALSE)</f>
        <v>GRACOS</v>
      </c>
      <c r="C505" s="126">
        <v>42790</v>
      </c>
      <c r="D505" s="126" t="s">
        <v>3784</v>
      </c>
      <c r="E505" s="127" t="s">
        <v>13</v>
      </c>
      <c r="F505" s="127">
        <v>366283</v>
      </c>
      <c r="G505" s="127"/>
      <c r="H505" s="335" t="s">
        <v>1308</v>
      </c>
      <c r="I505" s="128">
        <v>1910513.6400000001</v>
      </c>
      <c r="J505" s="128">
        <v>0</v>
      </c>
      <c r="K505" s="129">
        <f t="shared" si="7"/>
        <v>1910513.6400000001</v>
      </c>
      <c r="L505" s="130" t="s">
        <v>1420</v>
      </c>
    </row>
    <row r="506" spans="1:12">
      <c r="A506" s="334" t="s">
        <v>1307</v>
      </c>
      <c r="B506" s="125" t="str">
        <f>+VLOOKUP(A506,'[1]LISTA FILTRADO'!$A$2:$B$620,2,FALSE)</f>
        <v>GRACOS</v>
      </c>
      <c r="C506" s="126">
        <v>42790</v>
      </c>
      <c r="D506" s="126" t="s">
        <v>3785</v>
      </c>
      <c r="E506" s="127" t="s">
        <v>13</v>
      </c>
      <c r="F506" s="127">
        <v>366281</v>
      </c>
      <c r="G506" s="127"/>
      <c r="H506" s="335" t="s">
        <v>1308</v>
      </c>
      <c r="I506" s="128">
        <v>1910513.6400000001</v>
      </c>
      <c r="J506" s="128">
        <v>0</v>
      </c>
      <c r="K506" s="129">
        <f t="shared" si="7"/>
        <v>1910513.6400000001</v>
      </c>
      <c r="L506" s="130" t="s">
        <v>1420</v>
      </c>
    </row>
    <row r="507" spans="1:12">
      <c r="A507" s="334" t="s">
        <v>1307</v>
      </c>
      <c r="B507" s="125" t="str">
        <f>+VLOOKUP(A507,'[1]LISTA FILTRADO'!$A$2:$B$620,2,FALSE)</f>
        <v>GRACOS</v>
      </c>
      <c r="C507" s="126">
        <v>42790</v>
      </c>
      <c r="D507" s="126" t="s">
        <v>3786</v>
      </c>
      <c r="E507" s="127" t="s">
        <v>13</v>
      </c>
      <c r="F507" s="127">
        <v>366278</v>
      </c>
      <c r="G507" s="127"/>
      <c r="H507" s="335" t="s">
        <v>1308</v>
      </c>
      <c r="I507" s="128">
        <v>26859.16</v>
      </c>
      <c r="J507" s="128">
        <v>0</v>
      </c>
      <c r="K507" s="129">
        <f t="shared" si="7"/>
        <v>26859.16</v>
      </c>
      <c r="L507" s="130" t="s">
        <v>1420</v>
      </c>
    </row>
    <row r="508" spans="1:12">
      <c r="A508" s="334" t="s">
        <v>1307</v>
      </c>
      <c r="B508" s="125" t="str">
        <f>+VLOOKUP(A508,'[1]LISTA FILTRADO'!$A$2:$B$620,2,FALSE)</f>
        <v>GRACOS</v>
      </c>
      <c r="C508" s="126">
        <v>42790</v>
      </c>
      <c r="D508" s="126" t="s">
        <v>3787</v>
      </c>
      <c r="E508" s="127" t="s">
        <v>13</v>
      </c>
      <c r="F508" s="127">
        <v>366276</v>
      </c>
      <c r="G508" s="127"/>
      <c r="H508" s="335" t="s">
        <v>1308</v>
      </c>
      <c r="I508" s="128">
        <v>15219.18</v>
      </c>
      <c r="J508" s="128">
        <v>0</v>
      </c>
      <c r="K508" s="129">
        <f t="shared" si="7"/>
        <v>15219.18</v>
      </c>
      <c r="L508" s="130" t="s">
        <v>1420</v>
      </c>
    </row>
    <row r="509" spans="1:12">
      <c r="A509" s="334" t="s">
        <v>1307</v>
      </c>
      <c r="B509" s="125" t="str">
        <f>+VLOOKUP(A509,'[1]LISTA FILTRADO'!$A$2:$B$620,2,FALSE)</f>
        <v>GRACOS</v>
      </c>
      <c r="C509" s="126">
        <v>42790</v>
      </c>
      <c r="D509" s="126" t="s">
        <v>3788</v>
      </c>
      <c r="E509" s="127" t="s">
        <v>13</v>
      </c>
      <c r="F509" s="127">
        <v>366274</v>
      </c>
      <c r="G509" s="127"/>
      <c r="H509" s="335" t="s">
        <v>1308</v>
      </c>
      <c r="I509" s="128">
        <v>9779</v>
      </c>
      <c r="J509" s="128">
        <v>0</v>
      </c>
      <c r="K509" s="129">
        <f t="shared" si="7"/>
        <v>9779</v>
      </c>
      <c r="L509" s="130" t="s">
        <v>1420</v>
      </c>
    </row>
    <row r="510" spans="1:12">
      <c r="A510" s="334" t="s">
        <v>1307</v>
      </c>
      <c r="B510" s="125" t="str">
        <f>+VLOOKUP(A510,'[1]LISTA FILTRADO'!$A$2:$B$620,2,FALSE)</f>
        <v>GRACOS</v>
      </c>
      <c r="C510" s="126">
        <v>42790</v>
      </c>
      <c r="D510" s="126" t="s">
        <v>3789</v>
      </c>
      <c r="E510" s="127" t="s">
        <v>13</v>
      </c>
      <c r="F510" s="127">
        <v>366301</v>
      </c>
      <c r="G510" s="127"/>
      <c r="H510" s="335" t="s">
        <v>1308</v>
      </c>
      <c r="I510" s="128">
        <v>4445128.3899999997</v>
      </c>
      <c r="J510" s="128">
        <v>0</v>
      </c>
      <c r="K510" s="129">
        <f t="shared" si="7"/>
        <v>4445128.3899999997</v>
      </c>
      <c r="L510" s="130" t="s">
        <v>1420</v>
      </c>
    </row>
    <row r="511" spans="1:12">
      <c r="A511" s="334" t="s">
        <v>1307</v>
      </c>
      <c r="B511" s="125" t="str">
        <f>+VLOOKUP(A511,'[1]LISTA FILTRADO'!$A$2:$B$620,2,FALSE)</f>
        <v>GRACOS</v>
      </c>
      <c r="C511" s="126">
        <v>42790</v>
      </c>
      <c r="D511" s="126" t="s">
        <v>3790</v>
      </c>
      <c r="E511" s="127" t="s">
        <v>13</v>
      </c>
      <c r="F511" s="127">
        <v>366303</v>
      </c>
      <c r="G511" s="127"/>
      <c r="H511" s="335" t="s">
        <v>1308</v>
      </c>
      <c r="I511" s="128">
        <v>4445128.3899999997</v>
      </c>
      <c r="J511" s="128">
        <v>0</v>
      </c>
      <c r="K511" s="129">
        <f t="shared" si="7"/>
        <v>4445128.3899999997</v>
      </c>
      <c r="L511" s="130" t="s">
        <v>1420</v>
      </c>
    </row>
    <row r="512" spans="1:12">
      <c r="A512" s="334" t="s">
        <v>1307</v>
      </c>
      <c r="B512" s="125" t="str">
        <f>+VLOOKUP(A512,'[1]LISTA FILTRADO'!$A$2:$B$620,2,FALSE)</f>
        <v>GRACOS</v>
      </c>
      <c r="C512" s="126">
        <v>42790</v>
      </c>
      <c r="D512" s="126" t="s">
        <v>3791</v>
      </c>
      <c r="E512" s="127" t="s">
        <v>13</v>
      </c>
      <c r="F512" s="127">
        <v>366305</v>
      </c>
      <c r="G512" s="127"/>
      <c r="H512" s="335" t="s">
        <v>1308</v>
      </c>
      <c r="I512" s="128">
        <v>4445128.3899999997</v>
      </c>
      <c r="J512" s="128">
        <v>0</v>
      </c>
      <c r="K512" s="129">
        <f t="shared" si="7"/>
        <v>4445128.3899999997</v>
      </c>
      <c r="L512" s="130" t="s">
        <v>1420</v>
      </c>
    </row>
    <row r="513" spans="1:12">
      <c r="A513" s="334" t="s">
        <v>1307</v>
      </c>
      <c r="B513" s="125" t="str">
        <f>+VLOOKUP(A513,'[1]LISTA FILTRADO'!$A$2:$B$620,2,FALSE)</f>
        <v>GRACOS</v>
      </c>
      <c r="C513" s="126">
        <v>42790</v>
      </c>
      <c r="D513" s="126" t="s">
        <v>3792</v>
      </c>
      <c r="E513" s="127" t="s">
        <v>13</v>
      </c>
      <c r="F513" s="127">
        <v>366307</v>
      </c>
      <c r="G513" s="127"/>
      <c r="H513" s="335" t="s">
        <v>1308</v>
      </c>
      <c r="I513" s="128">
        <v>4445128.3899999997</v>
      </c>
      <c r="J513" s="128">
        <v>0</v>
      </c>
      <c r="K513" s="129">
        <f t="shared" si="7"/>
        <v>4445128.3899999997</v>
      </c>
      <c r="L513" s="130" t="s">
        <v>1420</v>
      </c>
    </row>
    <row r="514" spans="1:12">
      <c r="A514" s="334" t="s">
        <v>1307</v>
      </c>
      <c r="B514" s="125" t="str">
        <f>+VLOOKUP(A514,'[1]LISTA FILTRADO'!$A$2:$B$620,2,FALSE)</f>
        <v>GRACOS</v>
      </c>
      <c r="C514" s="126">
        <v>42790</v>
      </c>
      <c r="D514" s="126" t="s">
        <v>3793</v>
      </c>
      <c r="E514" s="127" t="s">
        <v>13</v>
      </c>
      <c r="F514" s="127">
        <v>366309</v>
      </c>
      <c r="G514" s="127"/>
      <c r="H514" s="335" t="s">
        <v>1308</v>
      </c>
      <c r="I514" s="128">
        <v>12209067.300000001</v>
      </c>
      <c r="J514" s="128">
        <v>0</v>
      </c>
      <c r="K514" s="129">
        <f t="shared" si="7"/>
        <v>12209067.300000001</v>
      </c>
      <c r="L514" s="130" t="s">
        <v>1420</v>
      </c>
    </row>
    <row r="515" spans="1:12">
      <c r="A515" s="334" t="s">
        <v>1307</v>
      </c>
      <c r="B515" s="125" t="str">
        <f>+VLOOKUP(A515,'[1]LISTA FILTRADO'!$A$2:$B$620,2,FALSE)</f>
        <v>GRACOS</v>
      </c>
      <c r="C515" s="126">
        <v>42790</v>
      </c>
      <c r="D515" s="126" t="s">
        <v>3794</v>
      </c>
      <c r="E515" s="127" t="s">
        <v>13</v>
      </c>
      <c r="F515" s="127">
        <v>366311</v>
      </c>
      <c r="G515" s="127"/>
      <c r="H515" s="335" t="s">
        <v>1308</v>
      </c>
      <c r="I515" s="128">
        <v>12209067.300000001</v>
      </c>
      <c r="J515" s="128">
        <v>0</v>
      </c>
      <c r="K515" s="129">
        <f t="shared" si="7"/>
        <v>12209067.300000001</v>
      </c>
      <c r="L515" s="130" t="s">
        <v>1420</v>
      </c>
    </row>
    <row r="516" spans="1:12">
      <c r="A516" s="334" t="s">
        <v>1307</v>
      </c>
      <c r="B516" s="125" t="str">
        <f>+VLOOKUP(A516,'[1]LISTA FILTRADO'!$A$2:$B$620,2,FALSE)</f>
        <v>GRACOS</v>
      </c>
      <c r="C516" s="126">
        <v>42790</v>
      </c>
      <c r="D516" s="126" t="s">
        <v>3795</v>
      </c>
      <c r="E516" s="127" t="s">
        <v>13</v>
      </c>
      <c r="F516" s="127">
        <v>366313</v>
      </c>
      <c r="G516" s="127"/>
      <c r="H516" s="335" t="s">
        <v>1308</v>
      </c>
      <c r="I516" s="128">
        <v>12209067.300000001</v>
      </c>
      <c r="J516" s="128">
        <v>0</v>
      </c>
      <c r="K516" s="129">
        <f t="shared" si="7"/>
        <v>12209067.300000001</v>
      </c>
      <c r="L516" s="130" t="s">
        <v>1420</v>
      </c>
    </row>
    <row r="517" spans="1:12">
      <c r="A517" s="334" t="s">
        <v>1307</v>
      </c>
      <c r="B517" s="125" t="str">
        <f>+VLOOKUP(A517,'[1]LISTA FILTRADO'!$A$2:$B$620,2,FALSE)</f>
        <v>GRACOS</v>
      </c>
      <c r="C517" s="126">
        <v>42790</v>
      </c>
      <c r="D517" s="126" t="s">
        <v>3796</v>
      </c>
      <c r="E517" s="127" t="s">
        <v>13</v>
      </c>
      <c r="F517" s="127">
        <v>366315</v>
      </c>
      <c r="G517" s="127"/>
      <c r="H517" s="335" t="s">
        <v>1308</v>
      </c>
      <c r="I517" s="128">
        <v>12209067.300000001</v>
      </c>
      <c r="J517" s="128">
        <v>0</v>
      </c>
      <c r="K517" s="129">
        <f t="shared" si="7"/>
        <v>12209067.300000001</v>
      </c>
      <c r="L517" s="130" t="s">
        <v>1420</v>
      </c>
    </row>
    <row r="518" spans="1:12">
      <c r="A518" s="334" t="s">
        <v>1307</v>
      </c>
      <c r="B518" s="125" t="str">
        <f>+VLOOKUP(A518,'[1]LISTA FILTRADO'!$A$2:$B$620,2,FALSE)</f>
        <v>GRACOS</v>
      </c>
      <c r="C518" s="126">
        <v>42790</v>
      </c>
      <c r="D518" s="126" t="s">
        <v>3797</v>
      </c>
      <c r="E518" s="127" t="s">
        <v>13</v>
      </c>
      <c r="F518" s="127">
        <v>366317</v>
      </c>
      <c r="G518" s="127"/>
      <c r="H518" s="335" t="s">
        <v>1308</v>
      </c>
      <c r="I518" s="128">
        <v>2246233.46</v>
      </c>
      <c r="J518" s="128">
        <v>0</v>
      </c>
      <c r="K518" s="129">
        <f t="shared" si="7"/>
        <v>2246233.46</v>
      </c>
      <c r="L518" s="130" t="s">
        <v>1420</v>
      </c>
    </row>
    <row r="519" spans="1:12">
      <c r="A519" s="334" t="s">
        <v>1307</v>
      </c>
      <c r="B519" s="125" t="str">
        <f>+VLOOKUP(A519,'[1]LISTA FILTRADO'!$A$2:$B$620,2,FALSE)</f>
        <v>GRACOS</v>
      </c>
      <c r="C519" s="126">
        <v>42790</v>
      </c>
      <c r="D519" s="126" t="s">
        <v>3798</v>
      </c>
      <c r="E519" s="127" t="s">
        <v>13</v>
      </c>
      <c r="F519" s="127">
        <v>366319</v>
      </c>
      <c r="G519" s="127"/>
      <c r="H519" s="335" t="s">
        <v>1308</v>
      </c>
      <c r="I519" s="128">
        <v>2246233.46</v>
      </c>
      <c r="J519" s="128">
        <v>0</v>
      </c>
      <c r="K519" s="129">
        <f t="shared" si="7"/>
        <v>2246233.46</v>
      </c>
      <c r="L519" s="130" t="s">
        <v>1420</v>
      </c>
    </row>
    <row r="520" spans="1:12">
      <c r="A520" s="334" t="s">
        <v>1307</v>
      </c>
      <c r="B520" s="125" t="str">
        <f>+VLOOKUP(A520,'[1]LISTA FILTRADO'!$A$2:$B$620,2,FALSE)</f>
        <v>GRACOS</v>
      </c>
      <c r="C520" s="126">
        <v>42790</v>
      </c>
      <c r="D520" s="126" t="s">
        <v>3799</v>
      </c>
      <c r="E520" s="127" t="s">
        <v>13</v>
      </c>
      <c r="F520" s="127">
        <v>366321</v>
      </c>
      <c r="G520" s="127"/>
      <c r="H520" s="335" t="s">
        <v>1308</v>
      </c>
      <c r="I520" s="128">
        <v>2246233.46</v>
      </c>
      <c r="J520" s="128">
        <v>0</v>
      </c>
      <c r="K520" s="129">
        <f t="shared" si="7"/>
        <v>2246233.46</v>
      </c>
      <c r="L520" s="130" t="s">
        <v>1420</v>
      </c>
    </row>
    <row r="521" spans="1:12">
      <c r="A521" s="334" t="s">
        <v>1307</v>
      </c>
      <c r="B521" s="125" t="str">
        <f>+VLOOKUP(A521,'[1]LISTA FILTRADO'!$A$2:$B$620,2,FALSE)</f>
        <v>GRACOS</v>
      </c>
      <c r="C521" s="126">
        <v>42790</v>
      </c>
      <c r="D521" s="126" t="s">
        <v>3800</v>
      </c>
      <c r="E521" s="127" t="s">
        <v>13</v>
      </c>
      <c r="F521" s="127">
        <v>366323</v>
      </c>
      <c r="G521" s="127"/>
      <c r="H521" s="335" t="s">
        <v>1308</v>
      </c>
      <c r="I521" s="128">
        <v>2246233.46</v>
      </c>
      <c r="J521" s="128">
        <v>0</v>
      </c>
      <c r="K521" s="129">
        <f t="shared" ref="K521:K584" si="8">+I521+J521</f>
        <v>2246233.46</v>
      </c>
      <c r="L521" s="130" t="s">
        <v>1420</v>
      </c>
    </row>
    <row r="522" spans="1:12">
      <c r="A522" s="334" t="s">
        <v>1307</v>
      </c>
      <c r="B522" s="125" t="str">
        <f>+VLOOKUP(A522,'[1]LISTA FILTRADO'!$A$2:$B$620,2,FALSE)</f>
        <v>GRACOS</v>
      </c>
      <c r="C522" s="126">
        <v>42790</v>
      </c>
      <c r="D522" s="126" t="s">
        <v>3801</v>
      </c>
      <c r="E522" s="127" t="s">
        <v>13</v>
      </c>
      <c r="F522" s="127">
        <v>366325</v>
      </c>
      <c r="G522" s="127"/>
      <c r="H522" s="335" t="s">
        <v>1308</v>
      </c>
      <c r="I522" s="128">
        <v>2246233.46</v>
      </c>
      <c r="J522" s="128">
        <v>0</v>
      </c>
      <c r="K522" s="129">
        <f t="shared" si="8"/>
        <v>2246233.46</v>
      </c>
      <c r="L522" s="130" t="s">
        <v>1420</v>
      </c>
    </row>
    <row r="523" spans="1:12">
      <c r="A523" s="334" t="s">
        <v>1307</v>
      </c>
      <c r="B523" s="125" t="str">
        <f>+VLOOKUP(A523,'[1]LISTA FILTRADO'!$A$2:$B$620,2,FALSE)</f>
        <v>GRACOS</v>
      </c>
      <c r="C523" s="126">
        <v>42790</v>
      </c>
      <c r="D523" s="126" t="s">
        <v>3802</v>
      </c>
      <c r="E523" s="127" t="s">
        <v>13</v>
      </c>
      <c r="F523" s="127">
        <v>366222</v>
      </c>
      <c r="G523" s="127"/>
      <c r="H523" s="335" t="s">
        <v>1308</v>
      </c>
      <c r="I523" s="128">
        <v>1910513.6400000001</v>
      </c>
      <c r="J523" s="128">
        <v>0</v>
      </c>
      <c r="K523" s="129">
        <f t="shared" si="8"/>
        <v>1910513.6400000001</v>
      </c>
      <c r="L523" s="130" t="s">
        <v>1420</v>
      </c>
    </row>
    <row r="524" spans="1:12">
      <c r="A524" s="334" t="s">
        <v>1307</v>
      </c>
      <c r="B524" s="125" t="str">
        <f>+VLOOKUP(A524,'[1]LISTA FILTRADO'!$A$2:$B$620,2,FALSE)</f>
        <v>GRACOS</v>
      </c>
      <c r="C524" s="126">
        <v>42790</v>
      </c>
      <c r="D524" s="126" t="s">
        <v>3803</v>
      </c>
      <c r="E524" s="127" t="s">
        <v>13</v>
      </c>
      <c r="F524" s="127">
        <v>366224</v>
      </c>
      <c r="G524" s="127"/>
      <c r="H524" s="335" t="s">
        <v>1308</v>
      </c>
      <c r="I524" s="128">
        <v>12209067.300000001</v>
      </c>
      <c r="J524" s="128">
        <v>0</v>
      </c>
      <c r="K524" s="129">
        <f t="shared" si="8"/>
        <v>12209067.300000001</v>
      </c>
      <c r="L524" s="130" t="s">
        <v>1420</v>
      </c>
    </row>
    <row r="525" spans="1:12">
      <c r="A525" s="334" t="s">
        <v>1307</v>
      </c>
      <c r="B525" s="125" t="str">
        <f>+VLOOKUP(A525,'[1]LISTA FILTRADO'!$A$2:$B$620,2,FALSE)</f>
        <v>GRACOS</v>
      </c>
      <c r="C525" s="126">
        <v>42790</v>
      </c>
      <c r="D525" s="126" t="s">
        <v>3804</v>
      </c>
      <c r="E525" s="127" t="s">
        <v>13</v>
      </c>
      <c r="F525" s="127">
        <v>366226</v>
      </c>
      <c r="G525" s="127"/>
      <c r="H525" s="335" t="s">
        <v>1308</v>
      </c>
      <c r="I525" s="128">
        <v>1000.6700000000001</v>
      </c>
      <c r="J525" s="128">
        <v>0</v>
      </c>
      <c r="K525" s="129">
        <f t="shared" si="8"/>
        <v>1000.6700000000001</v>
      </c>
      <c r="L525" s="130" t="s">
        <v>1420</v>
      </c>
    </row>
    <row r="526" spans="1:12">
      <c r="A526" s="334" t="s">
        <v>1307</v>
      </c>
      <c r="B526" s="125" t="str">
        <f>+VLOOKUP(A526,'[1]LISTA FILTRADO'!$A$2:$B$620,2,FALSE)</f>
        <v>GRACOS</v>
      </c>
      <c r="C526" s="126">
        <v>42790</v>
      </c>
      <c r="D526" s="126" t="s">
        <v>3805</v>
      </c>
      <c r="E526" s="127" t="s">
        <v>13</v>
      </c>
      <c r="F526" s="127">
        <v>366228</v>
      </c>
      <c r="G526" s="127"/>
      <c r="H526" s="335" t="s">
        <v>1308</v>
      </c>
      <c r="I526" s="128">
        <v>12736.76</v>
      </c>
      <c r="J526" s="128">
        <v>0</v>
      </c>
      <c r="K526" s="129">
        <f t="shared" si="8"/>
        <v>12736.76</v>
      </c>
      <c r="L526" s="130" t="s">
        <v>1420</v>
      </c>
    </row>
    <row r="527" spans="1:12">
      <c r="A527" s="334" t="s">
        <v>1307</v>
      </c>
      <c r="B527" s="125" t="str">
        <f>+VLOOKUP(A527,'[1]LISTA FILTRADO'!$A$2:$B$620,2,FALSE)</f>
        <v>GRACOS</v>
      </c>
      <c r="C527" s="126">
        <v>42790</v>
      </c>
      <c r="D527" s="126" t="s">
        <v>3806</v>
      </c>
      <c r="E527" s="127" t="s">
        <v>13</v>
      </c>
      <c r="F527" s="127">
        <v>366230</v>
      </c>
      <c r="G527" s="127"/>
      <c r="H527" s="335" t="s">
        <v>1308</v>
      </c>
      <c r="I527" s="128">
        <v>12736.76</v>
      </c>
      <c r="J527" s="128">
        <v>0</v>
      </c>
      <c r="K527" s="129">
        <f t="shared" si="8"/>
        <v>12736.76</v>
      </c>
      <c r="L527" s="130" t="s">
        <v>1420</v>
      </c>
    </row>
    <row r="528" spans="1:12">
      <c r="A528" s="334" t="s">
        <v>1307</v>
      </c>
      <c r="B528" s="125" t="str">
        <f>+VLOOKUP(A528,'[1]LISTA FILTRADO'!$A$2:$B$620,2,FALSE)</f>
        <v>GRACOS</v>
      </c>
      <c r="C528" s="126">
        <v>42790</v>
      </c>
      <c r="D528" s="126" t="s">
        <v>3807</v>
      </c>
      <c r="E528" s="127" t="s">
        <v>13</v>
      </c>
      <c r="F528" s="127">
        <v>366232</v>
      </c>
      <c r="G528" s="127"/>
      <c r="H528" s="335" t="s">
        <v>1308</v>
      </c>
      <c r="I528" s="128">
        <v>12736.76</v>
      </c>
      <c r="J528" s="128">
        <v>0</v>
      </c>
      <c r="K528" s="129">
        <f t="shared" si="8"/>
        <v>12736.76</v>
      </c>
      <c r="L528" s="130" t="s">
        <v>1420</v>
      </c>
    </row>
    <row r="529" spans="1:12">
      <c r="A529" s="334" t="s">
        <v>1307</v>
      </c>
      <c r="B529" s="125" t="str">
        <f>+VLOOKUP(A529,'[1]LISTA FILTRADO'!$A$2:$B$620,2,FALSE)</f>
        <v>GRACOS</v>
      </c>
      <c r="C529" s="126">
        <v>42790</v>
      </c>
      <c r="D529" s="126" t="s">
        <v>3808</v>
      </c>
      <c r="E529" s="127" t="s">
        <v>13</v>
      </c>
      <c r="F529" s="127">
        <v>366234</v>
      </c>
      <c r="G529" s="127"/>
      <c r="H529" s="335" t="s">
        <v>1308</v>
      </c>
      <c r="I529" s="128">
        <v>12736.76</v>
      </c>
      <c r="J529" s="128">
        <v>0</v>
      </c>
      <c r="K529" s="129">
        <f t="shared" si="8"/>
        <v>12736.76</v>
      </c>
      <c r="L529" s="130" t="s">
        <v>1420</v>
      </c>
    </row>
    <row r="530" spans="1:12">
      <c r="A530" s="334" t="s">
        <v>1307</v>
      </c>
      <c r="B530" s="125" t="str">
        <f>+VLOOKUP(A530,'[1]LISTA FILTRADO'!$A$2:$B$620,2,FALSE)</f>
        <v>GRACOS</v>
      </c>
      <c r="C530" s="126">
        <v>42790</v>
      </c>
      <c r="D530" s="126" t="s">
        <v>3809</v>
      </c>
      <c r="E530" s="127" t="s">
        <v>13</v>
      </c>
      <c r="F530" s="127">
        <v>366236</v>
      </c>
      <c r="G530" s="127"/>
      <c r="H530" s="335" t="s">
        <v>1308</v>
      </c>
      <c r="I530" s="128">
        <v>237906.58000000002</v>
      </c>
      <c r="J530" s="128">
        <v>0</v>
      </c>
      <c r="K530" s="129">
        <f t="shared" si="8"/>
        <v>237906.58000000002</v>
      </c>
      <c r="L530" s="130" t="s">
        <v>1420</v>
      </c>
    </row>
    <row r="531" spans="1:12">
      <c r="A531" s="334" t="s">
        <v>1307</v>
      </c>
      <c r="B531" s="125" t="str">
        <f>+VLOOKUP(A531,'[1]LISTA FILTRADO'!$A$2:$B$620,2,FALSE)</f>
        <v>GRACOS</v>
      </c>
      <c r="C531" s="126">
        <v>42790</v>
      </c>
      <c r="D531" s="126" t="s">
        <v>3810</v>
      </c>
      <c r="E531" s="127" t="s">
        <v>13</v>
      </c>
      <c r="F531" s="127">
        <v>366238</v>
      </c>
      <c r="G531" s="127"/>
      <c r="H531" s="335" t="s">
        <v>1308</v>
      </c>
      <c r="I531" s="128">
        <v>5060.83</v>
      </c>
      <c r="J531" s="128">
        <v>0</v>
      </c>
      <c r="K531" s="129">
        <f t="shared" si="8"/>
        <v>5060.83</v>
      </c>
      <c r="L531" s="130" t="s">
        <v>1420</v>
      </c>
    </row>
    <row r="532" spans="1:12">
      <c r="A532" s="334" t="s">
        <v>1307</v>
      </c>
      <c r="B532" s="125" t="str">
        <f>+VLOOKUP(A532,'[1]LISTA FILTRADO'!$A$2:$B$620,2,FALSE)</f>
        <v>GRACOS</v>
      </c>
      <c r="C532" s="126">
        <v>42790</v>
      </c>
      <c r="D532" s="126" t="s">
        <v>3811</v>
      </c>
      <c r="E532" s="127" t="s">
        <v>13</v>
      </c>
      <c r="F532" s="127">
        <v>366240</v>
      </c>
      <c r="G532" s="127"/>
      <c r="H532" s="335" t="s">
        <v>1308</v>
      </c>
      <c r="I532" s="128">
        <v>353.63</v>
      </c>
      <c r="J532" s="128">
        <v>0</v>
      </c>
      <c r="K532" s="129">
        <f t="shared" si="8"/>
        <v>353.63</v>
      </c>
      <c r="L532" s="130" t="s">
        <v>1420</v>
      </c>
    </row>
    <row r="533" spans="1:12">
      <c r="A533" s="334" t="s">
        <v>1307</v>
      </c>
      <c r="B533" s="125" t="str">
        <f>+VLOOKUP(A533,'[1]LISTA FILTRADO'!$A$2:$B$620,2,FALSE)</f>
        <v>GRACOS</v>
      </c>
      <c r="C533" s="126">
        <v>42790</v>
      </c>
      <c r="D533" s="126" t="s">
        <v>3812</v>
      </c>
      <c r="E533" s="127" t="s">
        <v>13</v>
      </c>
      <c r="F533" s="127">
        <v>366242</v>
      </c>
      <c r="G533" s="127"/>
      <c r="H533" s="335" t="s">
        <v>1308</v>
      </c>
      <c r="I533" s="128">
        <v>1045.33</v>
      </c>
      <c r="J533" s="128">
        <v>0</v>
      </c>
      <c r="K533" s="129">
        <f t="shared" si="8"/>
        <v>1045.33</v>
      </c>
      <c r="L533" s="130" t="s">
        <v>1420</v>
      </c>
    </row>
    <row r="534" spans="1:12">
      <c r="A534" s="334" t="s">
        <v>1307</v>
      </c>
      <c r="B534" s="125" t="str">
        <f>+VLOOKUP(A534,'[1]LISTA FILTRADO'!$A$2:$B$620,2,FALSE)</f>
        <v>GRACOS</v>
      </c>
      <c r="C534" s="126">
        <v>42790</v>
      </c>
      <c r="D534" s="126" t="s">
        <v>3813</v>
      </c>
      <c r="E534" s="127" t="s">
        <v>13</v>
      </c>
      <c r="F534" s="127">
        <v>366244</v>
      </c>
      <c r="G534" s="127"/>
      <c r="H534" s="335" t="s">
        <v>1308</v>
      </c>
      <c r="I534" s="128">
        <v>4501.46</v>
      </c>
      <c r="J534" s="128">
        <v>0</v>
      </c>
      <c r="K534" s="129">
        <f t="shared" si="8"/>
        <v>4501.46</v>
      </c>
      <c r="L534" s="130" t="s">
        <v>1420</v>
      </c>
    </row>
    <row r="535" spans="1:12">
      <c r="A535" s="334" t="s">
        <v>1307</v>
      </c>
      <c r="B535" s="125" t="str">
        <f>+VLOOKUP(A535,'[1]LISTA FILTRADO'!$A$2:$B$620,2,FALSE)</f>
        <v>GRACOS</v>
      </c>
      <c r="C535" s="126">
        <v>42790</v>
      </c>
      <c r="D535" s="126" t="s">
        <v>3814</v>
      </c>
      <c r="E535" s="127" t="s">
        <v>13</v>
      </c>
      <c r="F535" s="127">
        <v>366246</v>
      </c>
      <c r="G535" s="127"/>
      <c r="H535" s="335" t="s">
        <v>1308</v>
      </c>
      <c r="I535" s="128">
        <v>4501.46</v>
      </c>
      <c r="J535" s="128">
        <v>0</v>
      </c>
      <c r="K535" s="129">
        <f t="shared" si="8"/>
        <v>4501.46</v>
      </c>
      <c r="L535" s="130" t="s">
        <v>1420</v>
      </c>
    </row>
    <row r="536" spans="1:12">
      <c r="A536" s="334" t="s">
        <v>1307</v>
      </c>
      <c r="B536" s="125" t="str">
        <f>+VLOOKUP(A536,'[1]LISTA FILTRADO'!$A$2:$B$620,2,FALSE)</f>
        <v>GRACOS</v>
      </c>
      <c r="C536" s="126">
        <v>42790</v>
      </c>
      <c r="D536" s="126" t="s">
        <v>3815</v>
      </c>
      <c r="E536" s="127" t="s">
        <v>13</v>
      </c>
      <c r="F536" s="127">
        <v>366248</v>
      </c>
      <c r="G536" s="127"/>
      <c r="H536" s="335" t="s">
        <v>1308</v>
      </c>
      <c r="I536" s="128">
        <v>4501.46</v>
      </c>
      <c r="J536" s="128">
        <v>0</v>
      </c>
      <c r="K536" s="129">
        <f t="shared" si="8"/>
        <v>4501.46</v>
      </c>
      <c r="L536" s="130" t="s">
        <v>1420</v>
      </c>
    </row>
    <row r="537" spans="1:12">
      <c r="A537" s="334" t="s">
        <v>1307</v>
      </c>
      <c r="B537" s="125" t="str">
        <f>+VLOOKUP(A537,'[1]LISTA FILTRADO'!$A$2:$B$620,2,FALSE)</f>
        <v>GRACOS</v>
      </c>
      <c r="C537" s="126">
        <v>42790</v>
      </c>
      <c r="D537" s="126" t="s">
        <v>3816</v>
      </c>
      <c r="E537" s="127" t="s">
        <v>13</v>
      </c>
      <c r="F537" s="127">
        <v>366250</v>
      </c>
      <c r="G537" s="127"/>
      <c r="H537" s="335" t="s">
        <v>1308</v>
      </c>
      <c r="I537" s="128">
        <v>4501.46</v>
      </c>
      <c r="J537" s="128">
        <v>0</v>
      </c>
      <c r="K537" s="129">
        <f t="shared" si="8"/>
        <v>4501.46</v>
      </c>
      <c r="L537" s="130" t="s">
        <v>1420</v>
      </c>
    </row>
    <row r="538" spans="1:12">
      <c r="A538" s="334" t="s">
        <v>1307</v>
      </c>
      <c r="B538" s="125" t="str">
        <f>+VLOOKUP(A538,'[1]LISTA FILTRADO'!$A$2:$B$620,2,FALSE)</f>
        <v>GRACOS</v>
      </c>
      <c r="C538" s="126">
        <v>42790</v>
      </c>
      <c r="D538" s="126" t="s">
        <v>3817</v>
      </c>
      <c r="E538" s="127" t="s">
        <v>13</v>
      </c>
      <c r="F538" s="127">
        <v>366252</v>
      </c>
      <c r="G538" s="127"/>
      <c r="H538" s="335" t="s">
        <v>1308</v>
      </c>
      <c r="I538" s="128">
        <v>19763.87</v>
      </c>
      <c r="J538" s="128">
        <v>0</v>
      </c>
      <c r="K538" s="129">
        <f t="shared" si="8"/>
        <v>19763.87</v>
      </c>
      <c r="L538" s="130" t="s">
        <v>1420</v>
      </c>
    </row>
    <row r="539" spans="1:12">
      <c r="A539" s="334" t="s">
        <v>1307</v>
      </c>
      <c r="B539" s="125" t="str">
        <f>+VLOOKUP(A539,'[1]LISTA FILTRADO'!$A$2:$B$620,2,FALSE)</f>
        <v>GRACOS</v>
      </c>
      <c r="C539" s="126">
        <v>42790</v>
      </c>
      <c r="D539" s="126" t="s">
        <v>3818</v>
      </c>
      <c r="E539" s="127" t="s">
        <v>13</v>
      </c>
      <c r="F539" s="127">
        <v>366254</v>
      </c>
      <c r="G539" s="127"/>
      <c r="H539" s="335" t="s">
        <v>1308</v>
      </c>
      <c r="I539" s="128">
        <v>2748.46</v>
      </c>
      <c r="J539" s="128">
        <v>0</v>
      </c>
      <c r="K539" s="129">
        <f t="shared" si="8"/>
        <v>2748.46</v>
      </c>
      <c r="L539" s="130" t="s">
        <v>1420</v>
      </c>
    </row>
    <row r="540" spans="1:12">
      <c r="A540" s="334" t="s">
        <v>1307</v>
      </c>
      <c r="B540" s="125" t="str">
        <f>+VLOOKUP(A540,'[1]LISTA FILTRADO'!$A$2:$B$620,2,FALSE)</f>
        <v>GRACOS</v>
      </c>
      <c r="C540" s="126">
        <v>42790</v>
      </c>
      <c r="D540" s="126" t="s">
        <v>3819</v>
      </c>
      <c r="E540" s="127" t="s">
        <v>13</v>
      </c>
      <c r="F540" s="127">
        <v>366256</v>
      </c>
      <c r="G540" s="127"/>
      <c r="H540" s="335" t="s">
        <v>1308</v>
      </c>
      <c r="I540" s="128">
        <v>8123.89</v>
      </c>
      <c r="J540" s="128">
        <v>0</v>
      </c>
      <c r="K540" s="129">
        <f t="shared" si="8"/>
        <v>8123.89</v>
      </c>
      <c r="L540" s="130" t="s">
        <v>1420</v>
      </c>
    </row>
    <row r="541" spans="1:12">
      <c r="A541" s="334" t="s">
        <v>1307</v>
      </c>
      <c r="B541" s="125" t="str">
        <f>+VLOOKUP(A541,'[1]LISTA FILTRADO'!$A$2:$B$620,2,FALSE)</f>
        <v>GRACOS</v>
      </c>
      <c r="C541" s="126">
        <v>42790</v>
      </c>
      <c r="D541" s="126" t="s">
        <v>3820</v>
      </c>
      <c r="E541" s="127" t="s">
        <v>13</v>
      </c>
      <c r="F541" s="127">
        <v>366258</v>
      </c>
      <c r="G541" s="127"/>
      <c r="H541" s="335" t="s">
        <v>1308</v>
      </c>
      <c r="I541" s="128">
        <v>34982.980000000003</v>
      </c>
      <c r="J541" s="128">
        <v>0</v>
      </c>
      <c r="K541" s="129">
        <f t="shared" si="8"/>
        <v>34982.980000000003</v>
      </c>
      <c r="L541" s="130" t="s">
        <v>1420</v>
      </c>
    </row>
    <row r="542" spans="1:12">
      <c r="A542" s="334" t="s">
        <v>1307</v>
      </c>
      <c r="B542" s="125" t="str">
        <f>+VLOOKUP(A542,'[1]LISTA FILTRADO'!$A$2:$B$620,2,FALSE)</f>
        <v>GRACOS</v>
      </c>
      <c r="C542" s="126">
        <v>42790</v>
      </c>
      <c r="D542" s="126" t="s">
        <v>3821</v>
      </c>
      <c r="E542" s="127" t="s">
        <v>13</v>
      </c>
      <c r="F542" s="127">
        <v>366260</v>
      </c>
      <c r="G542" s="127"/>
      <c r="H542" s="335" t="s">
        <v>1308</v>
      </c>
      <c r="I542" s="128">
        <v>34982.980000000003</v>
      </c>
      <c r="J542" s="128">
        <v>0</v>
      </c>
      <c r="K542" s="129">
        <f t="shared" si="8"/>
        <v>34982.980000000003</v>
      </c>
      <c r="L542" s="130" t="s">
        <v>1420</v>
      </c>
    </row>
    <row r="543" spans="1:12">
      <c r="A543" s="334" t="s">
        <v>1307</v>
      </c>
      <c r="B543" s="125" t="str">
        <f>+VLOOKUP(A543,'[1]LISTA FILTRADO'!$A$2:$B$620,2,FALSE)</f>
        <v>GRACOS</v>
      </c>
      <c r="C543" s="126">
        <v>42790</v>
      </c>
      <c r="D543" s="126" t="s">
        <v>3822</v>
      </c>
      <c r="E543" s="127" t="s">
        <v>13</v>
      </c>
      <c r="F543" s="127">
        <v>366262</v>
      </c>
      <c r="G543" s="127"/>
      <c r="H543" s="335" t="s">
        <v>1308</v>
      </c>
      <c r="I543" s="128">
        <v>34982.980000000003</v>
      </c>
      <c r="J543" s="128">
        <v>0</v>
      </c>
      <c r="K543" s="129">
        <f t="shared" si="8"/>
        <v>34982.980000000003</v>
      </c>
      <c r="L543" s="130" t="s">
        <v>1420</v>
      </c>
    </row>
    <row r="544" spans="1:12">
      <c r="A544" s="334" t="s">
        <v>1307</v>
      </c>
      <c r="B544" s="125" t="str">
        <f>+VLOOKUP(A544,'[1]LISTA FILTRADO'!$A$2:$B$620,2,FALSE)</f>
        <v>GRACOS</v>
      </c>
      <c r="C544" s="126">
        <v>42790</v>
      </c>
      <c r="D544" s="126" t="s">
        <v>3823</v>
      </c>
      <c r="E544" s="127" t="s">
        <v>13</v>
      </c>
      <c r="F544" s="127">
        <v>366264</v>
      </c>
      <c r="G544" s="127"/>
      <c r="H544" s="335" t="s">
        <v>1308</v>
      </c>
      <c r="I544" s="128">
        <v>34982.980000000003</v>
      </c>
      <c r="J544" s="128">
        <v>0</v>
      </c>
      <c r="K544" s="129">
        <f t="shared" si="8"/>
        <v>34982.980000000003</v>
      </c>
      <c r="L544" s="130" t="s">
        <v>1420</v>
      </c>
    </row>
    <row r="545" spans="1:12">
      <c r="A545" s="334" t="s">
        <v>1307</v>
      </c>
      <c r="B545" s="125" t="str">
        <f>+VLOOKUP(A545,'[1]LISTA FILTRADO'!$A$2:$B$620,2,FALSE)</f>
        <v>GRACOS</v>
      </c>
      <c r="C545" s="126">
        <v>42790</v>
      </c>
      <c r="D545" s="126" t="s">
        <v>3824</v>
      </c>
      <c r="E545" s="127" t="s">
        <v>13</v>
      </c>
      <c r="F545" s="127">
        <v>366266</v>
      </c>
      <c r="G545" s="127"/>
      <c r="H545" s="335" t="s">
        <v>1308</v>
      </c>
      <c r="I545" s="128">
        <v>3456.14</v>
      </c>
      <c r="J545" s="128">
        <v>0</v>
      </c>
      <c r="K545" s="129">
        <f t="shared" si="8"/>
        <v>3456.14</v>
      </c>
      <c r="L545" s="130" t="s">
        <v>1420</v>
      </c>
    </row>
    <row r="546" spans="1:12">
      <c r="A546" s="334" t="s">
        <v>1307</v>
      </c>
      <c r="B546" s="125" t="str">
        <f>+VLOOKUP(A546,'[1]LISTA FILTRADO'!$A$2:$B$620,2,FALSE)</f>
        <v>GRACOS</v>
      </c>
      <c r="C546" s="126">
        <v>42790</v>
      </c>
      <c r="D546" s="126" t="s">
        <v>3825</v>
      </c>
      <c r="E546" s="127" t="s">
        <v>13</v>
      </c>
      <c r="F546" s="127">
        <v>366268</v>
      </c>
      <c r="G546" s="127"/>
      <c r="H546" s="335" t="s">
        <v>1308</v>
      </c>
      <c r="I546" s="128">
        <v>4147.83</v>
      </c>
      <c r="J546" s="128">
        <v>0</v>
      </c>
      <c r="K546" s="129">
        <f t="shared" si="8"/>
        <v>4147.83</v>
      </c>
      <c r="L546" s="130" t="s">
        <v>1420</v>
      </c>
    </row>
    <row r="547" spans="1:12">
      <c r="A547" s="334" t="s">
        <v>1307</v>
      </c>
      <c r="B547" s="125" t="str">
        <f>+VLOOKUP(A547,'[1]LISTA FILTRADO'!$A$2:$B$620,2,FALSE)</f>
        <v>GRACOS</v>
      </c>
      <c r="C547" s="126">
        <v>42790</v>
      </c>
      <c r="D547" s="126" t="s">
        <v>3826</v>
      </c>
      <c r="E547" s="127" t="s">
        <v>13</v>
      </c>
      <c r="F547" s="127">
        <v>366270</v>
      </c>
      <c r="G547" s="127"/>
      <c r="H547" s="335" t="s">
        <v>1308</v>
      </c>
      <c r="I547" s="128">
        <v>1958.32</v>
      </c>
      <c r="J547" s="128">
        <v>0</v>
      </c>
      <c r="K547" s="129">
        <f t="shared" si="8"/>
        <v>1958.32</v>
      </c>
      <c r="L547" s="130" t="s">
        <v>1420</v>
      </c>
    </row>
    <row r="548" spans="1:12">
      <c r="A548" s="334" t="s">
        <v>1307</v>
      </c>
      <c r="B548" s="125" t="str">
        <f>+VLOOKUP(A548,'[1]LISTA FILTRADO'!$A$2:$B$620,2,FALSE)</f>
        <v>GRACOS</v>
      </c>
      <c r="C548" s="126">
        <v>42790</v>
      </c>
      <c r="D548" s="126" t="s">
        <v>3827</v>
      </c>
      <c r="E548" s="127" t="s">
        <v>13</v>
      </c>
      <c r="F548" s="127">
        <v>366272</v>
      </c>
      <c r="G548" s="127"/>
      <c r="H548" s="335" t="s">
        <v>1308</v>
      </c>
      <c r="I548" s="128">
        <v>5541.03</v>
      </c>
      <c r="J548" s="128">
        <v>0</v>
      </c>
      <c r="K548" s="129">
        <f t="shared" si="8"/>
        <v>5541.03</v>
      </c>
      <c r="L548" s="130" t="s">
        <v>1420</v>
      </c>
    </row>
    <row r="549" spans="1:12">
      <c r="A549" s="334" t="s">
        <v>1307</v>
      </c>
      <c r="B549" s="125" t="str">
        <f>+VLOOKUP(A549,'[1]LISTA FILTRADO'!$A$2:$B$620,2,FALSE)</f>
        <v>GRACOS</v>
      </c>
      <c r="C549" s="126">
        <v>42790</v>
      </c>
      <c r="D549" s="126" t="s">
        <v>3828</v>
      </c>
      <c r="E549" s="127" t="s">
        <v>13</v>
      </c>
      <c r="F549" s="127">
        <v>366381</v>
      </c>
      <c r="G549" s="127"/>
      <c r="H549" s="335" t="s">
        <v>1308</v>
      </c>
      <c r="I549" s="128">
        <v>4095893.75</v>
      </c>
      <c r="J549" s="128">
        <v>0</v>
      </c>
      <c r="K549" s="129">
        <f t="shared" si="8"/>
        <v>4095893.75</v>
      </c>
      <c r="L549" s="130" t="s">
        <v>1420</v>
      </c>
    </row>
    <row r="550" spans="1:12">
      <c r="A550" s="334" t="s">
        <v>1307</v>
      </c>
      <c r="B550" s="125" t="str">
        <f>+VLOOKUP(A550,'[1]LISTA FILTRADO'!$A$2:$B$620,2,FALSE)</f>
        <v>GRACOS</v>
      </c>
      <c r="C550" s="126">
        <v>42790</v>
      </c>
      <c r="D550" s="126" t="s">
        <v>3829</v>
      </c>
      <c r="E550" s="127" t="s">
        <v>13</v>
      </c>
      <c r="F550" s="127">
        <v>366383</v>
      </c>
      <c r="G550" s="127"/>
      <c r="H550" s="335" t="s">
        <v>1308</v>
      </c>
      <c r="I550" s="128">
        <v>1933827.21</v>
      </c>
      <c r="J550" s="128">
        <v>0</v>
      </c>
      <c r="K550" s="129">
        <f t="shared" si="8"/>
        <v>1933827.21</v>
      </c>
      <c r="L550" s="130" t="s">
        <v>1420</v>
      </c>
    </row>
    <row r="551" spans="1:12">
      <c r="A551" s="334" t="s">
        <v>1307</v>
      </c>
      <c r="B551" s="125" t="str">
        <f>+VLOOKUP(A551,'[1]LISTA FILTRADO'!$A$2:$B$620,2,FALSE)</f>
        <v>GRACOS</v>
      </c>
      <c r="C551" s="126">
        <v>42790</v>
      </c>
      <c r="D551" s="126" t="s">
        <v>3830</v>
      </c>
      <c r="E551" s="127" t="s">
        <v>13</v>
      </c>
      <c r="F551" s="127">
        <v>366385</v>
      </c>
      <c r="G551" s="127"/>
      <c r="H551" s="335" t="s">
        <v>1308</v>
      </c>
      <c r="I551" s="128">
        <v>11249853.26</v>
      </c>
      <c r="J551" s="128">
        <v>0</v>
      </c>
      <c r="K551" s="129">
        <f t="shared" si="8"/>
        <v>11249853.26</v>
      </c>
      <c r="L551" s="130" t="s">
        <v>1420</v>
      </c>
    </row>
    <row r="552" spans="1:12">
      <c r="A552" s="334" t="s">
        <v>1307</v>
      </c>
      <c r="B552" s="125" t="str">
        <f>+VLOOKUP(A552,'[1]LISTA FILTRADO'!$A$2:$B$620,2,FALSE)</f>
        <v>GRACOS</v>
      </c>
      <c r="C552" s="126">
        <v>42790</v>
      </c>
      <c r="D552" s="126" t="s">
        <v>3831</v>
      </c>
      <c r="E552" s="127" t="s">
        <v>13</v>
      </c>
      <c r="F552" s="127">
        <v>366387</v>
      </c>
      <c r="G552" s="127"/>
      <c r="H552" s="335" t="s">
        <v>1308</v>
      </c>
      <c r="I552" s="128">
        <v>5311483.5599999996</v>
      </c>
      <c r="J552" s="128">
        <v>0</v>
      </c>
      <c r="K552" s="129">
        <f t="shared" si="8"/>
        <v>5311483.5599999996</v>
      </c>
      <c r="L552" s="130" t="s">
        <v>1420</v>
      </c>
    </row>
    <row r="553" spans="1:12">
      <c r="A553" s="334" t="s">
        <v>1307</v>
      </c>
      <c r="B553" s="125" t="str">
        <f>+VLOOKUP(A553,'[1]LISTA FILTRADO'!$A$2:$B$620,2,FALSE)</f>
        <v>GRACOS</v>
      </c>
      <c r="C553" s="126">
        <v>42790</v>
      </c>
      <c r="D553" s="126" t="s">
        <v>3832</v>
      </c>
      <c r="E553" s="127" t="s">
        <v>13</v>
      </c>
      <c r="F553" s="127">
        <v>366389</v>
      </c>
      <c r="G553" s="127"/>
      <c r="H553" s="335" t="s">
        <v>1308</v>
      </c>
      <c r="I553" s="128">
        <v>9373840.2799999993</v>
      </c>
      <c r="J553" s="128">
        <v>0</v>
      </c>
      <c r="K553" s="129">
        <f t="shared" si="8"/>
        <v>9373840.2799999993</v>
      </c>
      <c r="L553" s="130" t="s">
        <v>1420</v>
      </c>
    </row>
    <row r="554" spans="1:12">
      <c r="A554" s="334" t="s">
        <v>1307</v>
      </c>
      <c r="B554" s="125" t="str">
        <f>+VLOOKUP(A554,'[1]LISTA FILTRADO'!$A$2:$B$620,2,FALSE)</f>
        <v>GRACOS</v>
      </c>
      <c r="C554" s="126">
        <v>42790</v>
      </c>
      <c r="D554" s="126" t="s">
        <v>3833</v>
      </c>
      <c r="E554" s="127" t="s">
        <v>13</v>
      </c>
      <c r="F554" s="127">
        <v>366391</v>
      </c>
      <c r="G554" s="127"/>
      <c r="H554" s="335" t="s">
        <v>1308</v>
      </c>
      <c r="I554" s="128">
        <v>2069756.53</v>
      </c>
      <c r="J554" s="128">
        <v>0</v>
      </c>
      <c r="K554" s="129">
        <f t="shared" si="8"/>
        <v>2069756.53</v>
      </c>
      <c r="L554" s="130" t="s">
        <v>1420</v>
      </c>
    </row>
    <row r="555" spans="1:12">
      <c r="A555" s="334" t="s">
        <v>1307</v>
      </c>
      <c r="B555" s="125" t="str">
        <f>+VLOOKUP(A555,'[1]LISTA FILTRADO'!$A$2:$B$620,2,FALSE)</f>
        <v>GRACOS</v>
      </c>
      <c r="C555" s="126">
        <v>42790</v>
      </c>
      <c r="D555" s="126" t="s">
        <v>3834</v>
      </c>
      <c r="E555" s="127" t="s">
        <v>13</v>
      </c>
      <c r="F555" s="127">
        <v>366393</v>
      </c>
      <c r="G555" s="127"/>
      <c r="H555" s="335" t="s">
        <v>1308</v>
      </c>
      <c r="I555" s="128">
        <v>977210.77</v>
      </c>
      <c r="J555" s="128">
        <v>0</v>
      </c>
      <c r="K555" s="129">
        <f t="shared" si="8"/>
        <v>977210.77</v>
      </c>
      <c r="L555" s="130" t="s">
        <v>1420</v>
      </c>
    </row>
    <row r="556" spans="1:12">
      <c r="A556" s="334" t="s">
        <v>1307</v>
      </c>
      <c r="B556" s="125" t="str">
        <f>+VLOOKUP(A556,'[1]LISTA FILTRADO'!$A$2:$B$620,2,FALSE)</f>
        <v>GRACOS</v>
      </c>
      <c r="C556" s="126">
        <v>42790</v>
      </c>
      <c r="D556" s="126" t="s">
        <v>3835</v>
      </c>
      <c r="E556" s="127" t="s">
        <v>13</v>
      </c>
      <c r="F556" s="127">
        <v>366395</v>
      </c>
      <c r="G556" s="127"/>
      <c r="H556" s="335" t="s">
        <v>1308</v>
      </c>
      <c r="I556" s="128">
        <v>1724606.26</v>
      </c>
      <c r="J556" s="128">
        <v>0</v>
      </c>
      <c r="K556" s="129">
        <f t="shared" si="8"/>
        <v>1724606.26</v>
      </c>
      <c r="L556" s="130" t="s">
        <v>1420</v>
      </c>
    </row>
    <row r="557" spans="1:12">
      <c r="A557" s="334" t="s">
        <v>1307</v>
      </c>
      <c r="B557" s="125" t="str">
        <f>+VLOOKUP(A557,'[1]LISTA FILTRADO'!$A$2:$B$620,2,FALSE)</f>
        <v>GRACOS</v>
      </c>
      <c r="C557" s="126">
        <v>42790</v>
      </c>
      <c r="D557" s="126" t="s">
        <v>3836</v>
      </c>
      <c r="E557" s="127" t="s">
        <v>13</v>
      </c>
      <c r="F557" s="127">
        <v>366397</v>
      </c>
      <c r="G557" s="127"/>
      <c r="H557" s="335" t="s">
        <v>1308</v>
      </c>
      <c r="I557" s="128">
        <v>14580166.890000001</v>
      </c>
      <c r="J557" s="128">
        <v>0</v>
      </c>
      <c r="K557" s="129">
        <f t="shared" si="8"/>
        <v>14580166.890000001</v>
      </c>
      <c r="L557" s="130" t="s">
        <v>1420</v>
      </c>
    </row>
    <row r="558" spans="1:12">
      <c r="A558" s="334" t="s">
        <v>1307</v>
      </c>
      <c r="B558" s="125" t="str">
        <f>+VLOOKUP(A558,'[1]LISTA FILTRADO'!$A$2:$B$620,2,FALSE)</f>
        <v>GRACOS</v>
      </c>
      <c r="C558" s="126">
        <v>42790</v>
      </c>
      <c r="D558" s="126" t="s">
        <v>3837</v>
      </c>
      <c r="E558" s="127" t="s">
        <v>13</v>
      </c>
      <c r="F558" s="127">
        <v>366399</v>
      </c>
      <c r="G558" s="127"/>
      <c r="H558" s="335" t="s">
        <v>1308</v>
      </c>
      <c r="I558" s="128">
        <v>14295665.68</v>
      </c>
      <c r="J558" s="128">
        <v>0</v>
      </c>
      <c r="K558" s="129">
        <f t="shared" si="8"/>
        <v>14295665.68</v>
      </c>
      <c r="L558" s="130" t="s">
        <v>1420</v>
      </c>
    </row>
    <row r="559" spans="1:12">
      <c r="A559" s="334" t="s">
        <v>1307</v>
      </c>
      <c r="B559" s="125" t="str">
        <f>+VLOOKUP(A559,'[1]LISTA FILTRADO'!$A$2:$B$620,2,FALSE)</f>
        <v>GRACOS</v>
      </c>
      <c r="C559" s="126">
        <v>42790</v>
      </c>
      <c r="D559" s="126" t="s">
        <v>3838</v>
      </c>
      <c r="E559" s="127" t="s">
        <v>13</v>
      </c>
      <c r="F559" s="127">
        <v>366401</v>
      </c>
      <c r="G559" s="127"/>
      <c r="H559" s="335" t="s">
        <v>1308</v>
      </c>
      <c r="I559" s="128">
        <v>18331948.850000001</v>
      </c>
      <c r="J559" s="128">
        <v>0</v>
      </c>
      <c r="K559" s="129">
        <f t="shared" si="8"/>
        <v>18331948.850000001</v>
      </c>
      <c r="L559" s="130" t="s">
        <v>1420</v>
      </c>
    </row>
    <row r="560" spans="1:12">
      <c r="A560" s="334" t="s">
        <v>1307</v>
      </c>
      <c r="B560" s="125" t="str">
        <f>+VLOOKUP(A560,'[1]LISTA FILTRADO'!$A$2:$B$620,2,FALSE)</f>
        <v>GRACOS</v>
      </c>
      <c r="C560" s="126">
        <v>42790</v>
      </c>
      <c r="D560" s="126" t="s">
        <v>3839</v>
      </c>
      <c r="E560" s="127" t="s">
        <v>13</v>
      </c>
      <c r="F560" s="127">
        <v>366403</v>
      </c>
      <c r="G560" s="127"/>
      <c r="H560" s="335" t="s">
        <v>1308</v>
      </c>
      <c r="I560" s="128">
        <v>7060518.9699999997</v>
      </c>
      <c r="J560" s="128">
        <v>0</v>
      </c>
      <c r="K560" s="129">
        <f t="shared" si="8"/>
        <v>7060518.9699999997</v>
      </c>
      <c r="L560" s="130" t="s">
        <v>1420</v>
      </c>
    </row>
    <row r="561" spans="1:12">
      <c r="A561" s="334" t="s">
        <v>1307</v>
      </c>
      <c r="B561" s="125" t="str">
        <f>+VLOOKUP(A561,'[1]LISTA FILTRADO'!$A$2:$B$620,2,FALSE)</f>
        <v>GRACOS</v>
      </c>
      <c r="C561" s="126">
        <v>42790</v>
      </c>
      <c r="D561" s="126" t="s">
        <v>3840</v>
      </c>
      <c r="E561" s="127" t="s">
        <v>13</v>
      </c>
      <c r="F561" s="127">
        <v>366405</v>
      </c>
      <c r="G561" s="127"/>
      <c r="H561" s="335" t="s">
        <v>1308</v>
      </c>
      <c r="I561" s="128">
        <v>83029395.890000001</v>
      </c>
      <c r="J561" s="128">
        <v>0</v>
      </c>
      <c r="K561" s="129">
        <f t="shared" si="8"/>
        <v>83029395.890000001</v>
      </c>
      <c r="L561" s="130" t="s">
        <v>1420</v>
      </c>
    </row>
    <row r="562" spans="1:12">
      <c r="A562" s="334" t="s">
        <v>1307</v>
      </c>
      <c r="B562" s="125" t="str">
        <f>+VLOOKUP(A562,'[1]LISTA FILTRADO'!$A$2:$B$620,2,FALSE)</f>
        <v>GRACOS</v>
      </c>
      <c r="C562" s="126">
        <v>42790</v>
      </c>
      <c r="D562" s="126" t="s">
        <v>3841</v>
      </c>
      <c r="E562" s="127" t="s">
        <v>13</v>
      </c>
      <c r="F562" s="127">
        <v>366407</v>
      </c>
      <c r="G562" s="127"/>
      <c r="H562" s="335" t="s">
        <v>1308</v>
      </c>
      <c r="I562" s="128">
        <v>35685986.789999999</v>
      </c>
      <c r="J562" s="128">
        <v>0</v>
      </c>
      <c r="K562" s="129">
        <f t="shared" si="8"/>
        <v>35685986.789999999</v>
      </c>
      <c r="L562" s="130" t="s">
        <v>1420</v>
      </c>
    </row>
    <row r="563" spans="1:12">
      <c r="A563" s="334" t="s">
        <v>1307</v>
      </c>
      <c r="B563" s="125" t="str">
        <f>+VLOOKUP(A563,'[1]LISTA FILTRADO'!$A$2:$B$620,2,FALSE)</f>
        <v>GRACOS</v>
      </c>
      <c r="C563" s="126">
        <v>42790</v>
      </c>
      <c r="D563" s="126" t="s">
        <v>3842</v>
      </c>
      <c r="E563" s="127" t="s">
        <v>13</v>
      </c>
      <c r="F563" s="127">
        <v>366409</v>
      </c>
      <c r="G563" s="127"/>
      <c r="H563" s="335" t="s">
        <v>1308</v>
      </c>
      <c r="I563" s="128">
        <v>6266547.3700000001</v>
      </c>
      <c r="J563" s="128">
        <v>0</v>
      </c>
      <c r="K563" s="129">
        <f t="shared" si="8"/>
        <v>6266547.3700000001</v>
      </c>
      <c r="L563" s="130" t="s">
        <v>1420</v>
      </c>
    </row>
    <row r="564" spans="1:12">
      <c r="A564" s="334" t="s">
        <v>1307</v>
      </c>
      <c r="B564" s="125" t="str">
        <f>+VLOOKUP(A564,'[1]LISTA FILTRADO'!$A$2:$B$620,2,FALSE)</f>
        <v>GRACOS</v>
      </c>
      <c r="C564" s="126">
        <v>42790</v>
      </c>
      <c r="D564" s="126" t="s">
        <v>3843</v>
      </c>
      <c r="E564" s="127" t="s">
        <v>13</v>
      </c>
      <c r="F564" s="127">
        <v>366411</v>
      </c>
      <c r="G564" s="127"/>
      <c r="H564" s="335" t="s">
        <v>1308</v>
      </c>
      <c r="I564" s="128">
        <v>7195.7300000000005</v>
      </c>
      <c r="J564" s="128">
        <v>0</v>
      </c>
      <c r="K564" s="129">
        <f t="shared" si="8"/>
        <v>7195.7300000000005</v>
      </c>
      <c r="L564" s="130" t="s">
        <v>1420</v>
      </c>
    </row>
    <row r="565" spans="1:12">
      <c r="A565" s="334" t="s">
        <v>1307</v>
      </c>
      <c r="B565" s="125" t="str">
        <f>+VLOOKUP(A565,'[1]LISTA FILTRADO'!$A$2:$B$620,2,FALSE)</f>
        <v>GRACOS</v>
      </c>
      <c r="C565" s="126">
        <v>42790</v>
      </c>
      <c r="D565" s="126" t="s">
        <v>3844</v>
      </c>
      <c r="E565" s="127" t="s">
        <v>13</v>
      </c>
      <c r="F565" s="127">
        <v>366413</v>
      </c>
      <c r="G565" s="127"/>
      <c r="H565" s="335" t="s">
        <v>1308</v>
      </c>
      <c r="I565" s="128">
        <v>14319.36</v>
      </c>
      <c r="J565" s="128">
        <v>0</v>
      </c>
      <c r="K565" s="129">
        <f t="shared" si="8"/>
        <v>14319.36</v>
      </c>
      <c r="L565" s="130" t="s">
        <v>1420</v>
      </c>
    </row>
    <row r="566" spans="1:12">
      <c r="A566" s="334" t="s">
        <v>1307</v>
      </c>
      <c r="B566" s="125" t="str">
        <f>+VLOOKUP(A566,'[1]LISTA FILTRADO'!$A$2:$B$620,2,FALSE)</f>
        <v>GRACOS</v>
      </c>
      <c r="C566" s="126">
        <v>42790</v>
      </c>
      <c r="D566" s="126" t="s">
        <v>3845</v>
      </c>
      <c r="E566" s="127" t="s">
        <v>13</v>
      </c>
      <c r="F566" s="127">
        <v>366415</v>
      </c>
      <c r="G566" s="127"/>
      <c r="H566" s="335" t="s">
        <v>1308</v>
      </c>
      <c r="I566" s="128">
        <v>2957.76</v>
      </c>
      <c r="J566" s="128">
        <v>0</v>
      </c>
      <c r="K566" s="129">
        <f t="shared" si="8"/>
        <v>2957.76</v>
      </c>
      <c r="L566" s="130" t="s">
        <v>1420</v>
      </c>
    </row>
    <row r="567" spans="1:12">
      <c r="A567" s="334" t="s">
        <v>1307</v>
      </c>
      <c r="B567" s="125" t="str">
        <f>+VLOOKUP(A567,'[1]LISTA FILTRADO'!$A$2:$B$620,2,FALSE)</f>
        <v>GRACOS</v>
      </c>
      <c r="C567" s="126">
        <v>42790</v>
      </c>
      <c r="D567" s="126" t="s">
        <v>3846</v>
      </c>
      <c r="E567" s="127" t="s">
        <v>13</v>
      </c>
      <c r="F567" s="127">
        <v>366417</v>
      </c>
      <c r="G567" s="127"/>
      <c r="H567" s="335" t="s">
        <v>1308</v>
      </c>
      <c r="I567" s="128">
        <v>12736.76</v>
      </c>
      <c r="J567" s="128">
        <v>0</v>
      </c>
      <c r="K567" s="129">
        <f t="shared" si="8"/>
        <v>12736.76</v>
      </c>
      <c r="L567" s="130" t="s">
        <v>1420</v>
      </c>
    </row>
    <row r="568" spans="1:12">
      <c r="A568" s="334" t="s">
        <v>1307</v>
      </c>
      <c r="B568" s="125" t="str">
        <f>+VLOOKUP(A568,'[1]LISTA FILTRADO'!$A$2:$B$620,2,FALSE)</f>
        <v>GRACOS</v>
      </c>
      <c r="C568" s="126">
        <v>42790</v>
      </c>
      <c r="D568" s="126" t="s">
        <v>3847</v>
      </c>
      <c r="E568" s="127" t="s">
        <v>13</v>
      </c>
      <c r="F568" s="127">
        <v>366419</v>
      </c>
      <c r="G568" s="127"/>
      <c r="H568" s="335" t="s">
        <v>1308</v>
      </c>
      <c r="I568" s="128">
        <v>2543.14</v>
      </c>
      <c r="J568" s="128">
        <v>0</v>
      </c>
      <c r="K568" s="129">
        <f t="shared" si="8"/>
        <v>2543.14</v>
      </c>
      <c r="L568" s="130" t="s">
        <v>1420</v>
      </c>
    </row>
    <row r="569" spans="1:12">
      <c r="A569" s="334" t="s">
        <v>1307</v>
      </c>
      <c r="B569" s="125" t="str">
        <f>+VLOOKUP(A569,'[1]LISTA FILTRADO'!$A$2:$B$620,2,FALSE)</f>
        <v>GRACOS</v>
      </c>
      <c r="C569" s="126">
        <v>42790</v>
      </c>
      <c r="D569" s="126" t="s">
        <v>3848</v>
      </c>
      <c r="E569" s="127" t="s">
        <v>13</v>
      </c>
      <c r="F569" s="127">
        <v>366421</v>
      </c>
      <c r="G569" s="127"/>
      <c r="H569" s="335" t="s">
        <v>1308</v>
      </c>
      <c r="I569" s="128">
        <v>4501.46</v>
      </c>
      <c r="J569" s="128">
        <v>0</v>
      </c>
      <c r="K569" s="129">
        <f t="shared" si="8"/>
        <v>4501.46</v>
      </c>
      <c r="L569" s="130" t="s">
        <v>1420</v>
      </c>
    </row>
    <row r="570" spans="1:12">
      <c r="A570" s="334" t="s">
        <v>1307</v>
      </c>
      <c r="B570" s="125" t="str">
        <f>+VLOOKUP(A570,'[1]LISTA FILTRADO'!$A$2:$B$620,2,FALSE)</f>
        <v>GRACOS</v>
      </c>
      <c r="C570" s="126">
        <v>42790</v>
      </c>
      <c r="D570" s="126" t="s">
        <v>3849</v>
      </c>
      <c r="E570" s="127" t="s">
        <v>13</v>
      </c>
      <c r="F570" s="127">
        <v>366423</v>
      </c>
      <c r="G570" s="127"/>
      <c r="H570" s="335" t="s">
        <v>1308</v>
      </c>
      <c r="I570" s="128">
        <v>39329.82</v>
      </c>
      <c r="J570" s="128">
        <v>0</v>
      </c>
      <c r="K570" s="129">
        <f t="shared" si="8"/>
        <v>39329.82</v>
      </c>
      <c r="L570" s="130" t="s">
        <v>1420</v>
      </c>
    </row>
    <row r="571" spans="1:12">
      <c r="A571" s="334" t="s">
        <v>1307</v>
      </c>
      <c r="B571" s="125" t="str">
        <f>+VLOOKUP(A571,'[1]LISTA FILTRADO'!$A$2:$B$620,2,FALSE)</f>
        <v>GRACOS</v>
      </c>
      <c r="C571" s="126">
        <v>42790</v>
      </c>
      <c r="D571" s="126" t="s">
        <v>3850</v>
      </c>
      <c r="E571" s="127" t="s">
        <v>13</v>
      </c>
      <c r="F571" s="127">
        <v>366425</v>
      </c>
      <c r="G571" s="127"/>
      <c r="H571" s="335" t="s">
        <v>1308</v>
      </c>
      <c r="I571" s="128">
        <v>34982.980000000003</v>
      </c>
      <c r="J571" s="128">
        <v>0</v>
      </c>
      <c r="K571" s="129">
        <f t="shared" si="8"/>
        <v>34982.980000000003</v>
      </c>
      <c r="L571" s="130" t="s">
        <v>1420</v>
      </c>
    </row>
    <row r="572" spans="1:12">
      <c r="A572" s="334" t="s">
        <v>1307</v>
      </c>
      <c r="B572" s="125" t="str">
        <f>+VLOOKUP(A572,'[1]LISTA FILTRADO'!$A$2:$B$620,2,FALSE)</f>
        <v>GRACOS</v>
      </c>
      <c r="C572" s="126">
        <v>42790</v>
      </c>
      <c r="D572" s="126" t="s">
        <v>3851</v>
      </c>
      <c r="E572" s="127" t="s">
        <v>13</v>
      </c>
      <c r="F572" s="127">
        <v>366427</v>
      </c>
      <c r="G572" s="127"/>
      <c r="H572" s="335" t="s">
        <v>1308</v>
      </c>
      <c r="I572" s="128">
        <v>41776.99</v>
      </c>
      <c r="J572" s="128">
        <v>0</v>
      </c>
      <c r="K572" s="129">
        <f t="shared" si="8"/>
        <v>41776.99</v>
      </c>
      <c r="L572" s="130" t="s">
        <v>1420</v>
      </c>
    </row>
    <row r="573" spans="1:12">
      <c r="A573" s="334" t="s">
        <v>1307</v>
      </c>
      <c r="B573" s="125" t="str">
        <f>+VLOOKUP(A573,'[1]LISTA FILTRADO'!$A$2:$B$620,2,FALSE)</f>
        <v>GRACOS</v>
      </c>
      <c r="C573" s="126">
        <v>42790</v>
      </c>
      <c r="D573" s="126" t="s">
        <v>3852</v>
      </c>
      <c r="E573" s="127" t="s">
        <v>13</v>
      </c>
      <c r="F573" s="127">
        <v>366429</v>
      </c>
      <c r="G573" s="127"/>
      <c r="H573" s="335" t="s">
        <v>1308</v>
      </c>
      <c r="I573" s="128">
        <v>11736.09</v>
      </c>
      <c r="J573" s="128">
        <v>0</v>
      </c>
      <c r="K573" s="129">
        <f t="shared" si="8"/>
        <v>11736.09</v>
      </c>
      <c r="L573" s="130" t="s">
        <v>1420</v>
      </c>
    </row>
    <row r="574" spans="1:12">
      <c r="A574" s="334" t="s">
        <v>1307</v>
      </c>
      <c r="B574" s="125" t="str">
        <f>+VLOOKUP(A574,'[1]LISTA FILTRADO'!$A$2:$B$620,2,FALSE)</f>
        <v>GRACOS</v>
      </c>
      <c r="C574" s="126">
        <v>42790</v>
      </c>
      <c r="D574" s="126" t="s">
        <v>3853</v>
      </c>
      <c r="E574" s="127" t="s">
        <v>13</v>
      </c>
      <c r="F574" s="127">
        <v>366431</v>
      </c>
      <c r="G574" s="127"/>
      <c r="H574" s="335" t="s">
        <v>1308</v>
      </c>
      <c r="I574" s="128">
        <v>32234.52</v>
      </c>
      <c r="J574" s="128">
        <v>0</v>
      </c>
      <c r="K574" s="129">
        <f t="shared" si="8"/>
        <v>32234.52</v>
      </c>
      <c r="L574" s="130" t="s">
        <v>1420</v>
      </c>
    </row>
    <row r="575" spans="1:12">
      <c r="A575" s="334" t="s">
        <v>1307</v>
      </c>
      <c r="B575" s="125" t="str">
        <f>+VLOOKUP(A575,'[1]LISTA FILTRADO'!$A$2:$B$620,2,FALSE)</f>
        <v>GRACOS</v>
      </c>
      <c r="C575" s="126">
        <v>42790</v>
      </c>
      <c r="D575" s="126" t="s">
        <v>3854</v>
      </c>
      <c r="E575" s="127" t="s">
        <v>13</v>
      </c>
      <c r="F575" s="127">
        <v>366327</v>
      </c>
      <c r="G575" s="127"/>
      <c r="H575" s="335" t="s">
        <v>1308</v>
      </c>
      <c r="I575" s="128">
        <v>1079355.83</v>
      </c>
      <c r="J575" s="128">
        <v>0</v>
      </c>
      <c r="K575" s="129">
        <f t="shared" si="8"/>
        <v>1079355.83</v>
      </c>
      <c r="L575" s="130" t="s">
        <v>1420</v>
      </c>
    </row>
    <row r="576" spans="1:12">
      <c r="A576" s="334" t="s">
        <v>1307</v>
      </c>
      <c r="B576" s="125" t="str">
        <f>+VLOOKUP(A576,'[1]LISTA FILTRADO'!$A$2:$B$620,2,FALSE)</f>
        <v>GRACOS</v>
      </c>
      <c r="C576" s="126">
        <v>42790</v>
      </c>
      <c r="D576" s="126" t="s">
        <v>3855</v>
      </c>
      <c r="E576" s="127" t="s">
        <v>13</v>
      </c>
      <c r="F576" s="127">
        <v>366329</v>
      </c>
      <c r="G576" s="127"/>
      <c r="H576" s="335" t="s">
        <v>1308</v>
      </c>
      <c r="I576" s="128">
        <v>150100.85</v>
      </c>
      <c r="J576" s="128">
        <v>0</v>
      </c>
      <c r="K576" s="129">
        <f t="shared" si="8"/>
        <v>150100.85</v>
      </c>
      <c r="L576" s="130" t="s">
        <v>1420</v>
      </c>
    </row>
    <row r="577" spans="1:12">
      <c r="A577" s="334" t="s">
        <v>1307</v>
      </c>
      <c r="B577" s="125" t="str">
        <f>+VLOOKUP(A577,'[1]LISTA FILTRADO'!$A$2:$B$620,2,FALSE)</f>
        <v>GRACOS</v>
      </c>
      <c r="C577" s="126">
        <v>42790</v>
      </c>
      <c r="D577" s="126" t="s">
        <v>3856</v>
      </c>
      <c r="E577" s="127" t="s">
        <v>13</v>
      </c>
      <c r="F577" s="127">
        <v>366331</v>
      </c>
      <c r="G577" s="127"/>
      <c r="H577" s="335" t="s">
        <v>1308</v>
      </c>
      <c r="I577" s="128">
        <v>2147905.2400000002</v>
      </c>
      <c r="J577" s="128">
        <v>0</v>
      </c>
      <c r="K577" s="129">
        <f t="shared" si="8"/>
        <v>2147905.2400000002</v>
      </c>
      <c r="L577" s="130" t="s">
        <v>1420</v>
      </c>
    </row>
    <row r="578" spans="1:12">
      <c r="A578" s="334" t="s">
        <v>1307</v>
      </c>
      <c r="B578" s="125" t="str">
        <f>+VLOOKUP(A578,'[1]LISTA FILTRADO'!$A$2:$B$620,2,FALSE)</f>
        <v>GRACOS</v>
      </c>
      <c r="C578" s="126">
        <v>42790</v>
      </c>
      <c r="D578" s="126" t="s">
        <v>3857</v>
      </c>
      <c r="E578" s="127" t="s">
        <v>13</v>
      </c>
      <c r="F578" s="127">
        <v>366333</v>
      </c>
      <c r="G578" s="127"/>
      <c r="H578" s="335" t="s">
        <v>1308</v>
      </c>
      <c r="I578" s="128">
        <v>443665.36</v>
      </c>
      <c r="J578" s="128">
        <v>0</v>
      </c>
      <c r="K578" s="129">
        <f t="shared" si="8"/>
        <v>443665.36</v>
      </c>
      <c r="L578" s="130" t="s">
        <v>1420</v>
      </c>
    </row>
    <row r="579" spans="1:12">
      <c r="A579" s="334" t="s">
        <v>1307</v>
      </c>
      <c r="B579" s="125" t="str">
        <f>+VLOOKUP(A579,'[1]LISTA FILTRADO'!$A$2:$B$620,2,FALSE)</f>
        <v>GRACOS</v>
      </c>
      <c r="C579" s="126">
        <v>42790</v>
      </c>
      <c r="D579" s="126" t="s">
        <v>3858</v>
      </c>
      <c r="E579" s="127" t="s">
        <v>13</v>
      </c>
      <c r="F579" s="127">
        <v>366335</v>
      </c>
      <c r="G579" s="127"/>
      <c r="H579" s="335" t="s">
        <v>1308</v>
      </c>
      <c r="I579" s="128">
        <v>2964577.54</v>
      </c>
      <c r="J579" s="128">
        <v>0</v>
      </c>
      <c r="K579" s="129">
        <f t="shared" si="8"/>
        <v>2964577.54</v>
      </c>
      <c r="L579" s="130" t="s">
        <v>1420</v>
      </c>
    </row>
    <row r="580" spans="1:12">
      <c r="A580" s="334" t="s">
        <v>1307</v>
      </c>
      <c r="B580" s="125" t="str">
        <f>+VLOOKUP(A580,'[1]LISTA FILTRADO'!$A$2:$B$620,2,FALSE)</f>
        <v>GRACOS</v>
      </c>
      <c r="C580" s="126">
        <v>42790</v>
      </c>
      <c r="D580" s="126" t="s">
        <v>3859</v>
      </c>
      <c r="E580" s="127" t="s">
        <v>13</v>
      </c>
      <c r="F580" s="127">
        <v>366337</v>
      </c>
      <c r="G580" s="127"/>
      <c r="H580" s="335" t="s">
        <v>1308</v>
      </c>
      <c r="I580" s="128">
        <v>1218578.9099999999</v>
      </c>
      <c r="J580" s="128">
        <v>0</v>
      </c>
      <c r="K580" s="129">
        <f t="shared" si="8"/>
        <v>1218578.9099999999</v>
      </c>
      <c r="L580" s="130" t="s">
        <v>1420</v>
      </c>
    </row>
    <row r="581" spans="1:12">
      <c r="A581" s="334" t="s">
        <v>1307</v>
      </c>
      <c r="B581" s="125" t="str">
        <f>+VLOOKUP(A581,'[1]LISTA FILTRADO'!$A$2:$B$620,2,FALSE)</f>
        <v>GRACOS</v>
      </c>
      <c r="C581" s="126">
        <v>42790</v>
      </c>
      <c r="D581" s="126" t="s">
        <v>3860</v>
      </c>
      <c r="E581" s="127" t="s">
        <v>13</v>
      </c>
      <c r="F581" s="127">
        <v>366339</v>
      </c>
      <c r="G581" s="127"/>
      <c r="H581" s="335" t="s">
        <v>1308</v>
      </c>
      <c r="I581" s="128">
        <v>5899474.1200000001</v>
      </c>
      <c r="J581" s="128">
        <v>0</v>
      </c>
      <c r="K581" s="129">
        <f t="shared" si="8"/>
        <v>5899474.1200000001</v>
      </c>
      <c r="L581" s="130" t="s">
        <v>1420</v>
      </c>
    </row>
    <row r="582" spans="1:12">
      <c r="A582" s="334" t="s">
        <v>1307</v>
      </c>
      <c r="B582" s="125" t="str">
        <f>+VLOOKUP(A582,'[1]LISTA FILTRADO'!$A$2:$B$620,2,FALSE)</f>
        <v>GRACOS</v>
      </c>
      <c r="C582" s="126">
        <v>42790</v>
      </c>
      <c r="D582" s="126" t="s">
        <v>3861</v>
      </c>
      <c r="E582" s="127" t="s">
        <v>13</v>
      </c>
      <c r="F582" s="127">
        <v>366341</v>
      </c>
      <c r="G582" s="127"/>
      <c r="H582" s="335" t="s">
        <v>1308</v>
      </c>
      <c r="I582" s="128">
        <v>412269.67</v>
      </c>
      <c r="J582" s="128">
        <v>0</v>
      </c>
      <c r="K582" s="129">
        <f t="shared" si="8"/>
        <v>412269.67</v>
      </c>
      <c r="L582" s="130" t="s">
        <v>1420</v>
      </c>
    </row>
    <row r="583" spans="1:12">
      <c r="A583" s="334" t="s">
        <v>1307</v>
      </c>
      <c r="B583" s="125" t="str">
        <f>+VLOOKUP(A583,'[1]LISTA FILTRADO'!$A$2:$B$620,2,FALSE)</f>
        <v>GRACOS</v>
      </c>
      <c r="C583" s="126">
        <v>42790</v>
      </c>
      <c r="D583" s="126" t="s">
        <v>3862</v>
      </c>
      <c r="E583" s="127" t="s">
        <v>13</v>
      </c>
      <c r="F583" s="127">
        <v>366343</v>
      </c>
      <c r="G583" s="127"/>
      <c r="H583" s="335" t="s">
        <v>1308</v>
      </c>
      <c r="I583" s="128">
        <v>1032261.31</v>
      </c>
      <c r="J583" s="128">
        <v>0</v>
      </c>
      <c r="K583" s="129">
        <f t="shared" si="8"/>
        <v>1032261.31</v>
      </c>
      <c r="L583" s="130" t="s">
        <v>1420</v>
      </c>
    </row>
    <row r="584" spans="1:12">
      <c r="A584" s="334" t="s">
        <v>1307</v>
      </c>
      <c r="B584" s="125" t="str">
        <f>+VLOOKUP(A584,'[1]LISTA FILTRADO'!$A$2:$B$620,2,FALSE)</f>
        <v>GRACOS</v>
      </c>
      <c r="C584" s="126">
        <v>42790</v>
      </c>
      <c r="D584" s="126" t="s">
        <v>3863</v>
      </c>
      <c r="E584" s="127" t="s">
        <v>13</v>
      </c>
      <c r="F584" s="127">
        <v>366345</v>
      </c>
      <c r="G584" s="127"/>
      <c r="H584" s="335" t="s">
        <v>1308</v>
      </c>
      <c r="I584" s="128">
        <v>2511301.19</v>
      </c>
      <c r="J584" s="128">
        <v>0</v>
      </c>
      <c r="K584" s="129">
        <f t="shared" si="8"/>
        <v>2511301.19</v>
      </c>
      <c r="L584" s="130" t="s">
        <v>1420</v>
      </c>
    </row>
    <row r="585" spans="1:12">
      <c r="A585" s="334" t="s">
        <v>1307</v>
      </c>
      <c r="B585" s="125" t="str">
        <f>+VLOOKUP(A585,'[1]LISTA FILTRADO'!$A$2:$B$620,2,FALSE)</f>
        <v>GRACOS</v>
      </c>
      <c r="C585" s="126">
        <v>42790</v>
      </c>
      <c r="D585" s="126" t="s">
        <v>3864</v>
      </c>
      <c r="E585" s="127" t="s">
        <v>13</v>
      </c>
      <c r="F585" s="127">
        <v>366347</v>
      </c>
      <c r="G585" s="127"/>
      <c r="H585" s="335" t="s">
        <v>1308</v>
      </c>
      <c r="I585" s="128">
        <v>4997459.58</v>
      </c>
      <c r="J585" s="128">
        <v>0</v>
      </c>
      <c r="K585" s="129">
        <f t="shared" ref="K585:K648" si="9">+I585+J585</f>
        <v>4997459.58</v>
      </c>
      <c r="L585" s="130" t="s">
        <v>1420</v>
      </c>
    </row>
    <row r="586" spans="1:12">
      <c r="A586" s="334" t="s">
        <v>1307</v>
      </c>
      <c r="B586" s="125" t="str">
        <f>+VLOOKUP(A586,'[1]LISTA FILTRADO'!$A$2:$B$620,2,FALSE)</f>
        <v>GRACOS</v>
      </c>
      <c r="C586" s="126">
        <v>42790</v>
      </c>
      <c r="D586" s="126" t="s">
        <v>3865</v>
      </c>
      <c r="E586" s="127" t="s">
        <v>13</v>
      </c>
      <c r="F586" s="127">
        <v>366349</v>
      </c>
      <c r="G586" s="127"/>
      <c r="H586" s="335" t="s">
        <v>1308</v>
      </c>
      <c r="I586" s="128">
        <v>349234.64</v>
      </c>
      <c r="J586" s="128">
        <v>0</v>
      </c>
      <c r="K586" s="129">
        <f t="shared" si="9"/>
        <v>349234.64</v>
      </c>
      <c r="L586" s="130" t="s">
        <v>1420</v>
      </c>
    </row>
    <row r="587" spans="1:12">
      <c r="A587" s="334" t="s">
        <v>1307</v>
      </c>
      <c r="B587" s="125" t="str">
        <f>+VLOOKUP(A587,'[1]LISTA FILTRADO'!$A$2:$B$620,2,FALSE)</f>
        <v>GRACOS</v>
      </c>
      <c r="C587" s="126">
        <v>42790</v>
      </c>
      <c r="D587" s="126" t="s">
        <v>3866</v>
      </c>
      <c r="E587" s="127" t="s">
        <v>13</v>
      </c>
      <c r="F587" s="127">
        <v>366351</v>
      </c>
      <c r="G587" s="127"/>
      <c r="H587" s="335" t="s">
        <v>1308</v>
      </c>
      <c r="I587" s="128">
        <v>959214.04</v>
      </c>
      <c r="J587" s="128">
        <v>0</v>
      </c>
      <c r="K587" s="129">
        <f t="shared" si="9"/>
        <v>959214.04</v>
      </c>
      <c r="L587" s="130" t="s">
        <v>1420</v>
      </c>
    </row>
    <row r="588" spans="1:12">
      <c r="A588" s="334" t="s">
        <v>1307</v>
      </c>
      <c r="B588" s="125" t="str">
        <f>+VLOOKUP(A588,'[1]LISTA FILTRADO'!$A$2:$B$620,2,FALSE)</f>
        <v>GRACOS</v>
      </c>
      <c r="C588" s="126">
        <v>42790</v>
      </c>
      <c r="D588" s="126" t="s">
        <v>3867</v>
      </c>
      <c r="E588" s="127" t="s">
        <v>13</v>
      </c>
      <c r="F588" s="127">
        <v>366353</v>
      </c>
      <c r="G588" s="127"/>
      <c r="H588" s="335" t="s">
        <v>1308</v>
      </c>
      <c r="I588" s="128">
        <v>13726109.859999999</v>
      </c>
      <c r="J588" s="128">
        <v>0</v>
      </c>
      <c r="K588" s="129">
        <f t="shared" si="9"/>
        <v>13726109.859999999</v>
      </c>
      <c r="L588" s="130" t="s">
        <v>1420</v>
      </c>
    </row>
    <row r="589" spans="1:12">
      <c r="A589" s="334" t="s">
        <v>1307</v>
      </c>
      <c r="B589" s="125" t="str">
        <f>+VLOOKUP(A589,'[1]LISTA FILTRADO'!$A$2:$B$620,2,FALSE)</f>
        <v>GRACOS</v>
      </c>
      <c r="C589" s="126">
        <v>42790</v>
      </c>
      <c r="D589" s="126" t="s">
        <v>3868</v>
      </c>
      <c r="E589" s="127" t="s">
        <v>13</v>
      </c>
      <c r="F589" s="127">
        <v>366355</v>
      </c>
      <c r="G589" s="127"/>
      <c r="H589" s="335" t="s">
        <v>1308</v>
      </c>
      <c r="I589" s="128">
        <v>2835226.96</v>
      </c>
      <c r="J589" s="128">
        <v>0</v>
      </c>
      <c r="K589" s="129">
        <f t="shared" si="9"/>
        <v>2835226.96</v>
      </c>
      <c r="L589" s="130" t="s">
        <v>1420</v>
      </c>
    </row>
    <row r="590" spans="1:12">
      <c r="A590" s="334" t="s">
        <v>1307</v>
      </c>
      <c r="B590" s="125" t="str">
        <f>+VLOOKUP(A590,'[1]LISTA FILTRADO'!$A$2:$B$620,2,FALSE)</f>
        <v>GRACOS</v>
      </c>
      <c r="C590" s="126">
        <v>42790</v>
      </c>
      <c r="D590" s="126" t="s">
        <v>3869</v>
      </c>
      <c r="E590" s="127" t="s">
        <v>13</v>
      </c>
      <c r="F590" s="127">
        <v>366357</v>
      </c>
      <c r="G590" s="127"/>
      <c r="H590" s="335" t="s">
        <v>1308</v>
      </c>
      <c r="I590" s="128">
        <v>6897583.6799999997</v>
      </c>
      <c r="J590" s="128">
        <v>0</v>
      </c>
      <c r="K590" s="129">
        <f t="shared" si="9"/>
        <v>6897583.6799999997</v>
      </c>
      <c r="L590" s="130" t="s">
        <v>1420</v>
      </c>
    </row>
    <row r="591" spans="1:12">
      <c r="A591" s="334" t="s">
        <v>1307</v>
      </c>
      <c r="B591" s="125" t="str">
        <f>+VLOOKUP(A591,'[1]LISTA FILTRADO'!$A$2:$B$620,2,FALSE)</f>
        <v>GRACOS</v>
      </c>
      <c r="C591" s="126">
        <v>42790</v>
      </c>
      <c r="D591" s="126" t="s">
        <v>3870</v>
      </c>
      <c r="E591" s="127" t="s">
        <v>13</v>
      </c>
      <c r="F591" s="127">
        <v>366359</v>
      </c>
      <c r="G591" s="127"/>
      <c r="H591" s="335" t="s">
        <v>1308</v>
      </c>
      <c r="I591" s="128">
        <v>2525340.11</v>
      </c>
      <c r="J591" s="128">
        <v>0</v>
      </c>
      <c r="K591" s="129">
        <f t="shared" si="9"/>
        <v>2525340.11</v>
      </c>
      <c r="L591" s="130" t="s">
        <v>1420</v>
      </c>
    </row>
    <row r="592" spans="1:12">
      <c r="A592" s="334" t="s">
        <v>1307</v>
      </c>
      <c r="B592" s="125" t="str">
        <f>+VLOOKUP(A592,'[1]LISTA FILTRADO'!$A$2:$B$620,2,FALSE)</f>
        <v>GRACOS</v>
      </c>
      <c r="C592" s="126">
        <v>42790</v>
      </c>
      <c r="D592" s="126" t="s">
        <v>3871</v>
      </c>
      <c r="E592" s="127" t="s">
        <v>13</v>
      </c>
      <c r="F592" s="127">
        <v>366361</v>
      </c>
      <c r="G592" s="127"/>
      <c r="H592" s="335" t="s">
        <v>1308</v>
      </c>
      <c r="I592" s="128">
        <v>521627.2</v>
      </c>
      <c r="J592" s="128">
        <v>0</v>
      </c>
      <c r="K592" s="129">
        <f t="shared" si="9"/>
        <v>521627.2</v>
      </c>
      <c r="L592" s="130" t="s">
        <v>1420</v>
      </c>
    </row>
    <row r="593" spans="1:12">
      <c r="A593" s="334" t="s">
        <v>1307</v>
      </c>
      <c r="B593" s="125" t="str">
        <f>+VLOOKUP(A593,'[1]LISTA FILTRADO'!$A$2:$B$620,2,FALSE)</f>
        <v>GRACOS</v>
      </c>
      <c r="C593" s="126">
        <v>42790</v>
      </c>
      <c r="D593" s="126" t="s">
        <v>3872</v>
      </c>
      <c r="E593" s="127" t="s">
        <v>13</v>
      </c>
      <c r="F593" s="127">
        <v>366363</v>
      </c>
      <c r="G593" s="127"/>
      <c r="H593" s="335" t="s">
        <v>1308</v>
      </c>
      <c r="I593" s="128">
        <v>176476.93</v>
      </c>
      <c r="J593" s="128">
        <v>0</v>
      </c>
      <c r="K593" s="129">
        <f t="shared" si="9"/>
        <v>176476.93</v>
      </c>
      <c r="L593" s="130" t="s">
        <v>1420</v>
      </c>
    </row>
    <row r="594" spans="1:12">
      <c r="A594" s="334" t="s">
        <v>1307</v>
      </c>
      <c r="B594" s="125" t="str">
        <f>+VLOOKUP(A594,'[1]LISTA FILTRADO'!$A$2:$B$620,2,FALSE)</f>
        <v>GRACOS</v>
      </c>
      <c r="C594" s="126">
        <v>42790</v>
      </c>
      <c r="D594" s="126" t="s">
        <v>3873</v>
      </c>
      <c r="E594" s="127" t="s">
        <v>13</v>
      </c>
      <c r="F594" s="127">
        <v>366365</v>
      </c>
      <c r="G594" s="127"/>
      <c r="H594" s="335" t="s">
        <v>1308</v>
      </c>
      <c r="I594" s="128">
        <v>1269022.69</v>
      </c>
      <c r="J594" s="128">
        <v>0</v>
      </c>
      <c r="K594" s="129">
        <f t="shared" si="9"/>
        <v>1269022.69</v>
      </c>
      <c r="L594" s="130" t="s">
        <v>1420</v>
      </c>
    </row>
    <row r="595" spans="1:12">
      <c r="A595" s="334" t="s">
        <v>1307</v>
      </c>
      <c r="B595" s="125" t="str">
        <f>+VLOOKUP(A595,'[1]LISTA FILTRADO'!$A$2:$B$620,2,FALSE)</f>
        <v>GRACOS</v>
      </c>
      <c r="C595" s="126">
        <v>42790</v>
      </c>
      <c r="D595" s="126" t="s">
        <v>3874</v>
      </c>
      <c r="E595" s="127" t="s">
        <v>13</v>
      </c>
      <c r="F595" s="127">
        <v>366367</v>
      </c>
      <c r="G595" s="127"/>
      <c r="H595" s="335" t="s">
        <v>1308</v>
      </c>
      <c r="I595" s="128">
        <v>1760412.79</v>
      </c>
      <c r="J595" s="128">
        <v>0</v>
      </c>
      <c r="K595" s="129">
        <f t="shared" si="9"/>
        <v>1760412.79</v>
      </c>
      <c r="L595" s="130" t="s">
        <v>1420</v>
      </c>
    </row>
    <row r="596" spans="1:12">
      <c r="A596" s="334" t="s">
        <v>1307</v>
      </c>
      <c r="B596" s="125" t="str">
        <f>+VLOOKUP(A596,'[1]LISTA FILTRADO'!$A$2:$B$620,2,FALSE)</f>
        <v>GRACOS</v>
      </c>
      <c r="C596" s="126">
        <v>42790</v>
      </c>
      <c r="D596" s="126" t="s">
        <v>3875</v>
      </c>
      <c r="E596" s="127" t="s">
        <v>13</v>
      </c>
      <c r="F596" s="127">
        <v>366369</v>
      </c>
      <c r="G596" s="127"/>
      <c r="H596" s="335" t="s">
        <v>1308</v>
      </c>
      <c r="I596" s="128">
        <v>831157.81</v>
      </c>
      <c r="J596" s="128">
        <v>0</v>
      </c>
      <c r="K596" s="129">
        <f t="shared" si="9"/>
        <v>831157.81</v>
      </c>
      <c r="L596" s="130" t="s">
        <v>1420</v>
      </c>
    </row>
    <row r="597" spans="1:12">
      <c r="A597" s="334" t="s">
        <v>1307</v>
      </c>
      <c r="B597" s="125" t="str">
        <f>+VLOOKUP(A597,'[1]LISTA FILTRADO'!$A$2:$B$620,2,FALSE)</f>
        <v>GRACOS</v>
      </c>
      <c r="C597" s="126">
        <v>42790</v>
      </c>
      <c r="D597" s="126" t="s">
        <v>3876</v>
      </c>
      <c r="E597" s="127" t="s">
        <v>13</v>
      </c>
      <c r="F597" s="127">
        <v>366371</v>
      </c>
      <c r="G597" s="127"/>
      <c r="H597" s="335" t="s">
        <v>1308</v>
      </c>
      <c r="I597" s="128">
        <v>1466848.28</v>
      </c>
      <c r="J597" s="128">
        <v>0</v>
      </c>
      <c r="K597" s="129">
        <f t="shared" si="9"/>
        <v>1466848.28</v>
      </c>
      <c r="L597" s="130" t="s">
        <v>1420</v>
      </c>
    </row>
    <row r="598" spans="1:12">
      <c r="A598" s="334" t="s">
        <v>1307</v>
      </c>
      <c r="B598" s="125" t="str">
        <f>+VLOOKUP(A598,'[1]LISTA FILTRADO'!$A$2:$B$620,2,FALSE)</f>
        <v>GRACOS</v>
      </c>
      <c r="C598" s="126">
        <v>42790</v>
      </c>
      <c r="D598" s="126" t="s">
        <v>3877</v>
      </c>
      <c r="E598" s="127" t="s">
        <v>13</v>
      </c>
      <c r="F598" s="127">
        <v>366373</v>
      </c>
      <c r="G598" s="127"/>
      <c r="H598" s="335" t="s">
        <v>1308</v>
      </c>
      <c r="I598" s="128">
        <v>4028871.21</v>
      </c>
      <c r="J598" s="128">
        <v>0</v>
      </c>
      <c r="K598" s="129">
        <f t="shared" si="9"/>
        <v>4028871.21</v>
      </c>
      <c r="L598" s="130" t="s">
        <v>1420</v>
      </c>
    </row>
    <row r="599" spans="1:12">
      <c r="A599" s="334" t="s">
        <v>1307</v>
      </c>
      <c r="B599" s="125" t="str">
        <f>+VLOOKUP(A599,'[1]LISTA FILTRADO'!$A$2:$B$620,2,FALSE)</f>
        <v>GRACOS</v>
      </c>
      <c r="C599" s="126">
        <v>42790</v>
      </c>
      <c r="D599" s="126" t="s">
        <v>3878</v>
      </c>
      <c r="E599" s="127" t="s">
        <v>13</v>
      </c>
      <c r="F599" s="127">
        <v>366375</v>
      </c>
      <c r="G599" s="127"/>
      <c r="H599" s="335" t="s">
        <v>1308</v>
      </c>
      <c r="I599" s="128">
        <v>2282872.58</v>
      </c>
      <c r="J599" s="128">
        <v>0</v>
      </c>
      <c r="K599" s="129">
        <f t="shared" si="9"/>
        <v>2282872.58</v>
      </c>
      <c r="L599" s="130" t="s">
        <v>1420</v>
      </c>
    </row>
    <row r="600" spans="1:12">
      <c r="A600" s="334" t="s">
        <v>1307</v>
      </c>
      <c r="B600" s="125" t="str">
        <f>+VLOOKUP(A600,'[1]LISTA FILTRADO'!$A$2:$B$620,2,FALSE)</f>
        <v>GRACOS</v>
      </c>
      <c r="C600" s="126">
        <v>42790</v>
      </c>
      <c r="D600" s="126" t="s">
        <v>3879</v>
      </c>
      <c r="E600" s="127" t="s">
        <v>13</v>
      </c>
      <c r="F600" s="127">
        <v>366377</v>
      </c>
      <c r="G600" s="127"/>
      <c r="H600" s="335" t="s">
        <v>1308</v>
      </c>
      <c r="I600" s="128">
        <v>4835180.45</v>
      </c>
      <c r="J600" s="128">
        <v>0</v>
      </c>
      <c r="K600" s="129">
        <f t="shared" si="9"/>
        <v>4835180.45</v>
      </c>
      <c r="L600" s="130" t="s">
        <v>1420</v>
      </c>
    </row>
    <row r="601" spans="1:12">
      <c r="A601" s="334" t="s">
        <v>1307</v>
      </c>
      <c r="B601" s="125" t="str">
        <f>+VLOOKUP(A601,'[1]LISTA FILTRADO'!$A$2:$B$620,2,FALSE)</f>
        <v>GRACOS</v>
      </c>
      <c r="C601" s="126">
        <v>42790</v>
      </c>
      <c r="D601" s="126" t="s">
        <v>3880</v>
      </c>
      <c r="E601" s="127" t="s">
        <v>13</v>
      </c>
      <c r="F601" s="127">
        <v>366379</v>
      </c>
      <c r="G601" s="127"/>
      <c r="H601" s="335" t="s">
        <v>1308</v>
      </c>
      <c r="I601" s="128">
        <v>3412867.08</v>
      </c>
      <c r="J601" s="128">
        <v>0</v>
      </c>
      <c r="K601" s="129">
        <f t="shared" si="9"/>
        <v>3412867.08</v>
      </c>
      <c r="L601" s="130" t="s">
        <v>1420</v>
      </c>
    </row>
    <row r="602" spans="1:12" ht="33.75">
      <c r="A602" s="334" t="s">
        <v>626</v>
      </c>
      <c r="B602" s="125" t="str">
        <f>+VLOOKUP(A602,'[1]LISTA FILTRADO'!$A$2:$B$620,2,FALSE)</f>
        <v>Dirección General De Programación Y Operaciones Del Tesoro</v>
      </c>
      <c r="C602" s="126">
        <v>42790</v>
      </c>
      <c r="D602" s="126" t="s">
        <v>1622</v>
      </c>
      <c r="E602" s="127" t="s">
        <v>6</v>
      </c>
      <c r="F602" s="127">
        <v>387514</v>
      </c>
      <c r="G602" s="127"/>
      <c r="H602" s="335" t="s">
        <v>1623</v>
      </c>
      <c r="I602" s="128">
        <v>0</v>
      </c>
      <c r="J602" s="128">
        <v>6233.75</v>
      </c>
      <c r="K602" s="129">
        <f t="shared" si="9"/>
        <v>6233.75</v>
      </c>
      <c r="L602" s="130" t="s">
        <v>1420</v>
      </c>
    </row>
    <row r="603" spans="1:12" ht="45">
      <c r="A603" s="334">
        <v>513</v>
      </c>
      <c r="B603" s="125" t="str">
        <f>+VLOOKUP(A603,'[1]LISTA FILTRADO'!$A$2:$B$620,2,FALSE)</f>
        <v>Yacimientos Petrolíferos Fiscales Bolivianos</v>
      </c>
      <c r="C603" s="126">
        <v>42790</v>
      </c>
      <c r="D603" s="126" t="s">
        <v>2442</v>
      </c>
      <c r="E603" s="127" t="s">
        <v>15</v>
      </c>
      <c r="F603" s="127">
        <v>1758</v>
      </c>
      <c r="G603" s="127"/>
      <c r="H603" s="335" t="s">
        <v>2443</v>
      </c>
      <c r="I603" s="128">
        <v>2156.16</v>
      </c>
      <c r="J603" s="128">
        <v>0</v>
      </c>
      <c r="K603" s="129">
        <f t="shared" si="9"/>
        <v>2156.16</v>
      </c>
      <c r="L603" s="130" t="s">
        <v>1420</v>
      </c>
    </row>
    <row r="604" spans="1:12" ht="45">
      <c r="A604" s="334">
        <v>513</v>
      </c>
      <c r="B604" s="125" t="str">
        <f>+VLOOKUP(A604,'[1]LISTA FILTRADO'!$A$2:$B$620,2,FALSE)</f>
        <v>Yacimientos Petrolíferos Fiscales Bolivianos</v>
      </c>
      <c r="C604" s="126">
        <v>42790</v>
      </c>
      <c r="D604" s="126" t="s">
        <v>2444</v>
      </c>
      <c r="E604" s="127" t="s">
        <v>15</v>
      </c>
      <c r="F604" s="127">
        <v>1759</v>
      </c>
      <c r="G604" s="127"/>
      <c r="H604" s="335" t="s">
        <v>2445</v>
      </c>
      <c r="I604" s="128">
        <v>581.91999999999996</v>
      </c>
      <c r="J604" s="128">
        <v>0</v>
      </c>
      <c r="K604" s="129">
        <f t="shared" si="9"/>
        <v>581.91999999999996</v>
      </c>
      <c r="L604" s="130" t="s">
        <v>1420</v>
      </c>
    </row>
    <row r="605" spans="1:12" ht="45">
      <c r="A605" s="334">
        <v>513</v>
      </c>
      <c r="B605" s="125" t="str">
        <f>+VLOOKUP(A605,'[1]LISTA FILTRADO'!$A$2:$B$620,2,FALSE)</f>
        <v>Yacimientos Petrolíferos Fiscales Bolivianos</v>
      </c>
      <c r="C605" s="126">
        <v>42790</v>
      </c>
      <c r="D605" s="126" t="s">
        <v>2446</v>
      </c>
      <c r="E605" s="127" t="s">
        <v>15</v>
      </c>
      <c r="F605" s="127">
        <v>1761</v>
      </c>
      <c r="G605" s="127"/>
      <c r="H605" s="335" t="s">
        <v>2447</v>
      </c>
      <c r="I605" s="128">
        <v>69213.960000000006</v>
      </c>
      <c r="J605" s="128">
        <v>0</v>
      </c>
      <c r="K605" s="129">
        <f t="shared" si="9"/>
        <v>69213.960000000006</v>
      </c>
      <c r="L605" s="130" t="s">
        <v>1420</v>
      </c>
    </row>
    <row r="606" spans="1:12" ht="45">
      <c r="A606" s="334">
        <v>513</v>
      </c>
      <c r="B606" s="125" t="str">
        <f>+VLOOKUP(A606,'[1]LISTA FILTRADO'!$A$2:$B$620,2,FALSE)</f>
        <v>Yacimientos Petrolíferos Fiscales Bolivianos</v>
      </c>
      <c r="C606" s="126">
        <v>42790</v>
      </c>
      <c r="D606" s="126" t="s">
        <v>2448</v>
      </c>
      <c r="E606" s="127" t="s">
        <v>15</v>
      </c>
      <c r="F606" s="127">
        <v>1762</v>
      </c>
      <c r="G606" s="127"/>
      <c r="H606" s="335" t="s">
        <v>2449</v>
      </c>
      <c r="I606" s="128">
        <v>32622.030000000002</v>
      </c>
      <c r="J606" s="128">
        <v>0</v>
      </c>
      <c r="K606" s="129">
        <f t="shared" si="9"/>
        <v>32622.030000000002</v>
      </c>
      <c r="L606" s="130" t="s">
        <v>1420</v>
      </c>
    </row>
    <row r="607" spans="1:12" ht="45">
      <c r="A607" s="334">
        <v>513</v>
      </c>
      <c r="B607" s="125" t="str">
        <f>+VLOOKUP(A607,'[1]LISTA FILTRADO'!$A$2:$B$620,2,FALSE)</f>
        <v>Yacimientos Petrolíferos Fiscales Bolivianos</v>
      </c>
      <c r="C607" s="126">
        <v>42790</v>
      </c>
      <c r="D607" s="126" t="s">
        <v>2450</v>
      </c>
      <c r="E607" s="127" t="s">
        <v>15</v>
      </c>
      <c r="F607" s="127">
        <v>1763</v>
      </c>
      <c r="G607" s="127"/>
      <c r="H607" s="335" t="s">
        <v>2451</v>
      </c>
      <c r="I607" s="128">
        <v>12057.4</v>
      </c>
      <c r="J607" s="128">
        <v>0</v>
      </c>
      <c r="K607" s="129">
        <f t="shared" si="9"/>
        <v>12057.4</v>
      </c>
      <c r="L607" s="130" t="s">
        <v>1420</v>
      </c>
    </row>
    <row r="608" spans="1:12" ht="45">
      <c r="A608" s="334">
        <v>513</v>
      </c>
      <c r="B608" s="125" t="str">
        <f>+VLOOKUP(A608,'[1]LISTA FILTRADO'!$A$2:$B$620,2,FALSE)</f>
        <v>Yacimientos Petrolíferos Fiscales Bolivianos</v>
      </c>
      <c r="C608" s="126">
        <v>42790</v>
      </c>
      <c r="D608" s="126" t="s">
        <v>2452</v>
      </c>
      <c r="E608" s="127" t="s">
        <v>15</v>
      </c>
      <c r="F608" s="127">
        <v>1764</v>
      </c>
      <c r="G608" s="127"/>
      <c r="H608" s="335" t="s">
        <v>2453</v>
      </c>
      <c r="I608" s="128">
        <v>8338.25</v>
      </c>
      <c r="J608" s="128">
        <v>0</v>
      </c>
      <c r="K608" s="129">
        <f t="shared" si="9"/>
        <v>8338.25</v>
      </c>
      <c r="L608" s="130" t="s">
        <v>1420</v>
      </c>
    </row>
    <row r="609" spans="1:12" ht="33.75">
      <c r="A609" s="334" t="s">
        <v>626</v>
      </c>
      <c r="B609" s="125" t="str">
        <f>+VLOOKUP(A609,'[1]LISTA FILTRADO'!$A$2:$B$620,2,FALSE)</f>
        <v>Dirección General De Programación Y Operaciones Del Tesoro</v>
      </c>
      <c r="C609" s="126">
        <v>42790</v>
      </c>
      <c r="D609" s="126" t="s">
        <v>1624</v>
      </c>
      <c r="E609" s="127" t="s">
        <v>6</v>
      </c>
      <c r="F609" s="127">
        <v>387803</v>
      </c>
      <c r="G609" s="127"/>
      <c r="H609" s="335" t="s">
        <v>1625</v>
      </c>
      <c r="I609" s="128">
        <v>0</v>
      </c>
      <c r="J609" s="128">
        <v>3937.57</v>
      </c>
      <c r="K609" s="129">
        <f t="shared" si="9"/>
        <v>3937.57</v>
      </c>
      <c r="L609" s="130" t="s">
        <v>1420</v>
      </c>
    </row>
    <row r="610" spans="1:12" ht="33.75">
      <c r="A610" s="334" t="s">
        <v>626</v>
      </c>
      <c r="B610" s="125" t="str">
        <f>+VLOOKUP(A610,'[1]LISTA FILTRADO'!$A$2:$B$620,2,FALSE)</f>
        <v>Dirección General De Programación Y Operaciones Del Tesoro</v>
      </c>
      <c r="C610" s="126">
        <v>42790</v>
      </c>
      <c r="D610" s="126" t="s">
        <v>1626</v>
      </c>
      <c r="E610" s="127" t="s">
        <v>6</v>
      </c>
      <c r="F610" s="127">
        <v>387512</v>
      </c>
      <c r="G610" s="127"/>
      <c r="H610" s="335" t="s">
        <v>1627</v>
      </c>
      <c r="I610" s="128">
        <v>0</v>
      </c>
      <c r="J610" s="128">
        <v>61923.090000000004</v>
      </c>
      <c r="K610" s="129">
        <f t="shared" si="9"/>
        <v>61923.090000000004</v>
      </c>
      <c r="L610" s="130" t="s">
        <v>1420</v>
      </c>
    </row>
    <row r="611" spans="1:12" ht="33.75">
      <c r="A611" s="334" t="s">
        <v>626</v>
      </c>
      <c r="B611" s="125" t="str">
        <f>+VLOOKUP(A611,'[1]LISTA FILTRADO'!$A$2:$B$620,2,FALSE)</f>
        <v>Dirección General De Programación Y Operaciones Del Tesoro</v>
      </c>
      <c r="C611" s="126">
        <v>42790</v>
      </c>
      <c r="D611" s="126" t="s">
        <v>1628</v>
      </c>
      <c r="E611" s="127" t="s">
        <v>6</v>
      </c>
      <c r="F611" s="127">
        <v>880754</v>
      </c>
      <c r="G611" s="127"/>
      <c r="H611" s="335" t="s">
        <v>1629</v>
      </c>
      <c r="I611" s="128">
        <v>0</v>
      </c>
      <c r="J611" s="128">
        <v>21012.87</v>
      </c>
      <c r="K611" s="129">
        <f t="shared" si="9"/>
        <v>21012.87</v>
      </c>
      <c r="L611" s="130" t="s">
        <v>1420</v>
      </c>
    </row>
    <row r="612" spans="1:12" ht="33.75">
      <c r="A612" s="334" t="s">
        <v>627</v>
      </c>
      <c r="B612" s="125" t="str">
        <f>+VLOOKUP(A612,'[1]LISTA FILTRADO'!$A$2:$B$620,2,FALSE)</f>
        <v>Dirección General De Crédito Público</v>
      </c>
      <c r="C612" s="126">
        <v>42790</v>
      </c>
      <c r="D612" s="126" t="s">
        <v>1630</v>
      </c>
      <c r="E612" s="127" t="s">
        <v>13</v>
      </c>
      <c r="F612" s="127">
        <v>880757</v>
      </c>
      <c r="G612" s="127"/>
      <c r="H612" s="335" t="s">
        <v>1631</v>
      </c>
      <c r="I612" s="128">
        <v>73.570000000000007</v>
      </c>
      <c r="J612" s="128">
        <v>0</v>
      </c>
      <c r="K612" s="129">
        <f t="shared" si="9"/>
        <v>73.570000000000007</v>
      </c>
      <c r="L612" s="130" t="s">
        <v>1420</v>
      </c>
    </row>
    <row r="613" spans="1:12" ht="33.75">
      <c r="A613" s="334" t="s">
        <v>627</v>
      </c>
      <c r="B613" s="125" t="str">
        <f>+VLOOKUP(A613,'[1]LISTA FILTRADO'!$A$2:$B$620,2,FALSE)</f>
        <v>Dirección General De Crédito Público</v>
      </c>
      <c r="C613" s="126">
        <v>42790</v>
      </c>
      <c r="D613" s="126" t="s">
        <v>1632</v>
      </c>
      <c r="E613" s="127" t="s">
        <v>11</v>
      </c>
      <c r="F613" s="127">
        <v>880757</v>
      </c>
      <c r="G613" s="127"/>
      <c r="H613" s="335" t="s">
        <v>1633</v>
      </c>
      <c r="I613" s="128">
        <v>50</v>
      </c>
      <c r="J613" s="128">
        <v>0</v>
      </c>
      <c r="K613" s="129">
        <f t="shared" si="9"/>
        <v>50</v>
      </c>
      <c r="L613" s="130" t="s">
        <v>1420</v>
      </c>
    </row>
    <row r="614" spans="1:12" ht="33.75">
      <c r="A614" s="334" t="s">
        <v>627</v>
      </c>
      <c r="B614" s="125" t="str">
        <f>+VLOOKUP(A614,'[1]LISTA FILTRADO'!$A$2:$B$620,2,FALSE)</f>
        <v>Dirección General De Crédito Público</v>
      </c>
      <c r="C614" s="126">
        <v>42790</v>
      </c>
      <c r="D614" s="126" t="s">
        <v>1634</v>
      </c>
      <c r="E614" s="127" t="s">
        <v>13</v>
      </c>
      <c r="F614" s="127">
        <v>880764</v>
      </c>
      <c r="G614" s="127"/>
      <c r="H614" s="335" t="s">
        <v>1635</v>
      </c>
      <c r="I614" s="128">
        <v>51.5</v>
      </c>
      <c r="J614" s="128">
        <v>0</v>
      </c>
      <c r="K614" s="129">
        <f t="shared" si="9"/>
        <v>51.5</v>
      </c>
      <c r="L614" s="130" t="s">
        <v>1420</v>
      </c>
    </row>
    <row r="615" spans="1:12" ht="33.75">
      <c r="A615" s="334" t="s">
        <v>627</v>
      </c>
      <c r="B615" s="125" t="str">
        <f>+VLOOKUP(A615,'[1]LISTA FILTRADO'!$A$2:$B$620,2,FALSE)</f>
        <v>Dirección General De Crédito Público</v>
      </c>
      <c r="C615" s="126">
        <v>42790</v>
      </c>
      <c r="D615" s="126" t="s">
        <v>1636</v>
      </c>
      <c r="E615" s="127" t="s">
        <v>11</v>
      </c>
      <c r="F615" s="127">
        <v>880764</v>
      </c>
      <c r="G615" s="127"/>
      <c r="H615" s="335" t="s">
        <v>1637</v>
      </c>
      <c r="I615" s="128">
        <v>50</v>
      </c>
      <c r="J615" s="128">
        <v>0</v>
      </c>
      <c r="K615" s="129">
        <f t="shared" si="9"/>
        <v>50</v>
      </c>
      <c r="L615" s="130" t="s">
        <v>1420</v>
      </c>
    </row>
    <row r="616" spans="1:12" ht="33.75">
      <c r="A616" s="334">
        <v>46</v>
      </c>
      <c r="B616" s="125" t="str">
        <f>+VLOOKUP(A616,'[1]LISTA FILTRADO'!$A$2:$B$620,2,FALSE)</f>
        <v>Ministerio De Salud</v>
      </c>
      <c r="C616" s="126">
        <v>42790</v>
      </c>
      <c r="D616" s="126" t="s">
        <v>1800</v>
      </c>
      <c r="E616" s="127" t="s">
        <v>6</v>
      </c>
      <c r="F616" s="127">
        <v>880852</v>
      </c>
      <c r="G616" s="127"/>
      <c r="H616" s="335" t="s">
        <v>1801</v>
      </c>
      <c r="I616" s="128">
        <v>0</v>
      </c>
      <c r="J616" s="128">
        <v>596</v>
      </c>
      <c r="K616" s="129">
        <f t="shared" si="9"/>
        <v>596</v>
      </c>
      <c r="L616" s="130" t="s">
        <v>1420</v>
      </c>
    </row>
    <row r="617" spans="1:12" ht="33.75">
      <c r="A617" s="334" t="s">
        <v>629</v>
      </c>
      <c r="B617" s="125" t="str">
        <f>+VLOOKUP(A617,'[1]LISTA FILTRADO'!$A$2:$B$620,2,FALSE)</f>
        <v>Dirección General De Administración Y Finanzas Territoriales</v>
      </c>
      <c r="C617" s="126">
        <v>42790</v>
      </c>
      <c r="D617" s="126" t="s">
        <v>3643</v>
      </c>
      <c r="E617" s="127" t="s">
        <v>6</v>
      </c>
      <c r="F617" s="127">
        <v>880870</v>
      </c>
      <c r="G617" s="127"/>
      <c r="H617" s="335" t="s">
        <v>3644</v>
      </c>
      <c r="I617" s="128">
        <v>0</v>
      </c>
      <c r="J617" s="128">
        <v>147</v>
      </c>
      <c r="K617" s="129">
        <f t="shared" si="9"/>
        <v>147</v>
      </c>
      <c r="L617" s="130" t="s">
        <v>1420</v>
      </c>
    </row>
    <row r="618" spans="1:12" ht="33.75">
      <c r="A618" s="334" t="s">
        <v>626</v>
      </c>
      <c r="B618" s="125" t="str">
        <f>+VLOOKUP(A618,'[1]LISTA FILTRADO'!$A$2:$B$620,2,FALSE)</f>
        <v>Dirección General De Programación Y Operaciones Del Tesoro</v>
      </c>
      <c r="C618" s="126">
        <v>42790</v>
      </c>
      <c r="D618" s="126" t="s">
        <v>2964</v>
      </c>
      <c r="E618" s="127" t="s">
        <v>11</v>
      </c>
      <c r="F618" s="127">
        <v>880872</v>
      </c>
      <c r="G618" s="127"/>
      <c r="H618" s="335" t="s">
        <v>1312</v>
      </c>
      <c r="I618" s="128">
        <v>50</v>
      </c>
      <c r="J618" s="128">
        <v>0</v>
      </c>
      <c r="K618" s="129">
        <f t="shared" si="9"/>
        <v>50</v>
      </c>
      <c r="L618" s="130" t="s">
        <v>1420</v>
      </c>
    </row>
    <row r="619" spans="1:12" ht="33.75">
      <c r="A619" s="334" t="s">
        <v>629</v>
      </c>
      <c r="B619" s="125" t="str">
        <f>+VLOOKUP(A619,'[1]LISTA FILTRADO'!$A$2:$B$620,2,FALSE)</f>
        <v>Dirección General De Administración Y Finanzas Territoriales</v>
      </c>
      <c r="C619" s="126">
        <v>42790</v>
      </c>
      <c r="D619" s="126" t="s">
        <v>3645</v>
      </c>
      <c r="E619" s="127" t="s">
        <v>1285</v>
      </c>
      <c r="F619" s="127">
        <v>12760973</v>
      </c>
      <c r="G619" s="127"/>
      <c r="H619" s="335" t="s">
        <v>3646</v>
      </c>
      <c r="I619" s="128">
        <v>0</v>
      </c>
      <c r="J619" s="128">
        <v>145359.53</v>
      </c>
      <c r="K619" s="129">
        <f t="shared" si="9"/>
        <v>145359.53</v>
      </c>
      <c r="L619" s="130" t="s">
        <v>1420</v>
      </c>
    </row>
    <row r="620" spans="1:12" ht="22.5">
      <c r="A620" s="334">
        <v>513</v>
      </c>
      <c r="B620" s="125" t="str">
        <f>+VLOOKUP(A620,'[1]LISTA FILTRADO'!$A$2:$B$620,2,FALSE)</f>
        <v>Yacimientos Petrolíferos Fiscales Bolivianos</v>
      </c>
      <c r="C620" s="126">
        <v>42795</v>
      </c>
      <c r="D620" s="126" t="s">
        <v>2454</v>
      </c>
      <c r="E620" s="127" t="s">
        <v>11</v>
      </c>
      <c r="F620" s="127">
        <v>880982</v>
      </c>
      <c r="G620" s="127"/>
      <c r="H620" s="335" t="s">
        <v>2455</v>
      </c>
      <c r="I620" s="128">
        <v>50</v>
      </c>
      <c r="J620" s="128">
        <v>0</v>
      </c>
      <c r="K620" s="129">
        <f t="shared" si="9"/>
        <v>50</v>
      </c>
      <c r="L620" s="130" t="s">
        <v>1420</v>
      </c>
    </row>
    <row r="621" spans="1:12" ht="33.75">
      <c r="A621" s="334" t="s">
        <v>626</v>
      </c>
      <c r="B621" s="125" t="str">
        <f>+VLOOKUP(A621,'[1]LISTA FILTRADO'!$A$2:$B$620,2,FALSE)</f>
        <v>Dirección General De Programación Y Operaciones Del Tesoro</v>
      </c>
      <c r="C621" s="126">
        <v>42795</v>
      </c>
      <c r="D621" s="126" t="s">
        <v>1638</v>
      </c>
      <c r="E621" s="127" t="s">
        <v>6</v>
      </c>
      <c r="F621" s="127">
        <v>389402</v>
      </c>
      <c r="G621" s="127"/>
      <c r="H621" s="335" t="s">
        <v>1639</v>
      </c>
      <c r="I621" s="128">
        <v>0</v>
      </c>
      <c r="J621" s="128">
        <v>18120.55</v>
      </c>
      <c r="K621" s="129">
        <f t="shared" si="9"/>
        <v>18120.55</v>
      </c>
      <c r="L621" s="130" t="s">
        <v>1420</v>
      </c>
    </row>
    <row r="622" spans="1:12" ht="45">
      <c r="A622" s="334">
        <v>513</v>
      </c>
      <c r="B622" s="125" t="str">
        <f>+VLOOKUP(A622,'[1]LISTA FILTRADO'!$A$2:$B$620,2,FALSE)</f>
        <v>Yacimientos Petrolíferos Fiscales Bolivianos</v>
      </c>
      <c r="C622" s="126">
        <v>42795</v>
      </c>
      <c r="D622" s="126" t="s">
        <v>2456</v>
      </c>
      <c r="E622" s="127" t="s">
        <v>15</v>
      </c>
      <c r="F622" s="127">
        <v>1770</v>
      </c>
      <c r="G622" s="127"/>
      <c r="H622" s="335" t="s">
        <v>2457</v>
      </c>
      <c r="I622" s="128">
        <v>323.03000000000003</v>
      </c>
      <c r="J622" s="128">
        <v>0</v>
      </c>
      <c r="K622" s="129">
        <f t="shared" si="9"/>
        <v>323.03000000000003</v>
      </c>
      <c r="L622" s="130" t="s">
        <v>1420</v>
      </c>
    </row>
    <row r="623" spans="1:12" ht="45">
      <c r="A623" s="334">
        <v>513</v>
      </c>
      <c r="B623" s="125" t="str">
        <f>+VLOOKUP(A623,'[1]LISTA FILTRADO'!$A$2:$B$620,2,FALSE)</f>
        <v>Yacimientos Petrolíferos Fiscales Bolivianos</v>
      </c>
      <c r="C623" s="126">
        <v>42795</v>
      </c>
      <c r="D623" s="126" t="s">
        <v>2458</v>
      </c>
      <c r="E623" s="127" t="s">
        <v>15</v>
      </c>
      <c r="F623" s="127">
        <v>1772</v>
      </c>
      <c r="G623" s="127"/>
      <c r="H623" s="335" t="s">
        <v>2459</v>
      </c>
      <c r="I623" s="128">
        <v>6298.43</v>
      </c>
      <c r="J623" s="128">
        <v>0</v>
      </c>
      <c r="K623" s="129">
        <f t="shared" si="9"/>
        <v>6298.43</v>
      </c>
      <c r="L623" s="130" t="s">
        <v>1420</v>
      </c>
    </row>
    <row r="624" spans="1:12" ht="22.5">
      <c r="A624" s="334">
        <v>513</v>
      </c>
      <c r="B624" s="125" t="str">
        <f>+VLOOKUP(A624,'[1]LISTA FILTRADO'!$A$2:$B$620,2,FALSE)</f>
        <v>Yacimientos Petrolíferos Fiscales Bolivianos</v>
      </c>
      <c r="C624" s="126">
        <v>42795</v>
      </c>
      <c r="D624" s="126" t="s">
        <v>2460</v>
      </c>
      <c r="E624" s="127" t="s">
        <v>15</v>
      </c>
      <c r="F624" s="127">
        <v>389388</v>
      </c>
      <c r="G624" s="127"/>
      <c r="H624" s="335" t="s">
        <v>1310</v>
      </c>
      <c r="I624" s="128">
        <v>50</v>
      </c>
      <c r="J624" s="128">
        <v>0</v>
      </c>
      <c r="K624" s="129">
        <f t="shared" si="9"/>
        <v>50</v>
      </c>
      <c r="L624" s="130" t="s">
        <v>1420</v>
      </c>
    </row>
    <row r="625" spans="1:12" ht="33.75">
      <c r="A625" s="334" t="s">
        <v>626</v>
      </c>
      <c r="B625" s="125" t="str">
        <f>+VLOOKUP(A625,'[1]LISTA FILTRADO'!$A$2:$B$620,2,FALSE)</f>
        <v>Dirección General De Programación Y Operaciones Del Tesoro</v>
      </c>
      <c r="C625" s="126">
        <v>42795</v>
      </c>
      <c r="D625" s="126" t="s">
        <v>2965</v>
      </c>
      <c r="E625" s="127" t="s">
        <v>6</v>
      </c>
      <c r="F625" s="127">
        <v>389396</v>
      </c>
      <c r="G625" s="127"/>
      <c r="H625" s="335" t="s">
        <v>2966</v>
      </c>
      <c r="I625" s="128">
        <v>0</v>
      </c>
      <c r="J625" s="128">
        <v>17821.59</v>
      </c>
      <c r="K625" s="129">
        <f t="shared" si="9"/>
        <v>17821.59</v>
      </c>
      <c r="L625" s="130" t="s">
        <v>1420</v>
      </c>
    </row>
    <row r="626" spans="1:12" ht="33.75">
      <c r="A626" s="334" t="s">
        <v>626</v>
      </c>
      <c r="B626" s="125" t="str">
        <f>+VLOOKUP(A626,'[1]LISTA FILTRADO'!$A$2:$B$620,2,FALSE)</f>
        <v>Dirección General De Programación Y Operaciones Del Tesoro</v>
      </c>
      <c r="C626" s="126">
        <v>42795</v>
      </c>
      <c r="D626" s="126" t="s">
        <v>2967</v>
      </c>
      <c r="E626" s="127" t="s">
        <v>15</v>
      </c>
      <c r="F626" s="127">
        <v>389397</v>
      </c>
      <c r="G626" s="127"/>
      <c r="H626" s="335" t="s">
        <v>2968</v>
      </c>
      <c r="I626" s="128">
        <v>50</v>
      </c>
      <c r="J626" s="128">
        <v>0</v>
      </c>
      <c r="K626" s="129">
        <f t="shared" si="9"/>
        <v>50</v>
      </c>
      <c r="L626" s="130" t="s">
        <v>1420</v>
      </c>
    </row>
    <row r="627" spans="1:12" ht="33.75">
      <c r="A627" s="334" t="s">
        <v>626</v>
      </c>
      <c r="B627" s="125" t="str">
        <f>+VLOOKUP(A627,'[1]LISTA FILTRADO'!$A$2:$B$620,2,FALSE)</f>
        <v>Dirección General De Programación Y Operaciones Del Tesoro</v>
      </c>
      <c r="C627" s="126">
        <v>42795</v>
      </c>
      <c r="D627" s="126" t="s">
        <v>1640</v>
      </c>
      <c r="E627" s="127" t="s">
        <v>6</v>
      </c>
      <c r="F627" s="127">
        <v>389400</v>
      </c>
      <c r="G627" s="127"/>
      <c r="H627" s="335" t="s">
        <v>1641</v>
      </c>
      <c r="I627" s="128">
        <v>0</v>
      </c>
      <c r="J627" s="128">
        <v>140780.71</v>
      </c>
      <c r="K627" s="129">
        <f t="shared" si="9"/>
        <v>140780.71</v>
      </c>
      <c r="L627" s="130" t="s">
        <v>1420</v>
      </c>
    </row>
    <row r="628" spans="1:12" ht="45">
      <c r="A628" s="334" t="s">
        <v>626</v>
      </c>
      <c r="B628" s="125" t="str">
        <f>+VLOOKUP(A628,'[1]LISTA FILTRADO'!$A$2:$B$620,2,FALSE)</f>
        <v>Dirección General De Programación Y Operaciones Del Tesoro</v>
      </c>
      <c r="C628" s="126">
        <v>42796</v>
      </c>
      <c r="D628" s="126" t="s">
        <v>2969</v>
      </c>
      <c r="E628" s="127" t="s">
        <v>11</v>
      </c>
      <c r="F628" s="127">
        <v>881105</v>
      </c>
      <c r="G628" s="127"/>
      <c r="H628" s="335" t="s">
        <v>2970</v>
      </c>
      <c r="I628" s="128">
        <v>50</v>
      </c>
      <c r="J628" s="128">
        <v>0</v>
      </c>
      <c r="K628" s="129">
        <f t="shared" si="9"/>
        <v>50</v>
      </c>
      <c r="L628" s="130" t="s">
        <v>1420</v>
      </c>
    </row>
    <row r="629" spans="1:12" ht="45">
      <c r="A629" s="334">
        <v>513</v>
      </c>
      <c r="B629" s="125" t="str">
        <f>+VLOOKUP(A629,'[1]LISTA FILTRADO'!$A$2:$B$620,2,FALSE)</f>
        <v>Yacimientos Petrolíferos Fiscales Bolivianos</v>
      </c>
      <c r="C629" s="126">
        <v>42796</v>
      </c>
      <c r="D629" s="126" t="s">
        <v>2461</v>
      </c>
      <c r="E629" s="127" t="s">
        <v>11</v>
      </c>
      <c r="F629" s="127">
        <v>881102</v>
      </c>
      <c r="G629" s="127"/>
      <c r="H629" s="335" t="s">
        <v>2462</v>
      </c>
      <c r="I629" s="128">
        <v>40486.75</v>
      </c>
      <c r="J629" s="128">
        <v>0</v>
      </c>
      <c r="K629" s="129">
        <f t="shared" si="9"/>
        <v>40486.75</v>
      </c>
      <c r="L629" s="130" t="s">
        <v>1420</v>
      </c>
    </row>
    <row r="630" spans="1:12" ht="33.75">
      <c r="A630" s="334">
        <v>513</v>
      </c>
      <c r="B630" s="125" t="str">
        <f>+VLOOKUP(A630,'[1]LISTA FILTRADO'!$A$2:$B$620,2,FALSE)</f>
        <v>Yacimientos Petrolíferos Fiscales Bolivianos</v>
      </c>
      <c r="C630" s="126">
        <v>42796</v>
      </c>
      <c r="D630" s="126" t="s">
        <v>2463</v>
      </c>
      <c r="E630" s="127" t="s">
        <v>11</v>
      </c>
      <c r="F630" s="127">
        <v>881085</v>
      </c>
      <c r="G630" s="127"/>
      <c r="H630" s="335" t="s">
        <v>2464</v>
      </c>
      <c r="I630" s="128">
        <v>270</v>
      </c>
      <c r="J630" s="128">
        <v>0</v>
      </c>
      <c r="K630" s="129">
        <f t="shared" si="9"/>
        <v>270</v>
      </c>
      <c r="L630" s="130" t="s">
        <v>1420</v>
      </c>
    </row>
    <row r="631" spans="1:12" ht="33.75">
      <c r="A631" s="334" t="s">
        <v>626</v>
      </c>
      <c r="B631" s="125" t="str">
        <f>+VLOOKUP(A631,'[1]LISTA FILTRADO'!$A$2:$B$620,2,FALSE)</f>
        <v>Dirección General De Programación Y Operaciones Del Tesoro</v>
      </c>
      <c r="C631" s="126">
        <v>42796</v>
      </c>
      <c r="D631" s="126" t="s">
        <v>1642</v>
      </c>
      <c r="E631" s="127" t="s">
        <v>6</v>
      </c>
      <c r="F631" s="127">
        <v>881062</v>
      </c>
      <c r="G631" s="127"/>
      <c r="H631" s="335" t="s">
        <v>1643</v>
      </c>
      <c r="I631" s="128">
        <v>0</v>
      </c>
      <c r="J631" s="128">
        <v>33678.14</v>
      </c>
      <c r="K631" s="129">
        <f t="shared" si="9"/>
        <v>33678.14</v>
      </c>
      <c r="L631" s="130" t="s">
        <v>1420</v>
      </c>
    </row>
    <row r="632" spans="1:12" ht="33.75">
      <c r="A632" s="334">
        <v>513</v>
      </c>
      <c r="B632" s="125" t="str">
        <f>+VLOOKUP(A632,'[1]LISTA FILTRADO'!$A$2:$B$620,2,FALSE)</f>
        <v>Yacimientos Petrolíferos Fiscales Bolivianos</v>
      </c>
      <c r="C632" s="126">
        <v>42796</v>
      </c>
      <c r="D632" s="126" t="s">
        <v>2465</v>
      </c>
      <c r="E632" s="127" t="s">
        <v>15</v>
      </c>
      <c r="F632" s="127">
        <v>389771</v>
      </c>
      <c r="G632" s="127"/>
      <c r="H632" s="335" t="s">
        <v>2466</v>
      </c>
      <c r="I632" s="128">
        <v>50</v>
      </c>
      <c r="J632" s="128">
        <v>0</v>
      </c>
      <c r="K632" s="129">
        <f t="shared" si="9"/>
        <v>50</v>
      </c>
      <c r="L632" s="130" t="s">
        <v>1420</v>
      </c>
    </row>
    <row r="633" spans="1:12" ht="33.75">
      <c r="A633" s="334">
        <v>513</v>
      </c>
      <c r="B633" s="125" t="str">
        <f>+VLOOKUP(A633,'[1]LISTA FILTRADO'!$A$2:$B$620,2,FALSE)</f>
        <v>Yacimientos Petrolíferos Fiscales Bolivianos</v>
      </c>
      <c r="C633" s="126">
        <v>42796</v>
      </c>
      <c r="D633" s="126" t="s">
        <v>2467</v>
      </c>
      <c r="E633" s="127" t="s">
        <v>15</v>
      </c>
      <c r="F633" s="127">
        <v>389766</v>
      </c>
      <c r="G633" s="127"/>
      <c r="H633" s="335" t="s">
        <v>2468</v>
      </c>
      <c r="I633" s="128">
        <v>50</v>
      </c>
      <c r="J633" s="128">
        <v>0</v>
      </c>
      <c r="K633" s="129">
        <f t="shared" si="9"/>
        <v>50</v>
      </c>
      <c r="L633" s="130" t="s">
        <v>1420</v>
      </c>
    </row>
    <row r="634" spans="1:12" ht="33.75">
      <c r="A634" s="334">
        <v>513</v>
      </c>
      <c r="B634" s="125" t="str">
        <f>+VLOOKUP(A634,'[1]LISTA FILTRADO'!$A$2:$B$620,2,FALSE)</f>
        <v>Yacimientos Petrolíferos Fiscales Bolivianos</v>
      </c>
      <c r="C634" s="126">
        <v>42796</v>
      </c>
      <c r="D634" s="126" t="s">
        <v>2469</v>
      </c>
      <c r="E634" s="127" t="s">
        <v>15</v>
      </c>
      <c r="F634" s="127">
        <v>389756</v>
      </c>
      <c r="G634" s="127"/>
      <c r="H634" s="335" t="s">
        <v>2470</v>
      </c>
      <c r="I634" s="128">
        <v>50</v>
      </c>
      <c r="J634" s="128">
        <v>0</v>
      </c>
      <c r="K634" s="129">
        <f t="shared" si="9"/>
        <v>50</v>
      </c>
      <c r="L634" s="130" t="s">
        <v>1420</v>
      </c>
    </row>
    <row r="635" spans="1:12" ht="45">
      <c r="A635" s="334">
        <v>513</v>
      </c>
      <c r="B635" s="125" t="str">
        <f>+VLOOKUP(A635,'[1]LISTA FILTRADO'!$A$2:$B$620,2,FALSE)</f>
        <v>Yacimientos Petrolíferos Fiscales Bolivianos</v>
      </c>
      <c r="C635" s="126">
        <v>42796</v>
      </c>
      <c r="D635" s="126" t="s">
        <v>2471</v>
      </c>
      <c r="E635" s="127" t="s">
        <v>15</v>
      </c>
      <c r="F635" s="127">
        <v>1779</v>
      </c>
      <c r="G635" s="127"/>
      <c r="H635" s="335" t="s">
        <v>2472</v>
      </c>
      <c r="I635" s="128">
        <v>278.16000000000003</v>
      </c>
      <c r="J635" s="128">
        <v>0</v>
      </c>
      <c r="K635" s="129">
        <f t="shared" si="9"/>
        <v>278.16000000000003</v>
      </c>
      <c r="L635" s="130" t="s">
        <v>1420</v>
      </c>
    </row>
    <row r="636" spans="1:12" ht="22.5">
      <c r="A636" s="334">
        <v>513</v>
      </c>
      <c r="B636" s="125" t="str">
        <f>+VLOOKUP(A636,'[1]LISTA FILTRADO'!$A$2:$B$620,2,FALSE)</f>
        <v>Yacimientos Petrolíferos Fiscales Bolivianos</v>
      </c>
      <c r="C636" s="126">
        <v>42796</v>
      </c>
      <c r="D636" s="126" t="s">
        <v>2473</v>
      </c>
      <c r="E636" s="127" t="s">
        <v>15</v>
      </c>
      <c r="F636" s="127">
        <v>390562</v>
      </c>
      <c r="G636" s="127"/>
      <c r="H636" s="335" t="s">
        <v>1310</v>
      </c>
      <c r="I636" s="128">
        <v>50</v>
      </c>
      <c r="J636" s="128">
        <v>0</v>
      </c>
      <c r="K636" s="129">
        <f t="shared" si="9"/>
        <v>50</v>
      </c>
      <c r="L636" s="130" t="s">
        <v>1420</v>
      </c>
    </row>
    <row r="637" spans="1:12" ht="45">
      <c r="A637" s="334">
        <v>576</v>
      </c>
      <c r="B637" s="125" t="str">
        <f>+VLOOKUP(A637,'[1]LISTA FILTRADO'!$A$2:$B$620,2,FALSE)</f>
        <v>Cartones De Bolivia</v>
      </c>
      <c r="C637" s="126">
        <v>42797</v>
      </c>
      <c r="D637" s="126" t="s">
        <v>2730</v>
      </c>
      <c r="E637" s="127" t="s">
        <v>11</v>
      </c>
      <c r="F637" s="127">
        <v>881207</v>
      </c>
      <c r="G637" s="127"/>
      <c r="H637" s="335" t="s">
        <v>2731</v>
      </c>
      <c r="I637" s="128">
        <v>807.96</v>
      </c>
      <c r="J637" s="128">
        <v>0</v>
      </c>
      <c r="K637" s="129">
        <f t="shared" si="9"/>
        <v>807.96</v>
      </c>
      <c r="L637" s="130" t="s">
        <v>1420</v>
      </c>
    </row>
    <row r="638" spans="1:12" ht="45">
      <c r="A638" s="334" t="s">
        <v>626</v>
      </c>
      <c r="B638" s="125" t="str">
        <f>+VLOOKUP(A638,'[1]LISTA FILTRADO'!$A$2:$B$620,2,FALSE)</f>
        <v>Dirección General De Programación Y Operaciones Del Tesoro</v>
      </c>
      <c r="C638" s="126">
        <v>42797</v>
      </c>
      <c r="D638" s="126" t="s">
        <v>2971</v>
      </c>
      <c r="E638" s="127" t="s">
        <v>11</v>
      </c>
      <c r="F638" s="127">
        <v>881200</v>
      </c>
      <c r="G638" s="127"/>
      <c r="H638" s="335" t="s">
        <v>2972</v>
      </c>
      <c r="I638" s="128">
        <v>50</v>
      </c>
      <c r="J638" s="128">
        <v>0</v>
      </c>
      <c r="K638" s="129">
        <f t="shared" si="9"/>
        <v>50</v>
      </c>
      <c r="L638" s="130" t="s">
        <v>1420</v>
      </c>
    </row>
    <row r="639" spans="1:12" ht="33.75">
      <c r="A639" s="334" t="s">
        <v>626</v>
      </c>
      <c r="B639" s="125" t="str">
        <f>+VLOOKUP(A639,'[1]LISTA FILTRADO'!$A$2:$B$620,2,FALSE)</f>
        <v>Dirección General De Programación Y Operaciones Del Tesoro</v>
      </c>
      <c r="C639" s="126">
        <v>42797</v>
      </c>
      <c r="D639" s="126" t="s">
        <v>2973</v>
      </c>
      <c r="E639" s="127" t="s">
        <v>6</v>
      </c>
      <c r="F639" s="127">
        <v>808471</v>
      </c>
      <c r="G639" s="127"/>
      <c r="H639" s="335" t="s">
        <v>2974</v>
      </c>
      <c r="I639" s="128">
        <v>0</v>
      </c>
      <c r="J639" s="128">
        <v>887.21</v>
      </c>
      <c r="K639" s="129">
        <f t="shared" si="9"/>
        <v>887.21</v>
      </c>
      <c r="L639" s="130" t="s">
        <v>1420</v>
      </c>
    </row>
    <row r="640" spans="1:12" ht="33.75">
      <c r="A640" s="334">
        <v>513</v>
      </c>
      <c r="B640" s="125" t="str">
        <f>+VLOOKUP(A640,'[1]LISTA FILTRADO'!$A$2:$B$620,2,FALSE)</f>
        <v>Yacimientos Petrolíferos Fiscales Bolivianos</v>
      </c>
      <c r="C640" s="126">
        <v>42797</v>
      </c>
      <c r="D640" s="126" t="s">
        <v>2474</v>
      </c>
      <c r="E640" s="127" t="s">
        <v>15</v>
      </c>
      <c r="F640" s="127">
        <v>1783</v>
      </c>
      <c r="G640" s="127"/>
      <c r="H640" s="335" t="s">
        <v>2475</v>
      </c>
      <c r="I640" s="128">
        <v>4024.82</v>
      </c>
      <c r="J640" s="128">
        <v>0</v>
      </c>
      <c r="K640" s="129">
        <f t="shared" si="9"/>
        <v>4024.82</v>
      </c>
      <c r="L640" s="130" t="s">
        <v>1420</v>
      </c>
    </row>
    <row r="641" spans="1:12" ht="33.75">
      <c r="A641" s="334">
        <v>513</v>
      </c>
      <c r="B641" s="125" t="str">
        <f>+VLOOKUP(A641,'[1]LISTA FILTRADO'!$A$2:$B$620,2,FALSE)</f>
        <v>Yacimientos Petrolíferos Fiscales Bolivianos</v>
      </c>
      <c r="C641" s="126">
        <v>42797</v>
      </c>
      <c r="D641" s="126" t="s">
        <v>2476</v>
      </c>
      <c r="E641" s="127" t="s">
        <v>15</v>
      </c>
      <c r="F641" s="127">
        <v>1781</v>
      </c>
      <c r="G641" s="127"/>
      <c r="H641" s="335" t="s">
        <v>2477</v>
      </c>
      <c r="I641" s="128">
        <v>1064.1100000000001</v>
      </c>
      <c r="J641" s="128">
        <v>0</v>
      </c>
      <c r="K641" s="129">
        <f t="shared" si="9"/>
        <v>1064.1100000000001</v>
      </c>
      <c r="L641" s="130" t="s">
        <v>1420</v>
      </c>
    </row>
    <row r="642" spans="1:12" ht="33.75">
      <c r="A642" s="334">
        <v>513</v>
      </c>
      <c r="B642" s="125" t="str">
        <f>+VLOOKUP(A642,'[1]LISTA FILTRADO'!$A$2:$B$620,2,FALSE)</f>
        <v>Yacimientos Petrolíferos Fiscales Bolivianos</v>
      </c>
      <c r="C642" s="126">
        <v>42797</v>
      </c>
      <c r="D642" s="126" t="s">
        <v>2478</v>
      </c>
      <c r="E642" s="127" t="s">
        <v>15</v>
      </c>
      <c r="F642" s="127">
        <v>1782</v>
      </c>
      <c r="G642" s="127"/>
      <c r="H642" s="335" t="s">
        <v>2479</v>
      </c>
      <c r="I642" s="128">
        <v>54967.25</v>
      </c>
      <c r="J642" s="128">
        <v>0</v>
      </c>
      <c r="K642" s="129">
        <f t="shared" si="9"/>
        <v>54967.25</v>
      </c>
      <c r="L642" s="130" t="s">
        <v>1420</v>
      </c>
    </row>
    <row r="643" spans="1:12" ht="33.75">
      <c r="A643" s="334">
        <v>513</v>
      </c>
      <c r="B643" s="125" t="str">
        <f>+VLOOKUP(A643,'[1]LISTA FILTRADO'!$A$2:$B$620,2,FALSE)</f>
        <v>Yacimientos Petrolíferos Fiscales Bolivianos</v>
      </c>
      <c r="C643" s="126">
        <v>42797</v>
      </c>
      <c r="D643" s="126" t="s">
        <v>2480</v>
      </c>
      <c r="E643" s="127" t="s">
        <v>15</v>
      </c>
      <c r="F643" s="127">
        <v>391796</v>
      </c>
      <c r="G643" s="127"/>
      <c r="H643" s="335" t="s">
        <v>2481</v>
      </c>
      <c r="I643" s="128">
        <v>50</v>
      </c>
      <c r="J643" s="128">
        <v>0</v>
      </c>
      <c r="K643" s="129">
        <f t="shared" si="9"/>
        <v>50</v>
      </c>
      <c r="L643" s="130" t="s">
        <v>1420</v>
      </c>
    </row>
    <row r="644" spans="1:12" ht="22.5">
      <c r="A644" s="334" t="s">
        <v>627</v>
      </c>
      <c r="B644" s="125" t="str">
        <f>+VLOOKUP(A644,'[1]LISTA FILTRADO'!$A$2:$B$620,2,FALSE)</f>
        <v>Dirección General De Crédito Público</v>
      </c>
      <c r="C644" s="126">
        <v>42797</v>
      </c>
      <c r="D644" s="126" t="s">
        <v>2817</v>
      </c>
      <c r="E644" s="127" t="s">
        <v>1469</v>
      </c>
      <c r="F644" s="127">
        <v>12622096</v>
      </c>
      <c r="G644" s="127"/>
      <c r="H644" s="335" t="s">
        <v>2818</v>
      </c>
      <c r="I644" s="128">
        <v>0</v>
      </c>
      <c r="J644" s="128">
        <v>23765.420000000002</v>
      </c>
      <c r="K644" s="129">
        <f t="shared" si="9"/>
        <v>23765.420000000002</v>
      </c>
      <c r="L644" s="130" t="s">
        <v>1420</v>
      </c>
    </row>
    <row r="645" spans="1:12" ht="33.75">
      <c r="A645" s="334" t="s">
        <v>626</v>
      </c>
      <c r="B645" s="125" t="str">
        <f>+VLOOKUP(A645,'[1]LISTA FILTRADO'!$A$2:$B$620,2,FALSE)</f>
        <v>Dirección General De Programación Y Operaciones Del Tesoro</v>
      </c>
      <c r="C645" s="126">
        <v>42800</v>
      </c>
      <c r="D645" s="126" t="s">
        <v>2975</v>
      </c>
      <c r="E645" s="127" t="s">
        <v>6</v>
      </c>
      <c r="F645" s="127">
        <v>809251</v>
      </c>
      <c r="G645" s="127"/>
      <c r="H645" s="335" t="s">
        <v>2899</v>
      </c>
      <c r="I645" s="128">
        <v>0</v>
      </c>
      <c r="J645" s="128">
        <v>170.32</v>
      </c>
      <c r="K645" s="129">
        <f t="shared" si="9"/>
        <v>170.32</v>
      </c>
      <c r="L645" s="130" t="s">
        <v>1420</v>
      </c>
    </row>
    <row r="646" spans="1:12" ht="33.75">
      <c r="A646" s="334">
        <v>591</v>
      </c>
      <c r="B646" s="125" t="str">
        <f>+VLOOKUP(A646,'[1]LISTA FILTRADO'!$A$2:$B$620,2,FALSE)</f>
        <v>Empresa Estatal De Transporte Por Cable Mi Teleférico</v>
      </c>
      <c r="C646" s="126">
        <v>42800</v>
      </c>
      <c r="D646" s="126" t="s">
        <v>2778</v>
      </c>
      <c r="E646" s="127" t="s">
        <v>11</v>
      </c>
      <c r="F646" s="127">
        <v>881252</v>
      </c>
      <c r="G646" s="127"/>
      <c r="H646" s="335" t="s">
        <v>2779</v>
      </c>
      <c r="I646" s="128">
        <v>50</v>
      </c>
      <c r="J646" s="128">
        <v>0</v>
      </c>
      <c r="K646" s="129">
        <f t="shared" si="9"/>
        <v>50</v>
      </c>
      <c r="L646" s="130" t="s">
        <v>1420</v>
      </c>
    </row>
    <row r="647" spans="1:12" ht="33.75">
      <c r="A647" s="334">
        <v>591</v>
      </c>
      <c r="B647" s="125" t="str">
        <f>+VLOOKUP(A647,'[1]LISTA FILTRADO'!$A$2:$B$620,2,FALSE)</f>
        <v>Empresa Estatal De Transporte Por Cable Mi Teleférico</v>
      </c>
      <c r="C647" s="126">
        <v>42800</v>
      </c>
      <c r="D647" s="126" t="s">
        <v>2780</v>
      </c>
      <c r="E647" s="127" t="s">
        <v>11</v>
      </c>
      <c r="F647" s="127">
        <v>881262</v>
      </c>
      <c r="G647" s="127"/>
      <c r="H647" s="335" t="s">
        <v>2781</v>
      </c>
      <c r="I647" s="128">
        <v>50</v>
      </c>
      <c r="J647" s="128">
        <v>0</v>
      </c>
      <c r="K647" s="129">
        <f t="shared" si="9"/>
        <v>50</v>
      </c>
      <c r="L647" s="130" t="s">
        <v>1420</v>
      </c>
    </row>
    <row r="648" spans="1:12" ht="33.75">
      <c r="A648" s="334">
        <v>591</v>
      </c>
      <c r="B648" s="125" t="str">
        <f>+VLOOKUP(A648,'[1]LISTA FILTRADO'!$A$2:$B$620,2,FALSE)</f>
        <v>Empresa Estatal De Transporte Por Cable Mi Teleférico</v>
      </c>
      <c r="C648" s="126">
        <v>42800</v>
      </c>
      <c r="D648" s="126" t="s">
        <v>2782</v>
      </c>
      <c r="E648" s="127" t="s">
        <v>11</v>
      </c>
      <c r="F648" s="127">
        <v>881276</v>
      </c>
      <c r="G648" s="127"/>
      <c r="H648" s="335" t="s">
        <v>2783</v>
      </c>
      <c r="I648" s="128">
        <v>50</v>
      </c>
      <c r="J648" s="128">
        <v>0</v>
      </c>
      <c r="K648" s="129">
        <f t="shared" si="9"/>
        <v>50</v>
      </c>
      <c r="L648" s="130" t="s">
        <v>1420</v>
      </c>
    </row>
    <row r="649" spans="1:12" ht="45">
      <c r="A649" s="334" t="s">
        <v>629</v>
      </c>
      <c r="B649" s="125" t="str">
        <f>+VLOOKUP(A649,'[1]LISTA FILTRADO'!$A$2:$B$620,2,FALSE)</f>
        <v>Dirección General De Administración Y Finanzas Territoriales</v>
      </c>
      <c r="C649" s="126">
        <v>42800</v>
      </c>
      <c r="D649" s="126" t="s">
        <v>3647</v>
      </c>
      <c r="E649" s="127" t="s">
        <v>6</v>
      </c>
      <c r="F649" s="127">
        <v>881300</v>
      </c>
      <c r="G649" s="127"/>
      <c r="H649" s="335" t="s">
        <v>3648</v>
      </c>
      <c r="I649" s="128">
        <v>0</v>
      </c>
      <c r="J649" s="128">
        <v>45370.200000000004</v>
      </c>
      <c r="K649" s="129">
        <f t="shared" ref="K649:K712" si="10">+I649+J649</f>
        <v>45370.200000000004</v>
      </c>
      <c r="L649" s="130" t="s">
        <v>1420</v>
      </c>
    </row>
    <row r="650" spans="1:12" ht="45">
      <c r="A650" s="334">
        <v>576</v>
      </c>
      <c r="B650" s="125" t="str">
        <f>+VLOOKUP(A650,'[1]LISTA FILTRADO'!$A$2:$B$620,2,FALSE)</f>
        <v>Cartones De Bolivia</v>
      </c>
      <c r="C650" s="126">
        <v>42800</v>
      </c>
      <c r="D650" s="126" t="s">
        <v>2732</v>
      </c>
      <c r="E650" s="127" t="s">
        <v>11</v>
      </c>
      <c r="F650" s="127">
        <v>881304</v>
      </c>
      <c r="G650" s="127"/>
      <c r="H650" s="335" t="s">
        <v>2733</v>
      </c>
      <c r="I650" s="128">
        <v>381.13</v>
      </c>
      <c r="J650" s="128">
        <v>0</v>
      </c>
      <c r="K650" s="129">
        <f t="shared" si="10"/>
        <v>381.13</v>
      </c>
      <c r="L650" s="130" t="s">
        <v>1420</v>
      </c>
    </row>
    <row r="651" spans="1:12" ht="33.75">
      <c r="A651" s="334">
        <v>513</v>
      </c>
      <c r="B651" s="125" t="str">
        <f>+VLOOKUP(A651,'[1]LISTA FILTRADO'!$A$2:$B$620,2,FALSE)</f>
        <v>Yacimientos Petrolíferos Fiscales Bolivianos</v>
      </c>
      <c r="C651" s="126">
        <v>42800</v>
      </c>
      <c r="D651" s="126" t="s">
        <v>2482</v>
      </c>
      <c r="E651" s="127" t="s">
        <v>11</v>
      </c>
      <c r="F651" s="127">
        <v>881308</v>
      </c>
      <c r="G651" s="127"/>
      <c r="H651" s="335" t="s">
        <v>2483</v>
      </c>
      <c r="I651" s="128">
        <v>270</v>
      </c>
      <c r="J651" s="128">
        <v>0</v>
      </c>
      <c r="K651" s="129">
        <f t="shared" si="10"/>
        <v>270</v>
      </c>
      <c r="L651" s="130" t="s">
        <v>1420</v>
      </c>
    </row>
    <row r="652" spans="1:12" ht="45">
      <c r="A652" s="334">
        <v>291</v>
      </c>
      <c r="B652" s="125" t="str">
        <f>+VLOOKUP(A652,'[1]LISTA FILTRADO'!$A$2:$B$620,2,FALSE)</f>
        <v>Administradora Boliviana De Carreteras</v>
      </c>
      <c r="C652" s="126">
        <v>42800</v>
      </c>
      <c r="D652" s="126" t="s">
        <v>2030</v>
      </c>
      <c r="E652" s="127" t="s">
        <v>1286</v>
      </c>
      <c r="F652" s="127">
        <v>1790</v>
      </c>
      <c r="G652" s="127"/>
      <c r="H652" s="335" t="s">
        <v>2031</v>
      </c>
      <c r="I652" s="128">
        <v>1013.1</v>
      </c>
      <c r="J652" s="128">
        <v>0</v>
      </c>
      <c r="K652" s="129">
        <f t="shared" si="10"/>
        <v>1013.1</v>
      </c>
      <c r="L652" s="130" t="s">
        <v>1420</v>
      </c>
    </row>
    <row r="653" spans="1:12" ht="45">
      <c r="A653" s="334">
        <v>291</v>
      </c>
      <c r="B653" s="125" t="str">
        <f>+VLOOKUP(A653,'[1]LISTA FILTRADO'!$A$2:$B$620,2,FALSE)</f>
        <v>Administradora Boliviana De Carreteras</v>
      </c>
      <c r="C653" s="126">
        <v>42800</v>
      </c>
      <c r="D653" s="126" t="s">
        <v>2032</v>
      </c>
      <c r="E653" s="127" t="s">
        <v>15</v>
      </c>
      <c r="F653" s="127">
        <v>1790</v>
      </c>
      <c r="G653" s="127"/>
      <c r="H653" s="335" t="s">
        <v>2033</v>
      </c>
      <c r="I653" s="128">
        <v>312.53000000000003</v>
      </c>
      <c r="J653" s="128">
        <v>0</v>
      </c>
      <c r="K653" s="129">
        <f t="shared" si="10"/>
        <v>312.53000000000003</v>
      </c>
      <c r="L653" s="130" t="s">
        <v>1420</v>
      </c>
    </row>
    <row r="654" spans="1:12" ht="45">
      <c r="A654" s="334">
        <v>513</v>
      </c>
      <c r="B654" s="125" t="str">
        <f>+VLOOKUP(A654,'[1]LISTA FILTRADO'!$A$2:$B$620,2,FALSE)</f>
        <v>Yacimientos Petrolíferos Fiscales Bolivianos</v>
      </c>
      <c r="C654" s="126">
        <v>42800</v>
      </c>
      <c r="D654" s="126" t="s">
        <v>2484</v>
      </c>
      <c r="E654" s="127" t="s">
        <v>15</v>
      </c>
      <c r="F654" s="127">
        <v>1800</v>
      </c>
      <c r="G654" s="127"/>
      <c r="H654" s="335" t="s">
        <v>2485</v>
      </c>
      <c r="I654" s="128">
        <v>1158.99</v>
      </c>
      <c r="J654" s="128">
        <v>0</v>
      </c>
      <c r="K654" s="129">
        <f t="shared" si="10"/>
        <v>1158.99</v>
      </c>
      <c r="L654" s="130" t="s">
        <v>1420</v>
      </c>
    </row>
    <row r="655" spans="1:12" ht="33.75">
      <c r="A655" s="334">
        <v>513</v>
      </c>
      <c r="B655" s="125" t="str">
        <f>+VLOOKUP(A655,'[1]LISTA FILTRADO'!$A$2:$B$620,2,FALSE)</f>
        <v>Yacimientos Petrolíferos Fiscales Bolivianos</v>
      </c>
      <c r="C655" s="126">
        <v>42800</v>
      </c>
      <c r="D655" s="126" t="s">
        <v>2486</v>
      </c>
      <c r="E655" s="127" t="s">
        <v>15</v>
      </c>
      <c r="F655" s="127">
        <v>392467</v>
      </c>
      <c r="G655" s="127"/>
      <c r="H655" s="335" t="s">
        <v>2487</v>
      </c>
      <c r="I655" s="128">
        <v>50</v>
      </c>
      <c r="J655" s="128">
        <v>0</v>
      </c>
      <c r="K655" s="129">
        <f t="shared" si="10"/>
        <v>50</v>
      </c>
      <c r="L655" s="130" t="s">
        <v>1420</v>
      </c>
    </row>
    <row r="656" spans="1:12" ht="45">
      <c r="A656" s="334">
        <v>513</v>
      </c>
      <c r="B656" s="125" t="str">
        <f>+VLOOKUP(A656,'[1]LISTA FILTRADO'!$A$2:$B$620,2,FALSE)</f>
        <v>Yacimientos Petrolíferos Fiscales Bolivianos</v>
      </c>
      <c r="C656" s="126">
        <v>42801</v>
      </c>
      <c r="D656" s="126" t="s">
        <v>2488</v>
      </c>
      <c r="E656" s="127" t="s">
        <v>11</v>
      </c>
      <c r="F656" s="127">
        <v>881387</v>
      </c>
      <c r="G656" s="127"/>
      <c r="H656" s="335" t="s">
        <v>2489</v>
      </c>
      <c r="I656" s="128">
        <v>3220.4900000000002</v>
      </c>
      <c r="J656" s="128">
        <v>0</v>
      </c>
      <c r="K656" s="129">
        <f t="shared" si="10"/>
        <v>3220.4900000000002</v>
      </c>
      <c r="L656" s="130" t="s">
        <v>1420</v>
      </c>
    </row>
    <row r="657" spans="1:12" ht="33.75">
      <c r="A657" s="334" t="s">
        <v>626</v>
      </c>
      <c r="B657" s="125" t="str">
        <f>+VLOOKUP(A657,'[1]LISTA FILTRADO'!$A$2:$B$620,2,FALSE)</f>
        <v>Dirección General De Programación Y Operaciones Del Tesoro</v>
      </c>
      <c r="C657" s="126">
        <v>42801</v>
      </c>
      <c r="D657" s="126" t="s">
        <v>1644</v>
      </c>
      <c r="E657" s="127" t="s">
        <v>6</v>
      </c>
      <c r="F657" s="127">
        <v>881415</v>
      </c>
      <c r="G657" s="127"/>
      <c r="H657" s="335" t="s">
        <v>1645</v>
      </c>
      <c r="I657" s="128">
        <v>0</v>
      </c>
      <c r="J657" s="128">
        <v>56055.94</v>
      </c>
      <c r="K657" s="129">
        <f t="shared" si="10"/>
        <v>56055.94</v>
      </c>
      <c r="L657" s="130" t="s">
        <v>1420</v>
      </c>
    </row>
    <row r="658" spans="1:12" ht="33.75">
      <c r="A658" s="334" t="s">
        <v>626</v>
      </c>
      <c r="B658" s="125" t="str">
        <f>+VLOOKUP(A658,'[1]LISTA FILTRADO'!$A$2:$B$620,2,FALSE)</f>
        <v>Dirección General De Programación Y Operaciones Del Tesoro</v>
      </c>
      <c r="C658" s="126">
        <v>42801</v>
      </c>
      <c r="D658" s="126" t="s">
        <v>1646</v>
      </c>
      <c r="E658" s="127" t="s">
        <v>6</v>
      </c>
      <c r="F658" s="127">
        <v>881417</v>
      </c>
      <c r="G658" s="127"/>
      <c r="H658" s="335" t="s">
        <v>1647</v>
      </c>
      <c r="I658" s="128">
        <v>0</v>
      </c>
      <c r="J658" s="128">
        <v>69803.66</v>
      </c>
      <c r="K658" s="129">
        <f t="shared" si="10"/>
        <v>69803.66</v>
      </c>
      <c r="L658" s="130" t="s">
        <v>1420</v>
      </c>
    </row>
    <row r="659" spans="1:12" ht="33.75">
      <c r="A659" s="334">
        <v>513</v>
      </c>
      <c r="B659" s="125" t="str">
        <f>+VLOOKUP(A659,'[1]LISTA FILTRADO'!$A$2:$B$620,2,FALSE)</f>
        <v>Yacimientos Petrolíferos Fiscales Bolivianos</v>
      </c>
      <c r="C659" s="126">
        <v>42801</v>
      </c>
      <c r="D659" s="126" t="s">
        <v>2490</v>
      </c>
      <c r="E659" s="127" t="s">
        <v>11</v>
      </c>
      <c r="F659" s="127">
        <v>881425</v>
      </c>
      <c r="G659" s="127"/>
      <c r="H659" s="335" t="s">
        <v>2491</v>
      </c>
      <c r="I659" s="128">
        <v>270</v>
      </c>
      <c r="J659" s="128">
        <v>0</v>
      </c>
      <c r="K659" s="129">
        <f t="shared" si="10"/>
        <v>270</v>
      </c>
      <c r="L659" s="130" t="s">
        <v>1420</v>
      </c>
    </row>
    <row r="660" spans="1:12" ht="33.75">
      <c r="A660" s="334">
        <v>10</v>
      </c>
      <c r="B660" s="125" t="str">
        <f>+VLOOKUP(A660,'[1]LISTA FILTRADO'!$A$2:$B$620,2,FALSE)</f>
        <v>Ministerio De Relaciones Exteriores</v>
      </c>
      <c r="C660" s="126">
        <v>42801</v>
      </c>
      <c r="D660" s="126" t="s">
        <v>1648</v>
      </c>
      <c r="E660" s="127" t="s">
        <v>6</v>
      </c>
      <c r="F660" s="127">
        <v>392643</v>
      </c>
      <c r="G660" s="127"/>
      <c r="H660" s="335" t="s">
        <v>1649</v>
      </c>
      <c r="I660" s="128">
        <v>0</v>
      </c>
      <c r="J660" s="128">
        <v>7061.34</v>
      </c>
      <c r="K660" s="129">
        <f t="shared" si="10"/>
        <v>7061.34</v>
      </c>
      <c r="L660" s="130" t="s">
        <v>1420</v>
      </c>
    </row>
    <row r="661" spans="1:12" ht="33.75">
      <c r="A661" s="334" t="s">
        <v>626</v>
      </c>
      <c r="B661" s="125" t="str">
        <f>+VLOOKUP(A661,'[1]LISTA FILTRADO'!$A$2:$B$620,2,FALSE)</f>
        <v>Dirección General De Programación Y Operaciones Del Tesoro</v>
      </c>
      <c r="C661" s="126">
        <v>42801</v>
      </c>
      <c r="D661" s="126" t="s">
        <v>1650</v>
      </c>
      <c r="E661" s="127" t="s">
        <v>6</v>
      </c>
      <c r="F661" s="127">
        <v>392890</v>
      </c>
      <c r="G661" s="127"/>
      <c r="H661" s="335" t="s">
        <v>1651</v>
      </c>
      <c r="I661" s="128">
        <v>0</v>
      </c>
      <c r="J661" s="128">
        <v>7302.81</v>
      </c>
      <c r="K661" s="129">
        <f t="shared" si="10"/>
        <v>7302.81</v>
      </c>
      <c r="L661" s="130" t="s">
        <v>1420</v>
      </c>
    </row>
    <row r="662" spans="1:12" ht="45">
      <c r="A662" s="334">
        <v>313</v>
      </c>
      <c r="B662" s="125" t="str">
        <f>+VLOOKUP(A662,'[1]LISTA FILTRADO'!$A$2:$B$620,2,FALSE)</f>
        <v>Autoridad De Fiscalización Y Control De Pensiones Y Seguros - Aps</v>
      </c>
      <c r="C662" s="126">
        <v>42801</v>
      </c>
      <c r="D662" s="126" t="s">
        <v>2094</v>
      </c>
      <c r="E662" s="127" t="s">
        <v>15</v>
      </c>
      <c r="F662" s="127">
        <v>1804</v>
      </c>
      <c r="G662" s="127"/>
      <c r="H662" s="335" t="s">
        <v>2095</v>
      </c>
      <c r="I662" s="128">
        <v>1299</v>
      </c>
      <c r="J662" s="128">
        <v>0</v>
      </c>
      <c r="K662" s="129">
        <f t="shared" si="10"/>
        <v>1299</v>
      </c>
      <c r="L662" s="130" t="s">
        <v>1420</v>
      </c>
    </row>
    <row r="663" spans="1:12" ht="45">
      <c r="A663" s="334">
        <v>373</v>
      </c>
      <c r="B663" s="125" t="str">
        <f>+VLOOKUP(A663,'[1]LISTA FILTRADO'!$A$2:$B$620,2,FALSE)</f>
        <v>Fondo de Desarrollo Indigena</v>
      </c>
      <c r="C663" s="126">
        <v>42801</v>
      </c>
      <c r="D663" s="126" t="s">
        <v>2124</v>
      </c>
      <c r="E663" s="127" t="s">
        <v>1469</v>
      </c>
      <c r="F663" s="127">
        <v>12836906</v>
      </c>
      <c r="G663" s="127"/>
      <c r="H663" s="335" t="s">
        <v>2125</v>
      </c>
      <c r="I663" s="128">
        <v>0</v>
      </c>
      <c r="J663" s="128">
        <v>939982.11</v>
      </c>
      <c r="K663" s="129">
        <f t="shared" si="10"/>
        <v>939982.11</v>
      </c>
      <c r="L663" s="130" t="s">
        <v>1420</v>
      </c>
    </row>
    <row r="664" spans="1:12" ht="45">
      <c r="A664" s="334">
        <v>513</v>
      </c>
      <c r="B664" s="125" t="str">
        <f>+VLOOKUP(A664,'[1]LISTA FILTRADO'!$A$2:$B$620,2,FALSE)</f>
        <v>Yacimientos Petrolíferos Fiscales Bolivianos</v>
      </c>
      <c r="C664" s="126">
        <v>42801</v>
      </c>
      <c r="D664" s="126" t="s">
        <v>2492</v>
      </c>
      <c r="E664" s="127" t="s">
        <v>15</v>
      </c>
      <c r="F664" s="127">
        <v>393442</v>
      </c>
      <c r="G664" s="127"/>
      <c r="H664" s="335" t="s">
        <v>2493</v>
      </c>
      <c r="I664" s="128">
        <v>50</v>
      </c>
      <c r="J664" s="128">
        <v>0</v>
      </c>
      <c r="K664" s="129">
        <f t="shared" si="10"/>
        <v>50</v>
      </c>
      <c r="L664" s="130" t="s">
        <v>1420</v>
      </c>
    </row>
    <row r="665" spans="1:12" ht="33.75">
      <c r="A665" s="334">
        <v>513</v>
      </c>
      <c r="B665" s="125" t="str">
        <f>+VLOOKUP(A665,'[1]LISTA FILTRADO'!$A$2:$B$620,2,FALSE)</f>
        <v>Yacimientos Petrolíferos Fiscales Bolivianos</v>
      </c>
      <c r="C665" s="126">
        <v>42801</v>
      </c>
      <c r="D665" s="126" t="s">
        <v>2494</v>
      </c>
      <c r="E665" s="127" t="s">
        <v>15</v>
      </c>
      <c r="F665" s="127">
        <v>393580</v>
      </c>
      <c r="G665" s="127"/>
      <c r="H665" s="335" t="s">
        <v>2495</v>
      </c>
      <c r="I665" s="128">
        <v>50</v>
      </c>
      <c r="J665" s="128">
        <v>0</v>
      </c>
      <c r="K665" s="129">
        <f t="shared" si="10"/>
        <v>50</v>
      </c>
      <c r="L665" s="130" t="s">
        <v>1420</v>
      </c>
    </row>
    <row r="666" spans="1:12" ht="33.75">
      <c r="A666" s="334">
        <v>291</v>
      </c>
      <c r="B666" s="125" t="str">
        <f>+VLOOKUP(A666,'[1]LISTA FILTRADO'!$A$2:$B$620,2,FALSE)</f>
        <v>Administradora Boliviana De Carreteras</v>
      </c>
      <c r="C666" s="126">
        <v>42801</v>
      </c>
      <c r="D666" s="126" t="s">
        <v>2034</v>
      </c>
      <c r="E666" s="127" t="s">
        <v>11</v>
      </c>
      <c r="F666" s="127">
        <v>393671</v>
      </c>
      <c r="G666" s="127"/>
      <c r="H666" s="335" t="s">
        <v>2035</v>
      </c>
      <c r="I666" s="128">
        <v>50</v>
      </c>
      <c r="J666" s="128">
        <v>0</v>
      </c>
      <c r="K666" s="129">
        <f t="shared" si="10"/>
        <v>50</v>
      </c>
      <c r="L666" s="130" t="s">
        <v>1420</v>
      </c>
    </row>
    <row r="667" spans="1:12" ht="33.75">
      <c r="A667" s="334" t="s">
        <v>626</v>
      </c>
      <c r="B667" s="125" t="str">
        <f>+VLOOKUP(A667,'[1]LISTA FILTRADO'!$A$2:$B$620,2,FALSE)</f>
        <v>Dirección General De Programación Y Operaciones Del Tesoro</v>
      </c>
      <c r="C667" s="126">
        <v>42802</v>
      </c>
      <c r="D667" s="126" t="s">
        <v>1652</v>
      </c>
      <c r="E667" s="127" t="s">
        <v>6</v>
      </c>
      <c r="F667" s="127">
        <v>881494</v>
      </c>
      <c r="G667" s="127"/>
      <c r="H667" s="335" t="s">
        <v>1653</v>
      </c>
      <c r="I667" s="128">
        <v>0</v>
      </c>
      <c r="J667" s="128">
        <v>19781.29</v>
      </c>
      <c r="K667" s="129">
        <f t="shared" si="10"/>
        <v>19781.29</v>
      </c>
      <c r="L667" s="130" t="s">
        <v>1420</v>
      </c>
    </row>
    <row r="668" spans="1:12" ht="33.75">
      <c r="A668" s="334">
        <v>513</v>
      </c>
      <c r="B668" s="125" t="str">
        <f>+VLOOKUP(A668,'[1]LISTA FILTRADO'!$A$2:$B$620,2,FALSE)</f>
        <v>Yacimientos Petrolíferos Fiscales Bolivianos</v>
      </c>
      <c r="C668" s="126">
        <v>42802</v>
      </c>
      <c r="D668" s="126" t="s">
        <v>2496</v>
      </c>
      <c r="E668" s="127" t="s">
        <v>11</v>
      </c>
      <c r="F668" s="127">
        <v>881467</v>
      </c>
      <c r="G668" s="127"/>
      <c r="H668" s="335" t="s">
        <v>2497</v>
      </c>
      <c r="I668" s="128">
        <v>1150</v>
      </c>
      <c r="J668" s="128">
        <v>0</v>
      </c>
      <c r="K668" s="129">
        <f t="shared" si="10"/>
        <v>1150</v>
      </c>
      <c r="L668" s="130" t="s">
        <v>1420</v>
      </c>
    </row>
    <row r="669" spans="1:12" ht="33.75">
      <c r="A669" s="334">
        <v>513</v>
      </c>
      <c r="B669" s="125" t="str">
        <f>+VLOOKUP(A669,'[1]LISTA FILTRADO'!$A$2:$B$620,2,FALSE)</f>
        <v>Yacimientos Petrolíferos Fiscales Bolivianos</v>
      </c>
      <c r="C669" s="126">
        <v>42802</v>
      </c>
      <c r="D669" s="126" t="s">
        <v>2498</v>
      </c>
      <c r="E669" s="127" t="s">
        <v>11</v>
      </c>
      <c r="F669" s="127">
        <v>881448</v>
      </c>
      <c r="G669" s="127"/>
      <c r="H669" s="335" t="s">
        <v>2499</v>
      </c>
      <c r="I669" s="128">
        <v>50</v>
      </c>
      <c r="J669" s="128">
        <v>0</v>
      </c>
      <c r="K669" s="129">
        <f t="shared" si="10"/>
        <v>50</v>
      </c>
      <c r="L669" s="130" t="s">
        <v>1420</v>
      </c>
    </row>
    <row r="670" spans="1:12" ht="33.75">
      <c r="A670" s="334" t="s">
        <v>627</v>
      </c>
      <c r="B670" s="125" t="str">
        <f>+VLOOKUP(A670,'[1]LISTA FILTRADO'!$A$2:$B$620,2,FALSE)</f>
        <v>Dirección General De Crédito Público</v>
      </c>
      <c r="C670" s="126">
        <v>42802</v>
      </c>
      <c r="D670" s="126" t="s">
        <v>3540</v>
      </c>
      <c r="E670" s="127" t="s">
        <v>6</v>
      </c>
      <c r="F670" s="127">
        <v>810261</v>
      </c>
      <c r="G670" s="127"/>
      <c r="H670" s="335" t="s">
        <v>3541</v>
      </c>
      <c r="I670" s="128">
        <v>0</v>
      </c>
      <c r="J670" s="128">
        <v>210000</v>
      </c>
      <c r="K670" s="129">
        <f t="shared" si="10"/>
        <v>210000</v>
      </c>
      <c r="L670" s="130" t="s">
        <v>1420</v>
      </c>
    </row>
    <row r="671" spans="1:12" ht="33.75">
      <c r="A671" s="334" t="s">
        <v>626</v>
      </c>
      <c r="B671" s="125" t="str">
        <f>+VLOOKUP(A671,'[1]LISTA FILTRADO'!$A$2:$B$620,2,FALSE)</f>
        <v>Dirección General De Programación Y Operaciones Del Tesoro</v>
      </c>
      <c r="C671" s="126">
        <v>42802</v>
      </c>
      <c r="D671" s="126" t="s">
        <v>2976</v>
      </c>
      <c r="E671" s="127" t="s">
        <v>6</v>
      </c>
      <c r="F671" s="127">
        <v>810227</v>
      </c>
      <c r="G671" s="127"/>
      <c r="H671" s="335" t="s">
        <v>2977</v>
      </c>
      <c r="I671" s="128">
        <v>0</v>
      </c>
      <c r="J671" s="128">
        <v>5473.02</v>
      </c>
      <c r="K671" s="129">
        <f t="shared" si="10"/>
        <v>5473.02</v>
      </c>
      <c r="L671" s="130" t="s">
        <v>1420</v>
      </c>
    </row>
    <row r="672" spans="1:12" ht="33.75">
      <c r="A672" s="334" t="s">
        <v>626</v>
      </c>
      <c r="B672" s="125" t="str">
        <f>+VLOOKUP(A672,'[1]LISTA FILTRADO'!$A$2:$B$620,2,FALSE)</f>
        <v>Dirección General De Programación Y Operaciones Del Tesoro</v>
      </c>
      <c r="C672" s="126">
        <v>42802</v>
      </c>
      <c r="D672" s="126" t="s">
        <v>2978</v>
      </c>
      <c r="E672" s="127" t="s">
        <v>6</v>
      </c>
      <c r="F672" s="127">
        <v>810226</v>
      </c>
      <c r="G672" s="127"/>
      <c r="H672" s="335" t="s">
        <v>2979</v>
      </c>
      <c r="I672" s="128">
        <v>0</v>
      </c>
      <c r="J672" s="128">
        <v>5473.02</v>
      </c>
      <c r="K672" s="129">
        <f t="shared" si="10"/>
        <v>5473.02</v>
      </c>
      <c r="L672" s="130" t="s">
        <v>1420</v>
      </c>
    </row>
    <row r="673" spans="1:12" ht="22.5">
      <c r="A673" s="334">
        <v>513</v>
      </c>
      <c r="B673" s="125" t="str">
        <f>+VLOOKUP(A673,'[1]LISTA FILTRADO'!$A$2:$B$620,2,FALSE)</f>
        <v>Yacimientos Petrolíferos Fiscales Bolivianos</v>
      </c>
      <c r="C673" s="126">
        <v>42802</v>
      </c>
      <c r="D673" s="126" t="s">
        <v>2500</v>
      </c>
      <c r="E673" s="127" t="s">
        <v>15</v>
      </c>
      <c r="F673" s="127">
        <v>394822</v>
      </c>
      <c r="G673" s="127"/>
      <c r="H673" s="335" t="s">
        <v>2501</v>
      </c>
      <c r="I673" s="128">
        <v>50</v>
      </c>
      <c r="J673" s="128">
        <v>0</v>
      </c>
      <c r="K673" s="129">
        <f t="shared" si="10"/>
        <v>50</v>
      </c>
      <c r="L673" s="130" t="s">
        <v>1420</v>
      </c>
    </row>
    <row r="674" spans="1:12" ht="33.75">
      <c r="A674" s="334">
        <v>513</v>
      </c>
      <c r="B674" s="125" t="str">
        <f>+VLOOKUP(A674,'[1]LISTA FILTRADO'!$A$2:$B$620,2,FALSE)</f>
        <v>Yacimientos Petrolíferos Fiscales Bolivianos</v>
      </c>
      <c r="C674" s="126">
        <v>42802</v>
      </c>
      <c r="D674" s="126" t="s">
        <v>2502</v>
      </c>
      <c r="E674" s="127" t="s">
        <v>15</v>
      </c>
      <c r="F674" s="127">
        <v>394816</v>
      </c>
      <c r="G674" s="127"/>
      <c r="H674" s="335" t="s">
        <v>1360</v>
      </c>
      <c r="I674" s="128">
        <v>50</v>
      </c>
      <c r="J674" s="128">
        <v>0</v>
      </c>
      <c r="K674" s="129">
        <f t="shared" si="10"/>
        <v>50</v>
      </c>
      <c r="L674" s="130" t="s">
        <v>1420</v>
      </c>
    </row>
    <row r="675" spans="1:12" ht="45">
      <c r="A675" s="334">
        <v>590</v>
      </c>
      <c r="B675" s="125" t="str">
        <f>+VLOOKUP(A675,'[1]LISTA FILTRADO'!$A$2:$B$620,2,FALSE)</f>
        <v>Empresa Pública "Quipus"</v>
      </c>
      <c r="C675" s="126">
        <v>42802</v>
      </c>
      <c r="D675" s="126" t="s">
        <v>2762</v>
      </c>
      <c r="E675" s="127" t="s">
        <v>15</v>
      </c>
      <c r="F675" s="127">
        <v>1827</v>
      </c>
      <c r="G675" s="127"/>
      <c r="H675" s="335" t="s">
        <v>2763</v>
      </c>
      <c r="I675" s="128">
        <v>2467.6</v>
      </c>
      <c r="J675" s="128">
        <v>0</v>
      </c>
      <c r="K675" s="129">
        <f t="shared" si="10"/>
        <v>2467.6</v>
      </c>
      <c r="L675" s="130" t="s">
        <v>1420</v>
      </c>
    </row>
    <row r="676" spans="1:12" ht="45">
      <c r="A676" s="334">
        <v>35</v>
      </c>
      <c r="B676" s="125" t="str">
        <f>+VLOOKUP(A676,'[1]LISTA FILTRADO'!$A$2:$B$620,2,FALSE)</f>
        <v>Ministerio De Economía Y Finanzas Públicas</v>
      </c>
      <c r="C676" s="126">
        <v>42802</v>
      </c>
      <c r="D676" s="126" t="s">
        <v>1756</v>
      </c>
      <c r="E676" s="127" t="s">
        <v>15</v>
      </c>
      <c r="F676" s="127">
        <v>1826</v>
      </c>
      <c r="G676" s="127"/>
      <c r="H676" s="335" t="s">
        <v>1757</v>
      </c>
      <c r="I676" s="128">
        <v>295.11</v>
      </c>
      <c r="J676" s="128">
        <v>0</v>
      </c>
      <c r="K676" s="129">
        <f t="shared" si="10"/>
        <v>295.11</v>
      </c>
      <c r="L676" s="130" t="s">
        <v>1420</v>
      </c>
    </row>
    <row r="677" spans="1:12" ht="33.75">
      <c r="A677" s="334">
        <v>513</v>
      </c>
      <c r="B677" s="125" t="str">
        <f>+VLOOKUP(A677,'[1]LISTA FILTRADO'!$A$2:$B$620,2,FALSE)</f>
        <v>Yacimientos Petrolíferos Fiscales Bolivianos</v>
      </c>
      <c r="C677" s="126">
        <v>42802</v>
      </c>
      <c r="D677" s="126" t="s">
        <v>2503</v>
      </c>
      <c r="E677" s="127" t="s">
        <v>15</v>
      </c>
      <c r="F677" s="127">
        <v>1822</v>
      </c>
      <c r="G677" s="127"/>
      <c r="H677" s="335" t="s">
        <v>2504</v>
      </c>
      <c r="I677" s="128">
        <v>418.52</v>
      </c>
      <c r="J677" s="128">
        <v>0</v>
      </c>
      <c r="K677" s="129">
        <f t="shared" si="10"/>
        <v>418.52</v>
      </c>
      <c r="L677" s="130" t="s">
        <v>1420</v>
      </c>
    </row>
    <row r="678" spans="1:12" ht="45">
      <c r="A678" s="334">
        <v>513</v>
      </c>
      <c r="B678" s="125" t="str">
        <f>+VLOOKUP(A678,'[1]LISTA FILTRADO'!$A$2:$B$620,2,FALSE)</f>
        <v>Yacimientos Petrolíferos Fiscales Bolivianos</v>
      </c>
      <c r="C678" s="126">
        <v>42802</v>
      </c>
      <c r="D678" s="126" t="s">
        <v>2505</v>
      </c>
      <c r="E678" s="127" t="s">
        <v>15</v>
      </c>
      <c r="F678" s="127">
        <v>393909</v>
      </c>
      <c r="G678" s="127"/>
      <c r="H678" s="335" t="s">
        <v>2506</v>
      </c>
      <c r="I678" s="128">
        <v>50</v>
      </c>
      <c r="J678" s="128">
        <v>0</v>
      </c>
      <c r="K678" s="129">
        <f t="shared" si="10"/>
        <v>50</v>
      </c>
      <c r="L678" s="130" t="s">
        <v>1420</v>
      </c>
    </row>
    <row r="679" spans="1:12" ht="45">
      <c r="A679" s="334">
        <v>513</v>
      </c>
      <c r="B679" s="125" t="str">
        <f>+VLOOKUP(A679,'[1]LISTA FILTRADO'!$A$2:$B$620,2,FALSE)</f>
        <v>Yacimientos Petrolíferos Fiscales Bolivianos</v>
      </c>
      <c r="C679" s="126">
        <v>42802</v>
      </c>
      <c r="D679" s="126" t="s">
        <v>2507</v>
      </c>
      <c r="E679" s="127" t="s">
        <v>15</v>
      </c>
      <c r="F679" s="127">
        <v>1814</v>
      </c>
      <c r="G679" s="127"/>
      <c r="H679" s="335" t="s">
        <v>2508</v>
      </c>
      <c r="I679" s="128">
        <v>119275.08</v>
      </c>
      <c r="J679" s="128">
        <v>0</v>
      </c>
      <c r="K679" s="129">
        <f t="shared" si="10"/>
        <v>119275.08</v>
      </c>
      <c r="L679" s="130" t="s">
        <v>1420</v>
      </c>
    </row>
    <row r="680" spans="1:12" ht="33.75">
      <c r="A680" s="334" t="s">
        <v>626</v>
      </c>
      <c r="B680" s="125" t="str">
        <f>+VLOOKUP(A680,'[1]LISTA FILTRADO'!$A$2:$B$620,2,FALSE)</f>
        <v>Dirección General De Programación Y Operaciones Del Tesoro</v>
      </c>
      <c r="C680" s="126">
        <v>42803</v>
      </c>
      <c r="D680" s="126" t="s">
        <v>2980</v>
      </c>
      <c r="E680" s="127" t="s">
        <v>6</v>
      </c>
      <c r="F680" s="127">
        <v>810934</v>
      </c>
      <c r="G680" s="127"/>
      <c r="H680" s="335" t="s">
        <v>2981</v>
      </c>
      <c r="I680" s="128">
        <v>0</v>
      </c>
      <c r="J680" s="128">
        <v>799</v>
      </c>
      <c r="K680" s="129">
        <f t="shared" si="10"/>
        <v>799</v>
      </c>
      <c r="L680" s="130" t="s">
        <v>1420</v>
      </c>
    </row>
    <row r="681" spans="1:12" ht="33.75">
      <c r="A681" s="334" t="s">
        <v>626</v>
      </c>
      <c r="B681" s="125" t="str">
        <f>+VLOOKUP(A681,'[1]LISTA FILTRADO'!$A$2:$B$620,2,FALSE)</f>
        <v>Dirección General De Programación Y Operaciones Del Tesoro</v>
      </c>
      <c r="C681" s="126">
        <v>42803</v>
      </c>
      <c r="D681" s="126" t="s">
        <v>2982</v>
      </c>
      <c r="E681" s="127" t="s">
        <v>6</v>
      </c>
      <c r="F681" s="127">
        <v>810941</v>
      </c>
      <c r="G681" s="127"/>
      <c r="H681" s="335" t="s">
        <v>2983</v>
      </c>
      <c r="I681" s="128">
        <v>0</v>
      </c>
      <c r="J681" s="128">
        <v>732.6</v>
      </c>
      <c r="K681" s="129">
        <f t="shared" si="10"/>
        <v>732.6</v>
      </c>
      <c r="L681" s="130" t="s">
        <v>1420</v>
      </c>
    </row>
    <row r="682" spans="1:12" ht="33.75">
      <c r="A682" s="334" t="s">
        <v>627</v>
      </c>
      <c r="B682" s="125" t="str">
        <f>+VLOOKUP(A682,'[1]LISTA FILTRADO'!$A$2:$B$620,2,FALSE)</f>
        <v>Dirección General De Crédito Público</v>
      </c>
      <c r="C682" s="126">
        <v>42803</v>
      </c>
      <c r="D682" s="126" t="s">
        <v>3542</v>
      </c>
      <c r="E682" s="127" t="s">
        <v>6</v>
      </c>
      <c r="F682" s="127">
        <v>881546</v>
      </c>
      <c r="G682" s="127"/>
      <c r="H682" s="335" t="s">
        <v>3543</v>
      </c>
      <c r="I682" s="128">
        <v>0</v>
      </c>
      <c r="J682" s="128">
        <v>8262.2900000000009</v>
      </c>
      <c r="K682" s="129">
        <f t="shared" si="10"/>
        <v>8262.2900000000009</v>
      </c>
      <c r="L682" s="130" t="s">
        <v>1420</v>
      </c>
    </row>
    <row r="683" spans="1:12" ht="33.75">
      <c r="A683" s="334" t="s">
        <v>626</v>
      </c>
      <c r="B683" s="125" t="str">
        <f>+VLOOKUP(A683,'[1]LISTA FILTRADO'!$A$2:$B$620,2,FALSE)</f>
        <v>Dirección General De Programación Y Operaciones Del Tesoro</v>
      </c>
      <c r="C683" s="126">
        <v>42803</v>
      </c>
      <c r="D683" s="126" t="s">
        <v>2984</v>
      </c>
      <c r="E683" s="127" t="s">
        <v>6</v>
      </c>
      <c r="F683" s="127">
        <v>881598</v>
      </c>
      <c r="G683" s="127"/>
      <c r="H683" s="335" t="s">
        <v>2985</v>
      </c>
      <c r="I683" s="128">
        <v>0</v>
      </c>
      <c r="J683" s="128">
        <v>0.01</v>
      </c>
      <c r="K683" s="129">
        <f t="shared" si="10"/>
        <v>0.01</v>
      </c>
      <c r="L683" s="130" t="s">
        <v>1420</v>
      </c>
    </row>
    <row r="684" spans="1:12" ht="33.75">
      <c r="A684" s="334" t="s">
        <v>626</v>
      </c>
      <c r="B684" s="125" t="str">
        <f>+VLOOKUP(A684,'[1]LISTA FILTRADO'!$A$2:$B$620,2,FALSE)</f>
        <v>Dirección General De Programación Y Operaciones Del Tesoro</v>
      </c>
      <c r="C684" s="126">
        <v>42803</v>
      </c>
      <c r="D684" s="126" t="s">
        <v>2986</v>
      </c>
      <c r="E684" s="127" t="s">
        <v>6</v>
      </c>
      <c r="F684" s="127">
        <v>881602</v>
      </c>
      <c r="G684" s="127"/>
      <c r="H684" s="335" t="s">
        <v>2987</v>
      </c>
      <c r="I684" s="128">
        <v>0</v>
      </c>
      <c r="J684" s="128">
        <v>0.01</v>
      </c>
      <c r="K684" s="129">
        <f t="shared" si="10"/>
        <v>0.01</v>
      </c>
      <c r="L684" s="130" t="s">
        <v>1420</v>
      </c>
    </row>
    <row r="685" spans="1:12" ht="33.75">
      <c r="A685" s="334" t="s">
        <v>627</v>
      </c>
      <c r="B685" s="125" t="str">
        <f>+VLOOKUP(A685,'[1]LISTA FILTRADO'!$A$2:$B$620,2,FALSE)</f>
        <v>Dirección General De Crédito Público</v>
      </c>
      <c r="C685" s="126">
        <v>42803</v>
      </c>
      <c r="D685" s="126" t="s">
        <v>3544</v>
      </c>
      <c r="E685" s="127" t="s">
        <v>6</v>
      </c>
      <c r="F685" s="127">
        <v>810842</v>
      </c>
      <c r="G685" s="127"/>
      <c r="H685" s="335" t="s">
        <v>3545</v>
      </c>
      <c r="I685" s="128">
        <v>0</v>
      </c>
      <c r="J685" s="128">
        <v>45000</v>
      </c>
      <c r="K685" s="129">
        <f t="shared" si="10"/>
        <v>45000</v>
      </c>
      <c r="L685" s="130" t="s">
        <v>1420</v>
      </c>
    </row>
    <row r="686" spans="1:12" ht="33.75">
      <c r="A686" s="334" t="s">
        <v>626</v>
      </c>
      <c r="B686" s="125" t="str">
        <f>+VLOOKUP(A686,'[1]LISTA FILTRADO'!$A$2:$B$620,2,FALSE)</f>
        <v>Dirección General De Programación Y Operaciones Del Tesoro</v>
      </c>
      <c r="C686" s="126">
        <v>42803</v>
      </c>
      <c r="D686" s="126" t="s">
        <v>2988</v>
      </c>
      <c r="E686" s="127" t="s">
        <v>6</v>
      </c>
      <c r="F686" s="127">
        <v>810931</v>
      </c>
      <c r="G686" s="127"/>
      <c r="H686" s="335" t="s">
        <v>2989</v>
      </c>
      <c r="I686" s="128">
        <v>0</v>
      </c>
      <c r="J686" s="128">
        <v>11228.98</v>
      </c>
      <c r="K686" s="129">
        <f t="shared" si="10"/>
        <v>11228.98</v>
      </c>
      <c r="L686" s="130" t="s">
        <v>1420</v>
      </c>
    </row>
    <row r="687" spans="1:12" ht="33.75">
      <c r="A687" s="334" t="s">
        <v>626</v>
      </c>
      <c r="B687" s="125" t="str">
        <f>+VLOOKUP(A687,'[1]LISTA FILTRADO'!$A$2:$B$620,2,FALSE)</f>
        <v>Dirección General De Programación Y Operaciones Del Tesoro</v>
      </c>
      <c r="C687" s="126">
        <v>42803</v>
      </c>
      <c r="D687" s="126" t="s">
        <v>1654</v>
      </c>
      <c r="E687" s="127" t="s">
        <v>6</v>
      </c>
      <c r="F687" s="127">
        <v>395063</v>
      </c>
      <c r="G687" s="127"/>
      <c r="H687" s="335" t="s">
        <v>1655</v>
      </c>
      <c r="I687" s="128">
        <v>0</v>
      </c>
      <c r="J687" s="128">
        <v>1429.08</v>
      </c>
      <c r="K687" s="129">
        <f t="shared" si="10"/>
        <v>1429.08</v>
      </c>
      <c r="L687" s="130" t="s">
        <v>1420</v>
      </c>
    </row>
    <row r="688" spans="1:12" ht="45">
      <c r="A688" s="334" t="s">
        <v>626</v>
      </c>
      <c r="B688" s="125" t="str">
        <f>+VLOOKUP(A688,'[1]LISTA FILTRADO'!$A$2:$B$620,2,FALSE)</f>
        <v>Dirección General De Programación Y Operaciones Del Tesoro</v>
      </c>
      <c r="C688" s="126">
        <v>42804</v>
      </c>
      <c r="D688" s="126" t="s">
        <v>2990</v>
      </c>
      <c r="E688" s="127" t="s">
        <v>6</v>
      </c>
      <c r="F688" s="127">
        <v>881690</v>
      </c>
      <c r="G688" s="127"/>
      <c r="H688" s="335" t="s">
        <v>2991</v>
      </c>
      <c r="I688" s="128">
        <v>0</v>
      </c>
      <c r="J688" s="128">
        <v>9114.16</v>
      </c>
      <c r="K688" s="129">
        <f t="shared" si="10"/>
        <v>9114.16</v>
      </c>
      <c r="L688" s="130" t="s">
        <v>1420</v>
      </c>
    </row>
    <row r="689" spans="1:12" ht="45">
      <c r="A689" s="334">
        <v>249</v>
      </c>
      <c r="B689" s="125" t="str">
        <f>+VLOOKUP(A689,'[1]LISTA FILTRADO'!$A$2:$B$620,2,FALSE)</f>
        <v>Central De Abastecimiento Y Suministros De Salud</v>
      </c>
      <c r="C689" s="126">
        <v>42804</v>
      </c>
      <c r="D689" s="126" t="s">
        <v>1977</v>
      </c>
      <c r="E689" s="127" t="s">
        <v>11</v>
      </c>
      <c r="F689" s="127">
        <v>881926</v>
      </c>
      <c r="G689" s="127"/>
      <c r="H689" s="335" t="s">
        <v>1978</v>
      </c>
      <c r="I689" s="128">
        <v>540.76</v>
      </c>
      <c r="J689" s="128">
        <v>0</v>
      </c>
      <c r="K689" s="129">
        <f t="shared" si="10"/>
        <v>540.76</v>
      </c>
      <c r="L689" s="130" t="s">
        <v>1420</v>
      </c>
    </row>
    <row r="690" spans="1:12" ht="33.75">
      <c r="A690" s="334">
        <v>513</v>
      </c>
      <c r="B690" s="125" t="str">
        <f>+VLOOKUP(A690,'[1]LISTA FILTRADO'!$A$2:$B$620,2,FALSE)</f>
        <v>Yacimientos Petrolíferos Fiscales Bolivianos</v>
      </c>
      <c r="C690" s="126">
        <v>42804</v>
      </c>
      <c r="D690" s="126" t="s">
        <v>2509</v>
      </c>
      <c r="E690" s="127" t="s">
        <v>15</v>
      </c>
      <c r="F690" s="127">
        <v>396167</v>
      </c>
      <c r="G690" s="127"/>
      <c r="H690" s="335" t="s">
        <v>2510</v>
      </c>
      <c r="I690" s="128">
        <v>50</v>
      </c>
      <c r="J690" s="128">
        <v>0</v>
      </c>
      <c r="K690" s="129">
        <f t="shared" si="10"/>
        <v>50</v>
      </c>
      <c r="L690" s="130" t="s">
        <v>1420</v>
      </c>
    </row>
    <row r="691" spans="1:12" ht="33.75">
      <c r="A691" s="334" t="s">
        <v>626</v>
      </c>
      <c r="B691" s="125" t="str">
        <f>+VLOOKUP(A691,'[1]LISTA FILTRADO'!$A$2:$B$620,2,FALSE)</f>
        <v>Dirección General De Programación Y Operaciones Del Tesoro</v>
      </c>
      <c r="C691" s="126">
        <v>42804</v>
      </c>
      <c r="D691" s="126" t="s">
        <v>1656</v>
      </c>
      <c r="E691" s="127" t="s">
        <v>6</v>
      </c>
      <c r="F691" s="127">
        <v>396168</v>
      </c>
      <c r="G691" s="127"/>
      <c r="H691" s="335" t="s">
        <v>1657</v>
      </c>
      <c r="I691" s="128">
        <v>0</v>
      </c>
      <c r="J691" s="128">
        <v>13723.84</v>
      </c>
      <c r="K691" s="129">
        <f t="shared" si="10"/>
        <v>13723.84</v>
      </c>
      <c r="L691" s="130" t="s">
        <v>1420</v>
      </c>
    </row>
    <row r="692" spans="1:12" ht="22.5">
      <c r="A692" s="334" t="s">
        <v>627</v>
      </c>
      <c r="B692" s="125" t="str">
        <f>+VLOOKUP(A692,'[1]LISTA FILTRADO'!$A$2:$B$620,2,FALSE)</f>
        <v>Dirección General De Crédito Público</v>
      </c>
      <c r="C692" s="126">
        <v>42804</v>
      </c>
      <c r="D692" s="126" t="s">
        <v>3546</v>
      </c>
      <c r="E692" s="127" t="s">
        <v>11</v>
      </c>
      <c r="F692" s="127">
        <v>396176</v>
      </c>
      <c r="G692" s="127"/>
      <c r="H692" s="335" t="s">
        <v>3547</v>
      </c>
      <c r="I692" s="128">
        <v>476.92</v>
      </c>
      <c r="J692" s="128">
        <v>0</v>
      </c>
      <c r="K692" s="129">
        <f t="shared" si="10"/>
        <v>476.92</v>
      </c>
      <c r="L692" s="130" t="s">
        <v>1420</v>
      </c>
    </row>
    <row r="693" spans="1:12" ht="45">
      <c r="A693" s="334">
        <v>513</v>
      </c>
      <c r="B693" s="125" t="str">
        <f>+VLOOKUP(A693,'[1]LISTA FILTRADO'!$A$2:$B$620,2,FALSE)</f>
        <v>Yacimientos Petrolíferos Fiscales Bolivianos</v>
      </c>
      <c r="C693" s="126">
        <v>42804</v>
      </c>
      <c r="D693" s="126" t="s">
        <v>2511</v>
      </c>
      <c r="E693" s="127" t="s">
        <v>15</v>
      </c>
      <c r="F693" s="127">
        <v>1838</v>
      </c>
      <c r="G693" s="127"/>
      <c r="H693" s="335" t="s">
        <v>2512</v>
      </c>
      <c r="I693" s="128">
        <v>415.16</v>
      </c>
      <c r="J693" s="128">
        <v>0</v>
      </c>
      <c r="K693" s="129">
        <f t="shared" si="10"/>
        <v>415.16</v>
      </c>
      <c r="L693" s="130" t="s">
        <v>1420</v>
      </c>
    </row>
    <row r="694" spans="1:12" ht="33.75">
      <c r="A694" s="334">
        <v>287</v>
      </c>
      <c r="B694" s="125" t="str">
        <f>+VLOOKUP(A694,'[1]LISTA FILTRADO'!$A$2:$B$620,2,FALSE)</f>
        <v>Fondo Nacional De Inversión Productiva Y Social</v>
      </c>
      <c r="C694" s="126">
        <v>42804</v>
      </c>
      <c r="D694" s="126" t="s">
        <v>1991</v>
      </c>
      <c r="E694" s="127" t="s">
        <v>11</v>
      </c>
      <c r="F694" s="127">
        <v>397078</v>
      </c>
      <c r="G694" s="127"/>
      <c r="H694" s="335" t="s">
        <v>1992</v>
      </c>
      <c r="I694" s="128">
        <v>50</v>
      </c>
      <c r="J694" s="128">
        <v>0</v>
      </c>
      <c r="K694" s="129">
        <f t="shared" si="10"/>
        <v>50</v>
      </c>
      <c r="L694" s="130" t="s">
        <v>1420</v>
      </c>
    </row>
    <row r="695" spans="1:12" ht="33.75">
      <c r="A695" s="334" t="s">
        <v>626</v>
      </c>
      <c r="B695" s="125" t="str">
        <f>+VLOOKUP(A695,'[1]LISTA FILTRADO'!$A$2:$B$620,2,FALSE)</f>
        <v>Dirección General De Programación Y Operaciones Del Tesoro</v>
      </c>
      <c r="C695" s="126">
        <v>42807</v>
      </c>
      <c r="D695" s="126" t="s">
        <v>2992</v>
      </c>
      <c r="E695" s="127" t="s">
        <v>6</v>
      </c>
      <c r="F695" s="127">
        <v>812166</v>
      </c>
      <c r="G695" s="127"/>
      <c r="H695" s="335" t="s">
        <v>2993</v>
      </c>
      <c r="I695" s="128">
        <v>0</v>
      </c>
      <c r="J695" s="128">
        <v>186188.87</v>
      </c>
      <c r="K695" s="129">
        <f t="shared" si="10"/>
        <v>186188.87</v>
      </c>
      <c r="L695" s="130" t="s">
        <v>1420</v>
      </c>
    </row>
    <row r="696" spans="1:12" ht="33.75">
      <c r="A696" s="334" t="s">
        <v>626</v>
      </c>
      <c r="B696" s="125" t="str">
        <f>+VLOOKUP(A696,'[1]LISTA FILTRADO'!$A$2:$B$620,2,FALSE)</f>
        <v>Dirección General De Programación Y Operaciones Del Tesoro</v>
      </c>
      <c r="C696" s="126">
        <v>42807</v>
      </c>
      <c r="D696" s="126" t="s">
        <v>2994</v>
      </c>
      <c r="E696" s="127" t="s">
        <v>6</v>
      </c>
      <c r="F696" s="127">
        <v>812170</v>
      </c>
      <c r="G696" s="127"/>
      <c r="H696" s="335" t="s">
        <v>2995</v>
      </c>
      <c r="I696" s="128">
        <v>0</v>
      </c>
      <c r="J696" s="128">
        <v>14020.29</v>
      </c>
      <c r="K696" s="129">
        <f t="shared" si="10"/>
        <v>14020.29</v>
      </c>
      <c r="L696" s="130" t="s">
        <v>1420</v>
      </c>
    </row>
    <row r="697" spans="1:12" ht="45">
      <c r="A697" s="334">
        <v>576</v>
      </c>
      <c r="B697" s="125" t="str">
        <f>+VLOOKUP(A697,'[1]LISTA FILTRADO'!$A$2:$B$620,2,FALSE)</f>
        <v>Cartones De Bolivia</v>
      </c>
      <c r="C697" s="126">
        <v>42807</v>
      </c>
      <c r="D697" s="126" t="s">
        <v>2734</v>
      </c>
      <c r="E697" s="127" t="s">
        <v>11</v>
      </c>
      <c r="F697" s="127">
        <v>881974</v>
      </c>
      <c r="G697" s="127"/>
      <c r="H697" s="335" t="s">
        <v>2735</v>
      </c>
      <c r="I697" s="128">
        <v>490.41</v>
      </c>
      <c r="J697" s="128">
        <v>0</v>
      </c>
      <c r="K697" s="129">
        <f t="shared" si="10"/>
        <v>490.41</v>
      </c>
      <c r="L697" s="130" t="s">
        <v>1420</v>
      </c>
    </row>
    <row r="698" spans="1:12" ht="45">
      <c r="A698" s="334">
        <v>586</v>
      </c>
      <c r="B698" s="125" t="str">
        <f>+VLOOKUP(A698,'[1]LISTA FILTRADO'!$A$2:$B$620,2,FALSE)</f>
        <v>Empresa Azucarera San Buenaventura</v>
      </c>
      <c r="C698" s="126">
        <v>42807</v>
      </c>
      <c r="D698" s="126" t="s">
        <v>2756</v>
      </c>
      <c r="E698" s="127" t="s">
        <v>11</v>
      </c>
      <c r="F698" s="127">
        <v>882019</v>
      </c>
      <c r="G698" s="127"/>
      <c r="H698" s="335" t="s">
        <v>2757</v>
      </c>
      <c r="I698" s="128">
        <v>293.87</v>
      </c>
      <c r="J698" s="128">
        <v>0</v>
      </c>
      <c r="K698" s="129">
        <f t="shared" si="10"/>
        <v>293.87</v>
      </c>
      <c r="L698" s="130" t="s">
        <v>1420</v>
      </c>
    </row>
    <row r="699" spans="1:12" ht="33.75">
      <c r="A699" s="334">
        <v>513</v>
      </c>
      <c r="B699" s="125" t="str">
        <f>+VLOOKUP(A699,'[1]LISTA FILTRADO'!$A$2:$B$620,2,FALSE)</f>
        <v>Yacimientos Petrolíferos Fiscales Bolivianos</v>
      </c>
      <c r="C699" s="126">
        <v>42807</v>
      </c>
      <c r="D699" s="126" t="s">
        <v>2513</v>
      </c>
      <c r="E699" s="127" t="s">
        <v>11</v>
      </c>
      <c r="F699" s="127">
        <v>882027</v>
      </c>
      <c r="G699" s="127"/>
      <c r="H699" s="335" t="s">
        <v>2514</v>
      </c>
      <c r="I699" s="128">
        <v>0</v>
      </c>
      <c r="J699" s="128">
        <v>270</v>
      </c>
      <c r="K699" s="129">
        <f t="shared" si="10"/>
        <v>270</v>
      </c>
      <c r="L699" s="130" t="s">
        <v>1420</v>
      </c>
    </row>
    <row r="700" spans="1:12" ht="22.5">
      <c r="A700" s="334">
        <v>513</v>
      </c>
      <c r="B700" s="125" t="str">
        <f>+VLOOKUP(A700,'[1]LISTA FILTRADO'!$A$2:$B$620,2,FALSE)</f>
        <v>Yacimientos Petrolíferos Fiscales Bolivianos</v>
      </c>
      <c r="C700" s="126">
        <v>42807</v>
      </c>
      <c r="D700" s="126" t="s">
        <v>2515</v>
      </c>
      <c r="E700" s="127" t="s">
        <v>15</v>
      </c>
      <c r="F700" s="127">
        <v>398338</v>
      </c>
      <c r="G700" s="127"/>
      <c r="H700" s="335" t="s">
        <v>2516</v>
      </c>
      <c r="I700" s="128">
        <v>50</v>
      </c>
      <c r="J700" s="128">
        <v>0</v>
      </c>
      <c r="K700" s="129">
        <f t="shared" si="10"/>
        <v>50</v>
      </c>
      <c r="L700" s="130" t="s">
        <v>1420</v>
      </c>
    </row>
    <row r="701" spans="1:12" ht="22.5">
      <c r="A701" s="334">
        <v>513</v>
      </c>
      <c r="B701" s="125" t="str">
        <f>+VLOOKUP(A701,'[1]LISTA FILTRADO'!$A$2:$B$620,2,FALSE)</f>
        <v>Yacimientos Petrolíferos Fiscales Bolivianos</v>
      </c>
      <c r="C701" s="126">
        <v>42807</v>
      </c>
      <c r="D701" s="126" t="s">
        <v>2517</v>
      </c>
      <c r="E701" s="127" t="s">
        <v>15</v>
      </c>
      <c r="F701" s="127">
        <v>398340</v>
      </c>
      <c r="G701" s="127"/>
      <c r="H701" s="335" t="s">
        <v>2518</v>
      </c>
      <c r="I701" s="128">
        <v>50</v>
      </c>
      <c r="J701" s="128">
        <v>0</v>
      </c>
      <c r="K701" s="129">
        <f t="shared" si="10"/>
        <v>50</v>
      </c>
      <c r="L701" s="130" t="s">
        <v>1420</v>
      </c>
    </row>
    <row r="702" spans="1:12" ht="22.5">
      <c r="A702" s="334">
        <v>513</v>
      </c>
      <c r="B702" s="125" t="str">
        <f>+VLOOKUP(A702,'[1]LISTA FILTRADO'!$A$2:$B$620,2,FALSE)</f>
        <v>Yacimientos Petrolíferos Fiscales Bolivianos</v>
      </c>
      <c r="C702" s="126">
        <v>42807</v>
      </c>
      <c r="D702" s="126" t="s">
        <v>2519</v>
      </c>
      <c r="E702" s="127" t="s">
        <v>15</v>
      </c>
      <c r="F702" s="127">
        <v>397601</v>
      </c>
      <c r="G702" s="127"/>
      <c r="H702" s="335" t="s">
        <v>2520</v>
      </c>
      <c r="I702" s="128">
        <v>50</v>
      </c>
      <c r="J702" s="128">
        <v>0</v>
      </c>
      <c r="K702" s="129">
        <f t="shared" si="10"/>
        <v>50</v>
      </c>
      <c r="L702" s="130" t="s">
        <v>1420</v>
      </c>
    </row>
    <row r="703" spans="1:12" ht="33.75">
      <c r="A703" s="334">
        <v>513</v>
      </c>
      <c r="B703" s="125" t="str">
        <f>+VLOOKUP(A703,'[1]LISTA FILTRADO'!$A$2:$B$620,2,FALSE)</f>
        <v>Yacimientos Petrolíferos Fiscales Bolivianos</v>
      </c>
      <c r="C703" s="126">
        <v>42807</v>
      </c>
      <c r="D703" s="126" t="s">
        <v>2521</v>
      </c>
      <c r="E703" s="127" t="s">
        <v>13</v>
      </c>
      <c r="F703" s="127">
        <v>9100</v>
      </c>
      <c r="G703" s="127"/>
      <c r="H703" s="335" t="s">
        <v>2522</v>
      </c>
      <c r="I703" s="128">
        <v>145851.25</v>
      </c>
      <c r="J703" s="128">
        <v>0</v>
      </c>
      <c r="K703" s="129">
        <f t="shared" si="10"/>
        <v>145851.25</v>
      </c>
      <c r="L703" s="130" t="s">
        <v>1420</v>
      </c>
    </row>
    <row r="704" spans="1:12" ht="33.75">
      <c r="A704" s="334">
        <v>513</v>
      </c>
      <c r="B704" s="125" t="str">
        <f>+VLOOKUP(A704,'[1]LISTA FILTRADO'!$A$2:$B$620,2,FALSE)</f>
        <v>Yacimientos Petrolíferos Fiscales Bolivianos</v>
      </c>
      <c r="C704" s="126">
        <v>42807</v>
      </c>
      <c r="D704" s="126" t="s">
        <v>2523</v>
      </c>
      <c r="E704" s="127" t="s">
        <v>11</v>
      </c>
      <c r="F704" s="127">
        <v>9100</v>
      </c>
      <c r="G704" s="127"/>
      <c r="H704" s="335" t="s">
        <v>2524</v>
      </c>
      <c r="I704" s="128">
        <v>370.64</v>
      </c>
      <c r="J704" s="128">
        <v>0</v>
      </c>
      <c r="K704" s="129">
        <f t="shared" si="10"/>
        <v>370.64</v>
      </c>
      <c r="L704" s="130" t="s">
        <v>1420</v>
      </c>
    </row>
    <row r="705" spans="1:12" ht="33.75">
      <c r="A705" s="334" t="s">
        <v>626</v>
      </c>
      <c r="B705" s="125" t="str">
        <f>+VLOOKUP(A705,'[1]LISTA FILTRADO'!$A$2:$B$620,2,FALSE)</f>
        <v>Dirección General De Programación Y Operaciones Del Tesoro</v>
      </c>
      <c r="C705" s="126">
        <v>42807</v>
      </c>
      <c r="D705" s="126" t="s">
        <v>1658</v>
      </c>
      <c r="E705" s="127" t="s">
        <v>6</v>
      </c>
      <c r="F705" s="127">
        <v>398035</v>
      </c>
      <c r="G705" s="127"/>
      <c r="H705" s="335" t="s">
        <v>1659</v>
      </c>
      <c r="I705" s="128">
        <v>0</v>
      </c>
      <c r="J705" s="128">
        <v>93184.040000000008</v>
      </c>
      <c r="K705" s="129">
        <f t="shared" si="10"/>
        <v>93184.040000000008</v>
      </c>
      <c r="L705" s="130" t="s">
        <v>1420</v>
      </c>
    </row>
    <row r="706" spans="1:12" ht="45">
      <c r="A706" s="334">
        <v>513</v>
      </c>
      <c r="B706" s="125" t="str">
        <f>+VLOOKUP(A706,'[1]LISTA FILTRADO'!$A$2:$B$620,2,FALSE)</f>
        <v>Yacimientos Petrolíferos Fiscales Bolivianos</v>
      </c>
      <c r="C706" s="126">
        <v>42807</v>
      </c>
      <c r="D706" s="126" t="s">
        <v>2525</v>
      </c>
      <c r="E706" s="127" t="s">
        <v>15</v>
      </c>
      <c r="F706" s="127">
        <v>1844</v>
      </c>
      <c r="G706" s="127"/>
      <c r="H706" s="335" t="s">
        <v>2526</v>
      </c>
      <c r="I706" s="128">
        <v>651.62</v>
      </c>
      <c r="J706" s="128">
        <v>0</v>
      </c>
      <c r="K706" s="129">
        <f t="shared" si="10"/>
        <v>651.62</v>
      </c>
      <c r="L706" s="130" t="s">
        <v>1420</v>
      </c>
    </row>
    <row r="707" spans="1:12" ht="45">
      <c r="A707" s="334" t="s">
        <v>627</v>
      </c>
      <c r="B707" s="125" t="str">
        <f>+VLOOKUP(A707,'[1]LISTA FILTRADO'!$A$2:$B$620,2,FALSE)</f>
        <v>Dirección General De Crédito Público</v>
      </c>
      <c r="C707" s="126">
        <v>42807</v>
      </c>
      <c r="D707" s="126" t="s">
        <v>1660</v>
      </c>
      <c r="E707" s="127" t="s">
        <v>15</v>
      </c>
      <c r="F707" s="127">
        <v>1843</v>
      </c>
      <c r="G707" s="127"/>
      <c r="H707" s="335" t="s">
        <v>1661</v>
      </c>
      <c r="I707" s="128">
        <v>1119.6100000000001</v>
      </c>
      <c r="J707" s="128">
        <v>0</v>
      </c>
      <c r="K707" s="129">
        <f t="shared" si="10"/>
        <v>1119.6100000000001</v>
      </c>
      <c r="L707" s="130" t="s">
        <v>1420</v>
      </c>
    </row>
    <row r="708" spans="1:12" ht="33.75">
      <c r="A708" s="334" t="s">
        <v>627</v>
      </c>
      <c r="B708" s="125" t="str">
        <f>+VLOOKUP(A708,'[1]LISTA FILTRADO'!$A$2:$B$620,2,FALSE)</f>
        <v>Dirección General De Crédito Público</v>
      </c>
      <c r="C708" s="126">
        <v>42808</v>
      </c>
      <c r="D708" s="126" t="s">
        <v>3548</v>
      </c>
      <c r="E708" s="127" t="s">
        <v>11</v>
      </c>
      <c r="F708" s="127">
        <v>882137</v>
      </c>
      <c r="G708" s="127"/>
      <c r="H708" s="335" t="s">
        <v>3549</v>
      </c>
      <c r="I708" s="128">
        <v>50</v>
      </c>
      <c r="J708" s="128">
        <v>0</v>
      </c>
      <c r="K708" s="129">
        <f t="shared" si="10"/>
        <v>50</v>
      </c>
      <c r="L708" s="130" t="s">
        <v>1420</v>
      </c>
    </row>
    <row r="709" spans="1:12" ht="33.75">
      <c r="A709" s="334" t="s">
        <v>627</v>
      </c>
      <c r="B709" s="125" t="str">
        <f>+VLOOKUP(A709,'[1]LISTA FILTRADO'!$A$2:$B$620,2,FALSE)</f>
        <v>Dirección General De Crédito Público</v>
      </c>
      <c r="C709" s="126">
        <v>42808</v>
      </c>
      <c r="D709" s="126" t="s">
        <v>3550</v>
      </c>
      <c r="E709" s="127" t="s">
        <v>13</v>
      </c>
      <c r="F709" s="127">
        <v>882137</v>
      </c>
      <c r="G709" s="127"/>
      <c r="H709" s="335" t="s">
        <v>3551</v>
      </c>
      <c r="I709" s="128">
        <v>27867412.300000001</v>
      </c>
      <c r="J709" s="128">
        <v>0</v>
      </c>
      <c r="K709" s="129">
        <f t="shared" si="10"/>
        <v>27867412.300000001</v>
      </c>
      <c r="L709" s="130" t="s">
        <v>1420</v>
      </c>
    </row>
    <row r="710" spans="1:12" ht="33.75">
      <c r="A710" s="334" t="s">
        <v>627</v>
      </c>
      <c r="B710" s="125" t="str">
        <f>+VLOOKUP(A710,'[1]LISTA FILTRADO'!$A$2:$B$620,2,FALSE)</f>
        <v>Dirección General De Crédito Público</v>
      </c>
      <c r="C710" s="126">
        <v>42808</v>
      </c>
      <c r="D710" s="126" t="s">
        <v>3552</v>
      </c>
      <c r="E710" s="127" t="s">
        <v>11</v>
      </c>
      <c r="F710" s="127">
        <v>882132</v>
      </c>
      <c r="G710" s="127"/>
      <c r="H710" s="335" t="s">
        <v>3553</v>
      </c>
      <c r="I710" s="128">
        <v>50</v>
      </c>
      <c r="J710" s="128">
        <v>0</v>
      </c>
      <c r="K710" s="129">
        <f t="shared" si="10"/>
        <v>50</v>
      </c>
      <c r="L710" s="130" t="s">
        <v>1420</v>
      </c>
    </row>
    <row r="711" spans="1:12" ht="33.75">
      <c r="A711" s="334" t="s">
        <v>627</v>
      </c>
      <c r="B711" s="125" t="str">
        <f>+VLOOKUP(A711,'[1]LISTA FILTRADO'!$A$2:$B$620,2,FALSE)</f>
        <v>Dirección General De Crédito Público</v>
      </c>
      <c r="C711" s="126">
        <v>42808</v>
      </c>
      <c r="D711" s="126" t="s">
        <v>3554</v>
      </c>
      <c r="E711" s="127" t="s">
        <v>13</v>
      </c>
      <c r="F711" s="127">
        <v>882132</v>
      </c>
      <c r="G711" s="127"/>
      <c r="H711" s="335" t="s">
        <v>3555</v>
      </c>
      <c r="I711" s="128">
        <v>4665933.82</v>
      </c>
      <c r="J711" s="128">
        <v>0</v>
      </c>
      <c r="K711" s="129">
        <f t="shared" si="10"/>
        <v>4665933.82</v>
      </c>
      <c r="L711" s="130" t="s">
        <v>1420</v>
      </c>
    </row>
    <row r="712" spans="1:12" ht="45">
      <c r="A712" s="334">
        <v>513</v>
      </c>
      <c r="B712" s="125" t="str">
        <f>+VLOOKUP(A712,'[1]LISTA FILTRADO'!$A$2:$B$620,2,FALSE)</f>
        <v>Yacimientos Petrolíferos Fiscales Bolivianos</v>
      </c>
      <c r="C712" s="126">
        <v>42808</v>
      </c>
      <c r="D712" s="126" t="s">
        <v>2527</v>
      </c>
      <c r="E712" s="127" t="s">
        <v>11</v>
      </c>
      <c r="F712" s="127">
        <v>882096</v>
      </c>
      <c r="G712" s="127"/>
      <c r="H712" s="335" t="s">
        <v>2528</v>
      </c>
      <c r="I712" s="128">
        <v>2467.94</v>
      </c>
      <c r="J712" s="128">
        <v>0</v>
      </c>
      <c r="K712" s="129">
        <f t="shared" si="10"/>
        <v>2467.94</v>
      </c>
      <c r="L712" s="130" t="s">
        <v>1420</v>
      </c>
    </row>
    <row r="713" spans="1:12" ht="33.75">
      <c r="A713" s="334">
        <v>513</v>
      </c>
      <c r="B713" s="125" t="str">
        <f>+VLOOKUP(A713,'[1]LISTA FILTRADO'!$A$2:$B$620,2,FALSE)</f>
        <v>Yacimientos Petrolíferos Fiscales Bolivianos</v>
      </c>
      <c r="C713" s="126">
        <v>42808</v>
      </c>
      <c r="D713" s="126" t="s">
        <v>2529</v>
      </c>
      <c r="E713" s="127" t="s">
        <v>11</v>
      </c>
      <c r="F713" s="127">
        <v>882065</v>
      </c>
      <c r="G713" s="127"/>
      <c r="H713" s="335" t="s">
        <v>2530</v>
      </c>
      <c r="I713" s="128">
        <v>50</v>
      </c>
      <c r="J713" s="128">
        <v>0</v>
      </c>
      <c r="K713" s="129">
        <f t="shared" ref="K713:K776" si="11">+I713+J713</f>
        <v>50</v>
      </c>
      <c r="L713" s="130" t="s">
        <v>1420</v>
      </c>
    </row>
    <row r="714" spans="1:12" ht="33.75">
      <c r="A714" s="334" t="s">
        <v>627</v>
      </c>
      <c r="B714" s="125" t="str">
        <f>+VLOOKUP(A714,'[1]LISTA FILTRADO'!$A$2:$B$620,2,FALSE)</f>
        <v>Dirección General De Crédito Público</v>
      </c>
      <c r="C714" s="126">
        <v>42808</v>
      </c>
      <c r="D714" s="126" t="s">
        <v>3556</v>
      </c>
      <c r="E714" s="127" t="s">
        <v>6</v>
      </c>
      <c r="F714" s="127">
        <v>812617</v>
      </c>
      <c r="G714" s="127"/>
      <c r="H714" s="335" t="s">
        <v>3557</v>
      </c>
      <c r="I714" s="128">
        <v>0</v>
      </c>
      <c r="J714" s="128">
        <v>280000</v>
      </c>
      <c r="K714" s="129">
        <f t="shared" si="11"/>
        <v>280000</v>
      </c>
      <c r="L714" s="130" t="s">
        <v>1420</v>
      </c>
    </row>
    <row r="715" spans="1:12" ht="33.75">
      <c r="A715" s="334">
        <v>513</v>
      </c>
      <c r="B715" s="125" t="str">
        <f>+VLOOKUP(A715,'[1]LISTA FILTRADO'!$A$2:$B$620,2,FALSE)</f>
        <v>Yacimientos Petrolíferos Fiscales Bolivianos</v>
      </c>
      <c r="C715" s="126">
        <v>42808</v>
      </c>
      <c r="D715" s="126" t="s">
        <v>2531</v>
      </c>
      <c r="E715" s="127" t="s">
        <v>15</v>
      </c>
      <c r="F715" s="127">
        <v>399451</v>
      </c>
      <c r="G715" s="127"/>
      <c r="H715" s="335" t="s">
        <v>2532</v>
      </c>
      <c r="I715" s="128">
        <v>50</v>
      </c>
      <c r="J715" s="128">
        <v>0</v>
      </c>
      <c r="K715" s="129">
        <f t="shared" si="11"/>
        <v>50</v>
      </c>
      <c r="L715" s="130" t="s">
        <v>1420</v>
      </c>
    </row>
    <row r="716" spans="1:12" ht="33.75">
      <c r="A716" s="334" t="s">
        <v>626</v>
      </c>
      <c r="B716" s="125" t="str">
        <f>+VLOOKUP(A716,'[1]LISTA FILTRADO'!$A$2:$B$620,2,FALSE)</f>
        <v>Dirección General De Programación Y Operaciones Del Tesoro</v>
      </c>
      <c r="C716" s="126">
        <v>42808</v>
      </c>
      <c r="D716" s="126" t="s">
        <v>1662</v>
      </c>
      <c r="E716" s="127" t="s">
        <v>6</v>
      </c>
      <c r="F716" s="127">
        <v>398759</v>
      </c>
      <c r="G716" s="127"/>
      <c r="H716" s="335" t="s">
        <v>1663</v>
      </c>
      <c r="I716" s="128">
        <v>0</v>
      </c>
      <c r="J716" s="128">
        <v>109474.83</v>
      </c>
      <c r="K716" s="129">
        <f t="shared" si="11"/>
        <v>109474.83</v>
      </c>
      <c r="L716" s="130" t="s">
        <v>1420</v>
      </c>
    </row>
    <row r="717" spans="1:12" ht="45">
      <c r="A717" s="334">
        <v>513</v>
      </c>
      <c r="B717" s="125" t="str">
        <f>+VLOOKUP(A717,'[1]LISTA FILTRADO'!$A$2:$B$620,2,FALSE)</f>
        <v>Yacimientos Petrolíferos Fiscales Bolivianos</v>
      </c>
      <c r="C717" s="126">
        <v>42808</v>
      </c>
      <c r="D717" s="126" t="s">
        <v>2533</v>
      </c>
      <c r="E717" s="127" t="s">
        <v>15</v>
      </c>
      <c r="F717" s="127">
        <v>1845</v>
      </c>
      <c r="G717" s="127"/>
      <c r="H717" s="335" t="s">
        <v>2534</v>
      </c>
      <c r="I717" s="128">
        <v>50</v>
      </c>
      <c r="J717" s="128">
        <v>0</v>
      </c>
      <c r="K717" s="129">
        <f t="shared" si="11"/>
        <v>50</v>
      </c>
      <c r="L717" s="130" t="s">
        <v>1420</v>
      </c>
    </row>
    <row r="718" spans="1:12" ht="33.75">
      <c r="A718" s="334" t="s">
        <v>627</v>
      </c>
      <c r="B718" s="125" t="str">
        <f>+VLOOKUP(A718,'[1]LISTA FILTRADO'!$A$2:$B$620,2,FALSE)</f>
        <v>Dirección General De Crédito Público</v>
      </c>
      <c r="C718" s="126">
        <v>42809</v>
      </c>
      <c r="D718" s="126" t="s">
        <v>3558</v>
      </c>
      <c r="E718" s="127" t="s">
        <v>6</v>
      </c>
      <c r="F718" s="127">
        <v>813152</v>
      </c>
      <c r="G718" s="127"/>
      <c r="H718" s="335" t="s">
        <v>3559</v>
      </c>
      <c r="I718" s="128">
        <v>0</v>
      </c>
      <c r="J718" s="128">
        <v>51000</v>
      </c>
      <c r="K718" s="129">
        <f t="shared" si="11"/>
        <v>51000</v>
      </c>
      <c r="L718" s="130" t="s">
        <v>1420</v>
      </c>
    </row>
    <row r="719" spans="1:12" ht="33.75">
      <c r="A719" s="334">
        <v>225</v>
      </c>
      <c r="B719" s="125" t="str">
        <f>+VLOOKUP(A719,'[1]LISTA FILTRADO'!$A$2:$B$620,2,FALSE)</f>
        <v>Serv. Nal. Para La Sostenibilidad En Saneamiento Básico</v>
      </c>
      <c r="C719" s="126">
        <v>42809</v>
      </c>
      <c r="D719" s="126" t="s">
        <v>1971</v>
      </c>
      <c r="E719" s="127" t="s">
        <v>11</v>
      </c>
      <c r="F719" s="127">
        <v>882225</v>
      </c>
      <c r="G719" s="127"/>
      <c r="H719" s="335" t="s">
        <v>1972</v>
      </c>
      <c r="I719" s="128">
        <v>50</v>
      </c>
      <c r="J719" s="128">
        <v>0</v>
      </c>
      <c r="K719" s="129">
        <f t="shared" si="11"/>
        <v>50</v>
      </c>
      <c r="L719" s="130" t="s">
        <v>1420</v>
      </c>
    </row>
    <row r="720" spans="1:12" ht="22.5">
      <c r="A720" s="334" t="s">
        <v>627</v>
      </c>
      <c r="B720" s="125" t="str">
        <f>+VLOOKUP(A720,'[1]LISTA FILTRADO'!$A$2:$B$620,2,FALSE)</f>
        <v>Dirección General De Crédito Público</v>
      </c>
      <c r="C720" s="126">
        <v>42809</v>
      </c>
      <c r="D720" s="126" t="s">
        <v>3560</v>
      </c>
      <c r="E720" s="127" t="s">
        <v>6</v>
      </c>
      <c r="F720" s="127">
        <v>400481</v>
      </c>
      <c r="G720" s="127"/>
      <c r="H720" s="335" t="s">
        <v>3561</v>
      </c>
      <c r="I720" s="128">
        <v>0</v>
      </c>
      <c r="J720" s="128">
        <v>1384666.32</v>
      </c>
      <c r="K720" s="129">
        <f t="shared" si="11"/>
        <v>1384666.32</v>
      </c>
      <c r="L720" s="130" t="s">
        <v>1420</v>
      </c>
    </row>
    <row r="721" spans="1:12" ht="33.75">
      <c r="A721" s="334" t="s">
        <v>627</v>
      </c>
      <c r="B721" s="125" t="str">
        <f>+VLOOKUP(A721,'[1]LISTA FILTRADO'!$A$2:$B$620,2,FALSE)</f>
        <v>Dirección General De Crédito Público</v>
      </c>
      <c r="C721" s="126">
        <v>42809</v>
      </c>
      <c r="D721" s="126" t="s">
        <v>3562</v>
      </c>
      <c r="E721" s="127" t="s">
        <v>11</v>
      </c>
      <c r="F721" s="127">
        <v>9058</v>
      </c>
      <c r="G721" s="127"/>
      <c r="H721" s="335" t="s">
        <v>3563</v>
      </c>
      <c r="I721" s="128">
        <v>1756.56</v>
      </c>
      <c r="J721" s="128">
        <v>0</v>
      </c>
      <c r="K721" s="129">
        <f t="shared" si="11"/>
        <v>1756.56</v>
      </c>
      <c r="L721" s="130" t="s">
        <v>1420</v>
      </c>
    </row>
    <row r="722" spans="1:12" ht="33.75">
      <c r="A722" s="334">
        <v>513</v>
      </c>
      <c r="B722" s="125" t="str">
        <f>+VLOOKUP(A722,'[1]LISTA FILTRADO'!$A$2:$B$620,2,FALSE)</f>
        <v>Yacimientos Petrolíferos Fiscales Bolivianos</v>
      </c>
      <c r="C722" s="126">
        <v>42809</v>
      </c>
      <c r="D722" s="126" t="s">
        <v>2535</v>
      </c>
      <c r="E722" s="127" t="s">
        <v>15</v>
      </c>
      <c r="F722" s="127">
        <v>1855</v>
      </c>
      <c r="G722" s="127"/>
      <c r="H722" s="335" t="s">
        <v>2536</v>
      </c>
      <c r="I722" s="128">
        <v>306.29000000000002</v>
      </c>
      <c r="J722" s="128">
        <v>0</v>
      </c>
      <c r="K722" s="129">
        <f t="shared" si="11"/>
        <v>306.29000000000002</v>
      </c>
      <c r="L722" s="130" t="s">
        <v>1420</v>
      </c>
    </row>
    <row r="723" spans="1:12" ht="33.75">
      <c r="A723" s="334" t="s">
        <v>627</v>
      </c>
      <c r="B723" s="125" t="str">
        <f>+VLOOKUP(A723,'[1]LISTA FILTRADO'!$A$2:$B$620,2,FALSE)</f>
        <v>Dirección General De Crédito Público</v>
      </c>
      <c r="C723" s="126">
        <v>42809</v>
      </c>
      <c r="D723" s="126" t="s">
        <v>3564</v>
      </c>
      <c r="E723" s="127" t="s">
        <v>11</v>
      </c>
      <c r="F723" s="127">
        <v>9001</v>
      </c>
      <c r="G723" s="127"/>
      <c r="H723" s="335" t="s">
        <v>3565</v>
      </c>
      <c r="I723" s="128">
        <v>754.66</v>
      </c>
      <c r="J723" s="128">
        <v>0</v>
      </c>
      <c r="K723" s="129">
        <f t="shared" si="11"/>
        <v>754.66</v>
      </c>
      <c r="L723" s="130" t="s">
        <v>1420</v>
      </c>
    </row>
    <row r="724" spans="1:12" ht="33.75">
      <c r="A724" s="334" t="s">
        <v>627</v>
      </c>
      <c r="B724" s="125" t="str">
        <f>+VLOOKUP(A724,'[1]LISTA FILTRADO'!$A$2:$B$620,2,FALSE)</f>
        <v>Dirección General De Crédito Público</v>
      </c>
      <c r="C724" s="126">
        <v>42809</v>
      </c>
      <c r="D724" s="126" t="s">
        <v>3566</v>
      </c>
      <c r="E724" s="127" t="s">
        <v>11</v>
      </c>
      <c r="F724" s="127">
        <v>9003</v>
      </c>
      <c r="G724" s="127"/>
      <c r="H724" s="335" t="s">
        <v>3567</v>
      </c>
      <c r="I724" s="128">
        <v>3864.5</v>
      </c>
      <c r="J724" s="128">
        <v>0</v>
      </c>
      <c r="K724" s="129">
        <f t="shared" si="11"/>
        <v>3864.5</v>
      </c>
      <c r="L724" s="130" t="s">
        <v>1420</v>
      </c>
    </row>
    <row r="725" spans="1:12" ht="33.75">
      <c r="A725" s="334" t="s">
        <v>627</v>
      </c>
      <c r="B725" s="125" t="str">
        <f>+VLOOKUP(A725,'[1]LISTA FILTRADO'!$A$2:$B$620,2,FALSE)</f>
        <v>Dirección General De Crédito Público</v>
      </c>
      <c r="C725" s="126">
        <v>42809</v>
      </c>
      <c r="D725" s="126" t="s">
        <v>3568</v>
      </c>
      <c r="E725" s="127" t="s">
        <v>11</v>
      </c>
      <c r="F725" s="127">
        <v>9002</v>
      </c>
      <c r="G725" s="127"/>
      <c r="H725" s="335" t="s">
        <v>3569</v>
      </c>
      <c r="I725" s="128">
        <v>1672.46</v>
      </c>
      <c r="J725" s="128">
        <v>0</v>
      </c>
      <c r="K725" s="129">
        <f t="shared" si="11"/>
        <v>1672.46</v>
      </c>
      <c r="L725" s="130" t="s">
        <v>1420</v>
      </c>
    </row>
    <row r="726" spans="1:12" ht="33.75">
      <c r="A726" s="334">
        <v>513</v>
      </c>
      <c r="B726" s="125" t="str">
        <f>+VLOOKUP(A726,'[1]LISTA FILTRADO'!$A$2:$B$620,2,FALSE)</f>
        <v>Yacimientos Petrolíferos Fiscales Bolivianos</v>
      </c>
      <c r="C726" s="126">
        <v>42809</v>
      </c>
      <c r="D726" s="126" t="s">
        <v>2537</v>
      </c>
      <c r="E726" s="127" t="s">
        <v>15</v>
      </c>
      <c r="F726" s="127">
        <v>400316</v>
      </c>
      <c r="G726" s="127"/>
      <c r="H726" s="335" t="s">
        <v>2538</v>
      </c>
      <c r="I726" s="128">
        <v>50</v>
      </c>
      <c r="J726" s="128">
        <v>0</v>
      </c>
      <c r="K726" s="129">
        <f t="shared" si="11"/>
        <v>50</v>
      </c>
      <c r="L726" s="130" t="s">
        <v>1420</v>
      </c>
    </row>
    <row r="727" spans="1:12" ht="33.75">
      <c r="A727" s="334" t="s">
        <v>627</v>
      </c>
      <c r="B727" s="125" t="str">
        <f>+VLOOKUP(A727,'[1]LISTA FILTRADO'!$A$2:$B$620,2,FALSE)</f>
        <v>Dirección General De Crédito Público</v>
      </c>
      <c r="C727" s="126">
        <v>42809</v>
      </c>
      <c r="D727" s="126" t="s">
        <v>3570</v>
      </c>
      <c r="E727" s="127" t="s">
        <v>11</v>
      </c>
      <c r="F727" s="127">
        <v>9082</v>
      </c>
      <c r="G727" s="127"/>
      <c r="H727" s="335" t="s">
        <v>3571</v>
      </c>
      <c r="I727" s="128">
        <v>1211.74</v>
      </c>
      <c r="J727" s="128">
        <v>0</v>
      </c>
      <c r="K727" s="129">
        <f t="shared" si="11"/>
        <v>1211.74</v>
      </c>
      <c r="L727" s="130" t="s">
        <v>1420</v>
      </c>
    </row>
    <row r="728" spans="1:12" ht="33.75">
      <c r="A728" s="334" t="s">
        <v>627</v>
      </c>
      <c r="B728" s="125" t="str">
        <f>+VLOOKUP(A728,'[1]LISTA FILTRADO'!$A$2:$B$620,2,FALSE)</f>
        <v>Dirección General De Crédito Público</v>
      </c>
      <c r="C728" s="126">
        <v>42809</v>
      </c>
      <c r="D728" s="126" t="s">
        <v>3572</v>
      </c>
      <c r="E728" s="127" t="s">
        <v>11</v>
      </c>
      <c r="F728" s="127">
        <v>9063</v>
      </c>
      <c r="G728" s="127"/>
      <c r="H728" s="335" t="s">
        <v>3573</v>
      </c>
      <c r="I728" s="128">
        <v>271.23</v>
      </c>
      <c r="J728" s="128">
        <v>0</v>
      </c>
      <c r="K728" s="129">
        <f t="shared" si="11"/>
        <v>271.23</v>
      </c>
      <c r="L728" s="130" t="s">
        <v>1420</v>
      </c>
    </row>
    <row r="729" spans="1:12" ht="33.75">
      <c r="A729" s="334" t="s">
        <v>627</v>
      </c>
      <c r="B729" s="125" t="str">
        <f>+VLOOKUP(A729,'[1]LISTA FILTRADO'!$A$2:$B$620,2,FALSE)</f>
        <v>Dirección General De Crédito Público</v>
      </c>
      <c r="C729" s="126">
        <v>42809</v>
      </c>
      <c r="D729" s="126" t="s">
        <v>3574</v>
      </c>
      <c r="E729" s="127" t="s">
        <v>11</v>
      </c>
      <c r="F729" s="127">
        <v>9005</v>
      </c>
      <c r="G729" s="127"/>
      <c r="H729" s="335" t="s">
        <v>3575</v>
      </c>
      <c r="I729" s="128">
        <v>288.87</v>
      </c>
      <c r="J729" s="128">
        <v>0</v>
      </c>
      <c r="K729" s="129">
        <f t="shared" si="11"/>
        <v>288.87</v>
      </c>
      <c r="L729" s="130" t="s">
        <v>1420</v>
      </c>
    </row>
    <row r="730" spans="1:12" ht="33.75">
      <c r="A730" s="334" t="s">
        <v>627</v>
      </c>
      <c r="B730" s="125" t="str">
        <f>+VLOOKUP(A730,'[1]LISTA FILTRADO'!$A$2:$B$620,2,FALSE)</f>
        <v>Dirección General De Crédito Público</v>
      </c>
      <c r="C730" s="126">
        <v>42809</v>
      </c>
      <c r="D730" s="126" t="s">
        <v>3576</v>
      </c>
      <c r="E730" s="127" t="s">
        <v>11</v>
      </c>
      <c r="F730" s="127">
        <v>9101</v>
      </c>
      <c r="G730" s="127"/>
      <c r="H730" s="335" t="s">
        <v>3577</v>
      </c>
      <c r="I730" s="128">
        <v>382.09000000000003</v>
      </c>
      <c r="J730" s="128">
        <v>0</v>
      </c>
      <c r="K730" s="129">
        <f t="shared" si="11"/>
        <v>382.09000000000003</v>
      </c>
      <c r="L730" s="130" t="s">
        <v>1420</v>
      </c>
    </row>
    <row r="731" spans="1:12" ht="45">
      <c r="A731" s="334" t="s">
        <v>627</v>
      </c>
      <c r="B731" s="125" t="str">
        <f>+VLOOKUP(A731,'[1]LISTA FILTRADO'!$A$2:$B$620,2,FALSE)</f>
        <v>Dirección General De Crédito Público</v>
      </c>
      <c r="C731" s="126">
        <v>42810</v>
      </c>
      <c r="D731" s="126" t="s">
        <v>3578</v>
      </c>
      <c r="E731" s="127" t="s">
        <v>11</v>
      </c>
      <c r="F731" s="127">
        <v>882354</v>
      </c>
      <c r="G731" s="127"/>
      <c r="H731" s="335" t="s">
        <v>3579</v>
      </c>
      <c r="I731" s="128">
        <v>50</v>
      </c>
      <c r="J731" s="128">
        <v>0</v>
      </c>
      <c r="K731" s="129">
        <f t="shared" si="11"/>
        <v>50</v>
      </c>
      <c r="L731" s="130" t="s">
        <v>1420</v>
      </c>
    </row>
    <row r="732" spans="1:12" ht="45">
      <c r="A732" s="334" t="s">
        <v>627</v>
      </c>
      <c r="B732" s="125" t="str">
        <f>+VLOOKUP(A732,'[1]LISTA FILTRADO'!$A$2:$B$620,2,FALSE)</f>
        <v>Dirección General De Crédito Público</v>
      </c>
      <c r="C732" s="126">
        <v>42810</v>
      </c>
      <c r="D732" s="126" t="s">
        <v>3580</v>
      </c>
      <c r="E732" s="127" t="s">
        <v>13</v>
      </c>
      <c r="F732" s="127">
        <v>882354</v>
      </c>
      <c r="G732" s="127"/>
      <c r="H732" s="335" t="s">
        <v>3581</v>
      </c>
      <c r="I732" s="128">
        <v>319099</v>
      </c>
      <c r="J732" s="128">
        <v>0</v>
      </c>
      <c r="K732" s="129">
        <f t="shared" si="11"/>
        <v>319099</v>
      </c>
      <c r="L732" s="130" t="s">
        <v>1420</v>
      </c>
    </row>
    <row r="733" spans="1:12" ht="33.75">
      <c r="A733" s="334" t="s">
        <v>626</v>
      </c>
      <c r="B733" s="125" t="str">
        <f>+VLOOKUP(A733,'[1]LISTA FILTRADO'!$A$2:$B$620,2,FALSE)</f>
        <v>Dirección General De Programación Y Operaciones Del Tesoro</v>
      </c>
      <c r="C733" s="126">
        <v>42810</v>
      </c>
      <c r="D733" s="126" t="s">
        <v>2996</v>
      </c>
      <c r="E733" s="127" t="s">
        <v>11</v>
      </c>
      <c r="F733" s="127">
        <v>882352</v>
      </c>
      <c r="G733" s="127"/>
      <c r="H733" s="335" t="s">
        <v>2997</v>
      </c>
      <c r="I733" s="128">
        <v>50</v>
      </c>
      <c r="J733" s="128">
        <v>0</v>
      </c>
      <c r="K733" s="129">
        <f t="shared" si="11"/>
        <v>50</v>
      </c>
      <c r="L733" s="130" t="s">
        <v>1420</v>
      </c>
    </row>
    <row r="734" spans="1:12" ht="45">
      <c r="A734" s="334" t="s">
        <v>627</v>
      </c>
      <c r="B734" s="125" t="str">
        <f>+VLOOKUP(A734,'[1]LISTA FILTRADO'!$A$2:$B$620,2,FALSE)</f>
        <v>Dirección General De Crédito Público</v>
      </c>
      <c r="C734" s="126">
        <v>42810</v>
      </c>
      <c r="D734" s="126" t="s">
        <v>1664</v>
      </c>
      <c r="E734" s="127" t="s">
        <v>11</v>
      </c>
      <c r="F734" s="127">
        <v>882330</v>
      </c>
      <c r="G734" s="127"/>
      <c r="H734" s="335" t="s">
        <v>1665</v>
      </c>
      <c r="I734" s="128">
        <v>50</v>
      </c>
      <c r="J734" s="128">
        <v>0</v>
      </c>
      <c r="K734" s="129">
        <f t="shared" si="11"/>
        <v>50</v>
      </c>
      <c r="L734" s="130" t="s">
        <v>1420</v>
      </c>
    </row>
    <row r="735" spans="1:12" ht="33.75">
      <c r="A735" s="334" t="s">
        <v>627</v>
      </c>
      <c r="B735" s="125" t="str">
        <f>+VLOOKUP(A735,'[1]LISTA FILTRADO'!$A$2:$B$620,2,FALSE)</f>
        <v>Dirección General De Crédito Público</v>
      </c>
      <c r="C735" s="126">
        <v>42810</v>
      </c>
      <c r="D735" s="126" t="s">
        <v>1666</v>
      </c>
      <c r="E735" s="127" t="s">
        <v>13</v>
      </c>
      <c r="F735" s="127">
        <v>882330</v>
      </c>
      <c r="G735" s="127"/>
      <c r="H735" s="335" t="s">
        <v>1667</v>
      </c>
      <c r="I735" s="128">
        <v>261.42</v>
      </c>
      <c r="J735" s="128">
        <v>0</v>
      </c>
      <c r="K735" s="129">
        <f t="shared" si="11"/>
        <v>261.42</v>
      </c>
      <c r="L735" s="130" t="s">
        <v>1420</v>
      </c>
    </row>
    <row r="736" spans="1:12" ht="45">
      <c r="A736" s="334" t="s">
        <v>627</v>
      </c>
      <c r="B736" s="125" t="str">
        <f>+VLOOKUP(A736,'[1]LISTA FILTRADO'!$A$2:$B$620,2,FALSE)</f>
        <v>Dirección General De Crédito Público</v>
      </c>
      <c r="C736" s="126">
        <v>42810</v>
      </c>
      <c r="D736" s="126" t="s">
        <v>1884</v>
      </c>
      <c r="E736" s="127" t="s">
        <v>6</v>
      </c>
      <c r="F736" s="127">
        <v>882314</v>
      </c>
      <c r="G736" s="127"/>
      <c r="H736" s="335" t="s">
        <v>1885</v>
      </c>
      <c r="I736" s="128">
        <v>0</v>
      </c>
      <c r="J736" s="128">
        <v>2516681.87</v>
      </c>
      <c r="K736" s="129">
        <f t="shared" si="11"/>
        <v>2516681.87</v>
      </c>
      <c r="L736" s="130" t="s">
        <v>1420</v>
      </c>
    </row>
    <row r="737" spans="1:12" ht="33.75">
      <c r="A737" s="334">
        <v>287</v>
      </c>
      <c r="B737" s="125" t="str">
        <f>+VLOOKUP(A737,'[1]LISTA FILTRADO'!$A$2:$B$620,2,FALSE)</f>
        <v>Fondo Nacional De Inversión Productiva Y Social</v>
      </c>
      <c r="C737" s="126">
        <v>42810</v>
      </c>
      <c r="D737" s="126" t="s">
        <v>1993</v>
      </c>
      <c r="E737" s="127" t="s">
        <v>11</v>
      </c>
      <c r="F737" s="127">
        <v>882289</v>
      </c>
      <c r="G737" s="127"/>
      <c r="H737" s="335" t="s">
        <v>1994</v>
      </c>
      <c r="I737" s="128">
        <v>50</v>
      </c>
      <c r="J737" s="128">
        <v>0</v>
      </c>
      <c r="K737" s="129">
        <f t="shared" si="11"/>
        <v>50</v>
      </c>
      <c r="L737" s="130" t="s">
        <v>1420</v>
      </c>
    </row>
    <row r="738" spans="1:12" ht="33.75">
      <c r="A738" s="334">
        <v>287</v>
      </c>
      <c r="B738" s="125" t="str">
        <f>+VLOOKUP(A738,'[1]LISTA FILTRADO'!$A$2:$B$620,2,FALSE)</f>
        <v>Fondo Nacional De Inversión Productiva Y Social</v>
      </c>
      <c r="C738" s="126">
        <v>42810</v>
      </c>
      <c r="D738" s="126" t="s">
        <v>1995</v>
      </c>
      <c r="E738" s="127" t="s">
        <v>6</v>
      </c>
      <c r="F738" s="127">
        <v>882289</v>
      </c>
      <c r="G738" s="127"/>
      <c r="H738" s="335" t="s">
        <v>1996</v>
      </c>
      <c r="I738" s="128">
        <v>0</v>
      </c>
      <c r="J738" s="128">
        <v>147229.20000000001</v>
      </c>
      <c r="K738" s="129">
        <f t="shared" si="11"/>
        <v>147229.20000000001</v>
      </c>
      <c r="L738" s="130" t="s">
        <v>1420</v>
      </c>
    </row>
    <row r="739" spans="1:12" ht="33.75">
      <c r="A739" s="334" t="s">
        <v>626</v>
      </c>
      <c r="B739" s="125" t="str">
        <f>+VLOOKUP(A739,'[1]LISTA FILTRADO'!$A$2:$B$620,2,FALSE)</f>
        <v>Dirección General De Programación Y Operaciones Del Tesoro</v>
      </c>
      <c r="C739" s="126">
        <v>42810</v>
      </c>
      <c r="D739" s="126" t="s">
        <v>1668</v>
      </c>
      <c r="E739" s="127" t="s">
        <v>6</v>
      </c>
      <c r="F739" s="127">
        <v>882248</v>
      </c>
      <c r="G739" s="127"/>
      <c r="H739" s="335" t="s">
        <v>1669</v>
      </c>
      <c r="I739" s="128">
        <v>0</v>
      </c>
      <c r="J739" s="128">
        <v>11852.78</v>
      </c>
      <c r="K739" s="129">
        <f t="shared" si="11"/>
        <v>11852.78</v>
      </c>
      <c r="L739" s="130" t="s">
        <v>1420</v>
      </c>
    </row>
    <row r="740" spans="1:12" ht="33.75">
      <c r="A740" s="334" t="s">
        <v>626</v>
      </c>
      <c r="B740" s="125" t="str">
        <f>+VLOOKUP(A740,'[1]LISTA FILTRADO'!$A$2:$B$620,2,FALSE)</f>
        <v>Dirección General De Programación Y Operaciones Del Tesoro</v>
      </c>
      <c r="C740" s="126">
        <v>42810</v>
      </c>
      <c r="D740" s="126" t="s">
        <v>2998</v>
      </c>
      <c r="E740" s="127" t="s">
        <v>6</v>
      </c>
      <c r="F740" s="127">
        <v>813839</v>
      </c>
      <c r="G740" s="127"/>
      <c r="H740" s="335" t="s">
        <v>2999</v>
      </c>
      <c r="I740" s="128">
        <v>0</v>
      </c>
      <c r="J740" s="128">
        <v>1317.08</v>
      </c>
      <c r="K740" s="129">
        <f t="shared" si="11"/>
        <v>1317.08</v>
      </c>
      <c r="L740" s="130" t="s">
        <v>1420</v>
      </c>
    </row>
    <row r="741" spans="1:12" ht="33.75">
      <c r="A741" s="334" t="s">
        <v>627</v>
      </c>
      <c r="B741" s="125" t="str">
        <f>+VLOOKUP(A741,'[1]LISTA FILTRADO'!$A$2:$B$620,2,FALSE)</f>
        <v>Dirección General De Crédito Público</v>
      </c>
      <c r="C741" s="126">
        <v>42810</v>
      </c>
      <c r="D741" s="126" t="s">
        <v>3582</v>
      </c>
      <c r="E741" s="127" t="s">
        <v>6</v>
      </c>
      <c r="F741" s="127">
        <v>813819</v>
      </c>
      <c r="G741" s="127"/>
      <c r="H741" s="335" t="s">
        <v>3583</v>
      </c>
      <c r="I741" s="128">
        <v>0</v>
      </c>
      <c r="J741" s="128">
        <v>30000</v>
      </c>
      <c r="K741" s="129">
        <f t="shared" si="11"/>
        <v>30000</v>
      </c>
      <c r="L741" s="130" t="s">
        <v>1420</v>
      </c>
    </row>
    <row r="742" spans="1:12" ht="22.5">
      <c r="A742" s="334">
        <v>513</v>
      </c>
      <c r="B742" s="125" t="str">
        <f>+VLOOKUP(A742,'[1]LISTA FILTRADO'!$A$2:$B$620,2,FALSE)</f>
        <v>Yacimientos Petrolíferos Fiscales Bolivianos</v>
      </c>
      <c r="C742" s="126">
        <v>42810</v>
      </c>
      <c r="D742" s="126" t="s">
        <v>2539</v>
      </c>
      <c r="E742" s="127" t="s">
        <v>15</v>
      </c>
      <c r="F742" s="127">
        <v>400915</v>
      </c>
      <c r="G742" s="127"/>
      <c r="H742" s="335" t="s">
        <v>2540</v>
      </c>
      <c r="I742" s="128">
        <v>50</v>
      </c>
      <c r="J742" s="128">
        <v>0</v>
      </c>
      <c r="K742" s="129">
        <f t="shared" si="11"/>
        <v>50</v>
      </c>
      <c r="L742" s="130" t="s">
        <v>1420</v>
      </c>
    </row>
    <row r="743" spans="1:12" ht="33.75">
      <c r="A743" s="334">
        <v>513</v>
      </c>
      <c r="B743" s="125" t="str">
        <f>+VLOOKUP(A743,'[1]LISTA FILTRADO'!$A$2:$B$620,2,FALSE)</f>
        <v>Yacimientos Petrolíferos Fiscales Bolivianos</v>
      </c>
      <c r="C743" s="126">
        <v>42810</v>
      </c>
      <c r="D743" s="126" t="s">
        <v>2541</v>
      </c>
      <c r="E743" s="127" t="s">
        <v>15</v>
      </c>
      <c r="F743" s="127">
        <v>400913</v>
      </c>
      <c r="G743" s="127"/>
      <c r="H743" s="335" t="s">
        <v>2542</v>
      </c>
      <c r="I743" s="128">
        <v>50</v>
      </c>
      <c r="J743" s="128">
        <v>0</v>
      </c>
      <c r="K743" s="129">
        <f t="shared" si="11"/>
        <v>50</v>
      </c>
      <c r="L743" s="130" t="s">
        <v>1420</v>
      </c>
    </row>
    <row r="744" spans="1:12" ht="33.75">
      <c r="A744" s="334" t="s">
        <v>626</v>
      </c>
      <c r="B744" s="125" t="str">
        <f>+VLOOKUP(A744,'[1]LISTA FILTRADO'!$A$2:$B$620,2,FALSE)</f>
        <v>Dirección General De Programación Y Operaciones Del Tesoro</v>
      </c>
      <c r="C744" s="126">
        <v>42810</v>
      </c>
      <c r="D744" s="126" t="s">
        <v>1670</v>
      </c>
      <c r="E744" s="127" t="s">
        <v>6</v>
      </c>
      <c r="F744" s="127">
        <v>400789</v>
      </c>
      <c r="G744" s="127"/>
      <c r="H744" s="335" t="s">
        <v>1671</v>
      </c>
      <c r="I744" s="128">
        <v>0</v>
      </c>
      <c r="J744" s="128">
        <v>4555.66</v>
      </c>
      <c r="K744" s="129">
        <f t="shared" si="11"/>
        <v>4555.66</v>
      </c>
      <c r="L744" s="130" t="s">
        <v>1420</v>
      </c>
    </row>
    <row r="745" spans="1:12" ht="45">
      <c r="A745" s="334">
        <v>513</v>
      </c>
      <c r="B745" s="125" t="str">
        <f>+VLOOKUP(A745,'[1]LISTA FILTRADO'!$A$2:$B$620,2,FALSE)</f>
        <v>Yacimientos Petrolíferos Fiscales Bolivianos</v>
      </c>
      <c r="C745" s="126">
        <v>42810</v>
      </c>
      <c r="D745" s="126" t="s">
        <v>2543</v>
      </c>
      <c r="E745" s="127" t="s">
        <v>15</v>
      </c>
      <c r="F745" s="127">
        <v>1884</v>
      </c>
      <c r="G745" s="127"/>
      <c r="H745" s="335" t="s">
        <v>2544</v>
      </c>
      <c r="I745" s="128">
        <v>50</v>
      </c>
      <c r="J745" s="128">
        <v>0</v>
      </c>
      <c r="K745" s="129">
        <f t="shared" si="11"/>
        <v>50</v>
      </c>
      <c r="L745" s="130" t="s">
        <v>1420</v>
      </c>
    </row>
    <row r="746" spans="1:12" ht="45">
      <c r="A746" s="334">
        <v>513</v>
      </c>
      <c r="B746" s="125" t="str">
        <f>+VLOOKUP(A746,'[1]LISTA FILTRADO'!$A$2:$B$620,2,FALSE)</f>
        <v>Yacimientos Petrolíferos Fiscales Bolivianos</v>
      </c>
      <c r="C746" s="126">
        <v>42810</v>
      </c>
      <c r="D746" s="126" t="s">
        <v>2545</v>
      </c>
      <c r="E746" s="127" t="s">
        <v>15</v>
      </c>
      <c r="F746" s="127">
        <v>1878</v>
      </c>
      <c r="G746" s="127"/>
      <c r="H746" s="335" t="s">
        <v>2546</v>
      </c>
      <c r="I746" s="128">
        <v>116345.45</v>
      </c>
      <c r="J746" s="128">
        <v>0</v>
      </c>
      <c r="K746" s="129">
        <f t="shared" si="11"/>
        <v>116345.45</v>
      </c>
      <c r="L746" s="130" t="s">
        <v>1420</v>
      </c>
    </row>
    <row r="747" spans="1:12" ht="33.75">
      <c r="A747" s="334" t="s">
        <v>627</v>
      </c>
      <c r="B747" s="125" t="str">
        <f>+VLOOKUP(A747,'[1]LISTA FILTRADO'!$A$2:$B$620,2,FALSE)</f>
        <v>Dirección General De Crédito Público</v>
      </c>
      <c r="C747" s="126">
        <v>42810</v>
      </c>
      <c r="D747" s="126" t="s">
        <v>3584</v>
      </c>
      <c r="E747" s="127" t="s">
        <v>11</v>
      </c>
      <c r="F747" s="127">
        <v>9109</v>
      </c>
      <c r="G747" s="127"/>
      <c r="H747" s="335" t="s">
        <v>3585</v>
      </c>
      <c r="I747" s="128">
        <v>1968.1200000000001</v>
      </c>
      <c r="J747" s="128">
        <v>0</v>
      </c>
      <c r="K747" s="129">
        <f t="shared" si="11"/>
        <v>1968.1200000000001</v>
      </c>
      <c r="L747" s="130" t="s">
        <v>1420</v>
      </c>
    </row>
    <row r="748" spans="1:12" ht="33.75">
      <c r="A748" s="334">
        <v>291</v>
      </c>
      <c r="B748" s="125" t="str">
        <f>+VLOOKUP(A748,'[1]LISTA FILTRADO'!$A$2:$B$620,2,FALSE)</f>
        <v>Administradora Boliviana De Carreteras</v>
      </c>
      <c r="C748" s="126">
        <v>42810</v>
      </c>
      <c r="D748" s="126" t="s">
        <v>2036</v>
      </c>
      <c r="E748" s="127" t="s">
        <v>11</v>
      </c>
      <c r="F748" s="127">
        <v>400911</v>
      </c>
      <c r="G748" s="127"/>
      <c r="H748" s="335" t="s">
        <v>2037</v>
      </c>
      <c r="I748" s="128">
        <v>50</v>
      </c>
      <c r="J748" s="128">
        <v>0</v>
      </c>
      <c r="K748" s="129">
        <f t="shared" si="11"/>
        <v>50</v>
      </c>
      <c r="L748" s="130" t="s">
        <v>1420</v>
      </c>
    </row>
    <row r="749" spans="1:12" ht="45">
      <c r="A749" s="334" t="s">
        <v>627</v>
      </c>
      <c r="B749" s="125" t="str">
        <f>+VLOOKUP(A749,'[1]LISTA FILTRADO'!$A$2:$B$620,2,FALSE)</f>
        <v>Dirección General De Crédito Público</v>
      </c>
      <c r="C749" s="126">
        <v>42811</v>
      </c>
      <c r="D749" s="126" t="s">
        <v>3586</v>
      </c>
      <c r="E749" s="127" t="s">
        <v>6</v>
      </c>
      <c r="F749" s="127">
        <v>882397</v>
      </c>
      <c r="G749" s="127"/>
      <c r="H749" s="335" t="s">
        <v>3587</v>
      </c>
      <c r="I749" s="128">
        <v>0</v>
      </c>
      <c r="J749" s="128">
        <v>9709.24</v>
      </c>
      <c r="K749" s="129">
        <f t="shared" si="11"/>
        <v>9709.24</v>
      </c>
      <c r="L749" s="130" t="s">
        <v>1420</v>
      </c>
    </row>
    <row r="750" spans="1:12" ht="33.75">
      <c r="A750" s="334" t="s">
        <v>627</v>
      </c>
      <c r="B750" s="125" t="str">
        <f>+VLOOKUP(A750,'[1]LISTA FILTRADO'!$A$2:$B$620,2,FALSE)</f>
        <v>Dirección General De Crédito Público</v>
      </c>
      <c r="C750" s="126">
        <v>42811</v>
      </c>
      <c r="D750" s="126" t="s">
        <v>3588</v>
      </c>
      <c r="E750" s="127" t="s">
        <v>6</v>
      </c>
      <c r="F750" s="127">
        <v>814300</v>
      </c>
      <c r="G750" s="127"/>
      <c r="H750" s="335" t="s">
        <v>3589</v>
      </c>
      <c r="I750" s="128">
        <v>0</v>
      </c>
      <c r="J750" s="128">
        <v>7000</v>
      </c>
      <c r="K750" s="129">
        <f t="shared" si="11"/>
        <v>7000</v>
      </c>
      <c r="L750" s="130" t="s">
        <v>1420</v>
      </c>
    </row>
    <row r="751" spans="1:12" ht="22.5">
      <c r="A751" s="334">
        <v>287</v>
      </c>
      <c r="B751" s="125" t="str">
        <f>+VLOOKUP(A751,'[1]LISTA FILTRADO'!$A$2:$B$620,2,FALSE)</f>
        <v>Fondo Nacional De Inversión Productiva Y Social</v>
      </c>
      <c r="C751" s="126">
        <v>42811</v>
      </c>
      <c r="D751" s="126" t="s">
        <v>1997</v>
      </c>
      <c r="E751" s="127" t="s">
        <v>1469</v>
      </c>
      <c r="F751" s="127">
        <v>12905632</v>
      </c>
      <c r="G751" s="127"/>
      <c r="H751" s="335" t="s">
        <v>1998</v>
      </c>
      <c r="I751" s="128">
        <v>216.84</v>
      </c>
      <c r="J751" s="128">
        <v>0</v>
      </c>
      <c r="K751" s="129">
        <f t="shared" si="11"/>
        <v>216.84</v>
      </c>
      <c r="L751" s="130" t="s">
        <v>1420</v>
      </c>
    </row>
    <row r="752" spans="1:12" ht="22.5">
      <c r="A752" s="334" t="s">
        <v>627</v>
      </c>
      <c r="B752" s="125" t="str">
        <f>+VLOOKUP(A752,'[1]LISTA FILTRADO'!$A$2:$B$620,2,FALSE)</f>
        <v>Dirección General De Crédito Público</v>
      </c>
      <c r="C752" s="126">
        <v>42811</v>
      </c>
      <c r="D752" s="126" t="s">
        <v>2819</v>
      </c>
      <c r="E752" s="127" t="s">
        <v>1469</v>
      </c>
      <c r="F752" s="127">
        <v>12822905</v>
      </c>
      <c r="G752" s="127"/>
      <c r="H752" s="335" t="s">
        <v>2820</v>
      </c>
      <c r="I752" s="128">
        <v>0</v>
      </c>
      <c r="J752" s="128">
        <v>882.97</v>
      </c>
      <c r="K752" s="129">
        <f t="shared" si="11"/>
        <v>882.97</v>
      </c>
      <c r="L752" s="130" t="s">
        <v>1420</v>
      </c>
    </row>
    <row r="753" spans="1:12" ht="33.75">
      <c r="A753" s="334">
        <v>287</v>
      </c>
      <c r="B753" s="125" t="str">
        <f>+VLOOKUP(A753,'[1]LISTA FILTRADO'!$A$2:$B$620,2,FALSE)</f>
        <v>Fondo Nacional De Inversión Productiva Y Social</v>
      </c>
      <c r="C753" s="126">
        <v>42811</v>
      </c>
      <c r="D753" s="126" t="s">
        <v>1999</v>
      </c>
      <c r="E753" s="127" t="s">
        <v>1469</v>
      </c>
      <c r="F753" s="127">
        <v>12748398</v>
      </c>
      <c r="G753" s="127"/>
      <c r="H753" s="335" t="s">
        <v>2000</v>
      </c>
      <c r="I753" s="128">
        <v>4260.3599999999997</v>
      </c>
      <c r="J753" s="128">
        <v>0</v>
      </c>
      <c r="K753" s="129">
        <f t="shared" si="11"/>
        <v>4260.3599999999997</v>
      </c>
      <c r="L753" s="130" t="s">
        <v>1420</v>
      </c>
    </row>
    <row r="754" spans="1:12" ht="45">
      <c r="A754" s="334">
        <v>310</v>
      </c>
      <c r="B754" s="125" t="str">
        <f>+VLOOKUP(A754,'[1]LISTA FILTRADO'!$A$2:$B$620,2,FALSE)</f>
        <v>Autoridad De Regulación Y Fiscalización De Telecomunicaciones Y Transportes</v>
      </c>
      <c r="C754" s="126">
        <v>42811</v>
      </c>
      <c r="D754" s="126" t="s">
        <v>2086</v>
      </c>
      <c r="E754" s="127" t="s">
        <v>15</v>
      </c>
      <c r="F754" s="127">
        <v>401987</v>
      </c>
      <c r="G754" s="127"/>
      <c r="H754" s="335" t="s">
        <v>2087</v>
      </c>
      <c r="I754" s="128">
        <v>576.99</v>
      </c>
      <c r="J754" s="128">
        <v>0</v>
      </c>
      <c r="K754" s="129">
        <f t="shared" si="11"/>
        <v>576.99</v>
      </c>
      <c r="L754" s="130" t="s">
        <v>1420</v>
      </c>
    </row>
    <row r="755" spans="1:12" ht="56.25">
      <c r="A755" s="334">
        <v>512</v>
      </c>
      <c r="B755" s="125" t="str">
        <f>+VLOOKUP(A755,'[1]LISTA FILTRADO'!$A$2:$B$620,2,FALSE)</f>
        <v>Adm.De Aeropuertos Y Servicios Auxiliares A La Naveg. Aérea</v>
      </c>
      <c r="C755" s="126">
        <v>42814</v>
      </c>
      <c r="D755" s="126" t="s">
        <v>2146</v>
      </c>
      <c r="E755" s="127" t="s">
        <v>6</v>
      </c>
      <c r="F755" s="127">
        <v>882575</v>
      </c>
      <c r="G755" s="127"/>
      <c r="H755" s="335" t="s">
        <v>2147</v>
      </c>
      <c r="I755" s="128">
        <v>0</v>
      </c>
      <c r="J755" s="128">
        <v>58769.17</v>
      </c>
      <c r="K755" s="129">
        <f t="shared" si="11"/>
        <v>58769.17</v>
      </c>
      <c r="L755" s="130" t="s">
        <v>1420</v>
      </c>
    </row>
    <row r="756" spans="1:12" ht="22.5">
      <c r="A756" s="334">
        <v>513</v>
      </c>
      <c r="B756" s="125" t="str">
        <f>+VLOOKUP(A756,'[1]LISTA FILTRADO'!$A$2:$B$620,2,FALSE)</f>
        <v>Yacimientos Petrolíferos Fiscales Bolivianos</v>
      </c>
      <c r="C756" s="126">
        <v>42814</v>
      </c>
      <c r="D756" s="126" t="s">
        <v>2547</v>
      </c>
      <c r="E756" s="127" t="s">
        <v>11</v>
      </c>
      <c r="F756" s="127">
        <v>882572</v>
      </c>
      <c r="G756" s="127"/>
      <c r="H756" s="335" t="s">
        <v>2548</v>
      </c>
      <c r="I756" s="128">
        <v>50</v>
      </c>
      <c r="J756" s="128">
        <v>0</v>
      </c>
      <c r="K756" s="129">
        <f t="shared" si="11"/>
        <v>50</v>
      </c>
      <c r="L756" s="130" t="s">
        <v>1420</v>
      </c>
    </row>
    <row r="757" spans="1:12" ht="22.5">
      <c r="A757" s="334">
        <v>513</v>
      </c>
      <c r="B757" s="125" t="str">
        <f>+VLOOKUP(A757,'[1]LISTA FILTRADO'!$A$2:$B$620,2,FALSE)</f>
        <v>Yacimientos Petrolíferos Fiscales Bolivianos</v>
      </c>
      <c r="C757" s="126">
        <v>42814</v>
      </c>
      <c r="D757" s="126" t="s">
        <v>2549</v>
      </c>
      <c r="E757" s="127" t="s">
        <v>11</v>
      </c>
      <c r="F757" s="127">
        <v>882569</v>
      </c>
      <c r="G757" s="127"/>
      <c r="H757" s="335" t="s">
        <v>2550</v>
      </c>
      <c r="I757" s="128">
        <v>50</v>
      </c>
      <c r="J757" s="128">
        <v>0</v>
      </c>
      <c r="K757" s="129">
        <f t="shared" si="11"/>
        <v>50</v>
      </c>
      <c r="L757" s="130" t="s">
        <v>1420</v>
      </c>
    </row>
    <row r="758" spans="1:12" ht="22.5">
      <c r="A758" s="334">
        <v>513</v>
      </c>
      <c r="B758" s="125" t="str">
        <f>+VLOOKUP(A758,'[1]LISTA FILTRADO'!$A$2:$B$620,2,FALSE)</f>
        <v>Yacimientos Petrolíferos Fiscales Bolivianos</v>
      </c>
      <c r="C758" s="126">
        <v>42814</v>
      </c>
      <c r="D758" s="126" t="s">
        <v>2551</v>
      </c>
      <c r="E758" s="127" t="s">
        <v>11</v>
      </c>
      <c r="F758" s="127">
        <v>882565</v>
      </c>
      <c r="G758" s="127"/>
      <c r="H758" s="335" t="s">
        <v>2552</v>
      </c>
      <c r="I758" s="128">
        <v>50</v>
      </c>
      <c r="J758" s="128">
        <v>0</v>
      </c>
      <c r="K758" s="129">
        <f t="shared" si="11"/>
        <v>50</v>
      </c>
      <c r="L758" s="130" t="s">
        <v>1420</v>
      </c>
    </row>
    <row r="759" spans="1:12" ht="33.75">
      <c r="A759" s="334" t="s">
        <v>629</v>
      </c>
      <c r="B759" s="125" t="str">
        <f>+VLOOKUP(A759,'[1]LISTA FILTRADO'!$A$2:$B$620,2,FALSE)</f>
        <v>Dirección General De Administración Y Finanzas Territoriales</v>
      </c>
      <c r="C759" s="126">
        <v>42814</v>
      </c>
      <c r="D759" s="126" t="s">
        <v>3649</v>
      </c>
      <c r="E759" s="127" t="s">
        <v>6</v>
      </c>
      <c r="F759" s="127">
        <v>882560</v>
      </c>
      <c r="G759" s="127"/>
      <c r="H759" s="335" t="s">
        <v>3650</v>
      </c>
      <c r="I759" s="128">
        <v>0</v>
      </c>
      <c r="J759" s="128">
        <v>216749.15</v>
      </c>
      <c r="K759" s="129">
        <f t="shared" si="11"/>
        <v>216749.15</v>
      </c>
      <c r="L759" s="130" t="s">
        <v>1420</v>
      </c>
    </row>
    <row r="760" spans="1:12" ht="33.75">
      <c r="A760" s="334">
        <v>576</v>
      </c>
      <c r="B760" s="125" t="str">
        <f>+VLOOKUP(A760,'[1]LISTA FILTRADO'!$A$2:$B$620,2,FALSE)</f>
        <v>Cartones De Bolivia</v>
      </c>
      <c r="C760" s="126">
        <v>42814</v>
      </c>
      <c r="D760" s="126" t="s">
        <v>2736</v>
      </c>
      <c r="E760" s="127" t="s">
        <v>11</v>
      </c>
      <c r="F760" s="127">
        <v>882551</v>
      </c>
      <c r="G760" s="127"/>
      <c r="H760" s="335" t="s">
        <v>2737</v>
      </c>
      <c r="I760" s="128">
        <v>50</v>
      </c>
      <c r="J760" s="128">
        <v>0</v>
      </c>
      <c r="K760" s="129">
        <f t="shared" si="11"/>
        <v>50</v>
      </c>
      <c r="L760" s="130" t="s">
        <v>1420</v>
      </c>
    </row>
    <row r="761" spans="1:12" ht="22.5">
      <c r="A761" s="334">
        <v>576</v>
      </c>
      <c r="B761" s="125" t="str">
        <f>+VLOOKUP(A761,'[1]LISTA FILTRADO'!$A$2:$B$620,2,FALSE)</f>
        <v>Cartones De Bolivia</v>
      </c>
      <c r="C761" s="126">
        <v>42814</v>
      </c>
      <c r="D761" s="126" t="s">
        <v>1672</v>
      </c>
      <c r="E761" s="127" t="s">
        <v>6</v>
      </c>
      <c r="F761" s="127">
        <v>882549</v>
      </c>
      <c r="G761" s="127"/>
      <c r="H761" s="335" t="s">
        <v>1673</v>
      </c>
      <c r="I761" s="128">
        <v>0</v>
      </c>
      <c r="J761" s="128">
        <v>535.08000000000004</v>
      </c>
      <c r="K761" s="129">
        <f t="shared" si="11"/>
        <v>535.08000000000004</v>
      </c>
      <c r="L761" s="130" t="s">
        <v>1420</v>
      </c>
    </row>
    <row r="762" spans="1:12" ht="33.75">
      <c r="A762" s="334">
        <v>574</v>
      </c>
      <c r="B762" s="125" t="str">
        <f>+VLOOKUP(A762,'[1]LISTA FILTRADO'!$A$2:$B$620,2,FALSE)</f>
        <v>Lácteos De Bolivia</v>
      </c>
      <c r="C762" s="126">
        <v>42814</v>
      </c>
      <c r="D762" s="126" t="s">
        <v>2699</v>
      </c>
      <c r="E762" s="127" t="s">
        <v>11</v>
      </c>
      <c r="F762" s="127">
        <v>882536</v>
      </c>
      <c r="G762" s="127"/>
      <c r="H762" s="335" t="s">
        <v>2700</v>
      </c>
      <c r="I762" s="128">
        <v>50</v>
      </c>
      <c r="J762" s="128">
        <v>0</v>
      </c>
      <c r="K762" s="129">
        <f t="shared" si="11"/>
        <v>50</v>
      </c>
      <c r="L762" s="130" t="s">
        <v>1420</v>
      </c>
    </row>
    <row r="763" spans="1:12" ht="45">
      <c r="A763" s="334" t="s">
        <v>627</v>
      </c>
      <c r="B763" s="125" t="str">
        <f>+VLOOKUP(A763,'[1]LISTA FILTRADO'!$A$2:$B$620,2,FALSE)</f>
        <v>Dirección General De Crédito Público</v>
      </c>
      <c r="C763" s="126">
        <v>42814</v>
      </c>
      <c r="D763" s="126" t="s">
        <v>3590</v>
      </c>
      <c r="E763" s="127" t="s">
        <v>13</v>
      </c>
      <c r="F763" s="127">
        <v>882532</v>
      </c>
      <c r="G763" s="127"/>
      <c r="H763" s="335" t="s">
        <v>3591</v>
      </c>
      <c r="I763" s="128">
        <v>167207.51999999999</v>
      </c>
      <c r="J763" s="128">
        <v>0</v>
      </c>
      <c r="K763" s="129">
        <f t="shared" si="11"/>
        <v>167207.51999999999</v>
      </c>
      <c r="L763" s="130" t="s">
        <v>1420</v>
      </c>
    </row>
    <row r="764" spans="1:12" ht="33.75">
      <c r="A764" s="334" t="s">
        <v>627</v>
      </c>
      <c r="B764" s="125" t="str">
        <f>+VLOOKUP(A764,'[1]LISTA FILTRADO'!$A$2:$B$620,2,FALSE)</f>
        <v>Dirección General De Crédito Público</v>
      </c>
      <c r="C764" s="126">
        <v>42814</v>
      </c>
      <c r="D764" s="126" t="s">
        <v>3592</v>
      </c>
      <c r="E764" s="127" t="s">
        <v>11</v>
      </c>
      <c r="F764" s="127">
        <v>882510</v>
      </c>
      <c r="G764" s="127"/>
      <c r="H764" s="335" t="s">
        <v>3593</v>
      </c>
      <c r="I764" s="128">
        <v>50</v>
      </c>
      <c r="J764" s="128">
        <v>0</v>
      </c>
      <c r="K764" s="129">
        <f t="shared" si="11"/>
        <v>50</v>
      </c>
      <c r="L764" s="130" t="s">
        <v>1420</v>
      </c>
    </row>
    <row r="765" spans="1:12" ht="22.5">
      <c r="A765" s="334">
        <v>513</v>
      </c>
      <c r="B765" s="125" t="str">
        <f>+VLOOKUP(A765,'[1]LISTA FILTRADO'!$A$2:$B$620,2,FALSE)</f>
        <v>Yacimientos Petrolíferos Fiscales Bolivianos</v>
      </c>
      <c r="C765" s="126">
        <v>42814</v>
      </c>
      <c r="D765" s="126" t="s">
        <v>2553</v>
      </c>
      <c r="E765" s="127" t="s">
        <v>11</v>
      </c>
      <c r="F765" s="127">
        <v>882497</v>
      </c>
      <c r="G765" s="127"/>
      <c r="H765" s="335" t="s">
        <v>2554</v>
      </c>
      <c r="I765" s="128">
        <v>50</v>
      </c>
      <c r="J765" s="128">
        <v>0</v>
      </c>
      <c r="K765" s="129">
        <f t="shared" si="11"/>
        <v>50</v>
      </c>
      <c r="L765" s="130" t="s">
        <v>1420</v>
      </c>
    </row>
    <row r="766" spans="1:12" ht="33.75">
      <c r="A766" s="334" t="s">
        <v>626</v>
      </c>
      <c r="B766" s="125" t="str">
        <f>+VLOOKUP(A766,'[1]LISTA FILTRADO'!$A$2:$B$620,2,FALSE)</f>
        <v>Dirección General De Programación Y Operaciones Del Tesoro</v>
      </c>
      <c r="C766" s="126">
        <v>42814</v>
      </c>
      <c r="D766" s="126" t="s">
        <v>1674</v>
      </c>
      <c r="E766" s="127" t="s">
        <v>6</v>
      </c>
      <c r="F766" s="127">
        <v>882487</v>
      </c>
      <c r="G766" s="127"/>
      <c r="H766" s="335" t="s">
        <v>1675</v>
      </c>
      <c r="I766" s="128">
        <v>0</v>
      </c>
      <c r="J766" s="128">
        <v>29125.850000000002</v>
      </c>
      <c r="K766" s="129">
        <f t="shared" si="11"/>
        <v>29125.850000000002</v>
      </c>
      <c r="L766" s="130" t="s">
        <v>1420</v>
      </c>
    </row>
    <row r="767" spans="1:12" ht="33.75">
      <c r="A767" s="334">
        <v>10</v>
      </c>
      <c r="B767" s="125" t="str">
        <f>+VLOOKUP(A767,'[1]LISTA FILTRADO'!$A$2:$B$620,2,FALSE)</f>
        <v>Ministerio De Relaciones Exteriores</v>
      </c>
      <c r="C767" s="126">
        <v>42814</v>
      </c>
      <c r="D767" s="126" t="s">
        <v>1676</v>
      </c>
      <c r="E767" s="127" t="s">
        <v>6</v>
      </c>
      <c r="F767" s="127">
        <v>882478</v>
      </c>
      <c r="G767" s="127"/>
      <c r="H767" s="335" t="s">
        <v>1677</v>
      </c>
      <c r="I767" s="128">
        <v>0</v>
      </c>
      <c r="J767" s="128">
        <v>27246.27</v>
      </c>
      <c r="K767" s="129">
        <f t="shared" si="11"/>
        <v>27246.27</v>
      </c>
      <c r="L767" s="130" t="s">
        <v>1420</v>
      </c>
    </row>
    <row r="768" spans="1:12" ht="33.75">
      <c r="A768" s="334" t="s">
        <v>627</v>
      </c>
      <c r="B768" s="125" t="str">
        <f>+VLOOKUP(A768,'[1]LISTA FILTRADO'!$A$2:$B$620,2,FALSE)</f>
        <v>Dirección General De Crédito Público</v>
      </c>
      <c r="C768" s="126">
        <v>42814</v>
      </c>
      <c r="D768" s="126" t="s">
        <v>3594</v>
      </c>
      <c r="E768" s="127" t="s">
        <v>6</v>
      </c>
      <c r="F768" s="127">
        <v>815067</v>
      </c>
      <c r="G768" s="127"/>
      <c r="H768" s="335" t="s">
        <v>3595</v>
      </c>
      <c r="I768" s="128">
        <v>0</v>
      </c>
      <c r="J768" s="128">
        <v>100000</v>
      </c>
      <c r="K768" s="129">
        <f t="shared" si="11"/>
        <v>100000</v>
      </c>
      <c r="L768" s="130" t="s">
        <v>1420</v>
      </c>
    </row>
    <row r="769" spans="1:12" ht="22.5">
      <c r="A769" s="334">
        <v>513</v>
      </c>
      <c r="B769" s="125" t="str">
        <f>+VLOOKUP(A769,'[1]LISTA FILTRADO'!$A$2:$B$620,2,FALSE)</f>
        <v>Yacimientos Petrolíferos Fiscales Bolivianos</v>
      </c>
      <c r="C769" s="126">
        <v>42814</v>
      </c>
      <c r="D769" s="126" t="s">
        <v>2555</v>
      </c>
      <c r="E769" s="127" t="s">
        <v>15</v>
      </c>
      <c r="F769" s="127">
        <v>402488</v>
      </c>
      <c r="G769" s="127"/>
      <c r="H769" s="335" t="s">
        <v>1311</v>
      </c>
      <c r="I769" s="128">
        <v>50</v>
      </c>
      <c r="J769" s="128">
        <v>0</v>
      </c>
      <c r="K769" s="129">
        <f t="shared" si="11"/>
        <v>50</v>
      </c>
      <c r="L769" s="130" t="s">
        <v>1420</v>
      </c>
    </row>
    <row r="770" spans="1:12" ht="33.75">
      <c r="A770" s="334" t="s">
        <v>627</v>
      </c>
      <c r="B770" s="125" t="str">
        <f>+VLOOKUP(A770,'[1]LISTA FILTRADO'!$A$2:$B$620,2,FALSE)</f>
        <v>Dirección General De Crédito Público</v>
      </c>
      <c r="C770" s="126">
        <v>42814</v>
      </c>
      <c r="D770" s="126" t="s">
        <v>3596</v>
      </c>
      <c r="E770" s="127" t="s">
        <v>6</v>
      </c>
      <c r="F770" s="127">
        <v>403426</v>
      </c>
      <c r="G770" s="127"/>
      <c r="H770" s="335" t="s">
        <v>3597</v>
      </c>
      <c r="I770" s="128">
        <v>0</v>
      </c>
      <c r="J770" s="128">
        <v>432576.18</v>
      </c>
      <c r="K770" s="129">
        <f t="shared" si="11"/>
        <v>432576.18</v>
      </c>
      <c r="L770" s="130" t="s">
        <v>1420</v>
      </c>
    </row>
    <row r="771" spans="1:12" ht="45">
      <c r="A771" s="334">
        <v>513</v>
      </c>
      <c r="B771" s="125" t="str">
        <f>+VLOOKUP(A771,'[1]LISTA FILTRADO'!$A$2:$B$620,2,FALSE)</f>
        <v>Yacimientos Petrolíferos Fiscales Bolivianos</v>
      </c>
      <c r="C771" s="126">
        <v>42814</v>
      </c>
      <c r="D771" s="126" t="s">
        <v>2556</v>
      </c>
      <c r="E771" s="127" t="s">
        <v>15</v>
      </c>
      <c r="F771" s="127">
        <v>1897</v>
      </c>
      <c r="G771" s="127"/>
      <c r="H771" s="335" t="s">
        <v>2557</v>
      </c>
      <c r="I771" s="128">
        <v>333.11</v>
      </c>
      <c r="J771" s="128">
        <v>0</v>
      </c>
      <c r="K771" s="129">
        <f t="shared" si="11"/>
        <v>333.11</v>
      </c>
      <c r="L771" s="130" t="s">
        <v>1420</v>
      </c>
    </row>
    <row r="772" spans="1:12" ht="45">
      <c r="A772" s="334">
        <v>35</v>
      </c>
      <c r="B772" s="125" t="str">
        <f>+VLOOKUP(A772,'[1]LISTA FILTRADO'!$A$2:$B$620,2,FALSE)</f>
        <v>Ministerio De Economía Y Finanzas Públicas</v>
      </c>
      <c r="C772" s="126">
        <v>42814</v>
      </c>
      <c r="D772" s="126" t="s">
        <v>1758</v>
      </c>
      <c r="E772" s="127" t="s">
        <v>15</v>
      </c>
      <c r="F772" s="127">
        <v>1909</v>
      </c>
      <c r="G772" s="127"/>
      <c r="H772" s="335" t="s">
        <v>1759</v>
      </c>
      <c r="I772" s="128">
        <v>2842.5</v>
      </c>
      <c r="J772" s="128">
        <v>0</v>
      </c>
      <c r="K772" s="129">
        <f t="shared" si="11"/>
        <v>2842.5</v>
      </c>
      <c r="L772" s="130" t="s">
        <v>1420</v>
      </c>
    </row>
    <row r="773" spans="1:12" ht="45">
      <c r="A773" s="334">
        <v>35</v>
      </c>
      <c r="B773" s="125" t="str">
        <f>+VLOOKUP(A773,'[1]LISTA FILTRADO'!$A$2:$B$620,2,FALSE)</f>
        <v>Ministerio De Economía Y Finanzas Públicas</v>
      </c>
      <c r="C773" s="126">
        <v>42814</v>
      </c>
      <c r="D773" s="126" t="s">
        <v>1760</v>
      </c>
      <c r="E773" s="127" t="s">
        <v>15</v>
      </c>
      <c r="F773" s="127">
        <v>1908</v>
      </c>
      <c r="G773" s="127"/>
      <c r="H773" s="335" t="s">
        <v>1761</v>
      </c>
      <c r="I773" s="128">
        <v>2842.5</v>
      </c>
      <c r="J773" s="128">
        <v>0</v>
      </c>
      <c r="K773" s="129">
        <f t="shared" si="11"/>
        <v>2842.5</v>
      </c>
      <c r="L773" s="130" t="s">
        <v>1420</v>
      </c>
    </row>
    <row r="774" spans="1:12" ht="33.75">
      <c r="A774" s="334" t="s">
        <v>627</v>
      </c>
      <c r="B774" s="125" t="str">
        <f>+VLOOKUP(A774,'[1]LISTA FILTRADO'!$A$2:$B$620,2,FALSE)</f>
        <v>Dirección General De Crédito Público</v>
      </c>
      <c r="C774" s="126">
        <v>42814</v>
      </c>
      <c r="D774" s="126" t="s">
        <v>3598</v>
      </c>
      <c r="E774" s="127" t="s">
        <v>11</v>
      </c>
      <c r="F774" s="127">
        <v>9113</v>
      </c>
      <c r="G774" s="127"/>
      <c r="H774" s="335" t="s">
        <v>3599</v>
      </c>
      <c r="I774" s="128">
        <v>789.71</v>
      </c>
      <c r="J774" s="128">
        <v>0</v>
      </c>
      <c r="K774" s="129">
        <f t="shared" si="11"/>
        <v>789.71</v>
      </c>
      <c r="L774" s="130" t="s">
        <v>1420</v>
      </c>
    </row>
    <row r="775" spans="1:12" ht="33.75">
      <c r="A775" s="334" t="s">
        <v>627</v>
      </c>
      <c r="B775" s="125" t="str">
        <f>+VLOOKUP(A775,'[1]LISTA FILTRADO'!$A$2:$B$620,2,FALSE)</f>
        <v>Dirección General De Crédito Público</v>
      </c>
      <c r="C775" s="126">
        <v>42815</v>
      </c>
      <c r="D775" s="126" t="s">
        <v>3600</v>
      </c>
      <c r="E775" s="127" t="s">
        <v>6</v>
      </c>
      <c r="F775" s="127">
        <v>815556</v>
      </c>
      <c r="G775" s="127"/>
      <c r="H775" s="335" t="s">
        <v>3601</v>
      </c>
      <c r="I775" s="128">
        <v>0</v>
      </c>
      <c r="J775" s="128">
        <v>140000</v>
      </c>
      <c r="K775" s="129">
        <f t="shared" si="11"/>
        <v>140000</v>
      </c>
      <c r="L775" s="130" t="s">
        <v>1420</v>
      </c>
    </row>
    <row r="776" spans="1:12" ht="33.75">
      <c r="A776" s="334">
        <v>513</v>
      </c>
      <c r="B776" s="125" t="str">
        <f>+VLOOKUP(A776,'[1]LISTA FILTRADO'!$A$2:$B$620,2,FALSE)</f>
        <v>Yacimientos Petrolíferos Fiscales Bolivianos</v>
      </c>
      <c r="C776" s="126">
        <v>42815</v>
      </c>
      <c r="D776" s="126" t="s">
        <v>2558</v>
      </c>
      <c r="E776" s="127" t="s">
        <v>11</v>
      </c>
      <c r="F776" s="127">
        <v>882615</v>
      </c>
      <c r="G776" s="127"/>
      <c r="H776" s="335" t="s">
        <v>2559</v>
      </c>
      <c r="I776" s="128">
        <v>270</v>
      </c>
      <c r="J776" s="128">
        <v>0</v>
      </c>
      <c r="K776" s="129">
        <f t="shared" si="11"/>
        <v>270</v>
      </c>
      <c r="L776" s="130" t="s">
        <v>1420</v>
      </c>
    </row>
    <row r="777" spans="1:12" ht="33.75">
      <c r="A777" s="334">
        <v>291</v>
      </c>
      <c r="B777" s="125" t="str">
        <f>+VLOOKUP(A777,'[1]LISTA FILTRADO'!$A$2:$B$620,2,FALSE)</f>
        <v>Administradora Boliviana De Carreteras</v>
      </c>
      <c r="C777" s="126">
        <v>42815</v>
      </c>
      <c r="D777" s="126" t="s">
        <v>2038</v>
      </c>
      <c r="E777" s="127" t="s">
        <v>13</v>
      </c>
      <c r="F777" s="127">
        <v>882660</v>
      </c>
      <c r="G777" s="127"/>
      <c r="H777" s="335" t="s">
        <v>2039</v>
      </c>
      <c r="I777" s="128">
        <v>92.79</v>
      </c>
      <c r="J777" s="128">
        <v>0</v>
      </c>
      <c r="K777" s="129">
        <f t="shared" ref="K777:K840" si="12">+I777+J777</f>
        <v>92.79</v>
      </c>
      <c r="L777" s="130" t="s">
        <v>1420</v>
      </c>
    </row>
    <row r="778" spans="1:12" ht="33.75">
      <c r="A778" s="334">
        <v>291</v>
      </c>
      <c r="B778" s="125" t="str">
        <f>+VLOOKUP(A778,'[1]LISTA FILTRADO'!$A$2:$B$620,2,FALSE)</f>
        <v>Administradora Boliviana De Carreteras</v>
      </c>
      <c r="C778" s="126">
        <v>42815</v>
      </c>
      <c r="D778" s="126" t="s">
        <v>2040</v>
      </c>
      <c r="E778" s="127" t="s">
        <v>11</v>
      </c>
      <c r="F778" s="127">
        <v>882660</v>
      </c>
      <c r="G778" s="127"/>
      <c r="H778" s="335" t="s">
        <v>2041</v>
      </c>
      <c r="I778" s="128">
        <v>270</v>
      </c>
      <c r="J778" s="128">
        <v>0</v>
      </c>
      <c r="K778" s="129">
        <f t="shared" si="12"/>
        <v>270</v>
      </c>
      <c r="L778" s="130" t="s">
        <v>1420</v>
      </c>
    </row>
    <row r="779" spans="1:12" ht="33.75">
      <c r="A779" s="334" t="s">
        <v>627</v>
      </c>
      <c r="B779" s="125" t="str">
        <f>+VLOOKUP(A779,'[1]LISTA FILTRADO'!$A$2:$B$620,2,FALSE)</f>
        <v>Dirección General De Crédito Público</v>
      </c>
      <c r="C779" s="126">
        <v>42815</v>
      </c>
      <c r="D779" s="126" t="s">
        <v>3602</v>
      </c>
      <c r="E779" s="127" t="s">
        <v>6</v>
      </c>
      <c r="F779" s="127">
        <v>9129</v>
      </c>
      <c r="G779" s="127"/>
      <c r="H779" s="335" t="s">
        <v>3603</v>
      </c>
      <c r="I779" s="128">
        <v>0</v>
      </c>
      <c r="J779" s="128">
        <v>11140.58</v>
      </c>
      <c r="K779" s="129">
        <f t="shared" si="12"/>
        <v>11140.58</v>
      </c>
      <c r="L779" s="130" t="s">
        <v>1420</v>
      </c>
    </row>
    <row r="780" spans="1:12" ht="33.75">
      <c r="A780" s="334">
        <v>513</v>
      </c>
      <c r="B780" s="125" t="str">
        <f>+VLOOKUP(A780,'[1]LISTA FILTRADO'!$A$2:$B$620,2,FALSE)</f>
        <v>Yacimientos Petrolíferos Fiscales Bolivianos</v>
      </c>
      <c r="C780" s="126">
        <v>42815</v>
      </c>
      <c r="D780" s="126" t="s">
        <v>2560</v>
      </c>
      <c r="E780" s="127" t="s">
        <v>15</v>
      </c>
      <c r="F780" s="127">
        <v>403862</v>
      </c>
      <c r="G780" s="127"/>
      <c r="H780" s="335" t="s">
        <v>2561</v>
      </c>
      <c r="I780" s="128">
        <v>50</v>
      </c>
      <c r="J780" s="128">
        <v>0</v>
      </c>
      <c r="K780" s="129">
        <f t="shared" si="12"/>
        <v>50</v>
      </c>
      <c r="L780" s="130" t="s">
        <v>1420</v>
      </c>
    </row>
    <row r="781" spans="1:12" ht="33.75">
      <c r="A781" s="334">
        <v>513</v>
      </c>
      <c r="B781" s="125" t="str">
        <f>+VLOOKUP(A781,'[1]LISTA FILTRADO'!$A$2:$B$620,2,FALSE)</f>
        <v>Yacimientos Petrolíferos Fiscales Bolivianos</v>
      </c>
      <c r="C781" s="126">
        <v>42815</v>
      </c>
      <c r="D781" s="126" t="s">
        <v>2562</v>
      </c>
      <c r="E781" s="127" t="s">
        <v>15</v>
      </c>
      <c r="F781" s="127">
        <v>1914</v>
      </c>
      <c r="G781" s="127"/>
      <c r="H781" s="335" t="s">
        <v>2563</v>
      </c>
      <c r="I781" s="128">
        <v>2603.63</v>
      </c>
      <c r="J781" s="128">
        <v>0</v>
      </c>
      <c r="K781" s="129">
        <f t="shared" si="12"/>
        <v>2603.63</v>
      </c>
      <c r="L781" s="130" t="s">
        <v>1420</v>
      </c>
    </row>
    <row r="782" spans="1:12" ht="45">
      <c r="A782" s="334">
        <v>513</v>
      </c>
      <c r="B782" s="125" t="str">
        <f>+VLOOKUP(A782,'[1]LISTA FILTRADO'!$A$2:$B$620,2,FALSE)</f>
        <v>Yacimientos Petrolíferos Fiscales Bolivianos</v>
      </c>
      <c r="C782" s="126">
        <v>42815</v>
      </c>
      <c r="D782" s="126" t="s">
        <v>2564</v>
      </c>
      <c r="E782" s="127" t="s">
        <v>15</v>
      </c>
      <c r="F782" s="127">
        <v>1918</v>
      </c>
      <c r="G782" s="127"/>
      <c r="H782" s="335" t="s">
        <v>2565</v>
      </c>
      <c r="I782" s="128">
        <v>542.54999999999995</v>
      </c>
      <c r="J782" s="128">
        <v>0</v>
      </c>
      <c r="K782" s="129">
        <f t="shared" si="12"/>
        <v>542.54999999999995</v>
      </c>
      <c r="L782" s="130" t="s">
        <v>1420</v>
      </c>
    </row>
    <row r="783" spans="1:12" ht="45">
      <c r="A783" s="334">
        <v>513</v>
      </c>
      <c r="B783" s="125" t="str">
        <f>+VLOOKUP(A783,'[1]LISTA FILTRADO'!$A$2:$B$620,2,FALSE)</f>
        <v>Yacimientos Petrolíferos Fiscales Bolivianos</v>
      </c>
      <c r="C783" s="126">
        <v>42815</v>
      </c>
      <c r="D783" s="126" t="s">
        <v>2566</v>
      </c>
      <c r="E783" s="127" t="s">
        <v>15</v>
      </c>
      <c r="F783" s="127">
        <v>1916</v>
      </c>
      <c r="G783" s="127"/>
      <c r="H783" s="335" t="s">
        <v>2567</v>
      </c>
      <c r="I783" s="128">
        <v>404.04</v>
      </c>
      <c r="J783" s="128">
        <v>0</v>
      </c>
      <c r="K783" s="129">
        <f t="shared" si="12"/>
        <v>404.04</v>
      </c>
      <c r="L783" s="130" t="s">
        <v>1420</v>
      </c>
    </row>
    <row r="784" spans="1:12" ht="33.75">
      <c r="A784" s="334">
        <v>513</v>
      </c>
      <c r="B784" s="125" t="str">
        <f>+VLOOKUP(A784,'[1]LISTA FILTRADO'!$A$2:$B$620,2,FALSE)</f>
        <v>Yacimientos Petrolíferos Fiscales Bolivianos</v>
      </c>
      <c r="C784" s="126">
        <v>42815</v>
      </c>
      <c r="D784" s="126" t="s">
        <v>2568</v>
      </c>
      <c r="E784" s="127" t="s">
        <v>13</v>
      </c>
      <c r="F784" s="127">
        <v>8993</v>
      </c>
      <c r="G784" s="127"/>
      <c r="H784" s="335" t="s">
        <v>2569</v>
      </c>
      <c r="I784" s="128">
        <v>7897619.7400000002</v>
      </c>
      <c r="J784" s="128">
        <v>0</v>
      </c>
      <c r="K784" s="129">
        <f t="shared" si="12"/>
        <v>7897619.7400000002</v>
      </c>
      <c r="L784" s="130" t="s">
        <v>1420</v>
      </c>
    </row>
    <row r="785" spans="1:12" ht="33.75">
      <c r="A785" s="334">
        <v>513</v>
      </c>
      <c r="B785" s="125" t="str">
        <f>+VLOOKUP(A785,'[1]LISTA FILTRADO'!$A$2:$B$620,2,FALSE)</f>
        <v>Yacimientos Petrolíferos Fiscales Bolivianos</v>
      </c>
      <c r="C785" s="126">
        <v>42815</v>
      </c>
      <c r="D785" s="126" t="s">
        <v>2570</v>
      </c>
      <c r="E785" s="127" t="s">
        <v>11</v>
      </c>
      <c r="F785" s="127">
        <v>8993</v>
      </c>
      <c r="G785" s="127"/>
      <c r="H785" s="335" t="s">
        <v>2571</v>
      </c>
      <c r="I785" s="128">
        <v>5718.9000000000005</v>
      </c>
      <c r="J785" s="128">
        <v>0</v>
      </c>
      <c r="K785" s="129">
        <f t="shared" si="12"/>
        <v>5718.9000000000005</v>
      </c>
      <c r="L785" s="130" t="s">
        <v>1420</v>
      </c>
    </row>
    <row r="786" spans="1:12" ht="33.75">
      <c r="A786" s="334">
        <v>513</v>
      </c>
      <c r="B786" s="125" t="str">
        <f>+VLOOKUP(A786,'[1]LISTA FILTRADO'!$A$2:$B$620,2,FALSE)</f>
        <v>Yacimientos Petrolíferos Fiscales Bolivianos</v>
      </c>
      <c r="C786" s="126">
        <v>42815</v>
      </c>
      <c r="D786" s="126" t="s">
        <v>2572</v>
      </c>
      <c r="E786" s="127" t="s">
        <v>13</v>
      </c>
      <c r="F786" s="127">
        <v>9040</v>
      </c>
      <c r="G786" s="127"/>
      <c r="H786" s="335" t="s">
        <v>2573</v>
      </c>
      <c r="I786" s="128">
        <v>16491492.960000001</v>
      </c>
      <c r="J786" s="128">
        <v>0</v>
      </c>
      <c r="K786" s="129">
        <f t="shared" si="12"/>
        <v>16491492.960000001</v>
      </c>
      <c r="L786" s="130" t="s">
        <v>1420</v>
      </c>
    </row>
    <row r="787" spans="1:12" ht="33.75">
      <c r="A787" s="334" t="s">
        <v>629</v>
      </c>
      <c r="B787" s="125" t="str">
        <f>+VLOOKUP(A787,'[1]LISTA FILTRADO'!$A$2:$B$620,2,FALSE)</f>
        <v>Dirección General De Administración Y Finanzas Territoriales</v>
      </c>
      <c r="C787" s="126">
        <v>42815</v>
      </c>
      <c r="D787" s="126" t="s">
        <v>3651</v>
      </c>
      <c r="E787" s="127" t="s">
        <v>1285</v>
      </c>
      <c r="F787" s="127">
        <v>12981089</v>
      </c>
      <c r="G787" s="127"/>
      <c r="H787" s="335" t="s">
        <v>3652</v>
      </c>
      <c r="I787" s="128">
        <v>0</v>
      </c>
      <c r="J787" s="128">
        <v>5544.41</v>
      </c>
      <c r="K787" s="129">
        <f t="shared" si="12"/>
        <v>5544.41</v>
      </c>
      <c r="L787" s="130" t="s">
        <v>1420</v>
      </c>
    </row>
    <row r="788" spans="1:12" ht="33.75">
      <c r="A788" s="334">
        <v>513</v>
      </c>
      <c r="B788" s="125" t="str">
        <f>+VLOOKUP(A788,'[1]LISTA FILTRADO'!$A$2:$B$620,2,FALSE)</f>
        <v>Yacimientos Petrolíferos Fiscales Bolivianos</v>
      </c>
      <c r="C788" s="126">
        <v>42815</v>
      </c>
      <c r="D788" s="126" t="s">
        <v>2574</v>
      </c>
      <c r="E788" s="127" t="s">
        <v>11</v>
      </c>
      <c r="F788" s="127">
        <v>9040</v>
      </c>
      <c r="G788" s="127"/>
      <c r="H788" s="335" t="s">
        <v>2575</v>
      </c>
      <c r="I788" s="128">
        <v>11648.2</v>
      </c>
      <c r="J788" s="128">
        <v>0</v>
      </c>
      <c r="K788" s="129">
        <f t="shared" si="12"/>
        <v>11648.2</v>
      </c>
      <c r="L788" s="130" t="s">
        <v>1420</v>
      </c>
    </row>
    <row r="789" spans="1:12" ht="45">
      <c r="A789" s="334" t="s">
        <v>627</v>
      </c>
      <c r="B789" s="125" t="str">
        <f>+VLOOKUP(A789,'[1]LISTA FILTRADO'!$A$2:$B$620,2,FALSE)</f>
        <v>Dirección General De Crédito Público</v>
      </c>
      <c r="C789" s="126">
        <v>42815</v>
      </c>
      <c r="D789" s="126" t="s">
        <v>3604</v>
      </c>
      <c r="E789" s="127" t="s">
        <v>11</v>
      </c>
      <c r="F789" s="127">
        <v>9036</v>
      </c>
      <c r="G789" s="127"/>
      <c r="H789" s="335" t="s">
        <v>3605</v>
      </c>
      <c r="I789" s="128">
        <v>10711.33</v>
      </c>
      <c r="J789" s="128">
        <v>0</v>
      </c>
      <c r="K789" s="129">
        <f t="shared" si="12"/>
        <v>10711.33</v>
      </c>
      <c r="L789" s="130" t="s">
        <v>1420</v>
      </c>
    </row>
    <row r="790" spans="1:12" ht="22.5">
      <c r="A790" s="334">
        <v>513</v>
      </c>
      <c r="B790" s="125" t="str">
        <f>+VLOOKUP(A790,'[1]LISTA FILTRADO'!$A$2:$B$620,2,FALSE)</f>
        <v>Yacimientos Petrolíferos Fiscales Bolivianos</v>
      </c>
      <c r="C790" s="126">
        <v>42815</v>
      </c>
      <c r="D790" s="126" t="s">
        <v>2576</v>
      </c>
      <c r="E790" s="127" t="s">
        <v>15</v>
      </c>
      <c r="F790" s="127">
        <v>404358</v>
      </c>
      <c r="G790" s="127"/>
      <c r="H790" s="335" t="s">
        <v>2577</v>
      </c>
      <c r="I790" s="128">
        <v>50</v>
      </c>
      <c r="J790" s="128">
        <v>0</v>
      </c>
      <c r="K790" s="129">
        <f t="shared" si="12"/>
        <v>50</v>
      </c>
      <c r="L790" s="130" t="s">
        <v>1420</v>
      </c>
    </row>
    <row r="791" spans="1:12" ht="22.5">
      <c r="A791" s="334">
        <v>513</v>
      </c>
      <c r="B791" s="125" t="str">
        <f>+VLOOKUP(A791,'[1]LISTA FILTRADO'!$A$2:$B$620,2,FALSE)</f>
        <v>Yacimientos Petrolíferos Fiscales Bolivianos</v>
      </c>
      <c r="C791" s="126">
        <v>42815</v>
      </c>
      <c r="D791" s="126" t="s">
        <v>2578</v>
      </c>
      <c r="E791" s="127" t="s">
        <v>15</v>
      </c>
      <c r="F791" s="127">
        <v>404360</v>
      </c>
      <c r="G791" s="127"/>
      <c r="H791" s="335" t="s">
        <v>2577</v>
      </c>
      <c r="I791" s="128">
        <v>50</v>
      </c>
      <c r="J791" s="128">
        <v>0</v>
      </c>
      <c r="K791" s="129">
        <f t="shared" si="12"/>
        <v>50</v>
      </c>
      <c r="L791" s="130" t="s">
        <v>1420</v>
      </c>
    </row>
    <row r="792" spans="1:12" ht="33.75">
      <c r="A792" s="334">
        <v>513</v>
      </c>
      <c r="B792" s="125" t="str">
        <f>+VLOOKUP(A792,'[1]LISTA FILTRADO'!$A$2:$B$620,2,FALSE)</f>
        <v>Yacimientos Petrolíferos Fiscales Bolivianos</v>
      </c>
      <c r="C792" s="126">
        <v>42815</v>
      </c>
      <c r="D792" s="126" t="s">
        <v>2579</v>
      </c>
      <c r="E792" s="127" t="s">
        <v>15</v>
      </c>
      <c r="F792" s="127">
        <v>404613</v>
      </c>
      <c r="G792" s="127"/>
      <c r="H792" s="335" t="s">
        <v>2580</v>
      </c>
      <c r="I792" s="128">
        <v>50</v>
      </c>
      <c r="J792" s="128">
        <v>0</v>
      </c>
      <c r="K792" s="129">
        <f t="shared" si="12"/>
        <v>50</v>
      </c>
      <c r="L792" s="130" t="s">
        <v>1420</v>
      </c>
    </row>
    <row r="793" spans="1:12" ht="33.75">
      <c r="A793" s="334">
        <v>513</v>
      </c>
      <c r="B793" s="125" t="str">
        <f>+VLOOKUP(A793,'[1]LISTA FILTRADO'!$A$2:$B$620,2,FALSE)</f>
        <v>Yacimientos Petrolíferos Fiscales Bolivianos</v>
      </c>
      <c r="C793" s="126">
        <v>42815</v>
      </c>
      <c r="D793" s="126" t="s">
        <v>2581</v>
      </c>
      <c r="E793" s="127" t="s">
        <v>15</v>
      </c>
      <c r="F793" s="127">
        <v>404615</v>
      </c>
      <c r="G793" s="127"/>
      <c r="H793" s="335" t="s">
        <v>2582</v>
      </c>
      <c r="I793" s="128">
        <v>50</v>
      </c>
      <c r="J793" s="128">
        <v>0</v>
      </c>
      <c r="K793" s="129">
        <f t="shared" si="12"/>
        <v>50</v>
      </c>
      <c r="L793" s="130" t="s">
        <v>1420</v>
      </c>
    </row>
    <row r="794" spans="1:12" ht="33.75">
      <c r="A794" s="334" t="s">
        <v>626</v>
      </c>
      <c r="B794" s="125" t="str">
        <f>+VLOOKUP(A794,'[1]LISTA FILTRADO'!$A$2:$B$620,2,FALSE)</f>
        <v>Dirección General De Programación Y Operaciones Del Tesoro</v>
      </c>
      <c r="C794" s="126">
        <v>42815</v>
      </c>
      <c r="D794" s="126" t="s">
        <v>3000</v>
      </c>
      <c r="E794" s="127" t="s">
        <v>6</v>
      </c>
      <c r="F794" s="127">
        <v>404616</v>
      </c>
      <c r="G794" s="127"/>
      <c r="H794" s="335" t="s">
        <v>3001</v>
      </c>
      <c r="I794" s="128">
        <v>0</v>
      </c>
      <c r="J794" s="128">
        <v>45237.17</v>
      </c>
      <c r="K794" s="129">
        <f t="shared" si="12"/>
        <v>45237.17</v>
      </c>
      <c r="L794" s="130" t="s">
        <v>1420</v>
      </c>
    </row>
    <row r="795" spans="1:12" ht="33.75">
      <c r="A795" s="334" t="s">
        <v>626</v>
      </c>
      <c r="B795" s="125" t="str">
        <f>+VLOOKUP(A795,'[1]LISTA FILTRADO'!$A$2:$B$620,2,FALSE)</f>
        <v>Dirección General De Programación Y Operaciones Del Tesoro</v>
      </c>
      <c r="C795" s="126">
        <v>42815</v>
      </c>
      <c r="D795" s="126" t="s">
        <v>3002</v>
      </c>
      <c r="E795" s="127" t="s">
        <v>15</v>
      </c>
      <c r="F795" s="127">
        <v>404617</v>
      </c>
      <c r="G795" s="127"/>
      <c r="H795" s="335" t="s">
        <v>3003</v>
      </c>
      <c r="I795" s="128">
        <v>50</v>
      </c>
      <c r="J795" s="128">
        <v>0</v>
      </c>
      <c r="K795" s="129">
        <f t="shared" si="12"/>
        <v>50</v>
      </c>
      <c r="L795" s="130" t="s">
        <v>1420</v>
      </c>
    </row>
    <row r="796" spans="1:12" ht="33.75">
      <c r="A796" s="334">
        <v>287</v>
      </c>
      <c r="B796" s="125" t="str">
        <f>+VLOOKUP(A796,'[1]LISTA FILTRADO'!$A$2:$B$620,2,FALSE)</f>
        <v>Fondo Nacional De Inversión Productiva Y Social</v>
      </c>
      <c r="C796" s="126">
        <v>42815</v>
      </c>
      <c r="D796" s="126" t="s">
        <v>2001</v>
      </c>
      <c r="E796" s="127" t="s">
        <v>11</v>
      </c>
      <c r="F796" s="127">
        <v>404687</v>
      </c>
      <c r="G796" s="127"/>
      <c r="H796" s="335" t="s">
        <v>2002</v>
      </c>
      <c r="I796" s="128">
        <v>50</v>
      </c>
      <c r="J796" s="128">
        <v>0</v>
      </c>
      <c r="K796" s="129">
        <f t="shared" si="12"/>
        <v>50</v>
      </c>
      <c r="L796" s="130" t="s">
        <v>1420</v>
      </c>
    </row>
    <row r="797" spans="1:12" ht="33.75">
      <c r="A797" s="334" t="s">
        <v>627</v>
      </c>
      <c r="B797" s="125" t="str">
        <f>+VLOOKUP(A797,'[1]LISTA FILTRADO'!$A$2:$B$620,2,FALSE)</f>
        <v>Dirección General De Crédito Público</v>
      </c>
      <c r="C797" s="126">
        <v>42816</v>
      </c>
      <c r="D797" s="126" t="s">
        <v>1678</v>
      </c>
      <c r="E797" s="127" t="s">
        <v>11</v>
      </c>
      <c r="F797" s="127">
        <v>882713</v>
      </c>
      <c r="G797" s="127"/>
      <c r="H797" s="335" t="s">
        <v>1679</v>
      </c>
      <c r="I797" s="128">
        <v>50</v>
      </c>
      <c r="J797" s="128">
        <v>0</v>
      </c>
      <c r="K797" s="129">
        <f t="shared" si="12"/>
        <v>50</v>
      </c>
      <c r="L797" s="130" t="s">
        <v>1420</v>
      </c>
    </row>
    <row r="798" spans="1:12" ht="33.75">
      <c r="A798" s="334" t="s">
        <v>627</v>
      </c>
      <c r="B798" s="125" t="str">
        <f>+VLOOKUP(A798,'[1]LISTA FILTRADO'!$A$2:$B$620,2,FALSE)</f>
        <v>Dirección General De Crédito Público</v>
      </c>
      <c r="C798" s="126">
        <v>42816</v>
      </c>
      <c r="D798" s="126" t="s">
        <v>1680</v>
      </c>
      <c r="E798" s="127" t="s">
        <v>13</v>
      </c>
      <c r="F798" s="127">
        <v>882713</v>
      </c>
      <c r="G798" s="127"/>
      <c r="H798" s="335" t="s">
        <v>1681</v>
      </c>
      <c r="I798" s="128">
        <v>188.13</v>
      </c>
      <c r="J798" s="128">
        <v>0</v>
      </c>
      <c r="K798" s="129">
        <f t="shared" si="12"/>
        <v>188.13</v>
      </c>
      <c r="L798" s="130" t="s">
        <v>1420</v>
      </c>
    </row>
    <row r="799" spans="1:12" ht="33.75">
      <c r="A799" s="334" t="s">
        <v>627</v>
      </c>
      <c r="B799" s="125" t="str">
        <f>+VLOOKUP(A799,'[1]LISTA FILTRADO'!$A$2:$B$620,2,FALSE)</f>
        <v>Dirección General De Crédito Público</v>
      </c>
      <c r="C799" s="126">
        <v>42816</v>
      </c>
      <c r="D799" s="126" t="s">
        <v>3606</v>
      </c>
      <c r="E799" s="127" t="s">
        <v>6</v>
      </c>
      <c r="F799" s="127">
        <v>816115</v>
      </c>
      <c r="G799" s="127"/>
      <c r="H799" s="335" t="s">
        <v>3607</v>
      </c>
      <c r="I799" s="128">
        <v>0</v>
      </c>
      <c r="J799" s="128">
        <v>260000</v>
      </c>
      <c r="K799" s="129">
        <f t="shared" si="12"/>
        <v>260000</v>
      </c>
      <c r="L799" s="130" t="s">
        <v>1420</v>
      </c>
    </row>
    <row r="800" spans="1:12" ht="33.75">
      <c r="A800" s="334">
        <v>513</v>
      </c>
      <c r="B800" s="125" t="str">
        <f>+VLOOKUP(A800,'[1]LISTA FILTRADO'!$A$2:$B$620,2,FALSE)</f>
        <v>Yacimientos Petrolíferos Fiscales Bolivianos</v>
      </c>
      <c r="C800" s="126">
        <v>42816</v>
      </c>
      <c r="D800" s="126" t="s">
        <v>2583</v>
      </c>
      <c r="E800" s="127" t="s">
        <v>15</v>
      </c>
      <c r="F800" s="127">
        <v>404749</v>
      </c>
      <c r="G800" s="127"/>
      <c r="H800" s="335" t="s">
        <v>2584</v>
      </c>
      <c r="I800" s="128">
        <v>50</v>
      </c>
      <c r="J800" s="128">
        <v>0</v>
      </c>
      <c r="K800" s="129">
        <f t="shared" si="12"/>
        <v>50</v>
      </c>
      <c r="L800" s="130" t="s">
        <v>1420</v>
      </c>
    </row>
    <row r="801" spans="1:12" ht="33.75">
      <c r="A801" s="334" t="s">
        <v>627</v>
      </c>
      <c r="B801" s="125" t="str">
        <f>+VLOOKUP(A801,'[1]LISTA FILTRADO'!$A$2:$B$620,2,FALSE)</f>
        <v>Dirección General De Crédito Público</v>
      </c>
      <c r="C801" s="126">
        <v>42816</v>
      </c>
      <c r="D801" s="126" t="s">
        <v>3608</v>
      </c>
      <c r="E801" s="127" t="s">
        <v>11</v>
      </c>
      <c r="F801" s="127">
        <v>9115</v>
      </c>
      <c r="G801" s="127"/>
      <c r="H801" s="335" t="s">
        <v>3609</v>
      </c>
      <c r="I801" s="128">
        <v>296.07</v>
      </c>
      <c r="J801" s="128">
        <v>0</v>
      </c>
      <c r="K801" s="129">
        <f t="shared" si="12"/>
        <v>296.07</v>
      </c>
      <c r="L801" s="130" t="s">
        <v>1420</v>
      </c>
    </row>
    <row r="802" spans="1:12" ht="22.5">
      <c r="A802" s="334">
        <v>513</v>
      </c>
      <c r="B802" s="125" t="str">
        <f>+VLOOKUP(A802,'[1]LISTA FILTRADO'!$A$2:$B$620,2,FALSE)</f>
        <v>Yacimientos Petrolíferos Fiscales Bolivianos</v>
      </c>
      <c r="C802" s="126">
        <v>42816</v>
      </c>
      <c r="D802" s="126" t="s">
        <v>2585</v>
      </c>
      <c r="E802" s="127" t="s">
        <v>15</v>
      </c>
      <c r="F802" s="127">
        <v>405693</v>
      </c>
      <c r="G802" s="127"/>
      <c r="H802" s="335" t="s">
        <v>2586</v>
      </c>
      <c r="I802" s="128">
        <v>50</v>
      </c>
      <c r="J802" s="128">
        <v>0</v>
      </c>
      <c r="K802" s="129">
        <f t="shared" si="12"/>
        <v>50</v>
      </c>
      <c r="L802" s="130" t="s">
        <v>1420</v>
      </c>
    </row>
    <row r="803" spans="1:12" ht="22.5">
      <c r="A803" s="334">
        <v>513</v>
      </c>
      <c r="B803" s="125" t="str">
        <f>+VLOOKUP(A803,'[1]LISTA FILTRADO'!$A$2:$B$620,2,FALSE)</f>
        <v>Yacimientos Petrolíferos Fiscales Bolivianos</v>
      </c>
      <c r="C803" s="126">
        <v>42816</v>
      </c>
      <c r="D803" s="126" t="s">
        <v>2587</v>
      </c>
      <c r="E803" s="127" t="s">
        <v>15</v>
      </c>
      <c r="F803" s="127">
        <v>405696</v>
      </c>
      <c r="G803" s="127"/>
      <c r="H803" s="335" t="s">
        <v>2588</v>
      </c>
      <c r="I803" s="128">
        <v>50</v>
      </c>
      <c r="J803" s="128">
        <v>0</v>
      </c>
      <c r="K803" s="129">
        <f t="shared" si="12"/>
        <v>50</v>
      </c>
      <c r="L803" s="130" t="s">
        <v>1420</v>
      </c>
    </row>
    <row r="804" spans="1:12" ht="22.5">
      <c r="A804" s="334">
        <v>513</v>
      </c>
      <c r="B804" s="125" t="str">
        <f>+VLOOKUP(A804,'[1]LISTA FILTRADO'!$A$2:$B$620,2,FALSE)</f>
        <v>Yacimientos Petrolíferos Fiscales Bolivianos</v>
      </c>
      <c r="C804" s="126">
        <v>42816</v>
      </c>
      <c r="D804" s="126" t="s">
        <v>2589</v>
      </c>
      <c r="E804" s="127" t="s">
        <v>15</v>
      </c>
      <c r="F804" s="127">
        <v>405699</v>
      </c>
      <c r="G804" s="127"/>
      <c r="H804" s="335" t="s">
        <v>2590</v>
      </c>
      <c r="I804" s="128">
        <v>50</v>
      </c>
      <c r="J804" s="128">
        <v>0</v>
      </c>
      <c r="K804" s="129">
        <f t="shared" si="12"/>
        <v>50</v>
      </c>
      <c r="L804" s="130" t="s">
        <v>1420</v>
      </c>
    </row>
    <row r="805" spans="1:12" ht="22.5">
      <c r="A805" s="334">
        <v>513</v>
      </c>
      <c r="B805" s="125" t="str">
        <f>+VLOOKUP(A805,'[1]LISTA FILTRADO'!$A$2:$B$620,2,FALSE)</f>
        <v>Yacimientos Petrolíferos Fiscales Bolivianos</v>
      </c>
      <c r="C805" s="126">
        <v>42816</v>
      </c>
      <c r="D805" s="126" t="s">
        <v>2591</v>
      </c>
      <c r="E805" s="127" t="s">
        <v>15</v>
      </c>
      <c r="F805" s="127">
        <v>405705</v>
      </c>
      <c r="G805" s="127"/>
      <c r="H805" s="335" t="s">
        <v>2592</v>
      </c>
      <c r="I805" s="128">
        <v>50</v>
      </c>
      <c r="J805" s="128">
        <v>0</v>
      </c>
      <c r="K805" s="129">
        <f t="shared" si="12"/>
        <v>50</v>
      </c>
      <c r="L805" s="130" t="s">
        <v>1420</v>
      </c>
    </row>
    <row r="806" spans="1:12" ht="33.75">
      <c r="A806" s="334" t="s">
        <v>626</v>
      </c>
      <c r="B806" s="125" t="str">
        <f>+VLOOKUP(A806,'[1]LISTA FILTRADO'!$A$2:$B$620,2,FALSE)</f>
        <v>Dirección General De Programación Y Operaciones Del Tesoro</v>
      </c>
      <c r="C806" s="126">
        <v>42817</v>
      </c>
      <c r="D806" s="126" t="s">
        <v>3004</v>
      </c>
      <c r="E806" s="127" t="s">
        <v>1469</v>
      </c>
      <c r="F806" s="127">
        <v>12997673</v>
      </c>
      <c r="G806" s="127"/>
      <c r="H806" s="335" t="s">
        <v>3005</v>
      </c>
      <c r="I806" s="128">
        <v>0</v>
      </c>
      <c r="J806" s="128">
        <v>1686700.85</v>
      </c>
      <c r="K806" s="129">
        <f t="shared" si="12"/>
        <v>1686700.85</v>
      </c>
      <c r="L806" s="130" t="s">
        <v>1420</v>
      </c>
    </row>
    <row r="807" spans="1:12" ht="33.75">
      <c r="A807" s="334">
        <v>513</v>
      </c>
      <c r="B807" s="125" t="str">
        <f>+VLOOKUP(A807,'[1]LISTA FILTRADO'!$A$2:$B$620,2,FALSE)</f>
        <v>Yacimientos Petrolíferos Fiscales Bolivianos</v>
      </c>
      <c r="C807" s="126">
        <v>42817</v>
      </c>
      <c r="D807" s="126" t="s">
        <v>2593</v>
      </c>
      <c r="E807" s="127" t="s">
        <v>11</v>
      </c>
      <c r="F807" s="127">
        <v>882797</v>
      </c>
      <c r="G807" s="127"/>
      <c r="H807" s="335" t="s">
        <v>2594</v>
      </c>
      <c r="I807" s="128">
        <v>50</v>
      </c>
      <c r="J807" s="128">
        <v>0</v>
      </c>
      <c r="K807" s="129">
        <f t="shared" si="12"/>
        <v>50</v>
      </c>
      <c r="L807" s="130" t="s">
        <v>1420</v>
      </c>
    </row>
    <row r="808" spans="1:12" ht="33.75">
      <c r="A808" s="334" t="s">
        <v>627</v>
      </c>
      <c r="B808" s="125" t="str">
        <f>+VLOOKUP(A808,'[1]LISTA FILTRADO'!$A$2:$B$620,2,FALSE)</f>
        <v>Dirección General De Crédito Público</v>
      </c>
      <c r="C808" s="126">
        <v>42817</v>
      </c>
      <c r="D808" s="126" t="s">
        <v>3610</v>
      </c>
      <c r="E808" s="127" t="s">
        <v>11</v>
      </c>
      <c r="F808" s="127">
        <v>882742</v>
      </c>
      <c r="G808" s="127"/>
      <c r="H808" s="335" t="s">
        <v>3611</v>
      </c>
      <c r="I808" s="128">
        <v>220</v>
      </c>
      <c r="J808" s="128">
        <v>0</v>
      </c>
      <c r="K808" s="129">
        <f t="shared" si="12"/>
        <v>220</v>
      </c>
      <c r="L808" s="130" t="s">
        <v>1420</v>
      </c>
    </row>
    <row r="809" spans="1:12" ht="33.75">
      <c r="A809" s="334" t="s">
        <v>627</v>
      </c>
      <c r="B809" s="125" t="str">
        <f>+VLOOKUP(A809,'[1]LISTA FILTRADO'!$A$2:$B$620,2,FALSE)</f>
        <v>Dirección General De Crédito Público</v>
      </c>
      <c r="C809" s="126">
        <v>42817</v>
      </c>
      <c r="D809" s="126" t="s">
        <v>3612</v>
      </c>
      <c r="E809" s="127" t="s">
        <v>6</v>
      </c>
      <c r="F809" s="127">
        <v>816583</v>
      </c>
      <c r="G809" s="127"/>
      <c r="H809" s="335" t="s">
        <v>3613</v>
      </c>
      <c r="I809" s="128">
        <v>0</v>
      </c>
      <c r="J809" s="128">
        <v>140000</v>
      </c>
      <c r="K809" s="129">
        <f t="shared" si="12"/>
        <v>140000</v>
      </c>
      <c r="L809" s="130" t="s">
        <v>1420</v>
      </c>
    </row>
    <row r="810" spans="1:12" ht="45">
      <c r="A810" s="334">
        <v>315</v>
      </c>
      <c r="B810" s="125" t="str">
        <f>+VLOOKUP(A810,'[1]LISTA FILTRADO'!$A$2:$B$620,2,FALSE)</f>
        <v>Autoridad De Fiscalización Y Control Social De Empresas</v>
      </c>
      <c r="C810" s="126">
        <v>42817</v>
      </c>
      <c r="D810" s="126" t="s">
        <v>2096</v>
      </c>
      <c r="E810" s="127" t="s">
        <v>1285</v>
      </c>
      <c r="F810" s="127">
        <v>12994808</v>
      </c>
      <c r="G810" s="127"/>
      <c r="H810" s="335" t="s">
        <v>2097</v>
      </c>
      <c r="I810" s="128">
        <v>1732</v>
      </c>
      <c r="J810" s="128">
        <v>0</v>
      </c>
      <c r="K810" s="129">
        <f t="shared" si="12"/>
        <v>1732</v>
      </c>
      <c r="L810" s="130" t="s">
        <v>1420</v>
      </c>
    </row>
    <row r="811" spans="1:12" ht="45">
      <c r="A811" s="334">
        <v>303</v>
      </c>
      <c r="B811" s="125" t="str">
        <f>+VLOOKUP(A811,'[1]LISTA FILTRADO'!$A$2:$B$620,2,FALSE)</f>
        <v>Servicio Departamental De Riego - Tarija</v>
      </c>
      <c r="C811" s="126">
        <v>42817</v>
      </c>
      <c r="D811" s="126" t="s">
        <v>2082</v>
      </c>
      <c r="E811" s="127" t="s">
        <v>1285</v>
      </c>
      <c r="F811" s="127">
        <v>12994802</v>
      </c>
      <c r="G811" s="127"/>
      <c r="H811" s="335" t="s">
        <v>2083</v>
      </c>
      <c r="I811" s="128">
        <v>2546</v>
      </c>
      <c r="J811" s="128">
        <v>0</v>
      </c>
      <c r="K811" s="129">
        <f t="shared" si="12"/>
        <v>2546</v>
      </c>
      <c r="L811" s="130" t="s">
        <v>1420</v>
      </c>
    </row>
    <row r="812" spans="1:12" ht="45">
      <c r="A812" s="334">
        <v>302</v>
      </c>
      <c r="B812" s="125" t="str">
        <f>+VLOOKUP(A812,'[1]LISTA FILTRADO'!$A$2:$B$620,2,FALSE)</f>
        <v>Servicio Departamental De Riego - Potosí</v>
      </c>
      <c r="C812" s="126">
        <v>42817</v>
      </c>
      <c r="D812" s="126" t="s">
        <v>2080</v>
      </c>
      <c r="E812" s="127" t="s">
        <v>1285</v>
      </c>
      <c r="F812" s="127">
        <v>12994800</v>
      </c>
      <c r="G812" s="127"/>
      <c r="H812" s="335" t="s">
        <v>2081</v>
      </c>
      <c r="I812" s="128">
        <v>4320</v>
      </c>
      <c r="J812" s="128">
        <v>0</v>
      </c>
      <c r="K812" s="129">
        <f t="shared" si="12"/>
        <v>4320</v>
      </c>
      <c r="L812" s="130" t="s">
        <v>1420</v>
      </c>
    </row>
    <row r="813" spans="1:12" ht="45">
      <c r="A813" s="334">
        <v>301</v>
      </c>
      <c r="B813" s="125" t="str">
        <f>+VLOOKUP(A813,'[1]LISTA FILTRADO'!$A$2:$B$620,2,FALSE)</f>
        <v>Servicio Departamental De Riego - Oruro</v>
      </c>
      <c r="C813" s="126">
        <v>42817</v>
      </c>
      <c r="D813" s="126" t="s">
        <v>2078</v>
      </c>
      <c r="E813" s="127" t="s">
        <v>1285</v>
      </c>
      <c r="F813" s="127">
        <v>12994770</v>
      </c>
      <c r="G813" s="127"/>
      <c r="H813" s="335" t="s">
        <v>2079</v>
      </c>
      <c r="I813" s="128">
        <v>9689</v>
      </c>
      <c r="J813" s="128">
        <v>0</v>
      </c>
      <c r="K813" s="129">
        <f t="shared" si="12"/>
        <v>9689</v>
      </c>
      <c r="L813" s="130" t="s">
        <v>1420</v>
      </c>
    </row>
    <row r="814" spans="1:12" ht="45">
      <c r="A814" s="334">
        <v>300</v>
      </c>
      <c r="B814" s="125" t="str">
        <f>+VLOOKUP(A814,'[1]LISTA FILTRADO'!$A$2:$B$620,2,FALSE)</f>
        <v>Servicio Departamental De Riego - Cochabamba</v>
      </c>
      <c r="C814" s="126">
        <v>42817</v>
      </c>
      <c r="D814" s="126" t="s">
        <v>2076</v>
      </c>
      <c r="E814" s="127" t="s">
        <v>1285</v>
      </c>
      <c r="F814" s="127">
        <v>12994716</v>
      </c>
      <c r="G814" s="127"/>
      <c r="H814" s="335" t="s">
        <v>2077</v>
      </c>
      <c r="I814" s="128">
        <v>4916</v>
      </c>
      <c r="J814" s="128">
        <v>0</v>
      </c>
      <c r="K814" s="129">
        <f t="shared" si="12"/>
        <v>4916</v>
      </c>
      <c r="L814" s="130" t="s">
        <v>1420</v>
      </c>
    </row>
    <row r="815" spans="1:12" ht="45">
      <c r="A815" s="334">
        <v>70</v>
      </c>
      <c r="B815" s="125" t="str">
        <f>+VLOOKUP(A815,'[1]LISTA FILTRADO'!$A$2:$B$620,2,FALSE)</f>
        <v>Ministerio De Trabajo, Empleo Y Previsión Social</v>
      </c>
      <c r="C815" s="126">
        <v>42817</v>
      </c>
      <c r="D815" s="126" t="s">
        <v>1872</v>
      </c>
      <c r="E815" s="127" t="s">
        <v>1285</v>
      </c>
      <c r="F815" s="127">
        <v>12994703</v>
      </c>
      <c r="G815" s="127"/>
      <c r="H815" s="335" t="s">
        <v>1873</v>
      </c>
      <c r="I815" s="128">
        <v>17088</v>
      </c>
      <c r="J815" s="128">
        <v>0</v>
      </c>
      <c r="K815" s="129">
        <f t="shared" si="12"/>
        <v>17088</v>
      </c>
      <c r="L815" s="130" t="s">
        <v>1420</v>
      </c>
    </row>
    <row r="816" spans="1:12" ht="45">
      <c r="A816" s="334">
        <v>130</v>
      </c>
      <c r="B816" s="125" t="str">
        <f>+VLOOKUP(A816,'[1]LISTA FILTRADO'!$A$2:$B$620,2,FALSE)</f>
        <v>Fondo De Financiamiento Para La Minería</v>
      </c>
      <c r="C816" s="126">
        <v>42817</v>
      </c>
      <c r="D816" s="126" t="s">
        <v>1915</v>
      </c>
      <c r="E816" s="127" t="s">
        <v>1285</v>
      </c>
      <c r="F816" s="127">
        <v>12983290</v>
      </c>
      <c r="G816" s="127"/>
      <c r="H816" s="335" t="s">
        <v>1916</v>
      </c>
      <c r="I816" s="128">
        <v>8912</v>
      </c>
      <c r="J816" s="128">
        <v>0</v>
      </c>
      <c r="K816" s="129">
        <f t="shared" si="12"/>
        <v>8912</v>
      </c>
      <c r="L816" s="130" t="s">
        <v>1420</v>
      </c>
    </row>
    <row r="817" spans="1:12" ht="45">
      <c r="A817" s="334">
        <v>299</v>
      </c>
      <c r="B817" s="125" t="str">
        <f>+VLOOKUP(A817,'[1]LISTA FILTRADO'!$A$2:$B$620,2,FALSE)</f>
        <v>Servicio Departamental De Riego - La Paz</v>
      </c>
      <c r="C817" s="126">
        <v>42817</v>
      </c>
      <c r="D817" s="126" t="s">
        <v>2074</v>
      </c>
      <c r="E817" s="127" t="s">
        <v>1285</v>
      </c>
      <c r="F817" s="127">
        <v>12983191</v>
      </c>
      <c r="G817" s="127"/>
      <c r="H817" s="335" t="s">
        <v>2075</v>
      </c>
      <c r="I817" s="128">
        <v>12759</v>
      </c>
      <c r="J817" s="128">
        <v>0</v>
      </c>
      <c r="K817" s="129">
        <f t="shared" si="12"/>
        <v>12759</v>
      </c>
      <c r="L817" s="130" t="s">
        <v>1420</v>
      </c>
    </row>
    <row r="818" spans="1:12" ht="33.75">
      <c r="A818" s="334">
        <v>513</v>
      </c>
      <c r="B818" s="125" t="str">
        <f>+VLOOKUP(A818,'[1]LISTA FILTRADO'!$A$2:$B$620,2,FALSE)</f>
        <v>Yacimientos Petrolíferos Fiscales Bolivianos</v>
      </c>
      <c r="C818" s="126">
        <v>42817</v>
      </c>
      <c r="D818" s="126" t="s">
        <v>2595</v>
      </c>
      <c r="E818" s="127" t="s">
        <v>15</v>
      </c>
      <c r="F818" s="127">
        <v>406824</v>
      </c>
      <c r="G818" s="127"/>
      <c r="H818" s="335" t="s">
        <v>1351</v>
      </c>
      <c r="I818" s="128">
        <v>50</v>
      </c>
      <c r="J818" s="128">
        <v>0</v>
      </c>
      <c r="K818" s="129">
        <f t="shared" si="12"/>
        <v>50</v>
      </c>
      <c r="L818" s="130" t="s">
        <v>1420</v>
      </c>
    </row>
    <row r="819" spans="1:12" ht="22.5">
      <c r="A819" s="334">
        <v>513</v>
      </c>
      <c r="B819" s="125" t="str">
        <f>+VLOOKUP(A819,'[1]LISTA FILTRADO'!$A$2:$B$620,2,FALSE)</f>
        <v>Yacimientos Petrolíferos Fiscales Bolivianos</v>
      </c>
      <c r="C819" s="126">
        <v>42817</v>
      </c>
      <c r="D819" s="126" t="s">
        <v>2596</v>
      </c>
      <c r="E819" s="127" t="s">
        <v>15</v>
      </c>
      <c r="F819" s="127">
        <v>405999</v>
      </c>
      <c r="G819" s="127"/>
      <c r="H819" s="335" t="s">
        <v>2597</v>
      </c>
      <c r="I819" s="128">
        <v>50</v>
      </c>
      <c r="J819" s="128">
        <v>0</v>
      </c>
      <c r="K819" s="129">
        <f t="shared" si="12"/>
        <v>50</v>
      </c>
      <c r="L819" s="130" t="s">
        <v>1420</v>
      </c>
    </row>
    <row r="820" spans="1:12" ht="22.5">
      <c r="A820" s="334">
        <v>513</v>
      </c>
      <c r="B820" s="125" t="str">
        <f>+VLOOKUP(A820,'[1]LISTA FILTRADO'!$A$2:$B$620,2,FALSE)</f>
        <v>Yacimientos Petrolíferos Fiscales Bolivianos</v>
      </c>
      <c r="C820" s="126">
        <v>42817</v>
      </c>
      <c r="D820" s="126" t="s">
        <v>2598</v>
      </c>
      <c r="E820" s="127" t="s">
        <v>15</v>
      </c>
      <c r="F820" s="127">
        <v>406001</v>
      </c>
      <c r="G820" s="127"/>
      <c r="H820" s="335" t="s">
        <v>2599</v>
      </c>
      <c r="I820" s="128">
        <v>50</v>
      </c>
      <c r="J820" s="128">
        <v>0</v>
      </c>
      <c r="K820" s="129">
        <f t="shared" si="12"/>
        <v>50</v>
      </c>
      <c r="L820" s="130" t="s">
        <v>1420</v>
      </c>
    </row>
    <row r="821" spans="1:12" ht="33.75">
      <c r="A821" s="334">
        <v>513</v>
      </c>
      <c r="B821" s="125" t="str">
        <f>+VLOOKUP(A821,'[1]LISTA FILTRADO'!$A$2:$B$620,2,FALSE)</f>
        <v>Yacimientos Petrolíferos Fiscales Bolivianos</v>
      </c>
      <c r="C821" s="126">
        <v>42817</v>
      </c>
      <c r="D821" s="126" t="s">
        <v>2600</v>
      </c>
      <c r="E821" s="127" t="s">
        <v>15</v>
      </c>
      <c r="F821" s="127">
        <v>406105</v>
      </c>
      <c r="G821" s="127"/>
      <c r="H821" s="335" t="s">
        <v>2601</v>
      </c>
      <c r="I821" s="128">
        <v>50</v>
      </c>
      <c r="J821" s="128">
        <v>0</v>
      </c>
      <c r="K821" s="129">
        <f t="shared" si="12"/>
        <v>50</v>
      </c>
      <c r="L821" s="130" t="s">
        <v>1420</v>
      </c>
    </row>
    <row r="822" spans="1:12" ht="45">
      <c r="A822" s="334" t="s">
        <v>627</v>
      </c>
      <c r="B822" s="125" t="str">
        <f>+VLOOKUP(A822,'[1]LISTA FILTRADO'!$A$2:$B$620,2,FALSE)</f>
        <v>Dirección General De Crédito Público</v>
      </c>
      <c r="C822" s="126">
        <v>42817</v>
      </c>
      <c r="D822" s="126" t="s">
        <v>1682</v>
      </c>
      <c r="E822" s="127" t="s">
        <v>15</v>
      </c>
      <c r="F822" s="127">
        <v>1944</v>
      </c>
      <c r="G822" s="127"/>
      <c r="H822" s="335" t="s">
        <v>1683</v>
      </c>
      <c r="I822" s="128">
        <v>4386</v>
      </c>
      <c r="J822" s="128">
        <v>0</v>
      </c>
      <c r="K822" s="129">
        <f t="shared" si="12"/>
        <v>4386</v>
      </c>
      <c r="L822" s="130" t="s">
        <v>1420</v>
      </c>
    </row>
    <row r="823" spans="1:12" ht="22.5">
      <c r="A823" s="334">
        <v>513</v>
      </c>
      <c r="B823" s="125" t="str">
        <f>+VLOOKUP(A823,'[1]LISTA FILTRADO'!$A$2:$B$620,2,FALSE)</f>
        <v>Yacimientos Petrolíferos Fiscales Bolivianos</v>
      </c>
      <c r="C823" s="126">
        <v>42817</v>
      </c>
      <c r="D823" s="126" t="s">
        <v>2602</v>
      </c>
      <c r="E823" s="127" t="s">
        <v>15</v>
      </c>
      <c r="F823" s="127">
        <v>406576</v>
      </c>
      <c r="G823" s="127"/>
      <c r="H823" s="335" t="s">
        <v>2603</v>
      </c>
      <c r="I823" s="128">
        <v>50</v>
      </c>
      <c r="J823" s="128">
        <v>0</v>
      </c>
      <c r="K823" s="129">
        <f t="shared" si="12"/>
        <v>50</v>
      </c>
      <c r="L823" s="130" t="s">
        <v>1420</v>
      </c>
    </row>
    <row r="824" spans="1:12" ht="33.75">
      <c r="A824" s="334">
        <v>513</v>
      </c>
      <c r="B824" s="125" t="str">
        <f>+VLOOKUP(A824,'[1]LISTA FILTRADO'!$A$2:$B$620,2,FALSE)</f>
        <v>Yacimientos Petrolíferos Fiscales Bolivianos</v>
      </c>
      <c r="C824" s="126">
        <v>42817</v>
      </c>
      <c r="D824" s="126" t="s">
        <v>2604</v>
      </c>
      <c r="E824" s="127" t="s">
        <v>15</v>
      </c>
      <c r="F824" s="127">
        <v>406578</v>
      </c>
      <c r="G824" s="127"/>
      <c r="H824" s="335" t="s">
        <v>2605</v>
      </c>
      <c r="I824" s="128">
        <v>50</v>
      </c>
      <c r="J824" s="128">
        <v>0</v>
      </c>
      <c r="K824" s="129">
        <f t="shared" si="12"/>
        <v>50</v>
      </c>
      <c r="L824" s="130" t="s">
        <v>1420</v>
      </c>
    </row>
    <row r="825" spans="1:12" ht="33.75">
      <c r="A825" s="334">
        <v>513</v>
      </c>
      <c r="B825" s="125" t="str">
        <f>+VLOOKUP(A825,'[1]LISTA FILTRADO'!$A$2:$B$620,2,FALSE)</f>
        <v>Yacimientos Petrolíferos Fiscales Bolivianos</v>
      </c>
      <c r="C825" s="126">
        <v>42817</v>
      </c>
      <c r="D825" s="126" t="s">
        <v>2606</v>
      </c>
      <c r="E825" s="127" t="s">
        <v>15</v>
      </c>
      <c r="F825" s="127">
        <v>406821</v>
      </c>
      <c r="G825" s="127"/>
      <c r="H825" s="335" t="s">
        <v>2607</v>
      </c>
      <c r="I825" s="128">
        <v>50</v>
      </c>
      <c r="J825" s="128">
        <v>0</v>
      </c>
      <c r="K825" s="129">
        <f t="shared" si="12"/>
        <v>50</v>
      </c>
      <c r="L825" s="130" t="s">
        <v>1420</v>
      </c>
    </row>
    <row r="826" spans="1:12" ht="33.75">
      <c r="A826" s="334">
        <v>291</v>
      </c>
      <c r="B826" s="125" t="str">
        <f>+VLOOKUP(A826,'[1]LISTA FILTRADO'!$A$2:$B$620,2,FALSE)</f>
        <v>Administradora Boliviana De Carreteras</v>
      </c>
      <c r="C826" s="126">
        <v>42818</v>
      </c>
      <c r="D826" s="126" t="s">
        <v>2042</v>
      </c>
      <c r="E826" s="127" t="s">
        <v>6</v>
      </c>
      <c r="F826" s="127">
        <v>817031</v>
      </c>
      <c r="G826" s="127"/>
      <c r="H826" s="335" t="s">
        <v>2043</v>
      </c>
      <c r="I826" s="128">
        <v>0</v>
      </c>
      <c r="J826" s="128">
        <v>819355</v>
      </c>
      <c r="K826" s="129">
        <f t="shared" si="12"/>
        <v>819355</v>
      </c>
      <c r="L826" s="130" t="s">
        <v>1420</v>
      </c>
    </row>
    <row r="827" spans="1:12" ht="33.75">
      <c r="A827" s="334">
        <v>291</v>
      </c>
      <c r="B827" s="125" t="str">
        <f>+VLOOKUP(A827,'[1]LISTA FILTRADO'!$A$2:$B$620,2,FALSE)</f>
        <v>Administradora Boliviana De Carreteras</v>
      </c>
      <c r="C827" s="126">
        <v>42818</v>
      </c>
      <c r="D827" s="126" t="s">
        <v>2044</v>
      </c>
      <c r="E827" s="127" t="s">
        <v>6</v>
      </c>
      <c r="F827" s="127">
        <v>816821</v>
      </c>
      <c r="G827" s="127"/>
      <c r="H827" s="335" t="s">
        <v>2045</v>
      </c>
      <c r="I827" s="128">
        <v>0</v>
      </c>
      <c r="J827" s="128">
        <v>3283935.25</v>
      </c>
      <c r="K827" s="129">
        <f t="shared" si="12"/>
        <v>3283935.25</v>
      </c>
      <c r="L827" s="130" t="s">
        <v>1420</v>
      </c>
    </row>
    <row r="828" spans="1:12" ht="33.75">
      <c r="A828" s="334">
        <v>291</v>
      </c>
      <c r="B828" s="125" t="str">
        <f>+VLOOKUP(A828,'[1]LISTA FILTRADO'!$A$2:$B$620,2,FALSE)</f>
        <v>Administradora Boliviana De Carreteras</v>
      </c>
      <c r="C828" s="126">
        <v>42818</v>
      </c>
      <c r="D828" s="126" t="s">
        <v>2046</v>
      </c>
      <c r="E828" s="127" t="s">
        <v>11</v>
      </c>
      <c r="F828" s="127">
        <v>407666</v>
      </c>
      <c r="G828" s="127"/>
      <c r="H828" s="335" t="s">
        <v>2047</v>
      </c>
      <c r="I828" s="128">
        <v>50</v>
      </c>
      <c r="J828" s="128">
        <v>0</v>
      </c>
      <c r="K828" s="129">
        <f t="shared" si="12"/>
        <v>50</v>
      </c>
      <c r="L828" s="130" t="s">
        <v>1420</v>
      </c>
    </row>
    <row r="829" spans="1:12" ht="33.75">
      <c r="A829" s="334">
        <v>291</v>
      </c>
      <c r="B829" s="125" t="str">
        <f>+VLOOKUP(A829,'[1]LISTA FILTRADO'!$A$2:$B$620,2,FALSE)</f>
        <v>Administradora Boliviana De Carreteras</v>
      </c>
      <c r="C829" s="126">
        <v>42818</v>
      </c>
      <c r="D829" s="126" t="s">
        <v>2048</v>
      </c>
      <c r="E829" s="127" t="s">
        <v>11</v>
      </c>
      <c r="F829" s="127">
        <v>407193</v>
      </c>
      <c r="G829" s="127"/>
      <c r="H829" s="335" t="s">
        <v>2049</v>
      </c>
      <c r="I829" s="128">
        <v>50</v>
      </c>
      <c r="J829" s="128">
        <v>0</v>
      </c>
      <c r="K829" s="129">
        <f t="shared" si="12"/>
        <v>50</v>
      </c>
      <c r="L829" s="130" t="s">
        <v>1420</v>
      </c>
    </row>
    <row r="830" spans="1:12" ht="33.75">
      <c r="A830" s="334">
        <v>291</v>
      </c>
      <c r="B830" s="125" t="str">
        <f>+VLOOKUP(A830,'[1]LISTA FILTRADO'!$A$2:$B$620,2,FALSE)</f>
        <v>Administradora Boliviana De Carreteras</v>
      </c>
      <c r="C830" s="126">
        <v>42818</v>
      </c>
      <c r="D830" s="126" t="s">
        <v>2050</v>
      </c>
      <c r="E830" s="127" t="s">
        <v>11</v>
      </c>
      <c r="F830" s="127">
        <v>407190</v>
      </c>
      <c r="G830" s="127"/>
      <c r="H830" s="335" t="s">
        <v>2051</v>
      </c>
      <c r="I830" s="128">
        <v>50</v>
      </c>
      <c r="J830" s="128">
        <v>0</v>
      </c>
      <c r="K830" s="129">
        <f t="shared" si="12"/>
        <v>50</v>
      </c>
      <c r="L830" s="130" t="s">
        <v>1420</v>
      </c>
    </row>
    <row r="831" spans="1:12" ht="33.75">
      <c r="A831" s="334">
        <v>291</v>
      </c>
      <c r="B831" s="125" t="str">
        <f>+VLOOKUP(A831,'[1]LISTA FILTRADO'!$A$2:$B$620,2,FALSE)</f>
        <v>Administradora Boliviana De Carreteras</v>
      </c>
      <c r="C831" s="126">
        <v>42818</v>
      </c>
      <c r="D831" s="126" t="s">
        <v>2052</v>
      </c>
      <c r="E831" s="127" t="s">
        <v>11</v>
      </c>
      <c r="F831" s="127">
        <v>407189</v>
      </c>
      <c r="G831" s="127"/>
      <c r="H831" s="335" t="s">
        <v>2053</v>
      </c>
      <c r="I831" s="128">
        <v>50</v>
      </c>
      <c r="J831" s="128">
        <v>0</v>
      </c>
      <c r="K831" s="129">
        <f t="shared" si="12"/>
        <v>50</v>
      </c>
      <c r="L831" s="130" t="s">
        <v>1420</v>
      </c>
    </row>
    <row r="832" spans="1:12" ht="45">
      <c r="A832" s="334">
        <v>35</v>
      </c>
      <c r="B832" s="125" t="str">
        <f>+VLOOKUP(A832,'[1]LISTA FILTRADO'!$A$2:$B$620,2,FALSE)</f>
        <v>Ministerio De Economía Y Finanzas Públicas</v>
      </c>
      <c r="C832" s="126">
        <v>42818</v>
      </c>
      <c r="D832" s="126" t="s">
        <v>1762</v>
      </c>
      <c r="E832" s="127" t="s">
        <v>15</v>
      </c>
      <c r="F832" s="127">
        <v>1948</v>
      </c>
      <c r="G832" s="127"/>
      <c r="H832" s="335" t="s">
        <v>1763</v>
      </c>
      <c r="I832" s="128">
        <v>544.4</v>
      </c>
      <c r="J832" s="128">
        <v>0</v>
      </c>
      <c r="K832" s="129">
        <f t="shared" si="12"/>
        <v>544.4</v>
      </c>
      <c r="L832" s="130" t="s">
        <v>1420</v>
      </c>
    </row>
    <row r="833" spans="1:12" ht="45">
      <c r="A833" s="334">
        <v>35</v>
      </c>
      <c r="B833" s="125" t="str">
        <f>+VLOOKUP(A833,'[1]LISTA FILTRADO'!$A$2:$B$620,2,FALSE)</f>
        <v>Ministerio De Economía Y Finanzas Públicas</v>
      </c>
      <c r="C833" s="126">
        <v>42818</v>
      </c>
      <c r="D833" s="126" t="s">
        <v>1764</v>
      </c>
      <c r="E833" s="127" t="s">
        <v>15</v>
      </c>
      <c r="F833" s="127">
        <v>1949</v>
      </c>
      <c r="G833" s="127"/>
      <c r="H833" s="335" t="s">
        <v>1765</v>
      </c>
      <c r="I833" s="128">
        <v>295.11</v>
      </c>
      <c r="J833" s="128">
        <v>0</v>
      </c>
      <c r="K833" s="129">
        <f t="shared" si="12"/>
        <v>295.11</v>
      </c>
      <c r="L833" s="130" t="s">
        <v>1420</v>
      </c>
    </row>
    <row r="834" spans="1:12" ht="45">
      <c r="A834" s="334">
        <v>513</v>
      </c>
      <c r="B834" s="125" t="str">
        <f>+VLOOKUP(A834,'[1]LISTA FILTRADO'!$A$2:$B$620,2,FALSE)</f>
        <v>Yacimientos Petrolíferos Fiscales Bolivianos</v>
      </c>
      <c r="C834" s="126">
        <v>42818</v>
      </c>
      <c r="D834" s="126" t="s">
        <v>2608</v>
      </c>
      <c r="E834" s="127" t="s">
        <v>15</v>
      </c>
      <c r="F834" s="127">
        <v>407052</v>
      </c>
      <c r="G834" s="127"/>
      <c r="H834" s="335" t="s">
        <v>2609</v>
      </c>
      <c r="I834" s="128">
        <v>50</v>
      </c>
      <c r="J834" s="128">
        <v>0</v>
      </c>
      <c r="K834" s="129">
        <f t="shared" si="12"/>
        <v>50</v>
      </c>
      <c r="L834" s="130" t="s">
        <v>1420</v>
      </c>
    </row>
    <row r="835" spans="1:12" ht="33.75">
      <c r="A835" s="334">
        <v>513</v>
      </c>
      <c r="B835" s="125" t="str">
        <f>+VLOOKUP(A835,'[1]LISTA FILTRADO'!$A$2:$B$620,2,FALSE)</f>
        <v>Yacimientos Petrolíferos Fiscales Bolivianos</v>
      </c>
      <c r="C835" s="126">
        <v>42818</v>
      </c>
      <c r="D835" s="126" t="s">
        <v>2610</v>
      </c>
      <c r="E835" s="127" t="s">
        <v>15</v>
      </c>
      <c r="F835" s="127">
        <v>407060</v>
      </c>
      <c r="G835" s="127"/>
      <c r="H835" s="335" t="s">
        <v>2611</v>
      </c>
      <c r="I835" s="128">
        <v>50</v>
      </c>
      <c r="J835" s="128">
        <v>0</v>
      </c>
      <c r="K835" s="129">
        <f t="shared" si="12"/>
        <v>50</v>
      </c>
      <c r="L835" s="130" t="s">
        <v>1420</v>
      </c>
    </row>
    <row r="836" spans="1:12" ht="33.75">
      <c r="A836" s="334" t="s">
        <v>629</v>
      </c>
      <c r="B836" s="125" t="str">
        <f>+VLOOKUP(A836,'[1]LISTA FILTRADO'!$A$2:$B$620,2,FALSE)</f>
        <v>Dirección General De Administración Y Finanzas Territoriales</v>
      </c>
      <c r="C836" s="126">
        <v>42821</v>
      </c>
      <c r="D836" s="126" t="s">
        <v>3653</v>
      </c>
      <c r="E836" s="127" t="s">
        <v>1285</v>
      </c>
      <c r="F836" s="127">
        <v>13038212</v>
      </c>
      <c r="G836" s="127"/>
      <c r="H836" s="335" t="s">
        <v>3654</v>
      </c>
      <c r="I836" s="128">
        <v>0</v>
      </c>
      <c r="J836" s="128">
        <v>44657.73</v>
      </c>
      <c r="K836" s="129">
        <f t="shared" si="12"/>
        <v>44657.73</v>
      </c>
      <c r="L836" s="130" t="s">
        <v>1420</v>
      </c>
    </row>
    <row r="837" spans="1:12" ht="33.75">
      <c r="A837" s="334" t="s">
        <v>626</v>
      </c>
      <c r="B837" s="125" t="str">
        <f>+VLOOKUP(A837,'[1]LISTA FILTRADO'!$A$2:$B$620,2,FALSE)</f>
        <v>Dirección General De Programación Y Operaciones Del Tesoro</v>
      </c>
      <c r="C837" s="126">
        <v>42821</v>
      </c>
      <c r="D837" s="126" t="s">
        <v>3006</v>
      </c>
      <c r="E837" s="127" t="s">
        <v>6</v>
      </c>
      <c r="F837" s="127">
        <v>817749</v>
      </c>
      <c r="G837" s="127"/>
      <c r="H837" s="335" t="s">
        <v>3007</v>
      </c>
      <c r="I837" s="128">
        <v>0</v>
      </c>
      <c r="J837" s="128">
        <v>297052.11</v>
      </c>
      <c r="K837" s="129">
        <f t="shared" si="12"/>
        <v>297052.11</v>
      </c>
      <c r="L837" s="130" t="s">
        <v>1420</v>
      </c>
    </row>
    <row r="838" spans="1:12" ht="33.75">
      <c r="A838" s="334">
        <v>249</v>
      </c>
      <c r="B838" s="125" t="str">
        <f>+VLOOKUP(A838,'[1]LISTA FILTRADO'!$A$2:$B$620,2,FALSE)</f>
        <v>Central De Abastecimiento Y Suministros De Salud</v>
      </c>
      <c r="C838" s="126">
        <v>42821</v>
      </c>
      <c r="D838" s="126" t="s">
        <v>1979</v>
      </c>
      <c r="E838" s="127" t="s">
        <v>11</v>
      </c>
      <c r="F838" s="127">
        <v>882945</v>
      </c>
      <c r="G838" s="127"/>
      <c r="H838" s="335" t="s">
        <v>1980</v>
      </c>
      <c r="I838" s="128">
        <v>578.49</v>
      </c>
      <c r="J838" s="128">
        <v>0</v>
      </c>
      <c r="K838" s="129">
        <f t="shared" si="12"/>
        <v>578.49</v>
      </c>
      <c r="L838" s="130" t="s">
        <v>1420</v>
      </c>
    </row>
    <row r="839" spans="1:12" ht="33.75">
      <c r="A839" s="334" t="s">
        <v>626</v>
      </c>
      <c r="B839" s="125" t="str">
        <f>+VLOOKUP(A839,'[1]LISTA FILTRADO'!$A$2:$B$620,2,FALSE)</f>
        <v>Dirección General De Programación Y Operaciones Del Tesoro</v>
      </c>
      <c r="C839" s="126">
        <v>42821</v>
      </c>
      <c r="D839" s="126" t="s">
        <v>1684</v>
      </c>
      <c r="E839" s="127" t="s">
        <v>6</v>
      </c>
      <c r="F839" s="127">
        <v>882994</v>
      </c>
      <c r="G839" s="127"/>
      <c r="H839" s="335" t="s">
        <v>1685</v>
      </c>
      <c r="I839" s="128">
        <v>0</v>
      </c>
      <c r="J839" s="128">
        <v>8603.06</v>
      </c>
      <c r="K839" s="129">
        <f t="shared" si="12"/>
        <v>8603.06</v>
      </c>
      <c r="L839" s="130" t="s">
        <v>1420</v>
      </c>
    </row>
    <row r="840" spans="1:12" ht="33.75">
      <c r="A840" s="334">
        <v>513</v>
      </c>
      <c r="B840" s="125" t="str">
        <f>+VLOOKUP(A840,'[1]LISTA FILTRADO'!$A$2:$B$620,2,FALSE)</f>
        <v>Yacimientos Petrolíferos Fiscales Bolivianos</v>
      </c>
      <c r="C840" s="126">
        <v>42821</v>
      </c>
      <c r="D840" s="126" t="s">
        <v>2612</v>
      </c>
      <c r="E840" s="127" t="s">
        <v>11</v>
      </c>
      <c r="F840" s="127">
        <v>883003</v>
      </c>
      <c r="G840" s="127"/>
      <c r="H840" s="335" t="s">
        <v>2613</v>
      </c>
      <c r="I840" s="128">
        <v>50</v>
      </c>
      <c r="J840" s="128">
        <v>0</v>
      </c>
      <c r="K840" s="129">
        <f t="shared" si="12"/>
        <v>50</v>
      </c>
      <c r="L840" s="130" t="s">
        <v>1420</v>
      </c>
    </row>
    <row r="841" spans="1:12" ht="22.5">
      <c r="A841" s="334">
        <v>513</v>
      </c>
      <c r="B841" s="125" t="str">
        <f>+VLOOKUP(A841,'[1]LISTA FILTRADO'!$A$2:$B$620,2,FALSE)</f>
        <v>Yacimientos Petrolíferos Fiscales Bolivianos</v>
      </c>
      <c r="C841" s="126">
        <v>42821</v>
      </c>
      <c r="D841" s="126" t="s">
        <v>2614</v>
      </c>
      <c r="E841" s="127" t="s">
        <v>11</v>
      </c>
      <c r="F841" s="127">
        <v>883019</v>
      </c>
      <c r="G841" s="127"/>
      <c r="H841" s="335" t="s">
        <v>2615</v>
      </c>
      <c r="I841" s="128">
        <v>50</v>
      </c>
      <c r="J841" s="128">
        <v>0</v>
      </c>
      <c r="K841" s="129">
        <f t="shared" ref="K841:K904" si="13">+I841+J841</f>
        <v>50</v>
      </c>
      <c r="L841" s="130" t="s">
        <v>1420</v>
      </c>
    </row>
    <row r="842" spans="1:12" ht="45">
      <c r="A842" s="334" t="s">
        <v>626</v>
      </c>
      <c r="B842" s="125" t="str">
        <f>+VLOOKUP(A842,'[1]LISTA FILTRADO'!$A$2:$B$620,2,FALSE)</f>
        <v>Dirección General De Programación Y Operaciones Del Tesoro</v>
      </c>
      <c r="C842" s="126">
        <v>42821</v>
      </c>
      <c r="D842" s="126" t="s">
        <v>3008</v>
      </c>
      <c r="E842" s="127" t="s">
        <v>11</v>
      </c>
      <c r="F842" s="127">
        <v>883072</v>
      </c>
      <c r="G842" s="127"/>
      <c r="H842" s="335" t="s">
        <v>3009</v>
      </c>
      <c r="I842" s="128">
        <v>50</v>
      </c>
      <c r="J842" s="128">
        <v>0</v>
      </c>
      <c r="K842" s="129">
        <f t="shared" si="13"/>
        <v>50</v>
      </c>
      <c r="L842" s="130" t="s">
        <v>1420</v>
      </c>
    </row>
    <row r="843" spans="1:12" ht="33.75">
      <c r="A843" s="334" t="s">
        <v>626</v>
      </c>
      <c r="B843" s="125" t="str">
        <f>+VLOOKUP(A843,'[1]LISTA FILTRADO'!$A$2:$B$620,2,FALSE)</f>
        <v>Dirección General De Programación Y Operaciones Del Tesoro</v>
      </c>
      <c r="C843" s="126">
        <v>42821</v>
      </c>
      <c r="D843" s="126" t="s">
        <v>3010</v>
      </c>
      <c r="E843" s="127" t="s">
        <v>11</v>
      </c>
      <c r="F843" s="127">
        <v>883080</v>
      </c>
      <c r="G843" s="127"/>
      <c r="H843" s="335" t="s">
        <v>3011</v>
      </c>
      <c r="I843" s="128">
        <v>50</v>
      </c>
      <c r="J843" s="128">
        <v>0</v>
      </c>
      <c r="K843" s="129">
        <f t="shared" si="13"/>
        <v>50</v>
      </c>
      <c r="L843" s="130" t="s">
        <v>1420</v>
      </c>
    </row>
    <row r="844" spans="1:12" ht="22.5">
      <c r="A844" s="334" t="s">
        <v>627</v>
      </c>
      <c r="B844" s="125" t="str">
        <f>+VLOOKUP(A844,'[1]LISTA FILTRADO'!$A$2:$B$620,2,FALSE)</f>
        <v>Dirección General De Crédito Público</v>
      </c>
      <c r="C844" s="126">
        <v>42821</v>
      </c>
      <c r="D844" s="126" t="s">
        <v>3614</v>
      </c>
      <c r="E844" s="127" t="s">
        <v>13</v>
      </c>
      <c r="F844" s="127">
        <v>45734</v>
      </c>
      <c r="G844" s="127"/>
      <c r="H844" s="335" t="s">
        <v>1278</v>
      </c>
      <c r="I844" s="128">
        <v>826.87</v>
      </c>
      <c r="J844" s="128">
        <v>0</v>
      </c>
      <c r="K844" s="129">
        <f t="shared" si="13"/>
        <v>826.87</v>
      </c>
      <c r="L844" s="130" t="s">
        <v>1420</v>
      </c>
    </row>
    <row r="845" spans="1:12" ht="22.5">
      <c r="A845" s="334" t="s">
        <v>627</v>
      </c>
      <c r="B845" s="125" t="str">
        <f>+VLOOKUP(A845,'[1]LISTA FILTRADO'!$A$2:$B$620,2,FALSE)</f>
        <v>Dirección General De Crédito Público</v>
      </c>
      <c r="C845" s="126">
        <v>42821</v>
      </c>
      <c r="D845" s="126" t="s">
        <v>3615</v>
      </c>
      <c r="E845" s="127" t="s">
        <v>13</v>
      </c>
      <c r="F845" s="127">
        <v>45737</v>
      </c>
      <c r="G845" s="127"/>
      <c r="H845" s="335" t="s">
        <v>1278</v>
      </c>
      <c r="I845" s="128">
        <v>50.160000000000004</v>
      </c>
      <c r="J845" s="128">
        <v>0</v>
      </c>
      <c r="K845" s="129">
        <f t="shared" si="13"/>
        <v>50.160000000000004</v>
      </c>
      <c r="L845" s="130" t="s">
        <v>1420</v>
      </c>
    </row>
    <row r="846" spans="1:12" ht="33.75">
      <c r="A846" s="334" t="s">
        <v>626</v>
      </c>
      <c r="B846" s="125" t="str">
        <f>+VLOOKUP(A846,'[1]LISTA FILTRADO'!$A$2:$B$620,2,FALSE)</f>
        <v>Dirección General De Programación Y Operaciones Del Tesoro</v>
      </c>
      <c r="C846" s="126">
        <v>42821</v>
      </c>
      <c r="D846" s="126" t="s">
        <v>3012</v>
      </c>
      <c r="E846" s="127" t="s">
        <v>13</v>
      </c>
      <c r="F846" s="127">
        <v>45738</v>
      </c>
      <c r="G846" s="127"/>
      <c r="H846" s="335" t="s">
        <v>1279</v>
      </c>
      <c r="I846" s="128">
        <v>50</v>
      </c>
      <c r="J846" s="128">
        <v>0</v>
      </c>
      <c r="K846" s="129">
        <f t="shared" si="13"/>
        <v>50</v>
      </c>
      <c r="L846" s="130" t="s">
        <v>1420</v>
      </c>
    </row>
    <row r="847" spans="1:12" ht="33.75">
      <c r="A847" s="334" t="s">
        <v>627</v>
      </c>
      <c r="B847" s="125" t="str">
        <f>+VLOOKUP(A847,'[1]LISTA FILTRADO'!$A$2:$B$620,2,FALSE)</f>
        <v>Dirección General De Crédito Público</v>
      </c>
      <c r="C847" s="126">
        <v>42821</v>
      </c>
      <c r="D847" s="126" t="s">
        <v>3616</v>
      </c>
      <c r="E847" s="127" t="s">
        <v>6</v>
      </c>
      <c r="F847" s="127">
        <v>408911</v>
      </c>
      <c r="G847" s="127"/>
      <c r="H847" s="335" t="s">
        <v>3617</v>
      </c>
      <c r="I847" s="128">
        <v>0</v>
      </c>
      <c r="J847" s="128">
        <v>79935.88</v>
      </c>
      <c r="K847" s="129">
        <f t="shared" si="13"/>
        <v>79935.88</v>
      </c>
      <c r="L847" s="130" t="s">
        <v>1420</v>
      </c>
    </row>
    <row r="848" spans="1:12" ht="33.75">
      <c r="A848" s="334">
        <v>291</v>
      </c>
      <c r="B848" s="125" t="str">
        <f>+VLOOKUP(A848,'[1]LISTA FILTRADO'!$A$2:$B$620,2,FALSE)</f>
        <v>Administradora Boliviana De Carreteras</v>
      </c>
      <c r="C848" s="126">
        <v>42821</v>
      </c>
      <c r="D848" s="126" t="s">
        <v>2054</v>
      </c>
      <c r="E848" s="127" t="s">
        <v>11</v>
      </c>
      <c r="F848" s="127">
        <v>409082</v>
      </c>
      <c r="G848" s="127"/>
      <c r="H848" s="335" t="s">
        <v>2055</v>
      </c>
      <c r="I848" s="128">
        <v>50</v>
      </c>
      <c r="J848" s="128">
        <v>0</v>
      </c>
      <c r="K848" s="129">
        <f t="shared" si="13"/>
        <v>50</v>
      </c>
      <c r="L848" s="130" t="s">
        <v>1420</v>
      </c>
    </row>
    <row r="849" spans="1:12" ht="33.75">
      <c r="A849" s="334">
        <v>291</v>
      </c>
      <c r="B849" s="125" t="str">
        <f>+VLOOKUP(A849,'[1]LISTA FILTRADO'!$A$2:$B$620,2,FALSE)</f>
        <v>Administradora Boliviana De Carreteras</v>
      </c>
      <c r="C849" s="126">
        <v>42821</v>
      </c>
      <c r="D849" s="126" t="s">
        <v>2056</v>
      </c>
      <c r="E849" s="127" t="s">
        <v>11</v>
      </c>
      <c r="F849" s="127">
        <v>409084</v>
      </c>
      <c r="G849" s="127"/>
      <c r="H849" s="335" t="s">
        <v>2057</v>
      </c>
      <c r="I849" s="128">
        <v>50</v>
      </c>
      <c r="J849" s="128">
        <v>0</v>
      </c>
      <c r="K849" s="129">
        <f t="shared" si="13"/>
        <v>50</v>
      </c>
      <c r="L849" s="130" t="s">
        <v>1420</v>
      </c>
    </row>
    <row r="850" spans="1:12" ht="33.75">
      <c r="A850" s="334">
        <v>513</v>
      </c>
      <c r="B850" s="125" t="str">
        <f>+VLOOKUP(A850,'[1]LISTA FILTRADO'!$A$2:$B$620,2,FALSE)</f>
        <v>Yacimientos Petrolíferos Fiscales Bolivianos</v>
      </c>
      <c r="C850" s="126">
        <v>42821</v>
      </c>
      <c r="D850" s="126" t="s">
        <v>2616</v>
      </c>
      <c r="E850" s="127" t="s">
        <v>15</v>
      </c>
      <c r="F850" s="127">
        <v>408328</v>
      </c>
      <c r="G850" s="127"/>
      <c r="H850" s="335" t="s">
        <v>2617</v>
      </c>
      <c r="I850" s="128">
        <v>50</v>
      </c>
      <c r="J850" s="128">
        <v>0</v>
      </c>
      <c r="K850" s="129">
        <f t="shared" si="13"/>
        <v>50</v>
      </c>
      <c r="L850" s="130" t="s">
        <v>1420</v>
      </c>
    </row>
    <row r="851" spans="1:12" ht="33.75">
      <c r="A851" s="334">
        <v>513</v>
      </c>
      <c r="B851" s="125" t="str">
        <f>+VLOOKUP(A851,'[1]LISTA FILTRADO'!$A$2:$B$620,2,FALSE)</f>
        <v>Yacimientos Petrolíferos Fiscales Bolivianos</v>
      </c>
      <c r="C851" s="126">
        <v>42821</v>
      </c>
      <c r="D851" s="126" t="s">
        <v>2618</v>
      </c>
      <c r="E851" s="127" t="s">
        <v>15</v>
      </c>
      <c r="F851" s="127">
        <v>1951</v>
      </c>
      <c r="G851" s="127"/>
      <c r="H851" s="335" t="s">
        <v>2619</v>
      </c>
      <c r="I851" s="128">
        <v>9330.89</v>
      </c>
      <c r="J851" s="128">
        <v>0</v>
      </c>
      <c r="K851" s="129">
        <f t="shared" si="13"/>
        <v>9330.89</v>
      </c>
      <c r="L851" s="130" t="s">
        <v>1420</v>
      </c>
    </row>
    <row r="852" spans="1:12" ht="45">
      <c r="A852" s="334">
        <v>513</v>
      </c>
      <c r="B852" s="125" t="str">
        <f>+VLOOKUP(A852,'[1]LISTA FILTRADO'!$A$2:$B$620,2,FALSE)</f>
        <v>Yacimientos Petrolíferos Fiscales Bolivianos</v>
      </c>
      <c r="C852" s="126">
        <v>42821</v>
      </c>
      <c r="D852" s="126" t="s">
        <v>2620</v>
      </c>
      <c r="E852" s="127" t="s">
        <v>15</v>
      </c>
      <c r="F852" s="127">
        <v>1959</v>
      </c>
      <c r="G852" s="127"/>
      <c r="H852" s="335" t="s">
        <v>2621</v>
      </c>
      <c r="I852" s="128">
        <v>7051.1100000000006</v>
      </c>
      <c r="J852" s="128">
        <v>0</v>
      </c>
      <c r="K852" s="129">
        <f t="shared" si="13"/>
        <v>7051.1100000000006</v>
      </c>
      <c r="L852" s="130" t="s">
        <v>1420</v>
      </c>
    </row>
    <row r="853" spans="1:12" ht="45">
      <c r="A853" s="334">
        <v>513</v>
      </c>
      <c r="B853" s="125" t="str">
        <f>+VLOOKUP(A853,'[1]LISTA FILTRADO'!$A$2:$B$620,2,FALSE)</f>
        <v>Yacimientos Petrolíferos Fiscales Bolivianos</v>
      </c>
      <c r="C853" s="126">
        <v>42821</v>
      </c>
      <c r="D853" s="126" t="s">
        <v>2622</v>
      </c>
      <c r="E853" s="127" t="s">
        <v>15</v>
      </c>
      <c r="F853" s="127">
        <v>1960</v>
      </c>
      <c r="G853" s="127"/>
      <c r="H853" s="335" t="s">
        <v>2623</v>
      </c>
      <c r="I853" s="128">
        <v>313.36</v>
      </c>
      <c r="J853" s="128">
        <v>0</v>
      </c>
      <c r="K853" s="129">
        <f t="shared" si="13"/>
        <v>313.36</v>
      </c>
      <c r="L853" s="130" t="s">
        <v>1420</v>
      </c>
    </row>
    <row r="854" spans="1:12" ht="45">
      <c r="A854" s="334">
        <v>513</v>
      </c>
      <c r="B854" s="125" t="str">
        <f>+VLOOKUP(A854,'[1]LISTA FILTRADO'!$A$2:$B$620,2,FALSE)</f>
        <v>Yacimientos Petrolíferos Fiscales Bolivianos</v>
      </c>
      <c r="C854" s="126">
        <v>42821</v>
      </c>
      <c r="D854" s="126" t="s">
        <v>2624</v>
      </c>
      <c r="E854" s="127" t="s">
        <v>15</v>
      </c>
      <c r="F854" s="127">
        <v>1962</v>
      </c>
      <c r="G854" s="127"/>
      <c r="H854" s="335" t="s">
        <v>2625</v>
      </c>
      <c r="I854" s="128">
        <v>2001.1200000000001</v>
      </c>
      <c r="J854" s="128">
        <v>0</v>
      </c>
      <c r="K854" s="129">
        <f t="shared" si="13"/>
        <v>2001.1200000000001</v>
      </c>
      <c r="L854" s="130" t="s">
        <v>1420</v>
      </c>
    </row>
    <row r="855" spans="1:12" ht="33.75">
      <c r="A855" s="334">
        <v>513</v>
      </c>
      <c r="B855" s="125" t="str">
        <f>+VLOOKUP(A855,'[1]LISTA FILTRADO'!$A$2:$B$620,2,FALSE)</f>
        <v>Yacimientos Petrolíferos Fiscales Bolivianos</v>
      </c>
      <c r="C855" s="126">
        <v>42821</v>
      </c>
      <c r="D855" s="126" t="s">
        <v>2626</v>
      </c>
      <c r="E855" s="127" t="s">
        <v>15</v>
      </c>
      <c r="F855" s="127">
        <v>1961</v>
      </c>
      <c r="G855" s="127"/>
      <c r="H855" s="335" t="s">
        <v>2627</v>
      </c>
      <c r="I855" s="128">
        <v>1907.89</v>
      </c>
      <c r="J855" s="128">
        <v>0</v>
      </c>
      <c r="K855" s="129">
        <f t="shared" si="13"/>
        <v>1907.89</v>
      </c>
      <c r="L855" s="130" t="s">
        <v>1420</v>
      </c>
    </row>
    <row r="856" spans="1:12" ht="33.75">
      <c r="A856" s="334" t="s">
        <v>627</v>
      </c>
      <c r="B856" s="125" t="str">
        <f>+VLOOKUP(A856,'[1]LISTA FILTRADO'!$A$2:$B$620,2,FALSE)</f>
        <v>Dirección General De Crédito Público</v>
      </c>
      <c r="C856" s="126">
        <v>42821</v>
      </c>
      <c r="D856" s="126" t="s">
        <v>3618</v>
      </c>
      <c r="E856" s="127" t="s">
        <v>11</v>
      </c>
      <c r="F856" s="127">
        <v>9094</v>
      </c>
      <c r="G856" s="127"/>
      <c r="H856" s="335" t="s">
        <v>3619</v>
      </c>
      <c r="I856" s="128">
        <v>2332.25</v>
      </c>
      <c r="J856" s="128">
        <v>0</v>
      </c>
      <c r="K856" s="129">
        <f t="shared" si="13"/>
        <v>2332.25</v>
      </c>
      <c r="L856" s="130" t="s">
        <v>1420</v>
      </c>
    </row>
    <row r="857" spans="1:12" ht="33.75">
      <c r="A857" s="334">
        <v>513</v>
      </c>
      <c r="B857" s="125" t="str">
        <f>+VLOOKUP(A857,'[1]LISTA FILTRADO'!$A$2:$B$620,2,FALSE)</f>
        <v>Yacimientos Petrolíferos Fiscales Bolivianos</v>
      </c>
      <c r="C857" s="126">
        <v>42822</v>
      </c>
      <c r="D857" s="126" t="s">
        <v>2628</v>
      </c>
      <c r="E857" s="127" t="s">
        <v>11</v>
      </c>
      <c r="F857" s="127">
        <v>883199</v>
      </c>
      <c r="G857" s="127"/>
      <c r="H857" s="335" t="s">
        <v>2629</v>
      </c>
      <c r="I857" s="128">
        <v>527.18000000000006</v>
      </c>
      <c r="J857" s="128">
        <v>0</v>
      </c>
      <c r="K857" s="129">
        <f t="shared" si="13"/>
        <v>527.18000000000006</v>
      </c>
      <c r="L857" s="130" t="s">
        <v>1420</v>
      </c>
    </row>
    <row r="858" spans="1:12" ht="33.75">
      <c r="A858" s="334" t="s">
        <v>626</v>
      </c>
      <c r="B858" s="125" t="str">
        <f>+VLOOKUP(A858,'[1]LISTA FILTRADO'!$A$2:$B$620,2,FALSE)</f>
        <v>Dirección General De Programación Y Operaciones Del Tesoro</v>
      </c>
      <c r="C858" s="126">
        <v>42822</v>
      </c>
      <c r="D858" s="126" t="s">
        <v>1686</v>
      </c>
      <c r="E858" s="127" t="s">
        <v>6</v>
      </c>
      <c r="F858" s="127">
        <v>883154</v>
      </c>
      <c r="G858" s="127"/>
      <c r="H858" s="335" t="s">
        <v>1687</v>
      </c>
      <c r="I858" s="128">
        <v>0</v>
      </c>
      <c r="J858" s="128">
        <v>3068</v>
      </c>
      <c r="K858" s="129">
        <f t="shared" si="13"/>
        <v>3068</v>
      </c>
      <c r="L858" s="130" t="s">
        <v>1420</v>
      </c>
    </row>
    <row r="859" spans="1:12" ht="22.5">
      <c r="A859" s="334">
        <v>86</v>
      </c>
      <c r="B859" s="125" t="str">
        <f>+VLOOKUP(A859,'[1]LISTA FILTRADO'!$A$2:$B$620,2,FALSE)</f>
        <v>Ministerio De Medio Ambiente Y Agua</v>
      </c>
      <c r="C859" s="126">
        <v>42823</v>
      </c>
      <c r="D859" s="126" t="s">
        <v>1891</v>
      </c>
      <c r="E859" s="127" t="s">
        <v>11</v>
      </c>
      <c r="F859" s="127">
        <v>883370</v>
      </c>
      <c r="G859" s="127"/>
      <c r="H859" s="335" t="s">
        <v>1892</v>
      </c>
      <c r="I859" s="128">
        <v>50</v>
      </c>
      <c r="J859" s="128">
        <v>0</v>
      </c>
      <c r="K859" s="129">
        <f t="shared" si="13"/>
        <v>50</v>
      </c>
      <c r="L859" s="130" t="s">
        <v>1420</v>
      </c>
    </row>
    <row r="860" spans="1:12" ht="33.75">
      <c r="A860" s="334">
        <v>373</v>
      </c>
      <c r="B860" s="125" t="str">
        <f>+VLOOKUP(A860,'[1]LISTA FILTRADO'!$A$2:$B$620,2,FALSE)</f>
        <v>Fondo de Desarrollo Indigena</v>
      </c>
      <c r="C860" s="126">
        <v>42823</v>
      </c>
      <c r="D860" s="126" t="s">
        <v>2126</v>
      </c>
      <c r="E860" s="127" t="s">
        <v>6</v>
      </c>
      <c r="F860" s="127">
        <v>883351</v>
      </c>
      <c r="G860" s="127"/>
      <c r="H860" s="335" t="s">
        <v>2127</v>
      </c>
      <c r="I860" s="128">
        <v>0</v>
      </c>
      <c r="J860" s="128">
        <v>5598</v>
      </c>
      <c r="K860" s="129">
        <f t="shared" si="13"/>
        <v>5598</v>
      </c>
      <c r="L860" s="130" t="s">
        <v>1420</v>
      </c>
    </row>
    <row r="861" spans="1:12" ht="33.75">
      <c r="A861" s="334" t="s">
        <v>626</v>
      </c>
      <c r="B861" s="125" t="str">
        <f>+VLOOKUP(A861,'[1]LISTA FILTRADO'!$A$2:$B$620,2,FALSE)</f>
        <v>Dirección General De Programación Y Operaciones Del Tesoro</v>
      </c>
      <c r="C861" s="126">
        <v>42823</v>
      </c>
      <c r="D861" s="126" t="s">
        <v>1688</v>
      </c>
      <c r="E861" s="127" t="s">
        <v>6</v>
      </c>
      <c r="F861" s="127">
        <v>883242</v>
      </c>
      <c r="G861" s="127"/>
      <c r="H861" s="335" t="s">
        <v>1689</v>
      </c>
      <c r="I861" s="128">
        <v>0</v>
      </c>
      <c r="J861" s="128">
        <v>16498.3</v>
      </c>
      <c r="K861" s="129">
        <f t="shared" si="13"/>
        <v>16498.3</v>
      </c>
      <c r="L861" s="130" t="s">
        <v>1420</v>
      </c>
    </row>
    <row r="862" spans="1:12" ht="33.75">
      <c r="A862" s="334">
        <v>513</v>
      </c>
      <c r="B862" s="125" t="str">
        <f>+VLOOKUP(A862,'[1]LISTA FILTRADO'!$A$2:$B$620,2,FALSE)</f>
        <v>Yacimientos Petrolíferos Fiscales Bolivianos</v>
      </c>
      <c r="C862" s="126">
        <v>42823</v>
      </c>
      <c r="D862" s="126" t="s">
        <v>2630</v>
      </c>
      <c r="E862" s="127" t="s">
        <v>15</v>
      </c>
      <c r="F862" s="127">
        <v>410625</v>
      </c>
      <c r="G862" s="127"/>
      <c r="H862" s="335" t="s">
        <v>2631</v>
      </c>
      <c r="I862" s="128">
        <v>50</v>
      </c>
      <c r="J862" s="128">
        <v>0</v>
      </c>
      <c r="K862" s="129">
        <f t="shared" si="13"/>
        <v>50</v>
      </c>
      <c r="L862" s="130" t="s">
        <v>1420</v>
      </c>
    </row>
    <row r="863" spans="1:12" ht="33.75">
      <c r="A863" s="334">
        <v>513</v>
      </c>
      <c r="B863" s="125" t="str">
        <f>+VLOOKUP(A863,'[1]LISTA FILTRADO'!$A$2:$B$620,2,FALSE)</f>
        <v>Yacimientos Petrolíferos Fiscales Bolivianos</v>
      </c>
      <c r="C863" s="126">
        <v>42823</v>
      </c>
      <c r="D863" s="126" t="s">
        <v>2632</v>
      </c>
      <c r="E863" s="127" t="s">
        <v>15</v>
      </c>
      <c r="F863" s="127">
        <v>410622</v>
      </c>
      <c r="G863" s="127"/>
      <c r="H863" s="335" t="s">
        <v>2633</v>
      </c>
      <c r="I863" s="128">
        <v>50</v>
      </c>
      <c r="J863" s="128">
        <v>0</v>
      </c>
      <c r="K863" s="129">
        <f t="shared" si="13"/>
        <v>50</v>
      </c>
      <c r="L863" s="130" t="s">
        <v>1420</v>
      </c>
    </row>
    <row r="864" spans="1:12" ht="33.75">
      <c r="A864" s="334">
        <v>513</v>
      </c>
      <c r="B864" s="125" t="str">
        <f>+VLOOKUP(A864,'[1]LISTA FILTRADO'!$A$2:$B$620,2,FALSE)</f>
        <v>Yacimientos Petrolíferos Fiscales Bolivianos</v>
      </c>
      <c r="C864" s="126">
        <v>42823</v>
      </c>
      <c r="D864" s="126" t="s">
        <v>2634</v>
      </c>
      <c r="E864" s="127" t="s">
        <v>15</v>
      </c>
      <c r="F864" s="127">
        <v>410619</v>
      </c>
      <c r="G864" s="127"/>
      <c r="H864" s="335" t="s">
        <v>2635</v>
      </c>
      <c r="I864" s="128">
        <v>50</v>
      </c>
      <c r="J864" s="128">
        <v>0</v>
      </c>
      <c r="K864" s="129">
        <f t="shared" si="13"/>
        <v>50</v>
      </c>
      <c r="L864" s="130" t="s">
        <v>1420</v>
      </c>
    </row>
    <row r="865" spans="1:12" ht="33.75">
      <c r="A865" s="334">
        <v>680</v>
      </c>
      <c r="B865" s="125" t="str">
        <f>+VLOOKUP(A865,'[1]LISTA FILTRADO'!$A$2:$B$620,2,FALSE)</f>
        <v>Contraloria General Del Estado</v>
      </c>
      <c r="C865" s="126">
        <v>42823</v>
      </c>
      <c r="D865" s="126" t="s">
        <v>2801</v>
      </c>
      <c r="E865" s="127" t="s">
        <v>15</v>
      </c>
      <c r="F865" s="127">
        <v>411246</v>
      </c>
      <c r="G865" s="127"/>
      <c r="H865" s="335" t="s">
        <v>2802</v>
      </c>
      <c r="I865" s="128">
        <v>311.85000000000002</v>
      </c>
      <c r="J865" s="128">
        <v>0</v>
      </c>
      <c r="K865" s="129">
        <f t="shared" si="13"/>
        <v>311.85000000000002</v>
      </c>
      <c r="L865" s="130" t="s">
        <v>1420</v>
      </c>
    </row>
    <row r="866" spans="1:12" ht="33.75">
      <c r="A866" s="334">
        <v>52</v>
      </c>
      <c r="B866" s="125" t="str">
        <f>+VLOOKUP(A866,'[1]LISTA FILTRADO'!$A$2:$B$620,2,FALSE)</f>
        <v>Ministerio De Culturas Y Turismo</v>
      </c>
      <c r="C866" s="126">
        <v>42823</v>
      </c>
      <c r="D866" s="126" t="s">
        <v>1860</v>
      </c>
      <c r="E866" s="127" t="s">
        <v>15</v>
      </c>
      <c r="F866" s="127">
        <v>1985</v>
      </c>
      <c r="G866" s="127"/>
      <c r="H866" s="335" t="s">
        <v>1861</v>
      </c>
      <c r="I866" s="128">
        <v>407.2</v>
      </c>
      <c r="J866" s="128">
        <v>0</v>
      </c>
      <c r="K866" s="129">
        <f t="shared" si="13"/>
        <v>407.2</v>
      </c>
      <c r="L866" s="130" t="s">
        <v>1420</v>
      </c>
    </row>
    <row r="867" spans="1:12" ht="56.25">
      <c r="A867" s="334">
        <v>224</v>
      </c>
      <c r="B867" s="125" t="str">
        <f>+VLOOKUP(A867,'[1]LISTA FILTRADO'!$A$2:$B$620,2,FALSE)</f>
        <v>Insumos Bolivia</v>
      </c>
      <c r="C867" s="126">
        <v>42823</v>
      </c>
      <c r="D867" s="126" t="s">
        <v>1969</v>
      </c>
      <c r="E867" s="127" t="s">
        <v>15</v>
      </c>
      <c r="F867" s="127">
        <v>1991</v>
      </c>
      <c r="G867" s="127"/>
      <c r="H867" s="335" t="s">
        <v>1970</v>
      </c>
      <c r="I867" s="128">
        <v>283.38</v>
      </c>
      <c r="J867" s="128">
        <v>0</v>
      </c>
      <c r="K867" s="129">
        <f t="shared" si="13"/>
        <v>283.38</v>
      </c>
      <c r="L867" s="130" t="s">
        <v>1420</v>
      </c>
    </row>
    <row r="868" spans="1:12" ht="22.5">
      <c r="A868" s="334">
        <v>513</v>
      </c>
      <c r="B868" s="125" t="str">
        <f>+VLOOKUP(A868,'[1]LISTA FILTRADO'!$A$2:$B$620,2,FALSE)</f>
        <v>Yacimientos Petrolíferos Fiscales Bolivianos</v>
      </c>
      <c r="C868" s="126">
        <v>42823</v>
      </c>
      <c r="D868" s="126" t="s">
        <v>2636</v>
      </c>
      <c r="E868" s="127" t="s">
        <v>15</v>
      </c>
      <c r="F868" s="127">
        <v>411494</v>
      </c>
      <c r="G868" s="127"/>
      <c r="H868" s="335" t="s">
        <v>2637</v>
      </c>
      <c r="I868" s="128">
        <v>50</v>
      </c>
      <c r="J868" s="128">
        <v>0</v>
      </c>
      <c r="K868" s="129">
        <f t="shared" si="13"/>
        <v>50</v>
      </c>
      <c r="L868" s="130" t="s">
        <v>1420</v>
      </c>
    </row>
    <row r="869" spans="1:12" ht="45">
      <c r="A869" s="334" t="s">
        <v>626</v>
      </c>
      <c r="B869" s="125" t="str">
        <f>+VLOOKUP(A869,'[1]LISTA FILTRADO'!$A$2:$B$620,2,FALSE)</f>
        <v>Dirección General De Programación Y Operaciones Del Tesoro</v>
      </c>
      <c r="C869" s="126">
        <v>42824</v>
      </c>
      <c r="D869" s="126" t="s">
        <v>3013</v>
      </c>
      <c r="E869" s="127" t="s">
        <v>6</v>
      </c>
      <c r="F869" s="127">
        <v>883595</v>
      </c>
      <c r="G869" s="127"/>
      <c r="H869" s="335" t="s">
        <v>3014</v>
      </c>
      <c r="I869" s="128">
        <v>0</v>
      </c>
      <c r="J869" s="128">
        <v>194</v>
      </c>
      <c r="K869" s="129">
        <f t="shared" si="13"/>
        <v>194</v>
      </c>
      <c r="L869" s="130" t="s">
        <v>1420</v>
      </c>
    </row>
    <row r="870" spans="1:12" ht="33.75">
      <c r="A870" s="334">
        <v>513</v>
      </c>
      <c r="B870" s="125" t="str">
        <f>+VLOOKUP(A870,'[1]LISTA FILTRADO'!$A$2:$B$620,2,FALSE)</f>
        <v>Yacimientos Petrolíferos Fiscales Bolivianos</v>
      </c>
      <c r="C870" s="126">
        <v>42824</v>
      </c>
      <c r="D870" s="126" t="s">
        <v>2638</v>
      </c>
      <c r="E870" s="127" t="s">
        <v>11</v>
      </c>
      <c r="F870" s="127">
        <v>883406</v>
      </c>
      <c r="G870" s="127"/>
      <c r="H870" s="335" t="s">
        <v>2639</v>
      </c>
      <c r="I870" s="128">
        <v>270</v>
      </c>
      <c r="J870" s="128">
        <v>0</v>
      </c>
      <c r="K870" s="129">
        <f t="shared" si="13"/>
        <v>270</v>
      </c>
      <c r="L870" s="130" t="s">
        <v>1420</v>
      </c>
    </row>
    <row r="871" spans="1:12" ht="33.75">
      <c r="A871" s="334" t="s">
        <v>627</v>
      </c>
      <c r="B871" s="125" t="str">
        <f>+VLOOKUP(A871,'[1]LISTA FILTRADO'!$A$2:$B$620,2,FALSE)</f>
        <v>Dirección General De Crédito Público</v>
      </c>
      <c r="C871" s="126">
        <v>42824</v>
      </c>
      <c r="D871" s="126" t="s">
        <v>3620</v>
      </c>
      <c r="E871" s="127" t="s">
        <v>6</v>
      </c>
      <c r="F871" s="127">
        <v>819223</v>
      </c>
      <c r="G871" s="127"/>
      <c r="H871" s="335" t="s">
        <v>3621</v>
      </c>
      <c r="I871" s="128">
        <v>0</v>
      </c>
      <c r="J871" s="128">
        <v>4000</v>
      </c>
      <c r="K871" s="129">
        <f t="shared" si="13"/>
        <v>4000</v>
      </c>
      <c r="L871" s="130" t="s">
        <v>1420</v>
      </c>
    </row>
    <row r="872" spans="1:12" ht="22.5">
      <c r="A872" s="334">
        <v>513</v>
      </c>
      <c r="B872" s="125" t="str">
        <f>+VLOOKUP(A872,'[1]LISTA FILTRADO'!$A$2:$B$620,2,FALSE)</f>
        <v>Yacimientos Petrolíferos Fiscales Bolivianos</v>
      </c>
      <c r="C872" s="126">
        <v>42824</v>
      </c>
      <c r="D872" s="126" t="s">
        <v>2640</v>
      </c>
      <c r="E872" s="127" t="s">
        <v>15</v>
      </c>
      <c r="F872" s="127">
        <v>412697</v>
      </c>
      <c r="G872" s="127"/>
      <c r="H872" s="335" t="s">
        <v>2641</v>
      </c>
      <c r="I872" s="128">
        <v>50</v>
      </c>
      <c r="J872" s="128">
        <v>0</v>
      </c>
      <c r="K872" s="129">
        <f t="shared" si="13"/>
        <v>50</v>
      </c>
      <c r="L872" s="130" t="s">
        <v>1420</v>
      </c>
    </row>
    <row r="873" spans="1:12" ht="45">
      <c r="A873" s="334">
        <v>576</v>
      </c>
      <c r="B873" s="125" t="str">
        <f>+VLOOKUP(A873,'[1]LISTA FILTRADO'!$A$2:$B$620,2,FALSE)</f>
        <v>Cartones De Bolivia</v>
      </c>
      <c r="C873" s="126">
        <v>42824</v>
      </c>
      <c r="D873" s="126" t="s">
        <v>2738</v>
      </c>
      <c r="E873" s="127" t="s">
        <v>15</v>
      </c>
      <c r="F873" s="127">
        <v>1997</v>
      </c>
      <c r="G873" s="127"/>
      <c r="H873" s="335" t="s">
        <v>2739</v>
      </c>
      <c r="I873" s="128">
        <v>289.89</v>
      </c>
      <c r="J873" s="128">
        <v>0</v>
      </c>
      <c r="K873" s="129">
        <f t="shared" si="13"/>
        <v>289.89</v>
      </c>
      <c r="L873" s="130" t="s">
        <v>1420</v>
      </c>
    </row>
    <row r="874" spans="1:12" ht="56.25">
      <c r="A874" s="334">
        <v>680</v>
      </c>
      <c r="B874" s="125" t="str">
        <f>+VLOOKUP(A874,'[1]LISTA FILTRADO'!$A$2:$B$620,2,FALSE)</f>
        <v>Contraloria General Del Estado</v>
      </c>
      <c r="C874" s="126">
        <v>42824</v>
      </c>
      <c r="D874" s="126" t="s">
        <v>2803</v>
      </c>
      <c r="E874" s="127" t="s">
        <v>1286</v>
      </c>
      <c r="F874" s="127">
        <v>1987</v>
      </c>
      <c r="G874" s="127"/>
      <c r="H874" s="335" t="s">
        <v>2804</v>
      </c>
      <c r="I874" s="128">
        <v>0.57000000000000006</v>
      </c>
      <c r="J874" s="128">
        <v>0</v>
      </c>
      <c r="K874" s="129">
        <f t="shared" si="13"/>
        <v>0.57000000000000006</v>
      </c>
      <c r="L874" s="130" t="s">
        <v>1420</v>
      </c>
    </row>
    <row r="875" spans="1:12" ht="45">
      <c r="A875" s="334">
        <v>680</v>
      </c>
      <c r="B875" s="125" t="str">
        <f>+VLOOKUP(A875,'[1]LISTA FILTRADO'!$A$2:$B$620,2,FALSE)</f>
        <v>Contraloria General Del Estado</v>
      </c>
      <c r="C875" s="126">
        <v>42824</v>
      </c>
      <c r="D875" s="126" t="s">
        <v>2805</v>
      </c>
      <c r="E875" s="127" t="s">
        <v>15</v>
      </c>
      <c r="F875" s="127">
        <v>1987</v>
      </c>
      <c r="G875" s="127"/>
      <c r="H875" s="335" t="s">
        <v>2806</v>
      </c>
      <c r="I875" s="128">
        <v>270.07</v>
      </c>
      <c r="J875" s="128">
        <v>0</v>
      </c>
      <c r="K875" s="129">
        <f t="shared" si="13"/>
        <v>270.07</v>
      </c>
      <c r="L875" s="130" t="s">
        <v>1420</v>
      </c>
    </row>
    <row r="876" spans="1:12" ht="56.25">
      <c r="A876" s="334">
        <v>680</v>
      </c>
      <c r="B876" s="125" t="str">
        <f>+VLOOKUP(A876,'[1]LISTA FILTRADO'!$A$2:$B$620,2,FALSE)</f>
        <v>Contraloria General Del Estado</v>
      </c>
      <c r="C876" s="126">
        <v>42824</v>
      </c>
      <c r="D876" s="126" t="s">
        <v>2807</v>
      </c>
      <c r="E876" s="127" t="s">
        <v>1286</v>
      </c>
      <c r="F876" s="127">
        <v>1986</v>
      </c>
      <c r="G876" s="127"/>
      <c r="H876" s="335" t="s">
        <v>2808</v>
      </c>
      <c r="I876" s="128">
        <v>18.650000000000002</v>
      </c>
      <c r="J876" s="128">
        <v>0</v>
      </c>
      <c r="K876" s="129">
        <f t="shared" si="13"/>
        <v>18.650000000000002</v>
      </c>
      <c r="L876" s="130" t="s">
        <v>1420</v>
      </c>
    </row>
    <row r="877" spans="1:12" ht="45">
      <c r="A877" s="334">
        <v>680</v>
      </c>
      <c r="B877" s="125" t="str">
        <f>+VLOOKUP(A877,'[1]LISTA FILTRADO'!$A$2:$B$620,2,FALSE)</f>
        <v>Contraloria General Del Estado</v>
      </c>
      <c r="C877" s="126">
        <v>42824</v>
      </c>
      <c r="D877" s="126" t="s">
        <v>2809</v>
      </c>
      <c r="E877" s="127" t="s">
        <v>15</v>
      </c>
      <c r="F877" s="127">
        <v>1986</v>
      </c>
      <c r="G877" s="127"/>
      <c r="H877" s="335" t="s">
        <v>2810</v>
      </c>
      <c r="I877" s="128">
        <v>273.29000000000002</v>
      </c>
      <c r="J877" s="128">
        <v>0</v>
      </c>
      <c r="K877" s="129">
        <f t="shared" si="13"/>
        <v>273.29000000000002</v>
      </c>
      <c r="L877" s="130" t="s">
        <v>1420</v>
      </c>
    </row>
    <row r="878" spans="1:12" ht="33.75">
      <c r="A878" s="334">
        <v>513</v>
      </c>
      <c r="B878" s="125" t="str">
        <f>+VLOOKUP(A878,'[1]LISTA FILTRADO'!$A$2:$B$620,2,FALSE)</f>
        <v>Yacimientos Petrolíferos Fiscales Bolivianos</v>
      </c>
      <c r="C878" s="126">
        <v>42824</v>
      </c>
      <c r="D878" s="126" t="s">
        <v>2642</v>
      </c>
      <c r="E878" s="127" t="s">
        <v>15</v>
      </c>
      <c r="F878" s="127">
        <v>1999</v>
      </c>
      <c r="G878" s="127"/>
      <c r="H878" s="335" t="s">
        <v>2643</v>
      </c>
      <c r="I878" s="128">
        <v>37495.1</v>
      </c>
      <c r="J878" s="128">
        <v>0</v>
      </c>
      <c r="K878" s="129">
        <f t="shared" si="13"/>
        <v>37495.1</v>
      </c>
      <c r="L878" s="130" t="s">
        <v>1420</v>
      </c>
    </row>
    <row r="879" spans="1:12" ht="33.75">
      <c r="A879" s="334">
        <v>513</v>
      </c>
      <c r="B879" s="125" t="str">
        <f>+VLOOKUP(A879,'[1]LISTA FILTRADO'!$A$2:$B$620,2,FALSE)</f>
        <v>Yacimientos Petrolíferos Fiscales Bolivianos</v>
      </c>
      <c r="C879" s="126">
        <v>42824</v>
      </c>
      <c r="D879" s="126" t="s">
        <v>2644</v>
      </c>
      <c r="E879" s="127" t="s">
        <v>15</v>
      </c>
      <c r="F879" s="127">
        <v>411887</v>
      </c>
      <c r="G879" s="127"/>
      <c r="H879" s="335" t="s">
        <v>2645</v>
      </c>
      <c r="I879" s="128">
        <v>50</v>
      </c>
      <c r="J879" s="128">
        <v>0</v>
      </c>
      <c r="K879" s="129">
        <f t="shared" si="13"/>
        <v>50</v>
      </c>
      <c r="L879" s="130" t="s">
        <v>1420</v>
      </c>
    </row>
    <row r="880" spans="1:12" ht="33.75">
      <c r="A880" s="334">
        <v>513</v>
      </c>
      <c r="B880" s="125" t="str">
        <f>+VLOOKUP(A880,'[1]LISTA FILTRADO'!$A$2:$B$620,2,FALSE)</f>
        <v>Yacimientos Petrolíferos Fiscales Bolivianos</v>
      </c>
      <c r="C880" s="126">
        <v>42824</v>
      </c>
      <c r="D880" s="126" t="s">
        <v>2646</v>
      </c>
      <c r="E880" s="127" t="s">
        <v>15</v>
      </c>
      <c r="F880" s="127">
        <v>411882</v>
      </c>
      <c r="G880" s="127"/>
      <c r="H880" s="335" t="s">
        <v>2647</v>
      </c>
      <c r="I880" s="128">
        <v>50</v>
      </c>
      <c r="J880" s="128">
        <v>0</v>
      </c>
      <c r="K880" s="129">
        <f t="shared" si="13"/>
        <v>50</v>
      </c>
      <c r="L880" s="130" t="s">
        <v>1420</v>
      </c>
    </row>
    <row r="881" spans="1:12" ht="33.75">
      <c r="A881" s="334">
        <v>513</v>
      </c>
      <c r="B881" s="125" t="str">
        <f>+VLOOKUP(A881,'[1]LISTA FILTRADO'!$A$2:$B$620,2,FALSE)</f>
        <v>Yacimientos Petrolíferos Fiscales Bolivianos</v>
      </c>
      <c r="C881" s="126">
        <v>42824</v>
      </c>
      <c r="D881" s="126" t="s">
        <v>2648</v>
      </c>
      <c r="E881" s="127" t="s">
        <v>15</v>
      </c>
      <c r="F881" s="127">
        <v>411753</v>
      </c>
      <c r="G881" s="127"/>
      <c r="H881" s="335" t="s">
        <v>2649</v>
      </c>
      <c r="I881" s="128">
        <v>50</v>
      </c>
      <c r="J881" s="128">
        <v>0</v>
      </c>
      <c r="K881" s="129">
        <f t="shared" si="13"/>
        <v>50</v>
      </c>
      <c r="L881" s="130" t="s">
        <v>1420</v>
      </c>
    </row>
    <row r="882" spans="1:12" ht="22.5">
      <c r="A882" s="334">
        <v>513</v>
      </c>
      <c r="B882" s="125" t="str">
        <f>+VLOOKUP(A882,'[1]LISTA FILTRADO'!$A$2:$B$620,2,FALSE)</f>
        <v>Yacimientos Petrolíferos Fiscales Bolivianos</v>
      </c>
      <c r="C882" s="126">
        <v>42824</v>
      </c>
      <c r="D882" s="126" t="s">
        <v>2650</v>
      </c>
      <c r="E882" s="127" t="s">
        <v>15</v>
      </c>
      <c r="F882" s="127">
        <v>411732</v>
      </c>
      <c r="G882" s="127"/>
      <c r="H882" s="335" t="s">
        <v>2651</v>
      </c>
      <c r="I882" s="128">
        <v>50</v>
      </c>
      <c r="J882" s="128">
        <v>0</v>
      </c>
      <c r="K882" s="129">
        <f t="shared" si="13"/>
        <v>50</v>
      </c>
      <c r="L882" s="130" t="s">
        <v>1420</v>
      </c>
    </row>
    <row r="883" spans="1:12">
      <c r="A883" s="334" t="s">
        <v>1307</v>
      </c>
      <c r="B883" s="125" t="str">
        <f>+VLOOKUP(A883,'[1]LISTA FILTRADO'!$A$2:$B$620,2,FALSE)</f>
        <v>GRACOS</v>
      </c>
      <c r="C883" s="126">
        <v>42825</v>
      </c>
      <c r="D883" s="126" t="s">
        <v>3881</v>
      </c>
      <c r="E883" s="127" t="s">
        <v>13</v>
      </c>
      <c r="F883" s="127">
        <v>367436</v>
      </c>
      <c r="G883" s="127"/>
      <c r="H883" s="335" t="s">
        <v>1308</v>
      </c>
      <c r="I883" s="128">
        <v>10425726.199999999</v>
      </c>
      <c r="J883" s="128">
        <v>0</v>
      </c>
      <c r="K883" s="129">
        <f t="shared" si="13"/>
        <v>10425726.199999999</v>
      </c>
      <c r="L883" s="130" t="s">
        <v>1420</v>
      </c>
    </row>
    <row r="884" spans="1:12">
      <c r="A884" s="334" t="s">
        <v>1307</v>
      </c>
      <c r="B884" s="125" t="str">
        <f>+VLOOKUP(A884,'[1]LISTA FILTRADO'!$A$2:$B$620,2,FALSE)</f>
        <v>GRACOS</v>
      </c>
      <c r="C884" s="126">
        <v>42825</v>
      </c>
      <c r="D884" s="126" t="s">
        <v>3882</v>
      </c>
      <c r="E884" s="127" t="s">
        <v>13</v>
      </c>
      <c r="F884" s="127">
        <v>367434</v>
      </c>
      <c r="G884" s="127"/>
      <c r="H884" s="335" t="s">
        <v>1308</v>
      </c>
      <c r="I884" s="128">
        <v>10425726.199999999</v>
      </c>
      <c r="J884" s="128">
        <v>0</v>
      </c>
      <c r="K884" s="129">
        <f t="shared" si="13"/>
        <v>10425726.199999999</v>
      </c>
      <c r="L884" s="130" t="s">
        <v>1420</v>
      </c>
    </row>
    <row r="885" spans="1:12">
      <c r="A885" s="334" t="s">
        <v>1307</v>
      </c>
      <c r="B885" s="125" t="str">
        <f>+VLOOKUP(A885,'[1]LISTA FILTRADO'!$A$2:$B$620,2,FALSE)</f>
        <v>GRACOS</v>
      </c>
      <c r="C885" s="126">
        <v>42825</v>
      </c>
      <c r="D885" s="126" t="s">
        <v>3883</v>
      </c>
      <c r="E885" s="127" t="s">
        <v>13</v>
      </c>
      <c r="F885" s="127">
        <v>367432</v>
      </c>
      <c r="G885" s="127"/>
      <c r="H885" s="335" t="s">
        <v>1308</v>
      </c>
      <c r="I885" s="128">
        <v>10425726.199999999</v>
      </c>
      <c r="J885" s="128">
        <v>0</v>
      </c>
      <c r="K885" s="129">
        <f t="shared" si="13"/>
        <v>10425726.199999999</v>
      </c>
      <c r="L885" s="130" t="s">
        <v>1420</v>
      </c>
    </row>
    <row r="886" spans="1:12">
      <c r="A886" s="334" t="s">
        <v>1307</v>
      </c>
      <c r="B886" s="125" t="str">
        <f>+VLOOKUP(A886,'[1]LISTA FILTRADO'!$A$2:$B$620,2,FALSE)</f>
        <v>GRACOS</v>
      </c>
      <c r="C886" s="126">
        <v>42825</v>
      </c>
      <c r="D886" s="126" t="s">
        <v>3884</v>
      </c>
      <c r="E886" s="127" t="s">
        <v>13</v>
      </c>
      <c r="F886" s="127">
        <v>367430</v>
      </c>
      <c r="G886" s="127"/>
      <c r="H886" s="335" t="s">
        <v>1308</v>
      </c>
      <c r="I886" s="128">
        <v>3795842.09</v>
      </c>
      <c r="J886" s="128">
        <v>0</v>
      </c>
      <c r="K886" s="129">
        <f t="shared" si="13"/>
        <v>3795842.09</v>
      </c>
      <c r="L886" s="130" t="s">
        <v>1420</v>
      </c>
    </row>
    <row r="887" spans="1:12">
      <c r="A887" s="334" t="s">
        <v>1307</v>
      </c>
      <c r="B887" s="125" t="str">
        <f>+VLOOKUP(A887,'[1]LISTA FILTRADO'!$A$2:$B$620,2,FALSE)</f>
        <v>GRACOS</v>
      </c>
      <c r="C887" s="126">
        <v>42825</v>
      </c>
      <c r="D887" s="126" t="s">
        <v>3885</v>
      </c>
      <c r="E887" s="127" t="s">
        <v>13</v>
      </c>
      <c r="F887" s="127">
        <v>367428</v>
      </c>
      <c r="G887" s="127"/>
      <c r="H887" s="335" t="s">
        <v>1308</v>
      </c>
      <c r="I887" s="128">
        <v>3795842.09</v>
      </c>
      <c r="J887" s="128">
        <v>0</v>
      </c>
      <c r="K887" s="129">
        <f t="shared" si="13"/>
        <v>3795842.09</v>
      </c>
      <c r="L887" s="130" t="s">
        <v>1420</v>
      </c>
    </row>
    <row r="888" spans="1:12">
      <c r="A888" s="334" t="s">
        <v>1307</v>
      </c>
      <c r="B888" s="125" t="str">
        <f>+VLOOKUP(A888,'[1]LISTA FILTRADO'!$A$2:$B$620,2,FALSE)</f>
        <v>GRACOS</v>
      </c>
      <c r="C888" s="126">
        <v>42825</v>
      </c>
      <c r="D888" s="126" t="s">
        <v>3886</v>
      </c>
      <c r="E888" s="127" t="s">
        <v>13</v>
      </c>
      <c r="F888" s="127">
        <v>367426</v>
      </c>
      <c r="G888" s="127"/>
      <c r="H888" s="335" t="s">
        <v>1308</v>
      </c>
      <c r="I888" s="128">
        <v>3795842.09</v>
      </c>
      <c r="J888" s="128">
        <v>0</v>
      </c>
      <c r="K888" s="129">
        <f t="shared" si="13"/>
        <v>3795842.09</v>
      </c>
      <c r="L888" s="130" t="s">
        <v>1420</v>
      </c>
    </row>
    <row r="889" spans="1:12">
      <c r="A889" s="334" t="s">
        <v>1307</v>
      </c>
      <c r="B889" s="125" t="str">
        <f>+VLOOKUP(A889,'[1]LISTA FILTRADO'!$A$2:$B$620,2,FALSE)</f>
        <v>GRACOS</v>
      </c>
      <c r="C889" s="126">
        <v>42825</v>
      </c>
      <c r="D889" s="126" t="s">
        <v>3887</v>
      </c>
      <c r="E889" s="127" t="s">
        <v>13</v>
      </c>
      <c r="F889" s="127">
        <v>367424</v>
      </c>
      <c r="G889" s="127"/>
      <c r="H889" s="335" t="s">
        <v>1308</v>
      </c>
      <c r="I889" s="128">
        <v>3795842.09</v>
      </c>
      <c r="J889" s="128">
        <v>0</v>
      </c>
      <c r="K889" s="129">
        <f t="shared" si="13"/>
        <v>3795842.09</v>
      </c>
      <c r="L889" s="130" t="s">
        <v>1420</v>
      </c>
    </row>
    <row r="890" spans="1:12">
      <c r="A890" s="334" t="s">
        <v>1307</v>
      </c>
      <c r="B890" s="125" t="str">
        <f>+VLOOKUP(A890,'[1]LISTA FILTRADO'!$A$2:$B$620,2,FALSE)</f>
        <v>GRACOS</v>
      </c>
      <c r="C890" s="126">
        <v>42825</v>
      </c>
      <c r="D890" s="126" t="s">
        <v>3888</v>
      </c>
      <c r="E890" s="127" t="s">
        <v>13</v>
      </c>
      <c r="F890" s="127">
        <v>367422</v>
      </c>
      <c r="G890" s="127"/>
      <c r="H890" s="335" t="s">
        <v>1308</v>
      </c>
      <c r="I890" s="128">
        <v>3795842.09</v>
      </c>
      <c r="J890" s="128">
        <v>0</v>
      </c>
      <c r="K890" s="129">
        <f t="shared" si="13"/>
        <v>3795842.09</v>
      </c>
      <c r="L890" s="130" t="s">
        <v>1420</v>
      </c>
    </row>
    <row r="891" spans="1:12">
      <c r="A891" s="334" t="s">
        <v>1307</v>
      </c>
      <c r="B891" s="125" t="str">
        <f>+VLOOKUP(A891,'[1]LISTA FILTRADO'!$A$2:$B$620,2,FALSE)</f>
        <v>GRACOS</v>
      </c>
      <c r="C891" s="126">
        <v>42825</v>
      </c>
      <c r="D891" s="126" t="s">
        <v>3889</v>
      </c>
      <c r="E891" s="127" t="s">
        <v>13</v>
      </c>
      <c r="F891" s="127">
        <v>367420</v>
      </c>
      <c r="G891" s="127"/>
      <c r="H891" s="335" t="s">
        <v>1308</v>
      </c>
      <c r="I891" s="128">
        <v>4480971.1399999997</v>
      </c>
      <c r="J891" s="128">
        <v>0</v>
      </c>
      <c r="K891" s="129">
        <f t="shared" si="13"/>
        <v>4480971.1399999997</v>
      </c>
      <c r="L891" s="130" t="s">
        <v>1420</v>
      </c>
    </row>
    <row r="892" spans="1:12">
      <c r="A892" s="334" t="s">
        <v>1307</v>
      </c>
      <c r="B892" s="125" t="str">
        <f>+VLOOKUP(A892,'[1]LISTA FILTRADO'!$A$2:$B$620,2,FALSE)</f>
        <v>GRACOS</v>
      </c>
      <c r="C892" s="126">
        <v>42825</v>
      </c>
      <c r="D892" s="126" t="s">
        <v>3890</v>
      </c>
      <c r="E892" s="127" t="s">
        <v>13</v>
      </c>
      <c r="F892" s="127">
        <v>367418</v>
      </c>
      <c r="G892" s="127"/>
      <c r="H892" s="335" t="s">
        <v>1308</v>
      </c>
      <c r="I892" s="128">
        <v>4480971.1399999997</v>
      </c>
      <c r="J892" s="128">
        <v>0</v>
      </c>
      <c r="K892" s="129">
        <f t="shared" si="13"/>
        <v>4480971.1399999997</v>
      </c>
      <c r="L892" s="130" t="s">
        <v>1420</v>
      </c>
    </row>
    <row r="893" spans="1:12">
      <c r="A893" s="334" t="s">
        <v>1307</v>
      </c>
      <c r="B893" s="125" t="str">
        <f>+VLOOKUP(A893,'[1]LISTA FILTRADO'!$A$2:$B$620,2,FALSE)</f>
        <v>GRACOS</v>
      </c>
      <c r="C893" s="126">
        <v>42825</v>
      </c>
      <c r="D893" s="126" t="s">
        <v>3891</v>
      </c>
      <c r="E893" s="127" t="s">
        <v>13</v>
      </c>
      <c r="F893" s="127">
        <v>367416</v>
      </c>
      <c r="G893" s="127"/>
      <c r="H893" s="335" t="s">
        <v>1308</v>
      </c>
      <c r="I893" s="128">
        <v>4480971.1399999997</v>
      </c>
      <c r="J893" s="128">
        <v>0</v>
      </c>
      <c r="K893" s="129">
        <f t="shared" si="13"/>
        <v>4480971.1399999997</v>
      </c>
      <c r="L893" s="130" t="s">
        <v>1420</v>
      </c>
    </row>
    <row r="894" spans="1:12">
      <c r="A894" s="334" t="s">
        <v>1307</v>
      </c>
      <c r="B894" s="125" t="str">
        <f>+VLOOKUP(A894,'[1]LISTA FILTRADO'!$A$2:$B$620,2,FALSE)</f>
        <v>GRACOS</v>
      </c>
      <c r="C894" s="126">
        <v>42825</v>
      </c>
      <c r="D894" s="126" t="s">
        <v>3892</v>
      </c>
      <c r="E894" s="127" t="s">
        <v>13</v>
      </c>
      <c r="F894" s="127">
        <v>367414</v>
      </c>
      <c r="G894" s="127"/>
      <c r="H894" s="335" t="s">
        <v>1308</v>
      </c>
      <c r="I894" s="128">
        <v>4480971.1399999997</v>
      </c>
      <c r="J894" s="128">
        <v>0</v>
      </c>
      <c r="K894" s="129">
        <f t="shared" si="13"/>
        <v>4480971.1399999997</v>
      </c>
      <c r="L894" s="130" t="s">
        <v>1420</v>
      </c>
    </row>
    <row r="895" spans="1:12">
      <c r="A895" s="334" t="s">
        <v>1307</v>
      </c>
      <c r="B895" s="125" t="str">
        <f>+VLOOKUP(A895,'[1]LISTA FILTRADO'!$A$2:$B$620,2,FALSE)</f>
        <v>GRACOS</v>
      </c>
      <c r="C895" s="126">
        <v>42825</v>
      </c>
      <c r="D895" s="126" t="s">
        <v>3893</v>
      </c>
      <c r="E895" s="127" t="s">
        <v>13</v>
      </c>
      <c r="F895" s="127">
        <v>367412</v>
      </c>
      <c r="G895" s="127"/>
      <c r="H895" s="335" t="s">
        <v>1308</v>
      </c>
      <c r="I895" s="128">
        <v>4480971.1399999997</v>
      </c>
      <c r="J895" s="128">
        <v>0</v>
      </c>
      <c r="K895" s="129">
        <f t="shared" si="13"/>
        <v>4480971.1399999997</v>
      </c>
      <c r="L895" s="130" t="s">
        <v>1420</v>
      </c>
    </row>
    <row r="896" spans="1:12">
      <c r="A896" s="334" t="s">
        <v>1307</v>
      </c>
      <c r="B896" s="125" t="str">
        <f>+VLOOKUP(A896,'[1]LISTA FILTRADO'!$A$2:$B$620,2,FALSE)</f>
        <v>GRACOS</v>
      </c>
      <c r="C896" s="126">
        <v>42825</v>
      </c>
      <c r="D896" s="126" t="s">
        <v>3894</v>
      </c>
      <c r="E896" s="127" t="s">
        <v>13</v>
      </c>
      <c r="F896" s="127">
        <v>367410</v>
      </c>
      <c r="G896" s="127"/>
      <c r="H896" s="335" t="s">
        <v>1308</v>
      </c>
      <c r="I896" s="128">
        <v>1631450.76</v>
      </c>
      <c r="J896" s="128">
        <v>0</v>
      </c>
      <c r="K896" s="129">
        <f t="shared" si="13"/>
        <v>1631450.76</v>
      </c>
      <c r="L896" s="130" t="s">
        <v>1420</v>
      </c>
    </row>
    <row r="897" spans="1:12">
      <c r="A897" s="334" t="s">
        <v>1307</v>
      </c>
      <c r="B897" s="125" t="str">
        <f>+VLOOKUP(A897,'[1]LISTA FILTRADO'!$A$2:$B$620,2,FALSE)</f>
        <v>GRACOS</v>
      </c>
      <c r="C897" s="126">
        <v>42825</v>
      </c>
      <c r="D897" s="126" t="s">
        <v>3895</v>
      </c>
      <c r="E897" s="127" t="s">
        <v>13</v>
      </c>
      <c r="F897" s="127">
        <v>367408</v>
      </c>
      <c r="G897" s="127"/>
      <c r="H897" s="335" t="s">
        <v>1308</v>
      </c>
      <c r="I897" s="128">
        <v>1631450.76</v>
      </c>
      <c r="J897" s="128">
        <v>0</v>
      </c>
      <c r="K897" s="129">
        <f t="shared" si="13"/>
        <v>1631450.76</v>
      </c>
      <c r="L897" s="130" t="s">
        <v>1420</v>
      </c>
    </row>
    <row r="898" spans="1:12">
      <c r="A898" s="334" t="s">
        <v>1307</v>
      </c>
      <c r="B898" s="125" t="str">
        <f>+VLOOKUP(A898,'[1]LISTA FILTRADO'!$A$2:$B$620,2,FALSE)</f>
        <v>GRACOS</v>
      </c>
      <c r="C898" s="126">
        <v>42825</v>
      </c>
      <c r="D898" s="126" t="s">
        <v>3896</v>
      </c>
      <c r="E898" s="127" t="s">
        <v>13</v>
      </c>
      <c r="F898" s="127">
        <v>367406</v>
      </c>
      <c r="G898" s="127"/>
      <c r="H898" s="335" t="s">
        <v>1308</v>
      </c>
      <c r="I898" s="128">
        <v>1631450.76</v>
      </c>
      <c r="J898" s="128">
        <v>0</v>
      </c>
      <c r="K898" s="129">
        <f t="shared" si="13"/>
        <v>1631450.76</v>
      </c>
      <c r="L898" s="130" t="s">
        <v>1420</v>
      </c>
    </row>
    <row r="899" spans="1:12">
      <c r="A899" s="334" t="s">
        <v>1307</v>
      </c>
      <c r="B899" s="125" t="str">
        <f>+VLOOKUP(A899,'[1]LISTA FILTRADO'!$A$2:$B$620,2,FALSE)</f>
        <v>GRACOS</v>
      </c>
      <c r="C899" s="126">
        <v>42825</v>
      </c>
      <c r="D899" s="126" t="s">
        <v>3897</v>
      </c>
      <c r="E899" s="127" t="s">
        <v>13</v>
      </c>
      <c r="F899" s="127">
        <v>367438</v>
      </c>
      <c r="G899" s="127"/>
      <c r="H899" s="335" t="s">
        <v>1308</v>
      </c>
      <c r="I899" s="128">
        <v>10425726.199999999</v>
      </c>
      <c r="J899" s="128">
        <v>0</v>
      </c>
      <c r="K899" s="129">
        <f t="shared" si="13"/>
        <v>10425726.199999999</v>
      </c>
      <c r="L899" s="130" t="s">
        <v>1420</v>
      </c>
    </row>
    <row r="900" spans="1:12">
      <c r="A900" s="334" t="s">
        <v>1307</v>
      </c>
      <c r="B900" s="125" t="str">
        <f>+VLOOKUP(A900,'[1]LISTA FILTRADO'!$A$2:$B$620,2,FALSE)</f>
        <v>GRACOS</v>
      </c>
      <c r="C900" s="126">
        <v>42825</v>
      </c>
      <c r="D900" s="126" t="s">
        <v>3898</v>
      </c>
      <c r="E900" s="127" t="s">
        <v>13</v>
      </c>
      <c r="F900" s="127">
        <v>367440</v>
      </c>
      <c r="G900" s="127"/>
      <c r="H900" s="335" t="s">
        <v>1308</v>
      </c>
      <c r="I900" s="128">
        <v>10425726.199999999</v>
      </c>
      <c r="J900" s="128">
        <v>0</v>
      </c>
      <c r="K900" s="129">
        <f t="shared" si="13"/>
        <v>10425726.199999999</v>
      </c>
      <c r="L900" s="130" t="s">
        <v>1420</v>
      </c>
    </row>
    <row r="901" spans="1:12">
      <c r="A901" s="334" t="s">
        <v>1307</v>
      </c>
      <c r="B901" s="125" t="str">
        <f>+VLOOKUP(A901,'[1]LISTA FILTRADO'!$A$2:$B$620,2,FALSE)</f>
        <v>GRACOS</v>
      </c>
      <c r="C901" s="126">
        <v>42825</v>
      </c>
      <c r="D901" s="126" t="s">
        <v>3899</v>
      </c>
      <c r="E901" s="127" t="s">
        <v>13</v>
      </c>
      <c r="F901" s="127">
        <v>367442</v>
      </c>
      <c r="G901" s="127"/>
      <c r="H901" s="335" t="s">
        <v>1308</v>
      </c>
      <c r="I901" s="128">
        <v>1918133.04</v>
      </c>
      <c r="J901" s="128">
        <v>0</v>
      </c>
      <c r="K901" s="129">
        <f t="shared" si="13"/>
        <v>1918133.04</v>
      </c>
      <c r="L901" s="130" t="s">
        <v>1420</v>
      </c>
    </row>
    <row r="902" spans="1:12">
      <c r="A902" s="334" t="s">
        <v>1307</v>
      </c>
      <c r="B902" s="125" t="str">
        <f>+VLOOKUP(A902,'[1]LISTA FILTRADO'!$A$2:$B$620,2,FALSE)</f>
        <v>GRACOS</v>
      </c>
      <c r="C902" s="126">
        <v>42825</v>
      </c>
      <c r="D902" s="126" t="s">
        <v>3900</v>
      </c>
      <c r="E902" s="127" t="s">
        <v>13</v>
      </c>
      <c r="F902" s="127">
        <v>367444</v>
      </c>
      <c r="G902" s="127"/>
      <c r="H902" s="335" t="s">
        <v>1308</v>
      </c>
      <c r="I902" s="128">
        <v>1918133.04</v>
      </c>
      <c r="J902" s="128">
        <v>0</v>
      </c>
      <c r="K902" s="129">
        <f t="shared" si="13"/>
        <v>1918133.04</v>
      </c>
      <c r="L902" s="130" t="s">
        <v>1420</v>
      </c>
    </row>
    <row r="903" spans="1:12">
      <c r="A903" s="334" t="s">
        <v>1307</v>
      </c>
      <c r="B903" s="125" t="str">
        <f>+VLOOKUP(A903,'[1]LISTA FILTRADO'!$A$2:$B$620,2,FALSE)</f>
        <v>GRACOS</v>
      </c>
      <c r="C903" s="126">
        <v>42825</v>
      </c>
      <c r="D903" s="126" t="s">
        <v>3901</v>
      </c>
      <c r="E903" s="127" t="s">
        <v>13</v>
      </c>
      <c r="F903" s="127">
        <v>367446</v>
      </c>
      <c r="G903" s="127"/>
      <c r="H903" s="335" t="s">
        <v>1308</v>
      </c>
      <c r="I903" s="128">
        <v>1918133.04</v>
      </c>
      <c r="J903" s="128">
        <v>0</v>
      </c>
      <c r="K903" s="129">
        <f t="shared" si="13"/>
        <v>1918133.04</v>
      </c>
      <c r="L903" s="130" t="s">
        <v>1420</v>
      </c>
    </row>
    <row r="904" spans="1:12">
      <c r="A904" s="334" t="s">
        <v>1307</v>
      </c>
      <c r="B904" s="125" t="str">
        <f>+VLOOKUP(A904,'[1]LISTA FILTRADO'!$A$2:$B$620,2,FALSE)</f>
        <v>GRACOS</v>
      </c>
      <c r="C904" s="126">
        <v>42825</v>
      </c>
      <c r="D904" s="126" t="s">
        <v>3902</v>
      </c>
      <c r="E904" s="127" t="s">
        <v>13</v>
      </c>
      <c r="F904" s="127">
        <v>367448</v>
      </c>
      <c r="G904" s="127"/>
      <c r="H904" s="335" t="s">
        <v>1308</v>
      </c>
      <c r="I904" s="128">
        <v>1918133.04</v>
      </c>
      <c r="J904" s="128">
        <v>0</v>
      </c>
      <c r="K904" s="129">
        <f t="shared" si="13"/>
        <v>1918133.04</v>
      </c>
      <c r="L904" s="130" t="s">
        <v>1420</v>
      </c>
    </row>
    <row r="905" spans="1:12">
      <c r="A905" s="334" t="s">
        <v>1307</v>
      </c>
      <c r="B905" s="125" t="str">
        <f>+VLOOKUP(A905,'[1]LISTA FILTRADO'!$A$2:$B$620,2,FALSE)</f>
        <v>GRACOS</v>
      </c>
      <c r="C905" s="126">
        <v>42825</v>
      </c>
      <c r="D905" s="126" t="s">
        <v>3903</v>
      </c>
      <c r="E905" s="127" t="s">
        <v>13</v>
      </c>
      <c r="F905" s="127">
        <v>367450</v>
      </c>
      <c r="G905" s="127"/>
      <c r="H905" s="335" t="s">
        <v>1308</v>
      </c>
      <c r="I905" s="128">
        <v>1918133.04</v>
      </c>
      <c r="J905" s="128">
        <v>0</v>
      </c>
      <c r="K905" s="129">
        <f t="shared" ref="K905:K968" si="14">+I905+J905</f>
        <v>1918133.04</v>
      </c>
      <c r="L905" s="130" t="s">
        <v>1420</v>
      </c>
    </row>
    <row r="906" spans="1:12">
      <c r="A906" s="334" t="s">
        <v>1307</v>
      </c>
      <c r="B906" s="125" t="str">
        <f>+VLOOKUP(A906,'[1]LISTA FILTRADO'!$A$2:$B$620,2,FALSE)</f>
        <v>GRACOS</v>
      </c>
      <c r="C906" s="126">
        <v>42825</v>
      </c>
      <c r="D906" s="126" t="s">
        <v>3904</v>
      </c>
      <c r="E906" s="127" t="s">
        <v>13</v>
      </c>
      <c r="F906" s="127">
        <v>367452</v>
      </c>
      <c r="G906" s="127"/>
      <c r="H906" s="335" t="s">
        <v>1308</v>
      </c>
      <c r="I906" s="128">
        <v>745348.26</v>
      </c>
      <c r="J906" s="128">
        <v>0</v>
      </c>
      <c r="K906" s="129">
        <f t="shared" si="14"/>
        <v>745348.26</v>
      </c>
      <c r="L906" s="130" t="s">
        <v>1420</v>
      </c>
    </row>
    <row r="907" spans="1:12">
      <c r="A907" s="334" t="s">
        <v>1307</v>
      </c>
      <c r="B907" s="125" t="str">
        <f>+VLOOKUP(A907,'[1]LISTA FILTRADO'!$A$2:$B$620,2,FALSE)</f>
        <v>GRACOS</v>
      </c>
      <c r="C907" s="126">
        <v>42825</v>
      </c>
      <c r="D907" s="126" t="s">
        <v>3905</v>
      </c>
      <c r="E907" s="127" t="s">
        <v>13</v>
      </c>
      <c r="F907" s="127">
        <v>367454</v>
      </c>
      <c r="G907" s="127"/>
      <c r="H907" s="335" t="s">
        <v>1308</v>
      </c>
      <c r="I907" s="128">
        <v>154911.08000000002</v>
      </c>
      <c r="J907" s="128">
        <v>0</v>
      </c>
      <c r="K907" s="129">
        <f t="shared" si="14"/>
        <v>154911.08000000002</v>
      </c>
      <c r="L907" s="130" t="s">
        <v>1420</v>
      </c>
    </row>
    <row r="908" spans="1:12">
      <c r="A908" s="334" t="s">
        <v>1307</v>
      </c>
      <c r="B908" s="125" t="str">
        <f>+VLOOKUP(A908,'[1]LISTA FILTRADO'!$A$2:$B$620,2,FALSE)</f>
        <v>GRACOS</v>
      </c>
      <c r="C908" s="126">
        <v>42825</v>
      </c>
      <c r="D908" s="126" t="s">
        <v>3906</v>
      </c>
      <c r="E908" s="127" t="s">
        <v>13</v>
      </c>
      <c r="F908" s="127">
        <v>367456</v>
      </c>
      <c r="G908" s="127"/>
      <c r="H908" s="335" t="s">
        <v>1308</v>
      </c>
      <c r="I908" s="128">
        <v>1893771.46</v>
      </c>
      <c r="J908" s="128">
        <v>0</v>
      </c>
      <c r="K908" s="129">
        <f t="shared" si="14"/>
        <v>1893771.46</v>
      </c>
      <c r="L908" s="130" t="s">
        <v>1420</v>
      </c>
    </row>
    <row r="909" spans="1:12">
      <c r="A909" s="334" t="s">
        <v>1307</v>
      </c>
      <c r="B909" s="125" t="str">
        <f>+VLOOKUP(A909,'[1]LISTA FILTRADO'!$A$2:$B$620,2,FALSE)</f>
        <v>GRACOS</v>
      </c>
      <c r="C909" s="126">
        <v>42825</v>
      </c>
      <c r="D909" s="126" t="s">
        <v>3907</v>
      </c>
      <c r="E909" s="127" t="s">
        <v>13</v>
      </c>
      <c r="F909" s="127">
        <v>367458</v>
      </c>
      <c r="G909" s="127"/>
      <c r="H909" s="335" t="s">
        <v>1308</v>
      </c>
      <c r="I909" s="128">
        <v>468870.71</v>
      </c>
      <c r="J909" s="128">
        <v>0</v>
      </c>
      <c r="K909" s="129">
        <f t="shared" si="14"/>
        <v>468870.71</v>
      </c>
      <c r="L909" s="130" t="s">
        <v>1420</v>
      </c>
    </row>
    <row r="910" spans="1:12">
      <c r="A910" s="334" t="s">
        <v>1307</v>
      </c>
      <c r="B910" s="125" t="str">
        <f>+VLOOKUP(A910,'[1]LISTA FILTRADO'!$A$2:$B$620,2,FALSE)</f>
        <v>GRACOS</v>
      </c>
      <c r="C910" s="126">
        <v>42825</v>
      </c>
      <c r="D910" s="126" t="s">
        <v>3908</v>
      </c>
      <c r="E910" s="127" t="s">
        <v>13</v>
      </c>
      <c r="F910" s="127">
        <v>367460</v>
      </c>
      <c r="G910" s="127"/>
      <c r="H910" s="335" t="s">
        <v>1308</v>
      </c>
      <c r="I910" s="128">
        <v>2047186.65</v>
      </c>
      <c r="J910" s="128">
        <v>0</v>
      </c>
      <c r="K910" s="129">
        <f t="shared" si="14"/>
        <v>2047186.65</v>
      </c>
      <c r="L910" s="130" t="s">
        <v>1420</v>
      </c>
    </row>
    <row r="911" spans="1:12">
      <c r="A911" s="334" t="s">
        <v>1307</v>
      </c>
      <c r="B911" s="125" t="str">
        <f>+VLOOKUP(A911,'[1]LISTA FILTRADO'!$A$2:$B$620,2,FALSE)</f>
        <v>GRACOS</v>
      </c>
      <c r="C911" s="126">
        <v>42825</v>
      </c>
      <c r="D911" s="126" t="s">
        <v>3909</v>
      </c>
      <c r="E911" s="127" t="s">
        <v>13</v>
      </c>
      <c r="F911" s="127">
        <v>367462</v>
      </c>
      <c r="G911" s="127"/>
      <c r="H911" s="335" t="s">
        <v>1308</v>
      </c>
      <c r="I911" s="128">
        <v>1287808.52</v>
      </c>
      <c r="J911" s="128">
        <v>0</v>
      </c>
      <c r="K911" s="129">
        <f t="shared" si="14"/>
        <v>1287808.52</v>
      </c>
      <c r="L911" s="130" t="s">
        <v>1420</v>
      </c>
    </row>
    <row r="912" spans="1:12">
      <c r="A912" s="334" t="s">
        <v>1307</v>
      </c>
      <c r="B912" s="125" t="str">
        <f>+VLOOKUP(A912,'[1]LISTA FILTRADO'!$A$2:$B$620,2,FALSE)</f>
        <v>GRACOS</v>
      </c>
      <c r="C912" s="126">
        <v>42825</v>
      </c>
      <c r="D912" s="126" t="s">
        <v>3910</v>
      </c>
      <c r="E912" s="127" t="s">
        <v>13</v>
      </c>
      <c r="F912" s="127">
        <v>367464</v>
      </c>
      <c r="G912" s="127"/>
      <c r="H912" s="335" t="s">
        <v>1308</v>
      </c>
      <c r="I912" s="128">
        <v>5201465.6900000004</v>
      </c>
      <c r="J912" s="128">
        <v>0</v>
      </c>
      <c r="K912" s="129">
        <f t="shared" si="14"/>
        <v>5201465.6900000004</v>
      </c>
      <c r="L912" s="130" t="s">
        <v>1420</v>
      </c>
    </row>
    <row r="913" spans="1:12">
      <c r="A913" s="334" t="s">
        <v>1307</v>
      </c>
      <c r="B913" s="125" t="str">
        <f>+VLOOKUP(A913,'[1]LISTA FILTRADO'!$A$2:$B$620,2,FALSE)</f>
        <v>GRACOS</v>
      </c>
      <c r="C913" s="126">
        <v>42825</v>
      </c>
      <c r="D913" s="126" t="s">
        <v>3911</v>
      </c>
      <c r="E913" s="127" t="s">
        <v>13</v>
      </c>
      <c r="F913" s="127">
        <v>367465</v>
      </c>
      <c r="G913" s="127"/>
      <c r="H913" s="335" t="s">
        <v>1308</v>
      </c>
      <c r="I913" s="128">
        <v>425481.48</v>
      </c>
      <c r="J913" s="128">
        <v>0</v>
      </c>
      <c r="K913" s="129">
        <f t="shared" si="14"/>
        <v>425481.48</v>
      </c>
      <c r="L913" s="130" t="s">
        <v>1420</v>
      </c>
    </row>
    <row r="914" spans="1:12">
      <c r="A914" s="334" t="s">
        <v>1307</v>
      </c>
      <c r="B914" s="125" t="str">
        <f>+VLOOKUP(A914,'[1]LISTA FILTRADO'!$A$2:$B$620,2,FALSE)</f>
        <v>GRACOS</v>
      </c>
      <c r="C914" s="126">
        <v>42825</v>
      </c>
      <c r="D914" s="126" t="s">
        <v>3912</v>
      </c>
      <c r="E914" s="127" t="s">
        <v>13</v>
      </c>
      <c r="F914" s="127">
        <v>367467</v>
      </c>
      <c r="G914" s="127"/>
      <c r="H914" s="335" t="s">
        <v>1308</v>
      </c>
      <c r="I914" s="128">
        <v>1090905.8700000001</v>
      </c>
      <c r="J914" s="128">
        <v>0</v>
      </c>
      <c r="K914" s="129">
        <f t="shared" si="14"/>
        <v>1090905.8700000001</v>
      </c>
      <c r="L914" s="130" t="s">
        <v>1420</v>
      </c>
    </row>
    <row r="915" spans="1:12" ht="45">
      <c r="A915" s="334">
        <v>132</v>
      </c>
      <c r="B915" s="125" t="str">
        <f>+VLOOKUP(A915,'[1]LISTA FILTRADO'!$A$2:$B$620,2,FALSE)</f>
        <v>Servicio De Desarrollo De Las Empresas Púb. Productivas</v>
      </c>
      <c r="C915" s="126">
        <v>42825</v>
      </c>
      <c r="D915" s="126" t="s">
        <v>1931</v>
      </c>
      <c r="E915" s="127" t="s">
        <v>13</v>
      </c>
      <c r="F915" s="127">
        <v>883712</v>
      </c>
      <c r="G915" s="127"/>
      <c r="H915" s="335" t="s">
        <v>1932</v>
      </c>
      <c r="I915" s="128">
        <v>291779.8</v>
      </c>
      <c r="J915" s="128">
        <v>0</v>
      </c>
      <c r="K915" s="129">
        <f t="shared" si="14"/>
        <v>291779.8</v>
      </c>
      <c r="L915" s="130" t="s">
        <v>1420</v>
      </c>
    </row>
    <row r="916" spans="1:12">
      <c r="A916" s="334" t="s">
        <v>1307</v>
      </c>
      <c r="B916" s="125" t="str">
        <f>+VLOOKUP(A916,'[1]LISTA FILTRADO'!$A$2:$B$620,2,FALSE)</f>
        <v>GRACOS</v>
      </c>
      <c r="C916" s="126">
        <v>42825</v>
      </c>
      <c r="D916" s="126" t="s">
        <v>3913</v>
      </c>
      <c r="E916" s="127" t="s">
        <v>13</v>
      </c>
      <c r="F916" s="127">
        <v>367404</v>
      </c>
      <c r="G916" s="127"/>
      <c r="H916" s="335" t="s">
        <v>1308</v>
      </c>
      <c r="I916" s="128">
        <v>1631450.76</v>
      </c>
      <c r="J916" s="128">
        <v>0</v>
      </c>
      <c r="K916" s="129">
        <f t="shared" si="14"/>
        <v>1631450.76</v>
      </c>
      <c r="L916" s="130" t="s">
        <v>1420</v>
      </c>
    </row>
    <row r="917" spans="1:12">
      <c r="A917" s="334" t="s">
        <v>1307</v>
      </c>
      <c r="B917" s="125" t="str">
        <f>+VLOOKUP(A917,'[1]LISTA FILTRADO'!$A$2:$B$620,2,FALSE)</f>
        <v>GRACOS</v>
      </c>
      <c r="C917" s="126">
        <v>42825</v>
      </c>
      <c r="D917" s="126" t="s">
        <v>3914</v>
      </c>
      <c r="E917" s="127" t="s">
        <v>13</v>
      </c>
      <c r="F917" s="127">
        <v>367402</v>
      </c>
      <c r="G917" s="127"/>
      <c r="H917" s="335" t="s">
        <v>1308</v>
      </c>
      <c r="I917" s="128">
        <v>1631450.76</v>
      </c>
      <c r="J917" s="128">
        <v>0</v>
      </c>
      <c r="K917" s="129">
        <f t="shared" si="14"/>
        <v>1631450.76</v>
      </c>
      <c r="L917" s="130" t="s">
        <v>1420</v>
      </c>
    </row>
    <row r="918" spans="1:12">
      <c r="A918" s="334" t="s">
        <v>1307</v>
      </c>
      <c r="B918" s="125" t="str">
        <f>+VLOOKUP(A918,'[1]LISTA FILTRADO'!$A$2:$B$620,2,FALSE)</f>
        <v>GRACOS</v>
      </c>
      <c r="C918" s="126">
        <v>42825</v>
      </c>
      <c r="D918" s="126" t="s">
        <v>3915</v>
      </c>
      <c r="E918" s="127" t="s">
        <v>13</v>
      </c>
      <c r="F918" s="127">
        <v>367400</v>
      </c>
      <c r="G918" s="127"/>
      <c r="H918" s="335" t="s">
        <v>1308</v>
      </c>
      <c r="I918" s="128">
        <v>16225.2</v>
      </c>
      <c r="J918" s="128">
        <v>0</v>
      </c>
      <c r="K918" s="129">
        <f t="shared" si="14"/>
        <v>16225.2</v>
      </c>
      <c r="L918" s="130" t="s">
        <v>1420</v>
      </c>
    </row>
    <row r="919" spans="1:12">
      <c r="A919" s="334" t="s">
        <v>1307</v>
      </c>
      <c r="B919" s="125" t="str">
        <f>+VLOOKUP(A919,'[1]LISTA FILTRADO'!$A$2:$B$620,2,FALSE)</f>
        <v>GRACOS</v>
      </c>
      <c r="C919" s="126">
        <v>42825</v>
      </c>
      <c r="D919" s="126" t="s">
        <v>3916</v>
      </c>
      <c r="E919" s="127" t="s">
        <v>13</v>
      </c>
      <c r="F919" s="127">
        <v>367398</v>
      </c>
      <c r="G919" s="127"/>
      <c r="H919" s="335" t="s">
        <v>1308</v>
      </c>
      <c r="I919" s="128">
        <v>7750.57</v>
      </c>
      <c r="J919" s="128">
        <v>0</v>
      </c>
      <c r="K919" s="129">
        <f t="shared" si="14"/>
        <v>7750.57</v>
      </c>
      <c r="L919" s="130" t="s">
        <v>1420</v>
      </c>
    </row>
    <row r="920" spans="1:12">
      <c r="A920" s="334" t="s">
        <v>1307</v>
      </c>
      <c r="B920" s="125" t="str">
        <f>+VLOOKUP(A920,'[1]LISTA FILTRADO'!$A$2:$B$620,2,FALSE)</f>
        <v>GRACOS</v>
      </c>
      <c r="C920" s="126">
        <v>42825</v>
      </c>
      <c r="D920" s="126" t="s">
        <v>3917</v>
      </c>
      <c r="E920" s="127" t="s">
        <v>13</v>
      </c>
      <c r="F920" s="127">
        <v>367396</v>
      </c>
      <c r="G920" s="127"/>
      <c r="H920" s="335" t="s">
        <v>1308</v>
      </c>
      <c r="I920" s="128">
        <v>9843.6200000000008</v>
      </c>
      <c r="J920" s="128">
        <v>0</v>
      </c>
      <c r="K920" s="129">
        <f t="shared" si="14"/>
        <v>9843.6200000000008</v>
      </c>
      <c r="L920" s="130" t="s">
        <v>1420</v>
      </c>
    </row>
    <row r="921" spans="1:12">
      <c r="A921" s="334" t="s">
        <v>1307</v>
      </c>
      <c r="B921" s="125" t="str">
        <f>+VLOOKUP(A921,'[1]LISTA FILTRADO'!$A$2:$B$620,2,FALSE)</f>
        <v>GRACOS</v>
      </c>
      <c r="C921" s="126">
        <v>42825</v>
      </c>
      <c r="D921" s="126" t="s">
        <v>3918</v>
      </c>
      <c r="E921" s="127" t="s">
        <v>13</v>
      </c>
      <c r="F921" s="127">
        <v>367394</v>
      </c>
      <c r="G921" s="127"/>
      <c r="H921" s="335" t="s">
        <v>1308</v>
      </c>
      <c r="I921" s="128">
        <v>2087.77</v>
      </c>
      <c r="J921" s="128">
        <v>0</v>
      </c>
      <c r="K921" s="129">
        <f t="shared" si="14"/>
        <v>2087.77</v>
      </c>
      <c r="L921" s="130" t="s">
        <v>1420</v>
      </c>
    </row>
    <row r="922" spans="1:12">
      <c r="A922" s="334" t="s">
        <v>1307</v>
      </c>
      <c r="B922" s="125" t="str">
        <f>+VLOOKUP(A922,'[1]LISTA FILTRADO'!$A$2:$B$620,2,FALSE)</f>
        <v>GRACOS</v>
      </c>
      <c r="C922" s="126">
        <v>42825</v>
      </c>
      <c r="D922" s="126" t="s">
        <v>3919</v>
      </c>
      <c r="E922" s="127" t="s">
        <v>13</v>
      </c>
      <c r="F922" s="127">
        <v>367392</v>
      </c>
      <c r="G922" s="127"/>
      <c r="H922" s="335" t="s">
        <v>1308</v>
      </c>
      <c r="I922" s="128">
        <v>3478.98</v>
      </c>
      <c r="J922" s="128">
        <v>0</v>
      </c>
      <c r="K922" s="129">
        <f t="shared" si="14"/>
        <v>3478.98</v>
      </c>
      <c r="L922" s="130" t="s">
        <v>1420</v>
      </c>
    </row>
    <row r="923" spans="1:12" ht="33.75">
      <c r="A923" s="334" t="s">
        <v>626</v>
      </c>
      <c r="B923" s="125" t="str">
        <f>+VLOOKUP(A923,'[1]LISTA FILTRADO'!$A$2:$B$620,2,FALSE)</f>
        <v>Dirección General De Programación Y Operaciones Del Tesoro</v>
      </c>
      <c r="C923" s="126">
        <v>42825</v>
      </c>
      <c r="D923" s="126" t="s">
        <v>3015</v>
      </c>
      <c r="E923" s="127" t="s">
        <v>11</v>
      </c>
      <c r="F923" s="127">
        <v>883783</v>
      </c>
      <c r="G923" s="127"/>
      <c r="H923" s="335" t="s">
        <v>1312</v>
      </c>
      <c r="I923" s="128">
        <v>50</v>
      </c>
      <c r="J923" s="128">
        <v>0</v>
      </c>
      <c r="K923" s="129">
        <f t="shared" si="14"/>
        <v>50</v>
      </c>
      <c r="L923" s="130" t="s">
        <v>1420</v>
      </c>
    </row>
    <row r="924" spans="1:12" ht="45">
      <c r="A924" s="334">
        <v>20</v>
      </c>
      <c r="B924" s="125" t="str">
        <f>+VLOOKUP(A924,'[1]LISTA FILTRADO'!$A$2:$B$620,2,FALSE)</f>
        <v>Ministerio De Defensa</v>
      </c>
      <c r="C924" s="126">
        <v>42825</v>
      </c>
      <c r="D924" s="126" t="s">
        <v>1714</v>
      </c>
      <c r="E924" s="127" t="s">
        <v>11</v>
      </c>
      <c r="F924" s="127">
        <v>883766</v>
      </c>
      <c r="G924" s="127"/>
      <c r="H924" s="335" t="s">
        <v>1715</v>
      </c>
      <c r="I924" s="128">
        <v>2954.52</v>
      </c>
      <c r="J924" s="128">
        <v>0</v>
      </c>
      <c r="K924" s="129">
        <f t="shared" si="14"/>
        <v>2954.52</v>
      </c>
      <c r="L924" s="130" t="s">
        <v>1420</v>
      </c>
    </row>
    <row r="925" spans="1:12" ht="22.5">
      <c r="A925" s="334">
        <v>132</v>
      </c>
      <c r="B925" s="125" t="str">
        <f>+VLOOKUP(A925,'[1]LISTA FILTRADO'!$A$2:$B$620,2,FALSE)</f>
        <v>Servicio De Desarrollo De Las Empresas Púb. Productivas</v>
      </c>
      <c r="C925" s="126">
        <v>42825</v>
      </c>
      <c r="D925" s="126" t="s">
        <v>1933</v>
      </c>
      <c r="E925" s="127" t="s">
        <v>11</v>
      </c>
      <c r="F925" s="127">
        <v>883720</v>
      </c>
      <c r="G925" s="127"/>
      <c r="H925" s="335" t="s">
        <v>1934</v>
      </c>
      <c r="I925" s="128">
        <v>50</v>
      </c>
      <c r="J925" s="128">
        <v>0</v>
      </c>
      <c r="K925" s="129">
        <f t="shared" si="14"/>
        <v>50</v>
      </c>
      <c r="L925" s="130" t="s">
        <v>1420</v>
      </c>
    </row>
    <row r="926" spans="1:12">
      <c r="A926" s="334" t="s">
        <v>1307</v>
      </c>
      <c r="B926" s="125" t="str">
        <f>+VLOOKUP(A926,'[1]LISTA FILTRADO'!$A$2:$B$620,2,FALSE)</f>
        <v>GRACOS</v>
      </c>
      <c r="C926" s="126">
        <v>42825</v>
      </c>
      <c r="D926" s="126" t="s">
        <v>3920</v>
      </c>
      <c r="E926" s="127" t="s">
        <v>13</v>
      </c>
      <c r="F926" s="127">
        <v>367535</v>
      </c>
      <c r="G926" s="127"/>
      <c r="H926" s="335" t="s">
        <v>1308</v>
      </c>
      <c r="I926" s="128">
        <v>4968.97</v>
      </c>
      <c r="J926" s="128">
        <v>0</v>
      </c>
      <c r="K926" s="129">
        <f t="shared" si="14"/>
        <v>4968.97</v>
      </c>
      <c r="L926" s="130" t="s">
        <v>1420</v>
      </c>
    </row>
    <row r="927" spans="1:12">
      <c r="A927" s="334" t="s">
        <v>1307</v>
      </c>
      <c r="B927" s="125" t="str">
        <f>+VLOOKUP(A927,'[1]LISTA FILTRADO'!$A$2:$B$620,2,FALSE)</f>
        <v>GRACOS</v>
      </c>
      <c r="C927" s="126">
        <v>42825</v>
      </c>
      <c r="D927" s="126" t="s">
        <v>3921</v>
      </c>
      <c r="E927" s="127" t="s">
        <v>13</v>
      </c>
      <c r="F927" s="127">
        <v>367537</v>
      </c>
      <c r="G927" s="127"/>
      <c r="H927" s="335" t="s">
        <v>1308</v>
      </c>
      <c r="I927" s="128">
        <v>12625.14</v>
      </c>
      <c r="J927" s="128">
        <v>0</v>
      </c>
      <c r="K927" s="129">
        <f t="shared" si="14"/>
        <v>12625.14</v>
      </c>
      <c r="L927" s="130" t="s">
        <v>1420</v>
      </c>
    </row>
    <row r="928" spans="1:12">
      <c r="A928" s="334" t="s">
        <v>1307</v>
      </c>
      <c r="B928" s="125" t="str">
        <f>+VLOOKUP(A928,'[1]LISTA FILTRADO'!$A$2:$B$620,2,FALSE)</f>
        <v>GRACOS</v>
      </c>
      <c r="C928" s="126">
        <v>42825</v>
      </c>
      <c r="D928" s="126" t="s">
        <v>3922</v>
      </c>
      <c r="E928" s="127" t="s">
        <v>13</v>
      </c>
      <c r="F928" s="127">
        <v>367539</v>
      </c>
      <c r="G928" s="127"/>
      <c r="H928" s="335" t="s">
        <v>1308</v>
      </c>
      <c r="I928" s="128">
        <v>1032.77</v>
      </c>
      <c r="J928" s="128">
        <v>0</v>
      </c>
      <c r="K928" s="129">
        <f t="shared" si="14"/>
        <v>1032.77</v>
      </c>
      <c r="L928" s="130" t="s">
        <v>1420</v>
      </c>
    </row>
    <row r="929" spans="1:12">
      <c r="A929" s="334" t="s">
        <v>1307</v>
      </c>
      <c r="B929" s="125" t="str">
        <f>+VLOOKUP(A929,'[1]LISTA FILTRADO'!$A$2:$B$620,2,FALSE)</f>
        <v>GRACOS</v>
      </c>
      <c r="C929" s="126">
        <v>42825</v>
      </c>
      <c r="D929" s="126" t="s">
        <v>3923</v>
      </c>
      <c r="E929" s="127" t="s">
        <v>13</v>
      </c>
      <c r="F929" s="127">
        <v>367541</v>
      </c>
      <c r="G929" s="127"/>
      <c r="H929" s="335" t="s">
        <v>1308</v>
      </c>
      <c r="I929" s="128">
        <v>3125.83</v>
      </c>
      <c r="J929" s="128">
        <v>0</v>
      </c>
      <c r="K929" s="129">
        <f t="shared" si="14"/>
        <v>3125.83</v>
      </c>
      <c r="L929" s="130" t="s">
        <v>1420</v>
      </c>
    </row>
    <row r="930" spans="1:12">
      <c r="A930" s="334" t="s">
        <v>1307</v>
      </c>
      <c r="B930" s="125" t="str">
        <f>+VLOOKUP(A930,'[1]LISTA FILTRADO'!$A$2:$B$620,2,FALSE)</f>
        <v>GRACOS</v>
      </c>
      <c r="C930" s="126">
        <v>42825</v>
      </c>
      <c r="D930" s="126" t="s">
        <v>3924</v>
      </c>
      <c r="E930" s="127" t="s">
        <v>13</v>
      </c>
      <c r="F930" s="127">
        <v>367543</v>
      </c>
      <c r="G930" s="127"/>
      <c r="H930" s="335" t="s">
        <v>1308</v>
      </c>
      <c r="I930" s="128">
        <v>10876.32</v>
      </c>
      <c r="J930" s="128">
        <v>0</v>
      </c>
      <c r="K930" s="129">
        <f t="shared" si="14"/>
        <v>10876.32</v>
      </c>
      <c r="L930" s="130" t="s">
        <v>1420</v>
      </c>
    </row>
    <row r="931" spans="1:12">
      <c r="A931" s="334" t="s">
        <v>1307</v>
      </c>
      <c r="B931" s="125" t="str">
        <f>+VLOOKUP(A931,'[1]LISTA FILTRADO'!$A$2:$B$620,2,FALSE)</f>
        <v>GRACOS</v>
      </c>
      <c r="C931" s="126">
        <v>42825</v>
      </c>
      <c r="D931" s="126" t="s">
        <v>3925</v>
      </c>
      <c r="E931" s="127" t="s">
        <v>13</v>
      </c>
      <c r="F931" s="127">
        <v>367545</v>
      </c>
      <c r="G931" s="127"/>
      <c r="H931" s="335" t="s">
        <v>1308</v>
      </c>
      <c r="I931" s="128">
        <v>10876.32</v>
      </c>
      <c r="J931" s="128">
        <v>0</v>
      </c>
      <c r="K931" s="129">
        <f t="shared" si="14"/>
        <v>10876.32</v>
      </c>
      <c r="L931" s="130" t="s">
        <v>1420</v>
      </c>
    </row>
    <row r="932" spans="1:12">
      <c r="A932" s="334" t="s">
        <v>1307</v>
      </c>
      <c r="B932" s="125" t="str">
        <f>+VLOOKUP(A932,'[1]LISTA FILTRADO'!$A$2:$B$620,2,FALSE)</f>
        <v>GRACOS</v>
      </c>
      <c r="C932" s="126">
        <v>42825</v>
      </c>
      <c r="D932" s="126" t="s">
        <v>3926</v>
      </c>
      <c r="E932" s="127" t="s">
        <v>13</v>
      </c>
      <c r="F932" s="127">
        <v>367547</v>
      </c>
      <c r="G932" s="127"/>
      <c r="H932" s="335" t="s">
        <v>1308</v>
      </c>
      <c r="I932" s="128">
        <v>10876.32</v>
      </c>
      <c r="J932" s="128">
        <v>0</v>
      </c>
      <c r="K932" s="129">
        <f t="shared" si="14"/>
        <v>10876.32</v>
      </c>
      <c r="L932" s="130" t="s">
        <v>1420</v>
      </c>
    </row>
    <row r="933" spans="1:12">
      <c r="A933" s="334" t="s">
        <v>1307</v>
      </c>
      <c r="B933" s="125" t="str">
        <f>+VLOOKUP(A933,'[1]LISTA FILTRADO'!$A$2:$B$620,2,FALSE)</f>
        <v>GRACOS</v>
      </c>
      <c r="C933" s="126">
        <v>42825</v>
      </c>
      <c r="D933" s="126" t="s">
        <v>3927</v>
      </c>
      <c r="E933" s="127" t="s">
        <v>13</v>
      </c>
      <c r="F933" s="127">
        <v>367549</v>
      </c>
      <c r="G933" s="127"/>
      <c r="H933" s="335" t="s">
        <v>1308</v>
      </c>
      <c r="I933" s="128">
        <v>10876.32</v>
      </c>
      <c r="J933" s="128">
        <v>0</v>
      </c>
      <c r="K933" s="129">
        <f t="shared" si="14"/>
        <v>10876.32</v>
      </c>
      <c r="L933" s="130" t="s">
        <v>1420</v>
      </c>
    </row>
    <row r="934" spans="1:12">
      <c r="A934" s="334" t="s">
        <v>1307</v>
      </c>
      <c r="B934" s="125" t="str">
        <f>+VLOOKUP(A934,'[1]LISTA FILTRADO'!$A$2:$B$620,2,FALSE)</f>
        <v>GRACOS</v>
      </c>
      <c r="C934" s="126">
        <v>42825</v>
      </c>
      <c r="D934" s="126" t="s">
        <v>3928</v>
      </c>
      <c r="E934" s="127" t="s">
        <v>13</v>
      </c>
      <c r="F934" s="127">
        <v>367551</v>
      </c>
      <c r="G934" s="127"/>
      <c r="H934" s="335" t="s">
        <v>1308</v>
      </c>
      <c r="I934" s="128">
        <v>10876.32</v>
      </c>
      <c r="J934" s="128">
        <v>0</v>
      </c>
      <c r="K934" s="129">
        <f t="shared" si="14"/>
        <v>10876.32</v>
      </c>
      <c r="L934" s="130" t="s">
        <v>1420</v>
      </c>
    </row>
    <row r="935" spans="1:12">
      <c r="A935" s="334" t="s">
        <v>1307</v>
      </c>
      <c r="B935" s="125" t="str">
        <f>+VLOOKUP(A935,'[1]LISTA FILTRADO'!$A$2:$B$620,2,FALSE)</f>
        <v>GRACOS</v>
      </c>
      <c r="C935" s="126">
        <v>42825</v>
      </c>
      <c r="D935" s="126" t="s">
        <v>3929</v>
      </c>
      <c r="E935" s="127" t="s">
        <v>13</v>
      </c>
      <c r="F935" s="127">
        <v>367553</v>
      </c>
      <c r="G935" s="127"/>
      <c r="H935" s="335" t="s">
        <v>1308</v>
      </c>
      <c r="I935" s="128">
        <v>201527.11000000002</v>
      </c>
      <c r="J935" s="128">
        <v>0</v>
      </c>
      <c r="K935" s="129">
        <f t="shared" si="14"/>
        <v>201527.11000000002</v>
      </c>
      <c r="L935" s="130" t="s">
        <v>1420</v>
      </c>
    </row>
    <row r="936" spans="1:12">
      <c r="A936" s="334" t="s">
        <v>1307</v>
      </c>
      <c r="B936" s="125" t="str">
        <f>+VLOOKUP(A936,'[1]LISTA FILTRADO'!$A$2:$B$620,2,FALSE)</f>
        <v>GRACOS</v>
      </c>
      <c r="C936" s="126">
        <v>42825</v>
      </c>
      <c r="D936" s="126" t="s">
        <v>3930</v>
      </c>
      <c r="E936" s="127" t="s">
        <v>13</v>
      </c>
      <c r="F936" s="127">
        <v>367555</v>
      </c>
      <c r="G936" s="127"/>
      <c r="H936" s="335" t="s">
        <v>1308</v>
      </c>
      <c r="I936" s="128">
        <v>4462.0200000000004</v>
      </c>
      <c r="J936" s="128">
        <v>0</v>
      </c>
      <c r="K936" s="129">
        <f t="shared" si="14"/>
        <v>4462.0200000000004</v>
      </c>
      <c r="L936" s="130" t="s">
        <v>1420</v>
      </c>
    </row>
    <row r="937" spans="1:12">
      <c r="A937" s="334" t="s">
        <v>1307</v>
      </c>
      <c r="B937" s="125" t="str">
        <f>+VLOOKUP(A937,'[1]LISTA FILTRADO'!$A$2:$B$620,2,FALSE)</f>
        <v>GRACOS</v>
      </c>
      <c r="C937" s="126">
        <v>42825</v>
      </c>
      <c r="D937" s="126" t="s">
        <v>3931</v>
      </c>
      <c r="E937" s="127" t="s">
        <v>13</v>
      </c>
      <c r="F937" s="127">
        <v>367557</v>
      </c>
      <c r="G937" s="127"/>
      <c r="H937" s="335" t="s">
        <v>1308</v>
      </c>
      <c r="I937" s="128">
        <v>1756.16</v>
      </c>
      <c r="J937" s="128">
        <v>0</v>
      </c>
      <c r="K937" s="129">
        <f t="shared" si="14"/>
        <v>1756.16</v>
      </c>
      <c r="L937" s="130" t="s">
        <v>1420</v>
      </c>
    </row>
    <row r="938" spans="1:12">
      <c r="A938" s="334" t="s">
        <v>1307</v>
      </c>
      <c r="B938" s="125" t="str">
        <f>+VLOOKUP(A938,'[1]LISTA FILTRADO'!$A$2:$B$620,2,FALSE)</f>
        <v>GRACOS</v>
      </c>
      <c r="C938" s="126">
        <v>42825</v>
      </c>
      <c r="D938" s="126" t="s">
        <v>3932</v>
      </c>
      <c r="E938" s="127" t="s">
        <v>13</v>
      </c>
      <c r="F938" s="127">
        <v>367559</v>
      </c>
      <c r="G938" s="127"/>
      <c r="H938" s="335" t="s">
        <v>1308</v>
      </c>
      <c r="I938" s="128">
        <v>365.02</v>
      </c>
      <c r="J938" s="128">
        <v>0</v>
      </c>
      <c r="K938" s="129">
        <f t="shared" si="14"/>
        <v>365.02</v>
      </c>
      <c r="L938" s="130" t="s">
        <v>1420</v>
      </c>
    </row>
    <row r="939" spans="1:12">
      <c r="A939" s="334" t="s">
        <v>1307</v>
      </c>
      <c r="B939" s="125" t="str">
        <f>+VLOOKUP(A939,'[1]LISTA FILTRADO'!$A$2:$B$620,2,FALSE)</f>
        <v>GRACOS</v>
      </c>
      <c r="C939" s="126">
        <v>42825</v>
      </c>
      <c r="D939" s="126" t="s">
        <v>3933</v>
      </c>
      <c r="E939" s="127" t="s">
        <v>13</v>
      </c>
      <c r="F939" s="127">
        <v>367561</v>
      </c>
      <c r="G939" s="127"/>
      <c r="H939" s="335" t="s">
        <v>1308</v>
      </c>
      <c r="I939" s="128">
        <v>1104.73</v>
      </c>
      <c r="J939" s="128">
        <v>0</v>
      </c>
      <c r="K939" s="129">
        <f t="shared" si="14"/>
        <v>1104.73</v>
      </c>
      <c r="L939" s="130" t="s">
        <v>1420</v>
      </c>
    </row>
    <row r="940" spans="1:12">
      <c r="A940" s="334" t="s">
        <v>1307</v>
      </c>
      <c r="B940" s="125" t="str">
        <f>+VLOOKUP(A940,'[1]LISTA FILTRADO'!$A$2:$B$620,2,FALSE)</f>
        <v>GRACOS</v>
      </c>
      <c r="C940" s="126">
        <v>42825</v>
      </c>
      <c r="D940" s="126" t="s">
        <v>3934</v>
      </c>
      <c r="E940" s="127" t="s">
        <v>13</v>
      </c>
      <c r="F940" s="127">
        <v>367563</v>
      </c>
      <c r="G940" s="127"/>
      <c r="H940" s="335" t="s">
        <v>1308</v>
      </c>
      <c r="I940" s="128">
        <v>3843.9300000000003</v>
      </c>
      <c r="J940" s="128">
        <v>0</v>
      </c>
      <c r="K940" s="129">
        <f t="shared" si="14"/>
        <v>3843.9300000000003</v>
      </c>
      <c r="L940" s="130" t="s">
        <v>1420</v>
      </c>
    </row>
    <row r="941" spans="1:12">
      <c r="A941" s="334" t="s">
        <v>1307</v>
      </c>
      <c r="B941" s="125" t="str">
        <f>+VLOOKUP(A941,'[1]LISTA FILTRADO'!$A$2:$B$620,2,FALSE)</f>
        <v>GRACOS</v>
      </c>
      <c r="C941" s="126">
        <v>42825</v>
      </c>
      <c r="D941" s="126" t="s">
        <v>3935</v>
      </c>
      <c r="E941" s="127" t="s">
        <v>13</v>
      </c>
      <c r="F941" s="127">
        <v>367565</v>
      </c>
      <c r="G941" s="127"/>
      <c r="H941" s="335" t="s">
        <v>1308</v>
      </c>
      <c r="I941" s="128">
        <v>3843.9300000000003</v>
      </c>
      <c r="J941" s="128">
        <v>0</v>
      </c>
      <c r="K941" s="129">
        <f t="shared" si="14"/>
        <v>3843.9300000000003</v>
      </c>
      <c r="L941" s="130" t="s">
        <v>1420</v>
      </c>
    </row>
    <row r="942" spans="1:12">
      <c r="A942" s="334" t="s">
        <v>1307</v>
      </c>
      <c r="B942" s="125" t="str">
        <f>+VLOOKUP(A942,'[1]LISTA FILTRADO'!$A$2:$B$620,2,FALSE)</f>
        <v>GRACOS</v>
      </c>
      <c r="C942" s="126">
        <v>42825</v>
      </c>
      <c r="D942" s="126" t="s">
        <v>3936</v>
      </c>
      <c r="E942" s="127" t="s">
        <v>13</v>
      </c>
      <c r="F942" s="127">
        <v>367599</v>
      </c>
      <c r="G942" s="127"/>
      <c r="H942" s="335" t="s">
        <v>1308</v>
      </c>
      <c r="I942" s="128">
        <v>21287.75</v>
      </c>
      <c r="J942" s="128">
        <v>0</v>
      </c>
      <c r="K942" s="129">
        <f t="shared" si="14"/>
        <v>21287.75</v>
      </c>
      <c r="L942" s="130" t="s">
        <v>1420</v>
      </c>
    </row>
    <row r="943" spans="1:12">
      <c r="A943" s="334" t="s">
        <v>1307</v>
      </c>
      <c r="B943" s="125" t="str">
        <f>+VLOOKUP(A943,'[1]LISTA FILTRADO'!$A$2:$B$620,2,FALSE)</f>
        <v>GRACOS</v>
      </c>
      <c r="C943" s="126">
        <v>42825</v>
      </c>
      <c r="D943" s="126" t="s">
        <v>3937</v>
      </c>
      <c r="E943" s="127" t="s">
        <v>13</v>
      </c>
      <c r="F943" s="127">
        <v>367597</v>
      </c>
      <c r="G943" s="127"/>
      <c r="H943" s="335" t="s">
        <v>1308</v>
      </c>
      <c r="I943" s="128">
        <v>27036.63</v>
      </c>
      <c r="J943" s="128">
        <v>0</v>
      </c>
      <c r="K943" s="129">
        <f t="shared" si="14"/>
        <v>27036.63</v>
      </c>
      <c r="L943" s="130" t="s">
        <v>1420</v>
      </c>
    </row>
    <row r="944" spans="1:12">
      <c r="A944" s="334" t="s">
        <v>1307</v>
      </c>
      <c r="B944" s="125" t="str">
        <f>+VLOOKUP(A944,'[1]LISTA FILTRADO'!$A$2:$B$620,2,FALSE)</f>
        <v>GRACOS</v>
      </c>
      <c r="C944" s="126">
        <v>42825</v>
      </c>
      <c r="D944" s="126" t="s">
        <v>3938</v>
      </c>
      <c r="E944" s="127" t="s">
        <v>13</v>
      </c>
      <c r="F944" s="127">
        <v>367595</v>
      </c>
      <c r="G944" s="127"/>
      <c r="H944" s="335" t="s">
        <v>1308</v>
      </c>
      <c r="I944" s="128">
        <v>5907.35</v>
      </c>
      <c r="J944" s="128">
        <v>0</v>
      </c>
      <c r="K944" s="129">
        <f t="shared" si="14"/>
        <v>5907.35</v>
      </c>
      <c r="L944" s="130" t="s">
        <v>1420</v>
      </c>
    </row>
    <row r="945" spans="1:12">
      <c r="A945" s="334" t="s">
        <v>1307</v>
      </c>
      <c r="B945" s="125" t="str">
        <f>+VLOOKUP(A945,'[1]LISTA FILTRADO'!$A$2:$B$620,2,FALSE)</f>
        <v>GRACOS</v>
      </c>
      <c r="C945" s="126">
        <v>42825</v>
      </c>
      <c r="D945" s="126" t="s">
        <v>3939</v>
      </c>
      <c r="E945" s="127" t="s">
        <v>13</v>
      </c>
      <c r="F945" s="127">
        <v>367593</v>
      </c>
      <c r="G945" s="127"/>
      <c r="H945" s="335" t="s">
        <v>1308</v>
      </c>
      <c r="I945" s="128">
        <v>2739.2000000000003</v>
      </c>
      <c r="J945" s="128">
        <v>0</v>
      </c>
      <c r="K945" s="129">
        <f t="shared" si="14"/>
        <v>2739.2000000000003</v>
      </c>
      <c r="L945" s="130" t="s">
        <v>1420</v>
      </c>
    </row>
    <row r="946" spans="1:12">
      <c r="A946" s="334" t="s">
        <v>1307</v>
      </c>
      <c r="B946" s="125" t="str">
        <f>+VLOOKUP(A946,'[1]LISTA FILTRADO'!$A$2:$B$620,2,FALSE)</f>
        <v>GRACOS</v>
      </c>
      <c r="C946" s="126">
        <v>42825</v>
      </c>
      <c r="D946" s="126" t="s">
        <v>3940</v>
      </c>
      <c r="E946" s="127" t="s">
        <v>13</v>
      </c>
      <c r="F946" s="127">
        <v>367591</v>
      </c>
      <c r="G946" s="127"/>
      <c r="H946" s="335" t="s">
        <v>1308</v>
      </c>
      <c r="I946" s="128">
        <v>35674.74</v>
      </c>
      <c r="J946" s="128">
        <v>0</v>
      </c>
      <c r="K946" s="129">
        <f t="shared" si="14"/>
        <v>35674.74</v>
      </c>
      <c r="L946" s="130" t="s">
        <v>1420</v>
      </c>
    </row>
    <row r="947" spans="1:12">
      <c r="A947" s="334" t="s">
        <v>1307</v>
      </c>
      <c r="B947" s="125" t="str">
        <f>+VLOOKUP(A947,'[1]LISTA FILTRADO'!$A$2:$B$620,2,FALSE)</f>
        <v>GRACOS</v>
      </c>
      <c r="C947" s="126">
        <v>42825</v>
      </c>
      <c r="D947" s="126" t="s">
        <v>3941</v>
      </c>
      <c r="E947" s="127" t="s">
        <v>13</v>
      </c>
      <c r="F947" s="127">
        <v>367589</v>
      </c>
      <c r="G947" s="127"/>
      <c r="H947" s="335" t="s">
        <v>1308</v>
      </c>
      <c r="I947" s="128">
        <v>29873.170000000002</v>
      </c>
      <c r="J947" s="128">
        <v>0</v>
      </c>
      <c r="K947" s="129">
        <f t="shared" si="14"/>
        <v>29873.170000000002</v>
      </c>
      <c r="L947" s="130" t="s">
        <v>1420</v>
      </c>
    </row>
    <row r="948" spans="1:12">
      <c r="A948" s="334" t="s">
        <v>1307</v>
      </c>
      <c r="B948" s="125" t="str">
        <f>+VLOOKUP(A948,'[1]LISTA FILTRADO'!$A$2:$B$620,2,FALSE)</f>
        <v>GRACOS</v>
      </c>
      <c r="C948" s="126">
        <v>42825</v>
      </c>
      <c r="D948" s="126" t="s">
        <v>3942</v>
      </c>
      <c r="E948" s="127" t="s">
        <v>13</v>
      </c>
      <c r="F948" s="127">
        <v>367587</v>
      </c>
      <c r="G948" s="127"/>
      <c r="H948" s="335" t="s">
        <v>1308</v>
      </c>
      <c r="I948" s="128">
        <v>29873.170000000002</v>
      </c>
      <c r="J948" s="128">
        <v>0</v>
      </c>
      <c r="K948" s="129">
        <f t="shared" si="14"/>
        <v>29873.170000000002</v>
      </c>
      <c r="L948" s="130" t="s">
        <v>1420</v>
      </c>
    </row>
    <row r="949" spans="1:12">
      <c r="A949" s="334" t="s">
        <v>1307</v>
      </c>
      <c r="B949" s="125" t="str">
        <f>+VLOOKUP(A949,'[1]LISTA FILTRADO'!$A$2:$B$620,2,FALSE)</f>
        <v>GRACOS</v>
      </c>
      <c r="C949" s="126">
        <v>42825</v>
      </c>
      <c r="D949" s="126" t="s">
        <v>3943</v>
      </c>
      <c r="E949" s="127" t="s">
        <v>13</v>
      </c>
      <c r="F949" s="127">
        <v>367585</v>
      </c>
      <c r="G949" s="127"/>
      <c r="H949" s="335" t="s">
        <v>1308</v>
      </c>
      <c r="I949" s="128">
        <v>29873.170000000002</v>
      </c>
      <c r="J949" s="128">
        <v>0</v>
      </c>
      <c r="K949" s="129">
        <f t="shared" si="14"/>
        <v>29873.170000000002</v>
      </c>
      <c r="L949" s="130" t="s">
        <v>1420</v>
      </c>
    </row>
    <row r="950" spans="1:12">
      <c r="A950" s="334" t="s">
        <v>1307</v>
      </c>
      <c r="B950" s="125" t="str">
        <f>+VLOOKUP(A950,'[1]LISTA FILTRADO'!$A$2:$B$620,2,FALSE)</f>
        <v>GRACOS</v>
      </c>
      <c r="C950" s="126">
        <v>42825</v>
      </c>
      <c r="D950" s="126" t="s">
        <v>3944</v>
      </c>
      <c r="E950" s="127" t="s">
        <v>13</v>
      </c>
      <c r="F950" s="127">
        <v>367583</v>
      </c>
      <c r="G950" s="127"/>
      <c r="H950" s="335" t="s">
        <v>1308</v>
      </c>
      <c r="I950" s="128">
        <v>29873.170000000002</v>
      </c>
      <c r="J950" s="128">
        <v>0</v>
      </c>
      <c r="K950" s="129">
        <f t="shared" si="14"/>
        <v>29873.170000000002</v>
      </c>
      <c r="L950" s="130" t="s">
        <v>1420</v>
      </c>
    </row>
    <row r="951" spans="1:12">
      <c r="A951" s="334" t="s">
        <v>1307</v>
      </c>
      <c r="B951" s="125" t="str">
        <f>+VLOOKUP(A951,'[1]LISTA FILTRADO'!$A$2:$B$620,2,FALSE)</f>
        <v>GRACOS</v>
      </c>
      <c r="C951" s="126">
        <v>42825</v>
      </c>
      <c r="D951" s="126" t="s">
        <v>3945</v>
      </c>
      <c r="E951" s="127" t="s">
        <v>13</v>
      </c>
      <c r="F951" s="127">
        <v>367581</v>
      </c>
      <c r="G951" s="127"/>
      <c r="H951" s="335" t="s">
        <v>1308</v>
      </c>
      <c r="I951" s="128">
        <v>29873.170000000002</v>
      </c>
      <c r="J951" s="128">
        <v>0</v>
      </c>
      <c r="K951" s="129">
        <f t="shared" si="14"/>
        <v>29873.170000000002</v>
      </c>
      <c r="L951" s="130" t="s">
        <v>1420</v>
      </c>
    </row>
    <row r="952" spans="1:12">
      <c r="A952" s="334" t="s">
        <v>1307</v>
      </c>
      <c r="B952" s="125" t="str">
        <f>+VLOOKUP(A952,'[1]LISTA FILTRADO'!$A$2:$B$620,2,FALSE)</f>
        <v>GRACOS</v>
      </c>
      <c r="C952" s="126">
        <v>42825</v>
      </c>
      <c r="D952" s="126" t="s">
        <v>3946</v>
      </c>
      <c r="E952" s="127" t="s">
        <v>13</v>
      </c>
      <c r="F952" s="127">
        <v>367579</v>
      </c>
      <c r="G952" s="127"/>
      <c r="H952" s="335" t="s">
        <v>1308</v>
      </c>
      <c r="I952" s="128">
        <v>8585.36</v>
      </c>
      <c r="J952" s="128">
        <v>0</v>
      </c>
      <c r="K952" s="129">
        <f t="shared" si="14"/>
        <v>8585.36</v>
      </c>
      <c r="L952" s="130" t="s">
        <v>1420</v>
      </c>
    </row>
    <row r="953" spans="1:12">
      <c r="A953" s="334" t="s">
        <v>1307</v>
      </c>
      <c r="B953" s="125" t="str">
        <f>+VLOOKUP(A953,'[1]LISTA FILTRADO'!$A$2:$B$620,2,FALSE)</f>
        <v>GRACOS</v>
      </c>
      <c r="C953" s="126">
        <v>42825</v>
      </c>
      <c r="D953" s="126" t="s">
        <v>3947</v>
      </c>
      <c r="E953" s="127" t="s">
        <v>13</v>
      </c>
      <c r="F953" s="127">
        <v>367577</v>
      </c>
      <c r="G953" s="127"/>
      <c r="H953" s="335" t="s">
        <v>1308</v>
      </c>
      <c r="I953" s="128">
        <v>2836.54</v>
      </c>
      <c r="J953" s="128">
        <v>0</v>
      </c>
      <c r="K953" s="129">
        <f t="shared" si="14"/>
        <v>2836.54</v>
      </c>
      <c r="L953" s="130" t="s">
        <v>1420</v>
      </c>
    </row>
    <row r="954" spans="1:12">
      <c r="A954" s="334" t="s">
        <v>1307</v>
      </c>
      <c r="B954" s="125" t="str">
        <f>+VLOOKUP(A954,'[1]LISTA FILTRADO'!$A$2:$B$620,2,FALSE)</f>
        <v>GRACOS</v>
      </c>
      <c r="C954" s="126">
        <v>42825</v>
      </c>
      <c r="D954" s="126" t="s">
        <v>3948</v>
      </c>
      <c r="E954" s="127" t="s">
        <v>13</v>
      </c>
      <c r="F954" s="127">
        <v>367575</v>
      </c>
      <c r="G954" s="127"/>
      <c r="H954" s="335" t="s">
        <v>1308</v>
      </c>
      <c r="I954" s="128">
        <v>13647.9</v>
      </c>
      <c r="J954" s="128">
        <v>0</v>
      </c>
      <c r="K954" s="129">
        <f t="shared" si="14"/>
        <v>13647.9</v>
      </c>
      <c r="L954" s="130" t="s">
        <v>1420</v>
      </c>
    </row>
    <row r="955" spans="1:12">
      <c r="A955" s="334" t="s">
        <v>1307</v>
      </c>
      <c r="B955" s="125" t="str">
        <f>+VLOOKUP(A955,'[1]LISTA FILTRADO'!$A$2:$B$620,2,FALSE)</f>
        <v>GRACOS</v>
      </c>
      <c r="C955" s="126">
        <v>42825</v>
      </c>
      <c r="D955" s="126" t="s">
        <v>3949</v>
      </c>
      <c r="E955" s="127" t="s">
        <v>13</v>
      </c>
      <c r="F955" s="127">
        <v>367573</v>
      </c>
      <c r="G955" s="127"/>
      <c r="H955" s="335" t="s">
        <v>1308</v>
      </c>
      <c r="I955" s="128">
        <v>34676.410000000003</v>
      </c>
      <c r="J955" s="128">
        <v>0</v>
      </c>
      <c r="K955" s="129">
        <f t="shared" si="14"/>
        <v>34676.410000000003</v>
      </c>
      <c r="L955" s="130" t="s">
        <v>1420</v>
      </c>
    </row>
    <row r="956" spans="1:12">
      <c r="A956" s="334" t="s">
        <v>1307</v>
      </c>
      <c r="B956" s="125" t="str">
        <f>+VLOOKUP(A956,'[1]LISTA FILTRADO'!$A$2:$B$620,2,FALSE)</f>
        <v>GRACOS</v>
      </c>
      <c r="C956" s="126">
        <v>42825</v>
      </c>
      <c r="D956" s="126" t="s">
        <v>3950</v>
      </c>
      <c r="E956" s="127" t="s">
        <v>13</v>
      </c>
      <c r="F956" s="127">
        <v>367571</v>
      </c>
      <c r="G956" s="127"/>
      <c r="H956" s="335" t="s">
        <v>1308</v>
      </c>
      <c r="I956" s="128">
        <v>3843.9300000000003</v>
      </c>
      <c r="J956" s="128">
        <v>0</v>
      </c>
      <c r="K956" s="129">
        <f t="shared" si="14"/>
        <v>3843.9300000000003</v>
      </c>
      <c r="L956" s="130" t="s">
        <v>1420</v>
      </c>
    </row>
    <row r="957" spans="1:12">
      <c r="A957" s="334" t="s">
        <v>1307</v>
      </c>
      <c r="B957" s="125" t="str">
        <f>+VLOOKUP(A957,'[1]LISTA FILTRADO'!$A$2:$B$620,2,FALSE)</f>
        <v>GRACOS</v>
      </c>
      <c r="C957" s="126">
        <v>42825</v>
      </c>
      <c r="D957" s="126" t="s">
        <v>3951</v>
      </c>
      <c r="E957" s="127" t="s">
        <v>13</v>
      </c>
      <c r="F957" s="127">
        <v>367569</v>
      </c>
      <c r="G957" s="127"/>
      <c r="H957" s="335" t="s">
        <v>1308</v>
      </c>
      <c r="I957" s="128">
        <v>3843.9300000000003</v>
      </c>
      <c r="J957" s="128">
        <v>0</v>
      </c>
      <c r="K957" s="129">
        <f t="shared" si="14"/>
        <v>3843.9300000000003</v>
      </c>
      <c r="L957" s="130" t="s">
        <v>1420</v>
      </c>
    </row>
    <row r="958" spans="1:12">
      <c r="A958" s="334" t="s">
        <v>1307</v>
      </c>
      <c r="B958" s="125" t="str">
        <f>+VLOOKUP(A958,'[1]LISTA FILTRADO'!$A$2:$B$620,2,FALSE)</f>
        <v>GRACOS</v>
      </c>
      <c r="C958" s="126">
        <v>42825</v>
      </c>
      <c r="D958" s="126" t="s">
        <v>3952</v>
      </c>
      <c r="E958" s="127" t="s">
        <v>13</v>
      </c>
      <c r="F958" s="127">
        <v>367567</v>
      </c>
      <c r="G958" s="127"/>
      <c r="H958" s="335" t="s">
        <v>1308</v>
      </c>
      <c r="I958" s="128">
        <v>3843.9300000000003</v>
      </c>
      <c r="J958" s="128">
        <v>0</v>
      </c>
      <c r="K958" s="129">
        <f t="shared" si="14"/>
        <v>3843.9300000000003</v>
      </c>
      <c r="L958" s="130" t="s">
        <v>1420</v>
      </c>
    </row>
    <row r="959" spans="1:12">
      <c r="A959" s="334" t="s">
        <v>1307</v>
      </c>
      <c r="B959" s="125" t="str">
        <f>+VLOOKUP(A959,'[1]LISTA FILTRADO'!$A$2:$B$620,2,FALSE)</f>
        <v>GRACOS</v>
      </c>
      <c r="C959" s="126">
        <v>42825</v>
      </c>
      <c r="D959" s="126" t="s">
        <v>3953</v>
      </c>
      <c r="E959" s="127" t="s">
        <v>13</v>
      </c>
      <c r="F959" s="127">
        <v>367469</v>
      </c>
      <c r="G959" s="127"/>
      <c r="H959" s="335" t="s">
        <v>1308</v>
      </c>
      <c r="I959" s="128">
        <v>1734176.99</v>
      </c>
      <c r="J959" s="128">
        <v>0</v>
      </c>
      <c r="K959" s="129">
        <f t="shared" si="14"/>
        <v>1734176.99</v>
      </c>
      <c r="L959" s="130" t="s">
        <v>1420</v>
      </c>
    </row>
    <row r="960" spans="1:12">
      <c r="A960" s="334" t="s">
        <v>1307</v>
      </c>
      <c r="B960" s="125" t="str">
        <f>+VLOOKUP(A960,'[1]LISTA FILTRADO'!$A$2:$B$620,2,FALSE)</f>
        <v>GRACOS</v>
      </c>
      <c r="C960" s="126">
        <v>42825</v>
      </c>
      <c r="D960" s="126" t="s">
        <v>3954</v>
      </c>
      <c r="E960" s="127" t="s">
        <v>13</v>
      </c>
      <c r="F960" s="127">
        <v>367471</v>
      </c>
      <c r="G960" s="127"/>
      <c r="H960" s="335" t="s">
        <v>1308</v>
      </c>
      <c r="I960" s="128">
        <v>4406174.84</v>
      </c>
      <c r="J960" s="128">
        <v>0</v>
      </c>
      <c r="K960" s="129">
        <f t="shared" si="14"/>
        <v>4406174.84</v>
      </c>
      <c r="L960" s="130" t="s">
        <v>1420</v>
      </c>
    </row>
    <row r="961" spans="1:12">
      <c r="A961" s="334" t="s">
        <v>1307</v>
      </c>
      <c r="B961" s="125" t="str">
        <f>+VLOOKUP(A961,'[1]LISTA FILTRADO'!$A$2:$B$620,2,FALSE)</f>
        <v>GRACOS</v>
      </c>
      <c r="C961" s="126">
        <v>42825</v>
      </c>
      <c r="D961" s="126" t="s">
        <v>3955</v>
      </c>
      <c r="E961" s="127" t="s">
        <v>13</v>
      </c>
      <c r="F961" s="127">
        <v>367473</v>
      </c>
      <c r="G961" s="127"/>
      <c r="H961" s="335" t="s">
        <v>1308</v>
      </c>
      <c r="I961" s="128">
        <v>360426.46</v>
      </c>
      <c r="J961" s="128">
        <v>0</v>
      </c>
      <c r="K961" s="129">
        <f t="shared" si="14"/>
        <v>360426.46</v>
      </c>
      <c r="L961" s="130" t="s">
        <v>1420</v>
      </c>
    </row>
    <row r="962" spans="1:12">
      <c r="A962" s="334" t="s">
        <v>1307</v>
      </c>
      <c r="B962" s="125" t="str">
        <f>+VLOOKUP(A962,'[1]LISTA FILTRADO'!$A$2:$B$620,2,FALSE)</f>
        <v>GRACOS</v>
      </c>
      <c r="C962" s="126">
        <v>42825</v>
      </c>
      <c r="D962" s="126" t="s">
        <v>3956</v>
      </c>
      <c r="E962" s="127" t="s">
        <v>13</v>
      </c>
      <c r="F962" s="127">
        <v>367475</v>
      </c>
      <c r="G962" s="127"/>
      <c r="H962" s="335" t="s">
        <v>1308</v>
      </c>
      <c r="I962" s="128">
        <v>989953.57000000007</v>
      </c>
      <c r="J962" s="128">
        <v>0</v>
      </c>
      <c r="K962" s="129">
        <f t="shared" si="14"/>
        <v>989953.57000000007</v>
      </c>
      <c r="L962" s="130" t="s">
        <v>1420</v>
      </c>
    </row>
    <row r="963" spans="1:12">
      <c r="A963" s="334" t="s">
        <v>1307</v>
      </c>
      <c r="B963" s="125" t="str">
        <f>+VLOOKUP(A963,'[1]LISTA FILTRADO'!$A$2:$B$620,2,FALSE)</f>
        <v>GRACOS</v>
      </c>
      <c r="C963" s="126">
        <v>42825</v>
      </c>
      <c r="D963" s="126" t="s">
        <v>3957</v>
      </c>
      <c r="E963" s="127" t="s">
        <v>13</v>
      </c>
      <c r="F963" s="127">
        <v>367477</v>
      </c>
      <c r="G963" s="127"/>
      <c r="H963" s="335" t="s">
        <v>1308</v>
      </c>
      <c r="I963" s="128">
        <v>12102076.890000001</v>
      </c>
      <c r="J963" s="128">
        <v>0</v>
      </c>
      <c r="K963" s="129">
        <f t="shared" si="14"/>
        <v>12102076.890000001</v>
      </c>
      <c r="L963" s="130" t="s">
        <v>1420</v>
      </c>
    </row>
    <row r="964" spans="1:12">
      <c r="A964" s="334" t="s">
        <v>1307</v>
      </c>
      <c r="B964" s="125" t="str">
        <f>+VLOOKUP(A964,'[1]LISTA FILTRADO'!$A$2:$B$620,2,FALSE)</f>
        <v>GRACOS</v>
      </c>
      <c r="C964" s="126">
        <v>42825</v>
      </c>
      <c r="D964" s="126" t="s">
        <v>3958</v>
      </c>
      <c r="E964" s="127" t="s">
        <v>13</v>
      </c>
      <c r="F964" s="127">
        <v>367479</v>
      </c>
      <c r="G964" s="127"/>
      <c r="H964" s="335" t="s">
        <v>1308</v>
      </c>
      <c r="I964" s="128">
        <v>2996301.2</v>
      </c>
      <c r="J964" s="128">
        <v>0</v>
      </c>
      <c r="K964" s="129">
        <f t="shared" si="14"/>
        <v>2996301.2</v>
      </c>
      <c r="L964" s="130" t="s">
        <v>1420</v>
      </c>
    </row>
    <row r="965" spans="1:12">
      <c r="A965" s="334" t="s">
        <v>1307</v>
      </c>
      <c r="B965" s="125" t="str">
        <f>+VLOOKUP(A965,'[1]LISTA FILTRADO'!$A$2:$B$620,2,FALSE)</f>
        <v>GRACOS</v>
      </c>
      <c r="C965" s="126">
        <v>42825</v>
      </c>
      <c r="D965" s="126" t="s">
        <v>3959</v>
      </c>
      <c r="E965" s="127" t="s">
        <v>13</v>
      </c>
      <c r="F965" s="127">
        <v>367481</v>
      </c>
      <c r="G965" s="127"/>
      <c r="H965" s="335" t="s">
        <v>1308</v>
      </c>
      <c r="I965" s="128">
        <v>4763120.88</v>
      </c>
      <c r="J965" s="128">
        <v>0</v>
      </c>
      <c r="K965" s="129">
        <f t="shared" si="14"/>
        <v>4763120.88</v>
      </c>
      <c r="L965" s="130" t="s">
        <v>1420</v>
      </c>
    </row>
    <row r="966" spans="1:12">
      <c r="A966" s="334" t="s">
        <v>1307</v>
      </c>
      <c r="B966" s="125" t="str">
        <f>+VLOOKUP(A966,'[1]LISTA FILTRADO'!$A$2:$B$620,2,FALSE)</f>
        <v>GRACOS</v>
      </c>
      <c r="C966" s="126">
        <v>42825</v>
      </c>
      <c r="D966" s="126" t="s">
        <v>3960</v>
      </c>
      <c r="E966" s="127" t="s">
        <v>13</v>
      </c>
      <c r="F966" s="127">
        <v>367483</v>
      </c>
      <c r="G966" s="127"/>
      <c r="H966" s="335" t="s">
        <v>1308</v>
      </c>
      <c r="I966" s="128">
        <v>2226549.31</v>
      </c>
      <c r="J966" s="128">
        <v>0</v>
      </c>
      <c r="K966" s="129">
        <f t="shared" si="14"/>
        <v>2226549.31</v>
      </c>
      <c r="L966" s="130" t="s">
        <v>1420</v>
      </c>
    </row>
    <row r="967" spans="1:12">
      <c r="A967" s="334" t="s">
        <v>1307</v>
      </c>
      <c r="B967" s="125" t="str">
        <f>+VLOOKUP(A967,'[1]LISTA FILTRADO'!$A$2:$B$620,2,FALSE)</f>
        <v>GRACOS</v>
      </c>
      <c r="C967" s="126">
        <v>42825</v>
      </c>
      <c r="D967" s="126" t="s">
        <v>3961</v>
      </c>
      <c r="E967" s="127" t="s">
        <v>13</v>
      </c>
      <c r="F967" s="127">
        <v>367485</v>
      </c>
      <c r="G967" s="127"/>
      <c r="H967" s="335" t="s">
        <v>1308</v>
      </c>
      <c r="I967" s="128">
        <v>551261.78</v>
      </c>
      <c r="J967" s="128">
        <v>0</v>
      </c>
      <c r="K967" s="129">
        <f t="shared" si="14"/>
        <v>551261.78</v>
      </c>
      <c r="L967" s="130" t="s">
        <v>1420</v>
      </c>
    </row>
    <row r="968" spans="1:12">
      <c r="A968" s="334" t="s">
        <v>1307</v>
      </c>
      <c r="B968" s="125" t="str">
        <f>+VLOOKUP(A968,'[1]LISTA FILTRADO'!$A$2:$B$620,2,FALSE)</f>
        <v>GRACOS</v>
      </c>
      <c r="C968" s="126">
        <v>42825</v>
      </c>
      <c r="D968" s="126" t="s">
        <v>3962</v>
      </c>
      <c r="E968" s="127" t="s">
        <v>13</v>
      </c>
      <c r="F968" s="127">
        <v>367487</v>
      </c>
      <c r="G968" s="127"/>
      <c r="H968" s="335" t="s">
        <v>1308</v>
      </c>
      <c r="I968" s="128">
        <v>182132.38</v>
      </c>
      <c r="J968" s="128">
        <v>0</v>
      </c>
      <c r="K968" s="129">
        <f t="shared" si="14"/>
        <v>182132.38</v>
      </c>
      <c r="L968" s="130" t="s">
        <v>1420</v>
      </c>
    </row>
    <row r="969" spans="1:12">
      <c r="A969" s="334" t="s">
        <v>1307</v>
      </c>
      <c r="B969" s="125" t="str">
        <f>+VLOOKUP(A969,'[1]LISTA FILTRADO'!$A$2:$B$620,2,FALSE)</f>
        <v>GRACOS</v>
      </c>
      <c r="C969" s="126">
        <v>42825</v>
      </c>
      <c r="D969" s="126" t="s">
        <v>3963</v>
      </c>
      <c r="E969" s="127" t="s">
        <v>13</v>
      </c>
      <c r="F969" s="127">
        <v>367489</v>
      </c>
      <c r="G969" s="127"/>
      <c r="H969" s="335" t="s">
        <v>1308</v>
      </c>
      <c r="I969" s="128">
        <v>876322.61</v>
      </c>
      <c r="J969" s="128">
        <v>0</v>
      </c>
      <c r="K969" s="129">
        <f t="shared" ref="K969:K1032" si="15">+I969+J969</f>
        <v>876322.61</v>
      </c>
      <c r="L969" s="130" t="s">
        <v>1420</v>
      </c>
    </row>
    <row r="970" spans="1:12">
      <c r="A970" s="334" t="s">
        <v>1307</v>
      </c>
      <c r="B970" s="125" t="str">
        <f>+VLOOKUP(A970,'[1]LISTA FILTRADO'!$A$2:$B$620,2,FALSE)</f>
        <v>GRACOS</v>
      </c>
      <c r="C970" s="126">
        <v>42825</v>
      </c>
      <c r="D970" s="126" t="s">
        <v>3964</v>
      </c>
      <c r="E970" s="127" t="s">
        <v>13</v>
      </c>
      <c r="F970" s="127">
        <v>367491</v>
      </c>
      <c r="G970" s="127"/>
      <c r="H970" s="335" t="s">
        <v>1308</v>
      </c>
      <c r="I970" s="128">
        <v>1476539.68</v>
      </c>
      <c r="J970" s="128">
        <v>0</v>
      </c>
      <c r="K970" s="129">
        <f t="shared" si="15"/>
        <v>1476539.68</v>
      </c>
      <c r="L970" s="130" t="s">
        <v>1420</v>
      </c>
    </row>
    <row r="971" spans="1:12">
      <c r="A971" s="334" t="s">
        <v>1307</v>
      </c>
      <c r="B971" s="125" t="str">
        <f>+VLOOKUP(A971,'[1]LISTA FILTRADO'!$A$2:$B$620,2,FALSE)</f>
        <v>GRACOS</v>
      </c>
      <c r="C971" s="126">
        <v>42825</v>
      </c>
      <c r="D971" s="126" t="s">
        <v>3965</v>
      </c>
      <c r="E971" s="127" t="s">
        <v>13</v>
      </c>
      <c r="F971" s="127">
        <v>367493</v>
      </c>
      <c r="G971" s="127"/>
      <c r="H971" s="335" t="s">
        <v>1308</v>
      </c>
      <c r="I971" s="128">
        <v>886102.5</v>
      </c>
      <c r="J971" s="128">
        <v>0</v>
      </c>
      <c r="K971" s="129">
        <f t="shared" si="15"/>
        <v>886102.5</v>
      </c>
      <c r="L971" s="130" t="s">
        <v>1420</v>
      </c>
    </row>
    <row r="972" spans="1:12">
      <c r="A972" s="334" t="s">
        <v>1307</v>
      </c>
      <c r="B972" s="125" t="str">
        <f>+VLOOKUP(A972,'[1]LISTA FILTRADO'!$A$2:$B$620,2,FALSE)</f>
        <v>GRACOS</v>
      </c>
      <c r="C972" s="126">
        <v>42825</v>
      </c>
      <c r="D972" s="126" t="s">
        <v>3966</v>
      </c>
      <c r="E972" s="127" t="s">
        <v>13</v>
      </c>
      <c r="F972" s="127">
        <v>367495</v>
      </c>
      <c r="G972" s="127"/>
      <c r="H972" s="335" t="s">
        <v>1308</v>
      </c>
      <c r="I972" s="128">
        <v>1162580.05</v>
      </c>
      <c r="J972" s="128">
        <v>0</v>
      </c>
      <c r="K972" s="129">
        <f t="shared" si="15"/>
        <v>1162580.05</v>
      </c>
      <c r="L972" s="130" t="s">
        <v>1420</v>
      </c>
    </row>
    <row r="973" spans="1:12">
      <c r="A973" s="334" t="s">
        <v>1307</v>
      </c>
      <c r="B973" s="125" t="str">
        <f>+VLOOKUP(A973,'[1]LISTA FILTRADO'!$A$2:$B$620,2,FALSE)</f>
        <v>GRACOS</v>
      </c>
      <c r="C973" s="126">
        <v>42825</v>
      </c>
      <c r="D973" s="126" t="s">
        <v>3967</v>
      </c>
      <c r="E973" s="127" t="s">
        <v>13</v>
      </c>
      <c r="F973" s="127">
        <v>367497</v>
      </c>
      <c r="G973" s="127"/>
      <c r="H973" s="335" t="s">
        <v>1308</v>
      </c>
      <c r="I973" s="128">
        <v>3193162.62</v>
      </c>
      <c r="J973" s="128">
        <v>0</v>
      </c>
      <c r="K973" s="129">
        <f t="shared" si="15"/>
        <v>3193162.62</v>
      </c>
      <c r="L973" s="130" t="s">
        <v>1420</v>
      </c>
    </row>
    <row r="974" spans="1:12">
      <c r="A974" s="334" t="s">
        <v>1307</v>
      </c>
      <c r="B974" s="125" t="str">
        <f>+VLOOKUP(A974,'[1]LISTA FILTRADO'!$A$2:$B$620,2,FALSE)</f>
        <v>GRACOS</v>
      </c>
      <c r="C974" s="126">
        <v>42825</v>
      </c>
      <c r="D974" s="126" t="s">
        <v>3968</v>
      </c>
      <c r="E974" s="127" t="s">
        <v>13</v>
      </c>
      <c r="F974" s="127">
        <v>367499</v>
      </c>
      <c r="G974" s="127"/>
      <c r="H974" s="335" t="s">
        <v>1308</v>
      </c>
      <c r="I974" s="128">
        <v>2433784.56</v>
      </c>
      <c r="J974" s="128">
        <v>0</v>
      </c>
      <c r="K974" s="129">
        <f t="shared" si="15"/>
        <v>2433784.56</v>
      </c>
      <c r="L974" s="130" t="s">
        <v>1420</v>
      </c>
    </row>
    <row r="975" spans="1:12">
      <c r="A975" s="334" t="s">
        <v>1307</v>
      </c>
      <c r="B975" s="125" t="str">
        <f>+VLOOKUP(A975,'[1]LISTA FILTRADO'!$A$2:$B$620,2,FALSE)</f>
        <v>GRACOS</v>
      </c>
      <c r="C975" s="126">
        <v>42825</v>
      </c>
      <c r="D975" s="126" t="s">
        <v>3969</v>
      </c>
      <c r="E975" s="127" t="s">
        <v>13</v>
      </c>
      <c r="F975" s="127">
        <v>367533</v>
      </c>
      <c r="G975" s="127"/>
      <c r="H975" s="335" t="s">
        <v>1308</v>
      </c>
      <c r="I975" s="128">
        <v>5351212.01</v>
      </c>
      <c r="J975" s="128">
        <v>0</v>
      </c>
      <c r="K975" s="129">
        <f t="shared" si="15"/>
        <v>5351212.01</v>
      </c>
      <c r="L975" s="130" t="s">
        <v>1420</v>
      </c>
    </row>
    <row r="976" spans="1:12">
      <c r="A976" s="334" t="s">
        <v>1307</v>
      </c>
      <c r="B976" s="125" t="str">
        <f>+VLOOKUP(A976,'[1]LISTA FILTRADO'!$A$2:$B$620,2,FALSE)</f>
        <v>GRACOS</v>
      </c>
      <c r="C976" s="126">
        <v>42825</v>
      </c>
      <c r="D976" s="126" t="s">
        <v>3970</v>
      </c>
      <c r="E976" s="127" t="s">
        <v>13</v>
      </c>
      <c r="F976" s="127">
        <v>367531</v>
      </c>
      <c r="G976" s="127"/>
      <c r="H976" s="335" t="s">
        <v>1308</v>
      </c>
      <c r="I976" s="128">
        <v>30229064.710000001</v>
      </c>
      <c r="J976" s="128">
        <v>0</v>
      </c>
      <c r="K976" s="129">
        <f t="shared" si="15"/>
        <v>30229064.710000001</v>
      </c>
      <c r="L976" s="130" t="s">
        <v>1420</v>
      </c>
    </row>
    <row r="977" spans="1:12">
      <c r="A977" s="334" t="s">
        <v>1307</v>
      </c>
      <c r="B977" s="125" t="str">
        <f>+VLOOKUP(A977,'[1]LISTA FILTRADO'!$A$2:$B$620,2,FALSE)</f>
        <v>GRACOS</v>
      </c>
      <c r="C977" s="126">
        <v>42825</v>
      </c>
      <c r="D977" s="126" t="s">
        <v>3971</v>
      </c>
      <c r="E977" s="127" t="s">
        <v>13</v>
      </c>
      <c r="F977" s="127">
        <v>367529</v>
      </c>
      <c r="G977" s="127"/>
      <c r="H977" s="335" t="s">
        <v>1308</v>
      </c>
      <c r="I977" s="128">
        <v>70332957.079999998</v>
      </c>
      <c r="J977" s="128">
        <v>0</v>
      </c>
      <c r="K977" s="129">
        <f t="shared" si="15"/>
        <v>70332957.079999998</v>
      </c>
      <c r="L977" s="130" t="s">
        <v>1420</v>
      </c>
    </row>
    <row r="978" spans="1:12">
      <c r="A978" s="334" t="s">
        <v>1307</v>
      </c>
      <c r="B978" s="125" t="str">
        <f>+VLOOKUP(A978,'[1]LISTA FILTRADO'!$A$2:$B$620,2,FALSE)</f>
        <v>GRACOS</v>
      </c>
      <c r="C978" s="126">
        <v>42825</v>
      </c>
      <c r="D978" s="126" t="s">
        <v>3972</v>
      </c>
      <c r="E978" s="127" t="s">
        <v>13</v>
      </c>
      <c r="F978" s="127">
        <v>367527</v>
      </c>
      <c r="G978" s="127"/>
      <c r="H978" s="335" t="s">
        <v>1308</v>
      </c>
      <c r="I978" s="128">
        <v>6029210.5800000001</v>
      </c>
      <c r="J978" s="128">
        <v>0</v>
      </c>
      <c r="K978" s="129">
        <f t="shared" si="15"/>
        <v>6029210.5800000001</v>
      </c>
      <c r="L978" s="130" t="s">
        <v>1420</v>
      </c>
    </row>
    <row r="979" spans="1:12">
      <c r="A979" s="334" t="s">
        <v>1307</v>
      </c>
      <c r="B979" s="125" t="str">
        <f>+VLOOKUP(A979,'[1]LISTA FILTRADO'!$A$2:$B$620,2,FALSE)</f>
        <v>GRACOS</v>
      </c>
      <c r="C979" s="126">
        <v>42825</v>
      </c>
      <c r="D979" s="126" t="s">
        <v>3973</v>
      </c>
      <c r="E979" s="127" t="s">
        <v>13</v>
      </c>
      <c r="F979" s="127">
        <v>367525</v>
      </c>
      <c r="G979" s="127"/>
      <c r="H979" s="335" t="s">
        <v>1308</v>
      </c>
      <c r="I979" s="128">
        <v>15654257.189999999</v>
      </c>
      <c r="J979" s="128">
        <v>0</v>
      </c>
      <c r="K979" s="129">
        <f t="shared" si="15"/>
        <v>15654257.189999999</v>
      </c>
      <c r="L979" s="130" t="s">
        <v>1420</v>
      </c>
    </row>
    <row r="980" spans="1:12">
      <c r="A980" s="334" t="s">
        <v>1307</v>
      </c>
      <c r="B980" s="125" t="str">
        <f>+VLOOKUP(A980,'[1]LISTA FILTRADO'!$A$2:$B$620,2,FALSE)</f>
        <v>GRACOS</v>
      </c>
      <c r="C980" s="126">
        <v>42825</v>
      </c>
      <c r="D980" s="126" t="s">
        <v>3974</v>
      </c>
      <c r="E980" s="127" t="s">
        <v>13</v>
      </c>
      <c r="F980" s="127">
        <v>367523</v>
      </c>
      <c r="G980" s="127"/>
      <c r="H980" s="335" t="s">
        <v>1308</v>
      </c>
      <c r="I980" s="128">
        <v>12207541.57</v>
      </c>
      <c r="J980" s="128">
        <v>0</v>
      </c>
      <c r="K980" s="129">
        <f t="shared" si="15"/>
        <v>12207541.57</v>
      </c>
      <c r="L980" s="130" t="s">
        <v>1420</v>
      </c>
    </row>
    <row r="981" spans="1:12">
      <c r="A981" s="334" t="s">
        <v>1307</v>
      </c>
      <c r="B981" s="125" t="str">
        <f>+VLOOKUP(A981,'[1]LISTA FILTRADO'!$A$2:$B$620,2,FALSE)</f>
        <v>GRACOS</v>
      </c>
      <c r="C981" s="126">
        <v>42825</v>
      </c>
      <c r="D981" s="126" t="s">
        <v>3975</v>
      </c>
      <c r="E981" s="127" t="s">
        <v>13</v>
      </c>
      <c r="F981" s="127">
        <v>367521</v>
      </c>
      <c r="G981" s="127"/>
      <c r="H981" s="335" t="s">
        <v>1308</v>
      </c>
      <c r="I981" s="128">
        <v>12450486.619999999</v>
      </c>
      <c r="J981" s="128">
        <v>0</v>
      </c>
      <c r="K981" s="129">
        <f t="shared" si="15"/>
        <v>12450486.619999999</v>
      </c>
      <c r="L981" s="130" t="s">
        <v>1420</v>
      </c>
    </row>
    <row r="982" spans="1:12">
      <c r="A982" s="334" t="s">
        <v>1307</v>
      </c>
      <c r="B982" s="125" t="str">
        <f>+VLOOKUP(A982,'[1]LISTA FILTRADO'!$A$2:$B$620,2,FALSE)</f>
        <v>GRACOS</v>
      </c>
      <c r="C982" s="126">
        <v>42825</v>
      </c>
      <c r="D982" s="126" t="s">
        <v>3976</v>
      </c>
      <c r="E982" s="127" t="s">
        <v>13</v>
      </c>
      <c r="F982" s="127">
        <v>367519</v>
      </c>
      <c r="G982" s="127"/>
      <c r="H982" s="335" t="s">
        <v>1308</v>
      </c>
      <c r="I982" s="128">
        <v>1366871.26</v>
      </c>
      <c r="J982" s="128">
        <v>0</v>
      </c>
      <c r="K982" s="129">
        <f t="shared" si="15"/>
        <v>1366871.26</v>
      </c>
      <c r="L982" s="130" t="s">
        <v>1420</v>
      </c>
    </row>
    <row r="983" spans="1:12">
      <c r="A983" s="334" t="s">
        <v>1307</v>
      </c>
      <c r="B983" s="125" t="str">
        <f>+VLOOKUP(A983,'[1]LISTA FILTRADO'!$A$2:$B$620,2,FALSE)</f>
        <v>GRACOS</v>
      </c>
      <c r="C983" s="126">
        <v>42825</v>
      </c>
      <c r="D983" s="126" t="s">
        <v>3977</v>
      </c>
      <c r="E983" s="127" t="s">
        <v>13</v>
      </c>
      <c r="F983" s="127">
        <v>367517</v>
      </c>
      <c r="G983" s="127"/>
      <c r="H983" s="335" t="s">
        <v>1308</v>
      </c>
      <c r="I983" s="128">
        <v>1041810.43</v>
      </c>
      <c r="J983" s="128">
        <v>0</v>
      </c>
      <c r="K983" s="129">
        <f t="shared" si="15"/>
        <v>1041810.43</v>
      </c>
      <c r="L983" s="130" t="s">
        <v>1420</v>
      </c>
    </row>
    <row r="984" spans="1:12">
      <c r="A984" s="334" t="s">
        <v>1307</v>
      </c>
      <c r="B984" s="125" t="str">
        <f>+VLOOKUP(A984,'[1]LISTA FILTRADO'!$A$2:$B$620,2,FALSE)</f>
        <v>GRACOS</v>
      </c>
      <c r="C984" s="126">
        <v>42825</v>
      </c>
      <c r="D984" s="126" t="s">
        <v>3978</v>
      </c>
      <c r="E984" s="127" t="s">
        <v>13</v>
      </c>
      <c r="F984" s="127">
        <v>367515</v>
      </c>
      <c r="G984" s="127"/>
      <c r="H984" s="335" t="s">
        <v>1308</v>
      </c>
      <c r="I984" s="128">
        <v>1736000.59</v>
      </c>
      <c r="J984" s="128">
        <v>0</v>
      </c>
      <c r="K984" s="129">
        <f t="shared" si="15"/>
        <v>1736000.59</v>
      </c>
      <c r="L984" s="130" t="s">
        <v>1420</v>
      </c>
    </row>
    <row r="985" spans="1:12">
      <c r="A985" s="334" t="s">
        <v>1307</v>
      </c>
      <c r="B985" s="125" t="str">
        <f>+VLOOKUP(A985,'[1]LISTA FILTRADO'!$A$2:$B$620,2,FALSE)</f>
        <v>GRACOS</v>
      </c>
      <c r="C985" s="126">
        <v>42825</v>
      </c>
      <c r="D985" s="126" t="s">
        <v>3979</v>
      </c>
      <c r="E985" s="127" t="s">
        <v>13</v>
      </c>
      <c r="F985" s="127">
        <v>367513</v>
      </c>
      <c r="G985" s="127"/>
      <c r="H985" s="335" t="s">
        <v>1308</v>
      </c>
      <c r="I985" s="128">
        <v>7429425.0700000003</v>
      </c>
      <c r="J985" s="128">
        <v>0</v>
      </c>
      <c r="K985" s="129">
        <f t="shared" si="15"/>
        <v>7429425.0700000003</v>
      </c>
      <c r="L985" s="130" t="s">
        <v>1420</v>
      </c>
    </row>
    <row r="986" spans="1:12">
      <c r="A986" s="334" t="s">
        <v>1307</v>
      </c>
      <c r="B986" s="125" t="str">
        <f>+VLOOKUP(A986,'[1]LISTA FILTRADO'!$A$2:$B$620,2,FALSE)</f>
        <v>GRACOS</v>
      </c>
      <c r="C986" s="126">
        <v>42825</v>
      </c>
      <c r="D986" s="126" t="s">
        <v>3980</v>
      </c>
      <c r="E986" s="127" t="s">
        <v>13</v>
      </c>
      <c r="F986" s="127">
        <v>367511</v>
      </c>
      <c r="G986" s="127"/>
      <c r="H986" s="335" t="s">
        <v>1308</v>
      </c>
      <c r="I986" s="128">
        <v>5662605.3799999999</v>
      </c>
      <c r="J986" s="128">
        <v>0</v>
      </c>
      <c r="K986" s="129">
        <f t="shared" si="15"/>
        <v>5662605.3799999999</v>
      </c>
      <c r="L986" s="130" t="s">
        <v>1420</v>
      </c>
    </row>
    <row r="987" spans="1:12">
      <c r="A987" s="334" t="s">
        <v>1307</v>
      </c>
      <c r="B987" s="125" t="str">
        <f>+VLOOKUP(A987,'[1]LISTA FILTRADO'!$A$2:$B$620,2,FALSE)</f>
        <v>GRACOS</v>
      </c>
      <c r="C987" s="126">
        <v>42825</v>
      </c>
      <c r="D987" s="126" t="s">
        <v>3981</v>
      </c>
      <c r="E987" s="127" t="s">
        <v>13</v>
      </c>
      <c r="F987" s="127">
        <v>367509</v>
      </c>
      <c r="G987" s="127"/>
      <c r="H987" s="335" t="s">
        <v>1308</v>
      </c>
      <c r="I987" s="128">
        <v>9435772.6999999993</v>
      </c>
      <c r="J987" s="128">
        <v>0</v>
      </c>
      <c r="K987" s="129">
        <f t="shared" si="15"/>
        <v>9435772.6999999993</v>
      </c>
      <c r="L987" s="130" t="s">
        <v>1420</v>
      </c>
    </row>
    <row r="988" spans="1:12">
      <c r="A988" s="334" t="s">
        <v>1307</v>
      </c>
      <c r="B988" s="125" t="str">
        <f>+VLOOKUP(A988,'[1]LISTA FILTRADO'!$A$2:$B$620,2,FALSE)</f>
        <v>GRACOS</v>
      </c>
      <c r="C988" s="126">
        <v>42825</v>
      </c>
      <c r="D988" s="126" t="s">
        <v>3982</v>
      </c>
      <c r="E988" s="127" t="s">
        <v>13</v>
      </c>
      <c r="F988" s="127">
        <v>367507</v>
      </c>
      <c r="G988" s="127"/>
      <c r="H988" s="335" t="s">
        <v>1308</v>
      </c>
      <c r="I988" s="128">
        <v>2061665.09</v>
      </c>
      <c r="J988" s="128">
        <v>0</v>
      </c>
      <c r="K988" s="129">
        <f t="shared" si="15"/>
        <v>2061665.09</v>
      </c>
      <c r="L988" s="130" t="s">
        <v>1420</v>
      </c>
    </row>
    <row r="989" spans="1:12">
      <c r="A989" s="334" t="s">
        <v>1307</v>
      </c>
      <c r="B989" s="125" t="str">
        <f>+VLOOKUP(A989,'[1]LISTA FILTRADO'!$A$2:$B$620,2,FALSE)</f>
        <v>GRACOS</v>
      </c>
      <c r="C989" s="126">
        <v>42825</v>
      </c>
      <c r="D989" s="126" t="s">
        <v>3983</v>
      </c>
      <c r="E989" s="127" t="s">
        <v>13</v>
      </c>
      <c r="F989" s="127">
        <v>367505</v>
      </c>
      <c r="G989" s="127"/>
      <c r="H989" s="335" t="s">
        <v>1308</v>
      </c>
      <c r="I989" s="128">
        <v>3435415.7</v>
      </c>
      <c r="J989" s="128">
        <v>0</v>
      </c>
      <c r="K989" s="129">
        <f t="shared" si="15"/>
        <v>3435415.7</v>
      </c>
      <c r="L989" s="130" t="s">
        <v>1420</v>
      </c>
    </row>
    <row r="990" spans="1:12">
      <c r="A990" s="334" t="s">
        <v>1307</v>
      </c>
      <c r="B990" s="125" t="str">
        <f>+VLOOKUP(A990,'[1]LISTA FILTRADO'!$A$2:$B$620,2,FALSE)</f>
        <v>GRACOS</v>
      </c>
      <c r="C990" s="126">
        <v>42825</v>
      </c>
      <c r="D990" s="126" t="s">
        <v>3984</v>
      </c>
      <c r="E990" s="127" t="s">
        <v>13</v>
      </c>
      <c r="F990" s="127">
        <v>367503</v>
      </c>
      <c r="G990" s="127"/>
      <c r="H990" s="335" t="s">
        <v>1308</v>
      </c>
      <c r="I990" s="128">
        <v>2704936.21</v>
      </c>
      <c r="J990" s="128">
        <v>0</v>
      </c>
      <c r="K990" s="129">
        <f t="shared" si="15"/>
        <v>2704936.21</v>
      </c>
      <c r="L990" s="130" t="s">
        <v>1420</v>
      </c>
    </row>
    <row r="991" spans="1:12">
      <c r="A991" s="334" t="s">
        <v>1307</v>
      </c>
      <c r="B991" s="125" t="str">
        <f>+VLOOKUP(A991,'[1]LISTA FILTRADO'!$A$2:$B$620,2,FALSE)</f>
        <v>GRACOS</v>
      </c>
      <c r="C991" s="126">
        <v>42825</v>
      </c>
      <c r="D991" s="126" t="s">
        <v>3985</v>
      </c>
      <c r="E991" s="127" t="s">
        <v>13</v>
      </c>
      <c r="F991" s="127">
        <v>367501</v>
      </c>
      <c r="G991" s="127"/>
      <c r="H991" s="335" t="s">
        <v>1308</v>
      </c>
      <c r="I991" s="128">
        <v>4055489.66</v>
      </c>
      <c r="J991" s="128">
        <v>0</v>
      </c>
      <c r="K991" s="129">
        <f t="shared" si="15"/>
        <v>4055489.66</v>
      </c>
      <c r="L991" s="130" t="s">
        <v>1420</v>
      </c>
    </row>
    <row r="992" spans="1:12" ht="45">
      <c r="A992" s="334" t="s">
        <v>627</v>
      </c>
      <c r="B992" s="125" t="str">
        <f>+VLOOKUP(A992,'[1]LISTA FILTRADO'!$A$2:$B$620,2,FALSE)</f>
        <v>Dirección General De Crédito Público</v>
      </c>
      <c r="C992" s="126">
        <v>42825</v>
      </c>
      <c r="D992" s="126" t="s">
        <v>1690</v>
      </c>
      <c r="E992" s="127" t="s">
        <v>15</v>
      </c>
      <c r="F992" s="127">
        <v>1964</v>
      </c>
      <c r="G992" s="127"/>
      <c r="H992" s="335" t="s">
        <v>1691</v>
      </c>
      <c r="I992" s="128">
        <v>284.06</v>
      </c>
      <c r="J992" s="128">
        <v>0</v>
      </c>
      <c r="K992" s="129">
        <f t="shared" si="15"/>
        <v>284.06</v>
      </c>
      <c r="L992" s="130" t="s">
        <v>1420</v>
      </c>
    </row>
    <row r="993" spans="1:12" ht="33.75">
      <c r="A993" s="334" t="s">
        <v>627</v>
      </c>
      <c r="B993" s="125" t="str">
        <f>+VLOOKUP(A993,'[1]LISTA FILTRADO'!$A$2:$B$620,2,FALSE)</f>
        <v>Dirección General De Crédito Público</v>
      </c>
      <c r="C993" s="126">
        <v>42825</v>
      </c>
      <c r="D993" s="126" t="s">
        <v>3622</v>
      </c>
      <c r="E993" s="127" t="s">
        <v>6</v>
      </c>
      <c r="F993" s="127">
        <v>413111</v>
      </c>
      <c r="G993" s="127"/>
      <c r="H993" s="335" t="s">
        <v>3623</v>
      </c>
      <c r="I993" s="128">
        <v>0</v>
      </c>
      <c r="J993" s="128">
        <v>14638.83</v>
      </c>
      <c r="K993" s="129">
        <f t="shared" si="15"/>
        <v>14638.83</v>
      </c>
      <c r="L993" s="130" t="s">
        <v>1420</v>
      </c>
    </row>
    <row r="994" spans="1:12" ht="33.75">
      <c r="A994" s="334" t="s">
        <v>627</v>
      </c>
      <c r="B994" s="125" t="str">
        <f>+VLOOKUP(A994,'[1]LISTA FILTRADO'!$A$2:$B$620,2,FALSE)</f>
        <v>Dirección General De Crédito Público</v>
      </c>
      <c r="C994" s="126">
        <v>42825</v>
      </c>
      <c r="D994" s="126" t="s">
        <v>3624</v>
      </c>
      <c r="E994" s="127" t="s">
        <v>6</v>
      </c>
      <c r="F994" s="127">
        <v>413113</v>
      </c>
      <c r="G994" s="127"/>
      <c r="H994" s="335" t="s">
        <v>3625</v>
      </c>
      <c r="I994" s="128">
        <v>0</v>
      </c>
      <c r="J994" s="128">
        <v>16673.580000000002</v>
      </c>
      <c r="K994" s="129">
        <f t="shared" si="15"/>
        <v>16673.580000000002</v>
      </c>
      <c r="L994" s="130" t="s">
        <v>1420</v>
      </c>
    </row>
    <row r="995" spans="1:12" ht="22.5">
      <c r="A995" s="334">
        <v>513</v>
      </c>
      <c r="B995" s="125" t="str">
        <f>+VLOOKUP(A995,'[1]LISTA FILTRADO'!$A$2:$B$620,2,FALSE)</f>
        <v>Yacimientos Petrolíferos Fiscales Bolivianos</v>
      </c>
      <c r="C995" s="126">
        <v>42825</v>
      </c>
      <c r="D995" s="126" t="s">
        <v>2652</v>
      </c>
      <c r="E995" s="127" t="s">
        <v>15</v>
      </c>
      <c r="F995" s="127">
        <v>413120</v>
      </c>
      <c r="G995" s="127"/>
      <c r="H995" s="335" t="s">
        <v>2653</v>
      </c>
      <c r="I995" s="128">
        <v>50</v>
      </c>
      <c r="J995" s="128">
        <v>0</v>
      </c>
      <c r="K995" s="129">
        <f t="shared" si="15"/>
        <v>50</v>
      </c>
      <c r="L995" s="130" t="s">
        <v>1420</v>
      </c>
    </row>
    <row r="996" spans="1:12" ht="22.5">
      <c r="A996" s="334">
        <v>513</v>
      </c>
      <c r="B996" s="125" t="str">
        <f>+VLOOKUP(A996,'[1]LISTA FILTRADO'!$A$2:$B$620,2,FALSE)</f>
        <v>Yacimientos Petrolíferos Fiscales Bolivianos</v>
      </c>
      <c r="C996" s="126">
        <v>42825</v>
      </c>
      <c r="D996" s="126" t="s">
        <v>2654</v>
      </c>
      <c r="E996" s="127" t="s">
        <v>15</v>
      </c>
      <c r="F996" s="127">
        <v>413442</v>
      </c>
      <c r="G996" s="127"/>
      <c r="H996" s="335" t="s">
        <v>2655</v>
      </c>
      <c r="I996" s="128">
        <v>50</v>
      </c>
      <c r="J996" s="128">
        <v>0</v>
      </c>
      <c r="K996" s="129">
        <f t="shared" si="15"/>
        <v>50</v>
      </c>
      <c r="L996" s="130" t="s">
        <v>1420</v>
      </c>
    </row>
    <row r="997" spans="1:12" ht="33.75">
      <c r="A997" s="334" t="s">
        <v>626</v>
      </c>
      <c r="B997" s="125" t="str">
        <f>+VLOOKUP(A997,'[1]LISTA FILTRADO'!$A$2:$B$620,2,FALSE)</f>
        <v>Dirección General De Programación Y Operaciones Del Tesoro</v>
      </c>
      <c r="C997" s="126">
        <v>42825</v>
      </c>
      <c r="D997" s="126" t="s">
        <v>1692</v>
      </c>
      <c r="E997" s="127" t="s">
        <v>6</v>
      </c>
      <c r="F997" s="127">
        <v>413459</v>
      </c>
      <c r="G997" s="127"/>
      <c r="H997" s="335" t="s">
        <v>1693</v>
      </c>
      <c r="I997" s="128">
        <v>0</v>
      </c>
      <c r="J997" s="128">
        <v>17482.3</v>
      </c>
      <c r="K997" s="129">
        <f t="shared" si="15"/>
        <v>17482.3</v>
      </c>
      <c r="L997" s="130" t="s">
        <v>1420</v>
      </c>
    </row>
    <row r="998" spans="1:12" ht="33.75">
      <c r="A998" s="334">
        <v>513</v>
      </c>
      <c r="B998" s="125" t="str">
        <f>+VLOOKUP(A998,'[1]LISTA FILTRADO'!$A$2:$B$620,2,FALSE)</f>
        <v>Yacimientos Petrolíferos Fiscales Bolivianos</v>
      </c>
      <c r="C998" s="126">
        <v>42825</v>
      </c>
      <c r="D998" s="126" t="s">
        <v>2656</v>
      </c>
      <c r="E998" s="127" t="s">
        <v>15</v>
      </c>
      <c r="F998" s="127">
        <v>413796</v>
      </c>
      <c r="G998" s="127"/>
      <c r="H998" s="335" t="s">
        <v>2657</v>
      </c>
      <c r="I998" s="128">
        <v>50</v>
      </c>
      <c r="J998" s="128">
        <v>0</v>
      </c>
      <c r="K998" s="129">
        <f t="shared" si="15"/>
        <v>50</v>
      </c>
      <c r="L998" s="130" t="s">
        <v>1420</v>
      </c>
    </row>
    <row r="999" spans="1:12" ht="33.75">
      <c r="A999" s="334">
        <v>513</v>
      </c>
      <c r="B999" s="125" t="str">
        <f>+VLOOKUP(A999,'[1]LISTA FILTRADO'!$A$2:$B$620,2,FALSE)</f>
        <v>Yacimientos Petrolíferos Fiscales Bolivianos</v>
      </c>
      <c r="C999" s="126">
        <v>42825</v>
      </c>
      <c r="D999" s="126" t="s">
        <v>2658</v>
      </c>
      <c r="E999" s="127" t="s">
        <v>15</v>
      </c>
      <c r="F999" s="127">
        <v>413798</v>
      </c>
      <c r="G999" s="127"/>
      <c r="H999" s="335" t="s">
        <v>2659</v>
      </c>
      <c r="I999" s="128">
        <v>50</v>
      </c>
      <c r="J999" s="128">
        <v>0</v>
      </c>
      <c r="K999" s="129">
        <f t="shared" si="15"/>
        <v>50</v>
      </c>
      <c r="L999" s="130" t="s">
        <v>1420</v>
      </c>
    </row>
    <row r="1000" spans="1:12" ht="45">
      <c r="A1000" s="334">
        <v>310</v>
      </c>
      <c r="B1000" s="125" t="str">
        <f>+VLOOKUP(A1000,'[1]LISTA FILTRADO'!$A$2:$B$620,2,FALSE)</f>
        <v>Autoridad De Regulación Y Fiscalización De Telecomunicaciones Y Transportes</v>
      </c>
      <c r="C1000" s="126">
        <v>42825</v>
      </c>
      <c r="D1000" s="126" t="s">
        <v>2088</v>
      </c>
      <c r="E1000" s="127" t="s">
        <v>15</v>
      </c>
      <c r="F1000" s="127">
        <v>1975</v>
      </c>
      <c r="G1000" s="127"/>
      <c r="H1000" s="335" t="s">
        <v>2089</v>
      </c>
      <c r="I1000" s="128">
        <v>3120.19</v>
      </c>
      <c r="J1000" s="128">
        <v>0</v>
      </c>
      <c r="K1000" s="129">
        <f t="shared" si="15"/>
        <v>3120.19</v>
      </c>
      <c r="L1000" s="130" t="s">
        <v>1420</v>
      </c>
    </row>
    <row r="1001" spans="1:12" ht="56.25">
      <c r="A1001" s="334">
        <v>310</v>
      </c>
      <c r="B1001" s="125" t="str">
        <f>+VLOOKUP(A1001,'[1]LISTA FILTRADO'!$A$2:$B$620,2,FALSE)</f>
        <v>Autoridad De Regulación Y Fiscalización De Telecomunicaciones Y Transportes</v>
      </c>
      <c r="C1001" s="126">
        <v>42825</v>
      </c>
      <c r="D1001" s="126" t="s">
        <v>2090</v>
      </c>
      <c r="E1001" s="127" t="s">
        <v>1286</v>
      </c>
      <c r="F1001" s="127">
        <v>1975</v>
      </c>
      <c r="G1001" s="127"/>
      <c r="H1001" s="335" t="s">
        <v>2091</v>
      </c>
      <c r="I1001" s="128">
        <v>72273.84</v>
      </c>
      <c r="J1001" s="128">
        <v>0</v>
      </c>
      <c r="K1001" s="129">
        <f t="shared" si="15"/>
        <v>72273.84</v>
      </c>
      <c r="L1001" s="130" t="s">
        <v>1420</v>
      </c>
    </row>
    <row r="1002" spans="1:12" ht="33.75">
      <c r="A1002" s="334" t="s">
        <v>626</v>
      </c>
      <c r="B1002" s="125" t="str">
        <f>+VLOOKUP(A1002,'[1]LISTA FILTRADO'!$A$2:$B$620,2,FALSE)</f>
        <v>Dirección General De Programación Y Operaciones Del Tesoro</v>
      </c>
      <c r="C1002" s="126">
        <v>42825</v>
      </c>
      <c r="D1002" s="126" t="s">
        <v>3016</v>
      </c>
      <c r="E1002" s="127" t="s">
        <v>1469</v>
      </c>
      <c r="F1002" s="127">
        <v>13097801</v>
      </c>
      <c r="G1002" s="127"/>
      <c r="H1002" s="335" t="s">
        <v>3017</v>
      </c>
      <c r="I1002" s="128">
        <v>0</v>
      </c>
      <c r="J1002" s="128">
        <v>10322.6</v>
      </c>
      <c r="K1002" s="129">
        <f t="shared" si="15"/>
        <v>10322.6</v>
      </c>
      <c r="L1002" s="130" t="s">
        <v>1420</v>
      </c>
    </row>
    <row r="1003" spans="1:12" ht="33.75">
      <c r="A1003" s="334">
        <v>249</v>
      </c>
      <c r="B1003" s="125" t="str">
        <f>+VLOOKUP(A1003,'[1]LISTA FILTRADO'!$A$2:$B$620,2,FALSE)</f>
        <v>Central De Abastecimiento Y Suministros De Salud</v>
      </c>
      <c r="C1003" s="126">
        <v>42825</v>
      </c>
      <c r="D1003" s="126" t="s">
        <v>1981</v>
      </c>
      <c r="E1003" s="127" t="s">
        <v>1469</v>
      </c>
      <c r="F1003" s="127">
        <v>13097023</v>
      </c>
      <c r="G1003" s="127"/>
      <c r="H1003" s="335" t="s">
        <v>1982</v>
      </c>
      <c r="I1003" s="128">
        <v>0</v>
      </c>
      <c r="J1003" s="128">
        <v>399</v>
      </c>
      <c r="K1003" s="129">
        <f t="shared" si="15"/>
        <v>399</v>
      </c>
      <c r="L1003" s="130" t="s">
        <v>1420</v>
      </c>
    </row>
    <row r="1004" spans="1:12" ht="33.75">
      <c r="A1004" s="334">
        <v>582</v>
      </c>
      <c r="B1004" s="125" t="str">
        <f>+VLOOKUP(A1004,'[1]LISTA FILTRADO'!$A$2:$B$620,2,FALSE)</f>
        <v>Empresa Boliviana De Almendras Y Derivados</v>
      </c>
      <c r="C1004" s="126">
        <v>42825</v>
      </c>
      <c r="D1004" s="126" t="s">
        <v>2748</v>
      </c>
      <c r="E1004" s="127" t="s">
        <v>1469</v>
      </c>
      <c r="F1004" s="127">
        <v>13097380</v>
      </c>
      <c r="G1004" s="127"/>
      <c r="H1004" s="335" t="s">
        <v>2749</v>
      </c>
      <c r="I1004" s="128">
        <v>0</v>
      </c>
      <c r="J1004" s="128">
        <v>945</v>
      </c>
      <c r="K1004" s="129">
        <f t="shared" si="15"/>
        <v>945</v>
      </c>
      <c r="L1004" s="130" t="s">
        <v>1420</v>
      </c>
    </row>
    <row r="1005" spans="1:12" ht="33.75">
      <c r="A1005" s="334" t="s">
        <v>626</v>
      </c>
      <c r="B1005" s="125" t="str">
        <f>+VLOOKUP(A1005,'[1]LISTA FILTRADO'!$A$2:$B$620,2,FALSE)</f>
        <v>Dirección General De Programación Y Operaciones Del Tesoro</v>
      </c>
      <c r="C1005" s="126">
        <v>42738</v>
      </c>
      <c r="D1005" s="126" t="s">
        <v>4008</v>
      </c>
      <c r="E1005" s="127" t="s">
        <v>3</v>
      </c>
      <c r="F1005" s="127">
        <v>1461392</v>
      </c>
      <c r="G1005" s="127"/>
      <c r="H1005" s="335" t="s">
        <v>4009</v>
      </c>
      <c r="I1005" s="128">
        <v>0</v>
      </c>
      <c r="J1005" s="128">
        <v>6155.15</v>
      </c>
      <c r="K1005" s="129">
        <f t="shared" si="15"/>
        <v>6155.15</v>
      </c>
      <c r="L1005" s="130" t="s">
        <v>1420</v>
      </c>
    </row>
    <row r="1006" spans="1:12" ht="22.5">
      <c r="A1006" s="334">
        <v>16</v>
      </c>
      <c r="B1006" s="125" t="str">
        <f>+VLOOKUP(A1006,'[1]LISTA FILTRADO'!$A$2:$B$620,2,FALSE)</f>
        <v>Ministerio De Educación</v>
      </c>
      <c r="C1006" s="126">
        <v>42738</v>
      </c>
      <c r="D1006" s="126" t="s">
        <v>4010</v>
      </c>
      <c r="E1006" s="127" t="s">
        <v>3</v>
      </c>
      <c r="F1006" s="127">
        <v>1461393</v>
      </c>
      <c r="G1006" s="127"/>
      <c r="H1006" s="335" t="s">
        <v>4011</v>
      </c>
      <c r="I1006" s="128">
        <v>0</v>
      </c>
      <c r="J1006" s="128">
        <v>73619.899999999994</v>
      </c>
      <c r="K1006" s="129">
        <f t="shared" si="15"/>
        <v>73619.899999999994</v>
      </c>
      <c r="L1006" s="130" t="s">
        <v>1420</v>
      </c>
    </row>
    <row r="1007" spans="1:12" ht="33.75">
      <c r="A1007" s="334" t="s">
        <v>626</v>
      </c>
      <c r="B1007" s="125" t="str">
        <f>+VLOOKUP(A1007,'[1]LISTA FILTRADO'!$A$2:$B$620,2,FALSE)</f>
        <v>Dirección General De Programación Y Operaciones Del Tesoro</v>
      </c>
      <c r="C1007" s="126">
        <v>42738</v>
      </c>
      <c r="D1007" s="126" t="s">
        <v>4012</v>
      </c>
      <c r="E1007" s="127" t="s">
        <v>3</v>
      </c>
      <c r="F1007" s="127">
        <v>1461406</v>
      </c>
      <c r="G1007" s="127"/>
      <c r="H1007" s="335" t="s">
        <v>4013</v>
      </c>
      <c r="I1007" s="128">
        <v>0</v>
      </c>
      <c r="J1007" s="128">
        <v>248.8</v>
      </c>
      <c r="K1007" s="129">
        <f t="shared" si="15"/>
        <v>248.8</v>
      </c>
      <c r="L1007" s="130" t="s">
        <v>1420</v>
      </c>
    </row>
    <row r="1008" spans="1:12" ht="33.75">
      <c r="A1008" s="334" t="s">
        <v>626</v>
      </c>
      <c r="B1008" s="125" t="str">
        <f>+VLOOKUP(A1008,'[1]LISTA FILTRADO'!$A$2:$B$620,2,FALSE)</f>
        <v>Dirección General De Programación Y Operaciones Del Tesoro</v>
      </c>
      <c r="C1008" s="126">
        <v>42738</v>
      </c>
      <c r="D1008" s="126" t="s">
        <v>4014</v>
      </c>
      <c r="E1008" s="127" t="s">
        <v>3</v>
      </c>
      <c r="F1008" s="127">
        <v>1461409</v>
      </c>
      <c r="G1008" s="127"/>
      <c r="H1008" s="335" t="s">
        <v>4015</v>
      </c>
      <c r="I1008" s="128">
        <v>0</v>
      </c>
      <c r="J1008" s="128">
        <v>276.87</v>
      </c>
      <c r="K1008" s="129">
        <f t="shared" si="15"/>
        <v>276.87</v>
      </c>
      <c r="L1008" s="130" t="s">
        <v>1420</v>
      </c>
    </row>
    <row r="1009" spans="1:12" ht="33.75">
      <c r="A1009" s="334" t="s">
        <v>626</v>
      </c>
      <c r="B1009" s="125" t="str">
        <f>+VLOOKUP(A1009,'[1]LISTA FILTRADO'!$A$2:$B$620,2,FALSE)</f>
        <v>Dirección General De Programación Y Operaciones Del Tesoro</v>
      </c>
      <c r="C1009" s="126">
        <v>42738</v>
      </c>
      <c r="D1009" s="126" t="s">
        <v>4016</v>
      </c>
      <c r="E1009" s="127" t="s">
        <v>3</v>
      </c>
      <c r="F1009" s="127">
        <v>1461419</v>
      </c>
      <c r="G1009" s="127"/>
      <c r="H1009" s="335" t="s">
        <v>4017</v>
      </c>
      <c r="I1009" s="128">
        <v>0</v>
      </c>
      <c r="J1009" s="128">
        <v>245.5</v>
      </c>
      <c r="K1009" s="129">
        <f t="shared" si="15"/>
        <v>245.5</v>
      </c>
      <c r="L1009" s="130" t="s">
        <v>1420</v>
      </c>
    </row>
    <row r="1010" spans="1:12" ht="33.75">
      <c r="A1010" s="334" t="s">
        <v>626</v>
      </c>
      <c r="B1010" s="125" t="str">
        <f>+VLOOKUP(A1010,'[1]LISTA FILTRADO'!$A$2:$B$620,2,FALSE)</f>
        <v>Dirección General De Programación Y Operaciones Del Tesoro</v>
      </c>
      <c r="C1010" s="126">
        <v>42738</v>
      </c>
      <c r="D1010" s="126" t="s">
        <v>4018</v>
      </c>
      <c r="E1010" s="127" t="s">
        <v>3</v>
      </c>
      <c r="F1010" s="127">
        <v>1461510</v>
      </c>
      <c r="G1010" s="127"/>
      <c r="H1010" s="335" t="s">
        <v>4019</v>
      </c>
      <c r="I1010" s="128">
        <v>0</v>
      </c>
      <c r="J1010" s="128">
        <v>1000</v>
      </c>
      <c r="K1010" s="129">
        <f t="shared" si="15"/>
        <v>1000</v>
      </c>
      <c r="L1010" s="130" t="s">
        <v>1420</v>
      </c>
    </row>
    <row r="1011" spans="1:12" ht="33.75">
      <c r="A1011" s="334" t="s">
        <v>626</v>
      </c>
      <c r="B1011" s="125" t="str">
        <f>+VLOOKUP(A1011,'[1]LISTA FILTRADO'!$A$2:$B$620,2,FALSE)</f>
        <v>Dirección General De Programación Y Operaciones Del Tesoro</v>
      </c>
      <c r="C1011" s="126">
        <v>42738</v>
      </c>
      <c r="D1011" s="126" t="s">
        <v>4020</v>
      </c>
      <c r="E1011" s="127" t="s">
        <v>3</v>
      </c>
      <c r="F1011" s="127">
        <v>1461531</v>
      </c>
      <c r="G1011" s="127"/>
      <c r="H1011" s="335" t="s">
        <v>4021</v>
      </c>
      <c r="I1011" s="128">
        <v>0</v>
      </c>
      <c r="J1011" s="128">
        <v>262.60000000000002</v>
      </c>
      <c r="K1011" s="129">
        <f t="shared" si="15"/>
        <v>262.60000000000002</v>
      </c>
      <c r="L1011" s="130" t="s">
        <v>1420</v>
      </c>
    </row>
    <row r="1012" spans="1:12" ht="33.75">
      <c r="A1012" s="334">
        <v>46</v>
      </c>
      <c r="B1012" s="125" t="str">
        <f>+VLOOKUP(A1012,'[1]LISTA FILTRADO'!$A$2:$B$620,2,FALSE)</f>
        <v>Ministerio De Salud</v>
      </c>
      <c r="C1012" s="126">
        <v>42738</v>
      </c>
      <c r="D1012" s="126" t="s">
        <v>4022</v>
      </c>
      <c r="E1012" s="127" t="s">
        <v>3</v>
      </c>
      <c r="F1012" s="127">
        <v>1461550</v>
      </c>
      <c r="G1012" s="127"/>
      <c r="H1012" s="335" t="s">
        <v>4023</v>
      </c>
      <c r="I1012" s="128">
        <v>0</v>
      </c>
      <c r="J1012" s="128">
        <v>25</v>
      </c>
      <c r="K1012" s="129">
        <f t="shared" si="15"/>
        <v>25</v>
      </c>
      <c r="L1012" s="130" t="s">
        <v>1420</v>
      </c>
    </row>
    <row r="1013" spans="1:12" ht="33.75">
      <c r="A1013" s="334" t="s">
        <v>626</v>
      </c>
      <c r="B1013" s="125" t="str">
        <f>+VLOOKUP(A1013,'[1]LISTA FILTRADO'!$A$2:$B$620,2,FALSE)</f>
        <v>Dirección General De Programación Y Operaciones Del Tesoro</v>
      </c>
      <c r="C1013" s="126">
        <v>42738</v>
      </c>
      <c r="D1013" s="126" t="s">
        <v>4024</v>
      </c>
      <c r="E1013" s="127" t="s">
        <v>3</v>
      </c>
      <c r="F1013" s="127">
        <v>1461577</v>
      </c>
      <c r="G1013" s="127"/>
      <c r="H1013" s="335" t="s">
        <v>4025</v>
      </c>
      <c r="I1013" s="128">
        <v>0</v>
      </c>
      <c r="J1013" s="128">
        <v>1936</v>
      </c>
      <c r="K1013" s="129">
        <f t="shared" si="15"/>
        <v>1936</v>
      </c>
      <c r="L1013" s="130" t="s">
        <v>1420</v>
      </c>
    </row>
    <row r="1014" spans="1:12" ht="33.75">
      <c r="A1014" s="334" t="s">
        <v>626</v>
      </c>
      <c r="B1014" s="125" t="str">
        <f>+VLOOKUP(A1014,'[1]LISTA FILTRADO'!$A$2:$B$620,2,FALSE)</f>
        <v>Dirección General De Programación Y Operaciones Del Tesoro</v>
      </c>
      <c r="C1014" s="126">
        <v>42738</v>
      </c>
      <c r="D1014" s="126" t="s">
        <v>4026</v>
      </c>
      <c r="E1014" s="127" t="s">
        <v>3</v>
      </c>
      <c r="F1014" s="127">
        <v>1461583</v>
      </c>
      <c r="G1014" s="127"/>
      <c r="H1014" s="335" t="s">
        <v>4027</v>
      </c>
      <c r="I1014" s="128">
        <v>0</v>
      </c>
      <c r="J1014" s="128">
        <v>465.5</v>
      </c>
      <c r="K1014" s="129">
        <f t="shared" si="15"/>
        <v>465.5</v>
      </c>
      <c r="L1014" s="130" t="s">
        <v>1420</v>
      </c>
    </row>
    <row r="1015" spans="1:12" ht="33.75">
      <c r="A1015" s="334" t="s">
        <v>626</v>
      </c>
      <c r="B1015" s="125" t="str">
        <f>+VLOOKUP(A1015,'[1]LISTA FILTRADO'!$A$2:$B$620,2,FALSE)</f>
        <v>Dirección General De Programación Y Operaciones Del Tesoro</v>
      </c>
      <c r="C1015" s="126">
        <v>42739</v>
      </c>
      <c r="D1015" s="126" t="s">
        <v>4028</v>
      </c>
      <c r="E1015" s="127" t="s">
        <v>3</v>
      </c>
      <c r="F1015" s="127">
        <v>1461892</v>
      </c>
      <c r="G1015" s="127"/>
      <c r="H1015" s="335" t="s">
        <v>4029</v>
      </c>
      <c r="I1015" s="128">
        <v>0</v>
      </c>
      <c r="J1015" s="128">
        <v>126.74</v>
      </c>
      <c r="K1015" s="129">
        <f t="shared" si="15"/>
        <v>126.74</v>
      </c>
      <c r="L1015" s="130" t="s">
        <v>1420</v>
      </c>
    </row>
    <row r="1016" spans="1:12" ht="33.75">
      <c r="A1016" s="334">
        <v>591</v>
      </c>
      <c r="B1016" s="125" t="str">
        <f>+VLOOKUP(A1016,'[1]LISTA FILTRADO'!$A$2:$B$620,2,FALSE)</f>
        <v>Empresa Estatal De Transporte Por Cable Mi Teleférico</v>
      </c>
      <c r="C1016" s="126">
        <v>42739</v>
      </c>
      <c r="D1016" s="126" t="s">
        <v>4030</v>
      </c>
      <c r="E1016" s="127" t="s">
        <v>3</v>
      </c>
      <c r="F1016" s="127">
        <v>1461929</v>
      </c>
      <c r="G1016" s="127"/>
      <c r="H1016" s="335" t="s">
        <v>4031</v>
      </c>
      <c r="I1016" s="128">
        <v>0</v>
      </c>
      <c r="J1016" s="128">
        <v>862842</v>
      </c>
      <c r="K1016" s="129">
        <f t="shared" si="15"/>
        <v>862842</v>
      </c>
      <c r="L1016" s="130" t="s">
        <v>1420</v>
      </c>
    </row>
    <row r="1017" spans="1:12" ht="33.75">
      <c r="A1017" s="334">
        <v>591</v>
      </c>
      <c r="B1017" s="125" t="str">
        <f>+VLOOKUP(A1017,'[1]LISTA FILTRADO'!$A$2:$B$620,2,FALSE)</f>
        <v>Empresa Estatal De Transporte Por Cable Mi Teleférico</v>
      </c>
      <c r="C1017" s="126">
        <v>42739</v>
      </c>
      <c r="D1017" s="126" t="s">
        <v>4032</v>
      </c>
      <c r="E1017" s="127" t="s">
        <v>3</v>
      </c>
      <c r="F1017" s="127">
        <v>1461931</v>
      </c>
      <c r="G1017" s="127"/>
      <c r="H1017" s="335" t="s">
        <v>4033</v>
      </c>
      <c r="I1017" s="128">
        <v>0</v>
      </c>
      <c r="J1017" s="128">
        <v>3792350</v>
      </c>
      <c r="K1017" s="129">
        <f t="shared" si="15"/>
        <v>3792350</v>
      </c>
      <c r="L1017" s="130" t="s">
        <v>1420</v>
      </c>
    </row>
    <row r="1018" spans="1:12" ht="33.75">
      <c r="A1018" s="334">
        <v>591</v>
      </c>
      <c r="B1018" s="125" t="str">
        <f>+VLOOKUP(A1018,'[1]LISTA FILTRADO'!$A$2:$B$620,2,FALSE)</f>
        <v>Empresa Estatal De Transporte Por Cable Mi Teleférico</v>
      </c>
      <c r="C1018" s="126">
        <v>42739</v>
      </c>
      <c r="D1018" s="126" t="s">
        <v>4034</v>
      </c>
      <c r="E1018" s="127" t="s">
        <v>3</v>
      </c>
      <c r="F1018" s="127">
        <v>1461934</v>
      </c>
      <c r="G1018" s="127"/>
      <c r="H1018" s="335" t="s">
        <v>4035</v>
      </c>
      <c r="I1018" s="128">
        <v>0</v>
      </c>
      <c r="J1018" s="128">
        <v>3090101.65</v>
      </c>
      <c r="K1018" s="129">
        <f t="shared" si="15"/>
        <v>3090101.65</v>
      </c>
      <c r="L1018" s="130" t="s">
        <v>1420</v>
      </c>
    </row>
    <row r="1019" spans="1:12" ht="33.75">
      <c r="A1019" s="125" t="s">
        <v>626</v>
      </c>
      <c r="B1019" s="125" t="str">
        <f>+VLOOKUP(A1019,'[1]LISTA FILTRADO'!$A$2:$B$620,2,FALSE)</f>
        <v>Dirección General De Programación Y Operaciones Del Tesoro</v>
      </c>
      <c r="C1019" s="126">
        <v>42739</v>
      </c>
      <c r="D1019" s="126" t="s">
        <v>4036</v>
      </c>
      <c r="E1019" s="127" t="s">
        <v>3</v>
      </c>
      <c r="F1019" s="127">
        <v>1461945</v>
      </c>
      <c r="G1019" s="127"/>
      <c r="H1019" s="335" t="s">
        <v>4037</v>
      </c>
      <c r="I1019" s="128">
        <v>0</v>
      </c>
      <c r="J1019" s="128">
        <v>474.45</v>
      </c>
      <c r="K1019" s="129">
        <f t="shared" si="15"/>
        <v>474.45</v>
      </c>
      <c r="L1019" s="130" t="s">
        <v>1420</v>
      </c>
    </row>
    <row r="1020" spans="1:12" ht="33.75">
      <c r="A1020" s="334" t="s">
        <v>626</v>
      </c>
      <c r="B1020" s="125" t="str">
        <f>+VLOOKUP(A1020,'[1]LISTA FILTRADO'!$A$2:$B$620,2,FALSE)</f>
        <v>Dirección General De Programación Y Operaciones Del Tesoro</v>
      </c>
      <c r="C1020" s="126">
        <v>42739</v>
      </c>
      <c r="D1020" s="126" t="s">
        <v>4038</v>
      </c>
      <c r="E1020" s="127" t="s">
        <v>3</v>
      </c>
      <c r="F1020" s="127">
        <v>1461794</v>
      </c>
      <c r="G1020" s="127"/>
      <c r="H1020" s="335" t="s">
        <v>4039</v>
      </c>
      <c r="I1020" s="128">
        <v>0</v>
      </c>
      <c r="J1020" s="128">
        <v>460</v>
      </c>
      <c r="K1020" s="129">
        <f t="shared" si="15"/>
        <v>460</v>
      </c>
      <c r="L1020" s="130" t="s">
        <v>1420</v>
      </c>
    </row>
    <row r="1021" spans="1:12" ht="33.75">
      <c r="A1021" s="334" t="s">
        <v>626</v>
      </c>
      <c r="B1021" s="125" t="str">
        <f>+VLOOKUP(A1021,'[1]LISTA FILTRADO'!$A$2:$B$620,2,FALSE)</f>
        <v>Dirección General De Programación Y Operaciones Del Tesoro</v>
      </c>
      <c r="C1021" s="126">
        <v>42739</v>
      </c>
      <c r="D1021" s="126" t="s">
        <v>4040</v>
      </c>
      <c r="E1021" s="127" t="s">
        <v>3</v>
      </c>
      <c r="F1021" s="127">
        <v>1461800</v>
      </c>
      <c r="G1021" s="127"/>
      <c r="H1021" s="335" t="s">
        <v>4041</v>
      </c>
      <c r="I1021" s="128">
        <v>0</v>
      </c>
      <c r="J1021" s="128">
        <v>1016</v>
      </c>
      <c r="K1021" s="129">
        <f t="shared" si="15"/>
        <v>1016</v>
      </c>
      <c r="L1021" s="130" t="s">
        <v>1420</v>
      </c>
    </row>
    <row r="1022" spans="1:12" ht="33.75">
      <c r="A1022" s="334" t="s">
        <v>626</v>
      </c>
      <c r="B1022" s="125" t="str">
        <f>+VLOOKUP(A1022,'[1]LISTA FILTRADO'!$A$2:$B$620,2,FALSE)</f>
        <v>Dirección General De Programación Y Operaciones Del Tesoro</v>
      </c>
      <c r="C1022" s="126">
        <v>42739</v>
      </c>
      <c r="D1022" s="126" t="s">
        <v>4042</v>
      </c>
      <c r="E1022" s="127" t="s">
        <v>3</v>
      </c>
      <c r="F1022" s="127">
        <v>1461815</v>
      </c>
      <c r="G1022" s="127"/>
      <c r="H1022" s="335" t="s">
        <v>4043</v>
      </c>
      <c r="I1022" s="128">
        <v>0</v>
      </c>
      <c r="J1022" s="128">
        <v>303.12</v>
      </c>
      <c r="K1022" s="129">
        <f t="shared" si="15"/>
        <v>303.12</v>
      </c>
      <c r="L1022" s="130" t="s">
        <v>1420</v>
      </c>
    </row>
    <row r="1023" spans="1:12" ht="33.75">
      <c r="A1023" s="334" t="s">
        <v>626</v>
      </c>
      <c r="B1023" s="125" t="str">
        <f>+VLOOKUP(A1023,'[1]LISTA FILTRADO'!$A$2:$B$620,2,FALSE)</f>
        <v>Dirección General De Programación Y Operaciones Del Tesoro</v>
      </c>
      <c r="C1023" s="126">
        <v>42739</v>
      </c>
      <c r="D1023" s="126" t="s">
        <v>4044</v>
      </c>
      <c r="E1023" s="127" t="s">
        <v>3</v>
      </c>
      <c r="F1023" s="127">
        <v>1461818</v>
      </c>
      <c r="G1023" s="127"/>
      <c r="H1023" s="335" t="s">
        <v>4045</v>
      </c>
      <c r="I1023" s="128">
        <v>0</v>
      </c>
      <c r="J1023" s="128">
        <v>2676.55</v>
      </c>
      <c r="K1023" s="129">
        <f t="shared" si="15"/>
        <v>2676.55</v>
      </c>
      <c r="L1023" s="130" t="s">
        <v>1420</v>
      </c>
    </row>
    <row r="1024" spans="1:12" ht="33.75">
      <c r="A1024" s="334" t="s">
        <v>626</v>
      </c>
      <c r="B1024" s="125" t="str">
        <f>+VLOOKUP(A1024,'[1]LISTA FILTRADO'!$A$2:$B$620,2,FALSE)</f>
        <v>Dirección General De Programación Y Operaciones Del Tesoro</v>
      </c>
      <c r="C1024" s="126">
        <v>42739</v>
      </c>
      <c r="D1024" s="126" t="s">
        <v>4046</v>
      </c>
      <c r="E1024" s="127" t="s">
        <v>3</v>
      </c>
      <c r="F1024" s="127">
        <v>1461842</v>
      </c>
      <c r="G1024" s="127"/>
      <c r="H1024" s="335" t="s">
        <v>1317</v>
      </c>
      <c r="I1024" s="128">
        <v>0</v>
      </c>
      <c r="J1024" s="128">
        <v>545</v>
      </c>
      <c r="K1024" s="129">
        <f t="shared" si="15"/>
        <v>545</v>
      </c>
      <c r="L1024" s="130" t="s">
        <v>1420</v>
      </c>
    </row>
    <row r="1025" spans="1:12" ht="33.75">
      <c r="A1025" s="334" t="s">
        <v>626</v>
      </c>
      <c r="B1025" s="125" t="str">
        <f>+VLOOKUP(A1025,'[1]LISTA FILTRADO'!$A$2:$B$620,2,FALSE)</f>
        <v>Dirección General De Programación Y Operaciones Del Tesoro</v>
      </c>
      <c r="C1025" s="126">
        <v>42739</v>
      </c>
      <c r="D1025" s="126" t="s">
        <v>4047</v>
      </c>
      <c r="E1025" s="127" t="s">
        <v>3</v>
      </c>
      <c r="F1025" s="127">
        <v>1461845</v>
      </c>
      <c r="G1025" s="127"/>
      <c r="H1025" s="335" t="s">
        <v>4048</v>
      </c>
      <c r="I1025" s="128">
        <v>0</v>
      </c>
      <c r="J1025" s="128">
        <v>711.18</v>
      </c>
      <c r="K1025" s="129">
        <f t="shared" si="15"/>
        <v>711.18</v>
      </c>
      <c r="L1025" s="130" t="s">
        <v>1420</v>
      </c>
    </row>
    <row r="1026" spans="1:12" ht="33.75">
      <c r="A1026" s="334" t="s">
        <v>626</v>
      </c>
      <c r="B1026" s="125" t="str">
        <f>+VLOOKUP(A1026,'[1]LISTA FILTRADO'!$A$2:$B$620,2,FALSE)</f>
        <v>Dirección General De Programación Y Operaciones Del Tesoro</v>
      </c>
      <c r="C1026" s="126">
        <v>42739</v>
      </c>
      <c r="D1026" s="126" t="s">
        <v>4049</v>
      </c>
      <c r="E1026" s="127" t="s">
        <v>3</v>
      </c>
      <c r="F1026" s="127">
        <v>1461850</v>
      </c>
      <c r="G1026" s="127"/>
      <c r="H1026" s="335" t="s">
        <v>4050</v>
      </c>
      <c r="I1026" s="128">
        <v>0</v>
      </c>
      <c r="J1026" s="128">
        <v>3900</v>
      </c>
      <c r="K1026" s="129">
        <f t="shared" si="15"/>
        <v>3900</v>
      </c>
      <c r="L1026" s="130" t="s">
        <v>1420</v>
      </c>
    </row>
    <row r="1027" spans="1:12" ht="22.5">
      <c r="A1027" s="334">
        <v>46</v>
      </c>
      <c r="B1027" s="125" t="str">
        <f>+VLOOKUP(A1027,'[1]LISTA FILTRADO'!$A$2:$B$620,2,FALSE)</f>
        <v>Ministerio De Salud</v>
      </c>
      <c r="C1027" s="126">
        <v>42739</v>
      </c>
      <c r="D1027" s="126" t="s">
        <v>4051</v>
      </c>
      <c r="E1027" s="127" t="s">
        <v>3</v>
      </c>
      <c r="F1027" s="127">
        <v>1461932</v>
      </c>
      <c r="G1027" s="127"/>
      <c r="H1027" s="335" t="s">
        <v>4052</v>
      </c>
      <c r="I1027" s="128">
        <v>0</v>
      </c>
      <c r="J1027" s="128">
        <v>844.74</v>
      </c>
      <c r="K1027" s="129">
        <f t="shared" si="15"/>
        <v>844.74</v>
      </c>
      <c r="L1027" s="130" t="s">
        <v>1420</v>
      </c>
    </row>
    <row r="1028" spans="1:12" ht="22.5">
      <c r="A1028" s="334">
        <v>46</v>
      </c>
      <c r="B1028" s="125" t="str">
        <f>+VLOOKUP(A1028,'[1]LISTA FILTRADO'!$A$2:$B$620,2,FALSE)</f>
        <v>Ministerio De Salud</v>
      </c>
      <c r="C1028" s="126">
        <v>42739</v>
      </c>
      <c r="D1028" s="126" t="s">
        <v>4053</v>
      </c>
      <c r="E1028" s="127" t="s">
        <v>3</v>
      </c>
      <c r="F1028" s="127">
        <v>1461935</v>
      </c>
      <c r="G1028" s="127"/>
      <c r="H1028" s="335" t="s">
        <v>4052</v>
      </c>
      <c r="I1028" s="128">
        <v>0</v>
      </c>
      <c r="J1028" s="128">
        <v>69.98</v>
      </c>
      <c r="K1028" s="129">
        <f t="shared" si="15"/>
        <v>69.98</v>
      </c>
      <c r="L1028" s="130" t="s">
        <v>1420</v>
      </c>
    </row>
    <row r="1029" spans="1:12" ht="22.5">
      <c r="A1029" s="334">
        <v>46</v>
      </c>
      <c r="B1029" s="125" t="str">
        <f>+VLOOKUP(A1029,'[1]LISTA FILTRADO'!$A$2:$B$620,2,FALSE)</f>
        <v>Ministerio De Salud</v>
      </c>
      <c r="C1029" s="126">
        <v>42739</v>
      </c>
      <c r="D1029" s="126" t="s">
        <v>4054</v>
      </c>
      <c r="E1029" s="127" t="s">
        <v>3</v>
      </c>
      <c r="F1029" s="127">
        <v>1461937</v>
      </c>
      <c r="G1029" s="127"/>
      <c r="H1029" s="335" t="s">
        <v>4052</v>
      </c>
      <c r="I1029" s="128">
        <v>0</v>
      </c>
      <c r="J1029" s="128">
        <v>422.37</v>
      </c>
      <c r="K1029" s="129">
        <f t="shared" si="15"/>
        <v>422.37</v>
      </c>
      <c r="L1029" s="130" t="s">
        <v>1420</v>
      </c>
    </row>
    <row r="1030" spans="1:12" ht="33.75">
      <c r="A1030" s="334" t="s">
        <v>626</v>
      </c>
      <c r="B1030" s="125" t="str">
        <f>+VLOOKUP(A1030,'[1]LISTA FILTRADO'!$A$2:$B$620,2,FALSE)</f>
        <v>Dirección General De Programación Y Operaciones Del Tesoro</v>
      </c>
      <c r="C1030" s="126">
        <v>42739</v>
      </c>
      <c r="D1030" s="126" t="s">
        <v>4055</v>
      </c>
      <c r="E1030" s="127" t="s">
        <v>3</v>
      </c>
      <c r="F1030" s="127">
        <v>1461941</v>
      </c>
      <c r="G1030" s="127"/>
      <c r="H1030" s="335" t="s">
        <v>4056</v>
      </c>
      <c r="I1030" s="128">
        <v>0</v>
      </c>
      <c r="J1030" s="128">
        <v>5356</v>
      </c>
      <c r="K1030" s="129">
        <f t="shared" si="15"/>
        <v>5356</v>
      </c>
      <c r="L1030" s="130" t="s">
        <v>1420</v>
      </c>
    </row>
    <row r="1031" spans="1:12" ht="33.75">
      <c r="A1031" s="334" t="s">
        <v>626</v>
      </c>
      <c r="B1031" s="125" t="str">
        <f>+VLOOKUP(A1031,'[1]LISTA FILTRADO'!$A$2:$B$620,2,FALSE)</f>
        <v>Dirección General De Programación Y Operaciones Del Tesoro</v>
      </c>
      <c r="C1031" s="126">
        <v>42739</v>
      </c>
      <c r="D1031" s="126" t="s">
        <v>4057</v>
      </c>
      <c r="E1031" s="127" t="s">
        <v>3</v>
      </c>
      <c r="F1031" s="127">
        <v>1462036</v>
      </c>
      <c r="G1031" s="127"/>
      <c r="H1031" s="335" t="s">
        <v>4058</v>
      </c>
      <c r="I1031" s="128">
        <v>0</v>
      </c>
      <c r="J1031" s="128">
        <v>2130.3200000000002</v>
      </c>
      <c r="K1031" s="129">
        <f t="shared" si="15"/>
        <v>2130.3200000000002</v>
      </c>
      <c r="L1031" s="130" t="s">
        <v>1420</v>
      </c>
    </row>
    <row r="1032" spans="1:12" ht="33.75">
      <c r="A1032" s="334" t="s">
        <v>626</v>
      </c>
      <c r="B1032" s="125" t="str">
        <f>+VLOOKUP(A1032,'[1]LISTA FILTRADO'!$A$2:$B$620,2,FALSE)</f>
        <v>Dirección General De Programación Y Operaciones Del Tesoro</v>
      </c>
      <c r="C1032" s="126">
        <v>42739</v>
      </c>
      <c r="D1032" s="126" t="s">
        <v>4059</v>
      </c>
      <c r="E1032" s="127" t="s">
        <v>3</v>
      </c>
      <c r="F1032" s="127">
        <v>1462053</v>
      </c>
      <c r="G1032" s="127"/>
      <c r="H1032" s="335" t="s">
        <v>4060</v>
      </c>
      <c r="I1032" s="128">
        <v>0</v>
      </c>
      <c r="J1032" s="128">
        <v>39.53</v>
      </c>
      <c r="K1032" s="129">
        <f t="shared" si="15"/>
        <v>39.53</v>
      </c>
      <c r="L1032" s="130" t="s">
        <v>1420</v>
      </c>
    </row>
    <row r="1033" spans="1:12" ht="33.75">
      <c r="A1033" s="334" t="s">
        <v>626</v>
      </c>
      <c r="B1033" s="125" t="str">
        <f>+VLOOKUP(A1033,'[1]LISTA FILTRADO'!$A$2:$B$620,2,FALSE)</f>
        <v>Dirección General De Programación Y Operaciones Del Tesoro</v>
      </c>
      <c r="C1033" s="126">
        <v>42739</v>
      </c>
      <c r="D1033" s="126" t="s">
        <v>4061</v>
      </c>
      <c r="E1033" s="127" t="s">
        <v>3</v>
      </c>
      <c r="F1033" s="127">
        <v>1462084</v>
      </c>
      <c r="G1033" s="127"/>
      <c r="H1033" s="335" t="s">
        <v>4062</v>
      </c>
      <c r="I1033" s="128">
        <v>0</v>
      </c>
      <c r="J1033" s="128">
        <v>966</v>
      </c>
      <c r="K1033" s="129">
        <f t="shared" ref="K1033:K1096" si="16">+I1033+J1033</f>
        <v>966</v>
      </c>
      <c r="L1033" s="130" t="s">
        <v>1420</v>
      </c>
    </row>
    <row r="1034" spans="1:12" ht="33.75">
      <c r="A1034" s="334" t="s">
        <v>626</v>
      </c>
      <c r="B1034" s="125" t="str">
        <f>+VLOOKUP(A1034,'[1]LISTA FILTRADO'!$A$2:$B$620,2,FALSE)</f>
        <v>Dirección General De Programación Y Operaciones Del Tesoro</v>
      </c>
      <c r="C1034" s="126">
        <v>42739</v>
      </c>
      <c r="D1034" s="126" t="s">
        <v>4063</v>
      </c>
      <c r="E1034" s="127" t="s">
        <v>3</v>
      </c>
      <c r="F1034" s="127">
        <v>1462091</v>
      </c>
      <c r="G1034" s="127"/>
      <c r="H1034" s="335" t="s">
        <v>4064</v>
      </c>
      <c r="I1034" s="128">
        <v>0</v>
      </c>
      <c r="J1034" s="128">
        <v>78</v>
      </c>
      <c r="K1034" s="129">
        <f t="shared" si="16"/>
        <v>78</v>
      </c>
      <c r="L1034" s="130" t="s">
        <v>1420</v>
      </c>
    </row>
    <row r="1035" spans="1:12" ht="33.75">
      <c r="A1035" s="334" t="s">
        <v>626</v>
      </c>
      <c r="B1035" s="125" t="str">
        <f>+VLOOKUP(A1035,'[1]LISTA FILTRADO'!$A$2:$B$620,2,FALSE)</f>
        <v>Dirección General De Programación Y Operaciones Del Tesoro</v>
      </c>
      <c r="C1035" s="126">
        <v>42739</v>
      </c>
      <c r="D1035" s="126" t="s">
        <v>4065</v>
      </c>
      <c r="E1035" s="127" t="s">
        <v>3</v>
      </c>
      <c r="F1035" s="127">
        <v>1462109</v>
      </c>
      <c r="G1035" s="127"/>
      <c r="H1035" s="335" t="s">
        <v>4066</v>
      </c>
      <c r="I1035" s="128">
        <v>0</v>
      </c>
      <c r="J1035" s="128">
        <v>248.5</v>
      </c>
      <c r="K1035" s="129">
        <f t="shared" si="16"/>
        <v>248.5</v>
      </c>
      <c r="L1035" s="130" t="s">
        <v>1420</v>
      </c>
    </row>
    <row r="1036" spans="1:12" ht="33.75">
      <c r="A1036" s="334" t="s">
        <v>626</v>
      </c>
      <c r="B1036" s="125" t="str">
        <f>+VLOOKUP(A1036,'[1]LISTA FILTRADO'!$A$2:$B$620,2,FALSE)</f>
        <v>Dirección General De Programación Y Operaciones Del Tesoro</v>
      </c>
      <c r="C1036" s="126">
        <v>42739</v>
      </c>
      <c r="D1036" s="126" t="s">
        <v>4067</v>
      </c>
      <c r="E1036" s="127" t="s">
        <v>3</v>
      </c>
      <c r="F1036" s="127">
        <v>1462112</v>
      </c>
      <c r="G1036" s="127"/>
      <c r="H1036" s="335" t="s">
        <v>4068</v>
      </c>
      <c r="I1036" s="128">
        <v>0</v>
      </c>
      <c r="J1036" s="128">
        <v>573.12</v>
      </c>
      <c r="K1036" s="129">
        <f t="shared" si="16"/>
        <v>573.12</v>
      </c>
      <c r="L1036" s="130" t="s">
        <v>1420</v>
      </c>
    </row>
    <row r="1037" spans="1:12" ht="33.75">
      <c r="A1037" s="334" t="s">
        <v>626</v>
      </c>
      <c r="B1037" s="125" t="str">
        <f>+VLOOKUP(A1037,'[1]LISTA FILTRADO'!$A$2:$B$620,2,FALSE)</f>
        <v>Dirección General De Programación Y Operaciones Del Tesoro</v>
      </c>
      <c r="C1037" s="126">
        <v>42739</v>
      </c>
      <c r="D1037" s="126" t="s">
        <v>4069</v>
      </c>
      <c r="E1037" s="127" t="s">
        <v>3</v>
      </c>
      <c r="F1037" s="127">
        <v>1462114</v>
      </c>
      <c r="G1037" s="127"/>
      <c r="H1037" s="335" t="s">
        <v>4070</v>
      </c>
      <c r="I1037" s="128">
        <v>0</v>
      </c>
      <c r="J1037" s="128">
        <v>224</v>
      </c>
      <c r="K1037" s="129">
        <f t="shared" si="16"/>
        <v>224</v>
      </c>
      <c r="L1037" s="130" t="s">
        <v>1420</v>
      </c>
    </row>
    <row r="1038" spans="1:12" ht="33.75">
      <c r="A1038" s="334" t="s">
        <v>626</v>
      </c>
      <c r="B1038" s="125" t="str">
        <f>+VLOOKUP(A1038,'[1]LISTA FILTRADO'!$A$2:$B$620,2,FALSE)</f>
        <v>Dirección General De Programación Y Operaciones Del Tesoro</v>
      </c>
      <c r="C1038" s="126">
        <v>42739</v>
      </c>
      <c r="D1038" s="126" t="s">
        <v>4071</v>
      </c>
      <c r="E1038" s="127" t="s">
        <v>3</v>
      </c>
      <c r="F1038" s="127">
        <v>1462116</v>
      </c>
      <c r="G1038" s="127"/>
      <c r="H1038" s="335" t="s">
        <v>4072</v>
      </c>
      <c r="I1038" s="128">
        <v>0</v>
      </c>
      <c r="J1038" s="128">
        <v>7</v>
      </c>
      <c r="K1038" s="129">
        <f t="shared" si="16"/>
        <v>7</v>
      </c>
      <c r="L1038" s="130" t="s">
        <v>1420</v>
      </c>
    </row>
    <row r="1039" spans="1:12" ht="33.75">
      <c r="A1039" s="334" t="s">
        <v>626</v>
      </c>
      <c r="B1039" s="125" t="str">
        <f>+VLOOKUP(A1039,'[1]LISTA FILTRADO'!$A$2:$B$620,2,FALSE)</f>
        <v>Dirección General De Programación Y Operaciones Del Tesoro</v>
      </c>
      <c r="C1039" s="126">
        <v>42739</v>
      </c>
      <c r="D1039" s="126" t="s">
        <v>4073</v>
      </c>
      <c r="E1039" s="127" t="s">
        <v>3</v>
      </c>
      <c r="F1039" s="127">
        <v>1462117</v>
      </c>
      <c r="G1039" s="127"/>
      <c r="H1039" s="335" t="s">
        <v>4074</v>
      </c>
      <c r="I1039" s="128">
        <v>0</v>
      </c>
      <c r="J1039" s="128">
        <v>1564.82</v>
      </c>
      <c r="K1039" s="129">
        <f t="shared" si="16"/>
        <v>1564.82</v>
      </c>
      <c r="L1039" s="130" t="s">
        <v>1420</v>
      </c>
    </row>
    <row r="1040" spans="1:12" ht="33.75">
      <c r="A1040" s="334">
        <v>312</v>
      </c>
      <c r="B1040" s="125" t="str">
        <f>+VLOOKUP(A1040,'[1]LISTA FILTRADO'!$A$2:$B$620,2,FALSE)</f>
        <v>Autoridad De Fiscalizac. Y Control Soc De Bosques Y Tierras</v>
      </c>
      <c r="C1040" s="126">
        <v>42739</v>
      </c>
      <c r="D1040" s="126" t="s">
        <v>4075</v>
      </c>
      <c r="E1040" s="127" t="s">
        <v>3</v>
      </c>
      <c r="F1040" s="127">
        <v>1462118</v>
      </c>
      <c r="G1040" s="127"/>
      <c r="H1040" s="335" t="s">
        <v>4076</v>
      </c>
      <c r="I1040" s="128">
        <v>0</v>
      </c>
      <c r="J1040" s="128">
        <v>1095</v>
      </c>
      <c r="K1040" s="129">
        <f t="shared" si="16"/>
        <v>1095</v>
      </c>
      <c r="L1040" s="130" t="s">
        <v>1420</v>
      </c>
    </row>
    <row r="1041" spans="1:12" ht="33.75">
      <c r="A1041" s="334">
        <v>312</v>
      </c>
      <c r="B1041" s="125" t="str">
        <f>+VLOOKUP(A1041,'[1]LISTA FILTRADO'!$A$2:$B$620,2,FALSE)</f>
        <v>Autoridad De Fiscalizac. Y Control Soc De Bosques Y Tierras</v>
      </c>
      <c r="C1041" s="126">
        <v>42739</v>
      </c>
      <c r="D1041" s="126" t="s">
        <v>4077</v>
      </c>
      <c r="E1041" s="127" t="s">
        <v>3</v>
      </c>
      <c r="F1041" s="127">
        <v>1462120</v>
      </c>
      <c r="G1041" s="127"/>
      <c r="H1041" s="335" t="s">
        <v>4078</v>
      </c>
      <c r="I1041" s="128">
        <v>0</v>
      </c>
      <c r="J1041" s="128">
        <v>3315.19</v>
      </c>
      <c r="K1041" s="129">
        <f t="shared" si="16"/>
        <v>3315.19</v>
      </c>
      <c r="L1041" s="130" t="s">
        <v>1420</v>
      </c>
    </row>
    <row r="1042" spans="1:12" ht="33.75">
      <c r="A1042" s="334">
        <v>312</v>
      </c>
      <c r="B1042" s="125" t="str">
        <f>+VLOOKUP(A1042,'[1]LISTA FILTRADO'!$A$2:$B$620,2,FALSE)</f>
        <v>Autoridad De Fiscalizac. Y Control Soc De Bosques Y Tierras</v>
      </c>
      <c r="C1042" s="126">
        <v>42739</v>
      </c>
      <c r="D1042" s="126" t="s">
        <v>4079</v>
      </c>
      <c r="E1042" s="127" t="s">
        <v>3</v>
      </c>
      <c r="F1042" s="127">
        <v>1462121</v>
      </c>
      <c r="G1042" s="127"/>
      <c r="H1042" s="335" t="s">
        <v>4080</v>
      </c>
      <c r="I1042" s="128">
        <v>0</v>
      </c>
      <c r="J1042" s="128">
        <v>200</v>
      </c>
      <c r="K1042" s="129">
        <f t="shared" si="16"/>
        <v>200</v>
      </c>
      <c r="L1042" s="130" t="s">
        <v>1420</v>
      </c>
    </row>
    <row r="1043" spans="1:12" ht="33.75">
      <c r="A1043" s="334">
        <v>312</v>
      </c>
      <c r="B1043" s="125" t="str">
        <f>+VLOOKUP(A1043,'[1]LISTA FILTRADO'!$A$2:$B$620,2,FALSE)</f>
        <v>Autoridad De Fiscalizac. Y Control Soc De Bosques Y Tierras</v>
      </c>
      <c r="C1043" s="126">
        <v>42739</v>
      </c>
      <c r="D1043" s="126" t="s">
        <v>4081</v>
      </c>
      <c r="E1043" s="127" t="s">
        <v>3</v>
      </c>
      <c r="F1043" s="127">
        <v>1462124</v>
      </c>
      <c r="G1043" s="127"/>
      <c r="H1043" s="335" t="s">
        <v>4082</v>
      </c>
      <c r="I1043" s="128">
        <v>0</v>
      </c>
      <c r="J1043" s="128">
        <v>200</v>
      </c>
      <c r="K1043" s="129">
        <f t="shared" si="16"/>
        <v>200</v>
      </c>
      <c r="L1043" s="130" t="s">
        <v>1420</v>
      </c>
    </row>
    <row r="1044" spans="1:12" ht="33.75">
      <c r="A1044" s="334">
        <v>312</v>
      </c>
      <c r="B1044" s="125" t="str">
        <f>+VLOOKUP(A1044,'[1]LISTA FILTRADO'!$A$2:$B$620,2,FALSE)</f>
        <v>Autoridad De Fiscalizac. Y Control Soc De Bosques Y Tierras</v>
      </c>
      <c r="C1044" s="126">
        <v>42739</v>
      </c>
      <c r="D1044" s="126" t="s">
        <v>4083</v>
      </c>
      <c r="E1044" s="127" t="s">
        <v>3</v>
      </c>
      <c r="F1044" s="127">
        <v>1462127</v>
      </c>
      <c r="G1044" s="127"/>
      <c r="H1044" s="335" t="s">
        <v>4084</v>
      </c>
      <c r="I1044" s="128">
        <v>0</v>
      </c>
      <c r="J1044" s="128">
        <v>12</v>
      </c>
      <c r="K1044" s="129">
        <f t="shared" si="16"/>
        <v>12</v>
      </c>
      <c r="L1044" s="130" t="s">
        <v>1420</v>
      </c>
    </row>
    <row r="1045" spans="1:12" ht="33.75">
      <c r="A1045" s="334">
        <v>312</v>
      </c>
      <c r="B1045" s="125" t="str">
        <f>+VLOOKUP(A1045,'[1]LISTA FILTRADO'!$A$2:$B$620,2,FALSE)</f>
        <v>Autoridad De Fiscalizac. Y Control Soc De Bosques Y Tierras</v>
      </c>
      <c r="C1045" s="126">
        <v>42739</v>
      </c>
      <c r="D1045" s="126" t="s">
        <v>4085</v>
      </c>
      <c r="E1045" s="127" t="s">
        <v>3</v>
      </c>
      <c r="F1045" s="127">
        <v>1462131</v>
      </c>
      <c r="G1045" s="127"/>
      <c r="H1045" s="335" t="s">
        <v>4086</v>
      </c>
      <c r="I1045" s="128">
        <v>0</v>
      </c>
      <c r="J1045" s="128">
        <v>814.64</v>
      </c>
      <c r="K1045" s="129">
        <f t="shared" si="16"/>
        <v>814.64</v>
      </c>
      <c r="L1045" s="130" t="s">
        <v>1420</v>
      </c>
    </row>
    <row r="1046" spans="1:12" ht="33.75">
      <c r="A1046" s="334">
        <v>312</v>
      </c>
      <c r="B1046" s="125" t="str">
        <f>+VLOOKUP(A1046,'[1]LISTA FILTRADO'!$A$2:$B$620,2,FALSE)</f>
        <v>Autoridad De Fiscalizac. Y Control Soc De Bosques Y Tierras</v>
      </c>
      <c r="C1046" s="126">
        <v>42739</v>
      </c>
      <c r="D1046" s="126" t="s">
        <v>4087</v>
      </c>
      <c r="E1046" s="127" t="s">
        <v>3</v>
      </c>
      <c r="F1046" s="127">
        <v>1462133</v>
      </c>
      <c r="G1046" s="127"/>
      <c r="H1046" s="335" t="s">
        <v>4088</v>
      </c>
      <c r="I1046" s="128">
        <v>0</v>
      </c>
      <c r="J1046" s="128">
        <v>0.4</v>
      </c>
      <c r="K1046" s="129">
        <f t="shared" si="16"/>
        <v>0.4</v>
      </c>
      <c r="L1046" s="130" t="s">
        <v>1420</v>
      </c>
    </row>
    <row r="1047" spans="1:12" ht="33.75">
      <c r="A1047" s="334">
        <v>312</v>
      </c>
      <c r="B1047" s="125" t="str">
        <f>+VLOOKUP(A1047,'[1]LISTA FILTRADO'!$A$2:$B$620,2,FALSE)</f>
        <v>Autoridad De Fiscalizac. Y Control Soc De Bosques Y Tierras</v>
      </c>
      <c r="C1047" s="126">
        <v>42739</v>
      </c>
      <c r="D1047" s="126" t="s">
        <v>4089</v>
      </c>
      <c r="E1047" s="127" t="s">
        <v>3</v>
      </c>
      <c r="F1047" s="127">
        <v>1462134</v>
      </c>
      <c r="G1047" s="127"/>
      <c r="H1047" s="335" t="s">
        <v>4090</v>
      </c>
      <c r="I1047" s="128">
        <v>0</v>
      </c>
      <c r="J1047" s="128">
        <v>20</v>
      </c>
      <c r="K1047" s="129">
        <f t="shared" si="16"/>
        <v>20</v>
      </c>
      <c r="L1047" s="130" t="s">
        <v>1420</v>
      </c>
    </row>
    <row r="1048" spans="1:12" ht="33.75">
      <c r="A1048" s="334">
        <v>312</v>
      </c>
      <c r="B1048" s="125" t="str">
        <f>+VLOOKUP(A1048,'[1]LISTA FILTRADO'!$A$2:$B$620,2,FALSE)</f>
        <v>Autoridad De Fiscalizac. Y Control Soc De Bosques Y Tierras</v>
      </c>
      <c r="C1048" s="126">
        <v>42739</v>
      </c>
      <c r="D1048" s="126" t="s">
        <v>4091</v>
      </c>
      <c r="E1048" s="127" t="s">
        <v>3</v>
      </c>
      <c r="F1048" s="127">
        <v>1462136</v>
      </c>
      <c r="G1048" s="127"/>
      <c r="H1048" s="335" t="s">
        <v>4092</v>
      </c>
      <c r="I1048" s="128">
        <v>0</v>
      </c>
      <c r="J1048" s="128">
        <v>47</v>
      </c>
      <c r="K1048" s="129">
        <f t="shared" si="16"/>
        <v>47</v>
      </c>
      <c r="L1048" s="130" t="s">
        <v>1420</v>
      </c>
    </row>
    <row r="1049" spans="1:12" ht="33.75">
      <c r="A1049" s="334" t="s">
        <v>626</v>
      </c>
      <c r="B1049" s="125" t="str">
        <f>+VLOOKUP(A1049,'[1]LISTA FILTRADO'!$A$2:$B$620,2,FALSE)</f>
        <v>Dirección General De Programación Y Operaciones Del Tesoro</v>
      </c>
      <c r="C1049" s="126">
        <v>42739</v>
      </c>
      <c r="D1049" s="126" t="s">
        <v>4093</v>
      </c>
      <c r="E1049" s="127" t="s">
        <v>3</v>
      </c>
      <c r="F1049" s="127">
        <v>1462138</v>
      </c>
      <c r="G1049" s="127"/>
      <c r="H1049" s="335" t="s">
        <v>4094</v>
      </c>
      <c r="I1049" s="128">
        <v>0</v>
      </c>
      <c r="J1049" s="128">
        <v>679.82</v>
      </c>
      <c r="K1049" s="129">
        <f t="shared" si="16"/>
        <v>679.82</v>
      </c>
      <c r="L1049" s="130" t="s">
        <v>1420</v>
      </c>
    </row>
    <row r="1050" spans="1:12" ht="22.5">
      <c r="A1050" s="334">
        <v>526</v>
      </c>
      <c r="B1050" s="125" t="str">
        <f>+VLOOKUP(A1050,'[1]LISTA FILTRADO'!$A$2:$B$620,2,FALSE)</f>
        <v>Bolivia Tv</v>
      </c>
      <c r="C1050" s="126">
        <v>42739</v>
      </c>
      <c r="D1050" s="126" t="s">
        <v>4095</v>
      </c>
      <c r="E1050" s="127" t="s">
        <v>3</v>
      </c>
      <c r="F1050" s="127">
        <v>1462140</v>
      </c>
      <c r="G1050" s="127"/>
      <c r="H1050" s="335" t="s">
        <v>4096</v>
      </c>
      <c r="I1050" s="128">
        <v>0</v>
      </c>
      <c r="J1050" s="128">
        <v>938.95</v>
      </c>
      <c r="K1050" s="129">
        <f t="shared" si="16"/>
        <v>938.95</v>
      </c>
      <c r="L1050" s="130" t="s">
        <v>1420</v>
      </c>
    </row>
    <row r="1051" spans="1:12" ht="33.75">
      <c r="A1051" s="334">
        <v>222</v>
      </c>
      <c r="B1051" s="125" t="str">
        <f>+VLOOKUP(A1051,'[1]LISTA FILTRADO'!$A$2:$B$620,2,FALSE)</f>
        <v>Instituto Nacional De Innovación Agropecuaria Y Forestal</v>
      </c>
      <c r="C1051" s="126">
        <v>42740</v>
      </c>
      <c r="D1051" s="126" t="s">
        <v>4097</v>
      </c>
      <c r="E1051" s="127" t="s">
        <v>3</v>
      </c>
      <c r="F1051" s="127">
        <v>1462502</v>
      </c>
      <c r="G1051" s="127"/>
      <c r="H1051" s="335" t="s">
        <v>4098</v>
      </c>
      <c r="I1051" s="128">
        <v>0</v>
      </c>
      <c r="J1051" s="219">
        <v>0.72</v>
      </c>
      <c r="K1051" s="129">
        <f t="shared" si="16"/>
        <v>0.72</v>
      </c>
      <c r="L1051" s="130" t="s">
        <v>4099</v>
      </c>
    </row>
    <row r="1052" spans="1:12" ht="33.75">
      <c r="A1052" s="334" t="s">
        <v>633</v>
      </c>
      <c r="B1052" s="125" t="str">
        <f>+VLOOKUP(A1052,'[1]LISTA FILTRADO'!$A$2:$B$620,2,FALSE)</f>
        <v>Acreedores</v>
      </c>
      <c r="C1052" s="126">
        <v>42740</v>
      </c>
      <c r="D1052" s="126" t="s">
        <v>4100</v>
      </c>
      <c r="E1052" s="127" t="s">
        <v>3</v>
      </c>
      <c r="F1052" s="127">
        <v>1462546</v>
      </c>
      <c r="G1052" s="127"/>
      <c r="H1052" s="335" t="s">
        <v>4101</v>
      </c>
      <c r="I1052" s="128">
        <v>0</v>
      </c>
      <c r="J1052" s="128">
        <v>29834.48</v>
      </c>
      <c r="K1052" s="129">
        <f t="shared" si="16"/>
        <v>29834.48</v>
      </c>
      <c r="L1052" s="130" t="s">
        <v>1420</v>
      </c>
    </row>
    <row r="1053" spans="1:12" ht="33.75">
      <c r="A1053" s="334" t="s">
        <v>626</v>
      </c>
      <c r="B1053" s="125" t="str">
        <f>+VLOOKUP(A1053,'[1]LISTA FILTRADO'!$A$2:$B$620,2,FALSE)</f>
        <v>Dirección General De Programación Y Operaciones Del Tesoro</v>
      </c>
      <c r="C1053" s="126">
        <v>42740</v>
      </c>
      <c r="D1053" s="126" t="s">
        <v>4102</v>
      </c>
      <c r="E1053" s="127" t="s">
        <v>3</v>
      </c>
      <c r="F1053" s="127">
        <v>1462331</v>
      </c>
      <c r="G1053" s="127"/>
      <c r="H1053" s="335" t="s">
        <v>4103</v>
      </c>
      <c r="I1053" s="128">
        <v>0</v>
      </c>
      <c r="J1053" s="128">
        <v>1506</v>
      </c>
      <c r="K1053" s="129">
        <f t="shared" si="16"/>
        <v>1506</v>
      </c>
      <c r="L1053" s="130" t="s">
        <v>1420</v>
      </c>
    </row>
    <row r="1054" spans="1:12" ht="33.75">
      <c r="A1054" s="334" t="s">
        <v>626</v>
      </c>
      <c r="B1054" s="125" t="str">
        <f>+VLOOKUP(A1054,'[1]LISTA FILTRADO'!$A$2:$B$620,2,FALSE)</f>
        <v>Dirección General De Programación Y Operaciones Del Tesoro</v>
      </c>
      <c r="C1054" s="126">
        <v>42740</v>
      </c>
      <c r="D1054" s="126" t="s">
        <v>4104</v>
      </c>
      <c r="E1054" s="127" t="s">
        <v>3</v>
      </c>
      <c r="F1054" s="127">
        <v>1462349</v>
      </c>
      <c r="G1054" s="127"/>
      <c r="H1054" s="335" t="s">
        <v>4105</v>
      </c>
      <c r="I1054" s="128">
        <v>0</v>
      </c>
      <c r="J1054" s="128">
        <v>90.98</v>
      </c>
      <c r="K1054" s="129">
        <f t="shared" si="16"/>
        <v>90.98</v>
      </c>
      <c r="L1054" s="130" t="s">
        <v>1420</v>
      </c>
    </row>
    <row r="1055" spans="1:12" ht="33.75">
      <c r="A1055" s="334" t="s">
        <v>626</v>
      </c>
      <c r="B1055" s="125" t="str">
        <f>+VLOOKUP(A1055,'[1]LISTA FILTRADO'!$A$2:$B$620,2,FALSE)</f>
        <v>Dirección General De Programación Y Operaciones Del Tesoro</v>
      </c>
      <c r="C1055" s="126">
        <v>42740</v>
      </c>
      <c r="D1055" s="126" t="s">
        <v>4106</v>
      </c>
      <c r="E1055" s="127" t="s">
        <v>3</v>
      </c>
      <c r="F1055" s="127">
        <v>1462395</v>
      </c>
      <c r="G1055" s="127"/>
      <c r="H1055" s="335" t="s">
        <v>4107</v>
      </c>
      <c r="I1055" s="128">
        <v>0</v>
      </c>
      <c r="J1055" s="128">
        <v>3154.93</v>
      </c>
      <c r="K1055" s="129">
        <f t="shared" si="16"/>
        <v>3154.93</v>
      </c>
      <c r="L1055" s="130" t="s">
        <v>1420</v>
      </c>
    </row>
    <row r="1056" spans="1:12" ht="33.75">
      <c r="A1056" s="334" t="s">
        <v>626</v>
      </c>
      <c r="B1056" s="125" t="str">
        <f>+VLOOKUP(A1056,'[1]LISTA FILTRADO'!$A$2:$B$620,2,FALSE)</f>
        <v>Dirección General De Programación Y Operaciones Del Tesoro</v>
      </c>
      <c r="C1056" s="126">
        <v>42740</v>
      </c>
      <c r="D1056" s="126" t="s">
        <v>4108</v>
      </c>
      <c r="E1056" s="127" t="s">
        <v>3</v>
      </c>
      <c r="F1056" s="127">
        <v>1462480</v>
      </c>
      <c r="G1056" s="127"/>
      <c r="H1056" s="335" t="s">
        <v>1318</v>
      </c>
      <c r="I1056" s="128">
        <v>0</v>
      </c>
      <c r="J1056" s="128">
        <v>3053</v>
      </c>
      <c r="K1056" s="129">
        <f t="shared" si="16"/>
        <v>3053</v>
      </c>
      <c r="L1056" s="130" t="s">
        <v>1420</v>
      </c>
    </row>
    <row r="1057" spans="1:12" ht="22.5">
      <c r="A1057" s="334">
        <v>16</v>
      </c>
      <c r="B1057" s="125" t="str">
        <f>+VLOOKUP(A1057,'[1]LISTA FILTRADO'!$A$2:$B$620,2,FALSE)</f>
        <v>Ministerio De Educación</v>
      </c>
      <c r="C1057" s="126">
        <v>42740</v>
      </c>
      <c r="D1057" s="126" t="s">
        <v>4109</v>
      </c>
      <c r="E1057" s="127" t="s">
        <v>3</v>
      </c>
      <c r="F1057" s="127">
        <v>1462503</v>
      </c>
      <c r="G1057" s="127"/>
      <c r="H1057" s="335" t="s">
        <v>4110</v>
      </c>
      <c r="I1057" s="128">
        <v>0</v>
      </c>
      <c r="J1057" s="128">
        <v>120</v>
      </c>
      <c r="K1057" s="129">
        <f t="shared" si="16"/>
        <v>120</v>
      </c>
      <c r="L1057" s="130" t="s">
        <v>1420</v>
      </c>
    </row>
    <row r="1058" spans="1:12" ht="33.75">
      <c r="A1058" s="334" t="s">
        <v>626</v>
      </c>
      <c r="B1058" s="125" t="str">
        <f>+VLOOKUP(A1058,'[1]LISTA FILTRADO'!$A$2:$B$620,2,FALSE)</f>
        <v>Dirección General De Programación Y Operaciones Del Tesoro</v>
      </c>
      <c r="C1058" s="126">
        <v>42740</v>
      </c>
      <c r="D1058" s="126" t="s">
        <v>4111</v>
      </c>
      <c r="E1058" s="127" t="s">
        <v>3</v>
      </c>
      <c r="F1058" s="127">
        <v>1462550</v>
      </c>
      <c r="G1058" s="127"/>
      <c r="H1058" s="335" t="s">
        <v>4112</v>
      </c>
      <c r="I1058" s="128">
        <v>0</v>
      </c>
      <c r="J1058" s="128">
        <v>1713</v>
      </c>
      <c r="K1058" s="129">
        <f t="shared" si="16"/>
        <v>1713</v>
      </c>
      <c r="L1058" s="130" t="s">
        <v>1420</v>
      </c>
    </row>
    <row r="1059" spans="1:12" ht="33.75">
      <c r="A1059" s="334">
        <v>47</v>
      </c>
      <c r="B1059" s="125" t="str">
        <f>+VLOOKUP(A1059,'[1]LISTA FILTRADO'!$A$2:$B$620,2,FALSE)</f>
        <v>Ministerio De Desarrollo Rural Y Tierras</v>
      </c>
      <c r="C1059" s="126">
        <v>42740</v>
      </c>
      <c r="D1059" s="126" t="s">
        <v>4113</v>
      </c>
      <c r="E1059" s="127" t="s">
        <v>3</v>
      </c>
      <c r="F1059" s="127">
        <v>1462603</v>
      </c>
      <c r="G1059" s="127"/>
      <c r="H1059" s="335" t="s">
        <v>4114</v>
      </c>
      <c r="I1059" s="128">
        <v>0</v>
      </c>
      <c r="J1059" s="128">
        <v>306</v>
      </c>
      <c r="K1059" s="129">
        <f t="shared" si="16"/>
        <v>306</v>
      </c>
      <c r="L1059" s="130" t="s">
        <v>1420</v>
      </c>
    </row>
    <row r="1060" spans="1:12" ht="33.75">
      <c r="A1060" s="334" t="s">
        <v>626</v>
      </c>
      <c r="B1060" s="125" t="str">
        <f>+VLOOKUP(A1060,'[1]LISTA FILTRADO'!$A$2:$B$620,2,FALSE)</f>
        <v>Dirección General De Programación Y Operaciones Del Tesoro</v>
      </c>
      <c r="C1060" s="126">
        <v>42740</v>
      </c>
      <c r="D1060" s="126" t="s">
        <v>4115</v>
      </c>
      <c r="E1060" s="127" t="s">
        <v>3</v>
      </c>
      <c r="F1060" s="127">
        <v>1462623</v>
      </c>
      <c r="G1060" s="127"/>
      <c r="H1060" s="335" t="s">
        <v>4116</v>
      </c>
      <c r="I1060" s="128">
        <v>0</v>
      </c>
      <c r="J1060" s="128">
        <v>11</v>
      </c>
      <c r="K1060" s="129">
        <f t="shared" si="16"/>
        <v>11</v>
      </c>
      <c r="L1060" s="130" t="s">
        <v>1420</v>
      </c>
    </row>
    <row r="1061" spans="1:12" ht="33.75">
      <c r="A1061" s="334">
        <v>130</v>
      </c>
      <c r="B1061" s="125" t="str">
        <f>+VLOOKUP(A1061,'[1]LISTA FILTRADO'!$A$2:$B$620,2,FALSE)</f>
        <v>Fondo De Financiamiento Para La Minería</v>
      </c>
      <c r="C1061" s="126">
        <v>42740</v>
      </c>
      <c r="D1061" s="126" t="s">
        <v>4117</v>
      </c>
      <c r="E1061" s="127" t="s">
        <v>3</v>
      </c>
      <c r="F1061" s="127">
        <v>1462627</v>
      </c>
      <c r="G1061" s="127"/>
      <c r="H1061" s="335" t="s">
        <v>4118</v>
      </c>
      <c r="I1061" s="128">
        <v>0</v>
      </c>
      <c r="J1061" s="128">
        <v>92500</v>
      </c>
      <c r="K1061" s="129">
        <f t="shared" si="16"/>
        <v>92500</v>
      </c>
      <c r="L1061" s="130" t="s">
        <v>1420</v>
      </c>
    </row>
    <row r="1062" spans="1:12" ht="33.75">
      <c r="A1062" s="334">
        <v>25</v>
      </c>
      <c r="B1062" s="125" t="str">
        <f>+VLOOKUP(A1062,'[1]LISTA FILTRADO'!$A$2:$B$620,2,FALSE)</f>
        <v>Ministerio De La Presidencia</v>
      </c>
      <c r="C1062" s="126">
        <v>42740</v>
      </c>
      <c r="D1062" s="126" t="s">
        <v>4119</v>
      </c>
      <c r="E1062" s="127" t="s">
        <v>3</v>
      </c>
      <c r="F1062" s="127">
        <v>1462653</v>
      </c>
      <c r="G1062" s="127"/>
      <c r="H1062" s="335" t="s">
        <v>4120</v>
      </c>
      <c r="I1062" s="128">
        <v>0</v>
      </c>
      <c r="J1062" s="128">
        <v>46576.3</v>
      </c>
      <c r="K1062" s="129">
        <f t="shared" si="16"/>
        <v>46576.3</v>
      </c>
      <c r="L1062" s="130" t="s">
        <v>1420</v>
      </c>
    </row>
    <row r="1063" spans="1:12" ht="33.75">
      <c r="A1063" s="334" t="s">
        <v>626</v>
      </c>
      <c r="B1063" s="125" t="str">
        <f>+VLOOKUP(A1063,'[1]LISTA FILTRADO'!$A$2:$B$620,2,FALSE)</f>
        <v>Dirección General De Programación Y Operaciones Del Tesoro</v>
      </c>
      <c r="C1063" s="126">
        <v>42740</v>
      </c>
      <c r="D1063" s="126" t="s">
        <v>4121</v>
      </c>
      <c r="E1063" s="127" t="s">
        <v>3</v>
      </c>
      <c r="F1063" s="127">
        <v>1462658</v>
      </c>
      <c r="G1063" s="127"/>
      <c r="H1063" s="335" t="s">
        <v>4122</v>
      </c>
      <c r="I1063" s="128">
        <v>0</v>
      </c>
      <c r="J1063" s="128">
        <v>3000</v>
      </c>
      <c r="K1063" s="129">
        <f t="shared" si="16"/>
        <v>3000</v>
      </c>
      <c r="L1063" s="130" t="s">
        <v>1420</v>
      </c>
    </row>
    <row r="1064" spans="1:12" ht="22.5">
      <c r="A1064" s="334">
        <v>25</v>
      </c>
      <c r="B1064" s="125" t="str">
        <f>+VLOOKUP(A1064,'[1]LISTA FILTRADO'!$A$2:$B$620,2,FALSE)</f>
        <v>Ministerio De La Presidencia</v>
      </c>
      <c r="C1064" s="126">
        <v>42740</v>
      </c>
      <c r="D1064" s="126" t="s">
        <v>4123</v>
      </c>
      <c r="E1064" s="127" t="s">
        <v>3</v>
      </c>
      <c r="F1064" s="127">
        <v>1462662</v>
      </c>
      <c r="G1064" s="127"/>
      <c r="H1064" s="335" t="s">
        <v>4124</v>
      </c>
      <c r="I1064" s="128">
        <v>0</v>
      </c>
      <c r="J1064" s="128">
        <v>50</v>
      </c>
      <c r="K1064" s="129">
        <f t="shared" si="16"/>
        <v>50</v>
      </c>
      <c r="L1064" s="130" t="s">
        <v>1420</v>
      </c>
    </row>
    <row r="1065" spans="1:12" ht="22.5">
      <c r="A1065" s="334">
        <v>15</v>
      </c>
      <c r="B1065" s="125" t="str">
        <f>+VLOOKUP(A1065,'[1]LISTA FILTRADO'!$A$2:$B$620,2,FALSE)</f>
        <v>Ministerio De Gobierno</v>
      </c>
      <c r="C1065" s="126">
        <v>42740</v>
      </c>
      <c r="D1065" s="126" t="s">
        <v>4125</v>
      </c>
      <c r="E1065" s="127" t="s">
        <v>3</v>
      </c>
      <c r="F1065" s="127">
        <v>1462676</v>
      </c>
      <c r="G1065" s="127"/>
      <c r="H1065" s="335" t="s">
        <v>4126</v>
      </c>
      <c r="I1065" s="128">
        <v>0</v>
      </c>
      <c r="J1065" s="128">
        <v>10</v>
      </c>
      <c r="K1065" s="129">
        <f t="shared" si="16"/>
        <v>10</v>
      </c>
      <c r="L1065" s="130" t="s">
        <v>1420</v>
      </c>
    </row>
    <row r="1066" spans="1:12" ht="22.5">
      <c r="A1066" s="334">
        <v>526</v>
      </c>
      <c r="B1066" s="125" t="str">
        <f>+VLOOKUP(A1066,'[1]LISTA FILTRADO'!$A$2:$B$620,2,FALSE)</f>
        <v>Bolivia Tv</v>
      </c>
      <c r="C1066" s="126">
        <v>42740</v>
      </c>
      <c r="D1066" s="126" t="s">
        <v>4127</v>
      </c>
      <c r="E1066" s="127" t="s">
        <v>3</v>
      </c>
      <c r="F1066" s="127">
        <v>1462677</v>
      </c>
      <c r="G1066" s="127"/>
      <c r="H1066" s="335" t="s">
        <v>4128</v>
      </c>
      <c r="I1066" s="128">
        <v>0</v>
      </c>
      <c r="J1066" s="128">
        <v>328.89</v>
      </c>
      <c r="K1066" s="129">
        <f t="shared" si="16"/>
        <v>328.89</v>
      </c>
      <c r="L1066" s="130" t="s">
        <v>1420</v>
      </c>
    </row>
    <row r="1067" spans="1:12" ht="33.75">
      <c r="A1067" s="334">
        <v>25</v>
      </c>
      <c r="B1067" s="125" t="str">
        <f>+VLOOKUP(A1067,'[1]LISTA FILTRADO'!$A$2:$B$620,2,FALSE)</f>
        <v>Ministerio De La Presidencia</v>
      </c>
      <c r="C1067" s="126">
        <v>42740</v>
      </c>
      <c r="D1067" s="126" t="s">
        <v>4129</v>
      </c>
      <c r="E1067" s="127" t="s">
        <v>3</v>
      </c>
      <c r="F1067" s="127">
        <v>1462687</v>
      </c>
      <c r="G1067" s="127"/>
      <c r="H1067" s="335" t="s">
        <v>4130</v>
      </c>
      <c r="I1067" s="128">
        <v>0</v>
      </c>
      <c r="J1067" s="128">
        <v>5000</v>
      </c>
      <c r="K1067" s="129">
        <f t="shared" si="16"/>
        <v>5000</v>
      </c>
      <c r="L1067" s="130" t="s">
        <v>1420</v>
      </c>
    </row>
    <row r="1068" spans="1:12" ht="33.75">
      <c r="A1068" s="334">
        <v>312</v>
      </c>
      <c r="B1068" s="125" t="str">
        <f>+VLOOKUP(A1068,'[1]LISTA FILTRADO'!$A$2:$B$620,2,FALSE)</f>
        <v>Autoridad De Fiscalizac. Y Control Soc De Bosques Y Tierras</v>
      </c>
      <c r="C1068" s="126">
        <v>42740</v>
      </c>
      <c r="D1068" s="126" t="s">
        <v>4131</v>
      </c>
      <c r="E1068" s="127" t="s">
        <v>3</v>
      </c>
      <c r="F1068" s="127">
        <v>1462765</v>
      </c>
      <c r="G1068" s="127"/>
      <c r="H1068" s="335" t="s">
        <v>4132</v>
      </c>
      <c r="I1068" s="128">
        <v>0</v>
      </c>
      <c r="J1068" s="128">
        <v>528</v>
      </c>
      <c r="K1068" s="129">
        <f t="shared" si="16"/>
        <v>528</v>
      </c>
      <c r="L1068" s="130" t="s">
        <v>1420</v>
      </c>
    </row>
    <row r="1069" spans="1:12" ht="33.75">
      <c r="A1069" s="334" t="s">
        <v>626</v>
      </c>
      <c r="B1069" s="125" t="str">
        <f>+VLOOKUP(A1069,'[1]LISTA FILTRADO'!$A$2:$B$620,2,FALSE)</f>
        <v>Dirección General De Programación Y Operaciones Del Tesoro</v>
      </c>
      <c r="C1069" s="126">
        <v>42741</v>
      </c>
      <c r="D1069" s="126" t="s">
        <v>4133</v>
      </c>
      <c r="E1069" s="127" t="s">
        <v>3</v>
      </c>
      <c r="F1069" s="127">
        <v>1462962</v>
      </c>
      <c r="G1069" s="127"/>
      <c r="H1069" s="335" t="s">
        <v>4134</v>
      </c>
      <c r="I1069" s="128">
        <v>0</v>
      </c>
      <c r="J1069" s="128">
        <v>3592</v>
      </c>
      <c r="K1069" s="129">
        <f t="shared" si="16"/>
        <v>3592</v>
      </c>
      <c r="L1069" s="130" t="s">
        <v>1420</v>
      </c>
    </row>
    <row r="1070" spans="1:12" ht="33.75">
      <c r="A1070" s="334" t="s">
        <v>626</v>
      </c>
      <c r="B1070" s="125" t="str">
        <f>+VLOOKUP(A1070,'[1]LISTA FILTRADO'!$A$2:$B$620,2,FALSE)</f>
        <v>Dirección General De Programación Y Operaciones Del Tesoro</v>
      </c>
      <c r="C1070" s="126">
        <v>42741</v>
      </c>
      <c r="D1070" s="126" t="s">
        <v>4135</v>
      </c>
      <c r="E1070" s="127" t="s">
        <v>3</v>
      </c>
      <c r="F1070" s="127">
        <v>1462963</v>
      </c>
      <c r="G1070" s="127"/>
      <c r="H1070" s="335" t="s">
        <v>4136</v>
      </c>
      <c r="I1070" s="128">
        <v>0</v>
      </c>
      <c r="J1070" s="128">
        <v>537.97</v>
      </c>
      <c r="K1070" s="129">
        <f t="shared" si="16"/>
        <v>537.97</v>
      </c>
      <c r="L1070" s="130" t="s">
        <v>1420</v>
      </c>
    </row>
    <row r="1071" spans="1:12" ht="33.75">
      <c r="A1071" s="334" t="s">
        <v>626</v>
      </c>
      <c r="B1071" s="125" t="str">
        <f>+VLOOKUP(A1071,'[1]LISTA FILTRADO'!$A$2:$B$620,2,FALSE)</f>
        <v>Dirección General De Programación Y Operaciones Del Tesoro</v>
      </c>
      <c r="C1071" s="126">
        <v>42741</v>
      </c>
      <c r="D1071" s="126" t="s">
        <v>4137</v>
      </c>
      <c r="E1071" s="127" t="s">
        <v>3</v>
      </c>
      <c r="F1071" s="127">
        <v>1462965</v>
      </c>
      <c r="G1071" s="127"/>
      <c r="H1071" s="335" t="s">
        <v>4138</v>
      </c>
      <c r="I1071" s="128">
        <v>0</v>
      </c>
      <c r="J1071" s="128">
        <v>1343.23</v>
      </c>
      <c r="K1071" s="129">
        <f t="shared" si="16"/>
        <v>1343.23</v>
      </c>
      <c r="L1071" s="130" t="s">
        <v>1420</v>
      </c>
    </row>
    <row r="1072" spans="1:12" ht="33.75">
      <c r="A1072" s="334" t="s">
        <v>626</v>
      </c>
      <c r="B1072" s="125" t="str">
        <f>+VLOOKUP(A1072,'[1]LISTA FILTRADO'!$A$2:$B$620,2,FALSE)</f>
        <v>Dirección General De Programación Y Operaciones Del Tesoro</v>
      </c>
      <c r="C1072" s="126">
        <v>42741</v>
      </c>
      <c r="D1072" s="126" t="s">
        <v>4139</v>
      </c>
      <c r="E1072" s="127" t="s">
        <v>3</v>
      </c>
      <c r="F1072" s="127">
        <v>1462968</v>
      </c>
      <c r="G1072" s="127"/>
      <c r="H1072" s="335" t="s">
        <v>4140</v>
      </c>
      <c r="I1072" s="128">
        <v>0</v>
      </c>
      <c r="J1072" s="128">
        <v>54387.67</v>
      </c>
      <c r="K1072" s="129">
        <f t="shared" si="16"/>
        <v>54387.67</v>
      </c>
      <c r="L1072" s="130" t="s">
        <v>1420</v>
      </c>
    </row>
    <row r="1073" spans="1:12" ht="33.75">
      <c r="A1073" s="334" t="s">
        <v>626</v>
      </c>
      <c r="B1073" s="125" t="str">
        <f>+VLOOKUP(A1073,'[1]LISTA FILTRADO'!$A$2:$B$620,2,FALSE)</f>
        <v>Dirección General De Programación Y Operaciones Del Tesoro</v>
      </c>
      <c r="C1073" s="126">
        <v>42741</v>
      </c>
      <c r="D1073" s="126" t="s">
        <v>4141</v>
      </c>
      <c r="E1073" s="127" t="s">
        <v>3</v>
      </c>
      <c r="F1073" s="127">
        <v>1462970</v>
      </c>
      <c r="G1073" s="127"/>
      <c r="H1073" s="335" t="s">
        <v>4142</v>
      </c>
      <c r="I1073" s="128">
        <v>0</v>
      </c>
      <c r="J1073" s="128">
        <v>300.14999999999998</v>
      </c>
      <c r="K1073" s="129">
        <f t="shared" si="16"/>
        <v>300.14999999999998</v>
      </c>
      <c r="L1073" s="130" t="s">
        <v>1420</v>
      </c>
    </row>
    <row r="1074" spans="1:12" ht="33.75">
      <c r="A1074" s="334" t="s">
        <v>626</v>
      </c>
      <c r="B1074" s="125" t="str">
        <f>+VLOOKUP(A1074,'[1]LISTA FILTRADO'!$A$2:$B$620,2,FALSE)</f>
        <v>Dirección General De Programación Y Operaciones Del Tesoro</v>
      </c>
      <c r="C1074" s="126">
        <v>42741</v>
      </c>
      <c r="D1074" s="126" t="s">
        <v>4143</v>
      </c>
      <c r="E1074" s="127" t="s">
        <v>3</v>
      </c>
      <c r="F1074" s="127">
        <v>1462975</v>
      </c>
      <c r="G1074" s="127"/>
      <c r="H1074" s="335" t="s">
        <v>4144</v>
      </c>
      <c r="I1074" s="128">
        <v>0</v>
      </c>
      <c r="J1074" s="128">
        <v>1095.1500000000001</v>
      </c>
      <c r="K1074" s="129">
        <f t="shared" si="16"/>
        <v>1095.1500000000001</v>
      </c>
      <c r="L1074" s="130" t="s">
        <v>1420</v>
      </c>
    </row>
    <row r="1075" spans="1:12" ht="33.75">
      <c r="A1075" s="334" t="s">
        <v>626</v>
      </c>
      <c r="B1075" s="125" t="str">
        <f>+VLOOKUP(A1075,'[1]LISTA FILTRADO'!$A$2:$B$620,2,FALSE)</f>
        <v>Dirección General De Programación Y Operaciones Del Tesoro</v>
      </c>
      <c r="C1075" s="126">
        <v>42741</v>
      </c>
      <c r="D1075" s="126" t="s">
        <v>4145</v>
      </c>
      <c r="E1075" s="127" t="s">
        <v>3</v>
      </c>
      <c r="F1075" s="127">
        <v>1462976</v>
      </c>
      <c r="G1075" s="127"/>
      <c r="H1075" s="335" t="s">
        <v>4146</v>
      </c>
      <c r="I1075" s="128">
        <v>0</v>
      </c>
      <c r="J1075" s="128">
        <v>34.85</v>
      </c>
      <c r="K1075" s="129">
        <f t="shared" si="16"/>
        <v>34.85</v>
      </c>
      <c r="L1075" s="130" t="s">
        <v>1420</v>
      </c>
    </row>
    <row r="1076" spans="1:12" ht="33.75">
      <c r="A1076" s="334">
        <v>680</v>
      </c>
      <c r="B1076" s="125" t="str">
        <f>+VLOOKUP(A1076,'[1]LISTA FILTRADO'!$A$2:$B$620,2,FALSE)</f>
        <v>Contraloria General Del Estado</v>
      </c>
      <c r="C1076" s="126">
        <v>42741</v>
      </c>
      <c r="D1076" s="126" t="s">
        <v>4147</v>
      </c>
      <c r="E1076" s="127" t="s">
        <v>3</v>
      </c>
      <c r="F1076" s="127">
        <v>1462986</v>
      </c>
      <c r="G1076" s="127"/>
      <c r="H1076" s="335" t="s">
        <v>4148</v>
      </c>
      <c r="I1076" s="128">
        <v>0</v>
      </c>
      <c r="J1076" s="128">
        <v>2000</v>
      </c>
      <c r="K1076" s="129">
        <f t="shared" si="16"/>
        <v>2000</v>
      </c>
      <c r="L1076" s="130" t="s">
        <v>1420</v>
      </c>
    </row>
    <row r="1077" spans="1:12" ht="33.75">
      <c r="A1077" s="334">
        <v>87</v>
      </c>
      <c r="B1077" s="125" t="str">
        <f>+VLOOKUP(A1077,'[1]LISTA FILTRADO'!$A$2:$B$620,2,FALSE)</f>
        <v>Ministerio De Comunicación</v>
      </c>
      <c r="C1077" s="126">
        <v>42741</v>
      </c>
      <c r="D1077" s="126" t="s">
        <v>4149</v>
      </c>
      <c r="E1077" s="127" t="s">
        <v>3</v>
      </c>
      <c r="F1077" s="127">
        <v>1462949</v>
      </c>
      <c r="G1077" s="127"/>
      <c r="H1077" s="335" t="s">
        <v>4150</v>
      </c>
      <c r="I1077" s="128">
        <v>0</v>
      </c>
      <c r="J1077" s="128">
        <v>520</v>
      </c>
      <c r="K1077" s="129">
        <f t="shared" si="16"/>
        <v>520</v>
      </c>
      <c r="L1077" s="130" t="s">
        <v>1420</v>
      </c>
    </row>
    <row r="1078" spans="1:12" ht="33.75">
      <c r="A1078" s="334" t="s">
        <v>626</v>
      </c>
      <c r="B1078" s="125" t="str">
        <f>+VLOOKUP(A1078,'[1]LISTA FILTRADO'!$A$2:$B$620,2,FALSE)</f>
        <v>Dirección General De Programación Y Operaciones Del Tesoro</v>
      </c>
      <c r="C1078" s="126">
        <v>42741</v>
      </c>
      <c r="D1078" s="126" t="s">
        <v>4151</v>
      </c>
      <c r="E1078" s="127" t="s">
        <v>3</v>
      </c>
      <c r="F1078" s="127">
        <v>1463049</v>
      </c>
      <c r="G1078" s="127"/>
      <c r="H1078" s="335" t="s">
        <v>4152</v>
      </c>
      <c r="I1078" s="128">
        <v>0</v>
      </c>
      <c r="J1078" s="128">
        <v>120</v>
      </c>
      <c r="K1078" s="129">
        <f t="shared" si="16"/>
        <v>120</v>
      </c>
      <c r="L1078" s="130" t="s">
        <v>1420</v>
      </c>
    </row>
    <row r="1079" spans="1:12" ht="33.75">
      <c r="A1079" s="334" t="s">
        <v>626</v>
      </c>
      <c r="B1079" s="125" t="str">
        <f>+VLOOKUP(A1079,'[1]LISTA FILTRADO'!$A$2:$B$620,2,FALSE)</f>
        <v>Dirección General De Programación Y Operaciones Del Tesoro</v>
      </c>
      <c r="C1079" s="126">
        <v>42741</v>
      </c>
      <c r="D1079" s="126" t="s">
        <v>4153</v>
      </c>
      <c r="E1079" s="127" t="s">
        <v>3</v>
      </c>
      <c r="F1079" s="127">
        <v>1463061</v>
      </c>
      <c r="G1079" s="127"/>
      <c r="H1079" s="335" t="s">
        <v>4154</v>
      </c>
      <c r="I1079" s="128">
        <v>0</v>
      </c>
      <c r="J1079" s="128">
        <v>414.5</v>
      </c>
      <c r="K1079" s="129">
        <f t="shared" si="16"/>
        <v>414.5</v>
      </c>
      <c r="L1079" s="130" t="s">
        <v>1420</v>
      </c>
    </row>
    <row r="1080" spans="1:12" ht="33.75">
      <c r="A1080" s="334" t="s">
        <v>626</v>
      </c>
      <c r="B1080" s="125" t="str">
        <f>+VLOOKUP(A1080,'[1]LISTA FILTRADO'!$A$2:$B$620,2,FALSE)</f>
        <v>Dirección General De Programación Y Operaciones Del Tesoro</v>
      </c>
      <c r="C1080" s="126">
        <v>42741</v>
      </c>
      <c r="D1080" s="126" t="s">
        <v>4155</v>
      </c>
      <c r="E1080" s="127" t="s">
        <v>3</v>
      </c>
      <c r="F1080" s="127">
        <v>1463063</v>
      </c>
      <c r="G1080" s="127"/>
      <c r="H1080" s="335" t="s">
        <v>4156</v>
      </c>
      <c r="I1080" s="128">
        <v>0</v>
      </c>
      <c r="J1080" s="128">
        <v>65.150000000000006</v>
      </c>
      <c r="K1080" s="129">
        <f t="shared" si="16"/>
        <v>65.150000000000006</v>
      </c>
      <c r="L1080" s="130" t="s">
        <v>1420</v>
      </c>
    </row>
    <row r="1081" spans="1:12" ht="33.75">
      <c r="A1081" s="334" t="s">
        <v>626</v>
      </c>
      <c r="B1081" s="125" t="str">
        <f>+VLOOKUP(A1081,'[1]LISTA FILTRADO'!$A$2:$B$620,2,FALSE)</f>
        <v>Dirección General De Programación Y Operaciones Del Tesoro</v>
      </c>
      <c r="C1081" s="126">
        <v>42741</v>
      </c>
      <c r="D1081" s="126" t="s">
        <v>4157</v>
      </c>
      <c r="E1081" s="127" t="s">
        <v>3</v>
      </c>
      <c r="F1081" s="127">
        <v>1463066</v>
      </c>
      <c r="G1081" s="127"/>
      <c r="H1081" s="335" t="s">
        <v>4158</v>
      </c>
      <c r="I1081" s="128">
        <v>0</v>
      </c>
      <c r="J1081" s="128">
        <v>430.6</v>
      </c>
      <c r="K1081" s="129">
        <f t="shared" si="16"/>
        <v>430.6</v>
      </c>
      <c r="L1081" s="130" t="s">
        <v>1420</v>
      </c>
    </row>
    <row r="1082" spans="1:12" ht="33.75">
      <c r="A1082" s="334">
        <v>312</v>
      </c>
      <c r="B1082" s="125" t="str">
        <f>+VLOOKUP(A1082,'[1]LISTA FILTRADO'!$A$2:$B$620,2,FALSE)</f>
        <v>Autoridad De Fiscalizac. Y Control Soc De Bosques Y Tierras</v>
      </c>
      <c r="C1082" s="126">
        <v>42741</v>
      </c>
      <c r="D1082" s="126" t="s">
        <v>4159</v>
      </c>
      <c r="E1082" s="127" t="s">
        <v>3</v>
      </c>
      <c r="F1082" s="127">
        <v>1463069</v>
      </c>
      <c r="G1082" s="127"/>
      <c r="H1082" s="335" t="s">
        <v>4160</v>
      </c>
      <c r="I1082" s="128">
        <v>0</v>
      </c>
      <c r="J1082" s="128">
        <v>108.13</v>
      </c>
      <c r="K1082" s="129">
        <f t="shared" si="16"/>
        <v>108.13</v>
      </c>
      <c r="L1082" s="130" t="s">
        <v>1420</v>
      </c>
    </row>
    <row r="1083" spans="1:12" ht="33.75">
      <c r="A1083" s="334" t="s">
        <v>626</v>
      </c>
      <c r="B1083" s="125" t="str">
        <f>+VLOOKUP(A1083,'[1]LISTA FILTRADO'!$A$2:$B$620,2,FALSE)</f>
        <v>Dirección General De Programación Y Operaciones Del Tesoro</v>
      </c>
      <c r="C1083" s="126">
        <v>42741</v>
      </c>
      <c r="D1083" s="126" t="s">
        <v>4161</v>
      </c>
      <c r="E1083" s="127" t="s">
        <v>3</v>
      </c>
      <c r="F1083" s="127">
        <v>1463070</v>
      </c>
      <c r="G1083" s="127"/>
      <c r="H1083" s="335" t="s">
        <v>4162</v>
      </c>
      <c r="I1083" s="128">
        <v>0</v>
      </c>
      <c r="J1083" s="128">
        <v>2845.88</v>
      </c>
      <c r="K1083" s="129">
        <f t="shared" si="16"/>
        <v>2845.88</v>
      </c>
      <c r="L1083" s="130" t="s">
        <v>1420</v>
      </c>
    </row>
    <row r="1084" spans="1:12" ht="33.75">
      <c r="A1084" s="334" t="s">
        <v>626</v>
      </c>
      <c r="B1084" s="125" t="str">
        <f>+VLOOKUP(A1084,'[1]LISTA FILTRADO'!$A$2:$B$620,2,FALSE)</f>
        <v>Dirección General De Programación Y Operaciones Del Tesoro</v>
      </c>
      <c r="C1084" s="126">
        <v>42741</v>
      </c>
      <c r="D1084" s="126" t="s">
        <v>4163</v>
      </c>
      <c r="E1084" s="127" t="s">
        <v>3</v>
      </c>
      <c r="F1084" s="127">
        <v>1463090</v>
      </c>
      <c r="G1084" s="127"/>
      <c r="H1084" s="335" t="s">
        <v>4164</v>
      </c>
      <c r="I1084" s="128">
        <v>0</v>
      </c>
      <c r="J1084" s="128">
        <v>1500</v>
      </c>
      <c r="K1084" s="129">
        <f t="shared" si="16"/>
        <v>1500</v>
      </c>
      <c r="L1084" s="130" t="s">
        <v>1420</v>
      </c>
    </row>
    <row r="1085" spans="1:12" ht="33.75">
      <c r="A1085" s="334" t="s">
        <v>626</v>
      </c>
      <c r="B1085" s="125" t="str">
        <f>+VLOOKUP(A1085,'[1]LISTA FILTRADO'!$A$2:$B$620,2,FALSE)</f>
        <v>Dirección General De Programación Y Operaciones Del Tesoro</v>
      </c>
      <c r="C1085" s="126">
        <v>42741</v>
      </c>
      <c r="D1085" s="126" t="s">
        <v>4165</v>
      </c>
      <c r="E1085" s="127" t="s">
        <v>3</v>
      </c>
      <c r="F1085" s="127">
        <v>1463122</v>
      </c>
      <c r="G1085" s="127"/>
      <c r="H1085" s="335" t="s">
        <v>4166</v>
      </c>
      <c r="I1085" s="128">
        <v>0</v>
      </c>
      <c r="J1085" s="128">
        <v>1500</v>
      </c>
      <c r="K1085" s="129">
        <f t="shared" si="16"/>
        <v>1500</v>
      </c>
      <c r="L1085" s="130" t="s">
        <v>1420</v>
      </c>
    </row>
    <row r="1086" spans="1:12" ht="22.5">
      <c r="A1086" s="334">
        <v>20</v>
      </c>
      <c r="B1086" s="125" t="str">
        <f>+VLOOKUP(A1086,'[1]LISTA FILTRADO'!$A$2:$B$620,2,FALSE)</f>
        <v>Ministerio De Defensa</v>
      </c>
      <c r="C1086" s="126">
        <v>42741</v>
      </c>
      <c r="D1086" s="126" t="s">
        <v>4167</v>
      </c>
      <c r="E1086" s="127" t="s">
        <v>3</v>
      </c>
      <c r="F1086" s="127">
        <v>1463125</v>
      </c>
      <c r="G1086" s="127"/>
      <c r="H1086" s="335" t="s">
        <v>4168</v>
      </c>
      <c r="I1086" s="128">
        <v>0</v>
      </c>
      <c r="J1086" s="128">
        <v>1145.3699999999999</v>
      </c>
      <c r="K1086" s="129">
        <f t="shared" si="16"/>
        <v>1145.3699999999999</v>
      </c>
      <c r="L1086" s="130" t="s">
        <v>1420</v>
      </c>
    </row>
    <row r="1087" spans="1:12" ht="22.5">
      <c r="A1087" s="334">
        <v>20</v>
      </c>
      <c r="B1087" s="125" t="str">
        <f>+VLOOKUP(A1087,'[1]LISTA FILTRADO'!$A$2:$B$620,2,FALSE)</f>
        <v>Ministerio De Defensa</v>
      </c>
      <c r="C1087" s="126">
        <v>42741</v>
      </c>
      <c r="D1087" s="126" t="s">
        <v>4169</v>
      </c>
      <c r="E1087" s="127" t="s">
        <v>3</v>
      </c>
      <c r="F1087" s="127">
        <v>1463129</v>
      </c>
      <c r="G1087" s="127"/>
      <c r="H1087" s="335" t="s">
        <v>4170</v>
      </c>
      <c r="I1087" s="128">
        <v>0</v>
      </c>
      <c r="J1087" s="128">
        <v>1457.89</v>
      </c>
      <c r="K1087" s="129">
        <f t="shared" si="16"/>
        <v>1457.89</v>
      </c>
      <c r="L1087" s="130" t="s">
        <v>1420</v>
      </c>
    </row>
    <row r="1088" spans="1:12" ht="33.75">
      <c r="A1088" s="334">
        <v>20</v>
      </c>
      <c r="B1088" s="125" t="str">
        <f>+VLOOKUP(A1088,'[1]LISTA FILTRADO'!$A$2:$B$620,2,FALSE)</f>
        <v>Ministerio De Defensa</v>
      </c>
      <c r="C1088" s="126">
        <v>42741</v>
      </c>
      <c r="D1088" s="126" t="s">
        <v>4171</v>
      </c>
      <c r="E1088" s="127" t="s">
        <v>3</v>
      </c>
      <c r="F1088" s="127">
        <v>1463136</v>
      </c>
      <c r="G1088" s="127"/>
      <c r="H1088" s="335" t="s">
        <v>4172</v>
      </c>
      <c r="I1088" s="128">
        <v>0</v>
      </c>
      <c r="J1088" s="128">
        <v>23313.200000000001</v>
      </c>
      <c r="K1088" s="129">
        <f t="shared" si="16"/>
        <v>23313.200000000001</v>
      </c>
      <c r="L1088" s="130" t="s">
        <v>1420</v>
      </c>
    </row>
    <row r="1089" spans="1:12" ht="33.75">
      <c r="A1089" s="334">
        <v>20</v>
      </c>
      <c r="B1089" s="125" t="str">
        <f>+VLOOKUP(A1089,'[1]LISTA FILTRADO'!$A$2:$B$620,2,FALSE)</f>
        <v>Ministerio De Defensa</v>
      </c>
      <c r="C1089" s="126">
        <v>42741</v>
      </c>
      <c r="D1089" s="126" t="s">
        <v>4173</v>
      </c>
      <c r="E1089" s="127" t="s">
        <v>3</v>
      </c>
      <c r="F1089" s="127">
        <v>1463138</v>
      </c>
      <c r="G1089" s="127"/>
      <c r="H1089" s="335" t="s">
        <v>4172</v>
      </c>
      <c r="I1089" s="128">
        <v>0</v>
      </c>
      <c r="J1089" s="128">
        <v>7205.1</v>
      </c>
      <c r="K1089" s="129">
        <f t="shared" si="16"/>
        <v>7205.1</v>
      </c>
      <c r="L1089" s="130" t="s">
        <v>1420</v>
      </c>
    </row>
    <row r="1090" spans="1:12" ht="33.75">
      <c r="A1090" s="334" t="s">
        <v>626</v>
      </c>
      <c r="B1090" s="125" t="str">
        <f>+VLOOKUP(A1090,'[1]LISTA FILTRADO'!$A$2:$B$620,2,FALSE)</f>
        <v>Dirección General De Programación Y Operaciones Del Tesoro</v>
      </c>
      <c r="C1090" s="126">
        <v>42741</v>
      </c>
      <c r="D1090" s="126" t="s">
        <v>4174</v>
      </c>
      <c r="E1090" s="127" t="s">
        <v>3</v>
      </c>
      <c r="F1090" s="127">
        <v>1463218</v>
      </c>
      <c r="G1090" s="127"/>
      <c r="H1090" s="335" t="s">
        <v>4175</v>
      </c>
      <c r="I1090" s="128">
        <v>0</v>
      </c>
      <c r="J1090" s="128">
        <v>35</v>
      </c>
      <c r="K1090" s="129">
        <f t="shared" si="16"/>
        <v>35</v>
      </c>
      <c r="L1090" s="130" t="s">
        <v>1420</v>
      </c>
    </row>
    <row r="1091" spans="1:12" ht="33.75">
      <c r="A1091" s="334" t="s">
        <v>626</v>
      </c>
      <c r="B1091" s="125" t="str">
        <f>+VLOOKUP(A1091,'[1]LISTA FILTRADO'!$A$2:$B$620,2,FALSE)</f>
        <v>Dirección General De Programación Y Operaciones Del Tesoro</v>
      </c>
      <c r="C1091" s="126">
        <v>42741</v>
      </c>
      <c r="D1091" s="126" t="s">
        <v>4176</v>
      </c>
      <c r="E1091" s="127" t="s">
        <v>3</v>
      </c>
      <c r="F1091" s="127">
        <v>1463262</v>
      </c>
      <c r="G1091" s="127"/>
      <c r="H1091" s="335" t="s">
        <v>4177</v>
      </c>
      <c r="I1091" s="128">
        <v>0</v>
      </c>
      <c r="J1091" s="128">
        <v>59288.57</v>
      </c>
      <c r="K1091" s="129">
        <f t="shared" si="16"/>
        <v>59288.57</v>
      </c>
      <c r="L1091" s="130" t="s">
        <v>1420</v>
      </c>
    </row>
    <row r="1092" spans="1:12" ht="33.75">
      <c r="A1092" s="334" t="s">
        <v>626</v>
      </c>
      <c r="B1092" s="125" t="str">
        <f>+VLOOKUP(A1092,'[1]LISTA FILTRADO'!$A$2:$B$620,2,FALSE)</f>
        <v>Dirección General De Programación Y Operaciones Del Tesoro</v>
      </c>
      <c r="C1092" s="126">
        <v>42744</v>
      </c>
      <c r="D1092" s="126" t="s">
        <v>4178</v>
      </c>
      <c r="E1092" s="127" t="s">
        <v>3</v>
      </c>
      <c r="F1092" s="127">
        <v>1463474</v>
      </c>
      <c r="G1092" s="127"/>
      <c r="H1092" s="335" t="s">
        <v>4179</v>
      </c>
      <c r="I1092" s="128">
        <v>0</v>
      </c>
      <c r="J1092" s="128">
        <v>1825.79</v>
      </c>
      <c r="K1092" s="129">
        <f t="shared" si="16"/>
        <v>1825.79</v>
      </c>
      <c r="L1092" s="130" t="s">
        <v>1420</v>
      </c>
    </row>
    <row r="1093" spans="1:12" ht="33.75">
      <c r="A1093" s="334" t="s">
        <v>626</v>
      </c>
      <c r="B1093" s="125" t="str">
        <f>+VLOOKUP(A1093,'[1]LISTA FILTRADO'!$A$2:$B$620,2,FALSE)</f>
        <v>Dirección General De Programación Y Operaciones Del Tesoro</v>
      </c>
      <c r="C1093" s="126">
        <v>42744</v>
      </c>
      <c r="D1093" s="126" t="s">
        <v>4180</v>
      </c>
      <c r="E1093" s="127" t="s">
        <v>3</v>
      </c>
      <c r="F1093" s="127">
        <v>1463475</v>
      </c>
      <c r="G1093" s="127"/>
      <c r="H1093" s="335" t="s">
        <v>4181</v>
      </c>
      <c r="I1093" s="128">
        <v>0</v>
      </c>
      <c r="J1093" s="128">
        <v>13.56</v>
      </c>
      <c r="K1093" s="129">
        <f t="shared" si="16"/>
        <v>13.56</v>
      </c>
      <c r="L1093" s="130" t="s">
        <v>1420</v>
      </c>
    </row>
    <row r="1094" spans="1:12" ht="33.75">
      <c r="A1094" s="334" t="s">
        <v>626</v>
      </c>
      <c r="B1094" s="125" t="str">
        <f>+VLOOKUP(A1094,'[1]LISTA FILTRADO'!$A$2:$B$620,2,FALSE)</f>
        <v>Dirección General De Programación Y Operaciones Del Tesoro</v>
      </c>
      <c r="C1094" s="126">
        <v>42744</v>
      </c>
      <c r="D1094" s="126" t="s">
        <v>4182</v>
      </c>
      <c r="E1094" s="127" t="s">
        <v>3</v>
      </c>
      <c r="F1094" s="127">
        <v>1463476</v>
      </c>
      <c r="G1094" s="127"/>
      <c r="H1094" s="335" t="s">
        <v>4183</v>
      </c>
      <c r="I1094" s="128">
        <v>0</v>
      </c>
      <c r="J1094" s="128">
        <v>1011.39</v>
      </c>
      <c r="K1094" s="129">
        <f t="shared" si="16"/>
        <v>1011.39</v>
      </c>
      <c r="L1094" s="130" t="s">
        <v>1420</v>
      </c>
    </row>
    <row r="1095" spans="1:12" ht="33.75">
      <c r="A1095" s="334">
        <v>86</v>
      </c>
      <c r="B1095" s="125" t="str">
        <f>+VLOOKUP(A1095,'[1]LISTA FILTRADO'!$A$2:$B$620,2,FALSE)</f>
        <v>Ministerio De Medio Ambiente Y Agua</v>
      </c>
      <c r="C1095" s="126">
        <v>42744</v>
      </c>
      <c r="D1095" s="126" t="s">
        <v>4184</v>
      </c>
      <c r="E1095" s="127" t="s">
        <v>3</v>
      </c>
      <c r="F1095" s="127">
        <v>1463504</v>
      </c>
      <c r="G1095" s="127"/>
      <c r="H1095" s="335" t="s">
        <v>4185</v>
      </c>
      <c r="I1095" s="128">
        <v>0</v>
      </c>
      <c r="J1095" s="128">
        <v>5415</v>
      </c>
      <c r="K1095" s="129">
        <f t="shared" si="16"/>
        <v>5415</v>
      </c>
      <c r="L1095" s="130" t="s">
        <v>1420</v>
      </c>
    </row>
    <row r="1096" spans="1:12" ht="33.75">
      <c r="A1096" s="334" t="s">
        <v>626</v>
      </c>
      <c r="B1096" s="125" t="str">
        <f>+VLOOKUP(A1096,'[1]LISTA FILTRADO'!$A$2:$B$620,2,FALSE)</f>
        <v>Dirección General De Programación Y Operaciones Del Tesoro</v>
      </c>
      <c r="C1096" s="126">
        <v>42744</v>
      </c>
      <c r="D1096" s="126" t="s">
        <v>4186</v>
      </c>
      <c r="E1096" s="127" t="s">
        <v>3</v>
      </c>
      <c r="F1096" s="127">
        <v>1463518</v>
      </c>
      <c r="G1096" s="127"/>
      <c r="H1096" s="335" t="s">
        <v>4187</v>
      </c>
      <c r="I1096" s="128">
        <v>0</v>
      </c>
      <c r="J1096" s="128">
        <v>4535</v>
      </c>
      <c r="K1096" s="129">
        <f t="shared" si="16"/>
        <v>4535</v>
      </c>
      <c r="L1096" s="130" t="s">
        <v>1420</v>
      </c>
    </row>
    <row r="1097" spans="1:12" ht="22.5">
      <c r="A1097" s="334">
        <v>86</v>
      </c>
      <c r="B1097" s="125" t="str">
        <f>+VLOOKUP(A1097,'[1]LISTA FILTRADO'!$A$2:$B$620,2,FALSE)</f>
        <v>Ministerio De Medio Ambiente Y Agua</v>
      </c>
      <c r="C1097" s="126">
        <v>42744</v>
      </c>
      <c r="D1097" s="126" t="s">
        <v>4188</v>
      </c>
      <c r="E1097" s="127" t="s">
        <v>3</v>
      </c>
      <c r="F1097" s="127">
        <v>1463525</v>
      </c>
      <c r="G1097" s="127"/>
      <c r="H1097" s="335" t="s">
        <v>4189</v>
      </c>
      <c r="I1097" s="128">
        <v>0</v>
      </c>
      <c r="J1097" s="219">
        <v>0.08</v>
      </c>
      <c r="K1097" s="129">
        <f t="shared" ref="K1097:K1160" si="17">+I1097+J1097</f>
        <v>0.08</v>
      </c>
      <c r="L1097" s="130" t="s">
        <v>4099</v>
      </c>
    </row>
    <row r="1098" spans="1:12" ht="33.75">
      <c r="A1098" s="334" t="s">
        <v>626</v>
      </c>
      <c r="B1098" s="125" t="str">
        <f>+VLOOKUP(A1098,'[1]LISTA FILTRADO'!$A$2:$B$620,2,FALSE)</f>
        <v>Dirección General De Programación Y Operaciones Del Tesoro</v>
      </c>
      <c r="C1098" s="126">
        <v>42744</v>
      </c>
      <c r="D1098" s="126" t="s">
        <v>4190</v>
      </c>
      <c r="E1098" s="127" t="s">
        <v>3</v>
      </c>
      <c r="F1098" s="127">
        <v>1463529</v>
      </c>
      <c r="G1098" s="127"/>
      <c r="H1098" s="335" t="s">
        <v>4191</v>
      </c>
      <c r="I1098" s="128">
        <v>0</v>
      </c>
      <c r="J1098" s="128">
        <v>200.85</v>
      </c>
      <c r="K1098" s="129">
        <f t="shared" si="17"/>
        <v>200.85</v>
      </c>
      <c r="L1098" s="130" t="s">
        <v>1420</v>
      </c>
    </row>
    <row r="1099" spans="1:12" ht="22.5">
      <c r="A1099" s="334">
        <v>86</v>
      </c>
      <c r="B1099" s="125" t="str">
        <f>+VLOOKUP(A1099,'[1]LISTA FILTRADO'!$A$2:$B$620,2,FALSE)</f>
        <v>Ministerio De Medio Ambiente Y Agua</v>
      </c>
      <c r="C1099" s="126">
        <v>42744</v>
      </c>
      <c r="D1099" s="126" t="s">
        <v>4192</v>
      </c>
      <c r="E1099" s="127" t="s">
        <v>3</v>
      </c>
      <c r="F1099" s="127">
        <v>1463530</v>
      </c>
      <c r="G1099" s="127"/>
      <c r="H1099" s="335" t="s">
        <v>4189</v>
      </c>
      <c r="I1099" s="128">
        <v>0</v>
      </c>
      <c r="J1099" s="128">
        <v>150.25</v>
      </c>
      <c r="K1099" s="129">
        <f t="shared" si="17"/>
        <v>150.25</v>
      </c>
      <c r="L1099" s="130" t="s">
        <v>1420</v>
      </c>
    </row>
    <row r="1100" spans="1:12" ht="33.75">
      <c r="A1100" s="334">
        <v>312</v>
      </c>
      <c r="B1100" s="125" t="str">
        <f>+VLOOKUP(A1100,'[1]LISTA FILTRADO'!$A$2:$B$620,2,FALSE)</f>
        <v>Autoridad De Fiscalizac. Y Control Soc De Bosques Y Tierras</v>
      </c>
      <c r="C1100" s="126">
        <v>42744</v>
      </c>
      <c r="D1100" s="126" t="s">
        <v>4193</v>
      </c>
      <c r="E1100" s="127" t="s">
        <v>3</v>
      </c>
      <c r="F1100" s="127">
        <v>1463535</v>
      </c>
      <c r="G1100" s="127"/>
      <c r="H1100" s="335" t="s">
        <v>4194</v>
      </c>
      <c r="I1100" s="128">
        <v>0</v>
      </c>
      <c r="J1100" s="128">
        <v>30.32</v>
      </c>
      <c r="K1100" s="129">
        <f t="shared" si="17"/>
        <v>30.32</v>
      </c>
      <c r="L1100" s="130" t="s">
        <v>1420</v>
      </c>
    </row>
    <row r="1101" spans="1:12" ht="33.75">
      <c r="A1101" s="334">
        <v>312</v>
      </c>
      <c r="B1101" s="125" t="str">
        <f>+VLOOKUP(A1101,'[1]LISTA FILTRADO'!$A$2:$B$620,2,FALSE)</f>
        <v>Autoridad De Fiscalizac. Y Control Soc De Bosques Y Tierras</v>
      </c>
      <c r="C1101" s="126">
        <v>42744</v>
      </c>
      <c r="D1101" s="126" t="s">
        <v>4195</v>
      </c>
      <c r="E1101" s="127" t="s">
        <v>3</v>
      </c>
      <c r="F1101" s="127">
        <v>1463541</v>
      </c>
      <c r="G1101" s="127"/>
      <c r="H1101" s="335" t="s">
        <v>4196</v>
      </c>
      <c r="I1101" s="128">
        <v>0</v>
      </c>
      <c r="J1101" s="128">
        <v>50</v>
      </c>
      <c r="K1101" s="129">
        <f t="shared" si="17"/>
        <v>50</v>
      </c>
      <c r="L1101" s="130" t="s">
        <v>1420</v>
      </c>
    </row>
    <row r="1102" spans="1:12" ht="33.75">
      <c r="A1102" s="334">
        <v>312</v>
      </c>
      <c r="B1102" s="125" t="str">
        <f>+VLOOKUP(A1102,'[1]LISTA FILTRADO'!$A$2:$B$620,2,FALSE)</f>
        <v>Autoridad De Fiscalizac. Y Control Soc De Bosques Y Tierras</v>
      </c>
      <c r="C1102" s="126">
        <v>42744</v>
      </c>
      <c r="D1102" s="126" t="s">
        <v>4197</v>
      </c>
      <c r="E1102" s="127" t="s">
        <v>3</v>
      </c>
      <c r="F1102" s="127">
        <v>1463543</v>
      </c>
      <c r="G1102" s="127"/>
      <c r="H1102" s="335" t="s">
        <v>4198</v>
      </c>
      <c r="I1102" s="128">
        <v>0</v>
      </c>
      <c r="J1102" s="128">
        <v>79</v>
      </c>
      <c r="K1102" s="129">
        <f t="shared" si="17"/>
        <v>79</v>
      </c>
      <c r="L1102" s="130" t="s">
        <v>1420</v>
      </c>
    </row>
    <row r="1103" spans="1:12" ht="33.75">
      <c r="A1103" s="334" t="s">
        <v>626</v>
      </c>
      <c r="B1103" s="125" t="str">
        <f>+VLOOKUP(A1103,'[1]LISTA FILTRADO'!$A$2:$B$620,2,FALSE)</f>
        <v>Dirección General De Programación Y Operaciones Del Tesoro</v>
      </c>
      <c r="C1103" s="126">
        <v>42744</v>
      </c>
      <c r="D1103" s="126" t="s">
        <v>4199</v>
      </c>
      <c r="E1103" s="127" t="s">
        <v>3</v>
      </c>
      <c r="F1103" s="127">
        <v>1463545</v>
      </c>
      <c r="G1103" s="127"/>
      <c r="H1103" s="335" t="s">
        <v>4200</v>
      </c>
      <c r="I1103" s="128">
        <v>0</v>
      </c>
      <c r="J1103" s="128">
        <v>45</v>
      </c>
      <c r="K1103" s="129">
        <f t="shared" si="17"/>
        <v>45</v>
      </c>
      <c r="L1103" s="130" t="s">
        <v>1420</v>
      </c>
    </row>
    <row r="1104" spans="1:12" ht="33.75">
      <c r="A1104" s="334">
        <v>312</v>
      </c>
      <c r="B1104" s="125" t="str">
        <f>+VLOOKUP(A1104,'[1]LISTA FILTRADO'!$A$2:$B$620,2,FALSE)</f>
        <v>Autoridad De Fiscalizac. Y Control Soc De Bosques Y Tierras</v>
      </c>
      <c r="C1104" s="126">
        <v>42744</v>
      </c>
      <c r="D1104" s="126" t="s">
        <v>4201</v>
      </c>
      <c r="E1104" s="127" t="s">
        <v>3</v>
      </c>
      <c r="F1104" s="127">
        <v>1463546</v>
      </c>
      <c r="G1104" s="127"/>
      <c r="H1104" s="335" t="s">
        <v>4202</v>
      </c>
      <c r="I1104" s="128">
        <v>0</v>
      </c>
      <c r="J1104" s="128">
        <v>103.57</v>
      </c>
      <c r="K1104" s="129">
        <f t="shared" si="17"/>
        <v>103.57</v>
      </c>
      <c r="L1104" s="130" t="s">
        <v>1420</v>
      </c>
    </row>
    <row r="1105" spans="1:12" ht="33.75">
      <c r="A1105" s="334">
        <v>312</v>
      </c>
      <c r="B1105" s="125" t="str">
        <f>+VLOOKUP(A1105,'[1]LISTA FILTRADO'!$A$2:$B$620,2,FALSE)</f>
        <v>Autoridad De Fiscalizac. Y Control Soc De Bosques Y Tierras</v>
      </c>
      <c r="C1105" s="126">
        <v>42744</v>
      </c>
      <c r="D1105" s="126" t="s">
        <v>4203</v>
      </c>
      <c r="E1105" s="127" t="s">
        <v>3</v>
      </c>
      <c r="F1105" s="127">
        <v>1463547</v>
      </c>
      <c r="G1105" s="127"/>
      <c r="H1105" s="335" t="s">
        <v>4204</v>
      </c>
      <c r="I1105" s="128">
        <v>0</v>
      </c>
      <c r="J1105" s="128">
        <v>50</v>
      </c>
      <c r="K1105" s="129">
        <f t="shared" si="17"/>
        <v>50</v>
      </c>
      <c r="L1105" s="130" t="s">
        <v>1420</v>
      </c>
    </row>
    <row r="1106" spans="1:12" ht="33.75">
      <c r="A1106" s="334" t="s">
        <v>626</v>
      </c>
      <c r="B1106" s="125" t="str">
        <f>+VLOOKUP(A1106,'[1]LISTA FILTRADO'!$A$2:$B$620,2,FALSE)</f>
        <v>Dirección General De Programación Y Operaciones Del Tesoro</v>
      </c>
      <c r="C1106" s="126">
        <v>42744</v>
      </c>
      <c r="D1106" s="126" t="s">
        <v>4205</v>
      </c>
      <c r="E1106" s="127" t="s">
        <v>3</v>
      </c>
      <c r="F1106" s="127">
        <v>1463548</v>
      </c>
      <c r="G1106" s="127"/>
      <c r="H1106" s="335" t="s">
        <v>4206</v>
      </c>
      <c r="I1106" s="128">
        <v>0</v>
      </c>
      <c r="J1106" s="128">
        <v>26</v>
      </c>
      <c r="K1106" s="129">
        <f t="shared" si="17"/>
        <v>26</v>
      </c>
      <c r="L1106" s="130" t="s">
        <v>1420</v>
      </c>
    </row>
    <row r="1107" spans="1:12" ht="33.75">
      <c r="A1107" s="334" t="s">
        <v>626</v>
      </c>
      <c r="B1107" s="125" t="str">
        <f>+VLOOKUP(A1107,'[1]LISTA FILTRADO'!$A$2:$B$620,2,FALSE)</f>
        <v>Dirección General De Programación Y Operaciones Del Tesoro</v>
      </c>
      <c r="C1107" s="126">
        <v>42744</v>
      </c>
      <c r="D1107" s="126" t="s">
        <v>4207</v>
      </c>
      <c r="E1107" s="127" t="s">
        <v>3</v>
      </c>
      <c r="F1107" s="127">
        <v>1463557</v>
      </c>
      <c r="G1107" s="127"/>
      <c r="H1107" s="335" t="s">
        <v>4208</v>
      </c>
      <c r="I1107" s="128">
        <v>0</v>
      </c>
      <c r="J1107" s="128">
        <v>26</v>
      </c>
      <c r="K1107" s="129">
        <f t="shared" si="17"/>
        <v>26</v>
      </c>
      <c r="L1107" s="130" t="s">
        <v>1420</v>
      </c>
    </row>
    <row r="1108" spans="1:12" ht="33.75">
      <c r="A1108" s="334" t="s">
        <v>626</v>
      </c>
      <c r="B1108" s="125" t="str">
        <f>+VLOOKUP(A1108,'[1]LISTA FILTRADO'!$A$2:$B$620,2,FALSE)</f>
        <v>Dirección General De Programación Y Operaciones Del Tesoro</v>
      </c>
      <c r="C1108" s="126">
        <v>42744</v>
      </c>
      <c r="D1108" s="126" t="s">
        <v>4209</v>
      </c>
      <c r="E1108" s="127" t="s">
        <v>3</v>
      </c>
      <c r="F1108" s="127">
        <v>1463558</v>
      </c>
      <c r="G1108" s="127"/>
      <c r="H1108" s="335" t="s">
        <v>4210</v>
      </c>
      <c r="I1108" s="128">
        <v>0</v>
      </c>
      <c r="J1108" s="128">
        <v>5320.94</v>
      </c>
      <c r="K1108" s="129">
        <f t="shared" si="17"/>
        <v>5320.94</v>
      </c>
      <c r="L1108" s="130" t="s">
        <v>1420</v>
      </c>
    </row>
    <row r="1109" spans="1:12" ht="33.75">
      <c r="A1109" s="334" t="s">
        <v>626</v>
      </c>
      <c r="B1109" s="125" t="str">
        <f>+VLOOKUP(A1109,'[1]LISTA FILTRADO'!$A$2:$B$620,2,FALSE)</f>
        <v>Dirección General De Programación Y Operaciones Del Tesoro</v>
      </c>
      <c r="C1109" s="126">
        <v>42744</v>
      </c>
      <c r="D1109" s="126" t="s">
        <v>4211</v>
      </c>
      <c r="E1109" s="127" t="s">
        <v>3</v>
      </c>
      <c r="F1109" s="127">
        <v>1463559</v>
      </c>
      <c r="G1109" s="127"/>
      <c r="H1109" s="335" t="s">
        <v>4212</v>
      </c>
      <c r="I1109" s="128">
        <v>0</v>
      </c>
      <c r="J1109" s="128">
        <v>2488.41</v>
      </c>
      <c r="K1109" s="129">
        <f t="shared" si="17"/>
        <v>2488.41</v>
      </c>
      <c r="L1109" s="130" t="s">
        <v>1420</v>
      </c>
    </row>
    <row r="1110" spans="1:12" ht="33.75">
      <c r="A1110" s="334" t="s">
        <v>626</v>
      </c>
      <c r="B1110" s="125" t="str">
        <f>+VLOOKUP(A1110,'[1]LISTA FILTRADO'!$A$2:$B$620,2,FALSE)</f>
        <v>Dirección General De Programación Y Operaciones Del Tesoro</v>
      </c>
      <c r="C1110" s="126">
        <v>42744</v>
      </c>
      <c r="D1110" s="126" t="s">
        <v>4213</v>
      </c>
      <c r="E1110" s="127" t="s">
        <v>3</v>
      </c>
      <c r="F1110" s="127">
        <v>1463601</v>
      </c>
      <c r="G1110" s="127"/>
      <c r="H1110" s="335" t="s">
        <v>4214</v>
      </c>
      <c r="I1110" s="128">
        <v>0</v>
      </c>
      <c r="J1110" s="128">
        <v>123</v>
      </c>
      <c r="K1110" s="129">
        <f t="shared" si="17"/>
        <v>123</v>
      </c>
      <c r="L1110" s="130" t="s">
        <v>1420</v>
      </c>
    </row>
    <row r="1111" spans="1:12" ht="33.75">
      <c r="A1111" s="334">
        <v>16</v>
      </c>
      <c r="B1111" s="125" t="str">
        <f>+VLOOKUP(A1111,'[1]LISTA FILTRADO'!$A$2:$B$620,2,FALSE)</f>
        <v>Ministerio De Educación</v>
      </c>
      <c r="C1111" s="126">
        <v>42744</v>
      </c>
      <c r="D1111" s="126" t="s">
        <v>4215</v>
      </c>
      <c r="E1111" s="127" t="s">
        <v>3</v>
      </c>
      <c r="F1111" s="127">
        <v>1463605</v>
      </c>
      <c r="G1111" s="127"/>
      <c r="H1111" s="335" t="s">
        <v>4216</v>
      </c>
      <c r="I1111" s="128">
        <v>0</v>
      </c>
      <c r="J1111" s="128">
        <v>766</v>
      </c>
      <c r="K1111" s="129">
        <f t="shared" si="17"/>
        <v>766</v>
      </c>
      <c r="L1111" s="130" t="s">
        <v>1420</v>
      </c>
    </row>
    <row r="1112" spans="1:12" ht="33.75">
      <c r="A1112" s="334" t="s">
        <v>626</v>
      </c>
      <c r="B1112" s="125" t="str">
        <f>+VLOOKUP(A1112,'[1]LISTA FILTRADO'!$A$2:$B$620,2,FALSE)</f>
        <v>Dirección General De Programación Y Operaciones Del Tesoro</v>
      </c>
      <c r="C1112" s="126">
        <v>42744</v>
      </c>
      <c r="D1112" s="126" t="s">
        <v>4217</v>
      </c>
      <c r="E1112" s="127" t="s">
        <v>3</v>
      </c>
      <c r="F1112" s="127">
        <v>1463614</v>
      </c>
      <c r="G1112" s="127"/>
      <c r="H1112" s="335" t="s">
        <v>4218</v>
      </c>
      <c r="I1112" s="128">
        <v>0</v>
      </c>
      <c r="J1112" s="128">
        <v>3400</v>
      </c>
      <c r="K1112" s="129">
        <f t="shared" si="17"/>
        <v>3400</v>
      </c>
      <c r="L1112" s="130" t="s">
        <v>1420</v>
      </c>
    </row>
    <row r="1113" spans="1:12" ht="33.75">
      <c r="A1113" s="334" t="s">
        <v>626</v>
      </c>
      <c r="B1113" s="125" t="str">
        <f>+VLOOKUP(A1113,'[1]LISTA FILTRADO'!$A$2:$B$620,2,FALSE)</f>
        <v>Dirección General De Programación Y Operaciones Del Tesoro</v>
      </c>
      <c r="C1113" s="126">
        <v>42744</v>
      </c>
      <c r="D1113" s="126" t="s">
        <v>4219</v>
      </c>
      <c r="E1113" s="127" t="s">
        <v>3</v>
      </c>
      <c r="F1113" s="127">
        <v>1463626</v>
      </c>
      <c r="G1113" s="127"/>
      <c r="H1113" s="335" t="s">
        <v>4220</v>
      </c>
      <c r="I1113" s="128">
        <v>0</v>
      </c>
      <c r="J1113" s="128">
        <v>250</v>
      </c>
      <c r="K1113" s="129">
        <f t="shared" si="17"/>
        <v>250</v>
      </c>
      <c r="L1113" s="130" t="s">
        <v>1420</v>
      </c>
    </row>
    <row r="1114" spans="1:12" ht="22.5">
      <c r="A1114" s="334">
        <v>590</v>
      </c>
      <c r="B1114" s="125" t="str">
        <f>+VLOOKUP(A1114,'[1]LISTA FILTRADO'!$A$2:$B$620,2,FALSE)</f>
        <v>Empresa Pública "Quipus"</v>
      </c>
      <c r="C1114" s="126">
        <v>42744</v>
      </c>
      <c r="D1114" s="126" t="s">
        <v>4221</v>
      </c>
      <c r="E1114" s="127" t="s">
        <v>3</v>
      </c>
      <c r="F1114" s="127">
        <v>1463636</v>
      </c>
      <c r="G1114" s="127"/>
      <c r="H1114" s="335" t="s">
        <v>4222</v>
      </c>
      <c r="I1114" s="128">
        <v>0</v>
      </c>
      <c r="J1114" s="128">
        <v>1412.25</v>
      </c>
      <c r="K1114" s="129">
        <f t="shared" si="17"/>
        <v>1412.25</v>
      </c>
      <c r="L1114" s="130" t="s">
        <v>1420</v>
      </c>
    </row>
    <row r="1115" spans="1:12" ht="33.75">
      <c r="A1115" s="334" t="s">
        <v>626</v>
      </c>
      <c r="B1115" s="125" t="str">
        <f>+VLOOKUP(A1115,'[1]LISTA FILTRADO'!$A$2:$B$620,2,FALSE)</f>
        <v>Dirección General De Programación Y Operaciones Del Tesoro</v>
      </c>
      <c r="C1115" s="126">
        <v>42744</v>
      </c>
      <c r="D1115" s="126" t="s">
        <v>4223</v>
      </c>
      <c r="E1115" s="127" t="s">
        <v>3</v>
      </c>
      <c r="F1115" s="127">
        <v>1463670</v>
      </c>
      <c r="G1115" s="127"/>
      <c r="H1115" s="335" t="s">
        <v>4224</v>
      </c>
      <c r="I1115" s="128">
        <v>0</v>
      </c>
      <c r="J1115" s="128">
        <v>258.56</v>
      </c>
      <c r="K1115" s="129">
        <f t="shared" si="17"/>
        <v>258.56</v>
      </c>
      <c r="L1115" s="130" t="s">
        <v>1420</v>
      </c>
    </row>
    <row r="1116" spans="1:12" ht="22.5">
      <c r="A1116" s="334">
        <v>590</v>
      </c>
      <c r="B1116" s="125" t="str">
        <f>+VLOOKUP(A1116,'[1]LISTA FILTRADO'!$A$2:$B$620,2,FALSE)</f>
        <v>Empresa Pública "Quipus"</v>
      </c>
      <c r="C1116" s="126">
        <v>42744</v>
      </c>
      <c r="D1116" s="126" t="s">
        <v>4225</v>
      </c>
      <c r="E1116" s="127" t="s">
        <v>3</v>
      </c>
      <c r="F1116" s="127">
        <v>1463685</v>
      </c>
      <c r="G1116" s="127"/>
      <c r="H1116" s="335" t="s">
        <v>4226</v>
      </c>
      <c r="I1116" s="128">
        <v>0</v>
      </c>
      <c r="J1116" s="128">
        <v>1868</v>
      </c>
      <c r="K1116" s="129">
        <f t="shared" si="17"/>
        <v>1868</v>
      </c>
      <c r="L1116" s="130" t="s">
        <v>1420</v>
      </c>
    </row>
    <row r="1117" spans="1:12" ht="33.75">
      <c r="A1117" s="334" t="s">
        <v>626</v>
      </c>
      <c r="B1117" s="125" t="str">
        <f>+VLOOKUP(A1117,'[1]LISTA FILTRADO'!$A$2:$B$620,2,FALSE)</f>
        <v>Dirección General De Programación Y Operaciones Del Tesoro</v>
      </c>
      <c r="C1117" s="126">
        <v>42745</v>
      </c>
      <c r="D1117" s="126" t="s">
        <v>4227</v>
      </c>
      <c r="E1117" s="127" t="s">
        <v>3</v>
      </c>
      <c r="F1117" s="127">
        <v>1464031</v>
      </c>
      <c r="G1117" s="127"/>
      <c r="H1117" s="335" t="s">
        <v>4228</v>
      </c>
      <c r="I1117" s="128">
        <v>0</v>
      </c>
      <c r="J1117" s="128">
        <v>20</v>
      </c>
      <c r="K1117" s="129">
        <f t="shared" si="17"/>
        <v>20</v>
      </c>
      <c r="L1117" s="130" t="s">
        <v>1420</v>
      </c>
    </row>
    <row r="1118" spans="1:12" ht="33.75">
      <c r="A1118" s="334" t="s">
        <v>626</v>
      </c>
      <c r="B1118" s="125" t="str">
        <f>+VLOOKUP(A1118,'[1]LISTA FILTRADO'!$A$2:$B$620,2,FALSE)</f>
        <v>Dirección General De Programación Y Operaciones Del Tesoro</v>
      </c>
      <c r="C1118" s="126">
        <v>42745</v>
      </c>
      <c r="D1118" s="126" t="s">
        <v>4229</v>
      </c>
      <c r="E1118" s="127" t="s">
        <v>3</v>
      </c>
      <c r="F1118" s="127">
        <v>1464035</v>
      </c>
      <c r="G1118" s="127"/>
      <c r="H1118" s="335" t="s">
        <v>4230</v>
      </c>
      <c r="I1118" s="128">
        <v>0</v>
      </c>
      <c r="J1118" s="128">
        <v>3630</v>
      </c>
      <c r="K1118" s="129">
        <f t="shared" si="17"/>
        <v>3630</v>
      </c>
      <c r="L1118" s="130" t="s">
        <v>1420</v>
      </c>
    </row>
    <row r="1119" spans="1:12" ht="33.75">
      <c r="A1119" s="334" t="s">
        <v>626</v>
      </c>
      <c r="B1119" s="125" t="str">
        <f>+VLOOKUP(A1119,'[1]LISTA FILTRADO'!$A$2:$B$620,2,FALSE)</f>
        <v>Dirección General De Programación Y Operaciones Del Tesoro</v>
      </c>
      <c r="C1119" s="126">
        <v>42745</v>
      </c>
      <c r="D1119" s="126" t="s">
        <v>4231</v>
      </c>
      <c r="E1119" s="127" t="s">
        <v>3</v>
      </c>
      <c r="F1119" s="127">
        <v>1464038</v>
      </c>
      <c r="G1119" s="127"/>
      <c r="H1119" s="335" t="s">
        <v>4232</v>
      </c>
      <c r="I1119" s="128">
        <v>0</v>
      </c>
      <c r="J1119" s="128">
        <v>892.94</v>
      </c>
      <c r="K1119" s="129">
        <f t="shared" si="17"/>
        <v>892.94</v>
      </c>
      <c r="L1119" s="130" t="s">
        <v>1420</v>
      </c>
    </row>
    <row r="1120" spans="1:12" ht="33.75">
      <c r="A1120" s="334" t="s">
        <v>626</v>
      </c>
      <c r="B1120" s="125" t="str">
        <f>+VLOOKUP(A1120,'[1]LISTA FILTRADO'!$A$2:$B$620,2,FALSE)</f>
        <v>Dirección General De Programación Y Operaciones Del Tesoro</v>
      </c>
      <c r="C1120" s="126">
        <v>42745</v>
      </c>
      <c r="D1120" s="126" t="s">
        <v>4233</v>
      </c>
      <c r="E1120" s="127" t="s">
        <v>3</v>
      </c>
      <c r="F1120" s="127">
        <v>1464039</v>
      </c>
      <c r="G1120" s="127"/>
      <c r="H1120" s="335" t="s">
        <v>4234</v>
      </c>
      <c r="I1120" s="128">
        <v>0</v>
      </c>
      <c r="J1120" s="128">
        <v>944.74</v>
      </c>
      <c r="K1120" s="129">
        <f t="shared" si="17"/>
        <v>944.74</v>
      </c>
      <c r="L1120" s="130" t="s">
        <v>1420</v>
      </c>
    </row>
    <row r="1121" spans="1:12" ht="33.75">
      <c r="A1121" s="334" t="s">
        <v>626</v>
      </c>
      <c r="B1121" s="125" t="str">
        <f>+VLOOKUP(A1121,'[1]LISTA FILTRADO'!$A$2:$B$620,2,FALSE)</f>
        <v>Dirección General De Programación Y Operaciones Del Tesoro</v>
      </c>
      <c r="C1121" s="126">
        <v>42745</v>
      </c>
      <c r="D1121" s="126" t="s">
        <v>4235</v>
      </c>
      <c r="E1121" s="127" t="s">
        <v>3</v>
      </c>
      <c r="F1121" s="127">
        <v>1464040</v>
      </c>
      <c r="G1121" s="127"/>
      <c r="H1121" s="335" t="s">
        <v>4236</v>
      </c>
      <c r="I1121" s="128">
        <v>0</v>
      </c>
      <c r="J1121" s="128">
        <v>1283.98</v>
      </c>
      <c r="K1121" s="129">
        <f t="shared" si="17"/>
        <v>1283.98</v>
      </c>
      <c r="L1121" s="130" t="s">
        <v>1420</v>
      </c>
    </row>
    <row r="1122" spans="1:12" ht="33.75">
      <c r="A1122" s="334" t="s">
        <v>626</v>
      </c>
      <c r="B1122" s="125" t="str">
        <f>+VLOOKUP(A1122,'[1]LISTA FILTRADO'!$A$2:$B$620,2,FALSE)</f>
        <v>Dirección General De Programación Y Operaciones Del Tesoro</v>
      </c>
      <c r="C1122" s="126">
        <v>42745</v>
      </c>
      <c r="D1122" s="126" t="s">
        <v>4237</v>
      </c>
      <c r="E1122" s="127" t="s">
        <v>3</v>
      </c>
      <c r="F1122" s="127">
        <v>1464043</v>
      </c>
      <c r="G1122" s="127"/>
      <c r="H1122" s="335" t="s">
        <v>4238</v>
      </c>
      <c r="I1122" s="128">
        <v>0</v>
      </c>
      <c r="J1122" s="128">
        <v>4085.64</v>
      </c>
      <c r="K1122" s="129">
        <f t="shared" si="17"/>
        <v>4085.64</v>
      </c>
      <c r="L1122" s="130" t="s">
        <v>1420</v>
      </c>
    </row>
    <row r="1123" spans="1:12" ht="33.75">
      <c r="A1123" s="334" t="s">
        <v>626</v>
      </c>
      <c r="B1123" s="125" t="str">
        <f>+VLOOKUP(A1123,'[1]LISTA FILTRADO'!$A$2:$B$620,2,FALSE)</f>
        <v>Dirección General De Programación Y Operaciones Del Tesoro</v>
      </c>
      <c r="C1123" s="126">
        <v>42745</v>
      </c>
      <c r="D1123" s="126" t="s">
        <v>4239</v>
      </c>
      <c r="E1123" s="127" t="s">
        <v>3</v>
      </c>
      <c r="F1123" s="127">
        <v>1463948</v>
      </c>
      <c r="G1123" s="127"/>
      <c r="H1123" s="335" t="s">
        <v>4240</v>
      </c>
      <c r="I1123" s="128">
        <v>0</v>
      </c>
      <c r="J1123" s="128">
        <v>465.5</v>
      </c>
      <c r="K1123" s="129">
        <f t="shared" si="17"/>
        <v>465.5</v>
      </c>
      <c r="L1123" s="130" t="s">
        <v>1420</v>
      </c>
    </row>
    <row r="1124" spans="1:12" ht="33.75">
      <c r="A1124" s="334" t="s">
        <v>626</v>
      </c>
      <c r="B1124" s="125" t="str">
        <f>+VLOOKUP(A1124,'[1]LISTA FILTRADO'!$A$2:$B$620,2,FALSE)</f>
        <v>Dirección General De Programación Y Operaciones Del Tesoro</v>
      </c>
      <c r="C1124" s="126">
        <v>42745</v>
      </c>
      <c r="D1124" s="126" t="s">
        <v>4241</v>
      </c>
      <c r="E1124" s="127" t="s">
        <v>3</v>
      </c>
      <c r="F1124" s="127">
        <v>1464007</v>
      </c>
      <c r="G1124" s="127"/>
      <c r="H1124" s="335" t="s">
        <v>4242</v>
      </c>
      <c r="I1124" s="128">
        <v>0</v>
      </c>
      <c r="J1124" s="128">
        <v>3115</v>
      </c>
      <c r="K1124" s="129">
        <f t="shared" si="17"/>
        <v>3115</v>
      </c>
      <c r="L1124" s="130" t="s">
        <v>1420</v>
      </c>
    </row>
    <row r="1125" spans="1:12" ht="33.75">
      <c r="A1125" s="334" t="s">
        <v>626</v>
      </c>
      <c r="B1125" s="125" t="str">
        <f>+VLOOKUP(A1125,'[1]LISTA FILTRADO'!$A$2:$B$620,2,FALSE)</f>
        <v>Dirección General De Programación Y Operaciones Del Tesoro</v>
      </c>
      <c r="C1125" s="126">
        <v>42745</v>
      </c>
      <c r="D1125" s="126" t="s">
        <v>4243</v>
      </c>
      <c r="E1125" s="127" t="s">
        <v>3</v>
      </c>
      <c r="F1125" s="127">
        <v>1464046</v>
      </c>
      <c r="G1125" s="127"/>
      <c r="H1125" s="335" t="s">
        <v>4244</v>
      </c>
      <c r="I1125" s="128">
        <v>0</v>
      </c>
      <c r="J1125" s="128">
        <v>1498.77</v>
      </c>
      <c r="K1125" s="129">
        <f t="shared" si="17"/>
        <v>1498.77</v>
      </c>
      <c r="L1125" s="130" t="s">
        <v>1420</v>
      </c>
    </row>
    <row r="1126" spans="1:12" ht="33.75">
      <c r="A1126" s="334" t="s">
        <v>626</v>
      </c>
      <c r="B1126" s="125" t="str">
        <f>+VLOOKUP(A1126,'[1]LISTA FILTRADO'!$A$2:$B$620,2,FALSE)</f>
        <v>Dirección General De Programación Y Operaciones Del Tesoro</v>
      </c>
      <c r="C1126" s="126">
        <v>42745</v>
      </c>
      <c r="D1126" s="126" t="s">
        <v>4245</v>
      </c>
      <c r="E1126" s="127" t="s">
        <v>3</v>
      </c>
      <c r="F1126" s="127">
        <v>1464059</v>
      </c>
      <c r="G1126" s="127"/>
      <c r="H1126" s="335" t="s">
        <v>4246</v>
      </c>
      <c r="I1126" s="128">
        <v>0</v>
      </c>
      <c r="J1126" s="128">
        <v>0.4</v>
      </c>
      <c r="K1126" s="129">
        <f t="shared" si="17"/>
        <v>0.4</v>
      </c>
      <c r="L1126" s="130" t="s">
        <v>1420</v>
      </c>
    </row>
    <row r="1127" spans="1:12" ht="33.75">
      <c r="A1127" s="334" t="s">
        <v>626</v>
      </c>
      <c r="B1127" s="125" t="str">
        <f>+VLOOKUP(A1127,'[1]LISTA FILTRADO'!$A$2:$B$620,2,FALSE)</f>
        <v>Dirección General De Programación Y Operaciones Del Tesoro</v>
      </c>
      <c r="C1127" s="126">
        <v>42745</v>
      </c>
      <c r="D1127" s="126" t="s">
        <v>4247</v>
      </c>
      <c r="E1127" s="127" t="s">
        <v>3</v>
      </c>
      <c r="F1127" s="127">
        <v>1464063</v>
      </c>
      <c r="G1127" s="127"/>
      <c r="H1127" s="335" t="s">
        <v>4248</v>
      </c>
      <c r="I1127" s="128">
        <v>0</v>
      </c>
      <c r="J1127" s="128">
        <v>135.5</v>
      </c>
      <c r="K1127" s="129">
        <f t="shared" si="17"/>
        <v>135.5</v>
      </c>
      <c r="L1127" s="130" t="s">
        <v>1420</v>
      </c>
    </row>
    <row r="1128" spans="1:12" ht="33.75">
      <c r="A1128" s="334" t="s">
        <v>626</v>
      </c>
      <c r="B1128" s="125" t="str">
        <f>+VLOOKUP(A1128,'[1]LISTA FILTRADO'!$A$2:$B$620,2,FALSE)</f>
        <v>Dirección General De Programación Y Operaciones Del Tesoro</v>
      </c>
      <c r="C1128" s="126">
        <v>42745</v>
      </c>
      <c r="D1128" s="126" t="s">
        <v>4249</v>
      </c>
      <c r="E1128" s="127" t="s">
        <v>3</v>
      </c>
      <c r="F1128" s="127">
        <v>1464066</v>
      </c>
      <c r="G1128" s="127"/>
      <c r="H1128" s="335" t="s">
        <v>4250</v>
      </c>
      <c r="I1128" s="128">
        <v>0</v>
      </c>
      <c r="J1128" s="128">
        <v>23</v>
      </c>
      <c r="K1128" s="129">
        <f t="shared" si="17"/>
        <v>23</v>
      </c>
      <c r="L1128" s="130" t="s">
        <v>1420</v>
      </c>
    </row>
    <row r="1129" spans="1:12" ht="22.5">
      <c r="A1129" s="334">
        <v>25</v>
      </c>
      <c r="B1129" s="125" t="str">
        <f>+VLOOKUP(A1129,'[1]LISTA FILTRADO'!$A$2:$B$620,2,FALSE)</f>
        <v>Ministerio De La Presidencia</v>
      </c>
      <c r="C1129" s="126">
        <v>42745</v>
      </c>
      <c r="D1129" s="126" t="s">
        <v>4251</v>
      </c>
      <c r="E1129" s="127" t="s">
        <v>3</v>
      </c>
      <c r="F1129" s="127">
        <v>1464112</v>
      </c>
      <c r="G1129" s="127"/>
      <c r="H1129" s="335" t="s">
        <v>4252</v>
      </c>
      <c r="I1129" s="128">
        <v>0</v>
      </c>
      <c r="J1129" s="128">
        <v>995</v>
      </c>
      <c r="K1129" s="129">
        <f t="shared" si="17"/>
        <v>995</v>
      </c>
      <c r="L1129" s="130" t="s">
        <v>1420</v>
      </c>
    </row>
    <row r="1130" spans="1:12" ht="22.5">
      <c r="A1130" s="334">
        <v>86</v>
      </c>
      <c r="B1130" s="125" t="str">
        <f>+VLOOKUP(A1130,'[1]LISTA FILTRADO'!$A$2:$B$620,2,FALSE)</f>
        <v>Ministerio De Medio Ambiente Y Agua</v>
      </c>
      <c r="C1130" s="126">
        <v>42745</v>
      </c>
      <c r="D1130" s="126" t="s">
        <v>4253</v>
      </c>
      <c r="E1130" s="127" t="s">
        <v>3</v>
      </c>
      <c r="F1130" s="127">
        <v>1464122</v>
      </c>
      <c r="G1130" s="127"/>
      <c r="H1130" s="335" t="s">
        <v>4254</v>
      </c>
      <c r="I1130" s="128">
        <v>0</v>
      </c>
      <c r="J1130" s="128">
        <v>342</v>
      </c>
      <c r="K1130" s="129">
        <f t="shared" si="17"/>
        <v>342</v>
      </c>
      <c r="L1130" s="130" t="s">
        <v>1420</v>
      </c>
    </row>
    <row r="1131" spans="1:12" ht="33.75">
      <c r="A1131" s="334" t="s">
        <v>626</v>
      </c>
      <c r="B1131" s="125" t="str">
        <f>+VLOOKUP(A1131,'[1]LISTA FILTRADO'!$A$2:$B$620,2,FALSE)</f>
        <v>Dirección General De Programación Y Operaciones Del Tesoro</v>
      </c>
      <c r="C1131" s="126">
        <v>42745</v>
      </c>
      <c r="D1131" s="126" t="s">
        <v>4255</v>
      </c>
      <c r="E1131" s="127" t="s">
        <v>3</v>
      </c>
      <c r="F1131" s="127">
        <v>1464169</v>
      </c>
      <c r="G1131" s="127"/>
      <c r="H1131" s="335" t="s">
        <v>4256</v>
      </c>
      <c r="I1131" s="128">
        <v>0</v>
      </c>
      <c r="J1131" s="128">
        <v>362.5</v>
      </c>
      <c r="K1131" s="129">
        <f t="shared" si="17"/>
        <v>362.5</v>
      </c>
      <c r="L1131" s="130" t="s">
        <v>1420</v>
      </c>
    </row>
    <row r="1132" spans="1:12" ht="33.75">
      <c r="A1132" s="334" t="s">
        <v>626</v>
      </c>
      <c r="B1132" s="125" t="str">
        <f>+VLOOKUP(A1132,'[1]LISTA FILTRADO'!$A$2:$B$620,2,FALSE)</f>
        <v>Dirección General De Programación Y Operaciones Del Tesoro</v>
      </c>
      <c r="C1132" s="126">
        <v>42745</v>
      </c>
      <c r="D1132" s="126" t="s">
        <v>4257</v>
      </c>
      <c r="E1132" s="127" t="s">
        <v>3</v>
      </c>
      <c r="F1132" s="127">
        <v>1464170</v>
      </c>
      <c r="G1132" s="127"/>
      <c r="H1132" s="335" t="s">
        <v>4258</v>
      </c>
      <c r="I1132" s="128">
        <v>0</v>
      </c>
      <c r="J1132" s="128">
        <v>362.5</v>
      </c>
      <c r="K1132" s="129">
        <f t="shared" si="17"/>
        <v>362.5</v>
      </c>
      <c r="L1132" s="130" t="s">
        <v>1420</v>
      </c>
    </row>
    <row r="1133" spans="1:12" ht="33.75">
      <c r="A1133" s="334" t="s">
        <v>626</v>
      </c>
      <c r="B1133" s="125" t="str">
        <f>+VLOOKUP(A1133,'[1]LISTA FILTRADO'!$A$2:$B$620,2,FALSE)</f>
        <v>Dirección General De Programación Y Operaciones Del Tesoro</v>
      </c>
      <c r="C1133" s="126">
        <v>42745</v>
      </c>
      <c r="D1133" s="126" t="s">
        <v>4259</v>
      </c>
      <c r="E1133" s="127" t="s">
        <v>3</v>
      </c>
      <c r="F1133" s="127">
        <v>1464171</v>
      </c>
      <c r="G1133" s="127"/>
      <c r="H1133" s="335" t="s">
        <v>4260</v>
      </c>
      <c r="I1133" s="128">
        <v>0</v>
      </c>
      <c r="J1133" s="128">
        <v>362.5</v>
      </c>
      <c r="K1133" s="129">
        <f t="shared" si="17"/>
        <v>362.5</v>
      </c>
      <c r="L1133" s="130" t="s">
        <v>1420</v>
      </c>
    </row>
    <row r="1134" spans="1:12" ht="33.75">
      <c r="A1134" s="334" t="s">
        <v>626</v>
      </c>
      <c r="B1134" s="125" t="str">
        <f>+VLOOKUP(A1134,'[1]LISTA FILTRADO'!$A$2:$B$620,2,FALSE)</f>
        <v>Dirección General De Programación Y Operaciones Del Tesoro</v>
      </c>
      <c r="C1134" s="126">
        <v>42745</v>
      </c>
      <c r="D1134" s="126" t="s">
        <v>4261</v>
      </c>
      <c r="E1134" s="127" t="s">
        <v>3</v>
      </c>
      <c r="F1134" s="127">
        <v>1464172</v>
      </c>
      <c r="G1134" s="127"/>
      <c r="H1134" s="335" t="s">
        <v>4262</v>
      </c>
      <c r="I1134" s="128">
        <v>0</v>
      </c>
      <c r="J1134" s="128">
        <v>362.5</v>
      </c>
      <c r="K1134" s="129">
        <f t="shared" si="17"/>
        <v>362.5</v>
      </c>
      <c r="L1134" s="130" t="s">
        <v>1420</v>
      </c>
    </row>
    <row r="1135" spans="1:12" ht="33.75">
      <c r="A1135" s="334" t="s">
        <v>626</v>
      </c>
      <c r="B1135" s="125" t="str">
        <f>+VLOOKUP(A1135,'[1]LISTA FILTRADO'!$A$2:$B$620,2,FALSE)</f>
        <v>Dirección General De Programación Y Operaciones Del Tesoro</v>
      </c>
      <c r="C1135" s="126">
        <v>42745</v>
      </c>
      <c r="D1135" s="126" t="s">
        <v>4263</v>
      </c>
      <c r="E1135" s="127" t="s">
        <v>3</v>
      </c>
      <c r="F1135" s="127">
        <v>1464174</v>
      </c>
      <c r="G1135" s="127"/>
      <c r="H1135" s="335" t="s">
        <v>4264</v>
      </c>
      <c r="I1135" s="128">
        <v>0</v>
      </c>
      <c r="J1135" s="128">
        <v>456.5</v>
      </c>
      <c r="K1135" s="129">
        <f t="shared" si="17"/>
        <v>456.5</v>
      </c>
      <c r="L1135" s="130" t="s">
        <v>1420</v>
      </c>
    </row>
    <row r="1136" spans="1:12" ht="33.75">
      <c r="A1136" s="334" t="s">
        <v>626</v>
      </c>
      <c r="B1136" s="125" t="str">
        <f>+VLOOKUP(A1136,'[1]LISTA FILTRADO'!$A$2:$B$620,2,FALSE)</f>
        <v>Dirección General De Programación Y Operaciones Del Tesoro</v>
      </c>
      <c r="C1136" s="126">
        <v>42745</v>
      </c>
      <c r="D1136" s="126" t="s">
        <v>4265</v>
      </c>
      <c r="E1136" s="127" t="s">
        <v>3</v>
      </c>
      <c r="F1136" s="127">
        <v>1464175</v>
      </c>
      <c r="G1136" s="127"/>
      <c r="H1136" s="335" t="s">
        <v>4266</v>
      </c>
      <c r="I1136" s="128">
        <v>0</v>
      </c>
      <c r="J1136" s="128">
        <v>692</v>
      </c>
      <c r="K1136" s="129">
        <f t="shared" si="17"/>
        <v>692</v>
      </c>
      <c r="L1136" s="130" t="s">
        <v>1420</v>
      </c>
    </row>
    <row r="1137" spans="1:12" ht="33.75">
      <c r="A1137" s="334" t="s">
        <v>626</v>
      </c>
      <c r="B1137" s="125" t="str">
        <f>+VLOOKUP(A1137,'[1]LISTA FILTRADO'!$A$2:$B$620,2,FALSE)</f>
        <v>Dirección General De Programación Y Operaciones Del Tesoro</v>
      </c>
      <c r="C1137" s="126">
        <v>42745</v>
      </c>
      <c r="D1137" s="126" t="s">
        <v>4267</v>
      </c>
      <c r="E1137" s="127" t="s">
        <v>3</v>
      </c>
      <c r="F1137" s="127">
        <v>1464198</v>
      </c>
      <c r="G1137" s="127"/>
      <c r="H1137" s="335" t="s">
        <v>4268</v>
      </c>
      <c r="I1137" s="128">
        <v>0</v>
      </c>
      <c r="J1137" s="128">
        <v>465.52</v>
      </c>
      <c r="K1137" s="129">
        <f t="shared" si="17"/>
        <v>465.52</v>
      </c>
      <c r="L1137" s="130" t="s">
        <v>1420</v>
      </c>
    </row>
    <row r="1138" spans="1:12" ht="33.75">
      <c r="A1138" s="334" t="s">
        <v>626</v>
      </c>
      <c r="B1138" s="125" t="str">
        <f>+VLOOKUP(A1138,'[1]LISTA FILTRADO'!$A$2:$B$620,2,FALSE)</f>
        <v>Dirección General De Programación Y Operaciones Del Tesoro</v>
      </c>
      <c r="C1138" s="126">
        <v>42745</v>
      </c>
      <c r="D1138" s="126" t="s">
        <v>4269</v>
      </c>
      <c r="E1138" s="127" t="s">
        <v>3</v>
      </c>
      <c r="F1138" s="127">
        <v>1464209</v>
      </c>
      <c r="G1138" s="127"/>
      <c r="H1138" s="335" t="s">
        <v>4270</v>
      </c>
      <c r="I1138" s="128">
        <v>0</v>
      </c>
      <c r="J1138" s="128">
        <v>2196.56</v>
      </c>
      <c r="K1138" s="129">
        <f t="shared" si="17"/>
        <v>2196.56</v>
      </c>
      <c r="L1138" s="130" t="s">
        <v>1420</v>
      </c>
    </row>
    <row r="1139" spans="1:12" ht="22.5">
      <c r="A1139" s="334">
        <v>16</v>
      </c>
      <c r="B1139" s="125" t="str">
        <f>+VLOOKUP(A1139,'[1]LISTA FILTRADO'!$A$2:$B$620,2,FALSE)</f>
        <v>Ministerio De Educación</v>
      </c>
      <c r="C1139" s="126">
        <v>42745</v>
      </c>
      <c r="D1139" s="126" t="s">
        <v>4271</v>
      </c>
      <c r="E1139" s="127" t="s">
        <v>3</v>
      </c>
      <c r="F1139" s="127">
        <v>1464210</v>
      </c>
      <c r="G1139" s="127"/>
      <c r="H1139" s="335" t="s">
        <v>4272</v>
      </c>
      <c r="I1139" s="128">
        <v>0</v>
      </c>
      <c r="J1139" s="128">
        <v>10</v>
      </c>
      <c r="K1139" s="129">
        <f t="shared" si="17"/>
        <v>10</v>
      </c>
      <c r="L1139" s="130" t="s">
        <v>1420</v>
      </c>
    </row>
    <row r="1140" spans="1:12" ht="33.75">
      <c r="A1140" s="334">
        <v>16</v>
      </c>
      <c r="B1140" s="125" t="str">
        <f>+VLOOKUP(A1140,'[1]LISTA FILTRADO'!$A$2:$B$620,2,FALSE)</f>
        <v>Ministerio De Educación</v>
      </c>
      <c r="C1140" s="126">
        <v>42745</v>
      </c>
      <c r="D1140" s="126" t="s">
        <v>4273</v>
      </c>
      <c r="E1140" s="127" t="s">
        <v>3</v>
      </c>
      <c r="F1140" s="127">
        <v>1464247</v>
      </c>
      <c r="G1140" s="127"/>
      <c r="H1140" s="335" t="s">
        <v>4274</v>
      </c>
      <c r="I1140" s="128">
        <v>0</v>
      </c>
      <c r="J1140" s="128">
        <v>414.46</v>
      </c>
      <c r="K1140" s="129">
        <f t="shared" si="17"/>
        <v>414.46</v>
      </c>
      <c r="L1140" s="130" t="s">
        <v>1420</v>
      </c>
    </row>
    <row r="1141" spans="1:12" ht="22.5">
      <c r="A1141" s="334">
        <v>574</v>
      </c>
      <c r="B1141" s="125" t="str">
        <f>+VLOOKUP(A1141,'[1]LISTA FILTRADO'!$A$2:$B$620,2,FALSE)</f>
        <v>Lácteos De Bolivia</v>
      </c>
      <c r="C1141" s="126">
        <v>42745</v>
      </c>
      <c r="D1141" s="126" t="s">
        <v>4275</v>
      </c>
      <c r="E1141" s="127" t="s">
        <v>3</v>
      </c>
      <c r="F1141" s="127">
        <v>1464248</v>
      </c>
      <c r="G1141" s="127"/>
      <c r="H1141" s="335" t="s">
        <v>4276</v>
      </c>
      <c r="I1141" s="128">
        <v>0</v>
      </c>
      <c r="J1141" s="128">
        <v>371</v>
      </c>
      <c r="K1141" s="129">
        <f t="shared" si="17"/>
        <v>371</v>
      </c>
      <c r="L1141" s="130" t="s">
        <v>1420</v>
      </c>
    </row>
    <row r="1142" spans="1:12" ht="33.75">
      <c r="A1142" s="334" t="s">
        <v>626</v>
      </c>
      <c r="B1142" s="125" t="str">
        <f>+VLOOKUP(A1142,'[1]LISTA FILTRADO'!$A$2:$B$620,2,FALSE)</f>
        <v>Dirección General De Programación Y Operaciones Del Tesoro</v>
      </c>
      <c r="C1142" s="126">
        <v>42745</v>
      </c>
      <c r="D1142" s="126" t="s">
        <v>4277</v>
      </c>
      <c r="E1142" s="127" t="s">
        <v>3</v>
      </c>
      <c r="F1142" s="127">
        <v>1464264</v>
      </c>
      <c r="G1142" s="127"/>
      <c r="H1142" s="335" t="s">
        <v>4278</v>
      </c>
      <c r="I1142" s="128">
        <v>0</v>
      </c>
      <c r="J1142" s="128">
        <v>1314.06</v>
      </c>
      <c r="K1142" s="129">
        <f t="shared" si="17"/>
        <v>1314.06</v>
      </c>
      <c r="L1142" s="130" t="s">
        <v>1420</v>
      </c>
    </row>
    <row r="1143" spans="1:12" ht="33.75">
      <c r="A1143" s="334" t="s">
        <v>626</v>
      </c>
      <c r="B1143" s="125" t="str">
        <f>+VLOOKUP(A1143,'[1]LISTA FILTRADO'!$A$2:$B$620,2,FALSE)</f>
        <v>Dirección General De Programación Y Operaciones Del Tesoro</v>
      </c>
      <c r="C1143" s="126">
        <v>42745</v>
      </c>
      <c r="D1143" s="126" t="s">
        <v>4279</v>
      </c>
      <c r="E1143" s="127" t="s">
        <v>3</v>
      </c>
      <c r="F1143" s="127">
        <v>1464338</v>
      </c>
      <c r="G1143" s="127"/>
      <c r="H1143" s="335" t="s">
        <v>4280</v>
      </c>
      <c r="I1143" s="128">
        <v>0</v>
      </c>
      <c r="J1143" s="128">
        <v>312</v>
      </c>
      <c r="K1143" s="129">
        <f t="shared" si="17"/>
        <v>312</v>
      </c>
      <c r="L1143" s="130" t="s">
        <v>1420</v>
      </c>
    </row>
    <row r="1144" spans="1:12" ht="22.5">
      <c r="A1144" s="334">
        <v>16</v>
      </c>
      <c r="B1144" s="125" t="str">
        <f>+VLOOKUP(A1144,'[1]LISTA FILTRADO'!$A$2:$B$620,2,FALSE)</f>
        <v>Ministerio De Educación</v>
      </c>
      <c r="C1144" s="126">
        <v>42746</v>
      </c>
      <c r="D1144" s="126" t="s">
        <v>4281</v>
      </c>
      <c r="E1144" s="127" t="s">
        <v>3</v>
      </c>
      <c r="F1144" s="127">
        <v>1464526</v>
      </c>
      <c r="G1144" s="127"/>
      <c r="H1144" s="335" t="s">
        <v>4282</v>
      </c>
      <c r="I1144" s="128">
        <v>0</v>
      </c>
      <c r="J1144" s="128">
        <v>22.01</v>
      </c>
      <c r="K1144" s="129">
        <f t="shared" si="17"/>
        <v>22.01</v>
      </c>
      <c r="L1144" s="130" t="s">
        <v>1420</v>
      </c>
    </row>
    <row r="1145" spans="1:12" ht="33.75">
      <c r="A1145" s="334" t="s">
        <v>626</v>
      </c>
      <c r="B1145" s="125" t="str">
        <f>+VLOOKUP(A1145,'[1]LISTA FILTRADO'!$A$2:$B$620,2,FALSE)</f>
        <v>Dirección General De Programación Y Operaciones Del Tesoro</v>
      </c>
      <c r="C1145" s="126">
        <v>42746</v>
      </c>
      <c r="D1145" s="126" t="s">
        <v>4283</v>
      </c>
      <c r="E1145" s="127" t="s">
        <v>3</v>
      </c>
      <c r="F1145" s="127">
        <v>1464546</v>
      </c>
      <c r="G1145" s="127"/>
      <c r="H1145" s="335" t="s">
        <v>4284</v>
      </c>
      <c r="I1145" s="128">
        <v>0</v>
      </c>
      <c r="J1145" s="128">
        <v>6259.7</v>
      </c>
      <c r="K1145" s="129">
        <f t="shared" si="17"/>
        <v>6259.7</v>
      </c>
      <c r="L1145" s="130" t="s">
        <v>1420</v>
      </c>
    </row>
    <row r="1146" spans="1:12" ht="33.75">
      <c r="A1146" s="334" t="s">
        <v>626</v>
      </c>
      <c r="B1146" s="125" t="str">
        <f>+VLOOKUP(A1146,'[1]LISTA FILTRADO'!$A$2:$B$620,2,FALSE)</f>
        <v>Dirección General De Programación Y Operaciones Del Tesoro</v>
      </c>
      <c r="C1146" s="126">
        <v>42746</v>
      </c>
      <c r="D1146" s="126" t="s">
        <v>4285</v>
      </c>
      <c r="E1146" s="127" t="s">
        <v>3</v>
      </c>
      <c r="F1146" s="127">
        <v>1464553</v>
      </c>
      <c r="G1146" s="127"/>
      <c r="H1146" s="335" t="s">
        <v>4286</v>
      </c>
      <c r="I1146" s="128">
        <v>0</v>
      </c>
      <c r="J1146" s="128">
        <v>1087.1199999999999</v>
      </c>
      <c r="K1146" s="129">
        <f t="shared" si="17"/>
        <v>1087.1199999999999</v>
      </c>
      <c r="L1146" s="130" t="s">
        <v>1420</v>
      </c>
    </row>
    <row r="1147" spans="1:12" ht="33.75">
      <c r="A1147" s="334" t="s">
        <v>626</v>
      </c>
      <c r="B1147" s="125" t="str">
        <f>+VLOOKUP(A1147,'[1]LISTA FILTRADO'!$A$2:$B$620,2,FALSE)</f>
        <v>Dirección General De Programación Y Operaciones Del Tesoro</v>
      </c>
      <c r="C1147" s="126">
        <v>42746</v>
      </c>
      <c r="D1147" s="126" t="s">
        <v>4287</v>
      </c>
      <c r="E1147" s="127" t="s">
        <v>3</v>
      </c>
      <c r="F1147" s="127">
        <v>1464564</v>
      </c>
      <c r="G1147" s="127"/>
      <c r="H1147" s="335" t="s">
        <v>4288</v>
      </c>
      <c r="I1147" s="128">
        <v>0</v>
      </c>
      <c r="J1147" s="128">
        <v>1112.58</v>
      </c>
      <c r="K1147" s="129">
        <f t="shared" si="17"/>
        <v>1112.58</v>
      </c>
      <c r="L1147" s="130" t="s">
        <v>1420</v>
      </c>
    </row>
    <row r="1148" spans="1:12" ht="33.75">
      <c r="A1148" s="334" t="s">
        <v>626</v>
      </c>
      <c r="B1148" s="125" t="str">
        <f>+VLOOKUP(A1148,'[1]LISTA FILTRADO'!$A$2:$B$620,2,FALSE)</f>
        <v>Dirección General De Programación Y Operaciones Del Tesoro</v>
      </c>
      <c r="C1148" s="126">
        <v>42746</v>
      </c>
      <c r="D1148" s="126" t="s">
        <v>4289</v>
      </c>
      <c r="E1148" s="127" t="s">
        <v>3</v>
      </c>
      <c r="F1148" s="127">
        <v>1464568</v>
      </c>
      <c r="G1148" s="127"/>
      <c r="H1148" s="335" t="s">
        <v>4290</v>
      </c>
      <c r="I1148" s="128">
        <v>0</v>
      </c>
      <c r="J1148" s="128">
        <v>1112.58</v>
      </c>
      <c r="K1148" s="129">
        <f t="shared" si="17"/>
        <v>1112.58</v>
      </c>
      <c r="L1148" s="130" t="s">
        <v>1420</v>
      </c>
    </row>
    <row r="1149" spans="1:12" ht="33.75">
      <c r="A1149" s="334" t="s">
        <v>626</v>
      </c>
      <c r="B1149" s="125" t="str">
        <f>+VLOOKUP(A1149,'[1]LISTA FILTRADO'!$A$2:$B$620,2,FALSE)</f>
        <v>Dirección General De Programación Y Operaciones Del Tesoro</v>
      </c>
      <c r="C1149" s="126">
        <v>42746</v>
      </c>
      <c r="D1149" s="126" t="s">
        <v>4291</v>
      </c>
      <c r="E1149" s="127" t="s">
        <v>3</v>
      </c>
      <c r="F1149" s="127">
        <v>1464570</v>
      </c>
      <c r="G1149" s="127"/>
      <c r="H1149" s="335" t="s">
        <v>4292</v>
      </c>
      <c r="I1149" s="128">
        <v>0</v>
      </c>
      <c r="J1149" s="128">
        <v>2288.15</v>
      </c>
      <c r="K1149" s="129">
        <f t="shared" si="17"/>
        <v>2288.15</v>
      </c>
      <c r="L1149" s="130" t="s">
        <v>1420</v>
      </c>
    </row>
    <row r="1150" spans="1:12" ht="33.75">
      <c r="A1150" s="334">
        <v>87</v>
      </c>
      <c r="B1150" s="125" t="str">
        <f>+VLOOKUP(A1150,'[1]LISTA FILTRADO'!$A$2:$B$620,2,FALSE)</f>
        <v>Ministerio De Comunicación</v>
      </c>
      <c r="C1150" s="126">
        <v>42746</v>
      </c>
      <c r="D1150" s="126" t="s">
        <v>4293</v>
      </c>
      <c r="E1150" s="127" t="s">
        <v>3</v>
      </c>
      <c r="F1150" s="127">
        <v>1464575</v>
      </c>
      <c r="G1150" s="127"/>
      <c r="H1150" s="335" t="s">
        <v>4294</v>
      </c>
      <c r="I1150" s="128">
        <v>0</v>
      </c>
      <c r="J1150" s="128">
        <v>7678.9</v>
      </c>
      <c r="K1150" s="129">
        <f t="shared" si="17"/>
        <v>7678.9</v>
      </c>
      <c r="L1150" s="130" t="s">
        <v>1420</v>
      </c>
    </row>
    <row r="1151" spans="1:12" ht="33.75">
      <c r="A1151" s="334" t="s">
        <v>633</v>
      </c>
      <c r="B1151" s="125" t="str">
        <f>+VLOOKUP(A1151,'[1]LISTA FILTRADO'!$A$2:$B$620,2,FALSE)</f>
        <v>Acreedores</v>
      </c>
      <c r="C1151" s="126">
        <v>42746</v>
      </c>
      <c r="D1151" s="126" t="s">
        <v>4295</v>
      </c>
      <c r="E1151" s="127" t="s">
        <v>3</v>
      </c>
      <c r="F1151" s="127">
        <v>1464580</v>
      </c>
      <c r="G1151" s="127"/>
      <c r="H1151" s="335" t="s">
        <v>4296</v>
      </c>
      <c r="I1151" s="128">
        <v>0</v>
      </c>
      <c r="J1151" s="128">
        <v>134634.45000000001</v>
      </c>
      <c r="K1151" s="129">
        <f t="shared" si="17"/>
        <v>134634.45000000001</v>
      </c>
      <c r="L1151" s="130" t="s">
        <v>1420</v>
      </c>
    </row>
    <row r="1152" spans="1:12" ht="33.75">
      <c r="A1152" s="334" t="s">
        <v>633</v>
      </c>
      <c r="B1152" s="125" t="str">
        <f>+VLOOKUP(A1152,'[1]LISTA FILTRADO'!$A$2:$B$620,2,FALSE)</f>
        <v>Acreedores</v>
      </c>
      <c r="C1152" s="126">
        <v>42746</v>
      </c>
      <c r="D1152" s="126" t="s">
        <v>4297</v>
      </c>
      <c r="E1152" s="127" t="s">
        <v>3</v>
      </c>
      <c r="F1152" s="127">
        <v>1464583</v>
      </c>
      <c r="G1152" s="127"/>
      <c r="H1152" s="335" t="s">
        <v>4298</v>
      </c>
      <c r="I1152" s="128">
        <v>0</v>
      </c>
      <c r="J1152" s="128">
        <v>8304.52</v>
      </c>
      <c r="K1152" s="129">
        <f t="shared" si="17"/>
        <v>8304.52</v>
      </c>
      <c r="L1152" s="130" t="s">
        <v>1420</v>
      </c>
    </row>
    <row r="1153" spans="1:12" ht="33.75">
      <c r="A1153" s="334" t="s">
        <v>626</v>
      </c>
      <c r="B1153" s="125" t="str">
        <f>+VLOOKUP(A1153,'[1]LISTA FILTRADO'!$A$2:$B$620,2,FALSE)</f>
        <v>Dirección General De Programación Y Operaciones Del Tesoro</v>
      </c>
      <c r="C1153" s="126">
        <v>42746</v>
      </c>
      <c r="D1153" s="126" t="s">
        <v>4299</v>
      </c>
      <c r="E1153" s="127" t="s">
        <v>3</v>
      </c>
      <c r="F1153" s="127">
        <v>1464640</v>
      </c>
      <c r="G1153" s="127"/>
      <c r="H1153" s="335" t="s">
        <v>4300</v>
      </c>
      <c r="I1153" s="128">
        <v>0</v>
      </c>
      <c r="J1153" s="128">
        <v>8789.2800000000007</v>
      </c>
      <c r="K1153" s="129">
        <f t="shared" si="17"/>
        <v>8789.2800000000007</v>
      </c>
      <c r="L1153" s="130" t="s">
        <v>1420</v>
      </c>
    </row>
    <row r="1154" spans="1:12" ht="33.75">
      <c r="A1154" s="334" t="s">
        <v>626</v>
      </c>
      <c r="B1154" s="125" t="str">
        <f>+VLOOKUP(A1154,'[1]LISTA FILTRADO'!$A$2:$B$620,2,FALSE)</f>
        <v>Dirección General De Programación Y Operaciones Del Tesoro</v>
      </c>
      <c r="C1154" s="126">
        <v>42746</v>
      </c>
      <c r="D1154" s="126" t="s">
        <v>4301</v>
      </c>
      <c r="E1154" s="127" t="s">
        <v>3</v>
      </c>
      <c r="F1154" s="127">
        <v>1464488</v>
      </c>
      <c r="G1154" s="127"/>
      <c r="H1154" s="335" t="s">
        <v>4302</v>
      </c>
      <c r="I1154" s="128">
        <v>0</v>
      </c>
      <c r="J1154" s="128">
        <v>1938.19</v>
      </c>
      <c r="K1154" s="129">
        <f t="shared" si="17"/>
        <v>1938.19</v>
      </c>
      <c r="L1154" s="130" t="s">
        <v>1420</v>
      </c>
    </row>
    <row r="1155" spans="1:12" ht="33.75">
      <c r="A1155" s="334" t="s">
        <v>626</v>
      </c>
      <c r="B1155" s="125" t="str">
        <f>+VLOOKUP(A1155,'[1]LISTA FILTRADO'!$A$2:$B$620,2,FALSE)</f>
        <v>Dirección General De Programación Y Operaciones Del Tesoro</v>
      </c>
      <c r="C1155" s="126">
        <v>42746</v>
      </c>
      <c r="D1155" s="126" t="s">
        <v>4303</v>
      </c>
      <c r="E1155" s="127" t="s">
        <v>3</v>
      </c>
      <c r="F1155" s="127">
        <v>1464489</v>
      </c>
      <c r="G1155" s="127"/>
      <c r="H1155" s="335" t="s">
        <v>4304</v>
      </c>
      <c r="I1155" s="128">
        <v>0</v>
      </c>
      <c r="J1155" s="128">
        <v>1938.19</v>
      </c>
      <c r="K1155" s="129">
        <f t="shared" si="17"/>
        <v>1938.19</v>
      </c>
      <c r="L1155" s="130" t="s">
        <v>1420</v>
      </c>
    </row>
    <row r="1156" spans="1:12" ht="33.75">
      <c r="A1156" s="334" t="s">
        <v>626</v>
      </c>
      <c r="B1156" s="125" t="str">
        <f>+VLOOKUP(A1156,'[1]LISTA FILTRADO'!$A$2:$B$620,2,FALSE)</f>
        <v>Dirección General De Programación Y Operaciones Del Tesoro</v>
      </c>
      <c r="C1156" s="126">
        <v>42746</v>
      </c>
      <c r="D1156" s="126" t="s">
        <v>4305</v>
      </c>
      <c r="E1156" s="127" t="s">
        <v>3</v>
      </c>
      <c r="F1156" s="127">
        <v>1464490</v>
      </c>
      <c r="G1156" s="127"/>
      <c r="H1156" s="335" t="s">
        <v>4306</v>
      </c>
      <c r="I1156" s="128">
        <v>0</v>
      </c>
      <c r="J1156" s="128">
        <v>1938.19</v>
      </c>
      <c r="K1156" s="129">
        <f t="shared" si="17"/>
        <v>1938.19</v>
      </c>
      <c r="L1156" s="130" t="s">
        <v>1420</v>
      </c>
    </row>
    <row r="1157" spans="1:12" ht="33.75">
      <c r="A1157" s="334" t="s">
        <v>626</v>
      </c>
      <c r="B1157" s="125" t="str">
        <f>+VLOOKUP(A1157,'[1]LISTA FILTRADO'!$A$2:$B$620,2,FALSE)</f>
        <v>Dirección General De Programación Y Operaciones Del Tesoro</v>
      </c>
      <c r="C1157" s="126">
        <v>42746</v>
      </c>
      <c r="D1157" s="126" t="s">
        <v>4307</v>
      </c>
      <c r="E1157" s="127" t="s">
        <v>3</v>
      </c>
      <c r="F1157" s="127">
        <v>1464491</v>
      </c>
      <c r="G1157" s="127"/>
      <c r="H1157" s="335" t="s">
        <v>4308</v>
      </c>
      <c r="I1157" s="128">
        <v>0</v>
      </c>
      <c r="J1157" s="128">
        <v>1938.19</v>
      </c>
      <c r="K1157" s="129">
        <f t="shared" si="17"/>
        <v>1938.19</v>
      </c>
      <c r="L1157" s="130" t="s">
        <v>1420</v>
      </c>
    </row>
    <row r="1158" spans="1:12" ht="33.75">
      <c r="A1158" s="334" t="s">
        <v>626</v>
      </c>
      <c r="B1158" s="125" t="str">
        <f>+VLOOKUP(A1158,'[1]LISTA FILTRADO'!$A$2:$B$620,2,FALSE)</f>
        <v>Dirección General De Programación Y Operaciones Del Tesoro</v>
      </c>
      <c r="C1158" s="126">
        <v>42746</v>
      </c>
      <c r="D1158" s="126" t="s">
        <v>4309</v>
      </c>
      <c r="E1158" s="127" t="s">
        <v>3</v>
      </c>
      <c r="F1158" s="127">
        <v>1464493</v>
      </c>
      <c r="G1158" s="127"/>
      <c r="H1158" s="335" t="s">
        <v>4310</v>
      </c>
      <c r="I1158" s="128">
        <v>0</v>
      </c>
      <c r="J1158" s="128">
        <v>2073.5</v>
      </c>
      <c r="K1158" s="129">
        <f t="shared" si="17"/>
        <v>2073.5</v>
      </c>
      <c r="L1158" s="130" t="s">
        <v>1420</v>
      </c>
    </row>
    <row r="1159" spans="1:12" ht="33.75">
      <c r="A1159" s="334" t="s">
        <v>626</v>
      </c>
      <c r="B1159" s="125" t="str">
        <f>+VLOOKUP(A1159,'[1]LISTA FILTRADO'!$A$2:$B$620,2,FALSE)</f>
        <v>Dirección General De Programación Y Operaciones Del Tesoro</v>
      </c>
      <c r="C1159" s="126">
        <v>42746</v>
      </c>
      <c r="D1159" s="126" t="s">
        <v>4311</v>
      </c>
      <c r="E1159" s="127" t="s">
        <v>3</v>
      </c>
      <c r="F1159" s="127">
        <v>1464540</v>
      </c>
      <c r="G1159" s="127"/>
      <c r="H1159" s="335" t="s">
        <v>4312</v>
      </c>
      <c r="I1159" s="128">
        <v>0</v>
      </c>
      <c r="J1159" s="128">
        <v>4689.72</v>
      </c>
      <c r="K1159" s="129">
        <f t="shared" si="17"/>
        <v>4689.72</v>
      </c>
      <c r="L1159" s="130" t="s">
        <v>1420</v>
      </c>
    </row>
    <row r="1160" spans="1:12" ht="33.75">
      <c r="A1160" s="334" t="s">
        <v>626</v>
      </c>
      <c r="B1160" s="125" t="str">
        <f>+VLOOKUP(A1160,'[1]LISTA FILTRADO'!$A$2:$B$620,2,FALSE)</f>
        <v>Dirección General De Programación Y Operaciones Del Tesoro</v>
      </c>
      <c r="C1160" s="126">
        <v>42746</v>
      </c>
      <c r="D1160" s="126" t="s">
        <v>4313</v>
      </c>
      <c r="E1160" s="127" t="s">
        <v>3</v>
      </c>
      <c r="F1160" s="127">
        <v>1464549</v>
      </c>
      <c r="G1160" s="127"/>
      <c r="H1160" s="335" t="s">
        <v>4314</v>
      </c>
      <c r="I1160" s="128">
        <v>0</v>
      </c>
      <c r="J1160" s="128">
        <v>468.8</v>
      </c>
      <c r="K1160" s="129">
        <f t="shared" si="17"/>
        <v>468.8</v>
      </c>
      <c r="L1160" s="130" t="s">
        <v>1420</v>
      </c>
    </row>
    <row r="1161" spans="1:12" ht="33.75">
      <c r="A1161" s="334" t="s">
        <v>626</v>
      </c>
      <c r="B1161" s="125" t="str">
        <f>+VLOOKUP(A1161,'[1]LISTA FILTRADO'!$A$2:$B$620,2,FALSE)</f>
        <v>Dirección General De Programación Y Operaciones Del Tesoro</v>
      </c>
      <c r="C1161" s="126">
        <v>42746</v>
      </c>
      <c r="D1161" s="126" t="s">
        <v>4315</v>
      </c>
      <c r="E1161" s="127" t="s">
        <v>3</v>
      </c>
      <c r="F1161" s="127">
        <v>1464551</v>
      </c>
      <c r="G1161" s="127"/>
      <c r="H1161" s="335" t="s">
        <v>4316</v>
      </c>
      <c r="I1161" s="128">
        <v>0</v>
      </c>
      <c r="J1161" s="128">
        <v>504.8</v>
      </c>
      <c r="K1161" s="129">
        <f t="shared" ref="K1161:K1224" si="18">+I1161+J1161</f>
        <v>504.8</v>
      </c>
      <c r="L1161" s="130" t="s">
        <v>1420</v>
      </c>
    </row>
    <row r="1162" spans="1:12" ht="33.75">
      <c r="A1162" s="334" t="s">
        <v>626</v>
      </c>
      <c r="B1162" s="125" t="str">
        <f>+VLOOKUP(A1162,'[1]LISTA FILTRADO'!$A$2:$B$620,2,FALSE)</f>
        <v>Dirección General De Programación Y Operaciones Del Tesoro</v>
      </c>
      <c r="C1162" s="126">
        <v>42746</v>
      </c>
      <c r="D1162" s="126" t="s">
        <v>4317</v>
      </c>
      <c r="E1162" s="127" t="s">
        <v>3</v>
      </c>
      <c r="F1162" s="127">
        <v>1464573</v>
      </c>
      <c r="G1162" s="127"/>
      <c r="H1162" s="335" t="s">
        <v>4318</v>
      </c>
      <c r="I1162" s="128">
        <v>0</v>
      </c>
      <c r="J1162" s="128">
        <v>1258.43</v>
      </c>
      <c r="K1162" s="129">
        <f t="shared" si="18"/>
        <v>1258.43</v>
      </c>
      <c r="L1162" s="130" t="s">
        <v>1420</v>
      </c>
    </row>
    <row r="1163" spans="1:12" ht="33.75">
      <c r="A1163" s="334" t="s">
        <v>626</v>
      </c>
      <c r="B1163" s="125" t="str">
        <f>+VLOOKUP(A1163,'[1]LISTA FILTRADO'!$A$2:$B$620,2,FALSE)</f>
        <v>Dirección General De Programación Y Operaciones Del Tesoro</v>
      </c>
      <c r="C1163" s="126">
        <v>42746</v>
      </c>
      <c r="D1163" s="126" t="s">
        <v>4319</v>
      </c>
      <c r="E1163" s="127" t="s">
        <v>3</v>
      </c>
      <c r="F1163" s="127">
        <v>1464579</v>
      </c>
      <c r="G1163" s="127"/>
      <c r="H1163" s="335" t="s">
        <v>4320</v>
      </c>
      <c r="I1163" s="128">
        <v>0</v>
      </c>
      <c r="J1163" s="128">
        <v>134.69999999999999</v>
      </c>
      <c r="K1163" s="129">
        <f t="shared" si="18"/>
        <v>134.69999999999999</v>
      </c>
      <c r="L1163" s="130" t="s">
        <v>1420</v>
      </c>
    </row>
    <row r="1164" spans="1:12" ht="33.75">
      <c r="A1164" s="334" t="s">
        <v>626</v>
      </c>
      <c r="B1164" s="125" t="str">
        <f>+VLOOKUP(A1164,'[1]LISTA FILTRADO'!$A$2:$B$620,2,FALSE)</f>
        <v>Dirección General De Programación Y Operaciones Del Tesoro</v>
      </c>
      <c r="C1164" s="126">
        <v>42746</v>
      </c>
      <c r="D1164" s="126" t="s">
        <v>4321</v>
      </c>
      <c r="E1164" s="127" t="s">
        <v>3</v>
      </c>
      <c r="F1164" s="127">
        <v>1464613</v>
      </c>
      <c r="G1164" s="127"/>
      <c r="H1164" s="335" t="s">
        <v>4322</v>
      </c>
      <c r="I1164" s="128">
        <v>0</v>
      </c>
      <c r="J1164" s="128">
        <v>221.76</v>
      </c>
      <c r="K1164" s="129">
        <f t="shared" si="18"/>
        <v>221.76</v>
      </c>
      <c r="L1164" s="130" t="s">
        <v>1420</v>
      </c>
    </row>
    <row r="1165" spans="1:12" ht="33.75">
      <c r="A1165" s="334" t="s">
        <v>626</v>
      </c>
      <c r="B1165" s="125" t="str">
        <f>+VLOOKUP(A1165,'[1]LISTA FILTRADO'!$A$2:$B$620,2,FALSE)</f>
        <v>Dirección General De Programación Y Operaciones Del Tesoro</v>
      </c>
      <c r="C1165" s="126">
        <v>42746</v>
      </c>
      <c r="D1165" s="126" t="s">
        <v>4323</v>
      </c>
      <c r="E1165" s="127" t="s">
        <v>3</v>
      </c>
      <c r="F1165" s="127">
        <v>1464642</v>
      </c>
      <c r="G1165" s="127"/>
      <c r="H1165" s="335" t="s">
        <v>4324</v>
      </c>
      <c r="I1165" s="128">
        <v>0</v>
      </c>
      <c r="J1165" s="128">
        <v>3435</v>
      </c>
      <c r="K1165" s="129">
        <f t="shared" si="18"/>
        <v>3435</v>
      </c>
      <c r="L1165" s="130" t="s">
        <v>1420</v>
      </c>
    </row>
    <row r="1166" spans="1:12" ht="33.75">
      <c r="A1166" s="334" t="s">
        <v>626</v>
      </c>
      <c r="B1166" s="125" t="str">
        <f>+VLOOKUP(A1166,'[1]LISTA FILTRADO'!$A$2:$B$620,2,FALSE)</f>
        <v>Dirección General De Programación Y Operaciones Del Tesoro</v>
      </c>
      <c r="C1166" s="126">
        <v>42746</v>
      </c>
      <c r="D1166" s="126" t="s">
        <v>4325</v>
      </c>
      <c r="E1166" s="127" t="s">
        <v>3</v>
      </c>
      <c r="F1166" s="127">
        <v>1464664</v>
      </c>
      <c r="G1166" s="127"/>
      <c r="H1166" s="335" t="s">
        <v>4326</v>
      </c>
      <c r="I1166" s="128">
        <v>0</v>
      </c>
      <c r="J1166" s="128">
        <v>795.5</v>
      </c>
      <c r="K1166" s="129">
        <f t="shared" si="18"/>
        <v>795.5</v>
      </c>
      <c r="L1166" s="130" t="s">
        <v>1420</v>
      </c>
    </row>
    <row r="1167" spans="1:12" ht="33.75">
      <c r="A1167" s="334" t="s">
        <v>626</v>
      </c>
      <c r="B1167" s="125" t="str">
        <f>+VLOOKUP(A1167,'[1]LISTA FILTRADO'!$A$2:$B$620,2,FALSE)</f>
        <v>Dirección General De Programación Y Operaciones Del Tesoro</v>
      </c>
      <c r="C1167" s="126">
        <v>42746</v>
      </c>
      <c r="D1167" s="126" t="s">
        <v>4327</v>
      </c>
      <c r="E1167" s="127" t="s">
        <v>3</v>
      </c>
      <c r="F1167" s="127">
        <v>1464670</v>
      </c>
      <c r="G1167" s="127"/>
      <c r="H1167" s="335" t="s">
        <v>4328</v>
      </c>
      <c r="I1167" s="128">
        <v>0</v>
      </c>
      <c r="J1167" s="128">
        <v>2919.58</v>
      </c>
      <c r="K1167" s="129">
        <f t="shared" si="18"/>
        <v>2919.58</v>
      </c>
      <c r="L1167" s="130" t="s">
        <v>1420</v>
      </c>
    </row>
    <row r="1168" spans="1:12" ht="33.75">
      <c r="A1168" s="334">
        <v>20</v>
      </c>
      <c r="B1168" s="125" t="str">
        <f>+VLOOKUP(A1168,'[1]LISTA FILTRADO'!$A$2:$B$620,2,FALSE)</f>
        <v>Ministerio De Defensa</v>
      </c>
      <c r="C1168" s="126">
        <v>42746</v>
      </c>
      <c r="D1168" s="126" t="s">
        <v>4329</v>
      </c>
      <c r="E1168" s="127" t="s">
        <v>3</v>
      </c>
      <c r="F1168" s="127">
        <v>1464822</v>
      </c>
      <c r="G1168" s="127"/>
      <c r="H1168" s="335" t="s">
        <v>4330</v>
      </c>
      <c r="I1168" s="128">
        <v>0</v>
      </c>
      <c r="J1168" s="128">
        <v>255.49</v>
      </c>
      <c r="K1168" s="129">
        <f t="shared" si="18"/>
        <v>255.49</v>
      </c>
      <c r="L1168" s="130" t="s">
        <v>1420</v>
      </c>
    </row>
    <row r="1169" spans="1:12" ht="33.75">
      <c r="A1169" s="334" t="s">
        <v>626</v>
      </c>
      <c r="B1169" s="125" t="str">
        <f>+VLOOKUP(A1169,'[1]LISTA FILTRADO'!$A$2:$B$620,2,FALSE)</f>
        <v>Dirección General De Programación Y Operaciones Del Tesoro</v>
      </c>
      <c r="C1169" s="126">
        <v>42747</v>
      </c>
      <c r="D1169" s="126" t="s">
        <v>4331</v>
      </c>
      <c r="E1169" s="127" t="s">
        <v>3</v>
      </c>
      <c r="F1169" s="127">
        <v>1464948</v>
      </c>
      <c r="G1169" s="127"/>
      <c r="H1169" s="335" t="s">
        <v>4332</v>
      </c>
      <c r="I1169" s="128">
        <v>0</v>
      </c>
      <c r="J1169" s="128">
        <v>456</v>
      </c>
      <c r="K1169" s="129">
        <f t="shared" si="18"/>
        <v>456</v>
      </c>
      <c r="L1169" s="130" t="s">
        <v>1420</v>
      </c>
    </row>
    <row r="1170" spans="1:12" ht="33.75">
      <c r="A1170" s="334" t="s">
        <v>626</v>
      </c>
      <c r="B1170" s="125" t="str">
        <f>+VLOOKUP(A1170,'[1]LISTA FILTRADO'!$A$2:$B$620,2,FALSE)</f>
        <v>Dirección General De Programación Y Operaciones Del Tesoro</v>
      </c>
      <c r="C1170" s="126">
        <v>42747</v>
      </c>
      <c r="D1170" s="126" t="s">
        <v>4333</v>
      </c>
      <c r="E1170" s="127" t="s">
        <v>3</v>
      </c>
      <c r="F1170" s="127">
        <v>1464955</v>
      </c>
      <c r="G1170" s="127"/>
      <c r="H1170" s="335" t="s">
        <v>4334</v>
      </c>
      <c r="I1170" s="128">
        <v>0</v>
      </c>
      <c r="J1170" s="128">
        <v>252.4</v>
      </c>
      <c r="K1170" s="129">
        <f t="shared" si="18"/>
        <v>252.4</v>
      </c>
      <c r="L1170" s="130" t="s">
        <v>1420</v>
      </c>
    </row>
    <row r="1171" spans="1:12" ht="22.5">
      <c r="A1171" s="334">
        <v>46</v>
      </c>
      <c r="B1171" s="125" t="str">
        <f>+VLOOKUP(A1171,'[1]LISTA FILTRADO'!$A$2:$B$620,2,FALSE)</f>
        <v>Ministerio De Salud</v>
      </c>
      <c r="C1171" s="126">
        <v>42747</v>
      </c>
      <c r="D1171" s="126" t="s">
        <v>4335</v>
      </c>
      <c r="E1171" s="127" t="s">
        <v>3</v>
      </c>
      <c r="F1171" s="127">
        <v>1465038</v>
      </c>
      <c r="G1171" s="127"/>
      <c r="H1171" s="335" t="s">
        <v>4336</v>
      </c>
      <c r="I1171" s="128">
        <v>0</v>
      </c>
      <c r="J1171" s="128">
        <v>65</v>
      </c>
      <c r="K1171" s="129">
        <f t="shared" si="18"/>
        <v>65</v>
      </c>
      <c r="L1171" s="130" t="s">
        <v>1420</v>
      </c>
    </row>
    <row r="1172" spans="1:12" ht="33.75">
      <c r="A1172" s="334" t="s">
        <v>626</v>
      </c>
      <c r="B1172" s="125" t="str">
        <f>+VLOOKUP(A1172,'[1]LISTA FILTRADO'!$A$2:$B$620,2,FALSE)</f>
        <v>Dirección General De Programación Y Operaciones Del Tesoro</v>
      </c>
      <c r="C1172" s="126">
        <v>42747</v>
      </c>
      <c r="D1172" s="126" t="s">
        <v>4337</v>
      </c>
      <c r="E1172" s="127" t="s">
        <v>3</v>
      </c>
      <c r="F1172" s="127">
        <v>1465076</v>
      </c>
      <c r="G1172" s="127"/>
      <c r="H1172" s="335" t="s">
        <v>4338</v>
      </c>
      <c r="I1172" s="128">
        <v>0</v>
      </c>
      <c r="J1172" s="128">
        <v>87.46</v>
      </c>
      <c r="K1172" s="129">
        <f t="shared" si="18"/>
        <v>87.46</v>
      </c>
      <c r="L1172" s="130" t="s">
        <v>1420</v>
      </c>
    </row>
    <row r="1173" spans="1:12" ht="33.75">
      <c r="A1173" s="334" t="s">
        <v>626</v>
      </c>
      <c r="B1173" s="125" t="str">
        <f>+VLOOKUP(A1173,'[1]LISTA FILTRADO'!$A$2:$B$620,2,FALSE)</f>
        <v>Dirección General De Programación Y Operaciones Del Tesoro</v>
      </c>
      <c r="C1173" s="126">
        <v>42747</v>
      </c>
      <c r="D1173" s="126" t="s">
        <v>4339</v>
      </c>
      <c r="E1173" s="127" t="s">
        <v>3</v>
      </c>
      <c r="F1173" s="127">
        <v>1465081</v>
      </c>
      <c r="G1173" s="127"/>
      <c r="H1173" s="335" t="s">
        <v>4340</v>
      </c>
      <c r="I1173" s="128">
        <v>0</v>
      </c>
      <c r="J1173" s="128">
        <v>54.5</v>
      </c>
      <c r="K1173" s="129">
        <f t="shared" si="18"/>
        <v>54.5</v>
      </c>
      <c r="L1173" s="130" t="s">
        <v>1420</v>
      </c>
    </row>
    <row r="1174" spans="1:12" ht="22.5">
      <c r="A1174" s="334">
        <v>526</v>
      </c>
      <c r="B1174" s="125" t="str">
        <f>+VLOOKUP(A1174,'[1]LISTA FILTRADO'!$A$2:$B$620,2,FALSE)</f>
        <v>Bolivia Tv</v>
      </c>
      <c r="C1174" s="126">
        <v>42747</v>
      </c>
      <c r="D1174" s="126" t="s">
        <v>4341</v>
      </c>
      <c r="E1174" s="127" t="s">
        <v>3</v>
      </c>
      <c r="F1174" s="127">
        <v>1465096</v>
      </c>
      <c r="G1174" s="127"/>
      <c r="H1174" s="335" t="s">
        <v>4342</v>
      </c>
      <c r="I1174" s="128">
        <v>0</v>
      </c>
      <c r="J1174" s="128">
        <v>263.88</v>
      </c>
      <c r="K1174" s="129">
        <f t="shared" si="18"/>
        <v>263.88</v>
      </c>
      <c r="L1174" s="130" t="s">
        <v>1420</v>
      </c>
    </row>
    <row r="1175" spans="1:12" ht="22.5">
      <c r="A1175" s="334">
        <v>46</v>
      </c>
      <c r="B1175" s="125" t="str">
        <f>+VLOOKUP(A1175,'[1]LISTA FILTRADO'!$A$2:$B$620,2,FALSE)</f>
        <v>Ministerio De Salud</v>
      </c>
      <c r="C1175" s="126">
        <v>42747</v>
      </c>
      <c r="D1175" s="126" t="s">
        <v>4343</v>
      </c>
      <c r="E1175" s="127" t="s">
        <v>3</v>
      </c>
      <c r="F1175" s="127">
        <v>1465109</v>
      </c>
      <c r="G1175" s="127"/>
      <c r="H1175" s="335" t="s">
        <v>4344</v>
      </c>
      <c r="I1175" s="128">
        <v>0</v>
      </c>
      <c r="J1175" s="219">
        <v>8</v>
      </c>
      <c r="K1175" s="129">
        <f t="shared" si="18"/>
        <v>8</v>
      </c>
      <c r="L1175" s="130" t="s">
        <v>4099</v>
      </c>
    </row>
    <row r="1176" spans="1:12" ht="33.75">
      <c r="A1176" s="334" t="s">
        <v>626</v>
      </c>
      <c r="B1176" s="125" t="str">
        <f>+VLOOKUP(A1176,'[1]LISTA FILTRADO'!$A$2:$B$620,2,FALSE)</f>
        <v>Dirección General De Programación Y Operaciones Del Tesoro</v>
      </c>
      <c r="C1176" s="126">
        <v>42747</v>
      </c>
      <c r="D1176" s="126" t="s">
        <v>4345</v>
      </c>
      <c r="E1176" s="127" t="s">
        <v>3</v>
      </c>
      <c r="F1176" s="127">
        <v>1465110</v>
      </c>
      <c r="G1176" s="127"/>
      <c r="H1176" s="335" t="s">
        <v>4346</v>
      </c>
      <c r="I1176" s="128">
        <v>0</v>
      </c>
      <c r="J1176" s="128">
        <v>5583.38</v>
      </c>
      <c r="K1176" s="129">
        <f t="shared" si="18"/>
        <v>5583.38</v>
      </c>
      <c r="L1176" s="130" t="s">
        <v>1420</v>
      </c>
    </row>
    <row r="1177" spans="1:12" ht="33.75">
      <c r="A1177" s="334" t="s">
        <v>626</v>
      </c>
      <c r="B1177" s="125" t="str">
        <f>+VLOOKUP(A1177,'[1]LISTA FILTRADO'!$A$2:$B$620,2,FALSE)</f>
        <v>Dirección General De Programación Y Operaciones Del Tesoro</v>
      </c>
      <c r="C1177" s="126">
        <v>42747</v>
      </c>
      <c r="D1177" s="126" t="s">
        <v>4347</v>
      </c>
      <c r="E1177" s="127" t="s">
        <v>3</v>
      </c>
      <c r="F1177" s="127">
        <v>1465111</v>
      </c>
      <c r="G1177" s="127"/>
      <c r="H1177" s="335" t="s">
        <v>4348</v>
      </c>
      <c r="I1177" s="128">
        <v>0</v>
      </c>
      <c r="J1177" s="128">
        <v>470</v>
      </c>
      <c r="K1177" s="129">
        <f t="shared" si="18"/>
        <v>470</v>
      </c>
      <c r="L1177" s="130" t="s">
        <v>1420</v>
      </c>
    </row>
    <row r="1178" spans="1:12" ht="33.75">
      <c r="A1178" s="334" t="s">
        <v>626</v>
      </c>
      <c r="B1178" s="125" t="str">
        <f>+VLOOKUP(A1178,'[1]LISTA FILTRADO'!$A$2:$B$620,2,FALSE)</f>
        <v>Dirección General De Programación Y Operaciones Del Tesoro</v>
      </c>
      <c r="C1178" s="126">
        <v>42747</v>
      </c>
      <c r="D1178" s="126" t="s">
        <v>4349</v>
      </c>
      <c r="E1178" s="127" t="s">
        <v>3</v>
      </c>
      <c r="F1178" s="127">
        <v>1465116</v>
      </c>
      <c r="G1178" s="127"/>
      <c r="H1178" s="335" t="s">
        <v>4350</v>
      </c>
      <c r="I1178" s="128">
        <v>0</v>
      </c>
      <c r="J1178" s="128">
        <v>5917.79</v>
      </c>
      <c r="K1178" s="129">
        <f t="shared" si="18"/>
        <v>5917.79</v>
      </c>
      <c r="L1178" s="130" t="s">
        <v>1420</v>
      </c>
    </row>
    <row r="1179" spans="1:12" ht="33.75">
      <c r="A1179" s="334" t="s">
        <v>626</v>
      </c>
      <c r="B1179" s="125" t="str">
        <f>+VLOOKUP(A1179,'[1]LISTA FILTRADO'!$A$2:$B$620,2,FALSE)</f>
        <v>Dirección General De Programación Y Operaciones Del Tesoro</v>
      </c>
      <c r="C1179" s="126">
        <v>42747</v>
      </c>
      <c r="D1179" s="126" t="s">
        <v>4351</v>
      </c>
      <c r="E1179" s="127" t="s">
        <v>3</v>
      </c>
      <c r="F1179" s="127">
        <v>1465120</v>
      </c>
      <c r="G1179" s="127"/>
      <c r="H1179" s="335" t="s">
        <v>4352</v>
      </c>
      <c r="I1179" s="128">
        <v>0</v>
      </c>
      <c r="J1179" s="128">
        <v>470</v>
      </c>
      <c r="K1179" s="129">
        <f t="shared" si="18"/>
        <v>470</v>
      </c>
      <c r="L1179" s="130" t="s">
        <v>1420</v>
      </c>
    </row>
    <row r="1180" spans="1:12" ht="33.75">
      <c r="A1180" s="334">
        <v>312</v>
      </c>
      <c r="B1180" s="125" t="str">
        <f>+VLOOKUP(A1180,'[1]LISTA FILTRADO'!$A$2:$B$620,2,FALSE)</f>
        <v>Autoridad De Fiscalizac. Y Control Soc De Bosques Y Tierras</v>
      </c>
      <c r="C1180" s="126">
        <v>42747</v>
      </c>
      <c r="D1180" s="126" t="s">
        <v>4353</v>
      </c>
      <c r="E1180" s="127" t="s">
        <v>3</v>
      </c>
      <c r="F1180" s="127">
        <v>1465122</v>
      </c>
      <c r="G1180" s="127"/>
      <c r="H1180" s="335" t="s">
        <v>4354</v>
      </c>
      <c r="I1180" s="128">
        <v>0</v>
      </c>
      <c r="J1180" s="128">
        <v>508</v>
      </c>
      <c r="K1180" s="129">
        <f t="shared" si="18"/>
        <v>508</v>
      </c>
      <c r="L1180" s="130" t="s">
        <v>1420</v>
      </c>
    </row>
    <row r="1181" spans="1:12" ht="33.75">
      <c r="A1181" s="334" t="s">
        <v>626</v>
      </c>
      <c r="B1181" s="125" t="str">
        <f>+VLOOKUP(A1181,'[1]LISTA FILTRADO'!$A$2:$B$620,2,FALSE)</f>
        <v>Dirección General De Programación Y Operaciones Del Tesoro</v>
      </c>
      <c r="C1181" s="126">
        <v>42747</v>
      </c>
      <c r="D1181" s="126" t="s">
        <v>4355</v>
      </c>
      <c r="E1181" s="127" t="s">
        <v>3</v>
      </c>
      <c r="F1181" s="127">
        <v>1465126</v>
      </c>
      <c r="G1181" s="127"/>
      <c r="H1181" s="335" t="s">
        <v>4356</v>
      </c>
      <c r="I1181" s="128">
        <v>0</v>
      </c>
      <c r="J1181" s="128">
        <v>5917.79</v>
      </c>
      <c r="K1181" s="129">
        <f t="shared" si="18"/>
        <v>5917.79</v>
      </c>
      <c r="L1181" s="130" t="s">
        <v>1420</v>
      </c>
    </row>
    <row r="1182" spans="1:12" ht="33.75">
      <c r="A1182" s="334" t="s">
        <v>626</v>
      </c>
      <c r="B1182" s="125" t="str">
        <f>+VLOOKUP(A1182,'[1]LISTA FILTRADO'!$A$2:$B$620,2,FALSE)</f>
        <v>Dirección General De Programación Y Operaciones Del Tesoro</v>
      </c>
      <c r="C1182" s="126">
        <v>42747</v>
      </c>
      <c r="D1182" s="126" t="s">
        <v>4357</v>
      </c>
      <c r="E1182" s="127" t="s">
        <v>3</v>
      </c>
      <c r="F1182" s="127">
        <v>1465129</v>
      </c>
      <c r="G1182" s="127"/>
      <c r="H1182" s="335" t="s">
        <v>4358</v>
      </c>
      <c r="I1182" s="128">
        <v>0</v>
      </c>
      <c r="J1182" s="128">
        <v>470</v>
      </c>
      <c r="K1182" s="129">
        <f t="shared" si="18"/>
        <v>470</v>
      </c>
      <c r="L1182" s="130" t="s">
        <v>1420</v>
      </c>
    </row>
    <row r="1183" spans="1:12" ht="33.75">
      <c r="A1183" s="334" t="s">
        <v>626</v>
      </c>
      <c r="B1183" s="125" t="str">
        <f>+VLOOKUP(A1183,'[1]LISTA FILTRADO'!$A$2:$B$620,2,FALSE)</f>
        <v>Dirección General De Programación Y Operaciones Del Tesoro</v>
      </c>
      <c r="C1183" s="126">
        <v>42747</v>
      </c>
      <c r="D1183" s="126" t="s">
        <v>4359</v>
      </c>
      <c r="E1183" s="127" t="s">
        <v>3</v>
      </c>
      <c r="F1183" s="127">
        <v>1465203</v>
      </c>
      <c r="G1183" s="127"/>
      <c r="H1183" s="335" t="s">
        <v>4360</v>
      </c>
      <c r="I1183" s="128">
        <v>0</v>
      </c>
      <c r="J1183" s="128">
        <v>500</v>
      </c>
      <c r="K1183" s="129">
        <f t="shared" si="18"/>
        <v>500</v>
      </c>
      <c r="L1183" s="130" t="s">
        <v>1420</v>
      </c>
    </row>
    <row r="1184" spans="1:12" ht="33.75">
      <c r="A1184" s="334">
        <v>35</v>
      </c>
      <c r="B1184" s="125" t="str">
        <f>+VLOOKUP(A1184,'[1]LISTA FILTRADO'!$A$2:$B$620,2,FALSE)</f>
        <v>Ministerio De Economía Y Finanzas Públicas</v>
      </c>
      <c r="C1184" s="126">
        <v>42747</v>
      </c>
      <c r="D1184" s="126" t="s">
        <v>4361</v>
      </c>
      <c r="E1184" s="127" t="s">
        <v>3</v>
      </c>
      <c r="F1184" s="127">
        <v>1465233</v>
      </c>
      <c r="G1184" s="127"/>
      <c r="H1184" s="335" t="s">
        <v>4362</v>
      </c>
      <c r="I1184" s="128">
        <v>0</v>
      </c>
      <c r="J1184" s="128">
        <v>20517</v>
      </c>
      <c r="K1184" s="129">
        <f t="shared" si="18"/>
        <v>20517</v>
      </c>
      <c r="L1184" s="130" t="s">
        <v>1420</v>
      </c>
    </row>
    <row r="1185" spans="1:12" ht="33.75">
      <c r="A1185" s="334" t="s">
        <v>626</v>
      </c>
      <c r="B1185" s="125" t="str">
        <f>+VLOOKUP(A1185,'[1]LISTA FILTRADO'!$A$2:$B$620,2,FALSE)</f>
        <v>Dirección General De Programación Y Operaciones Del Tesoro</v>
      </c>
      <c r="C1185" s="126">
        <v>42747</v>
      </c>
      <c r="D1185" s="126" t="s">
        <v>4363</v>
      </c>
      <c r="E1185" s="127" t="s">
        <v>3</v>
      </c>
      <c r="F1185" s="127">
        <v>1465236</v>
      </c>
      <c r="G1185" s="127"/>
      <c r="H1185" s="335" t="s">
        <v>4364</v>
      </c>
      <c r="I1185" s="128">
        <v>0</v>
      </c>
      <c r="J1185" s="128">
        <v>2520.2800000000002</v>
      </c>
      <c r="K1185" s="129">
        <f t="shared" si="18"/>
        <v>2520.2800000000002</v>
      </c>
      <c r="L1185" s="130" t="s">
        <v>1420</v>
      </c>
    </row>
    <row r="1186" spans="1:12" ht="33.75">
      <c r="A1186" s="334" t="s">
        <v>626</v>
      </c>
      <c r="B1186" s="125" t="str">
        <f>+VLOOKUP(A1186,'[1]LISTA FILTRADO'!$A$2:$B$620,2,FALSE)</f>
        <v>Dirección General De Programación Y Operaciones Del Tesoro</v>
      </c>
      <c r="C1186" s="126">
        <v>42747</v>
      </c>
      <c r="D1186" s="126" t="s">
        <v>4365</v>
      </c>
      <c r="E1186" s="127" t="s">
        <v>3</v>
      </c>
      <c r="F1186" s="127">
        <v>1465240</v>
      </c>
      <c r="G1186" s="127"/>
      <c r="H1186" s="335" t="s">
        <v>4366</v>
      </c>
      <c r="I1186" s="128">
        <v>0</v>
      </c>
      <c r="J1186" s="128">
        <v>2520.2800000000002</v>
      </c>
      <c r="K1186" s="129">
        <f t="shared" si="18"/>
        <v>2520.2800000000002</v>
      </c>
      <c r="L1186" s="130" t="s">
        <v>1420</v>
      </c>
    </row>
    <row r="1187" spans="1:12" ht="22.5">
      <c r="A1187" s="334">
        <v>47</v>
      </c>
      <c r="B1187" s="125" t="str">
        <f>+VLOOKUP(A1187,'[1]LISTA FILTRADO'!$A$2:$B$620,2,FALSE)</f>
        <v>Ministerio De Desarrollo Rural Y Tierras</v>
      </c>
      <c r="C1187" s="126">
        <v>42747</v>
      </c>
      <c r="D1187" s="126" t="s">
        <v>4367</v>
      </c>
      <c r="E1187" s="127" t="s">
        <v>3</v>
      </c>
      <c r="F1187" s="127">
        <v>1465286</v>
      </c>
      <c r="G1187" s="127"/>
      <c r="H1187" s="335" t="s">
        <v>4368</v>
      </c>
      <c r="I1187" s="128">
        <v>0</v>
      </c>
      <c r="J1187" s="128">
        <v>3000</v>
      </c>
      <c r="K1187" s="129">
        <f t="shared" si="18"/>
        <v>3000</v>
      </c>
      <c r="L1187" s="130" t="s">
        <v>1420</v>
      </c>
    </row>
    <row r="1188" spans="1:12" ht="33.75">
      <c r="A1188" s="334" t="s">
        <v>626</v>
      </c>
      <c r="B1188" s="125" t="str">
        <f>+VLOOKUP(A1188,'[1]LISTA FILTRADO'!$A$2:$B$620,2,FALSE)</f>
        <v>Dirección General De Programación Y Operaciones Del Tesoro</v>
      </c>
      <c r="C1188" s="126">
        <v>42748</v>
      </c>
      <c r="D1188" s="126" t="s">
        <v>4369</v>
      </c>
      <c r="E1188" s="127" t="s">
        <v>3</v>
      </c>
      <c r="F1188" s="127">
        <v>1465526</v>
      </c>
      <c r="G1188" s="127"/>
      <c r="H1188" s="335" t="s">
        <v>4370</v>
      </c>
      <c r="I1188" s="128">
        <v>0</v>
      </c>
      <c r="J1188" s="128">
        <v>4479.18</v>
      </c>
      <c r="K1188" s="129">
        <f t="shared" si="18"/>
        <v>4479.18</v>
      </c>
      <c r="L1188" s="130" t="s">
        <v>1420</v>
      </c>
    </row>
    <row r="1189" spans="1:12" ht="33.75">
      <c r="A1189" s="334">
        <v>86</v>
      </c>
      <c r="B1189" s="125" t="str">
        <f>+VLOOKUP(A1189,'[1]LISTA FILTRADO'!$A$2:$B$620,2,FALSE)</f>
        <v>Ministerio De Medio Ambiente Y Agua</v>
      </c>
      <c r="C1189" s="126">
        <v>42748</v>
      </c>
      <c r="D1189" s="126" t="s">
        <v>4371</v>
      </c>
      <c r="E1189" s="127" t="s">
        <v>3</v>
      </c>
      <c r="F1189" s="127">
        <v>1465530</v>
      </c>
      <c r="G1189" s="127"/>
      <c r="H1189" s="335" t="s">
        <v>4372</v>
      </c>
      <c r="I1189" s="128">
        <v>0</v>
      </c>
      <c r="J1189" s="128">
        <v>26277.27</v>
      </c>
      <c r="K1189" s="129">
        <f t="shared" si="18"/>
        <v>26277.27</v>
      </c>
      <c r="L1189" s="130" t="s">
        <v>5441</v>
      </c>
    </row>
    <row r="1190" spans="1:12" ht="33.75">
      <c r="A1190" s="334" t="s">
        <v>626</v>
      </c>
      <c r="B1190" s="125" t="str">
        <f>+VLOOKUP(A1190,'[1]LISTA FILTRADO'!$A$2:$B$620,2,FALSE)</f>
        <v>Dirección General De Programación Y Operaciones Del Tesoro</v>
      </c>
      <c r="C1190" s="126">
        <v>42748</v>
      </c>
      <c r="D1190" s="126" t="s">
        <v>4373</v>
      </c>
      <c r="E1190" s="127" t="s">
        <v>3</v>
      </c>
      <c r="F1190" s="127">
        <v>1465540</v>
      </c>
      <c r="G1190" s="127"/>
      <c r="H1190" s="335" t="s">
        <v>4374</v>
      </c>
      <c r="I1190" s="128">
        <v>0</v>
      </c>
      <c r="J1190" s="128">
        <v>3461.64</v>
      </c>
      <c r="K1190" s="129">
        <f t="shared" si="18"/>
        <v>3461.64</v>
      </c>
      <c r="L1190" s="130" t="s">
        <v>1420</v>
      </c>
    </row>
    <row r="1191" spans="1:12" ht="33.75">
      <c r="A1191" s="334" t="s">
        <v>626</v>
      </c>
      <c r="B1191" s="125" t="str">
        <f>+VLOOKUP(A1191,'[1]LISTA FILTRADO'!$A$2:$B$620,2,FALSE)</f>
        <v>Dirección General De Programación Y Operaciones Del Tesoro</v>
      </c>
      <c r="C1191" s="126">
        <v>42748</v>
      </c>
      <c r="D1191" s="126" t="s">
        <v>4375</v>
      </c>
      <c r="E1191" s="127" t="s">
        <v>3</v>
      </c>
      <c r="F1191" s="127">
        <v>1465544</v>
      </c>
      <c r="G1191" s="127"/>
      <c r="H1191" s="335" t="s">
        <v>4376</v>
      </c>
      <c r="I1191" s="128">
        <v>0</v>
      </c>
      <c r="J1191" s="128">
        <v>929.34</v>
      </c>
      <c r="K1191" s="129">
        <f t="shared" si="18"/>
        <v>929.34</v>
      </c>
      <c r="L1191" s="130" t="s">
        <v>1420</v>
      </c>
    </row>
    <row r="1192" spans="1:12" ht="33.75">
      <c r="A1192" s="334" t="s">
        <v>633</v>
      </c>
      <c r="B1192" s="125" t="str">
        <f>+VLOOKUP(A1192,'[1]LISTA FILTRADO'!$A$2:$B$620,2,FALSE)</f>
        <v>Acreedores</v>
      </c>
      <c r="C1192" s="126">
        <v>42748</v>
      </c>
      <c r="D1192" s="126" t="s">
        <v>4377</v>
      </c>
      <c r="E1192" s="127" t="s">
        <v>3</v>
      </c>
      <c r="F1192" s="127">
        <v>1465547</v>
      </c>
      <c r="G1192" s="127"/>
      <c r="H1192" s="335" t="s">
        <v>4378</v>
      </c>
      <c r="I1192" s="128">
        <v>0</v>
      </c>
      <c r="J1192" s="128">
        <v>3015.03</v>
      </c>
      <c r="K1192" s="129">
        <f t="shared" si="18"/>
        <v>3015.03</v>
      </c>
      <c r="L1192" s="130" t="s">
        <v>1420</v>
      </c>
    </row>
    <row r="1193" spans="1:12" ht="33.75">
      <c r="A1193" s="334" t="s">
        <v>633</v>
      </c>
      <c r="B1193" s="125" t="str">
        <f>+VLOOKUP(A1193,'[1]LISTA FILTRADO'!$A$2:$B$620,2,FALSE)</f>
        <v>Acreedores</v>
      </c>
      <c r="C1193" s="126">
        <v>42748</v>
      </c>
      <c r="D1193" s="126" t="s">
        <v>4379</v>
      </c>
      <c r="E1193" s="127" t="s">
        <v>3</v>
      </c>
      <c r="F1193" s="127">
        <v>1465551</v>
      </c>
      <c r="G1193" s="127"/>
      <c r="H1193" s="335" t="s">
        <v>4380</v>
      </c>
      <c r="I1193" s="128">
        <v>0</v>
      </c>
      <c r="J1193" s="128">
        <v>1101.45</v>
      </c>
      <c r="K1193" s="129">
        <f t="shared" si="18"/>
        <v>1101.45</v>
      </c>
      <c r="L1193" s="130" t="s">
        <v>1420</v>
      </c>
    </row>
    <row r="1194" spans="1:12" ht="22.5">
      <c r="A1194" s="334">
        <v>25</v>
      </c>
      <c r="B1194" s="125" t="str">
        <f>+VLOOKUP(A1194,'[1]LISTA FILTRADO'!$A$2:$B$620,2,FALSE)</f>
        <v>Ministerio De La Presidencia</v>
      </c>
      <c r="C1194" s="126">
        <v>42748</v>
      </c>
      <c r="D1194" s="126" t="s">
        <v>4381</v>
      </c>
      <c r="E1194" s="127" t="s">
        <v>3</v>
      </c>
      <c r="F1194" s="127">
        <v>1465631</v>
      </c>
      <c r="G1194" s="127"/>
      <c r="H1194" s="335" t="s">
        <v>4382</v>
      </c>
      <c r="I1194" s="128">
        <v>0</v>
      </c>
      <c r="J1194" s="128">
        <v>735</v>
      </c>
      <c r="K1194" s="129">
        <f t="shared" si="18"/>
        <v>735</v>
      </c>
      <c r="L1194" s="130" t="s">
        <v>1420</v>
      </c>
    </row>
    <row r="1195" spans="1:12" ht="22.5">
      <c r="A1195" s="334">
        <v>526</v>
      </c>
      <c r="B1195" s="125" t="str">
        <f>+VLOOKUP(A1195,'[1]LISTA FILTRADO'!$A$2:$B$620,2,FALSE)</f>
        <v>Bolivia Tv</v>
      </c>
      <c r="C1195" s="126">
        <v>42748</v>
      </c>
      <c r="D1195" s="126" t="s">
        <v>4383</v>
      </c>
      <c r="E1195" s="127" t="s">
        <v>3</v>
      </c>
      <c r="F1195" s="127">
        <v>1465634</v>
      </c>
      <c r="G1195" s="127"/>
      <c r="H1195" s="335" t="s">
        <v>4384</v>
      </c>
      <c r="I1195" s="128">
        <v>0</v>
      </c>
      <c r="J1195" s="128">
        <v>15253</v>
      </c>
      <c r="K1195" s="129">
        <f t="shared" si="18"/>
        <v>15253</v>
      </c>
      <c r="L1195" s="130" t="s">
        <v>1420</v>
      </c>
    </row>
    <row r="1196" spans="1:12" ht="22.5">
      <c r="A1196" s="334">
        <v>526</v>
      </c>
      <c r="B1196" s="125" t="str">
        <f>+VLOOKUP(A1196,'[1]LISTA FILTRADO'!$A$2:$B$620,2,FALSE)</f>
        <v>Bolivia Tv</v>
      </c>
      <c r="C1196" s="126">
        <v>42748</v>
      </c>
      <c r="D1196" s="126" t="s">
        <v>4385</v>
      </c>
      <c r="E1196" s="127" t="s">
        <v>3</v>
      </c>
      <c r="F1196" s="127">
        <v>1465636</v>
      </c>
      <c r="G1196" s="127"/>
      <c r="H1196" s="335" t="s">
        <v>4386</v>
      </c>
      <c r="I1196" s="128">
        <v>0</v>
      </c>
      <c r="J1196" s="128">
        <v>33523.269999999997</v>
      </c>
      <c r="K1196" s="129">
        <f t="shared" si="18"/>
        <v>33523.269999999997</v>
      </c>
      <c r="L1196" s="130" t="s">
        <v>1420</v>
      </c>
    </row>
    <row r="1197" spans="1:12" ht="22.5">
      <c r="A1197" s="334">
        <v>340</v>
      </c>
      <c r="B1197" s="125" t="str">
        <f>+VLOOKUP(A1197,'[1]LISTA FILTRADO'!$A$2:$B$620,2,FALSE)</f>
        <v>Servicio General De Identificación Personal</v>
      </c>
      <c r="C1197" s="126">
        <v>42748</v>
      </c>
      <c r="D1197" s="126" t="s">
        <v>4387</v>
      </c>
      <c r="E1197" s="127" t="s">
        <v>3</v>
      </c>
      <c r="F1197" s="127">
        <v>1465416</v>
      </c>
      <c r="G1197" s="127"/>
      <c r="H1197" s="335" t="s">
        <v>4388</v>
      </c>
      <c r="I1197" s="128">
        <v>0</v>
      </c>
      <c r="J1197" s="128">
        <v>4548.8900000000003</v>
      </c>
      <c r="K1197" s="129">
        <f t="shared" si="18"/>
        <v>4548.8900000000003</v>
      </c>
      <c r="L1197" s="130" t="s">
        <v>1420</v>
      </c>
    </row>
    <row r="1198" spans="1:12" ht="33.75">
      <c r="A1198" s="334" t="s">
        <v>626</v>
      </c>
      <c r="B1198" s="125" t="str">
        <f>+VLOOKUP(A1198,'[1]LISTA FILTRADO'!$A$2:$B$620,2,FALSE)</f>
        <v>Dirección General De Programación Y Operaciones Del Tesoro</v>
      </c>
      <c r="C1198" s="126">
        <v>42748</v>
      </c>
      <c r="D1198" s="126" t="s">
        <v>4389</v>
      </c>
      <c r="E1198" s="127" t="s">
        <v>3</v>
      </c>
      <c r="F1198" s="127">
        <v>1465417</v>
      </c>
      <c r="G1198" s="127"/>
      <c r="H1198" s="335" t="s">
        <v>4390</v>
      </c>
      <c r="I1198" s="128">
        <v>0</v>
      </c>
      <c r="J1198" s="128">
        <v>1916.9</v>
      </c>
      <c r="K1198" s="129">
        <f t="shared" si="18"/>
        <v>1916.9</v>
      </c>
      <c r="L1198" s="130" t="s">
        <v>1420</v>
      </c>
    </row>
    <row r="1199" spans="1:12" ht="33.75">
      <c r="A1199" s="334" t="s">
        <v>626</v>
      </c>
      <c r="B1199" s="125" t="str">
        <f>+VLOOKUP(A1199,'[1]LISTA FILTRADO'!$A$2:$B$620,2,FALSE)</f>
        <v>Dirección General De Programación Y Operaciones Del Tesoro</v>
      </c>
      <c r="C1199" s="126">
        <v>42748</v>
      </c>
      <c r="D1199" s="126" t="s">
        <v>4391</v>
      </c>
      <c r="E1199" s="127" t="s">
        <v>3</v>
      </c>
      <c r="F1199" s="127">
        <v>1465418</v>
      </c>
      <c r="G1199" s="127"/>
      <c r="H1199" s="335" t="s">
        <v>4392</v>
      </c>
      <c r="I1199" s="128">
        <v>0</v>
      </c>
      <c r="J1199" s="128">
        <v>1075</v>
      </c>
      <c r="K1199" s="129">
        <f t="shared" si="18"/>
        <v>1075</v>
      </c>
      <c r="L1199" s="130" t="s">
        <v>1420</v>
      </c>
    </row>
    <row r="1200" spans="1:12" ht="33.75">
      <c r="A1200" s="334" t="s">
        <v>626</v>
      </c>
      <c r="B1200" s="125" t="str">
        <f>+VLOOKUP(A1200,'[1]LISTA FILTRADO'!$A$2:$B$620,2,FALSE)</f>
        <v>Dirección General De Programación Y Operaciones Del Tesoro</v>
      </c>
      <c r="C1200" s="126">
        <v>42748</v>
      </c>
      <c r="D1200" s="126" t="s">
        <v>4393</v>
      </c>
      <c r="E1200" s="127" t="s">
        <v>3</v>
      </c>
      <c r="F1200" s="127">
        <v>1465419</v>
      </c>
      <c r="G1200" s="127"/>
      <c r="H1200" s="335" t="s">
        <v>4394</v>
      </c>
      <c r="I1200" s="128">
        <v>0</v>
      </c>
      <c r="J1200" s="128">
        <v>1092.24</v>
      </c>
      <c r="K1200" s="129">
        <f t="shared" si="18"/>
        <v>1092.24</v>
      </c>
      <c r="L1200" s="130" t="s">
        <v>1420</v>
      </c>
    </row>
    <row r="1201" spans="1:12" ht="33.75">
      <c r="A1201" s="334" t="s">
        <v>626</v>
      </c>
      <c r="B1201" s="125" t="str">
        <f>+VLOOKUP(A1201,'[1]LISTA FILTRADO'!$A$2:$B$620,2,FALSE)</f>
        <v>Dirección General De Programación Y Operaciones Del Tesoro</v>
      </c>
      <c r="C1201" s="126">
        <v>42748</v>
      </c>
      <c r="D1201" s="126" t="s">
        <v>4395</v>
      </c>
      <c r="E1201" s="127" t="s">
        <v>3</v>
      </c>
      <c r="F1201" s="127">
        <v>1465420</v>
      </c>
      <c r="G1201" s="127"/>
      <c r="H1201" s="335" t="s">
        <v>4396</v>
      </c>
      <c r="I1201" s="128">
        <v>0</v>
      </c>
      <c r="J1201" s="128">
        <v>312.2</v>
      </c>
      <c r="K1201" s="129">
        <f t="shared" si="18"/>
        <v>312.2</v>
      </c>
      <c r="L1201" s="130" t="s">
        <v>1420</v>
      </c>
    </row>
    <row r="1202" spans="1:12" ht="33.75">
      <c r="A1202" s="334">
        <v>312</v>
      </c>
      <c r="B1202" s="125" t="str">
        <f>+VLOOKUP(A1202,'[1]LISTA FILTRADO'!$A$2:$B$620,2,FALSE)</f>
        <v>Autoridad De Fiscalizac. Y Control Soc De Bosques Y Tierras</v>
      </c>
      <c r="C1202" s="126">
        <v>42748</v>
      </c>
      <c r="D1202" s="126" t="s">
        <v>4397</v>
      </c>
      <c r="E1202" s="127" t="s">
        <v>3</v>
      </c>
      <c r="F1202" s="127">
        <v>1465421</v>
      </c>
      <c r="G1202" s="127"/>
      <c r="H1202" s="335" t="s">
        <v>4398</v>
      </c>
      <c r="I1202" s="128">
        <v>0</v>
      </c>
      <c r="J1202" s="128">
        <v>443.96</v>
      </c>
      <c r="K1202" s="129">
        <f t="shared" si="18"/>
        <v>443.96</v>
      </c>
      <c r="L1202" s="130" t="s">
        <v>1420</v>
      </c>
    </row>
    <row r="1203" spans="1:12" ht="33.75">
      <c r="A1203" s="334">
        <v>312</v>
      </c>
      <c r="B1203" s="125" t="str">
        <f>+VLOOKUP(A1203,'[1]LISTA FILTRADO'!$A$2:$B$620,2,FALSE)</f>
        <v>Autoridad De Fiscalizac. Y Control Soc De Bosques Y Tierras</v>
      </c>
      <c r="C1203" s="126">
        <v>42748</v>
      </c>
      <c r="D1203" s="126" t="s">
        <v>4399</v>
      </c>
      <c r="E1203" s="127" t="s">
        <v>3</v>
      </c>
      <c r="F1203" s="127">
        <v>1465422</v>
      </c>
      <c r="G1203" s="127"/>
      <c r="H1203" s="335" t="s">
        <v>4400</v>
      </c>
      <c r="I1203" s="128">
        <v>0</v>
      </c>
      <c r="J1203" s="128">
        <v>25</v>
      </c>
      <c r="K1203" s="129">
        <f t="shared" si="18"/>
        <v>25</v>
      </c>
      <c r="L1203" s="130" t="s">
        <v>1420</v>
      </c>
    </row>
    <row r="1204" spans="1:12" ht="33.75">
      <c r="A1204" s="334" t="s">
        <v>626</v>
      </c>
      <c r="B1204" s="125" t="str">
        <f>+VLOOKUP(A1204,'[1]LISTA FILTRADO'!$A$2:$B$620,2,FALSE)</f>
        <v>Dirección General De Programación Y Operaciones Del Tesoro</v>
      </c>
      <c r="C1204" s="126">
        <v>42748</v>
      </c>
      <c r="D1204" s="126" t="s">
        <v>4401</v>
      </c>
      <c r="E1204" s="127" t="s">
        <v>3</v>
      </c>
      <c r="F1204" s="127">
        <v>1465423</v>
      </c>
      <c r="G1204" s="127"/>
      <c r="H1204" s="335" t="s">
        <v>4402</v>
      </c>
      <c r="I1204" s="128">
        <v>0</v>
      </c>
      <c r="J1204" s="128">
        <v>292.22000000000003</v>
      </c>
      <c r="K1204" s="129">
        <f t="shared" si="18"/>
        <v>292.22000000000003</v>
      </c>
      <c r="L1204" s="130" t="s">
        <v>1420</v>
      </c>
    </row>
    <row r="1205" spans="1:12" ht="33.75">
      <c r="A1205" s="334" t="s">
        <v>626</v>
      </c>
      <c r="B1205" s="125" t="str">
        <f>+VLOOKUP(A1205,'[1]LISTA FILTRADO'!$A$2:$B$620,2,FALSE)</f>
        <v>Dirección General De Programación Y Operaciones Del Tesoro</v>
      </c>
      <c r="C1205" s="126">
        <v>42748</v>
      </c>
      <c r="D1205" s="126" t="s">
        <v>4403</v>
      </c>
      <c r="E1205" s="127" t="s">
        <v>3</v>
      </c>
      <c r="F1205" s="127">
        <v>1465424</v>
      </c>
      <c r="G1205" s="127"/>
      <c r="H1205" s="335" t="s">
        <v>4404</v>
      </c>
      <c r="I1205" s="128">
        <v>0</v>
      </c>
      <c r="J1205" s="128">
        <v>210.4</v>
      </c>
      <c r="K1205" s="129">
        <f t="shared" si="18"/>
        <v>210.4</v>
      </c>
      <c r="L1205" s="130" t="s">
        <v>1420</v>
      </c>
    </row>
    <row r="1206" spans="1:12" ht="33.75">
      <c r="A1206" s="334" t="s">
        <v>626</v>
      </c>
      <c r="B1206" s="125" t="str">
        <f>+VLOOKUP(A1206,'[1]LISTA FILTRADO'!$A$2:$B$620,2,FALSE)</f>
        <v>Dirección General De Programación Y Operaciones Del Tesoro</v>
      </c>
      <c r="C1206" s="126">
        <v>42748</v>
      </c>
      <c r="D1206" s="126" t="s">
        <v>4405</v>
      </c>
      <c r="E1206" s="127" t="s">
        <v>3</v>
      </c>
      <c r="F1206" s="127">
        <v>1465425</v>
      </c>
      <c r="G1206" s="127"/>
      <c r="H1206" s="335" t="s">
        <v>4406</v>
      </c>
      <c r="I1206" s="128">
        <v>0</v>
      </c>
      <c r="J1206" s="128">
        <v>56.7</v>
      </c>
      <c r="K1206" s="129">
        <f t="shared" si="18"/>
        <v>56.7</v>
      </c>
      <c r="L1206" s="130" t="s">
        <v>1420</v>
      </c>
    </row>
    <row r="1207" spans="1:12" ht="33.75">
      <c r="A1207" s="334">
        <v>312</v>
      </c>
      <c r="B1207" s="125" t="str">
        <f>+VLOOKUP(A1207,'[1]LISTA FILTRADO'!$A$2:$B$620,2,FALSE)</f>
        <v>Autoridad De Fiscalizac. Y Control Soc De Bosques Y Tierras</v>
      </c>
      <c r="C1207" s="126">
        <v>42748</v>
      </c>
      <c r="D1207" s="126" t="s">
        <v>4407</v>
      </c>
      <c r="E1207" s="127" t="s">
        <v>3</v>
      </c>
      <c r="F1207" s="127">
        <v>1465426</v>
      </c>
      <c r="G1207" s="127"/>
      <c r="H1207" s="335" t="s">
        <v>4408</v>
      </c>
      <c r="I1207" s="128">
        <v>0</v>
      </c>
      <c r="J1207" s="128">
        <v>20</v>
      </c>
      <c r="K1207" s="129">
        <f t="shared" si="18"/>
        <v>20</v>
      </c>
      <c r="L1207" s="130" t="s">
        <v>1420</v>
      </c>
    </row>
    <row r="1208" spans="1:12" ht="33.75">
      <c r="A1208" s="334" t="s">
        <v>626</v>
      </c>
      <c r="B1208" s="125" t="str">
        <f>+VLOOKUP(A1208,'[1]LISTA FILTRADO'!$A$2:$B$620,2,FALSE)</f>
        <v>Dirección General De Programación Y Operaciones Del Tesoro</v>
      </c>
      <c r="C1208" s="126">
        <v>42748</v>
      </c>
      <c r="D1208" s="126" t="s">
        <v>4409</v>
      </c>
      <c r="E1208" s="127" t="s">
        <v>3</v>
      </c>
      <c r="F1208" s="127">
        <v>1465491</v>
      </c>
      <c r="G1208" s="127"/>
      <c r="H1208" s="335" t="s">
        <v>4410</v>
      </c>
      <c r="I1208" s="128">
        <v>0</v>
      </c>
      <c r="J1208" s="128">
        <v>100</v>
      </c>
      <c r="K1208" s="129">
        <f t="shared" si="18"/>
        <v>100</v>
      </c>
      <c r="L1208" s="130" t="s">
        <v>1420</v>
      </c>
    </row>
    <row r="1209" spans="1:12" ht="22.5">
      <c r="A1209" s="334">
        <v>117</v>
      </c>
      <c r="B1209" s="125" t="str">
        <f>+VLOOKUP(A1209,'[1]LISTA FILTRADO'!$A$2:$B$620,2,FALSE)</f>
        <v>Dirección General De Aeronáutica Civil</v>
      </c>
      <c r="C1209" s="126">
        <v>42748</v>
      </c>
      <c r="D1209" s="126" t="s">
        <v>4411</v>
      </c>
      <c r="E1209" s="127" t="s">
        <v>3</v>
      </c>
      <c r="F1209" s="127">
        <v>1465516</v>
      </c>
      <c r="G1209" s="127"/>
      <c r="H1209" s="335" t="s">
        <v>4412</v>
      </c>
      <c r="I1209" s="128">
        <v>0</v>
      </c>
      <c r="J1209" s="128">
        <v>1672</v>
      </c>
      <c r="K1209" s="129">
        <f t="shared" si="18"/>
        <v>1672</v>
      </c>
      <c r="L1209" s="130" t="s">
        <v>1420</v>
      </c>
    </row>
    <row r="1210" spans="1:12" ht="33.75">
      <c r="A1210" s="334" t="s">
        <v>626</v>
      </c>
      <c r="B1210" s="125" t="str">
        <f>+VLOOKUP(A1210,'[1]LISTA FILTRADO'!$A$2:$B$620,2,FALSE)</f>
        <v>Dirección General De Programación Y Operaciones Del Tesoro</v>
      </c>
      <c r="C1210" s="126">
        <v>42748</v>
      </c>
      <c r="D1210" s="126" t="s">
        <v>4413</v>
      </c>
      <c r="E1210" s="127" t="s">
        <v>3</v>
      </c>
      <c r="F1210" s="127">
        <v>1465603</v>
      </c>
      <c r="G1210" s="127"/>
      <c r="H1210" s="335" t="s">
        <v>4414</v>
      </c>
      <c r="I1210" s="128">
        <v>0</v>
      </c>
      <c r="J1210" s="219">
        <v>0.01</v>
      </c>
      <c r="K1210" s="129">
        <f t="shared" si="18"/>
        <v>0.01</v>
      </c>
      <c r="L1210" s="130" t="s">
        <v>4099</v>
      </c>
    </row>
    <row r="1211" spans="1:12" ht="22.5">
      <c r="A1211" s="334">
        <v>87</v>
      </c>
      <c r="B1211" s="125" t="str">
        <f>+VLOOKUP(A1211,'[1]LISTA FILTRADO'!$A$2:$B$620,2,FALSE)</f>
        <v>Ministerio De Comunicación</v>
      </c>
      <c r="C1211" s="126">
        <v>42748</v>
      </c>
      <c r="D1211" s="126" t="s">
        <v>4415</v>
      </c>
      <c r="E1211" s="127" t="s">
        <v>3</v>
      </c>
      <c r="F1211" s="127">
        <v>1465619</v>
      </c>
      <c r="G1211" s="127"/>
      <c r="H1211" s="335" t="s">
        <v>4416</v>
      </c>
      <c r="I1211" s="128">
        <v>0</v>
      </c>
      <c r="J1211" s="128">
        <v>298.92</v>
      </c>
      <c r="K1211" s="129">
        <f t="shared" si="18"/>
        <v>298.92</v>
      </c>
      <c r="L1211" s="130" t="s">
        <v>1420</v>
      </c>
    </row>
    <row r="1212" spans="1:12" ht="33.75">
      <c r="A1212" s="334">
        <v>20</v>
      </c>
      <c r="B1212" s="125" t="str">
        <f>+VLOOKUP(A1212,'[1]LISTA FILTRADO'!$A$2:$B$620,2,FALSE)</f>
        <v>Ministerio De Defensa</v>
      </c>
      <c r="C1212" s="126">
        <v>42748</v>
      </c>
      <c r="D1212" s="126" t="s">
        <v>4417</v>
      </c>
      <c r="E1212" s="127" t="s">
        <v>3</v>
      </c>
      <c r="F1212" s="127">
        <v>1465674</v>
      </c>
      <c r="G1212" s="127"/>
      <c r="H1212" s="335" t="s">
        <v>4418</v>
      </c>
      <c r="I1212" s="128">
        <v>0</v>
      </c>
      <c r="J1212" s="128">
        <v>556.4</v>
      </c>
      <c r="K1212" s="129">
        <f t="shared" si="18"/>
        <v>556.4</v>
      </c>
      <c r="L1212" s="130" t="s">
        <v>1420</v>
      </c>
    </row>
    <row r="1213" spans="1:12" ht="33.75">
      <c r="A1213" s="334">
        <v>20</v>
      </c>
      <c r="B1213" s="125" t="str">
        <f>+VLOOKUP(A1213,'[1]LISTA FILTRADO'!$A$2:$B$620,2,FALSE)</f>
        <v>Ministerio De Defensa</v>
      </c>
      <c r="C1213" s="126">
        <v>42748</v>
      </c>
      <c r="D1213" s="126" t="s">
        <v>4419</v>
      </c>
      <c r="E1213" s="127" t="s">
        <v>3</v>
      </c>
      <c r="F1213" s="127">
        <v>1465677</v>
      </c>
      <c r="G1213" s="127"/>
      <c r="H1213" s="335" t="s">
        <v>4420</v>
      </c>
      <c r="I1213" s="128">
        <v>0</v>
      </c>
      <c r="J1213" s="128">
        <v>164</v>
      </c>
      <c r="K1213" s="129">
        <f t="shared" si="18"/>
        <v>164</v>
      </c>
      <c r="L1213" s="130" t="s">
        <v>1420</v>
      </c>
    </row>
    <row r="1214" spans="1:12" ht="33.75">
      <c r="A1214" s="334">
        <v>20</v>
      </c>
      <c r="B1214" s="125" t="str">
        <f>+VLOOKUP(A1214,'[1]LISTA FILTRADO'!$A$2:$B$620,2,FALSE)</f>
        <v>Ministerio De Defensa</v>
      </c>
      <c r="C1214" s="126">
        <v>42748</v>
      </c>
      <c r="D1214" s="126" t="s">
        <v>4421</v>
      </c>
      <c r="E1214" s="127" t="s">
        <v>3</v>
      </c>
      <c r="F1214" s="127">
        <v>1465705</v>
      </c>
      <c r="G1214" s="127"/>
      <c r="H1214" s="335" t="s">
        <v>4422</v>
      </c>
      <c r="I1214" s="128">
        <v>0</v>
      </c>
      <c r="J1214" s="128">
        <v>717.5</v>
      </c>
      <c r="K1214" s="129">
        <f t="shared" si="18"/>
        <v>717.5</v>
      </c>
      <c r="L1214" s="130" t="s">
        <v>1420</v>
      </c>
    </row>
    <row r="1215" spans="1:12" ht="33.75">
      <c r="A1215" s="334">
        <v>134</v>
      </c>
      <c r="B1215" s="125" t="str">
        <f>+VLOOKUP(A1215,'[1]LISTA FILTRADO'!$A$2:$B$620,2,FALSE)</f>
        <v>Consejo Nacional De Vivienda Policial</v>
      </c>
      <c r="C1215" s="126">
        <v>42748</v>
      </c>
      <c r="D1215" s="126" t="s">
        <v>4423</v>
      </c>
      <c r="E1215" s="127" t="s">
        <v>3</v>
      </c>
      <c r="F1215" s="127">
        <v>1465774</v>
      </c>
      <c r="G1215" s="127"/>
      <c r="H1215" s="335" t="s">
        <v>4424</v>
      </c>
      <c r="I1215" s="128">
        <v>0</v>
      </c>
      <c r="J1215" s="128">
        <v>10965.08</v>
      </c>
      <c r="K1215" s="129">
        <f t="shared" si="18"/>
        <v>10965.08</v>
      </c>
      <c r="L1215" s="130" t="s">
        <v>1420</v>
      </c>
    </row>
    <row r="1216" spans="1:12" ht="33.75">
      <c r="A1216" s="334" t="s">
        <v>626</v>
      </c>
      <c r="B1216" s="125" t="str">
        <f>+VLOOKUP(A1216,'[1]LISTA FILTRADO'!$A$2:$B$620,2,FALSE)</f>
        <v>Dirección General De Programación Y Operaciones Del Tesoro</v>
      </c>
      <c r="C1216" s="126">
        <v>42748</v>
      </c>
      <c r="D1216" s="126" t="s">
        <v>4425</v>
      </c>
      <c r="E1216" s="127" t="s">
        <v>3</v>
      </c>
      <c r="F1216" s="127">
        <v>1465797</v>
      </c>
      <c r="G1216" s="127"/>
      <c r="H1216" s="335" t="s">
        <v>4426</v>
      </c>
      <c r="I1216" s="128">
        <v>0</v>
      </c>
      <c r="J1216" s="128">
        <v>29165.42</v>
      </c>
      <c r="K1216" s="129">
        <f t="shared" si="18"/>
        <v>29165.42</v>
      </c>
      <c r="L1216" s="130" t="s">
        <v>1420</v>
      </c>
    </row>
    <row r="1217" spans="1:12" ht="33.75">
      <c r="A1217" s="334" t="s">
        <v>626</v>
      </c>
      <c r="B1217" s="125" t="str">
        <f>+VLOOKUP(A1217,'[1]LISTA FILTRADO'!$A$2:$B$620,2,FALSE)</f>
        <v>Dirección General De Programación Y Operaciones Del Tesoro</v>
      </c>
      <c r="C1217" s="126">
        <v>42748</v>
      </c>
      <c r="D1217" s="126" t="s">
        <v>4427</v>
      </c>
      <c r="E1217" s="127" t="s">
        <v>3</v>
      </c>
      <c r="F1217" s="127">
        <v>1465802</v>
      </c>
      <c r="G1217" s="127"/>
      <c r="H1217" s="335" t="s">
        <v>4428</v>
      </c>
      <c r="I1217" s="128">
        <v>0</v>
      </c>
      <c r="J1217" s="128">
        <v>200</v>
      </c>
      <c r="K1217" s="129">
        <f t="shared" si="18"/>
        <v>200</v>
      </c>
      <c r="L1217" s="130" t="s">
        <v>1420</v>
      </c>
    </row>
    <row r="1218" spans="1:12" ht="33.75">
      <c r="A1218" s="334" t="s">
        <v>626</v>
      </c>
      <c r="B1218" s="125" t="str">
        <f>+VLOOKUP(A1218,'[1]LISTA FILTRADO'!$A$2:$B$620,2,FALSE)</f>
        <v>Dirección General De Programación Y Operaciones Del Tesoro</v>
      </c>
      <c r="C1218" s="126">
        <v>42748</v>
      </c>
      <c r="D1218" s="126" t="s">
        <v>4429</v>
      </c>
      <c r="E1218" s="127" t="s">
        <v>3</v>
      </c>
      <c r="F1218" s="127">
        <v>1465804</v>
      </c>
      <c r="G1218" s="127"/>
      <c r="H1218" s="335" t="s">
        <v>4430</v>
      </c>
      <c r="I1218" s="128">
        <v>0</v>
      </c>
      <c r="J1218" s="128">
        <v>345</v>
      </c>
      <c r="K1218" s="129">
        <f t="shared" si="18"/>
        <v>345</v>
      </c>
      <c r="L1218" s="130" t="s">
        <v>1420</v>
      </c>
    </row>
    <row r="1219" spans="1:12" ht="33.75">
      <c r="A1219" s="334" t="s">
        <v>626</v>
      </c>
      <c r="B1219" s="125" t="str">
        <f>+VLOOKUP(A1219,'[1]LISTA FILTRADO'!$A$2:$B$620,2,FALSE)</f>
        <v>Dirección General De Programación Y Operaciones Del Tesoro</v>
      </c>
      <c r="C1219" s="126">
        <v>42748</v>
      </c>
      <c r="D1219" s="126" t="s">
        <v>4431</v>
      </c>
      <c r="E1219" s="127" t="s">
        <v>3</v>
      </c>
      <c r="F1219" s="127">
        <v>1465811</v>
      </c>
      <c r="G1219" s="127"/>
      <c r="H1219" s="335" t="s">
        <v>4432</v>
      </c>
      <c r="I1219" s="128">
        <v>0</v>
      </c>
      <c r="J1219" s="128">
        <v>200</v>
      </c>
      <c r="K1219" s="129">
        <f t="shared" si="18"/>
        <v>200</v>
      </c>
      <c r="L1219" s="130" t="s">
        <v>1420</v>
      </c>
    </row>
    <row r="1220" spans="1:12" ht="33.75">
      <c r="A1220" s="334">
        <v>76</v>
      </c>
      <c r="B1220" s="125" t="str">
        <f>+VLOOKUP(A1220,'[1]LISTA FILTRADO'!$A$2:$B$620,2,FALSE)</f>
        <v>Ministerio De Minería Y Metalurgia</v>
      </c>
      <c r="C1220" s="126">
        <v>42748</v>
      </c>
      <c r="D1220" s="126" t="s">
        <v>4433</v>
      </c>
      <c r="E1220" s="127" t="s">
        <v>3</v>
      </c>
      <c r="F1220" s="127">
        <v>1465812</v>
      </c>
      <c r="G1220" s="127"/>
      <c r="H1220" s="335" t="s">
        <v>4434</v>
      </c>
      <c r="I1220" s="128">
        <v>0</v>
      </c>
      <c r="J1220" s="128">
        <v>1740</v>
      </c>
      <c r="K1220" s="129">
        <f t="shared" si="18"/>
        <v>1740</v>
      </c>
      <c r="L1220" s="130" t="s">
        <v>1420</v>
      </c>
    </row>
    <row r="1221" spans="1:12" ht="33.75">
      <c r="A1221" s="334" t="s">
        <v>626</v>
      </c>
      <c r="B1221" s="125" t="str">
        <f>+VLOOKUP(A1221,'[1]LISTA FILTRADO'!$A$2:$B$620,2,FALSE)</f>
        <v>Dirección General De Programación Y Operaciones Del Tesoro</v>
      </c>
      <c r="C1221" s="126">
        <v>42748</v>
      </c>
      <c r="D1221" s="126" t="s">
        <v>4435</v>
      </c>
      <c r="E1221" s="127" t="s">
        <v>3</v>
      </c>
      <c r="F1221" s="127">
        <v>1465823</v>
      </c>
      <c r="G1221" s="127"/>
      <c r="H1221" s="335" t="s">
        <v>4436</v>
      </c>
      <c r="I1221" s="128">
        <v>0</v>
      </c>
      <c r="J1221" s="128">
        <v>50</v>
      </c>
      <c r="K1221" s="129">
        <f t="shared" si="18"/>
        <v>50</v>
      </c>
      <c r="L1221" s="130" t="s">
        <v>1420</v>
      </c>
    </row>
    <row r="1222" spans="1:12" ht="33.75">
      <c r="A1222" s="334" t="s">
        <v>626</v>
      </c>
      <c r="B1222" s="125" t="str">
        <f>+VLOOKUP(A1222,'[1]LISTA FILTRADO'!$A$2:$B$620,2,FALSE)</f>
        <v>Dirección General De Programación Y Operaciones Del Tesoro</v>
      </c>
      <c r="C1222" s="126">
        <v>42748</v>
      </c>
      <c r="D1222" s="126" t="s">
        <v>4437</v>
      </c>
      <c r="E1222" s="127" t="s">
        <v>3</v>
      </c>
      <c r="F1222" s="127">
        <v>1465933</v>
      </c>
      <c r="G1222" s="127"/>
      <c r="H1222" s="335" t="s">
        <v>4438</v>
      </c>
      <c r="I1222" s="128">
        <v>0</v>
      </c>
      <c r="J1222" s="128">
        <v>187.9</v>
      </c>
      <c r="K1222" s="129">
        <f t="shared" si="18"/>
        <v>187.9</v>
      </c>
      <c r="L1222" s="130" t="s">
        <v>1420</v>
      </c>
    </row>
    <row r="1223" spans="1:12" ht="33.75">
      <c r="A1223" s="334" t="s">
        <v>626</v>
      </c>
      <c r="B1223" s="125" t="str">
        <f>+VLOOKUP(A1223,'[1]LISTA FILTRADO'!$A$2:$B$620,2,FALSE)</f>
        <v>Dirección General De Programación Y Operaciones Del Tesoro</v>
      </c>
      <c r="C1223" s="126">
        <v>42748</v>
      </c>
      <c r="D1223" s="126" t="s">
        <v>4439</v>
      </c>
      <c r="E1223" s="127" t="s">
        <v>3</v>
      </c>
      <c r="F1223" s="127">
        <v>1465935</v>
      </c>
      <c r="G1223" s="127"/>
      <c r="H1223" s="335" t="s">
        <v>4440</v>
      </c>
      <c r="I1223" s="128">
        <v>0</v>
      </c>
      <c r="J1223" s="128">
        <v>74.959999999999994</v>
      </c>
      <c r="K1223" s="129">
        <f t="shared" si="18"/>
        <v>74.959999999999994</v>
      </c>
      <c r="L1223" s="130" t="s">
        <v>1420</v>
      </c>
    </row>
    <row r="1224" spans="1:12" ht="33.75">
      <c r="A1224" s="334" t="s">
        <v>626</v>
      </c>
      <c r="B1224" s="125" t="str">
        <f>+VLOOKUP(A1224,'[1]LISTA FILTRADO'!$A$2:$B$620,2,FALSE)</f>
        <v>Dirección General De Programación Y Operaciones Del Tesoro</v>
      </c>
      <c r="C1224" s="126">
        <v>42751</v>
      </c>
      <c r="D1224" s="126" t="s">
        <v>4441</v>
      </c>
      <c r="E1224" s="127" t="s">
        <v>3</v>
      </c>
      <c r="F1224" s="127">
        <v>1466134</v>
      </c>
      <c r="G1224" s="127"/>
      <c r="H1224" s="335" t="s">
        <v>4442</v>
      </c>
      <c r="I1224" s="128">
        <v>0</v>
      </c>
      <c r="J1224" s="128">
        <v>1553.85</v>
      </c>
      <c r="K1224" s="129">
        <f t="shared" si="18"/>
        <v>1553.85</v>
      </c>
      <c r="L1224" s="130" t="s">
        <v>1420</v>
      </c>
    </row>
    <row r="1225" spans="1:12" ht="33.75">
      <c r="A1225" s="334" t="s">
        <v>626</v>
      </c>
      <c r="B1225" s="125" t="str">
        <f>+VLOOKUP(A1225,'[1]LISTA FILTRADO'!$A$2:$B$620,2,FALSE)</f>
        <v>Dirección General De Programación Y Operaciones Del Tesoro</v>
      </c>
      <c r="C1225" s="126">
        <v>42751</v>
      </c>
      <c r="D1225" s="126" t="s">
        <v>4443</v>
      </c>
      <c r="E1225" s="127" t="s">
        <v>3</v>
      </c>
      <c r="F1225" s="127">
        <v>1466137</v>
      </c>
      <c r="G1225" s="127"/>
      <c r="H1225" s="335" t="s">
        <v>4444</v>
      </c>
      <c r="I1225" s="128">
        <v>0</v>
      </c>
      <c r="J1225" s="128">
        <v>11165.15</v>
      </c>
      <c r="K1225" s="129">
        <f t="shared" ref="K1225:K1288" si="19">+I1225+J1225</f>
        <v>11165.15</v>
      </c>
      <c r="L1225" s="130" t="s">
        <v>1420</v>
      </c>
    </row>
    <row r="1226" spans="1:12" ht="33.75">
      <c r="A1226" s="334" t="s">
        <v>626</v>
      </c>
      <c r="B1226" s="125" t="str">
        <f>+VLOOKUP(A1226,'[1]LISTA FILTRADO'!$A$2:$B$620,2,FALSE)</f>
        <v>Dirección General De Programación Y Operaciones Del Tesoro</v>
      </c>
      <c r="C1226" s="126">
        <v>42751</v>
      </c>
      <c r="D1226" s="126" t="s">
        <v>4445</v>
      </c>
      <c r="E1226" s="127" t="s">
        <v>3</v>
      </c>
      <c r="F1226" s="127">
        <v>1466139</v>
      </c>
      <c r="G1226" s="127"/>
      <c r="H1226" s="335" t="s">
        <v>4446</v>
      </c>
      <c r="I1226" s="128">
        <v>0</v>
      </c>
      <c r="J1226" s="128">
        <v>5917.72</v>
      </c>
      <c r="K1226" s="129">
        <f t="shared" si="19"/>
        <v>5917.72</v>
      </c>
      <c r="L1226" s="130" t="s">
        <v>1420</v>
      </c>
    </row>
    <row r="1227" spans="1:12" ht="33.75">
      <c r="A1227" s="334">
        <v>590</v>
      </c>
      <c r="B1227" s="125" t="str">
        <f>+VLOOKUP(A1227,'[1]LISTA FILTRADO'!$A$2:$B$620,2,FALSE)</f>
        <v>Empresa Pública "Quipus"</v>
      </c>
      <c r="C1227" s="126">
        <v>42751</v>
      </c>
      <c r="D1227" s="126" t="s">
        <v>4447</v>
      </c>
      <c r="E1227" s="127" t="s">
        <v>3</v>
      </c>
      <c r="F1227" s="127">
        <v>1466213</v>
      </c>
      <c r="G1227" s="127"/>
      <c r="H1227" s="335" t="s">
        <v>4448</v>
      </c>
      <c r="I1227" s="128">
        <v>0</v>
      </c>
      <c r="J1227" s="128">
        <v>12968.5</v>
      </c>
      <c r="K1227" s="129">
        <f t="shared" si="19"/>
        <v>12968.5</v>
      </c>
      <c r="L1227" s="130" t="s">
        <v>1420</v>
      </c>
    </row>
    <row r="1228" spans="1:12" ht="33.75">
      <c r="A1228" s="334">
        <v>373</v>
      </c>
      <c r="B1228" s="125" t="str">
        <f>+VLOOKUP(A1228,'[1]LISTA FILTRADO'!$A$2:$B$620,2,FALSE)</f>
        <v>Fondo de Desarrollo Indigena</v>
      </c>
      <c r="C1228" s="126">
        <v>42751</v>
      </c>
      <c r="D1228" s="126" t="s">
        <v>4449</v>
      </c>
      <c r="E1228" s="127" t="s">
        <v>3</v>
      </c>
      <c r="F1228" s="127">
        <v>1466214</v>
      </c>
      <c r="G1228" s="127"/>
      <c r="H1228" s="335" t="s">
        <v>4450</v>
      </c>
      <c r="I1228" s="128">
        <v>0</v>
      </c>
      <c r="J1228" s="128">
        <v>1160</v>
      </c>
      <c r="K1228" s="129">
        <f t="shared" si="19"/>
        <v>1160</v>
      </c>
      <c r="L1228" s="130" t="s">
        <v>1420</v>
      </c>
    </row>
    <row r="1229" spans="1:12" ht="33.75">
      <c r="A1229" s="334" t="s">
        <v>626</v>
      </c>
      <c r="B1229" s="125" t="str">
        <f>+VLOOKUP(A1229,'[1]LISTA FILTRADO'!$A$2:$B$620,2,FALSE)</f>
        <v>Dirección General De Programación Y Operaciones Del Tesoro</v>
      </c>
      <c r="C1229" s="126">
        <v>42751</v>
      </c>
      <c r="D1229" s="126" t="s">
        <v>4451</v>
      </c>
      <c r="E1229" s="127" t="s">
        <v>3</v>
      </c>
      <c r="F1229" s="127">
        <v>1466067</v>
      </c>
      <c r="G1229" s="127"/>
      <c r="H1229" s="335" t="s">
        <v>4452</v>
      </c>
      <c r="I1229" s="128">
        <v>0</v>
      </c>
      <c r="J1229" s="128">
        <v>130</v>
      </c>
      <c r="K1229" s="129">
        <f t="shared" si="19"/>
        <v>130</v>
      </c>
      <c r="L1229" s="130" t="s">
        <v>1420</v>
      </c>
    </row>
    <row r="1230" spans="1:12" ht="22.5">
      <c r="A1230" s="334">
        <v>526</v>
      </c>
      <c r="B1230" s="125" t="str">
        <f>+VLOOKUP(A1230,'[1]LISTA FILTRADO'!$A$2:$B$620,2,FALSE)</f>
        <v>Bolivia Tv</v>
      </c>
      <c r="C1230" s="126">
        <v>42751</v>
      </c>
      <c r="D1230" s="126" t="s">
        <v>4453</v>
      </c>
      <c r="E1230" s="127" t="s">
        <v>3</v>
      </c>
      <c r="F1230" s="127">
        <v>1466201</v>
      </c>
      <c r="G1230" s="127"/>
      <c r="H1230" s="335" t="s">
        <v>4454</v>
      </c>
      <c r="I1230" s="128">
        <v>0</v>
      </c>
      <c r="J1230" s="128">
        <v>195.97</v>
      </c>
      <c r="K1230" s="129">
        <f t="shared" si="19"/>
        <v>195.97</v>
      </c>
      <c r="L1230" s="130" t="s">
        <v>1420</v>
      </c>
    </row>
    <row r="1231" spans="1:12" ht="33.75">
      <c r="A1231" s="334" t="s">
        <v>626</v>
      </c>
      <c r="B1231" s="125" t="str">
        <f>+VLOOKUP(A1231,'[1]LISTA FILTRADO'!$A$2:$B$620,2,FALSE)</f>
        <v>Dirección General De Programación Y Operaciones Del Tesoro</v>
      </c>
      <c r="C1231" s="126">
        <v>42751</v>
      </c>
      <c r="D1231" s="126" t="s">
        <v>4455</v>
      </c>
      <c r="E1231" s="127" t="s">
        <v>3</v>
      </c>
      <c r="F1231" s="127">
        <v>1466344</v>
      </c>
      <c r="G1231" s="127"/>
      <c r="H1231" s="335" t="s">
        <v>4456</v>
      </c>
      <c r="I1231" s="128">
        <v>0</v>
      </c>
      <c r="J1231" s="128">
        <v>27.16</v>
      </c>
      <c r="K1231" s="129">
        <f t="shared" si="19"/>
        <v>27.16</v>
      </c>
      <c r="L1231" s="130" t="s">
        <v>1420</v>
      </c>
    </row>
    <row r="1232" spans="1:12" ht="33.75">
      <c r="A1232" s="334" t="s">
        <v>626</v>
      </c>
      <c r="B1232" s="125" t="str">
        <f>+VLOOKUP(A1232,'[1]LISTA FILTRADO'!$A$2:$B$620,2,FALSE)</f>
        <v>Dirección General De Programación Y Operaciones Del Tesoro</v>
      </c>
      <c r="C1232" s="126">
        <v>42751</v>
      </c>
      <c r="D1232" s="126" t="s">
        <v>4457</v>
      </c>
      <c r="E1232" s="127" t="s">
        <v>3</v>
      </c>
      <c r="F1232" s="127">
        <v>1466349</v>
      </c>
      <c r="G1232" s="127"/>
      <c r="H1232" s="335" t="s">
        <v>4458</v>
      </c>
      <c r="I1232" s="128">
        <v>0</v>
      </c>
      <c r="J1232" s="128">
        <v>325.87</v>
      </c>
      <c r="K1232" s="129">
        <f t="shared" si="19"/>
        <v>325.87</v>
      </c>
      <c r="L1232" s="130" t="s">
        <v>1420</v>
      </c>
    </row>
    <row r="1233" spans="1:12" ht="22.5">
      <c r="A1233" s="334">
        <v>526</v>
      </c>
      <c r="B1233" s="125" t="str">
        <f>+VLOOKUP(A1233,'[1]LISTA FILTRADO'!$A$2:$B$620,2,FALSE)</f>
        <v>Bolivia Tv</v>
      </c>
      <c r="C1233" s="126">
        <v>42752</v>
      </c>
      <c r="D1233" s="126" t="s">
        <v>4459</v>
      </c>
      <c r="E1233" s="127" t="s">
        <v>3</v>
      </c>
      <c r="F1233" s="127">
        <v>1466699</v>
      </c>
      <c r="G1233" s="127"/>
      <c r="H1233" s="335" t="s">
        <v>1362</v>
      </c>
      <c r="I1233" s="128">
        <v>0</v>
      </c>
      <c r="J1233" s="128">
        <v>45</v>
      </c>
      <c r="K1233" s="129">
        <f t="shared" si="19"/>
        <v>45</v>
      </c>
      <c r="L1233" s="130" t="s">
        <v>1420</v>
      </c>
    </row>
    <row r="1234" spans="1:12" ht="22.5">
      <c r="A1234" s="334">
        <v>526</v>
      </c>
      <c r="B1234" s="125" t="str">
        <f>+VLOOKUP(A1234,'[1]LISTA FILTRADO'!$A$2:$B$620,2,FALSE)</f>
        <v>Bolivia Tv</v>
      </c>
      <c r="C1234" s="126">
        <v>42752</v>
      </c>
      <c r="D1234" s="126" t="s">
        <v>4460</v>
      </c>
      <c r="E1234" s="127" t="s">
        <v>3</v>
      </c>
      <c r="F1234" s="127">
        <v>1466700</v>
      </c>
      <c r="G1234" s="127"/>
      <c r="H1234" s="335" t="s">
        <v>4461</v>
      </c>
      <c r="I1234" s="128">
        <v>0</v>
      </c>
      <c r="J1234" s="128">
        <v>45</v>
      </c>
      <c r="K1234" s="129">
        <f t="shared" si="19"/>
        <v>45</v>
      </c>
      <c r="L1234" s="130" t="s">
        <v>1420</v>
      </c>
    </row>
    <row r="1235" spans="1:12" ht="22.5">
      <c r="A1235" s="334">
        <v>582</v>
      </c>
      <c r="B1235" s="125" t="str">
        <f>+VLOOKUP(A1235,'[1]LISTA FILTRADO'!$A$2:$B$620,2,FALSE)</f>
        <v>Empresa Boliviana De Almendras Y Derivados</v>
      </c>
      <c r="C1235" s="126">
        <v>42752</v>
      </c>
      <c r="D1235" s="126" t="s">
        <v>4462</v>
      </c>
      <c r="E1235" s="127" t="s">
        <v>3</v>
      </c>
      <c r="F1235" s="127">
        <v>1466728</v>
      </c>
      <c r="G1235" s="127"/>
      <c r="H1235" s="335" t="s">
        <v>4463</v>
      </c>
      <c r="I1235" s="128">
        <v>0</v>
      </c>
      <c r="J1235" s="128">
        <v>609</v>
      </c>
      <c r="K1235" s="129">
        <f t="shared" si="19"/>
        <v>609</v>
      </c>
      <c r="L1235" s="130" t="s">
        <v>1420</v>
      </c>
    </row>
    <row r="1236" spans="1:12" ht="22.5">
      <c r="A1236" s="334">
        <v>582</v>
      </c>
      <c r="B1236" s="125" t="str">
        <f>+VLOOKUP(A1236,'[1]LISTA FILTRADO'!$A$2:$B$620,2,FALSE)</f>
        <v>Empresa Boliviana De Almendras Y Derivados</v>
      </c>
      <c r="C1236" s="126">
        <v>42752</v>
      </c>
      <c r="D1236" s="126" t="s">
        <v>4464</v>
      </c>
      <c r="E1236" s="127" t="s">
        <v>3</v>
      </c>
      <c r="F1236" s="127">
        <v>1466752</v>
      </c>
      <c r="G1236" s="127"/>
      <c r="H1236" s="335" t="s">
        <v>4465</v>
      </c>
      <c r="I1236" s="128">
        <v>0</v>
      </c>
      <c r="J1236" s="128">
        <v>1057</v>
      </c>
      <c r="K1236" s="129">
        <f t="shared" si="19"/>
        <v>1057</v>
      </c>
      <c r="L1236" s="130" t="s">
        <v>1420</v>
      </c>
    </row>
    <row r="1237" spans="1:12" ht="33.75">
      <c r="A1237" s="334" t="s">
        <v>626</v>
      </c>
      <c r="B1237" s="125" t="str">
        <f>+VLOOKUP(A1237,'[1]LISTA FILTRADO'!$A$2:$B$620,2,FALSE)</f>
        <v>Dirección General De Programación Y Operaciones Del Tesoro</v>
      </c>
      <c r="C1237" s="126">
        <v>42752</v>
      </c>
      <c r="D1237" s="126" t="s">
        <v>4466</v>
      </c>
      <c r="E1237" s="127" t="s">
        <v>3</v>
      </c>
      <c r="F1237" s="127">
        <v>1466767</v>
      </c>
      <c r="G1237" s="127"/>
      <c r="H1237" s="335" t="s">
        <v>4467</v>
      </c>
      <c r="I1237" s="128">
        <v>0</v>
      </c>
      <c r="J1237" s="128">
        <v>49.3</v>
      </c>
      <c r="K1237" s="129">
        <f t="shared" si="19"/>
        <v>49.3</v>
      </c>
      <c r="L1237" s="130" t="s">
        <v>1420</v>
      </c>
    </row>
    <row r="1238" spans="1:12" ht="33.75">
      <c r="A1238" s="334" t="s">
        <v>626</v>
      </c>
      <c r="B1238" s="125" t="str">
        <f>+VLOOKUP(A1238,'[1]LISTA FILTRADO'!$A$2:$B$620,2,FALSE)</f>
        <v>Dirección General De Programación Y Operaciones Del Tesoro</v>
      </c>
      <c r="C1238" s="126">
        <v>42752</v>
      </c>
      <c r="D1238" s="126" t="s">
        <v>4468</v>
      </c>
      <c r="E1238" s="127" t="s">
        <v>3</v>
      </c>
      <c r="F1238" s="127">
        <v>1466769</v>
      </c>
      <c r="G1238" s="127"/>
      <c r="H1238" s="335" t="s">
        <v>4469</v>
      </c>
      <c r="I1238" s="128">
        <v>0</v>
      </c>
      <c r="J1238" s="128">
        <v>764.8</v>
      </c>
      <c r="K1238" s="129">
        <f t="shared" si="19"/>
        <v>764.8</v>
      </c>
      <c r="L1238" s="130" t="s">
        <v>1420</v>
      </c>
    </row>
    <row r="1239" spans="1:12" ht="33.75">
      <c r="A1239" s="334">
        <v>526</v>
      </c>
      <c r="B1239" s="125" t="str">
        <f>+VLOOKUP(A1239,'[1]LISTA FILTRADO'!$A$2:$B$620,2,FALSE)</f>
        <v>Bolivia Tv</v>
      </c>
      <c r="C1239" s="126">
        <v>42752</v>
      </c>
      <c r="D1239" s="126" t="s">
        <v>4470</v>
      </c>
      <c r="E1239" s="127" t="s">
        <v>3</v>
      </c>
      <c r="F1239" s="127">
        <v>1466779</v>
      </c>
      <c r="G1239" s="127"/>
      <c r="H1239" s="335" t="s">
        <v>4471</v>
      </c>
      <c r="I1239" s="128">
        <v>0</v>
      </c>
      <c r="J1239" s="128">
        <v>18693</v>
      </c>
      <c r="K1239" s="129">
        <f t="shared" si="19"/>
        <v>18693</v>
      </c>
      <c r="L1239" s="130" t="s">
        <v>1420</v>
      </c>
    </row>
    <row r="1240" spans="1:12" ht="33.75">
      <c r="A1240" s="334">
        <v>513</v>
      </c>
      <c r="B1240" s="125" t="str">
        <f>+VLOOKUP(A1240,'[1]LISTA FILTRADO'!$A$2:$B$620,2,FALSE)</f>
        <v>Yacimientos Petrolíferos Fiscales Bolivianos</v>
      </c>
      <c r="C1240" s="126">
        <v>42752</v>
      </c>
      <c r="D1240" s="126" t="s">
        <v>4472</v>
      </c>
      <c r="E1240" s="127" t="s">
        <v>3</v>
      </c>
      <c r="F1240" s="127">
        <v>1466802</v>
      </c>
      <c r="G1240" s="127"/>
      <c r="H1240" s="335" t="s">
        <v>4473</v>
      </c>
      <c r="I1240" s="128">
        <v>0</v>
      </c>
      <c r="J1240" s="128">
        <v>3286</v>
      </c>
      <c r="K1240" s="129">
        <f t="shared" si="19"/>
        <v>3286</v>
      </c>
      <c r="L1240" s="130" t="s">
        <v>1420</v>
      </c>
    </row>
    <row r="1241" spans="1:12" ht="22.5">
      <c r="A1241" s="334">
        <v>526</v>
      </c>
      <c r="B1241" s="125" t="str">
        <f>+VLOOKUP(A1241,'[1]LISTA FILTRADO'!$A$2:$B$620,2,FALSE)</f>
        <v>Bolivia Tv</v>
      </c>
      <c r="C1241" s="126">
        <v>42752</v>
      </c>
      <c r="D1241" s="126" t="s">
        <v>4474</v>
      </c>
      <c r="E1241" s="127" t="s">
        <v>3</v>
      </c>
      <c r="F1241" s="127">
        <v>1466835</v>
      </c>
      <c r="G1241" s="127"/>
      <c r="H1241" s="335" t="s">
        <v>1378</v>
      </c>
      <c r="I1241" s="128">
        <v>0</v>
      </c>
      <c r="J1241" s="128">
        <v>155.6</v>
      </c>
      <c r="K1241" s="129">
        <f t="shared" si="19"/>
        <v>155.6</v>
      </c>
      <c r="L1241" s="130" t="s">
        <v>1420</v>
      </c>
    </row>
    <row r="1242" spans="1:12" ht="33.75">
      <c r="A1242" s="334" t="s">
        <v>626</v>
      </c>
      <c r="B1242" s="125" t="str">
        <f>+VLOOKUP(A1242,'[1]LISTA FILTRADO'!$A$2:$B$620,2,FALSE)</f>
        <v>Dirección General De Programación Y Operaciones Del Tesoro</v>
      </c>
      <c r="C1242" s="126">
        <v>42752</v>
      </c>
      <c r="D1242" s="126" t="s">
        <v>4475</v>
      </c>
      <c r="E1242" s="127" t="s">
        <v>3</v>
      </c>
      <c r="F1242" s="127">
        <v>1466840</v>
      </c>
      <c r="G1242" s="127"/>
      <c r="H1242" s="335" t="s">
        <v>4476</v>
      </c>
      <c r="I1242" s="128">
        <v>0</v>
      </c>
      <c r="J1242" s="128">
        <v>683.45</v>
      </c>
      <c r="K1242" s="129">
        <f t="shared" si="19"/>
        <v>683.45</v>
      </c>
      <c r="L1242" s="130" t="s">
        <v>1420</v>
      </c>
    </row>
    <row r="1243" spans="1:12" ht="33.75">
      <c r="A1243" s="334">
        <v>312</v>
      </c>
      <c r="B1243" s="125" t="str">
        <f>+VLOOKUP(A1243,'[1]LISTA FILTRADO'!$A$2:$B$620,2,FALSE)</f>
        <v>Autoridad De Fiscalizac. Y Control Soc De Bosques Y Tierras</v>
      </c>
      <c r="C1243" s="126">
        <v>42752</v>
      </c>
      <c r="D1243" s="126" t="s">
        <v>4477</v>
      </c>
      <c r="E1243" s="127" t="s">
        <v>3</v>
      </c>
      <c r="F1243" s="127">
        <v>1466843</v>
      </c>
      <c r="G1243" s="127"/>
      <c r="H1243" s="335" t="s">
        <v>4478</v>
      </c>
      <c r="I1243" s="128">
        <v>0</v>
      </c>
      <c r="J1243" s="128">
        <v>914</v>
      </c>
      <c r="K1243" s="129">
        <f t="shared" si="19"/>
        <v>914</v>
      </c>
      <c r="L1243" s="130" t="s">
        <v>1420</v>
      </c>
    </row>
    <row r="1244" spans="1:12" ht="22.5">
      <c r="A1244" s="334">
        <v>16</v>
      </c>
      <c r="B1244" s="125" t="str">
        <f>+VLOOKUP(A1244,'[1]LISTA FILTRADO'!$A$2:$B$620,2,FALSE)</f>
        <v>Ministerio De Educación</v>
      </c>
      <c r="C1244" s="126">
        <v>42752</v>
      </c>
      <c r="D1244" s="126" t="s">
        <v>4479</v>
      </c>
      <c r="E1244" s="127" t="s">
        <v>3</v>
      </c>
      <c r="F1244" s="127">
        <v>1466845</v>
      </c>
      <c r="G1244" s="127"/>
      <c r="H1244" s="335" t="s">
        <v>4480</v>
      </c>
      <c r="I1244" s="128">
        <v>0</v>
      </c>
      <c r="J1244" s="128">
        <v>25</v>
      </c>
      <c r="K1244" s="129">
        <f t="shared" si="19"/>
        <v>25</v>
      </c>
      <c r="L1244" s="130" t="s">
        <v>1420</v>
      </c>
    </row>
    <row r="1245" spans="1:12" ht="22.5">
      <c r="A1245" s="334">
        <v>526</v>
      </c>
      <c r="B1245" s="125" t="str">
        <f>+VLOOKUP(A1245,'[1]LISTA FILTRADO'!$A$2:$B$620,2,FALSE)</f>
        <v>Bolivia Tv</v>
      </c>
      <c r="C1245" s="126">
        <v>42752</v>
      </c>
      <c r="D1245" s="126" t="s">
        <v>4481</v>
      </c>
      <c r="E1245" s="127" t="s">
        <v>3</v>
      </c>
      <c r="F1245" s="127">
        <v>1466847</v>
      </c>
      <c r="G1245" s="127"/>
      <c r="H1245" s="335" t="s">
        <v>4482</v>
      </c>
      <c r="I1245" s="128">
        <v>0</v>
      </c>
      <c r="J1245" s="128">
        <v>2208</v>
      </c>
      <c r="K1245" s="129">
        <f t="shared" si="19"/>
        <v>2208</v>
      </c>
      <c r="L1245" s="130" t="s">
        <v>1420</v>
      </c>
    </row>
    <row r="1246" spans="1:12" ht="22.5">
      <c r="A1246" s="334">
        <v>526</v>
      </c>
      <c r="B1246" s="125" t="str">
        <f>+VLOOKUP(A1246,'[1]LISTA FILTRADO'!$A$2:$B$620,2,FALSE)</f>
        <v>Bolivia Tv</v>
      </c>
      <c r="C1246" s="126">
        <v>42752</v>
      </c>
      <c r="D1246" s="126" t="s">
        <v>4483</v>
      </c>
      <c r="E1246" s="127" t="s">
        <v>3</v>
      </c>
      <c r="F1246" s="127">
        <v>1466873</v>
      </c>
      <c r="G1246" s="127"/>
      <c r="H1246" s="335" t="s">
        <v>4484</v>
      </c>
      <c r="I1246" s="128">
        <v>0</v>
      </c>
      <c r="J1246" s="128">
        <v>2100</v>
      </c>
      <c r="K1246" s="129">
        <f t="shared" si="19"/>
        <v>2100</v>
      </c>
      <c r="L1246" s="130" t="s">
        <v>1420</v>
      </c>
    </row>
    <row r="1247" spans="1:12" ht="22.5">
      <c r="A1247" s="334">
        <v>526</v>
      </c>
      <c r="B1247" s="125" t="str">
        <f>+VLOOKUP(A1247,'[1]LISTA FILTRADO'!$A$2:$B$620,2,FALSE)</f>
        <v>Bolivia Tv</v>
      </c>
      <c r="C1247" s="126">
        <v>42752</v>
      </c>
      <c r="D1247" s="126" t="s">
        <v>4485</v>
      </c>
      <c r="E1247" s="127" t="s">
        <v>3</v>
      </c>
      <c r="F1247" s="127">
        <v>1466877</v>
      </c>
      <c r="G1247" s="127"/>
      <c r="H1247" s="335" t="s">
        <v>4486</v>
      </c>
      <c r="I1247" s="128">
        <v>0</v>
      </c>
      <c r="J1247" s="128">
        <v>76</v>
      </c>
      <c r="K1247" s="129">
        <f t="shared" si="19"/>
        <v>76</v>
      </c>
      <c r="L1247" s="130" t="s">
        <v>1420</v>
      </c>
    </row>
    <row r="1248" spans="1:12" ht="22.5">
      <c r="A1248" s="334">
        <v>526</v>
      </c>
      <c r="B1248" s="125" t="str">
        <f>+VLOOKUP(A1248,'[1]LISTA FILTRADO'!$A$2:$B$620,2,FALSE)</f>
        <v>Bolivia Tv</v>
      </c>
      <c r="C1248" s="126">
        <v>42752</v>
      </c>
      <c r="D1248" s="126" t="s">
        <v>4487</v>
      </c>
      <c r="E1248" s="127" t="s">
        <v>3</v>
      </c>
      <c r="F1248" s="127">
        <v>1466878</v>
      </c>
      <c r="G1248" s="127"/>
      <c r="H1248" s="335" t="s">
        <v>4488</v>
      </c>
      <c r="I1248" s="128">
        <v>0</v>
      </c>
      <c r="J1248" s="128">
        <v>76</v>
      </c>
      <c r="K1248" s="129">
        <f t="shared" si="19"/>
        <v>76</v>
      </c>
      <c r="L1248" s="130" t="s">
        <v>1420</v>
      </c>
    </row>
    <row r="1249" spans="1:12" ht="33.75">
      <c r="A1249" s="334">
        <v>20</v>
      </c>
      <c r="B1249" s="125" t="str">
        <f>+VLOOKUP(A1249,'[1]LISTA FILTRADO'!$A$2:$B$620,2,FALSE)</f>
        <v>Ministerio De Defensa</v>
      </c>
      <c r="C1249" s="126">
        <v>42752</v>
      </c>
      <c r="D1249" s="126" t="s">
        <v>4489</v>
      </c>
      <c r="E1249" s="127" t="s">
        <v>3</v>
      </c>
      <c r="F1249" s="127">
        <v>1466957</v>
      </c>
      <c r="G1249" s="127"/>
      <c r="H1249" s="335" t="s">
        <v>4490</v>
      </c>
      <c r="I1249" s="128">
        <v>0</v>
      </c>
      <c r="J1249" s="128">
        <v>0.1</v>
      </c>
      <c r="K1249" s="129">
        <f t="shared" si="19"/>
        <v>0.1</v>
      </c>
      <c r="L1249" s="130" t="s">
        <v>1420</v>
      </c>
    </row>
    <row r="1250" spans="1:12" ht="22.5">
      <c r="A1250" s="334">
        <v>526</v>
      </c>
      <c r="B1250" s="125" t="str">
        <f>+VLOOKUP(A1250,'[1]LISTA FILTRADO'!$A$2:$B$620,2,FALSE)</f>
        <v>Bolivia Tv</v>
      </c>
      <c r="C1250" s="126">
        <v>42752</v>
      </c>
      <c r="D1250" s="126" t="s">
        <v>4491</v>
      </c>
      <c r="E1250" s="127" t="s">
        <v>3</v>
      </c>
      <c r="F1250" s="127">
        <v>1466958</v>
      </c>
      <c r="G1250" s="127"/>
      <c r="H1250" s="335" t="s">
        <v>4492</v>
      </c>
      <c r="I1250" s="128">
        <v>0</v>
      </c>
      <c r="J1250" s="128">
        <v>1800</v>
      </c>
      <c r="K1250" s="129">
        <f t="shared" si="19"/>
        <v>1800</v>
      </c>
      <c r="L1250" s="130" t="s">
        <v>1420</v>
      </c>
    </row>
    <row r="1251" spans="1:12" ht="33.75">
      <c r="A1251" s="334">
        <v>20</v>
      </c>
      <c r="B1251" s="125" t="str">
        <f>+VLOOKUP(A1251,'[1]LISTA FILTRADO'!$A$2:$B$620,2,FALSE)</f>
        <v>Ministerio De Defensa</v>
      </c>
      <c r="C1251" s="126">
        <v>42752</v>
      </c>
      <c r="D1251" s="126" t="s">
        <v>4493</v>
      </c>
      <c r="E1251" s="127" t="s">
        <v>3</v>
      </c>
      <c r="F1251" s="127">
        <v>1466961</v>
      </c>
      <c r="G1251" s="127"/>
      <c r="H1251" s="335" t="s">
        <v>4494</v>
      </c>
      <c r="I1251" s="128">
        <v>0</v>
      </c>
      <c r="J1251" s="128">
        <v>722</v>
      </c>
      <c r="K1251" s="129">
        <f t="shared" si="19"/>
        <v>722</v>
      </c>
      <c r="L1251" s="130" t="s">
        <v>1420</v>
      </c>
    </row>
    <row r="1252" spans="1:12" ht="22.5">
      <c r="A1252" s="334">
        <v>46</v>
      </c>
      <c r="B1252" s="125" t="str">
        <f>+VLOOKUP(A1252,'[1]LISTA FILTRADO'!$A$2:$B$620,2,FALSE)</f>
        <v>Ministerio De Salud</v>
      </c>
      <c r="C1252" s="126">
        <v>42752</v>
      </c>
      <c r="D1252" s="126" t="s">
        <v>4495</v>
      </c>
      <c r="E1252" s="127" t="s">
        <v>3</v>
      </c>
      <c r="F1252" s="127">
        <v>1466981</v>
      </c>
      <c r="G1252" s="127"/>
      <c r="H1252" s="335" t="s">
        <v>4496</v>
      </c>
      <c r="I1252" s="128">
        <v>0</v>
      </c>
      <c r="J1252" s="128">
        <v>0.04</v>
      </c>
      <c r="K1252" s="129">
        <f t="shared" si="19"/>
        <v>0.04</v>
      </c>
      <c r="L1252" s="130" t="s">
        <v>1420</v>
      </c>
    </row>
    <row r="1253" spans="1:12" ht="33.75">
      <c r="A1253" s="334" t="s">
        <v>626</v>
      </c>
      <c r="B1253" s="125" t="str">
        <f>+VLOOKUP(A1253,'[1]LISTA FILTRADO'!$A$2:$B$620,2,FALSE)</f>
        <v>Dirección General De Programación Y Operaciones Del Tesoro</v>
      </c>
      <c r="C1253" s="126">
        <v>42753</v>
      </c>
      <c r="D1253" s="126" t="s">
        <v>4497</v>
      </c>
      <c r="E1253" s="127" t="s">
        <v>3</v>
      </c>
      <c r="F1253" s="127">
        <v>1467161</v>
      </c>
      <c r="G1253" s="127"/>
      <c r="H1253" s="335" t="s">
        <v>4498</v>
      </c>
      <c r="I1253" s="128">
        <v>0</v>
      </c>
      <c r="J1253" s="128">
        <v>943.53</v>
      </c>
      <c r="K1253" s="129">
        <f t="shared" si="19"/>
        <v>943.53</v>
      </c>
      <c r="L1253" s="130" t="s">
        <v>1420</v>
      </c>
    </row>
    <row r="1254" spans="1:12" ht="33.75">
      <c r="A1254" s="334" t="s">
        <v>626</v>
      </c>
      <c r="B1254" s="125" t="str">
        <f>+VLOOKUP(A1254,'[1]LISTA FILTRADO'!$A$2:$B$620,2,FALSE)</f>
        <v>Dirección General De Programación Y Operaciones Del Tesoro</v>
      </c>
      <c r="C1254" s="126">
        <v>42753</v>
      </c>
      <c r="D1254" s="126" t="s">
        <v>4499</v>
      </c>
      <c r="E1254" s="127" t="s">
        <v>3</v>
      </c>
      <c r="F1254" s="127">
        <v>1467163</v>
      </c>
      <c r="G1254" s="127"/>
      <c r="H1254" s="335" t="s">
        <v>4500</v>
      </c>
      <c r="I1254" s="128">
        <v>0</v>
      </c>
      <c r="J1254" s="128">
        <v>5694.32</v>
      </c>
      <c r="K1254" s="129">
        <f t="shared" si="19"/>
        <v>5694.32</v>
      </c>
      <c r="L1254" s="130" t="s">
        <v>1420</v>
      </c>
    </row>
    <row r="1255" spans="1:12" ht="33.75">
      <c r="A1255" s="334" t="s">
        <v>626</v>
      </c>
      <c r="B1255" s="125" t="str">
        <f>+VLOOKUP(A1255,'[1]LISTA FILTRADO'!$A$2:$B$620,2,FALSE)</f>
        <v>Dirección General De Programación Y Operaciones Del Tesoro</v>
      </c>
      <c r="C1255" s="126">
        <v>42753</v>
      </c>
      <c r="D1255" s="126" t="s">
        <v>4501</v>
      </c>
      <c r="E1255" s="127" t="s">
        <v>3</v>
      </c>
      <c r="F1255" s="127">
        <v>1467164</v>
      </c>
      <c r="G1255" s="127"/>
      <c r="H1255" s="335" t="s">
        <v>4502</v>
      </c>
      <c r="I1255" s="128">
        <v>0</v>
      </c>
      <c r="J1255" s="128">
        <v>2205.5700000000002</v>
      </c>
      <c r="K1255" s="129">
        <f t="shared" si="19"/>
        <v>2205.5700000000002</v>
      </c>
      <c r="L1255" s="130" t="s">
        <v>1420</v>
      </c>
    </row>
    <row r="1256" spans="1:12" ht="33.75">
      <c r="A1256" s="334" t="s">
        <v>626</v>
      </c>
      <c r="B1256" s="125" t="str">
        <f>+VLOOKUP(A1256,'[1]LISTA FILTRADO'!$A$2:$B$620,2,FALSE)</f>
        <v>Dirección General De Programación Y Operaciones Del Tesoro</v>
      </c>
      <c r="C1256" s="126">
        <v>42753</v>
      </c>
      <c r="D1256" s="126" t="s">
        <v>4503</v>
      </c>
      <c r="E1256" s="127" t="s">
        <v>3</v>
      </c>
      <c r="F1256" s="127">
        <v>1467165</v>
      </c>
      <c r="G1256" s="127"/>
      <c r="H1256" s="335" t="s">
        <v>4504</v>
      </c>
      <c r="I1256" s="128">
        <v>0</v>
      </c>
      <c r="J1256" s="128">
        <v>2647.39</v>
      </c>
      <c r="K1256" s="129">
        <f t="shared" si="19"/>
        <v>2647.39</v>
      </c>
      <c r="L1256" s="130" t="s">
        <v>1420</v>
      </c>
    </row>
    <row r="1257" spans="1:12" ht="33.75">
      <c r="A1257" s="334" t="s">
        <v>626</v>
      </c>
      <c r="B1257" s="125" t="str">
        <f>+VLOOKUP(A1257,'[1]LISTA FILTRADO'!$A$2:$B$620,2,FALSE)</f>
        <v>Dirección General De Programación Y Operaciones Del Tesoro</v>
      </c>
      <c r="C1257" s="126">
        <v>42753</v>
      </c>
      <c r="D1257" s="126" t="s">
        <v>4505</v>
      </c>
      <c r="E1257" s="127" t="s">
        <v>3</v>
      </c>
      <c r="F1257" s="127">
        <v>1467168</v>
      </c>
      <c r="G1257" s="127"/>
      <c r="H1257" s="335" t="s">
        <v>4506</v>
      </c>
      <c r="I1257" s="128">
        <v>0</v>
      </c>
      <c r="J1257" s="128">
        <v>1384.6</v>
      </c>
      <c r="K1257" s="129">
        <f t="shared" si="19"/>
        <v>1384.6</v>
      </c>
      <c r="L1257" s="130" t="s">
        <v>1420</v>
      </c>
    </row>
    <row r="1258" spans="1:12" ht="33.75">
      <c r="A1258" s="334" t="s">
        <v>626</v>
      </c>
      <c r="B1258" s="125" t="str">
        <f>+VLOOKUP(A1258,'[1]LISTA FILTRADO'!$A$2:$B$620,2,FALSE)</f>
        <v>Dirección General De Programación Y Operaciones Del Tesoro</v>
      </c>
      <c r="C1258" s="126">
        <v>42753</v>
      </c>
      <c r="D1258" s="126" t="s">
        <v>4507</v>
      </c>
      <c r="E1258" s="127" t="s">
        <v>3</v>
      </c>
      <c r="F1258" s="127">
        <v>1467174</v>
      </c>
      <c r="G1258" s="127"/>
      <c r="H1258" s="335" t="s">
        <v>4508</v>
      </c>
      <c r="I1258" s="128">
        <v>0</v>
      </c>
      <c r="J1258" s="128">
        <v>512.61</v>
      </c>
      <c r="K1258" s="129">
        <f t="shared" si="19"/>
        <v>512.61</v>
      </c>
      <c r="L1258" s="130" t="s">
        <v>1420</v>
      </c>
    </row>
    <row r="1259" spans="1:12" ht="33.75">
      <c r="A1259" s="334" t="s">
        <v>626</v>
      </c>
      <c r="B1259" s="125" t="str">
        <f>+VLOOKUP(A1259,'[1]LISTA FILTRADO'!$A$2:$B$620,2,FALSE)</f>
        <v>Dirección General De Programación Y Operaciones Del Tesoro</v>
      </c>
      <c r="C1259" s="126">
        <v>42753</v>
      </c>
      <c r="D1259" s="126" t="s">
        <v>4509</v>
      </c>
      <c r="E1259" s="127" t="s">
        <v>3</v>
      </c>
      <c r="F1259" s="127">
        <v>1467176</v>
      </c>
      <c r="G1259" s="127"/>
      <c r="H1259" s="335" t="s">
        <v>4510</v>
      </c>
      <c r="I1259" s="128">
        <v>0</v>
      </c>
      <c r="J1259" s="128">
        <v>6376.66</v>
      </c>
      <c r="K1259" s="129">
        <f t="shared" si="19"/>
        <v>6376.66</v>
      </c>
      <c r="L1259" s="130" t="s">
        <v>1420</v>
      </c>
    </row>
    <row r="1260" spans="1:12" ht="22.5">
      <c r="A1260" s="334">
        <v>291</v>
      </c>
      <c r="B1260" s="125" t="str">
        <f>+VLOOKUP(A1260,'[1]LISTA FILTRADO'!$A$2:$B$620,2,FALSE)</f>
        <v>Administradora Boliviana De Carreteras</v>
      </c>
      <c r="C1260" s="126">
        <v>42753</v>
      </c>
      <c r="D1260" s="126" t="s">
        <v>4511</v>
      </c>
      <c r="E1260" s="127" t="s">
        <v>3</v>
      </c>
      <c r="F1260" s="127">
        <v>1467184</v>
      </c>
      <c r="G1260" s="127"/>
      <c r="H1260" s="335" t="s">
        <v>4512</v>
      </c>
      <c r="I1260" s="128">
        <v>0</v>
      </c>
      <c r="J1260" s="128">
        <v>600</v>
      </c>
      <c r="K1260" s="129">
        <f t="shared" si="19"/>
        <v>600</v>
      </c>
      <c r="L1260" s="130" t="s">
        <v>1420</v>
      </c>
    </row>
    <row r="1261" spans="1:12" ht="33.75">
      <c r="A1261" s="334">
        <v>682</v>
      </c>
      <c r="B1261" s="125" t="str">
        <f>+VLOOKUP(A1261,'[1]LISTA FILTRADO'!$A$2:$B$620,2,FALSE)</f>
        <v>Defensoría Del Pueblo</v>
      </c>
      <c r="C1261" s="126">
        <v>42753</v>
      </c>
      <c r="D1261" s="126" t="s">
        <v>4513</v>
      </c>
      <c r="E1261" s="127" t="s">
        <v>3</v>
      </c>
      <c r="F1261" s="127">
        <v>1467205</v>
      </c>
      <c r="G1261" s="127"/>
      <c r="H1261" s="335" t="s">
        <v>4514</v>
      </c>
      <c r="I1261" s="128">
        <v>0</v>
      </c>
      <c r="J1261" s="128">
        <v>146.49</v>
      </c>
      <c r="K1261" s="129">
        <f t="shared" si="19"/>
        <v>146.49</v>
      </c>
      <c r="L1261" s="130" t="s">
        <v>1420</v>
      </c>
    </row>
    <row r="1262" spans="1:12" ht="33.75">
      <c r="A1262" s="334">
        <v>373</v>
      </c>
      <c r="B1262" s="125" t="str">
        <f>+VLOOKUP(A1262,'[1]LISTA FILTRADO'!$A$2:$B$620,2,FALSE)</f>
        <v>Fondo de Desarrollo Indigena</v>
      </c>
      <c r="C1262" s="126">
        <v>42753</v>
      </c>
      <c r="D1262" s="126" t="s">
        <v>4515</v>
      </c>
      <c r="E1262" s="127" t="s">
        <v>3</v>
      </c>
      <c r="F1262" s="127">
        <v>1467261</v>
      </c>
      <c r="G1262" s="127"/>
      <c r="H1262" s="335" t="s">
        <v>4516</v>
      </c>
      <c r="I1262" s="128">
        <v>0</v>
      </c>
      <c r="J1262" s="128">
        <v>8004</v>
      </c>
      <c r="K1262" s="129">
        <f t="shared" si="19"/>
        <v>8004</v>
      </c>
      <c r="L1262" s="130" t="s">
        <v>1420</v>
      </c>
    </row>
    <row r="1263" spans="1:12" ht="22.5">
      <c r="A1263" s="334">
        <v>133</v>
      </c>
      <c r="B1263" s="125" t="str">
        <f>+VLOOKUP(A1263,'[1]LISTA FILTRADO'!$A$2:$B$620,2,FALSE)</f>
        <v>Lotería Nacional De Beneficencia Y Salubridad</v>
      </c>
      <c r="C1263" s="126">
        <v>42753</v>
      </c>
      <c r="D1263" s="126" t="s">
        <v>4517</v>
      </c>
      <c r="E1263" s="127" t="s">
        <v>3</v>
      </c>
      <c r="F1263" s="127">
        <v>1467105</v>
      </c>
      <c r="G1263" s="127"/>
      <c r="H1263" s="335" t="s">
        <v>4518</v>
      </c>
      <c r="I1263" s="128">
        <v>0</v>
      </c>
      <c r="J1263" s="128">
        <v>17</v>
      </c>
      <c r="K1263" s="129">
        <f t="shared" si="19"/>
        <v>17</v>
      </c>
      <c r="L1263" s="130" t="s">
        <v>1420</v>
      </c>
    </row>
    <row r="1264" spans="1:12" ht="22.5">
      <c r="A1264" s="334">
        <v>526</v>
      </c>
      <c r="B1264" s="125" t="str">
        <f>+VLOOKUP(A1264,'[1]LISTA FILTRADO'!$A$2:$B$620,2,FALSE)</f>
        <v>Bolivia Tv</v>
      </c>
      <c r="C1264" s="126">
        <v>42753</v>
      </c>
      <c r="D1264" s="126" t="s">
        <v>4519</v>
      </c>
      <c r="E1264" s="127" t="s">
        <v>3</v>
      </c>
      <c r="F1264" s="127">
        <v>1467137</v>
      </c>
      <c r="G1264" s="127"/>
      <c r="H1264" s="335" t="s">
        <v>4520</v>
      </c>
      <c r="I1264" s="128">
        <v>0</v>
      </c>
      <c r="J1264" s="128">
        <v>45</v>
      </c>
      <c r="K1264" s="129">
        <f t="shared" si="19"/>
        <v>45</v>
      </c>
      <c r="L1264" s="130" t="s">
        <v>1420</v>
      </c>
    </row>
    <row r="1265" spans="1:12" ht="33.75">
      <c r="A1265" s="334" t="s">
        <v>626</v>
      </c>
      <c r="B1265" s="125" t="str">
        <f>+VLOOKUP(A1265,'[1]LISTA FILTRADO'!$A$2:$B$620,2,FALSE)</f>
        <v>Dirección General De Programación Y Operaciones Del Tesoro</v>
      </c>
      <c r="C1265" s="126">
        <v>42753</v>
      </c>
      <c r="D1265" s="126" t="s">
        <v>4521</v>
      </c>
      <c r="E1265" s="127" t="s">
        <v>3</v>
      </c>
      <c r="F1265" s="127">
        <v>1467177</v>
      </c>
      <c r="G1265" s="127"/>
      <c r="H1265" s="335" t="s">
        <v>4522</v>
      </c>
      <c r="I1265" s="128">
        <v>0</v>
      </c>
      <c r="J1265" s="128">
        <v>3028.78</v>
      </c>
      <c r="K1265" s="129">
        <f t="shared" si="19"/>
        <v>3028.78</v>
      </c>
      <c r="L1265" s="130" t="s">
        <v>1420</v>
      </c>
    </row>
    <row r="1266" spans="1:12" ht="33.75">
      <c r="A1266" s="334" t="s">
        <v>626</v>
      </c>
      <c r="B1266" s="125" t="str">
        <f>+VLOOKUP(A1266,'[1]LISTA FILTRADO'!$A$2:$B$620,2,FALSE)</f>
        <v>Dirección General De Programación Y Operaciones Del Tesoro</v>
      </c>
      <c r="C1266" s="126">
        <v>42753</v>
      </c>
      <c r="D1266" s="126" t="s">
        <v>4523</v>
      </c>
      <c r="E1266" s="127" t="s">
        <v>3</v>
      </c>
      <c r="F1266" s="127">
        <v>1467178</v>
      </c>
      <c r="G1266" s="127"/>
      <c r="H1266" s="335" t="s">
        <v>4524</v>
      </c>
      <c r="I1266" s="128">
        <v>0</v>
      </c>
      <c r="J1266" s="128">
        <v>224.68</v>
      </c>
      <c r="K1266" s="129">
        <f t="shared" si="19"/>
        <v>224.68</v>
      </c>
      <c r="L1266" s="130" t="s">
        <v>1420</v>
      </c>
    </row>
    <row r="1267" spans="1:12" ht="22.5">
      <c r="A1267" s="334">
        <v>223</v>
      </c>
      <c r="B1267" s="125" t="str">
        <f>+VLOOKUP(A1267,'[1]LISTA FILTRADO'!$A$2:$B$620,2,FALSE)</f>
        <v>Fondo Nacional De Desarrollo Forestal</v>
      </c>
      <c r="C1267" s="126">
        <v>42753</v>
      </c>
      <c r="D1267" s="126" t="s">
        <v>4525</v>
      </c>
      <c r="E1267" s="127" t="s">
        <v>3</v>
      </c>
      <c r="F1267" s="127">
        <v>1467235</v>
      </c>
      <c r="G1267" s="127"/>
      <c r="H1267" s="335" t="s">
        <v>4526</v>
      </c>
      <c r="I1267" s="128">
        <v>0</v>
      </c>
      <c r="J1267" s="128">
        <v>2500</v>
      </c>
      <c r="K1267" s="129">
        <f t="shared" si="19"/>
        <v>2500</v>
      </c>
      <c r="L1267" s="130" t="s">
        <v>1420</v>
      </c>
    </row>
    <row r="1268" spans="1:12" ht="22.5">
      <c r="A1268" s="334">
        <v>223</v>
      </c>
      <c r="B1268" s="125" t="str">
        <f>+VLOOKUP(A1268,'[1]LISTA FILTRADO'!$A$2:$B$620,2,FALSE)</f>
        <v>Fondo Nacional De Desarrollo Forestal</v>
      </c>
      <c r="C1268" s="126">
        <v>42753</v>
      </c>
      <c r="D1268" s="126" t="s">
        <v>4527</v>
      </c>
      <c r="E1268" s="127" t="s">
        <v>3</v>
      </c>
      <c r="F1268" s="127">
        <v>1467239</v>
      </c>
      <c r="G1268" s="127"/>
      <c r="H1268" s="335" t="s">
        <v>4528</v>
      </c>
      <c r="I1268" s="128">
        <v>0</v>
      </c>
      <c r="J1268" s="128">
        <v>391</v>
      </c>
      <c r="K1268" s="129">
        <f t="shared" si="19"/>
        <v>391</v>
      </c>
      <c r="L1268" s="130" t="s">
        <v>1420</v>
      </c>
    </row>
    <row r="1269" spans="1:12" ht="22.5">
      <c r="A1269" s="334">
        <v>223</v>
      </c>
      <c r="B1269" s="125" t="str">
        <f>+VLOOKUP(A1269,'[1]LISTA FILTRADO'!$A$2:$B$620,2,FALSE)</f>
        <v>Fondo Nacional De Desarrollo Forestal</v>
      </c>
      <c r="C1269" s="126">
        <v>42753</v>
      </c>
      <c r="D1269" s="126" t="s">
        <v>4529</v>
      </c>
      <c r="E1269" s="127" t="s">
        <v>3</v>
      </c>
      <c r="F1269" s="127">
        <v>1467242</v>
      </c>
      <c r="G1269" s="127"/>
      <c r="H1269" s="335" t="s">
        <v>4530</v>
      </c>
      <c r="I1269" s="128">
        <v>0</v>
      </c>
      <c r="J1269" s="128">
        <v>778</v>
      </c>
      <c r="K1269" s="129">
        <f t="shared" si="19"/>
        <v>778</v>
      </c>
      <c r="L1269" s="130" t="s">
        <v>1420</v>
      </c>
    </row>
    <row r="1270" spans="1:12" ht="33.75">
      <c r="A1270" s="334">
        <v>344</v>
      </c>
      <c r="B1270" s="125" t="str">
        <f>+VLOOKUP(A1270,'[1]LISTA FILTRADO'!$A$2:$B$620,2,FALSE)</f>
        <v>Instituto Plurinacional De Estudio De Lenguas Y Culturas</v>
      </c>
      <c r="C1270" s="126">
        <v>42753</v>
      </c>
      <c r="D1270" s="126" t="s">
        <v>4531</v>
      </c>
      <c r="E1270" s="127" t="s">
        <v>3</v>
      </c>
      <c r="F1270" s="127">
        <v>1467252</v>
      </c>
      <c r="G1270" s="127"/>
      <c r="H1270" s="335" t="s">
        <v>4532</v>
      </c>
      <c r="I1270" s="128">
        <v>0</v>
      </c>
      <c r="J1270" s="128">
        <v>49.15</v>
      </c>
      <c r="K1270" s="129">
        <f t="shared" si="19"/>
        <v>49.15</v>
      </c>
      <c r="L1270" s="130" t="s">
        <v>1420</v>
      </c>
    </row>
    <row r="1271" spans="1:12" ht="33.75">
      <c r="A1271" s="334">
        <v>344</v>
      </c>
      <c r="B1271" s="125" t="str">
        <f>+VLOOKUP(A1271,'[1]LISTA FILTRADO'!$A$2:$B$620,2,FALSE)</f>
        <v>Instituto Plurinacional De Estudio De Lenguas Y Culturas</v>
      </c>
      <c r="C1271" s="126">
        <v>42753</v>
      </c>
      <c r="D1271" s="126" t="s">
        <v>4533</v>
      </c>
      <c r="E1271" s="127" t="s">
        <v>3</v>
      </c>
      <c r="F1271" s="127">
        <v>1467256</v>
      </c>
      <c r="G1271" s="127"/>
      <c r="H1271" s="335" t="s">
        <v>4532</v>
      </c>
      <c r="I1271" s="128">
        <v>0</v>
      </c>
      <c r="J1271" s="128">
        <v>1361.06</v>
      </c>
      <c r="K1271" s="129">
        <f t="shared" si="19"/>
        <v>1361.06</v>
      </c>
      <c r="L1271" s="130" t="s">
        <v>1420</v>
      </c>
    </row>
    <row r="1272" spans="1:12" ht="33.75">
      <c r="A1272" s="334" t="s">
        <v>626</v>
      </c>
      <c r="B1272" s="125" t="str">
        <f>+VLOOKUP(A1272,'[1]LISTA FILTRADO'!$A$2:$B$620,2,FALSE)</f>
        <v>Dirección General De Programación Y Operaciones Del Tesoro</v>
      </c>
      <c r="C1272" s="126">
        <v>42753</v>
      </c>
      <c r="D1272" s="126" t="s">
        <v>4534</v>
      </c>
      <c r="E1272" s="127" t="s">
        <v>3</v>
      </c>
      <c r="F1272" s="127">
        <v>1467342</v>
      </c>
      <c r="G1272" s="127"/>
      <c r="H1272" s="335" t="s">
        <v>4535</v>
      </c>
      <c r="I1272" s="128">
        <v>0</v>
      </c>
      <c r="J1272" s="128">
        <v>3899.2</v>
      </c>
      <c r="K1272" s="129">
        <f t="shared" si="19"/>
        <v>3899.2</v>
      </c>
      <c r="L1272" s="130" t="s">
        <v>1420</v>
      </c>
    </row>
    <row r="1273" spans="1:12" ht="33.75">
      <c r="A1273" s="334" t="s">
        <v>626</v>
      </c>
      <c r="B1273" s="125" t="str">
        <f>+VLOOKUP(A1273,'[1]LISTA FILTRADO'!$A$2:$B$620,2,FALSE)</f>
        <v>Dirección General De Programación Y Operaciones Del Tesoro</v>
      </c>
      <c r="C1273" s="126">
        <v>42753</v>
      </c>
      <c r="D1273" s="126" t="s">
        <v>4536</v>
      </c>
      <c r="E1273" s="127" t="s">
        <v>3</v>
      </c>
      <c r="F1273" s="127">
        <v>1467351</v>
      </c>
      <c r="G1273" s="127"/>
      <c r="H1273" s="335" t="s">
        <v>4537</v>
      </c>
      <c r="I1273" s="128">
        <v>0</v>
      </c>
      <c r="J1273" s="128">
        <v>6452.99</v>
      </c>
      <c r="K1273" s="129">
        <f t="shared" si="19"/>
        <v>6452.99</v>
      </c>
      <c r="L1273" s="130" t="s">
        <v>1420</v>
      </c>
    </row>
    <row r="1274" spans="1:12" ht="33.75">
      <c r="A1274" s="334" t="s">
        <v>626</v>
      </c>
      <c r="B1274" s="125" t="str">
        <f>+VLOOKUP(A1274,'[1]LISTA FILTRADO'!$A$2:$B$620,2,FALSE)</f>
        <v>Dirección General De Programación Y Operaciones Del Tesoro</v>
      </c>
      <c r="C1274" s="126">
        <v>42753</v>
      </c>
      <c r="D1274" s="126" t="s">
        <v>4538</v>
      </c>
      <c r="E1274" s="127" t="s">
        <v>3</v>
      </c>
      <c r="F1274" s="127">
        <v>1467376</v>
      </c>
      <c r="G1274" s="127"/>
      <c r="H1274" s="335" t="s">
        <v>4539</v>
      </c>
      <c r="I1274" s="128">
        <v>0</v>
      </c>
      <c r="J1274" s="128">
        <v>1000</v>
      </c>
      <c r="K1274" s="129">
        <f t="shared" si="19"/>
        <v>1000</v>
      </c>
      <c r="L1274" s="130" t="s">
        <v>1420</v>
      </c>
    </row>
    <row r="1275" spans="1:12" ht="33.75">
      <c r="A1275" s="334" t="s">
        <v>626</v>
      </c>
      <c r="B1275" s="125" t="str">
        <f>+VLOOKUP(A1275,'[1]LISTA FILTRADO'!$A$2:$B$620,2,FALSE)</f>
        <v>Dirección General De Programación Y Operaciones Del Tesoro</v>
      </c>
      <c r="C1275" s="126">
        <v>42753</v>
      </c>
      <c r="D1275" s="126" t="s">
        <v>4540</v>
      </c>
      <c r="E1275" s="127" t="s">
        <v>3</v>
      </c>
      <c r="F1275" s="127">
        <v>1467383</v>
      </c>
      <c r="G1275" s="127"/>
      <c r="H1275" s="335" t="s">
        <v>4541</v>
      </c>
      <c r="I1275" s="128">
        <v>0</v>
      </c>
      <c r="J1275" s="128">
        <v>7173.75</v>
      </c>
      <c r="K1275" s="129">
        <f t="shared" si="19"/>
        <v>7173.75</v>
      </c>
      <c r="L1275" s="130" t="s">
        <v>1420</v>
      </c>
    </row>
    <row r="1276" spans="1:12" ht="22.5">
      <c r="A1276" s="334">
        <v>223</v>
      </c>
      <c r="B1276" s="125" t="str">
        <f>+VLOOKUP(A1276,'[1]LISTA FILTRADO'!$A$2:$B$620,2,FALSE)</f>
        <v>Fondo Nacional De Desarrollo Forestal</v>
      </c>
      <c r="C1276" s="126">
        <v>42753</v>
      </c>
      <c r="D1276" s="126" t="s">
        <v>4542</v>
      </c>
      <c r="E1276" s="127" t="s">
        <v>3</v>
      </c>
      <c r="F1276" s="127">
        <v>1467398</v>
      </c>
      <c r="G1276" s="127"/>
      <c r="H1276" s="335" t="s">
        <v>4543</v>
      </c>
      <c r="I1276" s="128">
        <v>0</v>
      </c>
      <c r="J1276" s="128">
        <v>1073</v>
      </c>
      <c r="K1276" s="129">
        <f t="shared" si="19"/>
        <v>1073</v>
      </c>
      <c r="L1276" s="130" t="s">
        <v>1420</v>
      </c>
    </row>
    <row r="1277" spans="1:12" ht="22.5">
      <c r="A1277" s="334">
        <v>526</v>
      </c>
      <c r="B1277" s="125" t="str">
        <f>+VLOOKUP(A1277,'[1]LISTA FILTRADO'!$A$2:$B$620,2,FALSE)</f>
        <v>Bolivia Tv</v>
      </c>
      <c r="C1277" s="126">
        <v>42753</v>
      </c>
      <c r="D1277" s="126" t="s">
        <v>4544</v>
      </c>
      <c r="E1277" s="127" t="s">
        <v>3</v>
      </c>
      <c r="F1277" s="127">
        <v>1467410</v>
      </c>
      <c r="G1277" s="127"/>
      <c r="H1277" s="335" t="s">
        <v>4545</v>
      </c>
      <c r="I1277" s="128">
        <v>0</v>
      </c>
      <c r="J1277" s="128">
        <v>297.33999999999997</v>
      </c>
      <c r="K1277" s="129">
        <f t="shared" si="19"/>
        <v>297.33999999999997</v>
      </c>
      <c r="L1277" s="130" t="s">
        <v>1420</v>
      </c>
    </row>
    <row r="1278" spans="1:12" ht="33.75">
      <c r="A1278" s="334" t="s">
        <v>626</v>
      </c>
      <c r="B1278" s="125" t="str">
        <f>+VLOOKUP(A1278,'[1]LISTA FILTRADO'!$A$2:$B$620,2,FALSE)</f>
        <v>Dirección General De Programación Y Operaciones Del Tesoro</v>
      </c>
      <c r="C1278" s="126">
        <v>42753</v>
      </c>
      <c r="D1278" s="126" t="s">
        <v>4546</v>
      </c>
      <c r="E1278" s="127" t="s">
        <v>3</v>
      </c>
      <c r="F1278" s="127">
        <v>1467471</v>
      </c>
      <c r="G1278" s="127"/>
      <c r="H1278" s="335" t="s">
        <v>4547</v>
      </c>
      <c r="I1278" s="128">
        <v>0</v>
      </c>
      <c r="J1278" s="128">
        <v>18</v>
      </c>
      <c r="K1278" s="129">
        <f t="shared" si="19"/>
        <v>18</v>
      </c>
      <c r="L1278" s="130" t="s">
        <v>1420</v>
      </c>
    </row>
    <row r="1279" spans="1:12" ht="33.75">
      <c r="A1279" s="334">
        <v>130</v>
      </c>
      <c r="B1279" s="125" t="str">
        <f>+VLOOKUP(A1279,'[1]LISTA FILTRADO'!$A$2:$B$620,2,FALSE)</f>
        <v>Fondo De Financiamiento Para La Minería</v>
      </c>
      <c r="C1279" s="126">
        <v>42754</v>
      </c>
      <c r="D1279" s="126" t="s">
        <v>4548</v>
      </c>
      <c r="E1279" s="127" t="s">
        <v>3</v>
      </c>
      <c r="F1279" s="127">
        <v>1467619</v>
      </c>
      <c r="G1279" s="127"/>
      <c r="H1279" s="335" t="s">
        <v>4549</v>
      </c>
      <c r="I1279" s="128">
        <v>0</v>
      </c>
      <c r="J1279" s="128">
        <v>168771.31</v>
      </c>
      <c r="K1279" s="129">
        <f t="shared" si="19"/>
        <v>168771.31</v>
      </c>
      <c r="L1279" s="130" t="s">
        <v>1420</v>
      </c>
    </row>
    <row r="1280" spans="1:12" ht="22.5">
      <c r="A1280" s="334">
        <v>130</v>
      </c>
      <c r="B1280" s="125" t="str">
        <f>+VLOOKUP(A1280,'[1]LISTA FILTRADO'!$A$2:$B$620,2,FALSE)</f>
        <v>Fondo De Financiamiento Para La Minería</v>
      </c>
      <c r="C1280" s="126">
        <v>42754</v>
      </c>
      <c r="D1280" s="126" t="s">
        <v>4550</v>
      </c>
      <c r="E1280" s="127" t="s">
        <v>3</v>
      </c>
      <c r="F1280" s="127">
        <v>1467623</v>
      </c>
      <c r="G1280" s="127"/>
      <c r="H1280" s="335" t="s">
        <v>4551</v>
      </c>
      <c r="I1280" s="128">
        <v>0</v>
      </c>
      <c r="J1280" s="128">
        <v>688336.35</v>
      </c>
      <c r="K1280" s="129">
        <f t="shared" si="19"/>
        <v>688336.35</v>
      </c>
      <c r="L1280" s="130" t="s">
        <v>1420</v>
      </c>
    </row>
    <row r="1281" spans="1:12" ht="33.75">
      <c r="A1281" s="334" t="s">
        <v>626</v>
      </c>
      <c r="B1281" s="125" t="str">
        <f>+VLOOKUP(A1281,'[1]LISTA FILTRADO'!$A$2:$B$620,2,FALSE)</f>
        <v>Dirección General De Programación Y Operaciones Del Tesoro</v>
      </c>
      <c r="C1281" s="126">
        <v>42754</v>
      </c>
      <c r="D1281" s="126" t="s">
        <v>4552</v>
      </c>
      <c r="E1281" s="127" t="s">
        <v>3</v>
      </c>
      <c r="F1281" s="127">
        <v>1467694</v>
      </c>
      <c r="G1281" s="127"/>
      <c r="H1281" s="335" t="s">
        <v>4553</v>
      </c>
      <c r="I1281" s="128">
        <v>0</v>
      </c>
      <c r="J1281" s="128">
        <v>1098.28</v>
      </c>
      <c r="K1281" s="129">
        <f t="shared" si="19"/>
        <v>1098.28</v>
      </c>
      <c r="L1281" s="130" t="s">
        <v>1420</v>
      </c>
    </row>
    <row r="1282" spans="1:12" ht="33.75">
      <c r="A1282" s="334" t="s">
        <v>626</v>
      </c>
      <c r="B1282" s="125" t="str">
        <f>+VLOOKUP(A1282,'[1]LISTA FILTRADO'!$A$2:$B$620,2,FALSE)</f>
        <v>Dirección General De Programación Y Operaciones Del Tesoro</v>
      </c>
      <c r="C1282" s="126">
        <v>42754</v>
      </c>
      <c r="D1282" s="126" t="s">
        <v>4554</v>
      </c>
      <c r="E1282" s="127" t="s">
        <v>3</v>
      </c>
      <c r="F1282" s="127">
        <v>1467699</v>
      </c>
      <c r="G1282" s="127"/>
      <c r="H1282" s="335" t="s">
        <v>4555</v>
      </c>
      <c r="I1282" s="128">
        <v>0</v>
      </c>
      <c r="J1282" s="128">
        <v>1049.94</v>
      </c>
      <c r="K1282" s="129">
        <f t="shared" si="19"/>
        <v>1049.94</v>
      </c>
      <c r="L1282" s="130" t="s">
        <v>1420</v>
      </c>
    </row>
    <row r="1283" spans="1:12" ht="33.75">
      <c r="A1283" s="334" t="s">
        <v>626</v>
      </c>
      <c r="B1283" s="125" t="str">
        <f>+VLOOKUP(A1283,'[1]LISTA FILTRADO'!$A$2:$B$620,2,FALSE)</f>
        <v>Dirección General De Programación Y Operaciones Del Tesoro</v>
      </c>
      <c r="C1283" s="126">
        <v>42754</v>
      </c>
      <c r="D1283" s="126" t="s">
        <v>4556</v>
      </c>
      <c r="E1283" s="127" t="s">
        <v>3</v>
      </c>
      <c r="F1283" s="127">
        <v>1467701</v>
      </c>
      <c r="G1283" s="127"/>
      <c r="H1283" s="335" t="s">
        <v>4557</v>
      </c>
      <c r="I1283" s="128">
        <v>0</v>
      </c>
      <c r="J1283" s="128">
        <v>2746.12</v>
      </c>
      <c r="K1283" s="129">
        <f t="shared" si="19"/>
        <v>2746.12</v>
      </c>
      <c r="L1283" s="130" t="s">
        <v>1420</v>
      </c>
    </row>
    <row r="1284" spans="1:12" ht="33.75">
      <c r="A1284" s="334" t="s">
        <v>626</v>
      </c>
      <c r="B1284" s="125" t="str">
        <f>+VLOOKUP(A1284,'[1]LISTA FILTRADO'!$A$2:$B$620,2,FALSE)</f>
        <v>Dirección General De Programación Y Operaciones Del Tesoro</v>
      </c>
      <c r="C1284" s="126">
        <v>42754</v>
      </c>
      <c r="D1284" s="126" t="s">
        <v>4558</v>
      </c>
      <c r="E1284" s="127" t="s">
        <v>3</v>
      </c>
      <c r="F1284" s="127">
        <v>1467703</v>
      </c>
      <c r="G1284" s="127"/>
      <c r="H1284" s="335" t="s">
        <v>4559</v>
      </c>
      <c r="I1284" s="128">
        <v>0</v>
      </c>
      <c r="J1284" s="128">
        <v>768.48</v>
      </c>
      <c r="K1284" s="129">
        <f t="shared" si="19"/>
        <v>768.48</v>
      </c>
      <c r="L1284" s="130" t="s">
        <v>1420</v>
      </c>
    </row>
    <row r="1285" spans="1:12" ht="33.75">
      <c r="A1285" s="334">
        <v>582</v>
      </c>
      <c r="B1285" s="125" t="str">
        <f>+VLOOKUP(A1285,'[1]LISTA FILTRADO'!$A$2:$B$620,2,FALSE)</f>
        <v>Empresa Boliviana De Almendras Y Derivados</v>
      </c>
      <c r="C1285" s="126">
        <v>42754</v>
      </c>
      <c r="D1285" s="126" t="s">
        <v>4560</v>
      </c>
      <c r="E1285" s="127" t="s">
        <v>3</v>
      </c>
      <c r="F1285" s="127">
        <v>1467741</v>
      </c>
      <c r="G1285" s="127"/>
      <c r="H1285" s="335" t="s">
        <v>4561</v>
      </c>
      <c r="I1285" s="128">
        <v>0</v>
      </c>
      <c r="J1285" s="128">
        <v>3000</v>
      </c>
      <c r="K1285" s="129">
        <f t="shared" si="19"/>
        <v>3000</v>
      </c>
      <c r="L1285" s="130" t="s">
        <v>1420</v>
      </c>
    </row>
    <row r="1286" spans="1:12" ht="33.75">
      <c r="A1286" s="334">
        <v>582</v>
      </c>
      <c r="B1286" s="125" t="str">
        <f>+VLOOKUP(A1286,'[1]LISTA FILTRADO'!$A$2:$B$620,2,FALSE)</f>
        <v>Empresa Boliviana De Almendras Y Derivados</v>
      </c>
      <c r="C1286" s="126">
        <v>42754</v>
      </c>
      <c r="D1286" s="126" t="s">
        <v>4562</v>
      </c>
      <c r="E1286" s="127" t="s">
        <v>3</v>
      </c>
      <c r="F1286" s="127">
        <v>1467744</v>
      </c>
      <c r="G1286" s="127"/>
      <c r="H1286" s="335" t="s">
        <v>4563</v>
      </c>
      <c r="I1286" s="128">
        <v>0</v>
      </c>
      <c r="J1286" s="128">
        <v>48650</v>
      </c>
      <c r="K1286" s="129">
        <f t="shared" si="19"/>
        <v>48650</v>
      </c>
      <c r="L1286" s="130" t="s">
        <v>1420</v>
      </c>
    </row>
    <row r="1287" spans="1:12" ht="33.75">
      <c r="A1287" s="334">
        <v>582</v>
      </c>
      <c r="B1287" s="125" t="str">
        <f>+VLOOKUP(A1287,'[1]LISTA FILTRADO'!$A$2:$B$620,2,FALSE)</f>
        <v>Empresa Boliviana De Almendras Y Derivados</v>
      </c>
      <c r="C1287" s="126">
        <v>42754</v>
      </c>
      <c r="D1287" s="126" t="s">
        <v>4564</v>
      </c>
      <c r="E1287" s="127" t="s">
        <v>3</v>
      </c>
      <c r="F1287" s="127">
        <v>1467759</v>
      </c>
      <c r="G1287" s="127"/>
      <c r="H1287" s="335" t="s">
        <v>4565</v>
      </c>
      <c r="I1287" s="128">
        <v>0</v>
      </c>
      <c r="J1287" s="128">
        <v>1656</v>
      </c>
      <c r="K1287" s="129">
        <f t="shared" si="19"/>
        <v>1656</v>
      </c>
      <c r="L1287" s="130" t="s">
        <v>1420</v>
      </c>
    </row>
    <row r="1288" spans="1:12" ht="33.75">
      <c r="A1288" s="334">
        <v>582</v>
      </c>
      <c r="B1288" s="125" t="str">
        <f>+VLOOKUP(A1288,'[1]LISTA FILTRADO'!$A$2:$B$620,2,FALSE)</f>
        <v>Empresa Boliviana De Almendras Y Derivados</v>
      </c>
      <c r="C1288" s="126">
        <v>42754</v>
      </c>
      <c r="D1288" s="126" t="s">
        <v>4566</v>
      </c>
      <c r="E1288" s="127" t="s">
        <v>3</v>
      </c>
      <c r="F1288" s="127">
        <v>1467761</v>
      </c>
      <c r="G1288" s="127"/>
      <c r="H1288" s="335" t="s">
        <v>4567</v>
      </c>
      <c r="I1288" s="128">
        <v>0</v>
      </c>
      <c r="J1288" s="128">
        <v>72775</v>
      </c>
      <c r="K1288" s="129">
        <f t="shared" si="19"/>
        <v>72775</v>
      </c>
      <c r="L1288" s="130" t="s">
        <v>1420</v>
      </c>
    </row>
    <row r="1289" spans="1:12" ht="33.75">
      <c r="A1289" s="334">
        <v>291</v>
      </c>
      <c r="B1289" s="125" t="str">
        <f>+VLOOKUP(A1289,'[1]LISTA FILTRADO'!$A$2:$B$620,2,FALSE)</f>
        <v>Administradora Boliviana De Carreteras</v>
      </c>
      <c r="C1289" s="126">
        <v>42754</v>
      </c>
      <c r="D1289" s="126" t="s">
        <v>4568</v>
      </c>
      <c r="E1289" s="127" t="s">
        <v>3</v>
      </c>
      <c r="F1289" s="127">
        <v>1467762</v>
      </c>
      <c r="G1289" s="127"/>
      <c r="H1289" s="335" t="s">
        <v>4569</v>
      </c>
      <c r="I1289" s="128">
        <v>0</v>
      </c>
      <c r="J1289" s="128">
        <v>4564.25</v>
      </c>
      <c r="K1289" s="129">
        <f t="shared" ref="K1289:K1352" si="20">+I1289+J1289</f>
        <v>4564.25</v>
      </c>
      <c r="L1289" s="130" t="s">
        <v>1420</v>
      </c>
    </row>
    <row r="1290" spans="1:12" ht="33.75">
      <c r="A1290" s="334">
        <v>590</v>
      </c>
      <c r="B1290" s="125" t="str">
        <f>+VLOOKUP(A1290,'[1]LISTA FILTRADO'!$A$2:$B$620,2,FALSE)</f>
        <v>Empresa Pública "Quipus"</v>
      </c>
      <c r="C1290" s="126">
        <v>42754</v>
      </c>
      <c r="D1290" s="126" t="s">
        <v>4570</v>
      </c>
      <c r="E1290" s="127" t="s">
        <v>3</v>
      </c>
      <c r="F1290" s="127">
        <v>1467766</v>
      </c>
      <c r="G1290" s="127"/>
      <c r="H1290" s="335" t="s">
        <v>4571</v>
      </c>
      <c r="I1290" s="128">
        <v>0</v>
      </c>
      <c r="J1290" s="128">
        <v>32961.18</v>
      </c>
      <c r="K1290" s="129">
        <f t="shared" si="20"/>
        <v>32961.18</v>
      </c>
      <c r="L1290" s="130" t="s">
        <v>1420</v>
      </c>
    </row>
    <row r="1291" spans="1:12" ht="33.75">
      <c r="A1291" s="334" t="s">
        <v>626</v>
      </c>
      <c r="B1291" s="125" t="str">
        <f>+VLOOKUP(A1291,'[1]LISTA FILTRADO'!$A$2:$B$620,2,FALSE)</f>
        <v>Dirección General De Programación Y Operaciones Del Tesoro</v>
      </c>
      <c r="C1291" s="126">
        <v>42754</v>
      </c>
      <c r="D1291" s="126" t="s">
        <v>4572</v>
      </c>
      <c r="E1291" s="127" t="s">
        <v>3</v>
      </c>
      <c r="F1291" s="127">
        <v>1467598</v>
      </c>
      <c r="G1291" s="127"/>
      <c r="H1291" s="335" t="s">
        <v>4573</v>
      </c>
      <c r="I1291" s="128">
        <v>0</v>
      </c>
      <c r="J1291" s="128">
        <v>298.2</v>
      </c>
      <c r="K1291" s="129">
        <f t="shared" si="20"/>
        <v>298.2</v>
      </c>
      <c r="L1291" s="130" t="s">
        <v>1420</v>
      </c>
    </row>
    <row r="1292" spans="1:12" ht="22.5">
      <c r="A1292" s="334">
        <v>16</v>
      </c>
      <c r="B1292" s="125" t="str">
        <f>+VLOOKUP(A1292,'[1]LISTA FILTRADO'!$A$2:$B$620,2,FALSE)</f>
        <v>Ministerio De Educación</v>
      </c>
      <c r="C1292" s="126">
        <v>42754</v>
      </c>
      <c r="D1292" s="126" t="s">
        <v>4574</v>
      </c>
      <c r="E1292" s="127" t="s">
        <v>3</v>
      </c>
      <c r="F1292" s="127">
        <v>1467663</v>
      </c>
      <c r="G1292" s="127"/>
      <c r="H1292" s="335" t="s">
        <v>4575</v>
      </c>
      <c r="I1292" s="128">
        <v>0</v>
      </c>
      <c r="J1292" s="128">
        <v>90</v>
      </c>
      <c r="K1292" s="129">
        <f t="shared" si="20"/>
        <v>90</v>
      </c>
      <c r="L1292" s="130" t="s">
        <v>1420</v>
      </c>
    </row>
    <row r="1293" spans="1:12" ht="33.75">
      <c r="A1293" s="334">
        <v>222</v>
      </c>
      <c r="B1293" s="125" t="str">
        <f>+VLOOKUP(A1293,'[1]LISTA FILTRADO'!$A$2:$B$620,2,FALSE)</f>
        <v>Instituto Nacional De Innovación Agropecuaria Y Forestal</v>
      </c>
      <c r="C1293" s="126">
        <v>42754</v>
      </c>
      <c r="D1293" s="126" t="s">
        <v>4576</v>
      </c>
      <c r="E1293" s="127" t="s">
        <v>3</v>
      </c>
      <c r="F1293" s="127">
        <v>1467677</v>
      </c>
      <c r="G1293" s="127"/>
      <c r="H1293" s="335" t="s">
        <v>4577</v>
      </c>
      <c r="I1293" s="128">
        <v>0</v>
      </c>
      <c r="J1293" s="128">
        <v>5355</v>
      </c>
      <c r="K1293" s="129">
        <f t="shared" si="20"/>
        <v>5355</v>
      </c>
      <c r="L1293" s="130" t="s">
        <v>1420</v>
      </c>
    </row>
    <row r="1294" spans="1:12" ht="22.5">
      <c r="A1294" s="334">
        <v>15</v>
      </c>
      <c r="B1294" s="125" t="str">
        <f>+VLOOKUP(A1294,'[1]LISTA FILTRADO'!$A$2:$B$620,2,FALSE)</f>
        <v>Ministerio De Gobierno</v>
      </c>
      <c r="C1294" s="126">
        <v>42754</v>
      </c>
      <c r="D1294" s="126" t="s">
        <v>4578</v>
      </c>
      <c r="E1294" s="127" t="s">
        <v>3</v>
      </c>
      <c r="F1294" s="127">
        <v>1467683</v>
      </c>
      <c r="G1294" s="127"/>
      <c r="H1294" s="335" t="s">
        <v>4579</v>
      </c>
      <c r="I1294" s="128">
        <v>0</v>
      </c>
      <c r="J1294" s="219">
        <v>140.47</v>
      </c>
      <c r="K1294" s="129">
        <f t="shared" si="20"/>
        <v>140.47</v>
      </c>
      <c r="L1294" s="130" t="s">
        <v>4099</v>
      </c>
    </row>
    <row r="1295" spans="1:12" ht="33.75">
      <c r="A1295" s="334">
        <v>16</v>
      </c>
      <c r="B1295" s="125" t="str">
        <f>+VLOOKUP(A1295,'[1]LISTA FILTRADO'!$A$2:$B$620,2,FALSE)</f>
        <v>Ministerio De Educación</v>
      </c>
      <c r="C1295" s="126">
        <v>42754</v>
      </c>
      <c r="D1295" s="126" t="s">
        <v>4580</v>
      </c>
      <c r="E1295" s="127" t="s">
        <v>3</v>
      </c>
      <c r="F1295" s="127">
        <v>1467688</v>
      </c>
      <c r="G1295" s="127"/>
      <c r="H1295" s="335" t="s">
        <v>4581</v>
      </c>
      <c r="I1295" s="128">
        <v>0</v>
      </c>
      <c r="J1295" s="128">
        <v>174</v>
      </c>
      <c r="K1295" s="129">
        <f t="shared" si="20"/>
        <v>174</v>
      </c>
      <c r="L1295" s="130" t="s">
        <v>1420</v>
      </c>
    </row>
    <row r="1296" spans="1:12" ht="33.75">
      <c r="A1296" s="334" t="s">
        <v>626</v>
      </c>
      <c r="B1296" s="125" t="str">
        <f>+VLOOKUP(A1296,'[1]LISTA FILTRADO'!$A$2:$B$620,2,FALSE)</f>
        <v>Dirección General De Programación Y Operaciones Del Tesoro</v>
      </c>
      <c r="C1296" s="126">
        <v>42754</v>
      </c>
      <c r="D1296" s="126" t="s">
        <v>4582</v>
      </c>
      <c r="E1296" s="127" t="s">
        <v>3</v>
      </c>
      <c r="F1296" s="127">
        <v>1467709</v>
      </c>
      <c r="G1296" s="127"/>
      <c r="H1296" s="335" t="s">
        <v>4583</v>
      </c>
      <c r="I1296" s="128">
        <v>0</v>
      </c>
      <c r="J1296" s="128">
        <v>41.23</v>
      </c>
      <c r="K1296" s="129">
        <f t="shared" si="20"/>
        <v>41.23</v>
      </c>
      <c r="L1296" s="130" t="s">
        <v>1420</v>
      </c>
    </row>
    <row r="1297" spans="1:12" ht="33.75">
      <c r="A1297" s="334" t="s">
        <v>626</v>
      </c>
      <c r="B1297" s="125" t="str">
        <f>+VLOOKUP(A1297,'[1]LISTA FILTRADO'!$A$2:$B$620,2,FALSE)</f>
        <v>Dirección General De Programación Y Operaciones Del Tesoro</v>
      </c>
      <c r="C1297" s="126">
        <v>42754</v>
      </c>
      <c r="D1297" s="126" t="s">
        <v>4584</v>
      </c>
      <c r="E1297" s="127" t="s">
        <v>3</v>
      </c>
      <c r="F1297" s="127">
        <v>1467710</v>
      </c>
      <c r="G1297" s="127"/>
      <c r="H1297" s="335" t="s">
        <v>4585</v>
      </c>
      <c r="I1297" s="128">
        <v>0</v>
      </c>
      <c r="J1297" s="128">
        <v>42.1</v>
      </c>
      <c r="K1297" s="129">
        <f t="shared" si="20"/>
        <v>42.1</v>
      </c>
      <c r="L1297" s="130" t="s">
        <v>1420</v>
      </c>
    </row>
    <row r="1298" spans="1:12" ht="22.5">
      <c r="A1298" s="334">
        <v>30</v>
      </c>
      <c r="B1298" s="125" t="str">
        <f>+VLOOKUP(A1298,'[1]LISTA FILTRADO'!$A$2:$B$620,2,FALSE)</f>
        <v>Ministerio De Justicia</v>
      </c>
      <c r="C1298" s="126">
        <v>42754</v>
      </c>
      <c r="D1298" s="126" t="s">
        <v>4586</v>
      </c>
      <c r="E1298" s="127" t="s">
        <v>3</v>
      </c>
      <c r="F1298" s="127">
        <v>1467726</v>
      </c>
      <c r="G1298" s="127"/>
      <c r="H1298" s="335" t="s">
        <v>4587</v>
      </c>
      <c r="I1298" s="128">
        <v>0</v>
      </c>
      <c r="J1298" s="128">
        <v>1400</v>
      </c>
      <c r="K1298" s="129">
        <f t="shared" si="20"/>
        <v>1400</v>
      </c>
      <c r="L1298" s="130" t="s">
        <v>1420</v>
      </c>
    </row>
    <row r="1299" spans="1:12" ht="22.5">
      <c r="A1299" s="334">
        <v>30</v>
      </c>
      <c r="B1299" s="125" t="str">
        <f>+VLOOKUP(A1299,'[1]LISTA FILTRADO'!$A$2:$B$620,2,FALSE)</f>
        <v>Ministerio De Justicia</v>
      </c>
      <c r="C1299" s="126">
        <v>42754</v>
      </c>
      <c r="D1299" s="126" t="s">
        <v>4588</v>
      </c>
      <c r="E1299" s="127" t="s">
        <v>3</v>
      </c>
      <c r="F1299" s="127">
        <v>1467729</v>
      </c>
      <c r="G1299" s="127"/>
      <c r="H1299" s="335" t="s">
        <v>4587</v>
      </c>
      <c r="I1299" s="128">
        <v>0</v>
      </c>
      <c r="J1299" s="128">
        <v>540</v>
      </c>
      <c r="K1299" s="129">
        <f t="shared" si="20"/>
        <v>540</v>
      </c>
      <c r="L1299" s="130" t="s">
        <v>1420</v>
      </c>
    </row>
    <row r="1300" spans="1:12" ht="33.75">
      <c r="A1300" s="334" t="s">
        <v>626</v>
      </c>
      <c r="B1300" s="125" t="str">
        <f>+VLOOKUP(A1300,'[1]LISTA FILTRADO'!$A$2:$B$620,2,FALSE)</f>
        <v>Dirección General De Programación Y Operaciones Del Tesoro</v>
      </c>
      <c r="C1300" s="126">
        <v>42754</v>
      </c>
      <c r="D1300" s="126" t="s">
        <v>4589</v>
      </c>
      <c r="E1300" s="127" t="s">
        <v>3</v>
      </c>
      <c r="F1300" s="127">
        <v>1467755</v>
      </c>
      <c r="G1300" s="127"/>
      <c r="H1300" s="335" t="s">
        <v>4590</v>
      </c>
      <c r="I1300" s="128">
        <v>0</v>
      </c>
      <c r="J1300" s="128">
        <v>1256.68</v>
      </c>
      <c r="K1300" s="129">
        <f t="shared" si="20"/>
        <v>1256.68</v>
      </c>
      <c r="L1300" s="130" t="s">
        <v>1420</v>
      </c>
    </row>
    <row r="1301" spans="1:12" ht="22.5">
      <c r="A1301" s="334">
        <v>20</v>
      </c>
      <c r="B1301" s="125" t="str">
        <f>+VLOOKUP(A1301,'[1]LISTA FILTRADO'!$A$2:$B$620,2,FALSE)</f>
        <v>Ministerio De Defensa</v>
      </c>
      <c r="C1301" s="126">
        <v>42754</v>
      </c>
      <c r="D1301" s="126" t="s">
        <v>4591</v>
      </c>
      <c r="E1301" s="127" t="s">
        <v>3</v>
      </c>
      <c r="F1301" s="127">
        <v>1467860</v>
      </c>
      <c r="G1301" s="127"/>
      <c r="H1301" s="335" t="s">
        <v>4592</v>
      </c>
      <c r="I1301" s="128">
        <v>0</v>
      </c>
      <c r="J1301" s="128">
        <v>1597.56</v>
      </c>
      <c r="K1301" s="129">
        <f t="shared" si="20"/>
        <v>1597.56</v>
      </c>
      <c r="L1301" s="130" t="s">
        <v>1420</v>
      </c>
    </row>
    <row r="1302" spans="1:12" ht="22.5">
      <c r="A1302" s="334">
        <v>46</v>
      </c>
      <c r="B1302" s="125" t="str">
        <f>+VLOOKUP(A1302,'[1]LISTA FILTRADO'!$A$2:$B$620,2,FALSE)</f>
        <v>Ministerio De Salud</v>
      </c>
      <c r="C1302" s="126">
        <v>42754</v>
      </c>
      <c r="D1302" s="126" t="s">
        <v>4593</v>
      </c>
      <c r="E1302" s="127" t="s">
        <v>3</v>
      </c>
      <c r="F1302" s="127">
        <v>1467872</v>
      </c>
      <c r="G1302" s="127"/>
      <c r="H1302" s="335" t="s">
        <v>4594</v>
      </c>
      <c r="I1302" s="128">
        <v>0</v>
      </c>
      <c r="J1302" s="128">
        <v>51</v>
      </c>
      <c r="K1302" s="129">
        <f t="shared" si="20"/>
        <v>51</v>
      </c>
      <c r="L1302" s="130" t="s">
        <v>1420</v>
      </c>
    </row>
    <row r="1303" spans="1:12" ht="22.5">
      <c r="A1303" s="334">
        <v>20</v>
      </c>
      <c r="B1303" s="125" t="str">
        <f>+VLOOKUP(A1303,'[1]LISTA FILTRADO'!$A$2:$B$620,2,FALSE)</f>
        <v>Ministerio De Defensa</v>
      </c>
      <c r="C1303" s="126">
        <v>42754</v>
      </c>
      <c r="D1303" s="126" t="s">
        <v>4595</v>
      </c>
      <c r="E1303" s="127" t="s">
        <v>3</v>
      </c>
      <c r="F1303" s="127">
        <v>1467882</v>
      </c>
      <c r="G1303" s="127"/>
      <c r="H1303" s="335" t="s">
        <v>4596</v>
      </c>
      <c r="I1303" s="128">
        <v>0</v>
      </c>
      <c r="J1303" s="128">
        <v>437.8</v>
      </c>
      <c r="K1303" s="129">
        <f t="shared" si="20"/>
        <v>437.8</v>
      </c>
      <c r="L1303" s="130" t="s">
        <v>1420</v>
      </c>
    </row>
    <row r="1304" spans="1:12" ht="33.75">
      <c r="A1304" s="334" t="s">
        <v>626</v>
      </c>
      <c r="B1304" s="125" t="str">
        <f>+VLOOKUP(A1304,'[1]LISTA FILTRADO'!$A$2:$B$620,2,FALSE)</f>
        <v>Dirección General De Programación Y Operaciones Del Tesoro</v>
      </c>
      <c r="C1304" s="126">
        <v>42754</v>
      </c>
      <c r="D1304" s="126" t="s">
        <v>4597</v>
      </c>
      <c r="E1304" s="127" t="s">
        <v>3</v>
      </c>
      <c r="F1304" s="127">
        <v>1467918</v>
      </c>
      <c r="G1304" s="127"/>
      <c r="H1304" s="335" t="s">
        <v>4598</v>
      </c>
      <c r="I1304" s="128">
        <v>0</v>
      </c>
      <c r="J1304" s="219">
        <v>15</v>
      </c>
      <c r="K1304" s="129">
        <f t="shared" si="20"/>
        <v>15</v>
      </c>
      <c r="L1304" s="130" t="s">
        <v>4099</v>
      </c>
    </row>
    <row r="1305" spans="1:12" ht="22.5">
      <c r="A1305" s="334">
        <v>592</v>
      </c>
      <c r="B1305" s="125" t="str">
        <f>+VLOOKUP(A1305,'[1]LISTA FILTRADO'!$A$2:$B$620,2,FALSE)</f>
        <v>Empresa Estatal Boliviana De Turismo</v>
      </c>
      <c r="C1305" s="126">
        <v>42754</v>
      </c>
      <c r="D1305" s="126" t="s">
        <v>4599</v>
      </c>
      <c r="E1305" s="127" t="s">
        <v>3</v>
      </c>
      <c r="F1305" s="127">
        <v>1467919</v>
      </c>
      <c r="G1305" s="127"/>
      <c r="H1305" s="335" t="s">
        <v>4600</v>
      </c>
      <c r="I1305" s="128">
        <v>0</v>
      </c>
      <c r="J1305" s="128">
        <v>45</v>
      </c>
      <c r="K1305" s="129">
        <f t="shared" si="20"/>
        <v>45</v>
      </c>
      <c r="L1305" s="130" t="s">
        <v>1420</v>
      </c>
    </row>
    <row r="1306" spans="1:12" ht="22.5">
      <c r="A1306" s="334">
        <v>526</v>
      </c>
      <c r="B1306" s="125" t="str">
        <f>+VLOOKUP(A1306,'[1]LISTA FILTRADO'!$A$2:$B$620,2,FALSE)</f>
        <v>Bolivia Tv</v>
      </c>
      <c r="C1306" s="126">
        <v>42755</v>
      </c>
      <c r="D1306" s="126" t="s">
        <v>4601</v>
      </c>
      <c r="E1306" s="127" t="s">
        <v>3</v>
      </c>
      <c r="F1306" s="127">
        <v>1468080</v>
      </c>
      <c r="G1306" s="127"/>
      <c r="H1306" s="335" t="s">
        <v>4602</v>
      </c>
      <c r="I1306" s="128">
        <v>0</v>
      </c>
      <c r="J1306" s="128">
        <v>135</v>
      </c>
      <c r="K1306" s="129">
        <f t="shared" si="20"/>
        <v>135</v>
      </c>
      <c r="L1306" s="130" t="s">
        <v>1420</v>
      </c>
    </row>
    <row r="1307" spans="1:12" ht="33.75">
      <c r="A1307" s="334" t="s">
        <v>626</v>
      </c>
      <c r="B1307" s="125" t="str">
        <f>+VLOOKUP(A1307,'[1]LISTA FILTRADO'!$A$2:$B$620,2,FALSE)</f>
        <v>Dirección General De Programación Y Operaciones Del Tesoro</v>
      </c>
      <c r="C1307" s="126">
        <v>42755</v>
      </c>
      <c r="D1307" s="126" t="s">
        <v>4603</v>
      </c>
      <c r="E1307" s="127" t="s">
        <v>3</v>
      </c>
      <c r="F1307" s="127">
        <v>1468136</v>
      </c>
      <c r="G1307" s="127"/>
      <c r="H1307" s="335" t="s">
        <v>4604</v>
      </c>
      <c r="I1307" s="128">
        <v>0</v>
      </c>
      <c r="J1307" s="128">
        <v>80</v>
      </c>
      <c r="K1307" s="129">
        <f t="shared" si="20"/>
        <v>80</v>
      </c>
      <c r="L1307" s="130" t="s">
        <v>1420</v>
      </c>
    </row>
    <row r="1308" spans="1:12" ht="33.75">
      <c r="A1308" s="334">
        <v>16</v>
      </c>
      <c r="B1308" s="125" t="str">
        <f>+VLOOKUP(A1308,'[1]LISTA FILTRADO'!$A$2:$B$620,2,FALSE)</f>
        <v>Ministerio De Educación</v>
      </c>
      <c r="C1308" s="126">
        <v>42755</v>
      </c>
      <c r="D1308" s="126" t="s">
        <v>4605</v>
      </c>
      <c r="E1308" s="127" t="s">
        <v>3</v>
      </c>
      <c r="F1308" s="127">
        <v>1468175</v>
      </c>
      <c r="G1308" s="127"/>
      <c r="H1308" s="335" t="s">
        <v>4606</v>
      </c>
      <c r="I1308" s="128">
        <v>0</v>
      </c>
      <c r="J1308" s="128">
        <v>1990.2</v>
      </c>
      <c r="K1308" s="129">
        <f t="shared" si="20"/>
        <v>1990.2</v>
      </c>
      <c r="L1308" s="130" t="s">
        <v>1420</v>
      </c>
    </row>
    <row r="1309" spans="1:12" ht="22.5">
      <c r="A1309" s="334">
        <v>20</v>
      </c>
      <c r="B1309" s="125" t="str">
        <f>+VLOOKUP(A1309,'[1]LISTA FILTRADO'!$A$2:$B$620,2,FALSE)</f>
        <v>Ministerio De Defensa</v>
      </c>
      <c r="C1309" s="126">
        <v>42755</v>
      </c>
      <c r="D1309" s="126" t="s">
        <v>4607</v>
      </c>
      <c r="E1309" s="127" t="s">
        <v>3</v>
      </c>
      <c r="F1309" s="127">
        <v>1468085</v>
      </c>
      <c r="G1309" s="127"/>
      <c r="H1309" s="335" t="s">
        <v>4608</v>
      </c>
      <c r="I1309" s="128">
        <v>0</v>
      </c>
      <c r="J1309" s="128">
        <v>40</v>
      </c>
      <c r="K1309" s="129">
        <f t="shared" si="20"/>
        <v>40</v>
      </c>
      <c r="L1309" s="130" t="s">
        <v>1420</v>
      </c>
    </row>
    <row r="1310" spans="1:12" ht="33.75">
      <c r="A1310" s="334" t="s">
        <v>626</v>
      </c>
      <c r="B1310" s="125" t="str">
        <f>+VLOOKUP(A1310,'[1]LISTA FILTRADO'!$A$2:$B$620,2,FALSE)</f>
        <v>Dirección General De Programación Y Operaciones Del Tesoro</v>
      </c>
      <c r="C1310" s="126">
        <v>42755</v>
      </c>
      <c r="D1310" s="126" t="s">
        <v>4609</v>
      </c>
      <c r="E1310" s="127" t="s">
        <v>3</v>
      </c>
      <c r="F1310" s="127">
        <v>1468105</v>
      </c>
      <c r="G1310" s="127"/>
      <c r="H1310" s="335" t="s">
        <v>4610</v>
      </c>
      <c r="I1310" s="128">
        <v>0</v>
      </c>
      <c r="J1310" s="128">
        <v>2114.73</v>
      </c>
      <c r="K1310" s="129">
        <f t="shared" si="20"/>
        <v>2114.73</v>
      </c>
      <c r="L1310" s="130" t="s">
        <v>1420</v>
      </c>
    </row>
    <row r="1311" spans="1:12" ht="33.75">
      <c r="A1311" s="334">
        <v>222</v>
      </c>
      <c r="B1311" s="125" t="str">
        <f>+VLOOKUP(A1311,'[1]LISTA FILTRADO'!$A$2:$B$620,2,FALSE)</f>
        <v>Instituto Nacional De Innovación Agropecuaria Y Forestal</v>
      </c>
      <c r="C1311" s="126">
        <v>42755</v>
      </c>
      <c r="D1311" s="126" t="s">
        <v>4611</v>
      </c>
      <c r="E1311" s="127" t="s">
        <v>3</v>
      </c>
      <c r="F1311" s="127">
        <v>1468147</v>
      </c>
      <c r="G1311" s="127"/>
      <c r="H1311" s="335" t="s">
        <v>4612</v>
      </c>
      <c r="I1311" s="128">
        <v>0</v>
      </c>
      <c r="J1311" s="219">
        <v>1.17</v>
      </c>
      <c r="K1311" s="129">
        <f t="shared" si="20"/>
        <v>1.17</v>
      </c>
      <c r="L1311" s="130" t="s">
        <v>4099</v>
      </c>
    </row>
    <row r="1312" spans="1:12" ht="33.75">
      <c r="A1312" s="334" t="s">
        <v>626</v>
      </c>
      <c r="B1312" s="125" t="str">
        <f>+VLOOKUP(A1312,'[1]LISTA FILTRADO'!$A$2:$B$620,2,FALSE)</f>
        <v>Dirección General De Programación Y Operaciones Del Tesoro</v>
      </c>
      <c r="C1312" s="126">
        <v>42755</v>
      </c>
      <c r="D1312" s="126" t="s">
        <v>4613</v>
      </c>
      <c r="E1312" s="127" t="s">
        <v>3</v>
      </c>
      <c r="F1312" s="127">
        <v>1468148</v>
      </c>
      <c r="G1312" s="127"/>
      <c r="H1312" s="335" t="s">
        <v>4614</v>
      </c>
      <c r="I1312" s="128">
        <v>0</v>
      </c>
      <c r="J1312" s="128">
        <v>157</v>
      </c>
      <c r="K1312" s="129">
        <f t="shared" si="20"/>
        <v>157</v>
      </c>
      <c r="L1312" s="130" t="s">
        <v>1420</v>
      </c>
    </row>
    <row r="1313" spans="1:12" ht="33.75">
      <c r="A1313" s="334" t="s">
        <v>626</v>
      </c>
      <c r="B1313" s="125" t="str">
        <f>+VLOOKUP(A1313,'[1]LISTA FILTRADO'!$A$2:$B$620,2,FALSE)</f>
        <v>Dirección General De Programación Y Operaciones Del Tesoro</v>
      </c>
      <c r="C1313" s="126">
        <v>42755</v>
      </c>
      <c r="D1313" s="126" t="s">
        <v>4615</v>
      </c>
      <c r="E1313" s="127" t="s">
        <v>3</v>
      </c>
      <c r="F1313" s="127">
        <v>1468179</v>
      </c>
      <c r="G1313" s="127"/>
      <c r="H1313" s="335" t="s">
        <v>4616</v>
      </c>
      <c r="I1313" s="128">
        <v>0</v>
      </c>
      <c r="J1313" s="128">
        <v>309.75</v>
      </c>
      <c r="K1313" s="129">
        <f t="shared" si="20"/>
        <v>309.75</v>
      </c>
      <c r="L1313" s="130" t="s">
        <v>1420</v>
      </c>
    </row>
    <row r="1314" spans="1:12" ht="33.75">
      <c r="A1314" s="334" t="s">
        <v>626</v>
      </c>
      <c r="B1314" s="125" t="str">
        <f>+VLOOKUP(A1314,'[1]LISTA FILTRADO'!$A$2:$B$620,2,FALSE)</f>
        <v>Dirección General De Programación Y Operaciones Del Tesoro</v>
      </c>
      <c r="C1314" s="126">
        <v>42755</v>
      </c>
      <c r="D1314" s="126" t="s">
        <v>4617</v>
      </c>
      <c r="E1314" s="127" t="s">
        <v>3</v>
      </c>
      <c r="F1314" s="127">
        <v>1468182</v>
      </c>
      <c r="G1314" s="127"/>
      <c r="H1314" s="335" t="s">
        <v>4618</v>
      </c>
      <c r="I1314" s="128">
        <v>0</v>
      </c>
      <c r="J1314" s="128">
        <v>426.13</v>
      </c>
      <c r="K1314" s="129">
        <f t="shared" si="20"/>
        <v>426.13</v>
      </c>
      <c r="L1314" s="130" t="s">
        <v>1420</v>
      </c>
    </row>
    <row r="1315" spans="1:12" ht="22.5">
      <c r="A1315" s="334">
        <v>526</v>
      </c>
      <c r="B1315" s="125" t="str">
        <f>+VLOOKUP(A1315,'[1]LISTA FILTRADO'!$A$2:$B$620,2,FALSE)</f>
        <v>Bolivia Tv</v>
      </c>
      <c r="C1315" s="126">
        <v>42755</v>
      </c>
      <c r="D1315" s="126" t="s">
        <v>4619</v>
      </c>
      <c r="E1315" s="127" t="s">
        <v>3</v>
      </c>
      <c r="F1315" s="127">
        <v>1468200</v>
      </c>
      <c r="G1315" s="127"/>
      <c r="H1315" s="335" t="s">
        <v>4620</v>
      </c>
      <c r="I1315" s="128">
        <v>0</v>
      </c>
      <c r="J1315" s="128">
        <v>83</v>
      </c>
      <c r="K1315" s="129">
        <f t="shared" si="20"/>
        <v>83</v>
      </c>
      <c r="L1315" s="130" t="s">
        <v>1420</v>
      </c>
    </row>
    <row r="1316" spans="1:12" ht="33.75">
      <c r="A1316" s="334">
        <v>41</v>
      </c>
      <c r="B1316" s="125" t="str">
        <f>+VLOOKUP(A1316,'[1]LISTA FILTRADO'!$A$2:$B$620,2,FALSE)</f>
        <v>Ministerio De Desarrollo Productivo Y Economía Plural</v>
      </c>
      <c r="C1316" s="126">
        <v>42755</v>
      </c>
      <c r="D1316" s="126" t="s">
        <v>4621</v>
      </c>
      <c r="E1316" s="127" t="s">
        <v>3</v>
      </c>
      <c r="F1316" s="127">
        <v>1468244</v>
      </c>
      <c r="G1316" s="127"/>
      <c r="H1316" s="335" t="s">
        <v>4622</v>
      </c>
      <c r="I1316" s="128">
        <v>0</v>
      </c>
      <c r="J1316" s="128">
        <v>51.15</v>
      </c>
      <c r="K1316" s="129">
        <f t="shared" si="20"/>
        <v>51.15</v>
      </c>
      <c r="L1316" s="130" t="s">
        <v>1420</v>
      </c>
    </row>
    <row r="1317" spans="1:12" ht="33.75">
      <c r="A1317" s="334">
        <v>41</v>
      </c>
      <c r="B1317" s="125" t="str">
        <f>+VLOOKUP(A1317,'[1]LISTA FILTRADO'!$A$2:$B$620,2,FALSE)</f>
        <v>Ministerio De Desarrollo Productivo Y Economía Plural</v>
      </c>
      <c r="C1317" s="126">
        <v>42755</v>
      </c>
      <c r="D1317" s="126" t="s">
        <v>4623</v>
      </c>
      <c r="E1317" s="127" t="s">
        <v>3</v>
      </c>
      <c r="F1317" s="127">
        <v>1468246</v>
      </c>
      <c r="G1317" s="127"/>
      <c r="H1317" s="335" t="s">
        <v>4624</v>
      </c>
      <c r="I1317" s="128">
        <v>0</v>
      </c>
      <c r="J1317" s="128">
        <v>3.85</v>
      </c>
      <c r="K1317" s="129">
        <f t="shared" si="20"/>
        <v>3.85</v>
      </c>
      <c r="L1317" s="130" t="s">
        <v>1420</v>
      </c>
    </row>
    <row r="1318" spans="1:12" ht="33.75">
      <c r="A1318" s="334" t="s">
        <v>626</v>
      </c>
      <c r="B1318" s="125" t="str">
        <f>+VLOOKUP(A1318,'[1]LISTA FILTRADO'!$A$2:$B$620,2,FALSE)</f>
        <v>Dirección General De Programación Y Operaciones Del Tesoro</v>
      </c>
      <c r="C1318" s="126">
        <v>42755</v>
      </c>
      <c r="D1318" s="126" t="s">
        <v>4625</v>
      </c>
      <c r="E1318" s="127" t="s">
        <v>3</v>
      </c>
      <c r="F1318" s="127">
        <v>1468335</v>
      </c>
      <c r="G1318" s="127"/>
      <c r="H1318" s="335" t="s">
        <v>4626</v>
      </c>
      <c r="I1318" s="128">
        <v>0</v>
      </c>
      <c r="J1318" s="128">
        <v>60</v>
      </c>
      <c r="K1318" s="129">
        <f t="shared" si="20"/>
        <v>60</v>
      </c>
      <c r="L1318" s="130" t="s">
        <v>1420</v>
      </c>
    </row>
    <row r="1319" spans="1:12" ht="33.75">
      <c r="A1319" s="334" t="s">
        <v>626</v>
      </c>
      <c r="B1319" s="125" t="str">
        <f>+VLOOKUP(A1319,'[1]LISTA FILTRADO'!$A$2:$B$620,2,FALSE)</f>
        <v>Dirección General De Programación Y Operaciones Del Tesoro</v>
      </c>
      <c r="C1319" s="126">
        <v>42755</v>
      </c>
      <c r="D1319" s="126" t="s">
        <v>4627</v>
      </c>
      <c r="E1319" s="127" t="s">
        <v>3</v>
      </c>
      <c r="F1319" s="127">
        <v>1468400</v>
      </c>
      <c r="G1319" s="127"/>
      <c r="H1319" s="335" t="s">
        <v>4628</v>
      </c>
      <c r="I1319" s="128">
        <v>0</v>
      </c>
      <c r="J1319" s="128">
        <v>4172</v>
      </c>
      <c r="K1319" s="129">
        <f t="shared" si="20"/>
        <v>4172</v>
      </c>
      <c r="L1319" s="130" t="s">
        <v>1420</v>
      </c>
    </row>
    <row r="1320" spans="1:12" ht="22.5">
      <c r="A1320" s="334">
        <v>594</v>
      </c>
      <c r="B1320" s="125" t="str">
        <f>+VLOOKUP(A1320,'[1]LISTA FILTRADO'!$A$2:$B$620,2,FALSE)</f>
        <v>Administración de Servicios Portuarios - Bolivia</v>
      </c>
      <c r="C1320" s="126">
        <v>42755</v>
      </c>
      <c r="D1320" s="126" t="s">
        <v>4629</v>
      </c>
      <c r="E1320" s="127" t="s">
        <v>3</v>
      </c>
      <c r="F1320" s="127">
        <v>1468410</v>
      </c>
      <c r="G1320" s="127"/>
      <c r="H1320" s="335" t="s">
        <v>4630</v>
      </c>
      <c r="I1320" s="128">
        <v>0</v>
      </c>
      <c r="J1320" s="128">
        <v>4280.8500000000004</v>
      </c>
      <c r="K1320" s="129">
        <f t="shared" si="20"/>
        <v>4280.8500000000004</v>
      </c>
      <c r="L1320" s="130" t="s">
        <v>1420</v>
      </c>
    </row>
    <row r="1321" spans="1:12" ht="22.5">
      <c r="A1321" s="334">
        <v>594</v>
      </c>
      <c r="B1321" s="125" t="str">
        <f>+VLOOKUP(A1321,'[1]LISTA FILTRADO'!$A$2:$B$620,2,FALSE)</f>
        <v>Administración de Servicios Portuarios - Bolivia</v>
      </c>
      <c r="C1321" s="126">
        <v>42755</v>
      </c>
      <c r="D1321" s="126" t="s">
        <v>4631</v>
      </c>
      <c r="E1321" s="127" t="s">
        <v>3</v>
      </c>
      <c r="F1321" s="127">
        <v>1468412</v>
      </c>
      <c r="G1321" s="127"/>
      <c r="H1321" s="335" t="s">
        <v>4632</v>
      </c>
      <c r="I1321" s="128">
        <v>0</v>
      </c>
      <c r="J1321" s="128">
        <v>2855.31</v>
      </c>
      <c r="K1321" s="129">
        <f t="shared" si="20"/>
        <v>2855.31</v>
      </c>
      <c r="L1321" s="130" t="s">
        <v>1420</v>
      </c>
    </row>
    <row r="1322" spans="1:12" ht="33.75">
      <c r="A1322" s="334" t="s">
        <v>626</v>
      </c>
      <c r="B1322" s="125" t="str">
        <f>+VLOOKUP(A1322,'[1]LISTA FILTRADO'!$A$2:$B$620,2,FALSE)</f>
        <v>Dirección General De Programación Y Operaciones Del Tesoro</v>
      </c>
      <c r="C1322" s="126">
        <v>42755</v>
      </c>
      <c r="D1322" s="126" t="s">
        <v>4633</v>
      </c>
      <c r="E1322" s="127" t="s">
        <v>3</v>
      </c>
      <c r="F1322" s="127">
        <v>1468453</v>
      </c>
      <c r="G1322" s="127"/>
      <c r="H1322" s="335" t="s">
        <v>4634</v>
      </c>
      <c r="I1322" s="128">
        <v>0</v>
      </c>
      <c r="J1322" s="128">
        <v>120.11</v>
      </c>
      <c r="K1322" s="129">
        <f t="shared" si="20"/>
        <v>120.11</v>
      </c>
      <c r="L1322" s="130" t="s">
        <v>1420</v>
      </c>
    </row>
    <row r="1323" spans="1:12" ht="33.75">
      <c r="A1323" s="334" t="s">
        <v>626</v>
      </c>
      <c r="B1323" s="125" t="str">
        <f>+VLOOKUP(A1323,'[1]LISTA FILTRADO'!$A$2:$B$620,2,FALSE)</f>
        <v>Dirección General De Programación Y Operaciones Del Tesoro</v>
      </c>
      <c r="C1323" s="126">
        <v>42755</v>
      </c>
      <c r="D1323" s="126" t="s">
        <v>4635</v>
      </c>
      <c r="E1323" s="127" t="s">
        <v>3</v>
      </c>
      <c r="F1323" s="127">
        <v>1468456</v>
      </c>
      <c r="G1323" s="127"/>
      <c r="H1323" s="335" t="s">
        <v>4636</v>
      </c>
      <c r="I1323" s="128">
        <v>0</v>
      </c>
      <c r="J1323" s="128">
        <v>20.22</v>
      </c>
      <c r="K1323" s="129">
        <f t="shared" si="20"/>
        <v>20.22</v>
      </c>
      <c r="L1323" s="130" t="s">
        <v>1420</v>
      </c>
    </row>
    <row r="1324" spans="1:12" ht="33.75">
      <c r="A1324" s="334">
        <v>312</v>
      </c>
      <c r="B1324" s="125" t="str">
        <f>+VLOOKUP(A1324,'[1]LISTA FILTRADO'!$A$2:$B$620,2,FALSE)</f>
        <v>Autoridad De Fiscalizac. Y Control Soc De Bosques Y Tierras</v>
      </c>
      <c r="C1324" s="126">
        <v>42755</v>
      </c>
      <c r="D1324" s="126" t="s">
        <v>4637</v>
      </c>
      <c r="E1324" s="127" t="s">
        <v>3</v>
      </c>
      <c r="F1324" s="127">
        <v>1468459</v>
      </c>
      <c r="G1324" s="127"/>
      <c r="H1324" s="335" t="s">
        <v>4638</v>
      </c>
      <c r="I1324" s="128">
        <v>0</v>
      </c>
      <c r="J1324" s="128">
        <v>200</v>
      </c>
      <c r="K1324" s="129">
        <f t="shared" si="20"/>
        <v>200</v>
      </c>
      <c r="L1324" s="130" t="s">
        <v>1420</v>
      </c>
    </row>
    <row r="1325" spans="1:12" ht="33.75">
      <c r="A1325" s="334">
        <v>312</v>
      </c>
      <c r="B1325" s="125" t="str">
        <f>+VLOOKUP(A1325,'[1]LISTA FILTRADO'!$A$2:$B$620,2,FALSE)</f>
        <v>Autoridad De Fiscalizac. Y Control Soc De Bosques Y Tierras</v>
      </c>
      <c r="C1325" s="126">
        <v>42755</v>
      </c>
      <c r="D1325" s="126" t="s">
        <v>4639</v>
      </c>
      <c r="E1325" s="127" t="s">
        <v>3</v>
      </c>
      <c r="F1325" s="127">
        <v>1468463</v>
      </c>
      <c r="G1325" s="127"/>
      <c r="H1325" s="335" t="s">
        <v>4640</v>
      </c>
      <c r="I1325" s="128">
        <v>0</v>
      </c>
      <c r="J1325" s="128">
        <v>1659.39</v>
      </c>
      <c r="K1325" s="129">
        <f t="shared" si="20"/>
        <v>1659.39</v>
      </c>
      <c r="L1325" s="130" t="s">
        <v>1420</v>
      </c>
    </row>
    <row r="1326" spans="1:12" ht="33.75">
      <c r="A1326" s="334">
        <v>312</v>
      </c>
      <c r="B1326" s="125" t="str">
        <f>+VLOOKUP(A1326,'[1]LISTA FILTRADO'!$A$2:$B$620,2,FALSE)</f>
        <v>Autoridad De Fiscalizac. Y Control Soc De Bosques Y Tierras</v>
      </c>
      <c r="C1326" s="126">
        <v>42755</v>
      </c>
      <c r="D1326" s="126" t="s">
        <v>4641</v>
      </c>
      <c r="E1326" s="127" t="s">
        <v>3</v>
      </c>
      <c r="F1326" s="127">
        <v>1468466</v>
      </c>
      <c r="G1326" s="127"/>
      <c r="H1326" s="335" t="s">
        <v>4642</v>
      </c>
      <c r="I1326" s="128">
        <v>0</v>
      </c>
      <c r="J1326" s="128">
        <v>2543.1799999999998</v>
      </c>
      <c r="K1326" s="129">
        <f t="shared" si="20"/>
        <v>2543.1799999999998</v>
      </c>
      <c r="L1326" s="130" t="s">
        <v>1420</v>
      </c>
    </row>
    <row r="1327" spans="1:12" ht="33.75">
      <c r="A1327" s="334">
        <v>312</v>
      </c>
      <c r="B1327" s="125" t="str">
        <f>+VLOOKUP(A1327,'[1]LISTA FILTRADO'!$A$2:$B$620,2,FALSE)</f>
        <v>Autoridad De Fiscalizac. Y Control Soc De Bosques Y Tierras</v>
      </c>
      <c r="C1327" s="126">
        <v>42755</v>
      </c>
      <c r="D1327" s="126" t="s">
        <v>4643</v>
      </c>
      <c r="E1327" s="127" t="s">
        <v>3</v>
      </c>
      <c r="F1327" s="127">
        <v>1468469</v>
      </c>
      <c r="G1327" s="127"/>
      <c r="H1327" s="335" t="s">
        <v>4644</v>
      </c>
      <c r="I1327" s="128">
        <v>0</v>
      </c>
      <c r="J1327" s="128">
        <v>14</v>
      </c>
      <c r="K1327" s="129">
        <f t="shared" si="20"/>
        <v>14</v>
      </c>
      <c r="L1327" s="130" t="s">
        <v>1420</v>
      </c>
    </row>
    <row r="1328" spans="1:12" ht="22.5">
      <c r="A1328" s="334">
        <v>223</v>
      </c>
      <c r="B1328" s="125" t="str">
        <f>+VLOOKUP(A1328,'[1]LISTA FILTRADO'!$A$2:$B$620,2,FALSE)</f>
        <v>Fondo Nacional De Desarrollo Forestal</v>
      </c>
      <c r="C1328" s="126">
        <v>42755</v>
      </c>
      <c r="D1328" s="126" t="s">
        <v>4645</v>
      </c>
      <c r="E1328" s="127" t="s">
        <v>3</v>
      </c>
      <c r="F1328" s="127">
        <v>1468472</v>
      </c>
      <c r="G1328" s="127"/>
      <c r="H1328" s="335" t="s">
        <v>4646</v>
      </c>
      <c r="I1328" s="128">
        <v>0</v>
      </c>
      <c r="J1328" s="128">
        <v>802</v>
      </c>
      <c r="K1328" s="129">
        <f t="shared" si="20"/>
        <v>802</v>
      </c>
      <c r="L1328" s="130" t="s">
        <v>1420</v>
      </c>
    </row>
    <row r="1329" spans="1:12" ht="33.75">
      <c r="A1329" s="334">
        <v>312</v>
      </c>
      <c r="B1329" s="125" t="str">
        <f>+VLOOKUP(A1329,'[1]LISTA FILTRADO'!$A$2:$B$620,2,FALSE)</f>
        <v>Autoridad De Fiscalizac. Y Control Soc De Bosques Y Tierras</v>
      </c>
      <c r="C1329" s="126">
        <v>42755</v>
      </c>
      <c r="D1329" s="126" t="s">
        <v>4647</v>
      </c>
      <c r="E1329" s="127" t="s">
        <v>3</v>
      </c>
      <c r="F1329" s="127">
        <v>1468474</v>
      </c>
      <c r="G1329" s="127"/>
      <c r="H1329" s="335" t="s">
        <v>4648</v>
      </c>
      <c r="I1329" s="128">
        <v>0</v>
      </c>
      <c r="J1329" s="128">
        <v>25</v>
      </c>
      <c r="K1329" s="129">
        <f t="shared" si="20"/>
        <v>25</v>
      </c>
      <c r="L1329" s="130" t="s">
        <v>1420</v>
      </c>
    </row>
    <row r="1330" spans="1:12" ht="33.75">
      <c r="A1330" s="334" t="s">
        <v>626</v>
      </c>
      <c r="B1330" s="125" t="str">
        <f>+VLOOKUP(A1330,'[1]LISTA FILTRADO'!$A$2:$B$620,2,FALSE)</f>
        <v>Dirección General De Programación Y Operaciones Del Tesoro</v>
      </c>
      <c r="C1330" s="126">
        <v>42755</v>
      </c>
      <c r="D1330" s="126" t="s">
        <v>4649</v>
      </c>
      <c r="E1330" s="127" t="s">
        <v>3</v>
      </c>
      <c r="F1330" s="127">
        <v>1468476</v>
      </c>
      <c r="G1330" s="127"/>
      <c r="H1330" s="335" t="s">
        <v>4650</v>
      </c>
      <c r="I1330" s="128">
        <v>0</v>
      </c>
      <c r="J1330" s="128">
        <v>768</v>
      </c>
      <c r="K1330" s="129">
        <f t="shared" si="20"/>
        <v>768</v>
      </c>
      <c r="L1330" s="130" t="s">
        <v>1420</v>
      </c>
    </row>
    <row r="1331" spans="1:12" ht="33.75">
      <c r="A1331" s="334">
        <v>312</v>
      </c>
      <c r="B1331" s="125" t="str">
        <f>+VLOOKUP(A1331,'[1]LISTA FILTRADO'!$A$2:$B$620,2,FALSE)</f>
        <v>Autoridad De Fiscalizac. Y Control Soc De Bosques Y Tierras</v>
      </c>
      <c r="C1331" s="126">
        <v>42755</v>
      </c>
      <c r="D1331" s="126" t="s">
        <v>4651</v>
      </c>
      <c r="E1331" s="127" t="s">
        <v>3</v>
      </c>
      <c r="F1331" s="127">
        <v>1468477</v>
      </c>
      <c r="G1331" s="127"/>
      <c r="H1331" s="335" t="s">
        <v>4652</v>
      </c>
      <c r="I1331" s="128">
        <v>0</v>
      </c>
      <c r="J1331" s="128">
        <v>65</v>
      </c>
      <c r="K1331" s="129">
        <f t="shared" si="20"/>
        <v>65</v>
      </c>
      <c r="L1331" s="130" t="s">
        <v>1420</v>
      </c>
    </row>
    <row r="1332" spans="1:12" ht="33.75">
      <c r="A1332" s="334">
        <v>312</v>
      </c>
      <c r="B1332" s="125" t="str">
        <f>+VLOOKUP(A1332,'[1]LISTA FILTRADO'!$A$2:$B$620,2,FALSE)</f>
        <v>Autoridad De Fiscalizac. Y Control Soc De Bosques Y Tierras</v>
      </c>
      <c r="C1332" s="126">
        <v>42755</v>
      </c>
      <c r="D1332" s="126" t="s">
        <v>4653</v>
      </c>
      <c r="E1332" s="127" t="s">
        <v>3</v>
      </c>
      <c r="F1332" s="127">
        <v>1468478</v>
      </c>
      <c r="G1332" s="127"/>
      <c r="H1332" s="335" t="s">
        <v>4654</v>
      </c>
      <c r="I1332" s="128">
        <v>0</v>
      </c>
      <c r="J1332" s="128">
        <v>237</v>
      </c>
      <c r="K1332" s="129">
        <f t="shared" si="20"/>
        <v>237</v>
      </c>
      <c r="L1332" s="130" t="s">
        <v>1420</v>
      </c>
    </row>
    <row r="1333" spans="1:12" ht="33.75">
      <c r="A1333" s="334">
        <v>312</v>
      </c>
      <c r="B1333" s="125" t="str">
        <f>+VLOOKUP(A1333,'[1]LISTA FILTRADO'!$A$2:$B$620,2,FALSE)</f>
        <v>Autoridad De Fiscalizac. Y Control Soc De Bosques Y Tierras</v>
      </c>
      <c r="C1333" s="126">
        <v>42755</v>
      </c>
      <c r="D1333" s="126" t="s">
        <v>4655</v>
      </c>
      <c r="E1333" s="127" t="s">
        <v>3</v>
      </c>
      <c r="F1333" s="127">
        <v>1468484</v>
      </c>
      <c r="G1333" s="127"/>
      <c r="H1333" s="335" t="s">
        <v>4656</v>
      </c>
      <c r="I1333" s="128">
        <v>0</v>
      </c>
      <c r="J1333" s="128">
        <v>1006</v>
      </c>
      <c r="K1333" s="129">
        <f t="shared" si="20"/>
        <v>1006</v>
      </c>
      <c r="L1333" s="130" t="s">
        <v>1420</v>
      </c>
    </row>
    <row r="1334" spans="1:12" ht="33.75">
      <c r="A1334" s="334" t="s">
        <v>626</v>
      </c>
      <c r="B1334" s="125" t="str">
        <f>+VLOOKUP(A1334,'[1]LISTA FILTRADO'!$A$2:$B$620,2,FALSE)</f>
        <v>Dirección General De Programación Y Operaciones Del Tesoro</v>
      </c>
      <c r="C1334" s="126">
        <v>42755</v>
      </c>
      <c r="D1334" s="126" t="s">
        <v>4657</v>
      </c>
      <c r="E1334" s="127" t="s">
        <v>3</v>
      </c>
      <c r="F1334" s="127">
        <v>1468493</v>
      </c>
      <c r="G1334" s="127"/>
      <c r="H1334" s="335" t="s">
        <v>4658</v>
      </c>
      <c r="I1334" s="128">
        <v>0</v>
      </c>
      <c r="J1334" s="128">
        <v>194</v>
      </c>
      <c r="K1334" s="129">
        <f t="shared" si="20"/>
        <v>194</v>
      </c>
      <c r="L1334" s="130" t="s">
        <v>1420</v>
      </c>
    </row>
    <row r="1335" spans="1:12" ht="33.75">
      <c r="A1335" s="334" t="s">
        <v>626</v>
      </c>
      <c r="B1335" s="125" t="str">
        <f>+VLOOKUP(A1335,'[1]LISTA FILTRADO'!$A$2:$B$620,2,FALSE)</f>
        <v>Dirección General De Programación Y Operaciones Del Tesoro</v>
      </c>
      <c r="C1335" s="126">
        <v>42755</v>
      </c>
      <c r="D1335" s="126" t="s">
        <v>4659</v>
      </c>
      <c r="E1335" s="127" t="s">
        <v>3</v>
      </c>
      <c r="F1335" s="127">
        <v>1468494</v>
      </c>
      <c r="G1335" s="127"/>
      <c r="H1335" s="335" t="s">
        <v>4660</v>
      </c>
      <c r="I1335" s="128">
        <v>0</v>
      </c>
      <c r="J1335" s="128">
        <v>15856.74</v>
      </c>
      <c r="K1335" s="129">
        <f t="shared" si="20"/>
        <v>15856.74</v>
      </c>
      <c r="L1335" s="130" t="s">
        <v>1420</v>
      </c>
    </row>
    <row r="1336" spans="1:12" ht="33.75">
      <c r="A1336" s="334" t="s">
        <v>626</v>
      </c>
      <c r="B1336" s="125" t="str">
        <f>+VLOOKUP(A1336,'[1]LISTA FILTRADO'!$A$2:$B$620,2,FALSE)</f>
        <v>Dirección General De Programación Y Operaciones Del Tesoro</v>
      </c>
      <c r="C1336" s="126">
        <v>42755</v>
      </c>
      <c r="D1336" s="126" t="s">
        <v>4661</v>
      </c>
      <c r="E1336" s="127" t="s">
        <v>3</v>
      </c>
      <c r="F1336" s="127">
        <v>1468506</v>
      </c>
      <c r="G1336" s="127"/>
      <c r="H1336" s="335" t="s">
        <v>4662</v>
      </c>
      <c r="I1336" s="128">
        <v>0</v>
      </c>
      <c r="J1336" s="128">
        <v>0.35</v>
      </c>
      <c r="K1336" s="129">
        <f t="shared" si="20"/>
        <v>0.35</v>
      </c>
      <c r="L1336" s="130" t="s">
        <v>1420</v>
      </c>
    </row>
    <row r="1337" spans="1:12" ht="22.5">
      <c r="A1337" s="334">
        <v>291</v>
      </c>
      <c r="B1337" s="125" t="str">
        <f>+VLOOKUP(A1337,'[1]LISTA FILTRADO'!$A$2:$B$620,2,FALSE)</f>
        <v>Administradora Boliviana De Carreteras</v>
      </c>
      <c r="C1337" s="126">
        <v>42755</v>
      </c>
      <c r="D1337" s="126" t="s">
        <v>4663</v>
      </c>
      <c r="E1337" s="127" t="s">
        <v>3</v>
      </c>
      <c r="F1337" s="127">
        <v>1468554</v>
      </c>
      <c r="G1337" s="127"/>
      <c r="H1337" s="335" t="s">
        <v>4664</v>
      </c>
      <c r="I1337" s="128">
        <v>0</v>
      </c>
      <c r="J1337" s="128">
        <v>35</v>
      </c>
      <c r="K1337" s="129">
        <f t="shared" si="20"/>
        <v>35</v>
      </c>
      <c r="L1337" s="130" t="s">
        <v>1420</v>
      </c>
    </row>
    <row r="1338" spans="1:12" ht="33.75">
      <c r="A1338" s="334" t="s">
        <v>626</v>
      </c>
      <c r="B1338" s="125" t="str">
        <f>+VLOOKUP(A1338,'[1]LISTA FILTRADO'!$A$2:$B$620,2,FALSE)</f>
        <v>Dirección General De Programación Y Operaciones Del Tesoro</v>
      </c>
      <c r="C1338" s="126">
        <v>42759</v>
      </c>
      <c r="D1338" s="126" t="s">
        <v>4665</v>
      </c>
      <c r="E1338" s="127" t="s">
        <v>3</v>
      </c>
      <c r="F1338" s="127">
        <v>1468703</v>
      </c>
      <c r="G1338" s="127"/>
      <c r="H1338" s="335" t="s">
        <v>4666</v>
      </c>
      <c r="I1338" s="128">
        <v>0</v>
      </c>
      <c r="J1338" s="128">
        <v>34.85</v>
      </c>
      <c r="K1338" s="129">
        <f t="shared" si="20"/>
        <v>34.85</v>
      </c>
      <c r="L1338" s="130" t="s">
        <v>1420</v>
      </c>
    </row>
    <row r="1339" spans="1:12" ht="33.75">
      <c r="A1339" s="334" t="s">
        <v>626</v>
      </c>
      <c r="B1339" s="125" t="str">
        <f>+VLOOKUP(A1339,'[1]LISTA FILTRADO'!$A$2:$B$620,2,FALSE)</f>
        <v>Dirección General De Programación Y Operaciones Del Tesoro</v>
      </c>
      <c r="C1339" s="126">
        <v>42759</v>
      </c>
      <c r="D1339" s="126" t="s">
        <v>4667</v>
      </c>
      <c r="E1339" s="127" t="s">
        <v>3</v>
      </c>
      <c r="F1339" s="127">
        <v>1468705</v>
      </c>
      <c r="G1339" s="127"/>
      <c r="H1339" s="335" t="s">
        <v>4668</v>
      </c>
      <c r="I1339" s="128">
        <v>0</v>
      </c>
      <c r="J1339" s="128">
        <v>34.85</v>
      </c>
      <c r="K1339" s="129">
        <f t="shared" si="20"/>
        <v>34.85</v>
      </c>
      <c r="L1339" s="130" t="s">
        <v>1420</v>
      </c>
    </row>
    <row r="1340" spans="1:12" ht="33.75">
      <c r="A1340" s="334" t="s">
        <v>626</v>
      </c>
      <c r="B1340" s="125" t="str">
        <f>+VLOOKUP(A1340,'[1]LISTA FILTRADO'!$A$2:$B$620,2,FALSE)</f>
        <v>Dirección General De Programación Y Operaciones Del Tesoro</v>
      </c>
      <c r="C1340" s="126">
        <v>42759</v>
      </c>
      <c r="D1340" s="126" t="s">
        <v>4669</v>
      </c>
      <c r="E1340" s="127" t="s">
        <v>3</v>
      </c>
      <c r="F1340" s="127">
        <v>1468706</v>
      </c>
      <c r="G1340" s="127"/>
      <c r="H1340" s="335" t="s">
        <v>4670</v>
      </c>
      <c r="I1340" s="128">
        <v>0</v>
      </c>
      <c r="J1340" s="128">
        <v>4664.9399999999996</v>
      </c>
      <c r="K1340" s="129">
        <f t="shared" si="20"/>
        <v>4664.9399999999996</v>
      </c>
      <c r="L1340" s="130" t="s">
        <v>1420</v>
      </c>
    </row>
    <row r="1341" spans="1:12" ht="33.75">
      <c r="A1341" s="334" t="s">
        <v>626</v>
      </c>
      <c r="B1341" s="125" t="str">
        <f>+VLOOKUP(A1341,'[1]LISTA FILTRADO'!$A$2:$B$620,2,FALSE)</f>
        <v>Dirección General De Programación Y Operaciones Del Tesoro</v>
      </c>
      <c r="C1341" s="126">
        <v>42759</v>
      </c>
      <c r="D1341" s="126" t="s">
        <v>4671</v>
      </c>
      <c r="E1341" s="127" t="s">
        <v>3</v>
      </c>
      <c r="F1341" s="127">
        <v>1468708</v>
      </c>
      <c r="G1341" s="127"/>
      <c r="H1341" s="335" t="s">
        <v>4672</v>
      </c>
      <c r="I1341" s="128">
        <v>0</v>
      </c>
      <c r="J1341" s="128">
        <v>3070.93</v>
      </c>
      <c r="K1341" s="129">
        <f t="shared" si="20"/>
        <v>3070.93</v>
      </c>
      <c r="L1341" s="130" t="s">
        <v>1420</v>
      </c>
    </row>
    <row r="1342" spans="1:12" ht="33.75">
      <c r="A1342" s="334">
        <v>10</v>
      </c>
      <c r="B1342" s="125" t="str">
        <f>+VLOOKUP(A1342,'[1]LISTA FILTRADO'!$A$2:$B$620,2,FALSE)</f>
        <v>Ministerio De Relaciones Exteriores</v>
      </c>
      <c r="C1342" s="126">
        <v>42759</v>
      </c>
      <c r="D1342" s="126" t="s">
        <v>4673</v>
      </c>
      <c r="E1342" s="127" t="s">
        <v>3</v>
      </c>
      <c r="F1342" s="127">
        <v>1468726</v>
      </c>
      <c r="G1342" s="127"/>
      <c r="H1342" s="335" t="s">
        <v>4674</v>
      </c>
      <c r="I1342" s="128">
        <v>0</v>
      </c>
      <c r="J1342" s="128">
        <v>5501.19</v>
      </c>
      <c r="K1342" s="129">
        <f t="shared" si="20"/>
        <v>5501.19</v>
      </c>
      <c r="L1342" s="130" t="s">
        <v>1420</v>
      </c>
    </row>
    <row r="1343" spans="1:12" ht="33.75">
      <c r="A1343" s="334">
        <v>46</v>
      </c>
      <c r="B1343" s="125" t="str">
        <f>+VLOOKUP(A1343,'[1]LISTA FILTRADO'!$A$2:$B$620,2,FALSE)</f>
        <v>Ministerio De Salud</v>
      </c>
      <c r="C1343" s="126">
        <v>42759</v>
      </c>
      <c r="D1343" s="126" t="s">
        <v>4675</v>
      </c>
      <c r="E1343" s="127" t="s">
        <v>3</v>
      </c>
      <c r="F1343" s="127">
        <v>1468742</v>
      </c>
      <c r="G1343" s="127"/>
      <c r="H1343" s="335" t="s">
        <v>4676</v>
      </c>
      <c r="I1343" s="128">
        <v>0</v>
      </c>
      <c r="J1343" s="128">
        <v>10451.219999999999</v>
      </c>
      <c r="K1343" s="129">
        <f t="shared" si="20"/>
        <v>10451.219999999999</v>
      </c>
      <c r="L1343" s="130" t="s">
        <v>1420</v>
      </c>
    </row>
    <row r="1344" spans="1:12" ht="33.75">
      <c r="A1344" s="334" t="s">
        <v>626</v>
      </c>
      <c r="B1344" s="125" t="str">
        <f>+VLOOKUP(A1344,'[1]LISTA FILTRADO'!$A$2:$B$620,2,FALSE)</f>
        <v>Dirección General De Programación Y Operaciones Del Tesoro</v>
      </c>
      <c r="C1344" s="126">
        <v>42759</v>
      </c>
      <c r="D1344" s="126" t="s">
        <v>4677</v>
      </c>
      <c r="E1344" s="127" t="s">
        <v>3</v>
      </c>
      <c r="F1344" s="127">
        <v>1468662</v>
      </c>
      <c r="G1344" s="127"/>
      <c r="H1344" s="335" t="s">
        <v>4678</v>
      </c>
      <c r="I1344" s="128">
        <v>0</v>
      </c>
      <c r="J1344" s="128">
        <v>2611.25</v>
      </c>
      <c r="K1344" s="129">
        <f t="shared" si="20"/>
        <v>2611.25</v>
      </c>
      <c r="L1344" s="130" t="s">
        <v>1420</v>
      </c>
    </row>
    <row r="1345" spans="1:12" ht="33.75">
      <c r="A1345" s="334" t="s">
        <v>626</v>
      </c>
      <c r="B1345" s="125" t="str">
        <f>+VLOOKUP(A1345,'[1]LISTA FILTRADO'!$A$2:$B$620,2,FALSE)</f>
        <v>Dirección General De Programación Y Operaciones Del Tesoro</v>
      </c>
      <c r="C1345" s="126">
        <v>42759</v>
      </c>
      <c r="D1345" s="126" t="s">
        <v>4679</v>
      </c>
      <c r="E1345" s="127" t="s">
        <v>3</v>
      </c>
      <c r="F1345" s="127">
        <v>1468666</v>
      </c>
      <c r="G1345" s="127"/>
      <c r="H1345" s="335" t="s">
        <v>4680</v>
      </c>
      <c r="I1345" s="128">
        <v>0</v>
      </c>
      <c r="J1345" s="128">
        <v>2783.13</v>
      </c>
      <c r="K1345" s="129">
        <f t="shared" si="20"/>
        <v>2783.13</v>
      </c>
      <c r="L1345" s="130" t="s">
        <v>1420</v>
      </c>
    </row>
    <row r="1346" spans="1:12" ht="33.75">
      <c r="A1346" s="334" t="s">
        <v>626</v>
      </c>
      <c r="B1346" s="125" t="str">
        <f>+VLOOKUP(A1346,'[1]LISTA FILTRADO'!$A$2:$B$620,2,FALSE)</f>
        <v>Dirección General De Programación Y Operaciones Del Tesoro</v>
      </c>
      <c r="C1346" s="126">
        <v>42759</v>
      </c>
      <c r="D1346" s="126" t="s">
        <v>4681</v>
      </c>
      <c r="E1346" s="127" t="s">
        <v>3</v>
      </c>
      <c r="F1346" s="127">
        <v>1468683</v>
      </c>
      <c r="G1346" s="127"/>
      <c r="H1346" s="335" t="s">
        <v>4682</v>
      </c>
      <c r="I1346" s="128">
        <v>0</v>
      </c>
      <c r="J1346" s="128">
        <v>4978.59</v>
      </c>
      <c r="K1346" s="129">
        <f t="shared" si="20"/>
        <v>4978.59</v>
      </c>
      <c r="L1346" s="130" t="s">
        <v>1420</v>
      </c>
    </row>
    <row r="1347" spans="1:12" ht="22.5">
      <c r="A1347" s="334">
        <v>20</v>
      </c>
      <c r="B1347" s="125" t="str">
        <f>+VLOOKUP(A1347,'[1]LISTA FILTRADO'!$A$2:$B$620,2,FALSE)</f>
        <v>Ministerio De Defensa</v>
      </c>
      <c r="C1347" s="126">
        <v>42759</v>
      </c>
      <c r="D1347" s="126" t="s">
        <v>4683</v>
      </c>
      <c r="E1347" s="127" t="s">
        <v>3</v>
      </c>
      <c r="F1347" s="127">
        <v>1468711</v>
      </c>
      <c r="G1347" s="127"/>
      <c r="H1347" s="335" t="s">
        <v>4684</v>
      </c>
      <c r="I1347" s="128">
        <v>0</v>
      </c>
      <c r="J1347" s="128">
        <v>3843</v>
      </c>
      <c r="K1347" s="129">
        <f t="shared" si="20"/>
        <v>3843</v>
      </c>
      <c r="L1347" s="130" t="s">
        <v>1420</v>
      </c>
    </row>
    <row r="1348" spans="1:12" ht="22.5">
      <c r="A1348" s="334">
        <v>20</v>
      </c>
      <c r="B1348" s="125" t="str">
        <f>+VLOOKUP(A1348,'[1]LISTA FILTRADO'!$A$2:$B$620,2,FALSE)</f>
        <v>Ministerio De Defensa</v>
      </c>
      <c r="C1348" s="126">
        <v>42759</v>
      </c>
      <c r="D1348" s="126" t="s">
        <v>4685</v>
      </c>
      <c r="E1348" s="127" t="s">
        <v>3</v>
      </c>
      <c r="F1348" s="127">
        <v>1468713</v>
      </c>
      <c r="G1348" s="127"/>
      <c r="H1348" s="335" t="s">
        <v>4684</v>
      </c>
      <c r="I1348" s="128">
        <v>0</v>
      </c>
      <c r="J1348" s="128">
        <v>323.5</v>
      </c>
      <c r="K1348" s="129">
        <f t="shared" si="20"/>
        <v>323.5</v>
      </c>
      <c r="L1348" s="130" t="s">
        <v>1420</v>
      </c>
    </row>
    <row r="1349" spans="1:12" ht="33.75">
      <c r="A1349" s="334" t="s">
        <v>626</v>
      </c>
      <c r="B1349" s="125" t="str">
        <f>+VLOOKUP(A1349,'[1]LISTA FILTRADO'!$A$2:$B$620,2,FALSE)</f>
        <v>Dirección General De Programación Y Operaciones Del Tesoro</v>
      </c>
      <c r="C1349" s="126">
        <v>42759</v>
      </c>
      <c r="D1349" s="126" t="s">
        <v>4686</v>
      </c>
      <c r="E1349" s="127" t="s">
        <v>3</v>
      </c>
      <c r="F1349" s="127">
        <v>1468729</v>
      </c>
      <c r="G1349" s="127"/>
      <c r="H1349" s="335" t="s">
        <v>4687</v>
      </c>
      <c r="I1349" s="128">
        <v>0</v>
      </c>
      <c r="J1349" s="128">
        <v>295.70999999999998</v>
      </c>
      <c r="K1349" s="129">
        <f t="shared" si="20"/>
        <v>295.70999999999998</v>
      </c>
      <c r="L1349" s="130" t="s">
        <v>1420</v>
      </c>
    </row>
    <row r="1350" spans="1:12" ht="33.75">
      <c r="A1350" s="334" t="s">
        <v>626</v>
      </c>
      <c r="B1350" s="125" t="str">
        <f>+VLOOKUP(A1350,'[1]LISTA FILTRADO'!$A$2:$B$620,2,FALSE)</f>
        <v>Dirección General De Programación Y Operaciones Del Tesoro</v>
      </c>
      <c r="C1350" s="126">
        <v>42759</v>
      </c>
      <c r="D1350" s="126" t="s">
        <v>4688</v>
      </c>
      <c r="E1350" s="127" t="s">
        <v>3</v>
      </c>
      <c r="F1350" s="127">
        <v>1468732</v>
      </c>
      <c r="G1350" s="127"/>
      <c r="H1350" s="335" t="s">
        <v>4689</v>
      </c>
      <c r="I1350" s="128">
        <v>0</v>
      </c>
      <c r="J1350" s="128">
        <v>234.13</v>
      </c>
      <c r="K1350" s="129">
        <f t="shared" si="20"/>
        <v>234.13</v>
      </c>
      <c r="L1350" s="130" t="s">
        <v>1420</v>
      </c>
    </row>
    <row r="1351" spans="1:12" ht="22.5">
      <c r="A1351" s="334">
        <v>130</v>
      </c>
      <c r="B1351" s="125" t="str">
        <f>+VLOOKUP(A1351,'[1]LISTA FILTRADO'!$A$2:$B$620,2,FALSE)</f>
        <v>Fondo De Financiamiento Para La Minería</v>
      </c>
      <c r="C1351" s="126">
        <v>42759</v>
      </c>
      <c r="D1351" s="126" t="s">
        <v>4690</v>
      </c>
      <c r="E1351" s="127" t="s">
        <v>3</v>
      </c>
      <c r="F1351" s="127">
        <v>1468773</v>
      </c>
      <c r="G1351" s="127"/>
      <c r="H1351" s="335" t="s">
        <v>4691</v>
      </c>
      <c r="I1351" s="128">
        <v>0</v>
      </c>
      <c r="J1351" s="128">
        <v>124911.02</v>
      </c>
      <c r="K1351" s="129">
        <f t="shared" si="20"/>
        <v>124911.02</v>
      </c>
      <c r="L1351" s="130" t="s">
        <v>1420</v>
      </c>
    </row>
    <row r="1352" spans="1:12" ht="33.75">
      <c r="A1352" s="334" t="s">
        <v>626</v>
      </c>
      <c r="B1352" s="125" t="str">
        <f>+VLOOKUP(A1352,'[1]LISTA FILTRADO'!$A$2:$B$620,2,FALSE)</f>
        <v>Dirección General De Programación Y Operaciones Del Tesoro</v>
      </c>
      <c r="C1352" s="126">
        <v>42759</v>
      </c>
      <c r="D1352" s="126" t="s">
        <v>4692</v>
      </c>
      <c r="E1352" s="127" t="s">
        <v>3</v>
      </c>
      <c r="F1352" s="127">
        <v>1468781</v>
      </c>
      <c r="G1352" s="127"/>
      <c r="H1352" s="335" t="s">
        <v>4693</v>
      </c>
      <c r="I1352" s="128">
        <v>0</v>
      </c>
      <c r="J1352" s="128">
        <v>576.74</v>
      </c>
      <c r="K1352" s="129">
        <f t="shared" si="20"/>
        <v>576.74</v>
      </c>
      <c r="L1352" s="130" t="s">
        <v>1420</v>
      </c>
    </row>
    <row r="1353" spans="1:12" ht="33.75">
      <c r="A1353" s="334">
        <v>225</v>
      </c>
      <c r="B1353" s="125" t="str">
        <f>+VLOOKUP(A1353,'[1]LISTA FILTRADO'!$A$2:$B$620,2,FALSE)</f>
        <v>Serv. Nal. Para La Sostenibilidad En Saneamiento Básico</v>
      </c>
      <c r="C1353" s="126">
        <v>42759</v>
      </c>
      <c r="D1353" s="126" t="s">
        <v>4694</v>
      </c>
      <c r="E1353" s="127" t="s">
        <v>3</v>
      </c>
      <c r="F1353" s="127">
        <v>1468785</v>
      </c>
      <c r="G1353" s="127"/>
      <c r="H1353" s="335" t="s">
        <v>4695</v>
      </c>
      <c r="I1353" s="128">
        <v>0</v>
      </c>
      <c r="J1353" s="128">
        <v>349.32</v>
      </c>
      <c r="K1353" s="129">
        <f t="shared" ref="K1353:K1416" si="21">+I1353+J1353</f>
        <v>349.32</v>
      </c>
      <c r="L1353" s="130" t="s">
        <v>1420</v>
      </c>
    </row>
    <row r="1354" spans="1:12" ht="33.75">
      <c r="A1354" s="334">
        <v>225</v>
      </c>
      <c r="B1354" s="125" t="str">
        <f>+VLOOKUP(A1354,'[1]LISTA FILTRADO'!$A$2:$B$620,2,FALSE)</f>
        <v>Serv. Nal. Para La Sostenibilidad En Saneamiento Básico</v>
      </c>
      <c r="C1354" s="126">
        <v>42759</v>
      </c>
      <c r="D1354" s="126" t="s">
        <v>4696</v>
      </c>
      <c r="E1354" s="127" t="s">
        <v>3</v>
      </c>
      <c r="F1354" s="127">
        <v>1468787</v>
      </c>
      <c r="G1354" s="127"/>
      <c r="H1354" s="335" t="s">
        <v>4697</v>
      </c>
      <c r="I1354" s="128">
        <v>0</v>
      </c>
      <c r="J1354" s="128">
        <v>241.48</v>
      </c>
      <c r="K1354" s="129">
        <f t="shared" si="21"/>
        <v>241.48</v>
      </c>
      <c r="L1354" s="130" t="s">
        <v>1420</v>
      </c>
    </row>
    <row r="1355" spans="1:12" ht="22.5">
      <c r="A1355" s="334">
        <v>130</v>
      </c>
      <c r="B1355" s="125" t="str">
        <f>+VLOOKUP(A1355,'[1]LISTA FILTRADO'!$A$2:$B$620,2,FALSE)</f>
        <v>Fondo De Financiamiento Para La Minería</v>
      </c>
      <c r="C1355" s="126">
        <v>42759</v>
      </c>
      <c r="D1355" s="126" t="s">
        <v>4698</v>
      </c>
      <c r="E1355" s="127" t="s">
        <v>3</v>
      </c>
      <c r="F1355" s="127">
        <v>1468808</v>
      </c>
      <c r="G1355" s="127"/>
      <c r="H1355" s="335" t="s">
        <v>4699</v>
      </c>
      <c r="I1355" s="128">
        <v>0</v>
      </c>
      <c r="J1355" s="128">
        <v>125091.47</v>
      </c>
      <c r="K1355" s="129">
        <f t="shared" si="21"/>
        <v>125091.47</v>
      </c>
      <c r="L1355" s="130" t="s">
        <v>1420</v>
      </c>
    </row>
    <row r="1356" spans="1:12" ht="22.5">
      <c r="A1356" s="334">
        <v>41</v>
      </c>
      <c r="B1356" s="125" t="str">
        <f>+VLOOKUP(A1356,'[1]LISTA FILTRADO'!$A$2:$B$620,2,FALSE)</f>
        <v>Ministerio De Desarrollo Productivo Y Economía Plural</v>
      </c>
      <c r="C1356" s="126">
        <v>42759</v>
      </c>
      <c r="D1356" s="126" t="s">
        <v>4700</v>
      </c>
      <c r="E1356" s="127" t="s">
        <v>3</v>
      </c>
      <c r="F1356" s="127">
        <v>1468810</v>
      </c>
      <c r="G1356" s="127"/>
      <c r="H1356" s="335" t="s">
        <v>4701</v>
      </c>
      <c r="I1356" s="128">
        <v>0</v>
      </c>
      <c r="J1356" s="128">
        <v>161.1</v>
      </c>
      <c r="K1356" s="129">
        <f t="shared" si="21"/>
        <v>161.1</v>
      </c>
      <c r="L1356" s="130" t="s">
        <v>1420</v>
      </c>
    </row>
    <row r="1357" spans="1:12" ht="22.5">
      <c r="A1357" s="334">
        <v>223</v>
      </c>
      <c r="B1357" s="125" t="str">
        <f>+VLOOKUP(A1357,'[1]LISTA FILTRADO'!$A$2:$B$620,2,FALSE)</f>
        <v>Fondo Nacional De Desarrollo Forestal</v>
      </c>
      <c r="C1357" s="126">
        <v>42759</v>
      </c>
      <c r="D1357" s="126" t="s">
        <v>4702</v>
      </c>
      <c r="E1357" s="127" t="s">
        <v>3</v>
      </c>
      <c r="F1357" s="127">
        <v>1468815</v>
      </c>
      <c r="G1357" s="127"/>
      <c r="H1357" s="335" t="s">
        <v>4703</v>
      </c>
      <c r="I1357" s="128">
        <v>0</v>
      </c>
      <c r="J1357" s="128">
        <v>391</v>
      </c>
      <c r="K1357" s="129">
        <f t="shared" si="21"/>
        <v>391</v>
      </c>
      <c r="L1357" s="130" t="s">
        <v>1420</v>
      </c>
    </row>
    <row r="1358" spans="1:12" ht="33.75">
      <c r="A1358" s="334" t="s">
        <v>626</v>
      </c>
      <c r="B1358" s="125" t="str">
        <f>+VLOOKUP(A1358,'[1]LISTA FILTRADO'!$A$2:$B$620,2,FALSE)</f>
        <v>Dirección General De Programación Y Operaciones Del Tesoro</v>
      </c>
      <c r="C1358" s="126">
        <v>42759</v>
      </c>
      <c r="D1358" s="126" t="s">
        <v>4704</v>
      </c>
      <c r="E1358" s="127" t="s">
        <v>3</v>
      </c>
      <c r="F1358" s="127">
        <v>1468848</v>
      </c>
      <c r="G1358" s="127"/>
      <c r="H1358" s="335" t="s">
        <v>4705</v>
      </c>
      <c r="I1358" s="128">
        <v>0</v>
      </c>
      <c r="J1358" s="128">
        <v>6241</v>
      </c>
      <c r="K1358" s="129">
        <f t="shared" si="21"/>
        <v>6241</v>
      </c>
      <c r="L1358" s="130" t="s">
        <v>1420</v>
      </c>
    </row>
    <row r="1359" spans="1:12" ht="22.5">
      <c r="A1359" s="334">
        <v>526</v>
      </c>
      <c r="B1359" s="125" t="str">
        <f>+VLOOKUP(A1359,'[1]LISTA FILTRADO'!$A$2:$B$620,2,FALSE)</f>
        <v>Bolivia Tv</v>
      </c>
      <c r="C1359" s="126">
        <v>42759</v>
      </c>
      <c r="D1359" s="126" t="s">
        <v>4706</v>
      </c>
      <c r="E1359" s="127" t="s">
        <v>3</v>
      </c>
      <c r="F1359" s="127">
        <v>1468883</v>
      </c>
      <c r="G1359" s="127"/>
      <c r="H1359" s="335" t="s">
        <v>4707</v>
      </c>
      <c r="I1359" s="128">
        <v>0</v>
      </c>
      <c r="J1359" s="128">
        <v>77</v>
      </c>
      <c r="K1359" s="129">
        <f t="shared" si="21"/>
        <v>77</v>
      </c>
      <c r="L1359" s="130" t="s">
        <v>1420</v>
      </c>
    </row>
    <row r="1360" spans="1:12" ht="33.75">
      <c r="A1360" s="334" t="s">
        <v>626</v>
      </c>
      <c r="B1360" s="125" t="str">
        <f>+VLOOKUP(A1360,'[1]LISTA FILTRADO'!$A$2:$B$620,2,FALSE)</f>
        <v>Dirección General De Programación Y Operaciones Del Tesoro</v>
      </c>
      <c r="C1360" s="126">
        <v>42760</v>
      </c>
      <c r="D1360" s="126" t="s">
        <v>4708</v>
      </c>
      <c r="E1360" s="127" t="s">
        <v>3</v>
      </c>
      <c r="F1360" s="127">
        <v>1469174</v>
      </c>
      <c r="G1360" s="127"/>
      <c r="H1360" s="335" t="s">
        <v>4709</v>
      </c>
      <c r="I1360" s="128">
        <v>0</v>
      </c>
      <c r="J1360" s="128">
        <v>1438.68</v>
      </c>
      <c r="K1360" s="129">
        <f t="shared" si="21"/>
        <v>1438.68</v>
      </c>
      <c r="L1360" s="130" t="s">
        <v>1420</v>
      </c>
    </row>
    <row r="1361" spans="1:12" ht="33.75">
      <c r="A1361" s="334" t="s">
        <v>626</v>
      </c>
      <c r="B1361" s="125" t="str">
        <f>+VLOOKUP(A1361,'[1]LISTA FILTRADO'!$A$2:$B$620,2,FALSE)</f>
        <v>Dirección General De Programación Y Operaciones Del Tesoro</v>
      </c>
      <c r="C1361" s="126">
        <v>42760</v>
      </c>
      <c r="D1361" s="126" t="s">
        <v>4710</v>
      </c>
      <c r="E1361" s="127" t="s">
        <v>3</v>
      </c>
      <c r="F1361" s="127">
        <v>1469073</v>
      </c>
      <c r="G1361" s="127"/>
      <c r="H1361" s="335" t="s">
        <v>4711</v>
      </c>
      <c r="I1361" s="128">
        <v>0</v>
      </c>
      <c r="J1361" s="128">
        <v>20</v>
      </c>
      <c r="K1361" s="129">
        <f t="shared" si="21"/>
        <v>20</v>
      </c>
      <c r="L1361" s="130" t="s">
        <v>1420</v>
      </c>
    </row>
    <row r="1362" spans="1:12" ht="33.75">
      <c r="A1362" s="334" t="s">
        <v>626</v>
      </c>
      <c r="B1362" s="125" t="str">
        <f>+VLOOKUP(A1362,'[1]LISTA FILTRADO'!$A$2:$B$620,2,FALSE)</f>
        <v>Dirección General De Programación Y Operaciones Del Tesoro</v>
      </c>
      <c r="C1362" s="126">
        <v>42760</v>
      </c>
      <c r="D1362" s="126" t="s">
        <v>4712</v>
      </c>
      <c r="E1362" s="127" t="s">
        <v>3</v>
      </c>
      <c r="F1362" s="127">
        <v>1469075</v>
      </c>
      <c r="G1362" s="127"/>
      <c r="H1362" s="335" t="s">
        <v>4713</v>
      </c>
      <c r="I1362" s="128">
        <v>0</v>
      </c>
      <c r="J1362" s="128">
        <v>61.4</v>
      </c>
      <c r="K1362" s="129">
        <f t="shared" si="21"/>
        <v>61.4</v>
      </c>
      <c r="L1362" s="130" t="s">
        <v>1420</v>
      </c>
    </row>
    <row r="1363" spans="1:12" ht="22.5">
      <c r="A1363" s="334">
        <v>526</v>
      </c>
      <c r="B1363" s="125" t="str">
        <f>+VLOOKUP(A1363,'[1]LISTA FILTRADO'!$A$2:$B$620,2,FALSE)</f>
        <v>Bolivia Tv</v>
      </c>
      <c r="C1363" s="126">
        <v>42760</v>
      </c>
      <c r="D1363" s="126" t="s">
        <v>4714</v>
      </c>
      <c r="E1363" s="127" t="s">
        <v>3</v>
      </c>
      <c r="F1363" s="127">
        <v>1469123</v>
      </c>
      <c r="G1363" s="127"/>
      <c r="H1363" s="335" t="s">
        <v>4096</v>
      </c>
      <c r="I1363" s="128">
        <v>0</v>
      </c>
      <c r="J1363" s="128">
        <v>350</v>
      </c>
      <c r="K1363" s="129">
        <f t="shared" si="21"/>
        <v>350</v>
      </c>
      <c r="L1363" s="130" t="s">
        <v>1420</v>
      </c>
    </row>
    <row r="1364" spans="1:12" ht="22.5">
      <c r="A1364" s="334">
        <v>46</v>
      </c>
      <c r="B1364" s="125" t="str">
        <f>+VLOOKUP(A1364,'[1]LISTA FILTRADO'!$A$2:$B$620,2,FALSE)</f>
        <v>Ministerio De Salud</v>
      </c>
      <c r="C1364" s="126">
        <v>42760</v>
      </c>
      <c r="D1364" s="126" t="s">
        <v>4715</v>
      </c>
      <c r="E1364" s="127" t="s">
        <v>3</v>
      </c>
      <c r="F1364" s="127">
        <v>1469143</v>
      </c>
      <c r="G1364" s="127"/>
      <c r="H1364" s="335" t="s">
        <v>4716</v>
      </c>
      <c r="I1364" s="128">
        <v>0</v>
      </c>
      <c r="J1364" s="128">
        <v>700</v>
      </c>
      <c r="K1364" s="129">
        <f t="shared" si="21"/>
        <v>700</v>
      </c>
      <c r="L1364" s="130" t="s">
        <v>1420</v>
      </c>
    </row>
    <row r="1365" spans="1:12" ht="22.5">
      <c r="A1365" s="334">
        <v>291</v>
      </c>
      <c r="B1365" s="125" t="str">
        <f>+VLOOKUP(A1365,'[1]LISTA FILTRADO'!$A$2:$B$620,2,FALSE)</f>
        <v>Administradora Boliviana De Carreteras</v>
      </c>
      <c r="C1365" s="126">
        <v>42760</v>
      </c>
      <c r="D1365" s="126" t="s">
        <v>4717</v>
      </c>
      <c r="E1365" s="127" t="s">
        <v>3</v>
      </c>
      <c r="F1365" s="127">
        <v>1469169</v>
      </c>
      <c r="G1365" s="127"/>
      <c r="H1365" s="335" t="s">
        <v>4718</v>
      </c>
      <c r="I1365" s="128">
        <v>0</v>
      </c>
      <c r="J1365" s="128">
        <v>1.83</v>
      </c>
      <c r="K1365" s="129">
        <f t="shared" si="21"/>
        <v>1.83</v>
      </c>
      <c r="L1365" s="130" t="s">
        <v>1420</v>
      </c>
    </row>
    <row r="1366" spans="1:12" ht="22.5">
      <c r="A1366" s="334">
        <v>163</v>
      </c>
      <c r="B1366" s="125" t="str">
        <f>+VLOOKUP(A1366,'[1]LISTA FILTRADO'!$A$2:$B$620,2,FALSE)</f>
        <v>Agencia Nacional De Hidrocarburos</v>
      </c>
      <c r="C1366" s="126">
        <v>42760</v>
      </c>
      <c r="D1366" s="126" t="s">
        <v>4719</v>
      </c>
      <c r="E1366" s="127" t="s">
        <v>3</v>
      </c>
      <c r="F1366" s="127">
        <v>1469200</v>
      </c>
      <c r="G1366" s="127"/>
      <c r="H1366" s="335" t="s">
        <v>4720</v>
      </c>
      <c r="I1366" s="128">
        <v>0</v>
      </c>
      <c r="J1366" s="128">
        <v>10</v>
      </c>
      <c r="K1366" s="129">
        <f t="shared" si="21"/>
        <v>10</v>
      </c>
      <c r="L1366" s="130" t="s">
        <v>1420</v>
      </c>
    </row>
    <row r="1367" spans="1:12" ht="33.75">
      <c r="A1367" s="334" t="s">
        <v>626</v>
      </c>
      <c r="B1367" s="125" t="str">
        <f>+VLOOKUP(A1367,'[1]LISTA FILTRADO'!$A$2:$B$620,2,FALSE)</f>
        <v>Dirección General De Programación Y Operaciones Del Tesoro</v>
      </c>
      <c r="C1367" s="126">
        <v>42760</v>
      </c>
      <c r="D1367" s="126" t="s">
        <v>4721</v>
      </c>
      <c r="E1367" s="127" t="s">
        <v>3</v>
      </c>
      <c r="F1367" s="127">
        <v>1469248</v>
      </c>
      <c r="G1367" s="127"/>
      <c r="H1367" s="335" t="s">
        <v>4722</v>
      </c>
      <c r="I1367" s="128">
        <v>0</v>
      </c>
      <c r="J1367" s="128">
        <v>256.98</v>
      </c>
      <c r="K1367" s="129">
        <f t="shared" si="21"/>
        <v>256.98</v>
      </c>
      <c r="L1367" s="130" t="s">
        <v>1420</v>
      </c>
    </row>
    <row r="1368" spans="1:12" ht="22.5">
      <c r="A1368" s="334">
        <v>30</v>
      </c>
      <c r="B1368" s="125" t="str">
        <f>+VLOOKUP(A1368,'[1]LISTA FILTRADO'!$A$2:$B$620,2,FALSE)</f>
        <v>Ministerio De Justicia</v>
      </c>
      <c r="C1368" s="126">
        <v>42760</v>
      </c>
      <c r="D1368" s="126" t="s">
        <v>4723</v>
      </c>
      <c r="E1368" s="127" t="s">
        <v>3</v>
      </c>
      <c r="F1368" s="127">
        <v>1469258</v>
      </c>
      <c r="G1368" s="127"/>
      <c r="H1368" s="335" t="s">
        <v>4724</v>
      </c>
      <c r="I1368" s="128">
        <v>0</v>
      </c>
      <c r="J1368" s="128">
        <v>684</v>
      </c>
      <c r="K1368" s="129">
        <f t="shared" si="21"/>
        <v>684</v>
      </c>
      <c r="L1368" s="130" t="s">
        <v>1420</v>
      </c>
    </row>
    <row r="1369" spans="1:12" ht="33.75">
      <c r="A1369" s="334">
        <v>234</v>
      </c>
      <c r="B1369" s="125" t="str">
        <f>+VLOOKUP(A1369,'[1]LISTA FILTRADO'!$A$2:$B$620,2,FALSE)</f>
        <v>Servicio Geológico Minero</v>
      </c>
      <c r="C1369" s="126">
        <v>42760</v>
      </c>
      <c r="D1369" s="126" t="s">
        <v>4725</v>
      </c>
      <c r="E1369" s="127" t="s">
        <v>3</v>
      </c>
      <c r="F1369" s="127">
        <v>1469260</v>
      </c>
      <c r="G1369" s="127"/>
      <c r="H1369" s="335" t="s">
        <v>4726</v>
      </c>
      <c r="I1369" s="128">
        <v>0</v>
      </c>
      <c r="J1369" s="128">
        <v>185.5</v>
      </c>
      <c r="K1369" s="129">
        <f t="shared" si="21"/>
        <v>185.5</v>
      </c>
      <c r="L1369" s="130" t="s">
        <v>1420</v>
      </c>
    </row>
    <row r="1370" spans="1:12" ht="33.75">
      <c r="A1370" s="334">
        <v>512</v>
      </c>
      <c r="B1370" s="125" t="str">
        <f>+VLOOKUP(A1370,'[1]LISTA FILTRADO'!$A$2:$B$620,2,FALSE)</f>
        <v>Adm.De Aeropuertos Y Servicios Auxiliares A La Naveg. Aérea</v>
      </c>
      <c r="C1370" s="126">
        <v>42760</v>
      </c>
      <c r="D1370" s="126" t="s">
        <v>4727</v>
      </c>
      <c r="E1370" s="127" t="s">
        <v>3</v>
      </c>
      <c r="F1370" s="127">
        <v>1469266</v>
      </c>
      <c r="G1370" s="127"/>
      <c r="H1370" s="335" t="s">
        <v>4728</v>
      </c>
      <c r="I1370" s="128">
        <v>0</v>
      </c>
      <c r="J1370" s="128">
        <v>20</v>
      </c>
      <c r="K1370" s="129">
        <f t="shared" si="21"/>
        <v>20</v>
      </c>
      <c r="L1370" s="130" t="s">
        <v>1420</v>
      </c>
    </row>
    <row r="1371" spans="1:12" ht="22.5">
      <c r="A1371" s="334">
        <v>526</v>
      </c>
      <c r="B1371" s="125" t="str">
        <f>+VLOOKUP(A1371,'[1]LISTA FILTRADO'!$A$2:$B$620,2,FALSE)</f>
        <v>Bolivia Tv</v>
      </c>
      <c r="C1371" s="126">
        <v>42760</v>
      </c>
      <c r="D1371" s="126" t="s">
        <v>4729</v>
      </c>
      <c r="E1371" s="127" t="s">
        <v>3</v>
      </c>
      <c r="F1371" s="127">
        <v>1469361</v>
      </c>
      <c r="G1371" s="127"/>
      <c r="H1371" s="335" t="s">
        <v>4730</v>
      </c>
      <c r="I1371" s="128">
        <v>0</v>
      </c>
      <c r="J1371" s="128">
        <v>500</v>
      </c>
      <c r="K1371" s="129">
        <f t="shared" si="21"/>
        <v>500</v>
      </c>
      <c r="L1371" s="130" t="s">
        <v>1420</v>
      </c>
    </row>
    <row r="1372" spans="1:12" ht="22.5">
      <c r="A1372" s="334">
        <v>526</v>
      </c>
      <c r="B1372" s="125" t="str">
        <f>+VLOOKUP(A1372,'[1]LISTA FILTRADO'!$A$2:$B$620,2,FALSE)</f>
        <v>Bolivia Tv</v>
      </c>
      <c r="C1372" s="126">
        <v>42761</v>
      </c>
      <c r="D1372" s="126" t="s">
        <v>4731</v>
      </c>
      <c r="E1372" s="127" t="s">
        <v>3</v>
      </c>
      <c r="F1372" s="127">
        <v>1469518</v>
      </c>
      <c r="G1372" s="127"/>
      <c r="H1372" s="335" t="s">
        <v>4732</v>
      </c>
      <c r="I1372" s="128">
        <v>0</v>
      </c>
      <c r="J1372" s="128">
        <v>101.36</v>
      </c>
      <c r="K1372" s="129">
        <f t="shared" si="21"/>
        <v>101.36</v>
      </c>
      <c r="L1372" s="130" t="s">
        <v>1420</v>
      </c>
    </row>
    <row r="1373" spans="1:12" ht="33.75">
      <c r="A1373" s="334">
        <v>526</v>
      </c>
      <c r="B1373" s="125" t="str">
        <f>+VLOOKUP(A1373,'[1]LISTA FILTRADO'!$A$2:$B$620,2,FALSE)</f>
        <v>Bolivia Tv</v>
      </c>
      <c r="C1373" s="126">
        <v>42761</v>
      </c>
      <c r="D1373" s="126" t="s">
        <v>4733</v>
      </c>
      <c r="E1373" s="127" t="s">
        <v>3</v>
      </c>
      <c r="F1373" s="127">
        <v>1469523</v>
      </c>
      <c r="G1373" s="127"/>
      <c r="H1373" s="335" t="s">
        <v>4734</v>
      </c>
      <c r="I1373" s="128">
        <v>0</v>
      </c>
      <c r="J1373" s="128">
        <v>238</v>
      </c>
      <c r="K1373" s="129">
        <f t="shared" si="21"/>
        <v>238</v>
      </c>
      <c r="L1373" s="130" t="s">
        <v>1420</v>
      </c>
    </row>
    <row r="1374" spans="1:12" ht="22.5">
      <c r="A1374" s="334">
        <v>526</v>
      </c>
      <c r="B1374" s="125" t="str">
        <f>+VLOOKUP(A1374,'[1]LISTA FILTRADO'!$A$2:$B$620,2,FALSE)</f>
        <v>Bolivia Tv</v>
      </c>
      <c r="C1374" s="126">
        <v>42761</v>
      </c>
      <c r="D1374" s="126" t="s">
        <v>4735</v>
      </c>
      <c r="E1374" s="127" t="s">
        <v>3</v>
      </c>
      <c r="F1374" s="127">
        <v>1469524</v>
      </c>
      <c r="G1374" s="127"/>
      <c r="H1374" s="335" t="s">
        <v>4736</v>
      </c>
      <c r="I1374" s="128">
        <v>0</v>
      </c>
      <c r="J1374" s="128">
        <v>12859.83</v>
      </c>
      <c r="K1374" s="129">
        <f t="shared" si="21"/>
        <v>12859.83</v>
      </c>
      <c r="L1374" s="130" t="s">
        <v>1420</v>
      </c>
    </row>
    <row r="1375" spans="1:12" ht="33.75">
      <c r="A1375" s="334" t="s">
        <v>626</v>
      </c>
      <c r="B1375" s="125" t="str">
        <f>+VLOOKUP(A1375,'[1]LISTA FILTRADO'!$A$2:$B$620,2,FALSE)</f>
        <v>Dirección General De Programación Y Operaciones Del Tesoro</v>
      </c>
      <c r="C1375" s="126">
        <v>42761</v>
      </c>
      <c r="D1375" s="126" t="s">
        <v>4737</v>
      </c>
      <c r="E1375" s="127" t="s">
        <v>3</v>
      </c>
      <c r="F1375" s="127">
        <v>1469600</v>
      </c>
      <c r="G1375" s="127"/>
      <c r="H1375" s="335" t="s">
        <v>4738</v>
      </c>
      <c r="I1375" s="128">
        <v>0</v>
      </c>
      <c r="J1375" s="128">
        <v>3526.03</v>
      </c>
      <c r="K1375" s="129">
        <f t="shared" si="21"/>
        <v>3526.03</v>
      </c>
      <c r="L1375" s="130" t="s">
        <v>1420</v>
      </c>
    </row>
    <row r="1376" spans="1:12" ht="33.75">
      <c r="A1376" s="334" t="s">
        <v>626</v>
      </c>
      <c r="B1376" s="125" t="str">
        <f>+VLOOKUP(A1376,'[1]LISTA FILTRADO'!$A$2:$B$620,2,FALSE)</f>
        <v>Dirección General De Programación Y Operaciones Del Tesoro</v>
      </c>
      <c r="C1376" s="126">
        <v>42761</v>
      </c>
      <c r="D1376" s="126" t="s">
        <v>4739</v>
      </c>
      <c r="E1376" s="127" t="s">
        <v>3</v>
      </c>
      <c r="F1376" s="127">
        <v>1469601</v>
      </c>
      <c r="G1376" s="127"/>
      <c r="H1376" s="335" t="s">
        <v>4740</v>
      </c>
      <c r="I1376" s="128">
        <v>0</v>
      </c>
      <c r="J1376" s="128">
        <v>1965.15</v>
      </c>
      <c r="K1376" s="129">
        <f t="shared" si="21"/>
        <v>1965.15</v>
      </c>
      <c r="L1376" s="130" t="s">
        <v>1420</v>
      </c>
    </row>
    <row r="1377" spans="1:12" ht="22.5">
      <c r="A1377" s="334">
        <v>580</v>
      </c>
      <c r="B1377" s="125" t="str">
        <f>+VLOOKUP(A1377,'[1]LISTA FILTRADO'!$A$2:$B$620,2,FALSE)</f>
        <v>Depósitos Aduaneros Bolivianos</v>
      </c>
      <c r="C1377" s="126">
        <v>42761</v>
      </c>
      <c r="D1377" s="126" t="s">
        <v>4741</v>
      </c>
      <c r="E1377" s="127" t="s">
        <v>3</v>
      </c>
      <c r="F1377" s="127">
        <v>1469662</v>
      </c>
      <c r="G1377" s="127"/>
      <c r="H1377" s="335" t="s">
        <v>4742</v>
      </c>
      <c r="I1377" s="128">
        <v>0</v>
      </c>
      <c r="J1377" s="128">
        <v>23676</v>
      </c>
      <c r="K1377" s="129">
        <f t="shared" si="21"/>
        <v>23676</v>
      </c>
      <c r="L1377" s="130" t="s">
        <v>1420</v>
      </c>
    </row>
    <row r="1378" spans="1:12" ht="33.75">
      <c r="A1378" s="334" t="s">
        <v>626</v>
      </c>
      <c r="B1378" s="125" t="str">
        <f>+VLOOKUP(A1378,'[1]LISTA FILTRADO'!$A$2:$B$620,2,FALSE)</f>
        <v>Dirección General De Programación Y Operaciones Del Tesoro</v>
      </c>
      <c r="C1378" s="126">
        <v>42761</v>
      </c>
      <c r="D1378" s="126" t="s">
        <v>4743</v>
      </c>
      <c r="E1378" s="127" t="s">
        <v>3</v>
      </c>
      <c r="F1378" s="127">
        <v>1469525</v>
      </c>
      <c r="G1378" s="127"/>
      <c r="H1378" s="335" t="s">
        <v>4744</v>
      </c>
      <c r="I1378" s="128">
        <v>0</v>
      </c>
      <c r="J1378" s="128">
        <v>1161</v>
      </c>
      <c r="K1378" s="129">
        <f t="shared" si="21"/>
        <v>1161</v>
      </c>
      <c r="L1378" s="130" t="s">
        <v>1420</v>
      </c>
    </row>
    <row r="1379" spans="1:12" ht="33.75">
      <c r="A1379" s="334">
        <v>222</v>
      </c>
      <c r="B1379" s="125" t="str">
        <f>+VLOOKUP(A1379,'[1]LISTA FILTRADO'!$A$2:$B$620,2,FALSE)</f>
        <v>Instituto Nacional De Innovación Agropecuaria Y Forestal</v>
      </c>
      <c r="C1379" s="126">
        <v>42761</v>
      </c>
      <c r="D1379" s="126" t="s">
        <v>4745</v>
      </c>
      <c r="E1379" s="127" t="s">
        <v>3</v>
      </c>
      <c r="F1379" s="127">
        <v>1469582</v>
      </c>
      <c r="G1379" s="127"/>
      <c r="H1379" s="335" t="s">
        <v>4746</v>
      </c>
      <c r="I1379" s="128">
        <v>0</v>
      </c>
      <c r="J1379" s="219">
        <v>23.240000000000002</v>
      </c>
      <c r="K1379" s="129">
        <f t="shared" si="21"/>
        <v>23.240000000000002</v>
      </c>
      <c r="L1379" s="130" t="s">
        <v>4099</v>
      </c>
    </row>
    <row r="1380" spans="1:12" ht="33.75">
      <c r="A1380" s="334">
        <v>20</v>
      </c>
      <c r="B1380" s="125" t="str">
        <f>+VLOOKUP(A1380,'[1]LISTA FILTRADO'!$A$2:$B$620,2,FALSE)</f>
        <v>Ministerio De Defensa</v>
      </c>
      <c r="C1380" s="126">
        <v>42761</v>
      </c>
      <c r="D1380" s="126" t="s">
        <v>4747</v>
      </c>
      <c r="E1380" s="127" t="s">
        <v>3</v>
      </c>
      <c r="F1380" s="127">
        <v>1469605</v>
      </c>
      <c r="G1380" s="127"/>
      <c r="H1380" s="335" t="s">
        <v>4748</v>
      </c>
      <c r="I1380" s="128">
        <v>0</v>
      </c>
      <c r="J1380" s="128">
        <v>13.4</v>
      </c>
      <c r="K1380" s="129">
        <f t="shared" si="21"/>
        <v>13.4</v>
      </c>
      <c r="L1380" s="130" t="s">
        <v>1420</v>
      </c>
    </row>
    <row r="1381" spans="1:12" ht="33.75">
      <c r="A1381" s="334">
        <v>20</v>
      </c>
      <c r="B1381" s="125" t="str">
        <f>+VLOOKUP(A1381,'[1]LISTA FILTRADO'!$A$2:$B$620,2,FALSE)</f>
        <v>Ministerio De Defensa</v>
      </c>
      <c r="C1381" s="126">
        <v>42761</v>
      </c>
      <c r="D1381" s="126" t="s">
        <v>4749</v>
      </c>
      <c r="E1381" s="127" t="s">
        <v>3</v>
      </c>
      <c r="F1381" s="127">
        <v>1469606</v>
      </c>
      <c r="G1381" s="127"/>
      <c r="H1381" s="335" t="s">
        <v>4750</v>
      </c>
      <c r="I1381" s="128">
        <v>0</v>
      </c>
      <c r="J1381" s="128">
        <v>506.5</v>
      </c>
      <c r="K1381" s="129">
        <f t="shared" si="21"/>
        <v>506.5</v>
      </c>
      <c r="L1381" s="130" t="s">
        <v>1420</v>
      </c>
    </row>
    <row r="1382" spans="1:12" ht="33.75">
      <c r="A1382" s="334" t="s">
        <v>626</v>
      </c>
      <c r="B1382" s="125" t="str">
        <f>+VLOOKUP(A1382,'[1]LISTA FILTRADO'!$A$2:$B$620,2,FALSE)</f>
        <v>Dirección General De Programación Y Operaciones Del Tesoro</v>
      </c>
      <c r="C1382" s="126">
        <v>42761</v>
      </c>
      <c r="D1382" s="126" t="s">
        <v>4751</v>
      </c>
      <c r="E1382" s="127" t="s">
        <v>3</v>
      </c>
      <c r="F1382" s="127">
        <v>1469626</v>
      </c>
      <c r="G1382" s="127"/>
      <c r="H1382" s="335" t="s">
        <v>4752</v>
      </c>
      <c r="I1382" s="128">
        <v>0</v>
      </c>
      <c r="J1382" s="128">
        <v>1552.96</v>
      </c>
      <c r="K1382" s="129">
        <f t="shared" si="21"/>
        <v>1552.96</v>
      </c>
      <c r="L1382" s="130" t="s">
        <v>1420</v>
      </c>
    </row>
    <row r="1383" spans="1:12" ht="33.75">
      <c r="A1383" s="334" t="s">
        <v>626</v>
      </c>
      <c r="B1383" s="125" t="str">
        <f>+VLOOKUP(A1383,'[1]LISTA FILTRADO'!$A$2:$B$620,2,FALSE)</f>
        <v>Dirección General De Programación Y Operaciones Del Tesoro</v>
      </c>
      <c r="C1383" s="126">
        <v>42761</v>
      </c>
      <c r="D1383" s="126" t="s">
        <v>4753</v>
      </c>
      <c r="E1383" s="127" t="s">
        <v>3</v>
      </c>
      <c r="F1383" s="127">
        <v>1469630</v>
      </c>
      <c r="G1383" s="127"/>
      <c r="H1383" s="335" t="s">
        <v>4754</v>
      </c>
      <c r="I1383" s="128">
        <v>0</v>
      </c>
      <c r="J1383" s="128">
        <v>218.65</v>
      </c>
      <c r="K1383" s="129">
        <f t="shared" si="21"/>
        <v>218.65</v>
      </c>
      <c r="L1383" s="130" t="s">
        <v>1420</v>
      </c>
    </row>
    <row r="1384" spans="1:12" ht="33.75">
      <c r="A1384" s="334" t="s">
        <v>626</v>
      </c>
      <c r="B1384" s="125" t="str">
        <f>+VLOOKUP(A1384,'[1]LISTA FILTRADO'!$A$2:$B$620,2,FALSE)</f>
        <v>Dirección General De Programación Y Operaciones Del Tesoro</v>
      </c>
      <c r="C1384" s="126">
        <v>42761</v>
      </c>
      <c r="D1384" s="126" t="s">
        <v>4755</v>
      </c>
      <c r="E1384" s="127" t="s">
        <v>3</v>
      </c>
      <c r="F1384" s="127">
        <v>1469631</v>
      </c>
      <c r="G1384" s="127"/>
      <c r="H1384" s="335" t="s">
        <v>4754</v>
      </c>
      <c r="I1384" s="128">
        <v>0</v>
      </c>
      <c r="J1384" s="128">
        <v>252.4</v>
      </c>
      <c r="K1384" s="129">
        <f t="shared" si="21"/>
        <v>252.4</v>
      </c>
      <c r="L1384" s="130" t="s">
        <v>1420</v>
      </c>
    </row>
    <row r="1385" spans="1:12" ht="33.75">
      <c r="A1385" s="334" t="s">
        <v>626</v>
      </c>
      <c r="B1385" s="125" t="str">
        <f>+VLOOKUP(A1385,'[1]LISTA FILTRADO'!$A$2:$B$620,2,FALSE)</f>
        <v>Dirección General De Programación Y Operaciones Del Tesoro</v>
      </c>
      <c r="C1385" s="126">
        <v>42761</v>
      </c>
      <c r="D1385" s="126" t="s">
        <v>4756</v>
      </c>
      <c r="E1385" s="127" t="s">
        <v>3</v>
      </c>
      <c r="F1385" s="127">
        <v>1469699</v>
      </c>
      <c r="G1385" s="127"/>
      <c r="H1385" s="335" t="s">
        <v>4757</v>
      </c>
      <c r="I1385" s="128">
        <v>0</v>
      </c>
      <c r="J1385" s="219">
        <v>1225</v>
      </c>
      <c r="K1385" s="129">
        <f t="shared" si="21"/>
        <v>1225</v>
      </c>
      <c r="L1385" s="130" t="s">
        <v>4099</v>
      </c>
    </row>
    <row r="1386" spans="1:12" ht="33.75">
      <c r="A1386" s="334" t="s">
        <v>626</v>
      </c>
      <c r="B1386" s="125" t="str">
        <f>+VLOOKUP(A1386,'[1]LISTA FILTRADO'!$A$2:$B$620,2,FALSE)</f>
        <v>Dirección General De Programación Y Operaciones Del Tesoro</v>
      </c>
      <c r="C1386" s="126">
        <v>42761</v>
      </c>
      <c r="D1386" s="126" t="s">
        <v>4758</v>
      </c>
      <c r="E1386" s="127" t="s">
        <v>3</v>
      </c>
      <c r="F1386" s="127">
        <v>1469716</v>
      </c>
      <c r="G1386" s="127"/>
      <c r="H1386" s="335" t="s">
        <v>4759</v>
      </c>
      <c r="I1386" s="128">
        <v>0</v>
      </c>
      <c r="J1386" s="128">
        <v>1000</v>
      </c>
      <c r="K1386" s="129">
        <f t="shared" si="21"/>
        <v>1000</v>
      </c>
      <c r="L1386" s="130" t="s">
        <v>1420</v>
      </c>
    </row>
    <row r="1387" spans="1:12" ht="22.5">
      <c r="A1387" s="334">
        <v>590</v>
      </c>
      <c r="B1387" s="125" t="str">
        <f>+VLOOKUP(A1387,'[1]LISTA FILTRADO'!$A$2:$B$620,2,FALSE)</f>
        <v>Empresa Pública "Quipus"</v>
      </c>
      <c r="C1387" s="126">
        <v>42761</v>
      </c>
      <c r="D1387" s="126" t="s">
        <v>4760</v>
      </c>
      <c r="E1387" s="127" t="s">
        <v>3</v>
      </c>
      <c r="F1387" s="127">
        <v>1469736</v>
      </c>
      <c r="G1387" s="127"/>
      <c r="H1387" s="335" t="s">
        <v>2773</v>
      </c>
      <c r="I1387" s="128">
        <v>0</v>
      </c>
      <c r="J1387" s="128">
        <v>1716</v>
      </c>
      <c r="K1387" s="129">
        <f t="shared" si="21"/>
        <v>1716</v>
      </c>
      <c r="L1387" s="130" t="s">
        <v>1420</v>
      </c>
    </row>
    <row r="1388" spans="1:12" ht="33.75">
      <c r="A1388" s="334" t="s">
        <v>626</v>
      </c>
      <c r="B1388" s="125" t="str">
        <f>+VLOOKUP(A1388,'[1]LISTA FILTRADO'!$A$2:$B$620,2,FALSE)</f>
        <v>Dirección General De Programación Y Operaciones Del Tesoro</v>
      </c>
      <c r="C1388" s="126">
        <v>42761</v>
      </c>
      <c r="D1388" s="126" t="s">
        <v>4761</v>
      </c>
      <c r="E1388" s="127" t="s">
        <v>3</v>
      </c>
      <c r="F1388" s="127">
        <v>1469744</v>
      </c>
      <c r="G1388" s="127"/>
      <c r="H1388" s="335" t="s">
        <v>4762</v>
      </c>
      <c r="I1388" s="128">
        <v>0</v>
      </c>
      <c r="J1388" s="128">
        <v>11323.35</v>
      </c>
      <c r="K1388" s="129">
        <f t="shared" si="21"/>
        <v>11323.35</v>
      </c>
      <c r="L1388" s="130" t="s">
        <v>1420</v>
      </c>
    </row>
    <row r="1389" spans="1:12" ht="33.75">
      <c r="A1389" s="334">
        <v>223</v>
      </c>
      <c r="B1389" s="125" t="str">
        <f>+VLOOKUP(A1389,'[1]LISTA FILTRADO'!$A$2:$B$620,2,FALSE)</f>
        <v>Fondo Nacional De Desarrollo Forestal</v>
      </c>
      <c r="C1389" s="126">
        <v>42761</v>
      </c>
      <c r="D1389" s="126" t="s">
        <v>4763</v>
      </c>
      <c r="E1389" s="127" t="s">
        <v>3</v>
      </c>
      <c r="F1389" s="127">
        <v>1469757</v>
      </c>
      <c r="G1389" s="127"/>
      <c r="H1389" s="335" t="s">
        <v>4764</v>
      </c>
      <c r="I1389" s="128">
        <v>0</v>
      </c>
      <c r="J1389" s="128">
        <v>371</v>
      </c>
      <c r="K1389" s="129">
        <f t="shared" si="21"/>
        <v>371</v>
      </c>
      <c r="L1389" s="130" t="s">
        <v>1420</v>
      </c>
    </row>
    <row r="1390" spans="1:12" ht="33.75">
      <c r="A1390" s="334" t="s">
        <v>626</v>
      </c>
      <c r="B1390" s="125" t="str">
        <f>+VLOOKUP(A1390,'[1]LISTA FILTRADO'!$A$2:$B$620,2,FALSE)</f>
        <v>Dirección General De Programación Y Operaciones Del Tesoro</v>
      </c>
      <c r="C1390" s="126">
        <v>42761</v>
      </c>
      <c r="D1390" s="126" t="s">
        <v>4765</v>
      </c>
      <c r="E1390" s="127" t="s">
        <v>3</v>
      </c>
      <c r="F1390" s="127">
        <v>1469769</v>
      </c>
      <c r="G1390" s="127"/>
      <c r="H1390" s="335" t="s">
        <v>4766</v>
      </c>
      <c r="I1390" s="128">
        <v>0</v>
      </c>
      <c r="J1390" s="128">
        <v>533.5</v>
      </c>
      <c r="K1390" s="129">
        <f t="shared" si="21"/>
        <v>533.5</v>
      </c>
      <c r="L1390" s="130" t="s">
        <v>1420</v>
      </c>
    </row>
    <row r="1391" spans="1:12" ht="33.75">
      <c r="A1391" s="334" t="s">
        <v>626</v>
      </c>
      <c r="B1391" s="125" t="str">
        <f>+VLOOKUP(A1391,'[1]LISTA FILTRADO'!$A$2:$B$620,2,FALSE)</f>
        <v>Dirección General De Programación Y Operaciones Del Tesoro</v>
      </c>
      <c r="C1391" s="126">
        <v>42761</v>
      </c>
      <c r="D1391" s="126" t="s">
        <v>4767</v>
      </c>
      <c r="E1391" s="127" t="s">
        <v>3</v>
      </c>
      <c r="F1391" s="127">
        <v>1469878</v>
      </c>
      <c r="G1391" s="127"/>
      <c r="H1391" s="335" t="s">
        <v>4768</v>
      </c>
      <c r="I1391" s="128">
        <v>0</v>
      </c>
      <c r="J1391" s="128">
        <v>86399.99</v>
      </c>
      <c r="K1391" s="129">
        <f t="shared" si="21"/>
        <v>86399.99</v>
      </c>
      <c r="L1391" s="130" t="s">
        <v>1420</v>
      </c>
    </row>
    <row r="1392" spans="1:12" ht="33.75">
      <c r="A1392" s="334" t="s">
        <v>626</v>
      </c>
      <c r="B1392" s="125" t="str">
        <f>+VLOOKUP(A1392,'[1]LISTA FILTRADO'!$A$2:$B$620,2,FALSE)</f>
        <v>Dirección General De Programación Y Operaciones Del Tesoro</v>
      </c>
      <c r="C1392" s="126">
        <v>42762</v>
      </c>
      <c r="D1392" s="126" t="s">
        <v>4769</v>
      </c>
      <c r="E1392" s="127" t="s">
        <v>3</v>
      </c>
      <c r="F1392" s="127">
        <v>1470006</v>
      </c>
      <c r="G1392" s="127"/>
      <c r="H1392" s="335" t="s">
        <v>4770</v>
      </c>
      <c r="I1392" s="128">
        <v>0</v>
      </c>
      <c r="J1392" s="128">
        <v>1628</v>
      </c>
      <c r="K1392" s="129">
        <f t="shared" si="21"/>
        <v>1628</v>
      </c>
      <c r="L1392" s="130" t="s">
        <v>1420</v>
      </c>
    </row>
    <row r="1393" spans="1:12" ht="33.75">
      <c r="A1393" s="334" t="s">
        <v>626</v>
      </c>
      <c r="B1393" s="125" t="str">
        <f>+VLOOKUP(A1393,'[1]LISTA FILTRADO'!$A$2:$B$620,2,FALSE)</f>
        <v>Dirección General De Programación Y Operaciones Del Tesoro</v>
      </c>
      <c r="C1393" s="126">
        <v>42762</v>
      </c>
      <c r="D1393" s="126" t="s">
        <v>4771</v>
      </c>
      <c r="E1393" s="127" t="s">
        <v>3</v>
      </c>
      <c r="F1393" s="127">
        <v>1470012</v>
      </c>
      <c r="G1393" s="127"/>
      <c r="H1393" s="335" t="s">
        <v>4772</v>
      </c>
      <c r="I1393" s="128">
        <v>0</v>
      </c>
      <c r="J1393" s="128">
        <v>214.5</v>
      </c>
      <c r="K1393" s="129">
        <f t="shared" si="21"/>
        <v>214.5</v>
      </c>
      <c r="L1393" s="130" t="s">
        <v>1420</v>
      </c>
    </row>
    <row r="1394" spans="1:12" ht="33.75">
      <c r="A1394" s="334" t="s">
        <v>626</v>
      </c>
      <c r="B1394" s="125" t="str">
        <f>+VLOOKUP(A1394,'[1]LISTA FILTRADO'!$A$2:$B$620,2,FALSE)</f>
        <v>Dirección General De Programación Y Operaciones Del Tesoro</v>
      </c>
      <c r="C1394" s="126">
        <v>42762</v>
      </c>
      <c r="D1394" s="126" t="s">
        <v>4773</v>
      </c>
      <c r="E1394" s="127" t="s">
        <v>3</v>
      </c>
      <c r="F1394" s="127">
        <v>1470106</v>
      </c>
      <c r="G1394" s="127"/>
      <c r="H1394" s="335" t="s">
        <v>4774</v>
      </c>
      <c r="I1394" s="128">
        <v>0</v>
      </c>
      <c r="J1394" s="128">
        <v>6580.69</v>
      </c>
      <c r="K1394" s="129">
        <f t="shared" si="21"/>
        <v>6580.69</v>
      </c>
      <c r="L1394" s="130" t="s">
        <v>1420</v>
      </c>
    </row>
    <row r="1395" spans="1:12" ht="22.5">
      <c r="A1395" s="334">
        <v>163</v>
      </c>
      <c r="B1395" s="125" t="str">
        <f>+VLOOKUP(A1395,'[1]LISTA FILTRADO'!$A$2:$B$620,2,FALSE)</f>
        <v>Agencia Nacional De Hidrocarburos</v>
      </c>
      <c r="C1395" s="126">
        <v>42762</v>
      </c>
      <c r="D1395" s="126" t="s">
        <v>4775</v>
      </c>
      <c r="E1395" s="127" t="s">
        <v>3</v>
      </c>
      <c r="F1395" s="127">
        <v>1470118</v>
      </c>
      <c r="G1395" s="127"/>
      <c r="H1395" s="335" t="s">
        <v>4776</v>
      </c>
      <c r="I1395" s="128">
        <v>0</v>
      </c>
      <c r="J1395" s="128">
        <v>187</v>
      </c>
      <c r="K1395" s="129">
        <f t="shared" si="21"/>
        <v>187</v>
      </c>
      <c r="L1395" s="130" t="s">
        <v>1420</v>
      </c>
    </row>
    <row r="1396" spans="1:12" ht="33.75">
      <c r="A1396" s="334">
        <v>291</v>
      </c>
      <c r="B1396" s="125" t="str">
        <f>+VLOOKUP(A1396,'[1]LISTA FILTRADO'!$A$2:$B$620,2,FALSE)</f>
        <v>Administradora Boliviana De Carreteras</v>
      </c>
      <c r="C1396" s="126">
        <v>42762</v>
      </c>
      <c r="D1396" s="126" t="s">
        <v>4777</v>
      </c>
      <c r="E1396" s="127" t="s">
        <v>3</v>
      </c>
      <c r="F1396" s="127">
        <v>1470135</v>
      </c>
      <c r="G1396" s="127"/>
      <c r="H1396" s="335" t="s">
        <v>4778</v>
      </c>
      <c r="I1396" s="128">
        <v>0</v>
      </c>
      <c r="J1396" s="128">
        <v>4</v>
      </c>
      <c r="K1396" s="129">
        <f t="shared" si="21"/>
        <v>4</v>
      </c>
      <c r="L1396" s="130" t="s">
        <v>1420</v>
      </c>
    </row>
    <row r="1397" spans="1:12" ht="22.5">
      <c r="A1397" s="334">
        <v>35</v>
      </c>
      <c r="B1397" s="125" t="str">
        <f>+VLOOKUP(A1397,'[1]LISTA FILTRADO'!$A$2:$B$620,2,FALSE)</f>
        <v>Ministerio De Economía Y Finanzas Públicas</v>
      </c>
      <c r="C1397" s="126">
        <v>42762</v>
      </c>
      <c r="D1397" s="126" t="s">
        <v>4779</v>
      </c>
      <c r="E1397" s="127" t="s">
        <v>3</v>
      </c>
      <c r="F1397" s="127">
        <v>1470155</v>
      </c>
      <c r="G1397" s="127"/>
      <c r="H1397" s="335" t="s">
        <v>4780</v>
      </c>
      <c r="I1397" s="128">
        <v>0</v>
      </c>
      <c r="J1397" s="219">
        <v>0.3</v>
      </c>
      <c r="K1397" s="129">
        <f t="shared" si="21"/>
        <v>0.3</v>
      </c>
      <c r="L1397" s="130" t="s">
        <v>4099</v>
      </c>
    </row>
    <row r="1398" spans="1:12" ht="33.75">
      <c r="A1398" s="334" t="s">
        <v>626</v>
      </c>
      <c r="B1398" s="125" t="str">
        <f>+VLOOKUP(A1398,'[1]LISTA FILTRADO'!$A$2:$B$620,2,FALSE)</f>
        <v>Dirección General De Programación Y Operaciones Del Tesoro</v>
      </c>
      <c r="C1398" s="126">
        <v>42762</v>
      </c>
      <c r="D1398" s="126" t="s">
        <v>4781</v>
      </c>
      <c r="E1398" s="127" t="s">
        <v>3</v>
      </c>
      <c r="F1398" s="127">
        <v>1470174</v>
      </c>
      <c r="G1398" s="127"/>
      <c r="H1398" s="335" t="s">
        <v>4782</v>
      </c>
      <c r="I1398" s="128">
        <v>0</v>
      </c>
      <c r="J1398" s="128">
        <v>5185.12</v>
      </c>
      <c r="K1398" s="129">
        <f t="shared" si="21"/>
        <v>5185.12</v>
      </c>
      <c r="L1398" s="130" t="s">
        <v>1420</v>
      </c>
    </row>
    <row r="1399" spans="1:12" ht="22.5">
      <c r="A1399" s="334">
        <v>46</v>
      </c>
      <c r="B1399" s="125" t="str">
        <f>+VLOOKUP(A1399,'[1]LISTA FILTRADO'!$A$2:$B$620,2,FALSE)</f>
        <v>Ministerio De Salud</v>
      </c>
      <c r="C1399" s="126">
        <v>42762</v>
      </c>
      <c r="D1399" s="126" t="s">
        <v>4783</v>
      </c>
      <c r="E1399" s="127" t="s">
        <v>3</v>
      </c>
      <c r="F1399" s="127">
        <v>1470370</v>
      </c>
      <c r="G1399" s="127"/>
      <c r="H1399" s="335" t="s">
        <v>4784</v>
      </c>
      <c r="I1399" s="128">
        <v>0</v>
      </c>
      <c r="J1399" s="128">
        <v>6200</v>
      </c>
      <c r="K1399" s="129">
        <f t="shared" si="21"/>
        <v>6200</v>
      </c>
      <c r="L1399" s="130" t="s">
        <v>1420</v>
      </c>
    </row>
    <row r="1400" spans="1:12" ht="33.75">
      <c r="A1400" s="334" t="s">
        <v>626</v>
      </c>
      <c r="B1400" s="125" t="str">
        <f>+VLOOKUP(A1400,'[1]LISTA FILTRADO'!$A$2:$B$620,2,FALSE)</f>
        <v>Dirección General De Programación Y Operaciones Del Tesoro</v>
      </c>
      <c r="C1400" s="126">
        <v>42765</v>
      </c>
      <c r="D1400" s="126" t="s">
        <v>4785</v>
      </c>
      <c r="E1400" s="127" t="s">
        <v>3</v>
      </c>
      <c r="F1400" s="127">
        <v>1470675</v>
      </c>
      <c r="G1400" s="127"/>
      <c r="H1400" s="335" t="s">
        <v>4786</v>
      </c>
      <c r="I1400" s="128">
        <v>0</v>
      </c>
      <c r="J1400" s="128">
        <v>32273</v>
      </c>
      <c r="K1400" s="129">
        <f t="shared" si="21"/>
        <v>32273</v>
      </c>
      <c r="L1400" s="130" t="s">
        <v>1420</v>
      </c>
    </row>
    <row r="1401" spans="1:12" ht="33.75">
      <c r="A1401" s="334">
        <v>348</v>
      </c>
      <c r="B1401" s="125" t="str">
        <f>+VLOOKUP(A1401,'[1]LISTA FILTRADO'!$A$2:$B$620,2,FALSE)</f>
        <v>Autoridad Plurinacional De La Madre Tierra</v>
      </c>
      <c r="C1401" s="126">
        <v>42765</v>
      </c>
      <c r="D1401" s="126" t="s">
        <v>4787</v>
      </c>
      <c r="E1401" s="127" t="s">
        <v>3</v>
      </c>
      <c r="F1401" s="127">
        <v>1470715</v>
      </c>
      <c r="G1401" s="127"/>
      <c r="H1401" s="335" t="s">
        <v>4788</v>
      </c>
      <c r="I1401" s="128">
        <v>0</v>
      </c>
      <c r="J1401" s="128">
        <v>282.10000000000002</v>
      </c>
      <c r="K1401" s="129">
        <f t="shared" si="21"/>
        <v>282.10000000000002</v>
      </c>
      <c r="L1401" s="130" t="s">
        <v>1420</v>
      </c>
    </row>
    <row r="1402" spans="1:12" ht="33.75">
      <c r="A1402" s="334" t="s">
        <v>626</v>
      </c>
      <c r="B1402" s="125" t="str">
        <f>+VLOOKUP(A1402,'[1]LISTA FILTRADO'!$A$2:$B$620,2,FALSE)</f>
        <v>Dirección General De Programación Y Operaciones Del Tesoro</v>
      </c>
      <c r="C1402" s="126">
        <v>42765</v>
      </c>
      <c r="D1402" s="126" t="s">
        <v>4789</v>
      </c>
      <c r="E1402" s="127" t="s">
        <v>3</v>
      </c>
      <c r="F1402" s="127">
        <v>1470729</v>
      </c>
      <c r="G1402" s="127"/>
      <c r="H1402" s="335" t="s">
        <v>4790</v>
      </c>
      <c r="I1402" s="128">
        <v>0</v>
      </c>
      <c r="J1402" s="128">
        <v>20869.21</v>
      </c>
      <c r="K1402" s="129">
        <f t="shared" si="21"/>
        <v>20869.21</v>
      </c>
      <c r="L1402" s="130" t="s">
        <v>1420</v>
      </c>
    </row>
    <row r="1403" spans="1:12" ht="33.75">
      <c r="A1403" s="334" t="s">
        <v>626</v>
      </c>
      <c r="B1403" s="125" t="str">
        <f>+VLOOKUP(A1403,'[1]LISTA FILTRADO'!$A$2:$B$620,2,FALSE)</f>
        <v>Dirección General De Programación Y Operaciones Del Tesoro</v>
      </c>
      <c r="C1403" s="126">
        <v>42765</v>
      </c>
      <c r="D1403" s="126" t="s">
        <v>4791</v>
      </c>
      <c r="E1403" s="127" t="s">
        <v>3</v>
      </c>
      <c r="F1403" s="127">
        <v>1470838</v>
      </c>
      <c r="G1403" s="127"/>
      <c r="H1403" s="335" t="s">
        <v>4792</v>
      </c>
      <c r="I1403" s="128">
        <v>0</v>
      </c>
      <c r="J1403" s="128">
        <v>5703.42</v>
      </c>
      <c r="K1403" s="129">
        <f t="shared" si="21"/>
        <v>5703.42</v>
      </c>
      <c r="L1403" s="130" t="s">
        <v>1420</v>
      </c>
    </row>
    <row r="1404" spans="1:12" ht="33.75">
      <c r="A1404" s="334" t="s">
        <v>626</v>
      </c>
      <c r="B1404" s="125" t="str">
        <f>+VLOOKUP(A1404,'[1]LISTA FILTRADO'!$A$2:$B$620,2,FALSE)</f>
        <v>Dirección General De Programación Y Operaciones Del Tesoro</v>
      </c>
      <c r="C1404" s="126">
        <v>42765</v>
      </c>
      <c r="D1404" s="126" t="s">
        <v>4793</v>
      </c>
      <c r="E1404" s="127" t="s">
        <v>3</v>
      </c>
      <c r="F1404" s="127">
        <v>1470839</v>
      </c>
      <c r="G1404" s="127"/>
      <c r="H1404" s="335" t="s">
        <v>4794</v>
      </c>
      <c r="I1404" s="128">
        <v>0</v>
      </c>
      <c r="J1404" s="128">
        <v>5703.42</v>
      </c>
      <c r="K1404" s="129">
        <f t="shared" si="21"/>
        <v>5703.42</v>
      </c>
      <c r="L1404" s="130" t="s">
        <v>1420</v>
      </c>
    </row>
    <row r="1405" spans="1:12" ht="33.75">
      <c r="A1405" s="334" t="s">
        <v>626</v>
      </c>
      <c r="B1405" s="125" t="str">
        <f>+VLOOKUP(A1405,'[1]LISTA FILTRADO'!$A$2:$B$620,2,FALSE)</f>
        <v>Dirección General De Programación Y Operaciones Del Tesoro</v>
      </c>
      <c r="C1405" s="126">
        <v>42765</v>
      </c>
      <c r="D1405" s="126" t="s">
        <v>4795</v>
      </c>
      <c r="E1405" s="127" t="s">
        <v>3</v>
      </c>
      <c r="F1405" s="127">
        <v>1470900</v>
      </c>
      <c r="G1405" s="127"/>
      <c r="H1405" s="335" t="s">
        <v>4796</v>
      </c>
      <c r="I1405" s="128">
        <v>0</v>
      </c>
      <c r="J1405" s="128">
        <v>60.17</v>
      </c>
      <c r="K1405" s="129">
        <f t="shared" si="21"/>
        <v>60.17</v>
      </c>
      <c r="L1405" s="130" t="s">
        <v>1420</v>
      </c>
    </row>
    <row r="1406" spans="1:12" ht="33.75">
      <c r="A1406" s="334" t="s">
        <v>626</v>
      </c>
      <c r="B1406" s="125" t="str">
        <f>+VLOOKUP(A1406,'[1]LISTA FILTRADO'!$A$2:$B$620,2,FALSE)</f>
        <v>Dirección General De Programación Y Operaciones Del Tesoro</v>
      </c>
      <c r="C1406" s="126">
        <v>42765</v>
      </c>
      <c r="D1406" s="126" t="s">
        <v>4797</v>
      </c>
      <c r="E1406" s="127" t="s">
        <v>3</v>
      </c>
      <c r="F1406" s="127">
        <v>1470906</v>
      </c>
      <c r="G1406" s="127"/>
      <c r="H1406" s="335" t="s">
        <v>4798</v>
      </c>
      <c r="I1406" s="128">
        <v>0</v>
      </c>
      <c r="J1406" s="128">
        <v>483.9</v>
      </c>
      <c r="K1406" s="129">
        <f t="shared" si="21"/>
        <v>483.9</v>
      </c>
      <c r="L1406" s="130" t="s">
        <v>1420</v>
      </c>
    </row>
    <row r="1407" spans="1:12" ht="22.5">
      <c r="A1407" s="334">
        <v>348</v>
      </c>
      <c r="B1407" s="125" t="str">
        <f>+VLOOKUP(A1407,'[1]LISTA FILTRADO'!$A$2:$B$620,2,FALSE)</f>
        <v>Autoridad Plurinacional De La Madre Tierra</v>
      </c>
      <c r="C1407" s="126">
        <v>42765</v>
      </c>
      <c r="D1407" s="126" t="s">
        <v>4799</v>
      </c>
      <c r="E1407" s="127" t="s">
        <v>3</v>
      </c>
      <c r="F1407" s="127">
        <v>1470934</v>
      </c>
      <c r="G1407" s="127"/>
      <c r="H1407" s="335" t="s">
        <v>4800</v>
      </c>
      <c r="I1407" s="128">
        <v>0</v>
      </c>
      <c r="J1407" s="128">
        <v>371</v>
      </c>
      <c r="K1407" s="129">
        <f t="shared" si="21"/>
        <v>371</v>
      </c>
      <c r="L1407" s="130" t="s">
        <v>1420</v>
      </c>
    </row>
    <row r="1408" spans="1:12" ht="22.5">
      <c r="A1408" s="334">
        <v>590</v>
      </c>
      <c r="B1408" s="125" t="str">
        <f>+VLOOKUP(A1408,'[1]LISTA FILTRADO'!$A$2:$B$620,2,FALSE)</f>
        <v>Empresa Pública "Quipus"</v>
      </c>
      <c r="C1408" s="126">
        <v>42765</v>
      </c>
      <c r="D1408" s="126" t="s">
        <v>4801</v>
      </c>
      <c r="E1408" s="127" t="s">
        <v>3</v>
      </c>
      <c r="F1408" s="127">
        <v>1470984</v>
      </c>
      <c r="G1408" s="127"/>
      <c r="H1408" s="335" t="s">
        <v>4802</v>
      </c>
      <c r="I1408" s="128">
        <v>0</v>
      </c>
      <c r="J1408" s="128">
        <v>128.54</v>
      </c>
      <c r="K1408" s="129">
        <f t="shared" si="21"/>
        <v>128.54</v>
      </c>
      <c r="L1408" s="130" t="s">
        <v>1420</v>
      </c>
    </row>
    <row r="1409" spans="1:12" ht="22.5">
      <c r="A1409" s="334">
        <v>590</v>
      </c>
      <c r="B1409" s="125" t="str">
        <f>+VLOOKUP(A1409,'[1]LISTA FILTRADO'!$A$2:$B$620,2,FALSE)</f>
        <v>Empresa Pública "Quipus"</v>
      </c>
      <c r="C1409" s="126">
        <v>42765</v>
      </c>
      <c r="D1409" s="126" t="s">
        <v>4803</v>
      </c>
      <c r="E1409" s="127" t="s">
        <v>3</v>
      </c>
      <c r="F1409" s="127">
        <v>1470985</v>
      </c>
      <c r="G1409" s="127"/>
      <c r="H1409" s="335" t="s">
        <v>4804</v>
      </c>
      <c r="I1409" s="128">
        <v>0</v>
      </c>
      <c r="J1409" s="128">
        <v>29.97</v>
      </c>
      <c r="K1409" s="129">
        <f t="shared" si="21"/>
        <v>29.97</v>
      </c>
      <c r="L1409" s="130" t="s">
        <v>1420</v>
      </c>
    </row>
    <row r="1410" spans="1:12" ht="22.5">
      <c r="A1410" s="334">
        <v>590</v>
      </c>
      <c r="B1410" s="125" t="str">
        <f>+VLOOKUP(A1410,'[1]LISTA FILTRADO'!$A$2:$B$620,2,FALSE)</f>
        <v>Empresa Pública "Quipus"</v>
      </c>
      <c r="C1410" s="126">
        <v>42765</v>
      </c>
      <c r="D1410" s="126" t="s">
        <v>4805</v>
      </c>
      <c r="E1410" s="127" t="s">
        <v>3</v>
      </c>
      <c r="F1410" s="127">
        <v>1470987</v>
      </c>
      <c r="G1410" s="127"/>
      <c r="H1410" s="335" t="s">
        <v>4802</v>
      </c>
      <c r="I1410" s="128">
        <v>0</v>
      </c>
      <c r="J1410" s="128">
        <v>13.49</v>
      </c>
      <c r="K1410" s="129">
        <f t="shared" si="21"/>
        <v>13.49</v>
      </c>
      <c r="L1410" s="130" t="s">
        <v>1420</v>
      </c>
    </row>
    <row r="1411" spans="1:12" ht="22.5">
      <c r="A1411" s="334">
        <v>590</v>
      </c>
      <c r="B1411" s="125" t="str">
        <f>+VLOOKUP(A1411,'[1]LISTA FILTRADO'!$A$2:$B$620,2,FALSE)</f>
        <v>Empresa Pública "Quipus"</v>
      </c>
      <c r="C1411" s="126">
        <v>42765</v>
      </c>
      <c r="D1411" s="126" t="s">
        <v>4806</v>
      </c>
      <c r="E1411" s="127" t="s">
        <v>3</v>
      </c>
      <c r="F1411" s="127">
        <v>1470988</v>
      </c>
      <c r="G1411" s="127"/>
      <c r="H1411" s="335" t="s">
        <v>4802</v>
      </c>
      <c r="I1411" s="128">
        <v>0</v>
      </c>
      <c r="J1411" s="128">
        <v>27.71</v>
      </c>
      <c r="K1411" s="129">
        <f t="shared" si="21"/>
        <v>27.71</v>
      </c>
      <c r="L1411" s="130" t="s">
        <v>1420</v>
      </c>
    </row>
    <row r="1412" spans="1:12" ht="22.5">
      <c r="A1412" s="334">
        <v>590</v>
      </c>
      <c r="B1412" s="125" t="str">
        <f>+VLOOKUP(A1412,'[1]LISTA FILTRADO'!$A$2:$B$620,2,FALSE)</f>
        <v>Empresa Pública "Quipus"</v>
      </c>
      <c r="C1412" s="126">
        <v>42765</v>
      </c>
      <c r="D1412" s="126" t="s">
        <v>4807</v>
      </c>
      <c r="E1412" s="127" t="s">
        <v>3</v>
      </c>
      <c r="F1412" s="127">
        <v>1470991</v>
      </c>
      <c r="G1412" s="127"/>
      <c r="H1412" s="335" t="s">
        <v>4802</v>
      </c>
      <c r="I1412" s="128">
        <v>0</v>
      </c>
      <c r="J1412" s="128">
        <v>229.76</v>
      </c>
      <c r="K1412" s="129">
        <f t="shared" si="21"/>
        <v>229.76</v>
      </c>
      <c r="L1412" s="130" t="s">
        <v>1420</v>
      </c>
    </row>
    <row r="1413" spans="1:12" ht="22.5">
      <c r="A1413" s="334">
        <v>526</v>
      </c>
      <c r="B1413" s="125" t="str">
        <f>+VLOOKUP(A1413,'[1]LISTA FILTRADO'!$A$2:$B$620,2,FALSE)</f>
        <v>Bolivia Tv</v>
      </c>
      <c r="C1413" s="126">
        <v>42766</v>
      </c>
      <c r="D1413" s="126" t="s">
        <v>4808</v>
      </c>
      <c r="E1413" s="127" t="s">
        <v>3</v>
      </c>
      <c r="F1413" s="127">
        <v>1471259</v>
      </c>
      <c r="G1413" s="127"/>
      <c r="H1413" s="335" t="s">
        <v>4809</v>
      </c>
      <c r="I1413" s="128">
        <v>0</v>
      </c>
      <c r="J1413" s="128">
        <v>8471.23</v>
      </c>
      <c r="K1413" s="129">
        <f t="shared" si="21"/>
        <v>8471.23</v>
      </c>
      <c r="L1413" s="130" t="s">
        <v>1420</v>
      </c>
    </row>
    <row r="1414" spans="1:12" ht="33.75">
      <c r="A1414" s="334" t="s">
        <v>626</v>
      </c>
      <c r="B1414" s="125" t="str">
        <f>+VLOOKUP(A1414,'[1]LISTA FILTRADO'!$A$2:$B$620,2,FALSE)</f>
        <v>Dirección General De Programación Y Operaciones Del Tesoro</v>
      </c>
      <c r="C1414" s="126">
        <v>42766</v>
      </c>
      <c r="D1414" s="126" t="s">
        <v>4810</v>
      </c>
      <c r="E1414" s="127" t="s">
        <v>3</v>
      </c>
      <c r="F1414" s="127">
        <v>1471361</v>
      </c>
      <c r="G1414" s="127"/>
      <c r="H1414" s="335" t="s">
        <v>4811</v>
      </c>
      <c r="I1414" s="128">
        <v>0</v>
      </c>
      <c r="J1414" s="128">
        <v>1112.43</v>
      </c>
      <c r="K1414" s="129">
        <f t="shared" si="21"/>
        <v>1112.43</v>
      </c>
      <c r="L1414" s="130" t="s">
        <v>1420</v>
      </c>
    </row>
    <row r="1415" spans="1:12" ht="33.75">
      <c r="A1415" s="334" t="s">
        <v>626</v>
      </c>
      <c r="B1415" s="125" t="str">
        <f>+VLOOKUP(A1415,'[1]LISTA FILTRADO'!$A$2:$B$620,2,FALSE)</f>
        <v>Dirección General De Programación Y Operaciones Del Tesoro</v>
      </c>
      <c r="C1415" s="126">
        <v>42766</v>
      </c>
      <c r="D1415" s="126" t="s">
        <v>4812</v>
      </c>
      <c r="E1415" s="127" t="s">
        <v>3</v>
      </c>
      <c r="F1415" s="127">
        <v>1471362</v>
      </c>
      <c r="G1415" s="127"/>
      <c r="H1415" s="335" t="s">
        <v>4813</v>
      </c>
      <c r="I1415" s="128">
        <v>0</v>
      </c>
      <c r="J1415" s="128">
        <v>2705.39</v>
      </c>
      <c r="K1415" s="129">
        <f t="shared" si="21"/>
        <v>2705.39</v>
      </c>
      <c r="L1415" s="130" t="s">
        <v>1420</v>
      </c>
    </row>
    <row r="1416" spans="1:12" ht="33.75">
      <c r="A1416" s="334" t="s">
        <v>626</v>
      </c>
      <c r="B1416" s="125" t="str">
        <f>+VLOOKUP(A1416,'[1]LISTA FILTRADO'!$A$2:$B$620,2,FALSE)</f>
        <v>Dirección General De Programación Y Operaciones Del Tesoro</v>
      </c>
      <c r="C1416" s="126">
        <v>42766</v>
      </c>
      <c r="D1416" s="126" t="s">
        <v>4814</v>
      </c>
      <c r="E1416" s="127" t="s">
        <v>3</v>
      </c>
      <c r="F1416" s="127">
        <v>1471364</v>
      </c>
      <c r="G1416" s="127"/>
      <c r="H1416" s="335" t="s">
        <v>4815</v>
      </c>
      <c r="I1416" s="128">
        <v>0</v>
      </c>
      <c r="J1416" s="128">
        <v>86</v>
      </c>
      <c r="K1416" s="129">
        <f t="shared" si="21"/>
        <v>86</v>
      </c>
      <c r="L1416" s="130" t="s">
        <v>1420</v>
      </c>
    </row>
    <row r="1417" spans="1:12" ht="33.75">
      <c r="A1417" s="334" t="s">
        <v>626</v>
      </c>
      <c r="B1417" s="125" t="str">
        <f>+VLOOKUP(A1417,'[1]LISTA FILTRADO'!$A$2:$B$620,2,FALSE)</f>
        <v>Dirección General De Programación Y Operaciones Del Tesoro</v>
      </c>
      <c r="C1417" s="126">
        <v>42766</v>
      </c>
      <c r="D1417" s="126" t="s">
        <v>4816</v>
      </c>
      <c r="E1417" s="127" t="s">
        <v>3</v>
      </c>
      <c r="F1417" s="127">
        <v>1471365</v>
      </c>
      <c r="G1417" s="127"/>
      <c r="H1417" s="335" t="s">
        <v>4817</v>
      </c>
      <c r="I1417" s="128">
        <v>0</v>
      </c>
      <c r="J1417" s="128">
        <v>3857.69</v>
      </c>
      <c r="K1417" s="129">
        <f t="shared" ref="K1417:K1480" si="22">+I1417+J1417</f>
        <v>3857.69</v>
      </c>
      <c r="L1417" s="130" t="s">
        <v>1420</v>
      </c>
    </row>
    <row r="1418" spans="1:12" ht="33.75">
      <c r="A1418" s="334" t="s">
        <v>626</v>
      </c>
      <c r="B1418" s="125" t="str">
        <f>+VLOOKUP(A1418,'[1]LISTA FILTRADO'!$A$2:$B$620,2,FALSE)</f>
        <v>Dirección General De Programación Y Operaciones Del Tesoro</v>
      </c>
      <c r="C1418" s="126">
        <v>42766</v>
      </c>
      <c r="D1418" s="126" t="s">
        <v>4818</v>
      </c>
      <c r="E1418" s="127" t="s">
        <v>3</v>
      </c>
      <c r="F1418" s="127">
        <v>1471369</v>
      </c>
      <c r="G1418" s="127"/>
      <c r="H1418" s="335" t="s">
        <v>4819</v>
      </c>
      <c r="I1418" s="128">
        <v>0</v>
      </c>
      <c r="J1418" s="128">
        <v>3592</v>
      </c>
      <c r="K1418" s="129">
        <f t="shared" si="22"/>
        <v>3592</v>
      </c>
      <c r="L1418" s="130" t="s">
        <v>1420</v>
      </c>
    </row>
    <row r="1419" spans="1:12" ht="33.75">
      <c r="A1419" s="334" t="s">
        <v>626</v>
      </c>
      <c r="B1419" s="125" t="str">
        <f>+VLOOKUP(A1419,'[1]LISTA FILTRADO'!$A$2:$B$620,2,FALSE)</f>
        <v>Dirección General De Programación Y Operaciones Del Tesoro</v>
      </c>
      <c r="C1419" s="126">
        <v>42766</v>
      </c>
      <c r="D1419" s="126" t="s">
        <v>4820</v>
      </c>
      <c r="E1419" s="127" t="s">
        <v>3</v>
      </c>
      <c r="F1419" s="127">
        <v>1471372</v>
      </c>
      <c r="G1419" s="127"/>
      <c r="H1419" s="335" t="s">
        <v>4821</v>
      </c>
      <c r="I1419" s="128">
        <v>0</v>
      </c>
      <c r="J1419" s="128">
        <v>27051.7</v>
      </c>
      <c r="K1419" s="129">
        <f t="shared" si="22"/>
        <v>27051.7</v>
      </c>
      <c r="L1419" s="130" t="s">
        <v>1420</v>
      </c>
    </row>
    <row r="1420" spans="1:12" ht="22.5">
      <c r="A1420" s="334">
        <v>592</v>
      </c>
      <c r="B1420" s="125" t="str">
        <f>+VLOOKUP(A1420,'[1]LISTA FILTRADO'!$A$2:$B$620,2,FALSE)</f>
        <v>Empresa Estatal Boliviana De Turismo</v>
      </c>
      <c r="C1420" s="126">
        <v>42766</v>
      </c>
      <c r="D1420" s="126" t="s">
        <v>4822</v>
      </c>
      <c r="E1420" s="127" t="s">
        <v>3</v>
      </c>
      <c r="F1420" s="127">
        <v>1471306</v>
      </c>
      <c r="G1420" s="127"/>
      <c r="H1420" s="335" t="s">
        <v>4823</v>
      </c>
      <c r="I1420" s="128">
        <v>0</v>
      </c>
      <c r="J1420" s="128">
        <v>436.17</v>
      </c>
      <c r="K1420" s="129">
        <f t="shared" si="22"/>
        <v>436.17</v>
      </c>
      <c r="L1420" s="130" t="s">
        <v>1420</v>
      </c>
    </row>
    <row r="1421" spans="1:12" ht="22.5">
      <c r="A1421" s="334">
        <v>292</v>
      </c>
      <c r="B1421" s="125" t="str">
        <f>+VLOOKUP(A1421,'[1]LISTA FILTRADO'!$A$2:$B$620,2,FALSE)</f>
        <v>Vías Bolivia</v>
      </c>
      <c r="C1421" s="126">
        <v>42766</v>
      </c>
      <c r="D1421" s="126" t="s">
        <v>4824</v>
      </c>
      <c r="E1421" s="127" t="s">
        <v>3</v>
      </c>
      <c r="F1421" s="127">
        <v>1471400</v>
      </c>
      <c r="G1421" s="127"/>
      <c r="H1421" s="335" t="s">
        <v>4825</v>
      </c>
      <c r="I1421" s="128">
        <v>0</v>
      </c>
      <c r="J1421" s="128">
        <v>82</v>
      </c>
      <c r="K1421" s="129">
        <f t="shared" si="22"/>
        <v>82</v>
      </c>
      <c r="L1421" s="130" t="s">
        <v>1420</v>
      </c>
    </row>
    <row r="1422" spans="1:12" ht="33.75">
      <c r="A1422" s="334" t="s">
        <v>626</v>
      </c>
      <c r="B1422" s="125" t="str">
        <f>+VLOOKUP(A1422,'[1]LISTA FILTRADO'!$A$2:$B$620,2,FALSE)</f>
        <v>Dirección General De Programación Y Operaciones Del Tesoro</v>
      </c>
      <c r="C1422" s="126">
        <v>42766</v>
      </c>
      <c r="D1422" s="126" t="s">
        <v>4826</v>
      </c>
      <c r="E1422" s="127" t="s">
        <v>3</v>
      </c>
      <c r="F1422" s="127">
        <v>1471425</v>
      </c>
      <c r="G1422" s="127"/>
      <c r="H1422" s="335" t="s">
        <v>4827</v>
      </c>
      <c r="I1422" s="128">
        <v>0</v>
      </c>
      <c r="J1422" s="128">
        <v>887.94</v>
      </c>
      <c r="K1422" s="129">
        <f t="shared" si="22"/>
        <v>887.94</v>
      </c>
      <c r="L1422" s="130" t="s">
        <v>1420</v>
      </c>
    </row>
    <row r="1423" spans="1:12" ht="33.75">
      <c r="A1423" s="334" t="s">
        <v>626</v>
      </c>
      <c r="B1423" s="125" t="str">
        <f>+VLOOKUP(A1423,'[1]LISTA FILTRADO'!$A$2:$B$620,2,FALSE)</f>
        <v>Dirección General De Programación Y Operaciones Del Tesoro</v>
      </c>
      <c r="C1423" s="126">
        <v>42766</v>
      </c>
      <c r="D1423" s="126" t="s">
        <v>4828</v>
      </c>
      <c r="E1423" s="127" t="s">
        <v>3</v>
      </c>
      <c r="F1423" s="127">
        <v>1471426</v>
      </c>
      <c r="G1423" s="127"/>
      <c r="H1423" s="335" t="s">
        <v>4827</v>
      </c>
      <c r="I1423" s="128">
        <v>0</v>
      </c>
      <c r="J1423" s="128">
        <v>887.94</v>
      </c>
      <c r="K1423" s="129">
        <f t="shared" si="22"/>
        <v>887.94</v>
      </c>
      <c r="L1423" s="130" t="s">
        <v>1420</v>
      </c>
    </row>
    <row r="1424" spans="1:12" ht="33.75">
      <c r="A1424" s="334" t="s">
        <v>626</v>
      </c>
      <c r="B1424" s="125" t="str">
        <f>+VLOOKUP(A1424,'[1]LISTA FILTRADO'!$A$2:$B$620,2,FALSE)</f>
        <v>Dirección General De Programación Y Operaciones Del Tesoro</v>
      </c>
      <c r="C1424" s="126">
        <v>42766</v>
      </c>
      <c r="D1424" s="126" t="s">
        <v>4829</v>
      </c>
      <c r="E1424" s="127" t="s">
        <v>3</v>
      </c>
      <c r="F1424" s="127">
        <v>1471428</v>
      </c>
      <c r="G1424" s="127"/>
      <c r="H1424" s="335" t="s">
        <v>4827</v>
      </c>
      <c r="I1424" s="128">
        <v>0</v>
      </c>
      <c r="J1424" s="128">
        <v>887.94</v>
      </c>
      <c r="K1424" s="129">
        <f t="shared" si="22"/>
        <v>887.94</v>
      </c>
      <c r="L1424" s="130" t="s">
        <v>1420</v>
      </c>
    </row>
    <row r="1425" spans="1:12" ht="33.75">
      <c r="A1425" s="334" t="s">
        <v>626</v>
      </c>
      <c r="B1425" s="125" t="str">
        <f>+VLOOKUP(A1425,'[1]LISTA FILTRADO'!$A$2:$B$620,2,FALSE)</f>
        <v>Dirección General De Programación Y Operaciones Del Tesoro</v>
      </c>
      <c r="C1425" s="126">
        <v>42766</v>
      </c>
      <c r="D1425" s="126" t="s">
        <v>4830</v>
      </c>
      <c r="E1425" s="127" t="s">
        <v>3</v>
      </c>
      <c r="F1425" s="127">
        <v>1471430</v>
      </c>
      <c r="G1425" s="127"/>
      <c r="H1425" s="335" t="s">
        <v>4827</v>
      </c>
      <c r="I1425" s="128">
        <v>0</v>
      </c>
      <c r="J1425" s="128">
        <v>887.94</v>
      </c>
      <c r="K1425" s="129">
        <f t="shared" si="22"/>
        <v>887.94</v>
      </c>
      <c r="L1425" s="130" t="s">
        <v>1420</v>
      </c>
    </row>
    <row r="1426" spans="1:12" ht="33.75">
      <c r="A1426" s="334" t="s">
        <v>626</v>
      </c>
      <c r="B1426" s="125" t="str">
        <f>+VLOOKUP(A1426,'[1]LISTA FILTRADO'!$A$2:$B$620,2,FALSE)</f>
        <v>Dirección General De Programación Y Operaciones Del Tesoro</v>
      </c>
      <c r="C1426" s="126">
        <v>42766</v>
      </c>
      <c r="D1426" s="126" t="s">
        <v>4831</v>
      </c>
      <c r="E1426" s="127" t="s">
        <v>3</v>
      </c>
      <c r="F1426" s="127">
        <v>1471432</v>
      </c>
      <c r="G1426" s="127"/>
      <c r="H1426" s="335" t="s">
        <v>4827</v>
      </c>
      <c r="I1426" s="128">
        <v>0</v>
      </c>
      <c r="J1426" s="128">
        <v>887.94</v>
      </c>
      <c r="K1426" s="129">
        <f t="shared" si="22"/>
        <v>887.94</v>
      </c>
      <c r="L1426" s="130" t="s">
        <v>1420</v>
      </c>
    </row>
    <row r="1427" spans="1:12" ht="33.75">
      <c r="A1427" s="334" t="s">
        <v>626</v>
      </c>
      <c r="B1427" s="125" t="str">
        <f>+VLOOKUP(A1427,'[1]LISTA FILTRADO'!$A$2:$B$620,2,FALSE)</f>
        <v>Dirección General De Programación Y Operaciones Del Tesoro</v>
      </c>
      <c r="C1427" s="126">
        <v>42766</v>
      </c>
      <c r="D1427" s="126" t="s">
        <v>4832</v>
      </c>
      <c r="E1427" s="127" t="s">
        <v>3</v>
      </c>
      <c r="F1427" s="127">
        <v>1471433</v>
      </c>
      <c r="G1427" s="127"/>
      <c r="H1427" s="335" t="s">
        <v>4827</v>
      </c>
      <c r="I1427" s="128">
        <v>0</v>
      </c>
      <c r="J1427" s="128">
        <v>887.94</v>
      </c>
      <c r="K1427" s="129">
        <f t="shared" si="22"/>
        <v>887.94</v>
      </c>
      <c r="L1427" s="130" t="s">
        <v>1420</v>
      </c>
    </row>
    <row r="1428" spans="1:12" ht="33.75">
      <c r="A1428" s="334" t="s">
        <v>626</v>
      </c>
      <c r="B1428" s="125" t="str">
        <f>+VLOOKUP(A1428,'[1]LISTA FILTRADO'!$A$2:$B$620,2,FALSE)</f>
        <v>Dirección General De Programación Y Operaciones Del Tesoro</v>
      </c>
      <c r="C1428" s="126">
        <v>42766</v>
      </c>
      <c r="D1428" s="126" t="s">
        <v>4833</v>
      </c>
      <c r="E1428" s="127" t="s">
        <v>3</v>
      </c>
      <c r="F1428" s="127">
        <v>1471434</v>
      </c>
      <c r="G1428" s="127"/>
      <c r="H1428" s="335" t="s">
        <v>4827</v>
      </c>
      <c r="I1428" s="128">
        <v>0</v>
      </c>
      <c r="J1428" s="128">
        <v>887.94</v>
      </c>
      <c r="K1428" s="129">
        <f t="shared" si="22"/>
        <v>887.94</v>
      </c>
      <c r="L1428" s="130" t="s">
        <v>1420</v>
      </c>
    </row>
    <row r="1429" spans="1:12" ht="22.5">
      <c r="A1429" s="334">
        <v>15</v>
      </c>
      <c r="B1429" s="125" t="str">
        <f>+VLOOKUP(A1429,'[1]LISTA FILTRADO'!$A$2:$B$620,2,FALSE)</f>
        <v>Ministerio De Gobierno</v>
      </c>
      <c r="C1429" s="126">
        <v>42766</v>
      </c>
      <c r="D1429" s="126" t="s">
        <v>4834</v>
      </c>
      <c r="E1429" s="127" t="s">
        <v>3</v>
      </c>
      <c r="F1429" s="127">
        <v>1471440</v>
      </c>
      <c r="G1429" s="127"/>
      <c r="H1429" s="335" t="s">
        <v>4835</v>
      </c>
      <c r="I1429" s="128">
        <v>0</v>
      </c>
      <c r="J1429" s="219">
        <v>0.66</v>
      </c>
      <c r="K1429" s="129">
        <f t="shared" si="22"/>
        <v>0.66</v>
      </c>
      <c r="L1429" s="130" t="s">
        <v>4099</v>
      </c>
    </row>
    <row r="1430" spans="1:12" ht="33.75">
      <c r="A1430" s="334" t="s">
        <v>626</v>
      </c>
      <c r="B1430" s="125" t="str">
        <f>+VLOOKUP(A1430,'[1]LISTA FILTRADO'!$A$2:$B$620,2,FALSE)</f>
        <v>Dirección General De Programación Y Operaciones Del Tesoro</v>
      </c>
      <c r="C1430" s="126">
        <v>42766</v>
      </c>
      <c r="D1430" s="126" t="s">
        <v>4836</v>
      </c>
      <c r="E1430" s="127" t="s">
        <v>3</v>
      </c>
      <c r="F1430" s="127">
        <v>1471476</v>
      </c>
      <c r="G1430" s="127"/>
      <c r="H1430" s="335" t="s">
        <v>4837</v>
      </c>
      <c r="I1430" s="128">
        <v>0</v>
      </c>
      <c r="J1430" s="128">
        <v>3129.64</v>
      </c>
      <c r="K1430" s="129">
        <f t="shared" si="22"/>
        <v>3129.64</v>
      </c>
      <c r="L1430" s="130" t="s">
        <v>1420</v>
      </c>
    </row>
    <row r="1431" spans="1:12" ht="45">
      <c r="A1431" s="334">
        <v>310</v>
      </c>
      <c r="B1431" s="125" t="str">
        <f>+VLOOKUP(A1431,'[1]LISTA FILTRADO'!$A$2:$B$620,2,FALSE)</f>
        <v>Autoridad De Regulación Y Fiscalización De Telecomunicaciones Y Transportes</v>
      </c>
      <c r="C1431" s="126">
        <v>42767</v>
      </c>
      <c r="D1431" s="126" t="s">
        <v>4838</v>
      </c>
      <c r="E1431" s="127" t="s">
        <v>3</v>
      </c>
      <c r="F1431" s="127">
        <v>1471976</v>
      </c>
      <c r="G1431" s="127"/>
      <c r="H1431" s="335" t="s">
        <v>4839</v>
      </c>
      <c r="I1431" s="128">
        <v>0</v>
      </c>
      <c r="J1431" s="128">
        <v>51.5</v>
      </c>
      <c r="K1431" s="129">
        <f t="shared" si="22"/>
        <v>51.5</v>
      </c>
      <c r="L1431" s="130" t="s">
        <v>1420</v>
      </c>
    </row>
    <row r="1432" spans="1:12" ht="33.75">
      <c r="A1432" s="334" t="s">
        <v>626</v>
      </c>
      <c r="B1432" s="125" t="str">
        <f>+VLOOKUP(A1432,'[1]LISTA FILTRADO'!$A$2:$B$620,2,FALSE)</f>
        <v>Dirección General De Programación Y Operaciones Del Tesoro</v>
      </c>
      <c r="C1432" s="126">
        <v>42767</v>
      </c>
      <c r="D1432" s="126" t="s">
        <v>4840</v>
      </c>
      <c r="E1432" s="127" t="s">
        <v>3</v>
      </c>
      <c r="F1432" s="127">
        <v>1472034</v>
      </c>
      <c r="G1432" s="127"/>
      <c r="H1432" s="335" t="s">
        <v>4841</v>
      </c>
      <c r="I1432" s="128">
        <v>0</v>
      </c>
      <c r="J1432" s="128">
        <v>1033.1400000000001</v>
      </c>
      <c r="K1432" s="129">
        <f t="shared" si="22"/>
        <v>1033.1400000000001</v>
      </c>
      <c r="L1432" s="130" t="s">
        <v>1420</v>
      </c>
    </row>
    <row r="1433" spans="1:12" ht="33.75">
      <c r="A1433" s="334" t="s">
        <v>626</v>
      </c>
      <c r="B1433" s="125" t="str">
        <f>+VLOOKUP(A1433,'[1]LISTA FILTRADO'!$A$2:$B$620,2,FALSE)</f>
        <v>Dirección General De Programación Y Operaciones Del Tesoro</v>
      </c>
      <c r="C1433" s="126">
        <v>42767</v>
      </c>
      <c r="D1433" s="126" t="s">
        <v>4842</v>
      </c>
      <c r="E1433" s="127" t="s">
        <v>3</v>
      </c>
      <c r="F1433" s="127">
        <v>1472035</v>
      </c>
      <c r="G1433" s="127"/>
      <c r="H1433" s="335" t="s">
        <v>4843</v>
      </c>
      <c r="I1433" s="128">
        <v>0</v>
      </c>
      <c r="J1433" s="128">
        <v>60</v>
      </c>
      <c r="K1433" s="129">
        <f t="shared" si="22"/>
        <v>60</v>
      </c>
      <c r="L1433" s="130" t="s">
        <v>1420</v>
      </c>
    </row>
    <row r="1434" spans="1:12" ht="33.75">
      <c r="A1434" s="334" t="s">
        <v>626</v>
      </c>
      <c r="B1434" s="125" t="str">
        <f>+VLOOKUP(A1434,'[1]LISTA FILTRADO'!$A$2:$B$620,2,FALSE)</f>
        <v>Dirección General De Programación Y Operaciones Del Tesoro</v>
      </c>
      <c r="C1434" s="126">
        <v>42767</v>
      </c>
      <c r="D1434" s="126" t="s">
        <v>4844</v>
      </c>
      <c r="E1434" s="127" t="s">
        <v>3</v>
      </c>
      <c r="F1434" s="127">
        <v>1472037</v>
      </c>
      <c r="G1434" s="127"/>
      <c r="H1434" s="335" t="s">
        <v>4845</v>
      </c>
      <c r="I1434" s="128">
        <v>0</v>
      </c>
      <c r="J1434" s="128">
        <v>5707.3</v>
      </c>
      <c r="K1434" s="129">
        <f t="shared" si="22"/>
        <v>5707.3</v>
      </c>
      <c r="L1434" s="130" t="s">
        <v>1420</v>
      </c>
    </row>
    <row r="1435" spans="1:12" ht="33.75">
      <c r="A1435" s="334" t="s">
        <v>626</v>
      </c>
      <c r="B1435" s="125" t="str">
        <f>+VLOOKUP(A1435,'[1]LISTA FILTRADO'!$A$2:$B$620,2,FALSE)</f>
        <v>Dirección General De Programación Y Operaciones Del Tesoro</v>
      </c>
      <c r="C1435" s="126">
        <v>42767</v>
      </c>
      <c r="D1435" s="126" t="s">
        <v>4846</v>
      </c>
      <c r="E1435" s="127" t="s">
        <v>3</v>
      </c>
      <c r="F1435" s="127">
        <v>1472039</v>
      </c>
      <c r="G1435" s="127"/>
      <c r="H1435" s="335" t="s">
        <v>4847</v>
      </c>
      <c r="I1435" s="128">
        <v>0</v>
      </c>
      <c r="J1435" s="128">
        <v>79.62</v>
      </c>
      <c r="K1435" s="129">
        <f t="shared" si="22"/>
        <v>79.62</v>
      </c>
      <c r="L1435" s="130" t="s">
        <v>1420</v>
      </c>
    </row>
    <row r="1436" spans="1:12" ht="22.5">
      <c r="A1436" s="334">
        <v>132</v>
      </c>
      <c r="B1436" s="125" t="str">
        <f>+VLOOKUP(A1436,'[1]LISTA FILTRADO'!$A$2:$B$620,2,FALSE)</f>
        <v>Servicio De Desarrollo De Las Empresas Púb. Productivas</v>
      </c>
      <c r="C1436" s="126">
        <v>42767</v>
      </c>
      <c r="D1436" s="126" t="s">
        <v>4848</v>
      </c>
      <c r="E1436" s="127" t="s">
        <v>3</v>
      </c>
      <c r="F1436" s="127">
        <v>1472041</v>
      </c>
      <c r="G1436" s="127"/>
      <c r="H1436" s="335" t="s">
        <v>4849</v>
      </c>
      <c r="I1436" s="128">
        <v>0</v>
      </c>
      <c r="J1436" s="128">
        <v>3192.62</v>
      </c>
      <c r="K1436" s="129">
        <f t="shared" si="22"/>
        <v>3192.62</v>
      </c>
      <c r="L1436" s="130" t="s">
        <v>1420</v>
      </c>
    </row>
    <row r="1437" spans="1:12" ht="33.75">
      <c r="A1437" s="334" t="s">
        <v>626</v>
      </c>
      <c r="B1437" s="125" t="str">
        <f>+VLOOKUP(A1437,'[1]LISTA FILTRADO'!$A$2:$B$620,2,FALSE)</f>
        <v>Dirección General De Programación Y Operaciones Del Tesoro</v>
      </c>
      <c r="C1437" s="126">
        <v>42767</v>
      </c>
      <c r="D1437" s="126" t="s">
        <v>4850</v>
      </c>
      <c r="E1437" s="127" t="s">
        <v>3</v>
      </c>
      <c r="F1437" s="127">
        <v>1472040</v>
      </c>
      <c r="G1437" s="127"/>
      <c r="H1437" s="335" t="s">
        <v>4851</v>
      </c>
      <c r="I1437" s="128">
        <v>0</v>
      </c>
      <c r="J1437" s="128">
        <v>58074.7</v>
      </c>
      <c r="K1437" s="129">
        <f t="shared" si="22"/>
        <v>58074.7</v>
      </c>
      <c r="L1437" s="130" t="s">
        <v>1420</v>
      </c>
    </row>
    <row r="1438" spans="1:12" ht="33.75">
      <c r="A1438" s="334" t="s">
        <v>626</v>
      </c>
      <c r="B1438" s="125" t="str">
        <f>+VLOOKUP(A1438,'[1]LISTA FILTRADO'!$A$2:$B$620,2,FALSE)</f>
        <v>Dirección General De Programación Y Operaciones Del Tesoro</v>
      </c>
      <c r="C1438" s="126">
        <v>42767</v>
      </c>
      <c r="D1438" s="126" t="s">
        <v>4852</v>
      </c>
      <c r="E1438" s="127" t="s">
        <v>3</v>
      </c>
      <c r="F1438" s="127">
        <v>1472060</v>
      </c>
      <c r="G1438" s="127"/>
      <c r="H1438" s="335" t="s">
        <v>4853</v>
      </c>
      <c r="I1438" s="128">
        <v>0</v>
      </c>
      <c r="J1438" s="128">
        <v>11</v>
      </c>
      <c r="K1438" s="129">
        <f t="shared" si="22"/>
        <v>11</v>
      </c>
      <c r="L1438" s="130" t="s">
        <v>1420</v>
      </c>
    </row>
    <row r="1439" spans="1:12" ht="33.75">
      <c r="A1439" s="334" t="s">
        <v>626</v>
      </c>
      <c r="B1439" s="125" t="str">
        <f>+VLOOKUP(A1439,'[1]LISTA FILTRADO'!$A$2:$B$620,2,FALSE)</f>
        <v>Dirección General De Programación Y Operaciones Del Tesoro</v>
      </c>
      <c r="C1439" s="126">
        <v>42767</v>
      </c>
      <c r="D1439" s="126" t="s">
        <v>4854</v>
      </c>
      <c r="E1439" s="127" t="s">
        <v>3</v>
      </c>
      <c r="F1439" s="127">
        <v>1472062</v>
      </c>
      <c r="G1439" s="127"/>
      <c r="H1439" s="335" t="s">
        <v>4855</v>
      </c>
      <c r="I1439" s="128">
        <v>0</v>
      </c>
      <c r="J1439" s="128">
        <v>62.68</v>
      </c>
      <c r="K1439" s="129">
        <f t="shared" si="22"/>
        <v>62.68</v>
      </c>
      <c r="L1439" s="130" t="s">
        <v>1420</v>
      </c>
    </row>
    <row r="1440" spans="1:12" ht="33.75">
      <c r="A1440" s="334" t="s">
        <v>626</v>
      </c>
      <c r="B1440" s="125" t="str">
        <f>+VLOOKUP(A1440,'[1]LISTA FILTRADO'!$A$2:$B$620,2,FALSE)</f>
        <v>Dirección General De Programación Y Operaciones Del Tesoro</v>
      </c>
      <c r="C1440" s="126">
        <v>42767</v>
      </c>
      <c r="D1440" s="126" t="s">
        <v>4856</v>
      </c>
      <c r="E1440" s="127" t="s">
        <v>3</v>
      </c>
      <c r="F1440" s="127">
        <v>1472066</v>
      </c>
      <c r="G1440" s="127"/>
      <c r="H1440" s="335" t="s">
        <v>4857</v>
      </c>
      <c r="I1440" s="128">
        <v>0</v>
      </c>
      <c r="J1440" s="128">
        <v>2529.4699999999998</v>
      </c>
      <c r="K1440" s="129">
        <f t="shared" si="22"/>
        <v>2529.4699999999998</v>
      </c>
      <c r="L1440" s="130" t="s">
        <v>1420</v>
      </c>
    </row>
    <row r="1441" spans="1:12" ht="33.75">
      <c r="A1441" s="334" t="s">
        <v>626</v>
      </c>
      <c r="B1441" s="125" t="str">
        <f>+VLOOKUP(A1441,'[1]LISTA FILTRADO'!$A$2:$B$620,2,FALSE)</f>
        <v>Dirección General De Programación Y Operaciones Del Tesoro</v>
      </c>
      <c r="C1441" s="126">
        <v>42767</v>
      </c>
      <c r="D1441" s="126" t="s">
        <v>4858</v>
      </c>
      <c r="E1441" s="127" t="s">
        <v>3</v>
      </c>
      <c r="F1441" s="127">
        <v>1472122</v>
      </c>
      <c r="G1441" s="127"/>
      <c r="H1441" s="335" t="s">
        <v>3027</v>
      </c>
      <c r="I1441" s="128">
        <v>0</v>
      </c>
      <c r="J1441" s="128">
        <v>1000</v>
      </c>
      <c r="K1441" s="129">
        <f t="shared" si="22"/>
        <v>1000</v>
      </c>
      <c r="L1441" s="130" t="s">
        <v>1420</v>
      </c>
    </row>
    <row r="1442" spans="1:12" ht="33.75">
      <c r="A1442" s="334" t="s">
        <v>626</v>
      </c>
      <c r="B1442" s="125" t="str">
        <f>+VLOOKUP(A1442,'[1]LISTA FILTRADO'!$A$2:$B$620,2,FALSE)</f>
        <v>Dirección General De Programación Y Operaciones Del Tesoro</v>
      </c>
      <c r="C1442" s="126">
        <v>42767</v>
      </c>
      <c r="D1442" s="126" t="s">
        <v>4859</v>
      </c>
      <c r="E1442" s="127" t="s">
        <v>3</v>
      </c>
      <c r="F1442" s="127">
        <v>1472172</v>
      </c>
      <c r="G1442" s="127"/>
      <c r="H1442" s="335" t="s">
        <v>4860</v>
      </c>
      <c r="I1442" s="128">
        <v>0</v>
      </c>
      <c r="J1442" s="128">
        <v>200</v>
      </c>
      <c r="K1442" s="129">
        <f t="shared" si="22"/>
        <v>200</v>
      </c>
      <c r="L1442" s="130" t="s">
        <v>1420</v>
      </c>
    </row>
    <row r="1443" spans="1:12" ht="33.75">
      <c r="A1443" s="334" t="s">
        <v>626</v>
      </c>
      <c r="B1443" s="125" t="str">
        <f>+VLOOKUP(A1443,'[1]LISTA FILTRADO'!$A$2:$B$620,2,FALSE)</f>
        <v>Dirección General De Programación Y Operaciones Del Tesoro</v>
      </c>
      <c r="C1443" s="126">
        <v>42767</v>
      </c>
      <c r="D1443" s="126" t="s">
        <v>4861</v>
      </c>
      <c r="E1443" s="127" t="s">
        <v>3</v>
      </c>
      <c r="F1443" s="127">
        <v>1472226</v>
      </c>
      <c r="G1443" s="127"/>
      <c r="H1443" s="335" t="s">
        <v>4862</v>
      </c>
      <c r="I1443" s="128">
        <v>0</v>
      </c>
      <c r="J1443" s="128">
        <v>150</v>
      </c>
      <c r="K1443" s="129">
        <f t="shared" si="22"/>
        <v>150</v>
      </c>
      <c r="L1443" s="130" t="s">
        <v>1420</v>
      </c>
    </row>
    <row r="1444" spans="1:12" ht="22.5">
      <c r="A1444" s="334">
        <v>132</v>
      </c>
      <c r="B1444" s="125" t="str">
        <f>+VLOOKUP(A1444,'[1]LISTA FILTRADO'!$A$2:$B$620,2,FALSE)</f>
        <v>Servicio De Desarrollo De Las Empresas Púb. Productivas</v>
      </c>
      <c r="C1444" s="126">
        <v>42768</v>
      </c>
      <c r="D1444" s="126" t="s">
        <v>4863</v>
      </c>
      <c r="E1444" s="127" t="s">
        <v>3</v>
      </c>
      <c r="F1444" s="127">
        <v>1472376</v>
      </c>
      <c r="G1444" s="127"/>
      <c r="H1444" s="335" t="s">
        <v>4864</v>
      </c>
      <c r="I1444" s="128">
        <v>0</v>
      </c>
      <c r="J1444" s="128">
        <v>181</v>
      </c>
      <c r="K1444" s="129">
        <f t="shared" si="22"/>
        <v>181</v>
      </c>
      <c r="L1444" s="130" t="s">
        <v>1420</v>
      </c>
    </row>
    <row r="1445" spans="1:12" ht="22.5">
      <c r="A1445" s="334">
        <v>234</v>
      </c>
      <c r="B1445" s="125" t="str">
        <f>+VLOOKUP(A1445,'[1]LISTA FILTRADO'!$A$2:$B$620,2,FALSE)</f>
        <v>Servicio Geológico Minero</v>
      </c>
      <c r="C1445" s="126">
        <v>42768</v>
      </c>
      <c r="D1445" s="126" t="s">
        <v>4865</v>
      </c>
      <c r="E1445" s="127" t="s">
        <v>3</v>
      </c>
      <c r="F1445" s="127">
        <v>1472377</v>
      </c>
      <c r="G1445" s="127"/>
      <c r="H1445" s="335" t="s">
        <v>4866</v>
      </c>
      <c r="I1445" s="128">
        <v>0</v>
      </c>
      <c r="J1445" s="128">
        <v>40</v>
      </c>
      <c r="K1445" s="129">
        <f t="shared" si="22"/>
        <v>40</v>
      </c>
      <c r="L1445" s="130" t="s">
        <v>1420</v>
      </c>
    </row>
    <row r="1446" spans="1:12" ht="33.75">
      <c r="A1446" s="334" t="s">
        <v>626</v>
      </c>
      <c r="B1446" s="125" t="str">
        <f>+VLOOKUP(A1446,'[1]LISTA FILTRADO'!$A$2:$B$620,2,FALSE)</f>
        <v>Dirección General De Programación Y Operaciones Del Tesoro</v>
      </c>
      <c r="C1446" s="126">
        <v>42768</v>
      </c>
      <c r="D1446" s="126" t="s">
        <v>4867</v>
      </c>
      <c r="E1446" s="127" t="s">
        <v>3</v>
      </c>
      <c r="F1446" s="127">
        <v>1472438</v>
      </c>
      <c r="G1446" s="127"/>
      <c r="H1446" s="335" t="s">
        <v>1317</v>
      </c>
      <c r="I1446" s="128">
        <v>0</v>
      </c>
      <c r="J1446" s="128">
        <v>545</v>
      </c>
      <c r="K1446" s="129">
        <f t="shared" si="22"/>
        <v>545</v>
      </c>
      <c r="L1446" s="130" t="s">
        <v>1420</v>
      </c>
    </row>
    <row r="1447" spans="1:12" ht="33.75">
      <c r="A1447" s="334" t="s">
        <v>626</v>
      </c>
      <c r="B1447" s="125" t="str">
        <f>+VLOOKUP(A1447,'[1]LISTA FILTRADO'!$A$2:$B$620,2,FALSE)</f>
        <v>Dirección General De Programación Y Operaciones Del Tesoro</v>
      </c>
      <c r="C1447" s="126">
        <v>42768</v>
      </c>
      <c r="D1447" s="126" t="s">
        <v>4868</v>
      </c>
      <c r="E1447" s="127" t="s">
        <v>3</v>
      </c>
      <c r="F1447" s="127">
        <v>1472489</v>
      </c>
      <c r="G1447" s="127"/>
      <c r="H1447" s="335" t="s">
        <v>4869</v>
      </c>
      <c r="I1447" s="128">
        <v>0</v>
      </c>
      <c r="J1447" s="128">
        <v>1159.6300000000001</v>
      </c>
      <c r="K1447" s="129">
        <f t="shared" si="22"/>
        <v>1159.6300000000001</v>
      </c>
      <c r="L1447" s="130" t="s">
        <v>1420</v>
      </c>
    </row>
    <row r="1448" spans="1:12" ht="33.75">
      <c r="A1448" s="334" t="s">
        <v>626</v>
      </c>
      <c r="B1448" s="125" t="str">
        <f>+VLOOKUP(A1448,'[1]LISTA FILTRADO'!$A$2:$B$620,2,FALSE)</f>
        <v>Dirección General De Programación Y Operaciones Del Tesoro</v>
      </c>
      <c r="C1448" s="126">
        <v>42768</v>
      </c>
      <c r="D1448" s="126" t="s">
        <v>4870</v>
      </c>
      <c r="E1448" s="127" t="s">
        <v>3</v>
      </c>
      <c r="F1448" s="127">
        <v>1472517</v>
      </c>
      <c r="G1448" s="127"/>
      <c r="H1448" s="335" t="s">
        <v>4871</v>
      </c>
      <c r="I1448" s="128">
        <v>0</v>
      </c>
      <c r="J1448" s="128">
        <v>4381.34</v>
      </c>
      <c r="K1448" s="129">
        <f t="shared" si="22"/>
        <v>4381.34</v>
      </c>
      <c r="L1448" s="130" t="s">
        <v>1420</v>
      </c>
    </row>
    <row r="1449" spans="1:12" ht="33.75">
      <c r="A1449" s="334" t="s">
        <v>626</v>
      </c>
      <c r="B1449" s="125" t="str">
        <f>+VLOOKUP(A1449,'[1]LISTA FILTRADO'!$A$2:$B$620,2,FALSE)</f>
        <v>Dirección General De Programación Y Operaciones Del Tesoro</v>
      </c>
      <c r="C1449" s="126">
        <v>42768</v>
      </c>
      <c r="D1449" s="126" t="s">
        <v>4872</v>
      </c>
      <c r="E1449" s="127" t="s">
        <v>3</v>
      </c>
      <c r="F1449" s="127">
        <v>1472534</v>
      </c>
      <c r="G1449" s="127"/>
      <c r="H1449" s="335" t="s">
        <v>4873</v>
      </c>
      <c r="I1449" s="128">
        <v>0</v>
      </c>
      <c r="J1449" s="128">
        <v>500</v>
      </c>
      <c r="K1449" s="129">
        <f t="shared" si="22"/>
        <v>500</v>
      </c>
      <c r="L1449" s="130" t="s">
        <v>1420</v>
      </c>
    </row>
    <row r="1450" spans="1:12" ht="33.75">
      <c r="A1450" s="334" t="s">
        <v>626</v>
      </c>
      <c r="B1450" s="125" t="str">
        <f>+VLOOKUP(A1450,'[1]LISTA FILTRADO'!$A$2:$B$620,2,FALSE)</f>
        <v>Dirección General De Programación Y Operaciones Del Tesoro</v>
      </c>
      <c r="C1450" s="126">
        <v>42768</v>
      </c>
      <c r="D1450" s="126" t="s">
        <v>4874</v>
      </c>
      <c r="E1450" s="127" t="s">
        <v>3</v>
      </c>
      <c r="F1450" s="127">
        <v>1472588</v>
      </c>
      <c r="G1450" s="127"/>
      <c r="H1450" s="335" t="s">
        <v>4875</v>
      </c>
      <c r="I1450" s="128">
        <v>0</v>
      </c>
      <c r="J1450" s="128">
        <v>160.9</v>
      </c>
      <c r="K1450" s="129">
        <f t="shared" si="22"/>
        <v>160.9</v>
      </c>
      <c r="L1450" s="130" t="s">
        <v>1420</v>
      </c>
    </row>
    <row r="1451" spans="1:12" ht="33.75">
      <c r="A1451" s="334" t="s">
        <v>626</v>
      </c>
      <c r="B1451" s="125" t="str">
        <f>+VLOOKUP(A1451,'[1]LISTA FILTRADO'!$A$2:$B$620,2,FALSE)</f>
        <v>Dirección General De Programación Y Operaciones Del Tesoro</v>
      </c>
      <c r="C1451" s="126">
        <v>42768</v>
      </c>
      <c r="D1451" s="126" t="s">
        <v>4876</v>
      </c>
      <c r="E1451" s="127" t="s">
        <v>3</v>
      </c>
      <c r="F1451" s="127">
        <v>1472600</v>
      </c>
      <c r="G1451" s="127"/>
      <c r="H1451" s="335" t="s">
        <v>4877</v>
      </c>
      <c r="I1451" s="128">
        <v>0</v>
      </c>
      <c r="J1451" s="128">
        <v>106.17</v>
      </c>
      <c r="K1451" s="129">
        <f t="shared" si="22"/>
        <v>106.17</v>
      </c>
      <c r="L1451" s="130" t="s">
        <v>1420</v>
      </c>
    </row>
    <row r="1452" spans="1:12" ht="33.75">
      <c r="A1452" s="334" t="s">
        <v>626</v>
      </c>
      <c r="B1452" s="125" t="str">
        <f>+VLOOKUP(A1452,'[1]LISTA FILTRADO'!$A$2:$B$620,2,FALSE)</f>
        <v>Dirección General De Programación Y Operaciones Del Tesoro</v>
      </c>
      <c r="C1452" s="126">
        <v>42769</v>
      </c>
      <c r="D1452" s="126" t="s">
        <v>4878</v>
      </c>
      <c r="E1452" s="127" t="s">
        <v>3</v>
      </c>
      <c r="F1452" s="127">
        <v>1472842</v>
      </c>
      <c r="G1452" s="127"/>
      <c r="H1452" s="335" t="s">
        <v>4879</v>
      </c>
      <c r="I1452" s="128">
        <v>0</v>
      </c>
      <c r="J1452" s="128">
        <v>283.66000000000003</v>
      </c>
      <c r="K1452" s="129">
        <f t="shared" si="22"/>
        <v>283.66000000000003</v>
      </c>
      <c r="L1452" s="130" t="s">
        <v>1420</v>
      </c>
    </row>
    <row r="1453" spans="1:12" ht="33.75">
      <c r="A1453" s="334" t="s">
        <v>626</v>
      </c>
      <c r="B1453" s="125" t="str">
        <f>+VLOOKUP(A1453,'[1]LISTA FILTRADO'!$A$2:$B$620,2,FALSE)</f>
        <v>Dirección General De Programación Y Operaciones Del Tesoro</v>
      </c>
      <c r="C1453" s="126">
        <v>42769</v>
      </c>
      <c r="D1453" s="126" t="s">
        <v>4880</v>
      </c>
      <c r="E1453" s="127" t="s">
        <v>3</v>
      </c>
      <c r="F1453" s="127">
        <v>1472844</v>
      </c>
      <c r="G1453" s="127"/>
      <c r="H1453" s="335" t="s">
        <v>4881</v>
      </c>
      <c r="I1453" s="128">
        <v>0</v>
      </c>
      <c r="J1453" s="128">
        <v>260.56</v>
      </c>
      <c r="K1453" s="129">
        <f t="shared" si="22"/>
        <v>260.56</v>
      </c>
      <c r="L1453" s="130" t="s">
        <v>1420</v>
      </c>
    </row>
    <row r="1454" spans="1:12" ht="33.75">
      <c r="A1454" s="334" t="s">
        <v>626</v>
      </c>
      <c r="B1454" s="125" t="str">
        <f>+VLOOKUP(A1454,'[1]LISTA FILTRADO'!$A$2:$B$620,2,FALSE)</f>
        <v>Dirección General De Programación Y Operaciones Del Tesoro</v>
      </c>
      <c r="C1454" s="126">
        <v>42769</v>
      </c>
      <c r="D1454" s="126" t="s">
        <v>4882</v>
      </c>
      <c r="E1454" s="127" t="s">
        <v>3</v>
      </c>
      <c r="F1454" s="127">
        <v>1472851</v>
      </c>
      <c r="G1454" s="127"/>
      <c r="H1454" s="335" t="s">
        <v>4883</v>
      </c>
      <c r="I1454" s="128">
        <v>0</v>
      </c>
      <c r="J1454" s="128">
        <v>618.47</v>
      </c>
      <c r="K1454" s="129">
        <f t="shared" si="22"/>
        <v>618.47</v>
      </c>
      <c r="L1454" s="130" t="s">
        <v>1420</v>
      </c>
    </row>
    <row r="1455" spans="1:12" ht="33.75">
      <c r="A1455" s="334" t="s">
        <v>626</v>
      </c>
      <c r="B1455" s="125" t="str">
        <f>+VLOOKUP(A1455,'[1]LISTA FILTRADO'!$A$2:$B$620,2,FALSE)</f>
        <v>Dirección General De Programación Y Operaciones Del Tesoro</v>
      </c>
      <c r="C1455" s="126">
        <v>42769</v>
      </c>
      <c r="D1455" s="126" t="s">
        <v>4884</v>
      </c>
      <c r="E1455" s="127" t="s">
        <v>3</v>
      </c>
      <c r="F1455" s="127">
        <v>1472853</v>
      </c>
      <c r="G1455" s="127"/>
      <c r="H1455" s="335" t="s">
        <v>4885</v>
      </c>
      <c r="I1455" s="128">
        <v>0</v>
      </c>
      <c r="J1455" s="128">
        <v>4000.15</v>
      </c>
      <c r="K1455" s="129">
        <f t="shared" si="22"/>
        <v>4000.15</v>
      </c>
      <c r="L1455" s="130" t="s">
        <v>1420</v>
      </c>
    </row>
    <row r="1456" spans="1:12" ht="33.75">
      <c r="A1456" s="334" t="s">
        <v>626</v>
      </c>
      <c r="B1456" s="125" t="str">
        <f>+VLOOKUP(A1456,'[1]LISTA FILTRADO'!$A$2:$B$620,2,FALSE)</f>
        <v>Dirección General De Programación Y Operaciones Del Tesoro</v>
      </c>
      <c r="C1456" s="126">
        <v>42769</v>
      </c>
      <c r="D1456" s="126" t="s">
        <v>4886</v>
      </c>
      <c r="E1456" s="127" t="s">
        <v>3</v>
      </c>
      <c r="F1456" s="127">
        <v>1472854</v>
      </c>
      <c r="G1456" s="127"/>
      <c r="H1456" s="335" t="s">
        <v>4887</v>
      </c>
      <c r="I1456" s="128">
        <v>0</v>
      </c>
      <c r="J1456" s="128">
        <v>23300.94</v>
      </c>
      <c r="K1456" s="129">
        <f t="shared" si="22"/>
        <v>23300.94</v>
      </c>
      <c r="L1456" s="130" t="s">
        <v>1420</v>
      </c>
    </row>
    <row r="1457" spans="1:12" ht="33.75">
      <c r="A1457" s="334">
        <v>680</v>
      </c>
      <c r="B1457" s="125" t="str">
        <f>+VLOOKUP(A1457,'[1]LISTA FILTRADO'!$A$2:$B$620,2,FALSE)</f>
        <v>Contraloria General Del Estado</v>
      </c>
      <c r="C1457" s="126">
        <v>42769</v>
      </c>
      <c r="D1457" s="126" t="s">
        <v>4888</v>
      </c>
      <c r="E1457" s="127" t="s">
        <v>3</v>
      </c>
      <c r="F1457" s="127">
        <v>1472857</v>
      </c>
      <c r="G1457" s="127"/>
      <c r="H1457" s="335" t="s">
        <v>4889</v>
      </c>
      <c r="I1457" s="128">
        <v>0</v>
      </c>
      <c r="J1457" s="128">
        <v>2000</v>
      </c>
      <c r="K1457" s="129">
        <f t="shared" si="22"/>
        <v>2000</v>
      </c>
      <c r="L1457" s="130" t="s">
        <v>1420</v>
      </c>
    </row>
    <row r="1458" spans="1:12" ht="33.75">
      <c r="A1458" s="334">
        <v>35</v>
      </c>
      <c r="B1458" s="125" t="str">
        <f>+VLOOKUP(A1458,'[1]LISTA FILTRADO'!$A$2:$B$620,2,FALSE)</f>
        <v>Ministerio De Economía Y Finanzas Públicas</v>
      </c>
      <c r="C1458" s="126">
        <v>42769</v>
      </c>
      <c r="D1458" s="126" t="s">
        <v>4890</v>
      </c>
      <c r="E1458" s="127" t="s">
        <v>3</v>
      </c>
      <c r="F1458" s="127">
        <v>1472875</v>
      </c>
      <c r="G1458" s="127"/>
      <c r="H1458" s="335" t="s">
        <v>4891</v>
      </c>
      <c r="I1458" s="128">
        <v>0</v>
      </c>
      <c r="J1458" s="128">
        <v>19088.93</v>
      </c>
      <c r="K1458" s="129">
        <f t="shared" si="22"/>
        <v>19088.93</v>
      </c>
      <c r="L1458" s="130" t="s">
        <v>1420</v>
      </c>
    </row>
    <row r="1459" spans="1:12" ht="33.75">
      <c r="A1459" s="334">
        <v>35</v>
      </c>
      <c r="B1459" s="125" t="str">
        <f>+VLOOKUP(A1459,'[1]LISTA FILTRADO'!$A$2:$B$620,2,FALSE)</f>
        <v>Ministerio De Economía Y Finanzas Públicas</v>
      </c>
      <c r="C1459" s="126">
        <v>42769</v>
      </c>
      <c r="D1459" s="126" t="s">
        <v>4892</v>
      </c>
      <c r="E1459" s="127" t="s">
        <v>3</v>
      </c>
      <c r="F1459" s="127">
        <v>1472879</v>
      </c>
      <c r="G1459" s="127"/>
      <c r="H1459" s="335" t="s">
        <v>4893</v>
      </c>
      <c r="I1459" s="128">
        <v>0</v>
      </c>
      <c r="J1459" s="219">
        <v>124092.39</v>
      </c>
      <c r="K1459" s="129">
        <f t="shared" si="22"/>
        <v>124092.39</v>
      </c>
      <c r="L1459" s="130" t="s">
        <v>4099</v>
      </c>
    </row>
    <row r="1460" spans="1:12" ht="33.75">
      <c r="A1460" s="334">
        <v>35</v>
      </c>
      <c r="B1460" s="125" t="str">
        <f>+VLOOKUP(A1460,'[1]LISTA FILTRADO'!$A$2:$B$620,2,FALSE)</f>
        <v>Ministerio De Economía Y Finanzas Públicas</v>
      </c>
      <c r="C1460" s="126">
        <v>42769</v>
      </c>
      <c r="D1460" s="126" t="s">
        <v>4894</v>
      </c>
      <c r="E1460" s="127" t="s">
        <v>3</v>
      </c>
      <c r="F1460" s="127">
        <v>1472881</v>
      </c>
      <c r="G1460" s="127"/>
      <c r="H1460" s="335" t="s">
        <v>4895</v>
      </c>
      <c r="I1460" s="128">
        <v>0</v>
      </c>
      <c r="J1460" s="219">
        <v>820444.3</v>
      </c>
      <c r="K1460" s="129">
        <f t="shared" si="22"/>
        <v>820444.3</v>
      </c>
      <c r="L1460" s="130" t="s">
        <v>4099</v>
      </c>
    </row>
    <row r="1461" spans="1:12" ht="33.75">
      <c r="A1461" s="334" t="s">
        <v>626</v>
      </c>
      <c r="B1461" s="125" t="str">
        <f>+VLOOKUP(A1461,'[1]LISTA FILTRADO'!$A$2:$B$620,2,FALSE)</f>
        <v>Dirección General De Programación Y Operaciones Del Tesoro</v>
      </c>
      <c r="C1461" s="126">
        <v>42769</v>
      </c>
      <c r="D1461" s="126" t="s">
        <v>4896</v>
      </c>
      <c r="E1461" s="127" t="s">
        <v>3</v>
      </c>
      <c r="F1461" s="127">
        <v>1472882</v>
      </c>
      <c r="G1461" s="127"/>
      <c r="H1461" s="335" t="s">
        <v>4897</v>
      </c>
      <c r="I1461" s="128">
        <v>0</v>
      </c>
      <c r="J1461" s="219">
        <v>248473.93</v>
      </c>
      <c r="K1461" s="129">
        <f t="shared" si="22"/>
        <v>248473.93</v>
      </c>
      <c r="L1461" s="130" t="s">
        <v>4099</v>
      </c>
    </row>
    <row r="1462" spans="1:12" ht="33.75">
      <c r="A1462" s="334">
        <v>35</v>
      </c>
      <c r="B1462" s="125" t="str">
        <f>+VLOOKUP(A1462,'[1]LISTA FILTRADO'!$A$2:$B$620,2,FALSE)</f>
        <v>Ministerio De Economía Y Finanzas Públicas</v>
      </c>
      <c r="C1462" s="126">
        <v>42769</v>
      </c>
      <c r="D1462" s="126" t="s">
        <v>4898</v>
      </c>
      <c r="E1462" s="127" t="s">
        <v>3</v>
      </c>
      <c r="F1462" s="127">
        <v>1472885</v>
      </c>
      <c r="G1462" s="127"/>
      <c r="H1462" s="335" t="s">
        <v>4899</v>
      </c>
      <c r="I1462" s="128">
        <v>0</v>
      </c>
      <c r="J1462" s="219">
        <v>177355.49</v>
      </c>
      <c r="K1462" s="129">
        <f t="shared" si="22"/>
        <v>177355.49</v>
      </c>
      <c r="L1462" s="130" t="s">
        <v>4099</v>
      </c>
    </row>
    <row r="1463" spans="1:12" ht="33.75">
      <c r="A1463" s="334">
        <v>35</v>
      </c>
      <c r="B1463" s="125" t="str">
        <f>+VLOOKUP(A1463,'[1]LISTA FILTRADO'!$A$2:$B$620,2,FALSE)</f>
        <v>Ministerio De Economía Y Finanzas Públicas</v>
      </c>
      <c r="C1463" s="126">
        <v>42769</v>
      </c>
      <c r="D1463" s="126" t="s">
        <v>4900</v>
      </c>
      <c r="E1463" s="127" t="s">
        <v>3</v>
      </c>
      <c r="F1463" s="127">
        <v>1472886</v>
      </c>
      <c r="G1463" s="127"/>
      <c r="H1463" s="335" t="s">
        <v>4901</v>
      </c>
      <c r="I1463" s="128">
        <v>0</v>
      </c>
      <c r="J1463" s="219">
        <v>290712.27</v>
      </c>
      <c r="K1463" s="129">
        <f t="shared" si="22"/>
        <v>290712.27</v>
      </c>
      <c r="L1463" s="130" t="s">
        <v>4099</v>
      </c>
    </row>
    <row r="1464" spans="1:12" ht="33.75">
      <c r="A1464" s="334">
        <v>35</v>
      </c>
      <c r="B1464" s="125" t="str">
        <f>+VLOOKUP(A1464,'[1]LISTA FILTRADO'!$A$2:$B$620,2,FALSE)</f>
        <v>Ministerio De Economía Y Finanzas Públicas</v>
      </c>
      <c r="C1464" s="126">
        <v>42769</v>
      </c>
      <c r="D1464" s="126" t="s">
        <v>4902</v>
      </c>
      <c r="E1464" s="127" t="s">
        <v>3</v>
      </c>
      <c r="F1464" s="127">
        <v>1472887</v>
      </c>
      <c r="G1464" s="127"/>
      <c r="H1464" s="335" t="s">
        <v>4903</v>
      </c>
      <c r="I1464" s="128">
        <v>0</v>
      </c>
      <c r="J1464" s="219">
        <v>42616.32</v>
      </c>
      <c r="K1464" s="129">
        <f t="shared" si="22"/>
        <v>42616.32</v>
      </c>
      <c r="L1464" s="130" t="s">
        <v>4099</v>
      </c>
    </row>
    <row r="1465" spans="1:12" ht="33.75">
      <c r="A1465" s="334">
        <v>35</v>
      </c>
      <c r="B1465" s="125" t="str">
        <f>+VLOOKUP(A1465,'[1]LISTA FILTRADO'!$A$2:$B$620,2,FALSE)</f>
        <v>Ministerio De Economía Y Finanzas Públicas</v>
      </c>
      <c r="C1465" s="126">
        <v>42769</v>
      </c>
      <c r="D1465" s="126" t="s">
        <v>4904</v>
      </c>
      <c r="E1465" s="127" t="s">
        <v>3</v>
      </c>
      <c r="F1465" s="127">
        <v>1472889</v>
      </c>
      <c r="G1465" s="127"/>
      <c r="H1465" s="335" t="s">
        <v>4905</v>
      </c>
      <c r="I1465" s="128">
        <v>0</v>
      </c>
      <c r="J1465" s="128">
        <v>189914.7</v>
      </c>
      <c r="K1465" s="129">
        <f t="shared" si="22"/>
        <v>189914.7</v>
      </c>
      <c r="L1465" s="130" t="s">
        <v>1420</v>
      </c>
    </row>
    <row r="1466" spans="1:12" ht="33.75">
      <c r="A1466" s="334">
        <v>35</v>
      </c>
      <c r="B1466" s="125" t="str">
        <f>+VLOOKUP(A1466,'[1]LISTA FILTRADO'!$A$2:$B$620,2,FALSE)</f>
        <v>Ministerio De Economía Y Finanzas Públicas</v>
      </c>
      <c r="C1466" s="126">
        <v>42769</v>
      </c>
      <c r="D1466" s="126" t="s">
        <v>4906</v>
      </c>
      <c r="E1466" s="127" t="s">
        <v>3</v>
      </c>
      <c r="F1466" s="127">
        <v>1472892</v>
      </c>
      <c r="G1466" s="127"/>
      <c r="H1466" s="335" t="s">
        <v>4907</v>
      </c>
      <c r="I1466" s="128">
        <v>0</v>
      </c>
      <c r="J1466" s="128">
        <v>9769.65</v>
      </c>
      <c r="K1466" s="129">
        <f t="shared" si="22"/>
        <v>9769.65</v>
      </c>
      <c r="L1466" s="130" t="s">
        <v>1420</v>
      </c>
    </row>
    <row r="1467" spans="1:12" ht="33.75">
      <c r="A1467" s="334">
        <v>163</v>
      </c>
      <c r="B1467" s="125" t="str">
        <f>+VLOOKUP(A1467,'[1]LISTA FILTRADO'!$A$2:$B$620,2,FALSE)</f>
        <v>Agencia Nacional De Hidrocarburos</v>
      </c>
      <c r="C1467" s="126">
        <v>42769</v>
      </c>
      <c r="D1467" s="126" t="s">
        <v>4908</v>
      </c>
      <c r="E1467" s="127" t="s">
        <v>3</v>
      </c>
      <c r="F1467" s="127">
        <v>1472895</v>
      </c>
      <c r="G1467" s="127"/>
      <c r="H1467" s="335" t="s">
        <v>4909</v>
      </c>
      <c r="I1467" s="128">
        <v>0</v>
      </c>
      <c r="J1467" s="128">
        <v>306.32</v>
      </c>
      <c r="K1467" s="129">
        <f t="shared" si="22"/>
        <v>306.32</v>
      </c>
      <c r="L1467" s="130" t="s">
        <v>1420</v>
      </c>
    </row>
    <row r="1468" spans="1:12" ht="33.75">
      <c r="A1468" s="334">
        <v>132</v>
      </c>
      <c r="B1468" s="125" t="str">
        <f>+VLOOKUP(A1468,'[1]LISTA FILTRADO'!$A$2:$B$620,2,FALSE)</f>
        <v>Servicio De Desarrollo De Las Empresas Púb. Productivas</v>
      </c>
      <c r="C1468" s="126">
        <v>42769</v>
      </c>
      <c r="D1468" s="126" t="s">
        <v>4910</v>
      </c>
      <c r="E1468" s="127" t="s">
        <v>3</v>
      </c>
      <c r="F1468" s="127">
        <v>1472906</v>
      </c>
      <c r="G1468" s="127"/>
      <c r="H1468" s="335" t="s">
        <v>4911</v>
      </c>
      <c r="I1468" s="128">
        <v>0</v>
      </c>
      <c r="J1468" s="128">
        <v>8370</v>
      </c>
      <c r="K1468" s="129">
        <f t="shared" si="22"/>
        <v>8370</v>
      </c>
      <c r="L1468" s="130" t="s">
        <v>1420</v>
      </c>
    </row>
    <row r="1469" spans="1:12" ht="33.75">
      <c r="A1469" s="334" t="s">
        <v>633</v>
      </c>
      <c r="B1469" s="125" t="str">
        <f>+VLOOKUP(A1469,'[1]LISTA FILTRADO'!$A$2:$B$620,2,FALSE)</f>
        <v>Acreedores</v>
      </c>
      <c r="C1469" s="126">
        <v>42769</v>
      </c>
      <c r="D1469" s="126" t="s">
        <v>4912</v>
      </c>
      <c r="E1469" s="127" t="s">
        <v>3</v>
      </c>
      <c r="F1469" s="127">
        <v>1472935</v>
      </c>
      <c r="G1469" s="127"/>
      <c r="H1469" s="335" t="s">
        <v>4913</v>
      </c>
      <c r="I1469" s="128">
        <v>0</v>
      </c>
      <c r="J1469" s="128">
        <v>62245.42</v>
      </c>
      <c r="K1469" s="129">
        <f t="shared" si="22"/>
        <v>62245.42</v>
      </c>
      <c r="L1469" s="130" t="s">
        <v>1420</v>
      </c>
    </row>
    <row r="1470" spans="1:12" ht="33.75">
      <c r="A1470" s="334" t="s">
        <v>626</v>
      </c>
      <c r="B1470" s="125" t="str">
        <f>+VLOOKUP(A1470,'[1]LISTA FILTRADO'!$A$2:$B$620,2,FALSE)</f>
        <v>Dirección General De Programación Y Operaciones Del Tesoro</v>
      </c>
      <c r="C1470" s="126">
        <v>42769</v>
      </c>
      <c r="D1470" s="126" t="s">
        <v>4914</v>
      </c>
      <c r="E1470" s="127" t="s">
        <v>3</v>
      </c>
      <c r="F1470" s="127">
        <v>1472814</v>
      </c>
      <c r="G1470" s="127"/>
      <c r="H1470" s="335" t="s">
        <v>4915</v>
      </c>
      <c r="I1470" s="128">
        <v>0</v>
      </c>
      <c r="J1470" s="128">
        <v>1512</v>
      </c>
      <c r="K1470" s="129">
        <f t="shared" si="22"/>
        <v>1512</v>
      </c>
      <c r="L1470" s="130" t="s">
        <v>1420</v>
      </c>
    </row>
    <row r="1471" spans="1:12" ht="33.75">
      <c r="A1471" s="334" t="s">
        <v>626</v>
      </c>
      <c r="B1471" s="125" t="str">
        <f>+VLOOKUP(A1471,'[1]LISTA FILTRADO'!$A$2:$B$620,2,FALSE)</f>
        <v>Dirección General De Programación Y Operaciones Del Tesoro</v>
      </c>
      <c r="C1471" s="126">
        <v>42769</v>
      </c>
      <c r="D1471" s="126" t="s">
        <v>4916</v>
      </c>
      <c r="E1471" s="127" t="s">
        <v>3</v>
      </c>
      <c r="F1471" s="127">
        <v>1472824</v>
      </c>
      <c r="G1471" s="127"/>
      <c r="H1471" s="335" t="s">
        <v>4039</v>
      </c>
      <c r="I1471" s="128">
        <v>0</v>
      </c>
      <c r="J1471" s="128">
        <v>460</v>
      </c>
      <c r="K1471" s="129">
        <f t="shared" si="22"/>
        <v>460</v>
      </c>
      <c r="L1471" s="130" t="s">
        <v>1420</v>
      </c>
    </row>
    <row r="1472" spans="1:12" ht="33.75">
      <c r="A1472" s="334" t="s">
        <v>626</v>
      </c>
      <c r="B1472" s="125" t="str">
        <f>+VLOOKUP(A1472,'[1]LISTA FILTRADO'!$A$2:$B$620,2,FALSE)</f>
        <v>Dirección General De Programación Y Operaciones Del Tesoro</v>
      </c>
      <c r="C1472" s="126">
        <v>42769</v>
      </c>
      <c r="D1472" s="126" t="s">
        <v>4917</v>
      </c>
      <c r="E1472" s="127" t="s">
        <v>3</v>
      </c>
      <c r="F1472" s="127">
        <v>1472938</v>
      </c>
      <c r="G1472" s="127"/>
      <c r="H1472" s="335" t="s">
        <v>4918</v>
      </c>
      <c r="I1472" s="128">
        <v>0</v>
      </c>
      <c r="J1472" s="128">
        <v>1656.37</v>
      </c>
      <c r="K1472" s="129">
        <f t="shared" si="22"/>
        <v>1656.37</v>
      </c>
      <c r="L1472" s="130" t="s">
        <v>1420</v>
      </c>
    </row>
    <row r="1473" spans="1:12" ht="33.75">
      <c r="A1473" s="334" t="s">
        <v>626</v>
      </c>
      <c r="B1473" s="125" t="str">
        <f>+VLOOKUP(A1473,'[1]LISTA FILTRADO'!$A$2:$B$620,2,FALSE)</f>
        <v>Dirección General De Programación Y Operaciones Del Tesoro</v>
      </c>
      <c r="C1473" s="126">
        <v>42769</v>
      </c>
      <c r="D1473" s="126" t="s">
        <v>4919</v>
      </c>
      <c r="E1473" s="127" t="s">
        <v>3</v>
      </c>
      <c r="F1473" s="127">
        <v>1472949</v>
      </c>
      <c r="G1473" s="127"/>
      <c r="H1473" s="335" t="s">
        <v>4920</v>
      </c>
      <c r="I1473" s="128">
        <v>0</v>
      </c>
      <c r="J1473" s="128">
        <v>10</v>
      </c>
      <c r="K1473" s="129">
        <f t="shared" si="22"/>
        <v>10</v>
      </c>
      <c r="L1473" s="130" t="s">
        <v>1420</v>
      </c>
    </row>
    <row r="1474" spans="1:12" ht="33.75">
      <c r="A1474" s="334" t="s">
        <v>626</v>
      </c>
      <c r="B1474" s="125" t="str">
        <f>+VLOOKUP(A1474,'[1]LISTA FILTRADO'!$A$2:$B$620,2,FALSE)</f>
        <v>Dirección General De Programación Y Operaciones Del Tesoro</v>
      </c>
      <c r="C1474" s="126">
        <v>42769</v>
      </c>
      <c r="D1474" s="126" t="s">
        <v>4921</v>
      </c>
      <c r="E1474" s="127" t="s">
        <v>3</v>
      </c>
      <c r="F1474" s="127">
        <v>1472950</v>
      </c>
      <c r="G1474" s="127"/>
      <c r="H1474" s="335" t="s">
        <v>4922</v>
      </c>
      <c r="I1474" s="128">
        <v>0</v>
      </c>
      <c r="J1474" s="128">
        <v>0.94</v>
      </c>
      <c r="K1474" s="129">
        <f t="shared" si="22"/>
        <v>0.94</v>
      </c>
      <c r="L1474" s="130" t="s">
        <v>1420</v>
      </c>
    </row>
    <row r="1475" spans="1:12" ht="33.75">
      <c r="A1475" s="334" t="s">
        <v>626</v>
      </c>
      <c r="B1475" s="125" t="str">
        <f>+VLOOKUP(A1475,'[1]LISTA FILTRADO'!$A$2:$B$620,2,FALSE)</f>
        <v>Dirección General De Programación Y Operaciones Del Tesoro</v>
      </c>
      <c r="C1475" s="126">
        <v>42769</v>
      </c>
      <c r="D1475" s="126" t="s">
        <v>4923</v>
      </c>
      <c r="E1475" s="127" t="s">
        <v>3</v>
      </c>
      <c r="F1475" s="127">
        <v>1472951</v>
      </c>
      <c r="G1475" s="127"/>
      <c r="H1475" s="335" t="s">
        <v>4924</v>
      </c>
      <c r="I1475" s="128">
        <v>0</v>
      </c>
      <c r="J1475" s="128">
        <v>0.94</v>
      </c>
      <c r="K1475" s="129">
        <f t="shared" si="22"/>
        <v>0.94</v>
      </c>
      <c r="L1475" s="130" t="s">
        <v>1420</v>
      </c>
    </row>
    <row r="1476" spans="1:12" ht="33.75">
      <c r="A1476" s="334" t="s">
        <v>626</v>
      </c>
      <c r="B1476" s="125" t="str">
        <f>+VLOOKUP(A1476,'[1]LISTA FILTRADO'!$A$2:$B$620,2,FALSE)</f>
        <v>Dirección General De Programación Y Operaciones Del Tesoro</v>
      </c>
      <c r="C1476" s="126">
        <v>42769</v>
      </c>
      <c r="D1476" s="126" t="s">
        <v>4925</v>
      </c>
      <c r="E1476" s="127" t="s">
        <v>3</v>
      </c>
      <c r="F1476" s="127">
        <v>1472954</v>
      </c>
      <c r="G1476" s="127"/>
      <c r="H1476" s="335" t="s">
        <v>4926</v>
      </c>
      <c r="I1476" s="128">
        <v>0</v>
      </c>
      <c r="J1476" s="128">
        <v>974.57</v>
      </c>
      <c r="K1476" s="129">
        <f t="shared" si="22"/>
        <v>974.57</v>
      </c>
      <c r="L1476" s="130" t="s">
        <v>1420</v>
      </c>
    </row>
    <row r="1477" spans="1:12" ht="22.5">
      <c r="A1477" s="334">
        <v>574</v>
      </c>
      <c r="B1477" s="125" t="str">
        <f>+VLOOKUP(A1477,'[1]LISTA FILTRADO'!$A$2:$B$620,2,FALSE)</f>
        <v>Lácteos De Bolivia</v>
      </c>
      <c r="C1477" s="126">
        <v>42769</v>
      </c>
      <c r="D1477" s="126" t="s">
        <v>4927</v>
      </c>
      <c r="E1477" s="127" t="s">
        <v>3</v>
      </c>
      <c r="F1477" s="127">
        <v>1472969</v>
      </c>
      <c r="G1477" s="127"/>
      <c r="H1477" s="335" t="s">
        <v>2712</v>
      </c>
      <c r="I1477" s="128">
        <v>0</v>
      </c>
      <c r="J1477" s="128">
        <v>2315</v>
      </c>
      <c r="K1477" s="129">
        <f t="shared" si="22"/>
        <v>2315</v>
      </c>
      <c r="L1477" s="130" t="s">
        <v>1420</v>
      </c>
    </row>
    <row r="1478" spans="1:12" ht="33.75">
      <c r="A1478" s="334" t="s">
        <v>626</v>
      </c>
      <c r="B1478" s="125" t="str">
        <f>+VLOOKUP(A1478,'[1]LISTA FILTRADO'!$A$2:$B$620,2,FALSE)</f>
        <v>Dirección General De Programación Y Operaciones Del Tesoro</v>
      </c>
      <c r="C1478" s="126">
        <v>42769</v>
      </c>
      <c r="D1478" s="126" t="s">
        <v>4928</v>
      </c>
      <c r="E1478" s="127" t="s">
        <v>3</v>
      </c>
      <c r="F1478" s="127">
        <v>1473008</v>
      </c>
      <c r="G1478" s="127"/>
      <c r="H1478" s="335" t="s">
        <v>4929</v>
      </c>
      <c r="I1478" s="128">
        <v>0</v>
      </c>
      <c r="J1478" s="128">
        <v>1684.52</v>
      </c>
      <c r="K1478" s="129">
        <f t="shared" si="22"/>
        <v>1684.52</v>
      </c>
      <c r="L1478" s="130" t="s">
        <v>1420</v>
      </c>
    </row>
    <row r="1479" spans="1:12" ht="22.5">
      <c r="A1479" s="334">
        <v>292</v>
      </c>
      <c r="B1479" s="125" t="str">
        <f>+VLOOKUP(A1479,'[1]LISTA FILTRADO'!$A$2:$B$620,2,FALSE)</f>
        <v>Vías Bolivia</v>
      </c>
      <c r="C1479" s="126">
        <v>42769</v>
      </c>
      <c r="D1479" s="126" t="s">
        <v>4930</v>
      </c>
      <c r="E1479" s="127" t="s">
        <v>3</v>
      </c>
      <c r="F1479" s="127">
        <v>1473012</v>
      </c>
      <c r="G1479" s="127"/>
      <c r="H1479" s="335" t="s">
        <v>4931</v>
      </c>
      <c r="I1479" s="128">
        <v>0</v>
      </c>
      <c r="J1479" s="128">
        <v>61.5</v>
      </c>
      <c r="K1479" s="129">
        <f t="shared" si="22"/>
        <v>61.5</v>
      </c>
      <c r="L1479" s="130" t="s">
        <v>1420</v>
      </c>
    </row>
    <row r="1480" spans="1:12" ht="22.5">
      <c r="A1480" s="334">
        <v>46</v>
      </c>
      <c r="B1480" s="125" t="str">
        <f>+VLOOKUP(A1480,'[1]LISTA FILTRADO'!$A$2:$B$620,2,FALSE)</f>
        <v>Ministerio De Salud</v>
      </c>
      <c r="C1480" s="126">
        <v>42769</v>
      </c>
      <c r="D1480" s="126" t="s">
        <v>4932</v>
      </c>
      <c r="E1480" s="127" t="s">
        <v>3</v>
      </c>
      <c r="F1480" s="127">
        <v>1473017</v>
      </c>
      <c r="G1480" s="127"/>
      <c r="H1480" s="335" t="s">
        <v>4933</v>
      </c>
      <c r="I1480" s="128">
        <v>0</v>
      </c>
      <c r="J1480" s="128">
        <v>216225</v>
      </c>
      <c r="K1480" s="129">
        <f t="shared" si="22"/>
        <v>216225</v>
      </c>
      <c r="L1480" s="130" t="s">
        <v>1420</v>
      </c>
    </row>
    <row r="1481" spans="1:12" ht="22.5">
      <c r="A1481" s="334">
        <v>46</v>
      </c>
      <c r="B1481" s="125" t="str">
        <f>+VLOOKUP(A1481,'[1]LISTA FILTRADO'!$A$2:$B$620,2,FALSE)</f>
        <v>Ministerio De Salud</v>
      </c>
      <c r="C1481" s="126">
        <v>42769</v>
      </c>
      <c r="D1481" s="126" t="s">
        <v>4934</v>
      </c>
      <c r="E1481" s="127" t="s">
        <v>3</v>
      </c>
      <c r="F1481" s="127">
        <v>1473022</v>
      </c>
      <c r="G1481" s="127"/>
      <c r="H1481" s="335" t="s">
        <v>4933</v>
      </c>
      <c r="I1481" s="128">
        <v>0</v>
      </c>
      <c r="J1481" s="128">
        <v>9000</v>
      </c>
      <c r="K1481" s="129">
        <f t="shared" ref="K1481:K1544" si="23">+I1481+J1481</f>
        <v>9000</v>
      </c>
      <c r="L1481" s="130" t="s">
        <v>1420</v>
      </c>
    </row>
    <row r="1482" spans="1:12" ht="22.5">
      <c r="A1482" s="334">
        <v>86</v>
      </c>
      <c r="B1482" s="125" t="str">
        <f>+VLOOKUP(A1482,'[1]LISTA FILTRADO'!$A$2:$B$620,2,FALSE)</f>
        <v>Ministerio De Medio Ambiente Y Agua</v>
      </c>
      <c r="C1482" s="126">
        <v>42769</v>
      </c>
      <c r="D1482" s="126" t="s">
        <v>4935</v>
      </c>
      <c r="E1482" s="127" t="s">
        <v>3</v>
      </c>
      <c r="F1482" s="127">
        <v>1473046</v>
      </c>
      <c r="G1482" s="127"/>
      <c r="H1482" s="335" t="s">
        <v>4936</v>
      </c>
      <c r="I1482" s="128">
        <v>0</v>
      </c>
      <c r="J1482" s="128">
        <v>1</v>
      </c>
      <c r="K1482" s="129">
        <f t="shared" si="23"/>
        <v>1</v>
      </c>
      <c r="L1482" s="130" t="s">
        <v>1420</v>
      </c>
    </row>
    <row r="1483" spans="1:12" ht="22.5">
      <c r="A1483" s="334">
        <v>580</v>
      </c>
      <c r="B1483" s="125" t="str">
        <f>+VLOOKUP(A1483,'[1]LISTA FILTRADO'!$A$2:$B$620,2,FALSE)</f>
        <v>Depósitos Aduaneros Bolivianos</v>
      </c>
      <c r="C1483" s="126">
        <v>42772</v>
      </c>
      <c r="D1483" s="126" t="s">
        <v>4937</v>
      </c>
      <c r="E1483" s="127" t="s">
        <v>3</v>
      </c>
      <c r="F1483" s="127">
        <v>1473299</v>
      </c>
      <c r="G1483" s="127"/>
      <c r="H1483" s="335" t="s">
        <v>4938</v>
      </c>
      <c r="I1483" s="128">
        <v>0</v>
      </c>
      <c r="J1483" s="128">
        <v>93739.65</v>
      </c>
      <c r="K1483" s="129">
        <f t="shared" si="23"/>
        <v>93739.65</v>
      </c>
      <c r="L1483" s="130" t="s">
        <v>1420</v>
      </c>
    </row>
    <row r="1484" spans="1:12" ht="33.75">
      <c r="A1484" s="334" t="s">
        <v>626</v>
      </c>
      <c r="B1484" s="125" t="str">
        <f>+VLOOKUP(A1484,'[1]LISTA FILTRADO'!$A$2:$B$620,2,FALSE)</f>
        <v>Dirección General De Programación Y Operaciones Del Tesoro</v>
      </c>
      <c r="C1484" s="126">
        <v>42772</v>
      </c>
      <c r="D1484" s="126" t="s">
        <v>4939</v>
      </c>
      <c r="E1484" s="127" t="s">
        <v>3</v>
      </c>
      <c r="F1484" s="127">
        <v>1473228</v>
      </c>
      <c r="G1484" s="127"/>
      <c r="H1484" s="335" t="s">
        <v>4041</v>
      </c>
      <c r="I1484" s="128">
        <v>0</v>
      </c>
      <c r="J1484" s="128">
        <v>1016</v>
      </c>
      <c r="K1484" s="129">
        <f t="shared" si="23"/>
        <v>1016</v>
      </c>
      <c r="L1484" s="130" t="s">
        <v>1420</v>
      </c>
    </row>
    <row r="1485" spans="1:12" ht="33.75">
      <c r="A1485" s="334" t="s">
        <v>626</v>
      </c>
      <c r="B1485" s="125" t="str">
        <f>+VLOOKUP(A1485,'[1]LISTA FILTRADO'!$A$2:$B$620,2,FALSE)</f>
        <v>Dirección General De Programación Y Operaciones Del Tesoro</v>
      </c>
      <c r="C1485" s="126">
        <v>42772</v>
      </c>
      <c r="D1485" s="126" t="s">
        <v>4940</v>
      </c>
      <c r="E1485" s="127" t="s">
        <v>3</v>
      </c>
      <c r="F1485" s="127">
        <v>1473249</v>
      </c>
      <c r="G1485" s="127"/>
      <c r="H1485" s="335" t="s">
        <v>4941</v>
      </c>
      <c r="I1485" s="128">
        <v>0</v>
      </c>
      <c r="J1485" s="128">
        <v>711.18</v>
      </c>
      <c r="K1485" s="129">
        <f t="shared" si="23"/>
        <v>711.18</v>
      </c>
      <c r="L1485" s="130" t="s">
        <v>1420</v>
      </c>
    </row>
    <row r="1486" spans="1:12" ht="33.75">
      <c r="A1486" s="334" t="s">
        <v>626</v>
      </c>
      <c r="B1486" s="125" t="str">
        <f>+VLOOKUP(A1486,'[1]LISTA FILTRADO'!$A$2:$B$620,2,FALSE)</f>
        <v>Dirección General De Programación Y Operaciones Del Tesoro</v>
      </c>
      <c r="C1486" s="126">
        <v>42772</v>
      </c>
      <c r="D1486" s="126" t="s">
        <v>4942</v>
      </c>
      <c r="E1486" s="127" t="s">
        <v>3</v>
      </c>
      <c r="F1486" s="127">
        <v>1473287</v>
      </c>
      <c r="G1486" s="127"/>
      <c r="H1486" s="335" t="s">
        <v>4943</v>
      </c>
      <c r="I1486" s="128">
        <v>0</v>
      </c>
      <c r="J1486" s="128">
        <v>27.19</v>
      </c>
      <c r="K1486" s="129">
        <f t="shared" si="23"/>
        <v>27.19</v>
      </c>
      <c r="L1486" s="130" t="s">
        <v>1420</v>
      </c>
    </row>
    <row r="1487" spans="1:12" ht="33.75">
      <c r="A1487" s="334" t="s">
        <v>626</v>
      </c>
      <c r="B1487" s="125" t="str">
        <f>+VLOOKUP(A1487,'[1]LISTA FILTRADO'!$A$2:$B$620,2,FALSE)</f>
        <v>Dirección General De Programación Y Operaciones Del Tesoro</v>
      </c>
      <c r="C1487" s="126">
        <v>42772</v>
      </c>
      <c r="D1487" s="126" t="s">
        <v>4944</v>
      </c>
      <c r="E1487" s="127" t="s">
        <v>3</v>
      </c>
      <c r="F1487" s="127">
        <v>1473292</v>
      </c>
      <c r="G1487" s="127"/>
      <c r="H1487" s="335" t="s">
        <v>4945</v>
      </c>
      <c r="I1487" s="128">
        <v>0</v>
      </c>
      <c r="J1487" s="128">
        <v>410</v>
      </c>
      <c r="K1487" s="129">
        <f t="shared" si="23"/>
        <v>410</v>
      </c>
      <c r="L1487" s="130" t="s">
        <v>1420</v>
      </c>
    </row>
    <row r="1488" spans="1:12" ht="33.75">
      <c r="A1488" s="334" t="s">
        <v>626</v>
      </c>
      <c r="B1488" s="125" t="str">
        <f>+VLOOKUP(A1488,'[1]LISTA FILTRADO'!$A$2:$B$620,2,FALSE)</f>
        <v>Dirección General De Programación Y Operaciones Del Tesoro</v>
      </c>
      <c r="C1488" s="126">
        <v>42772</v>
      </c>
      <c r="D1488" s="126" t="s">
        <v>4946</v>
      </c>
      <c r="E1488" s="127" t="s">
        <v>3</v>
      </c>
      <c r="F1488" s="127">
        <v>1473296</v>
      </c>
      <c r="G1488" s="127"/>
      <c r="H1488" s="335" t="s">
        <v>4947</v>
      </c>
      <c r="I1488" s="128">
        <v>0</v>
      </c>
      <c r="J1488" s="128">
        <v>418.52</v>
      </c>
      <c r="K1488" s="129">
        <f t="shared" si="23"/>
        <v>418.52</v>
      </c>
      <c r="L1488" s="130" t="s">
        <v>1420</v>
      </c>
    </row>
    <row r="1489" spans="1:12" ht="33.75">
      <c r="A1489" s="334" t="s">
        <v>626</v>
      </c>
      <c r="B1489" s="125" t="str">
        <f>+VLOOKUP(A1489,'[1]LISTA FILTRADO'!$A$2:$B$620,2,FALSE)</f>
        <v>Dirección General De Programación Y Operaciones Del Tesoro</v>
      </c>
      <c r="C1489" s="126">
        <v>42772</v>
      </c>
      <c r="D1489" s="126" t="s">
        <v>4948</v>
      </c>
      <c r="E1489" s="127" t="s">
        <v>3</v>
      </c>
      <c r="F1489" s="127">
        <v>1473298</v>
      </c>
      <c r="G1489" s="127"/>
      <c r="H1489" s="335" t="s">
        <v>4949</v>
      </c>
      <c r="I1489" s="128">
        <v>0</v>
      </c>
      <c r="J1489" s="128">
        <v>6810.8</v>
      </c>
      <c r="K1489" s="129">
        <f t="shared" si="23"/>
        <v>6810.8</v>
      </c>
      <c r="L1489" s="130" t="s">
        <v>1420</v>
      </c>
    </row>
    <row r="1490" spans="1:12" ht="33.75">
      <c r="A1490" s="334" t="s">
        <v>626</v>
      </c>
      <c r="B1490" s="125" t="str">
        <f>+VLOOKUP(A1490,'[1]LISTA FILTRADO'!$A$2:$B$620,2,FALSE)</f>
        <v>Dirección General De Programación Y Operaciones Del Tesoro</v>
      </c>
      <c r="C1490" s="126">
        <v>42772</v>
      </c>
      <c r="D1490" s="126" t="s">
        <v>4950</v>
      </c>
      <c r="E1490" s="127" t="s">
        <v>3</v>
      </c>
      <c r="F1490" s="127">
        <v>1473300</v>
      </c>
      <c r="G1490" s="127"/>
      <c r="H1490" s="335" t="s">
        <v>4951</v>
      </c>
      <c r="I1490" s="128">
        <v>0</v>
      </c>
      <c r="J1490" s="128">
        <v>12101.28</v>
      </c>
      <c r="K1490" s="129">
        <f t="shared" si="23"/>
        <v>12101.28</v>
      </c>
      <c r="L1490" s="130" t="s">
        <v>1420</v>
      </c>
    </row>
    <row r="1491" spans="1:12" ht="22.5">
      <c r="A1491" s="334">
        <v>46</v>
      </c>
      <c r="B1491" s="125" t="str">
        <f>+VLOOKUP(A1491,'[1]LISTA FILTRADO'!$A$2:$B$620,2,FALSE)</f>
        <v>Ministerio De Salud</v>
      </c>
      <c r="C1491" s="126">
        <v>42772</v>
      </c>
      <c r="D1491" s="126" t="s">
        <v>4952</v>
      </c>
      <c r="E1491" s="127" t="s">
        <v>3</v>
      </c>
      <c r="F1491" s="127">
        <v>1473302</v>
      </c>
      <c r="G1491" s="127"/>
      <c r="H1491" s="335" t="s">
        <v>4933</v>
      </c>
      <c r="I1491" s="128">
        <v>0</v>
      </c>
      <c r="J1491" s="128">
        <v>847.98</v>
      </c>
      <c r="K1491" s="129">
        <f t="shared" si="23"/>
        <v>847.98</v>
      </c>
      <c r="L1491" s="130" t="s">
        <v>1420</v>
      </c>
    </row>
    <row r="1492" spans="1:12" ht="33.75">
      <c r="A1492" s="334" t="s">
        <v>626</v>
      </c>
      <c r="B1492" s="125" t="str">
        <f>+VLOOKUP(A1492,'[1]LISTA FILTRADO'!$A$2:$B$620,2,FALSE)</f>
        <v>Dirección General De Programación Y Operaciones Del Tesoro</v>
      </c>
      <c r="C1492" s="126">
        <v>42772</v>
      </c>
      <c r="D1492" s="126" t="s">
        <v>4953</v>
      </c>
      <c r="E1492" s="127" t="s">
        <v>3</v>
      </c>
      <c r="F1492" s="127">
        <v>1473304</v>
      </c>
      <c r="G1492" s="127"/>
      <c r="H1492" s="335" t="s">
        <v>4592</v>
      </c>
      <c r="I1492" s="128">
        <v>0</v>
      </c>
      <c r="J1492" s="128">
        <v>5.5</v>
      </c>
      <c r="K1492" s="129">
        <f t="shared" si="23"/>
        <v>5.5</v>
      </c>
      <c r="L1492" s="130" t="s">
        <v>1420</v>
      </c>
    </row>
    <row r="1493" spans="1:12" ht="22.5">
      <c r="A1493" s="334">
        <v>20</v>
      </c>
      <c r="B1493" s="125" t="str">
        <f>+VLOOKUP(A1493,'[1]LISTA FILTRADO'!$A$2:$B$620,2,FALSE)</f>
        <v>Ministerio De Defensa</v>
      </c>
      <c r="C1493" s="126">
        <v>42772</v>
      </c>
      <c r="D1493" s="126" t="s">
        <v>4954</v>
      </c>
      <c r="E1493" s="127" t="s">
        <v>3</v>
      </c>
      <c r="F1493" s="127">
        <v>1473307</v>
      </c>
      <c r="G1493" s="127"/>
      <c r="H1493" s="335" t="s">
        <v>4592</v>
      </c>
      <c r="I1493" s="128">
        <v>0</v>
      </c>
      <c r="J1493" s="128">
        <v>716</v>
      </c>
      <c r="K1493" s="129">
        <f t="shared" si="23"/>
        <v>716</v>
      </c>
      <c r="L1493" s="130" t="s">
        <v>1420</v>
      </c>
    </row>
    <row r="1494" spans="1:12" ht="22.5">
      <c r="A1494" s="334">
        <v>513</v>
      </c>
      <c r="B1494" s="125" t="str">
        <f>+VLOOKUP(A1494,'[1]LISTA FILTRADO'!$A$2:$B$620,2,FALSE)</f>
        <v>Yacimientos Petrolíferos Fiscales Bolivianos</v>
      </c>
      <c r="C1494" s="126">
        <v>42772</v>
      </c>
      <c r="D1494" s="126" t="s">
        <v>4955</v>
      </c>
      <c r="E1494" s="127" t="s">
        <v>3</v>
      </c>
      <c r="F1494" s="127">
        <v>1473346</v>
      </c>
      <c r="G1494" s="127"/>
      <c r="H1494" s="335" t="s">
        <v>4956</v>
      </c>
      <c r="I1494" s="128">
        <v>0</v>
      </c>
      <c r="J1494" s="128">
        <v>29.9</v>
      </c>
      <c r="K1494" s="129">
        <f t="shared" si="23"/>
        <v>29.9</v>
      </c>
      <c r="L1494" s="130" t="s">
        <v>1420</v>
      </c>
    </row>
    <row r="1495" spans="1:12" ht="33.75">
      <c r="A1495" s="334">
        <v>25</v>
      </c>
      <c r="B1495" s="125" t="str">
        <f>+VLOOKUP(A1495,'[1]LISTA FILTRADO'!$A$2:$B$620,2,FALSE)</f>
        <v>Ministerio De La Presidencia</v>
      </c>
      <c r="C1495" s="126">
        <v>42772</v>
      </c>
      <c r="D1495" s="126" t="s">
        <v>4957</v>
      </c>
      <c r="E1495" s="127" t="s">
        <v>3</v>
      </c>
      <c r="F1495" s="127">
        <v>1473350</v>
      </c>
      <c r="G1495" s="127"/>
      <c r="H1495" s="335" t="s">
        <v>4958</v>
      </c>
      <c r="I1495" s="128">
        <v>0</v>
      </c>
      <c r="J1495" s="128">
        <v>5500</v>
      </c>
      <c r="K1495" s="129">
        <f t="shared" si="23"/>
        <v>5500</v>
      </c>
      <c r="L1495" s="130" t="s">
        <v>1420</v>
      </c>
    </row>
    <row r="1496" spans="1:12" ht="33.75">
      <c r="A1496" s="334">
        <v>25</v>
      </c>
      <c r="B1496" s="125" t="str">
        <f>+VLOOKUP(A1496,'[1]LISTA FILTRADO'!$A$2:$B$620,2,FALSE)</f>
        <v>Ministerio De La Presidencia</v>
      </c>
      <c r="C1496" s="126">
        <v>42772</v>
      </c>
      <c r="D1496" s="126" t="s">
        <v>4959</v>
      </c>
      <c r="E1496" s="127" t="s">
        <v>3</v>
      </c>
      <c r="F1496" s="127">
        <v>1473352</v>
      </c>
      <c r="G1496" s="127"/>
      <c r="H1496" s="335" t="s">
        <v>4960</v>
      </c>
      <c r="I1496" s="128">
        <v>0</v>
      </c>
      <c r="J1496" s="128">
        <v>500</v>
      </c>
      <c r="K1496" s="129">
        <f t="shared" si="23"/>
        <v>500</v>
      </c>
      <c r="L1496" s="130" t="s">
        <v>1420</v>
      </c>
    </row>
    <row r="1497" spans="1:12" ht="33.75">
      <c r="A1497" s="334" t="s">
        <v>626</v>
      </c>
      <c r="B1497" s="125" t="str">
        <f>+VLOOKUP(A1497,'[1]LISTA FILTRADO'!$A$2:$B$620,2,FALSE)</f>
        <v>Dirección General De Programación Y Operaciones Del Tesoro</v>
      </c>
      <c r="C1497" s="126">
        <v>42772</v>
      </c>
      <c r="D1497" s="126" t="s">
        <v>4961</v>
      </c>
      <c r="E1497" s="127" t="s">
        <v>3</v>
      </c>
      <c r="F1497" s="127">
        <v>1473356</v>
      </c>
      <c r="G1497" s="127"/>
      <c r="H1497" s="335" t="s">
        <v>4962</v>
      </c>
      <c r="I1497" s="128">
        <v>0</v>
      </c>
      <c r="J1497" s="128">
        <v>1500</v>
      </c>
      <c r="K1497" s="129">
        <f t="shared" si="23"/>
        <v>1500</v>
      </c>
      <c r="L1497" s="130" t="s">
        <v>1420</v>
      </c>
    </row>
    <row r="1498" spans="1:12" ht="33.75">
      <c r="A1498" s="334" t="s">
        <v>626</v>
      </c>
      <c r="B1498" s="125" t="str">
        <f>+VLOOKUP(A1498,'[1]LISTA FILTRADO'!$A$2:$B$620,2,FALSE)</f>
        <v>Dirección General De Programación Y Operaciones Del Tesoro</v>
      </c>
      <c r="C1498" s="126">
        <v>42772</v>
      </c>
      <c r="D1498" s="126" t="s">
        <v>4963</v>
      </c>
      <c r="E1498" s="127" t="s">
        <v>3</v>
      </c>
      <c r="F1498" s="127">
        <v>1473360</v>
      </c>
      <c r="G1498" s="127"/>
      <c r="H1498" s="335" t="s">
        <v>4964</v>
      </c>
      <c r="I1498" s="128">
        <v>0</v>
      </c>
      <c r="J1498" s="128">
        <v>4979.32</v>
      </c>
      <c r="K1498" s="129">
        <f t="shared" si="23"/>
        <v>4979.32</v>
      </c>
      <c r="L1498" s="130" t="s">
        <v>1420</v>
      </c>
    </row>
    <row r="1499" spans="1:12" ht="33.75">
      <c r="A1499" s="334" t="s">
        <v>626</v>
      </c>
      <c r="B1499" s="125" t="str">
        <f>+VLOOKUP(A1499,'[1]LISTA FILTRADO'!$A$2:$B$620,2,FALSE)</f>
        <v>Dirección General De Programación Y Operaciones Del Tesoro</v>
      </c>
      <c r="C1499" s="126">
        <v>42772</v>
      </c>
      <c r="D1499" s="126" t="s">
        <v>4965</v>
      </c>
      <c r="E1499" s="127" t="s">
        <v>3</v>
      </c>
      <c r="F1499" s="127">
        <v>1473384</v>
      </c>
      <c r="G1499" s="127"/>
      <c r="H1499" s="335" t="s">
        <v>4966</v>
      </c>
      <c r="I1499" s="128">
        <v>0</v>
      </c>
      <c r="J1499" s="128">
        <v>320.32</v>
      </c>
      <c r="K1499" s="129">
        <f t="shared" si="23"/>
        <v>320.32</v>
      </c>
      <c r="L1499" s="130" t="s">
        <v>1420</v>
      </c>
    </row>
    <row r="1500" spans="1:12" ht="33.75">
      <c r="A1500" s="334" t="s">
        <v>626</v>
      </c>
      <c r="B1500" s="125" t="str">
        <f>+VLOOKUP(A1500,'[1]LISTA FILTRADO'!$A$2:$B$620,2,FALSE)</f>
        <v>Dirección General De Programación Y Operaciones Del Tesoro</v>
      </c>
      <c r="C1500" s="126">
        <v>42772</v>
      </c>
      <c r="D1500" s="126" t="s">
        <v>4967</v>
      </c>
      <c r="E1500" s="127" t="s">
        <v>3</v>
      </c>
      <c r="F1500" s="127">
        <v>1473406</v>
      </c>
      <c r="G1500" s="127"/>
      <c r="H1500" s="335" t="s">
        <v>4968</v>
      </c>
      <c r="I1500" s="128">
        <v>0</v>
      </c>
      <c r="J1500" s="128">
        <v>1713</v>
      </c>
      <c r="K1500" s="129">
        <f t="shared" si="23"/>
        <v>1713</v>
      </c>
      <c r="L1500" s="130" t="s">
        <v>1420</v>
      </c>
    </row>
    <row r="1501" spans="1:12" ht="33.75">
      <c r="A1501" s="334" t="s">
        <v>626</v>
      </c>
      <c r="B1501" s="125" t="str">
        <f>+VLOOKUP(A1501,'[1]LISTA FILTRADO'!$A$2:$B$620,2,FALSE)</f>
        <v>Dirección General De Programación Y Operaciones Del Tesoro</v>
      </c>
      <c r="C1501" s="126">
        <v>42772</v>
      </c>
      <c r="D1501" s="126" t="s">
        <v>4969</v>
      </c>
      <c r="E1501" s="127" t="s">
        <v>3</v>
      </c>
      <c r="F1501" s="127">
        <v>1473416</v>
      </c>
      <c r="G1501" s="127"/>
      <c r="H1501" s="335" t="s">
        <v>4970</v>
      </c>
      <c r="I1501" s="128">
        <v>0</v>
      </c>
      <c r="J1501" s="128">
        <v>2449.4</v>
      </c>
      <c r="K1501" s="129">
        <f t="shared" si="23"/>
        <v>2449.4</v>
      </c>
      <c r="L1501" s="130" t="s">
        <v>1420</v>
      </c>
    </row>
    <row r="1502" spans="1:12" ht="33.75">
      <c r="A1502" s="334" t="s">
        <v>626</v>
      </c>
      <c r="B1502" s="125" t="str">
        <f>+VLOOKUP(A1502,'[1]LISTA FILTRADO'!$A$2:$B$620,2,FALSE)</f>
        <v>Dirección General De Programación Y Operaciones Del Tesoro</v>
      </c>
      <c r="C1502" s="126">
        <v>42772</v>
      </c>
      <c r="D1502" s="126" t="s">
        <v>4971</v>
      </c>
      <c r="E1502" s="127" t="s">
        <v>3</v>
      </c>
      <c r="F1502" s="127">
        <v>1473418</v>
      </c>
      <c r="G1502" s="127"/>
      <c r="H1502" s="335" t="s">
        <v>4972</v>
      </c>
      <c r="I1502" s="128">
        <v>0</v>
      </c>
      <c r="J1502" s="128">
        <v>1609.61</v>
      </c>
      <c r="K1502" s="129">
        <f t="shared" si="23"/>
        <v>1609.61</v>
      </c>
      <c r="L1502" s="130" t="s">
        <v>1420</v>
      </c>
    </row>
    <row r="1503" spans="1:12" ht="33.75">
      <c r="A1503" s="334" t="s">
        <v>626</v>
      </c>
      <c r="B1503" s="125" t="str">
        <f>+VLOOKUP(A1503,'[1]LISTA FILTRADO'!$A$2:$B$620,2,FALSE)</f>
        <v>Dirección General De Programación Y Operaciones Del Tesoro</v>
      </c>
      <c r="C1503" s="126">
        <v>42772</v>
      </c>
      <c r="D1503" s="126" t="s">
        <v>4973</v>
      </c>
      <c r="E1503" s="127" t="s">
        <v>3</v>
      </c>
      <c r="F1503" s="127">
        <v>1473421</v>
      </c>
      <c r="G1503" s="127"/>
      <c r="H1503" s="335" t="s">
        <v>4974</v>
      </c>
      <c r="I1503" s="128">
        <v>0</v>
      </c>
      <c r="J1503" s="128">
        <v>1432.53</v>
      </c>
      <c r="K1503" s="129">
        <f t="shared" si="23"/>
        <v>1432.53</v>
      </c>
      <c r="L1503" s="130" t="s">
        <v>1420</v>
      </c>
    </row>
    <row r="1504" spans="1:12" ht="33.75">
      <c r="A1504" s="334" t="s">
        <v>626</v>
      </c>
      <c r="B1504" s="125" t="str">
        <f>+VLOOKUP(A1504,'[1]LISTA FILTRADO'!$A$2:$B$620,2,FALSE)</f>
        <v>Dirección General De Programación Y Operaciones Del Tesoro</v>
      </c>
      <c r="C1504" s="126">
        <v>42772</v>
      </c>
      <c r="D1504" s="126" t="s">
        <v>4975</v>
      </c>
      <c r="E1504" s="127" t="s">
        <v>3</v>
      </c>
      <c r="F1504" s="127">
        <v>1473423</v>
      </c>
      <c r="G1504" s="127"/>
      <c r="H1504" s="335" t="s">
        <v>4976</v>
      </c>
      <c r="I1504" s="128">
        <v>0</v>
      </c>
      <c r="J1504" s="128">
        <v>751.24</v>
      </c>
      <c r="K1504" s="129">
        <f t="shared" si="23"/>
        <v>751.24</v>
      </c>
      <c r="L1504" s="130" t="s">
        <v>1420</v>
      </c>
    </row>
    <row r="1505" spans="1:12" ht="33.75">
      <c r="A1505" s="334" t="s">
        <v>626</v>
      </c>
      <c r="B1505" s="125" t="str">
        <f>+VLOOKUP(A1505,'[1]LISTA FILTRADO'!$A$2:$B$620,2,FALSE)</f>
        <v>Dirección General De Programación Y Operaciones Del Tesoro</v>
      </c>
      <c r="C1505" s="126">
        <v>42772</v>
      </c>
      <c r="D1505" s="126" t="s">
        <v>4977</v>
      </c>
      <c r="E1505" s="127" t="s">
        <v>3</v>
      </c>
      <c r="F1505" s="127">
        <v>1473424</v>
      </c>
      <c r="G1505" s="127"/>
      <c r="H1505" s="335" t="s">
        <v>4978</v>
      </c>
      <c r="I1505" s="128">
        <v>0</v>
      </c>
      <c r="J1505" s="128">
        <v>1135.1400000000001</v>
      </c>
      <c r="K1505" s="129">
        <f t="shared" si="23"/>
        <v>1135.1400000000001</v>
      </c>
      <c r="L1505" s="130" t="s">
        <v>1420</v>
      </c>
    </row>
    <row r="1506" spans="1:12" ht="33.75">
      <c r="A1506" s="334" t="s">
        <v>626</v>
      </c>
      <c r="B1506" s="125" t="str">
        <f>+VLOOKUP(A1506,'[1]LISTA FILTRADO'!$A$2:$B$620,2,FALSE)</f>
        <v>Dirección General De Programación Y Operaciones Del Tesoro</v>
      </c>
      <c r="C1506" s="126">
        <v>42772</v>
      </c>
      <c r="D1506" s="126" t="s">
        <v>4979</v>
      </c>
      <c r="E1506" s="127" t="s">
        <v>3</v>
      </c>
      <c r="F1506" s="127">
        <v>1473425</v>
      </c>
      <c r="G1506" s="127"/>
      <c r="H1506" s="335" t="s">
        <v>4980</v>
      </c>
      <c r="I1506" s="128">
        <v>0</v>
      </c>
      <c r="J1506" s="128">
        <v>403.58</v>
      </c>
      <c r="K1506" s="129">
        <f t="shared" si="23"/>
        <v>403.58</v>
      </c>
      <c r="L1506" s="130" t="s">
        <v>1420</v>
      </c>
    </row>
    <row r="1507" spans="1:12" ht="33.75">
      <c r="A1507" s="334" t="s">
        <v>626</v>
      </c>
      <c r="B1507" s="125" t="str">
        <f>+VLOOKUP(A1507,'[1]LISTA FILTRADO'!$A$2:$B$620,2,FALSE)</f>
        <v>Dirección General De Programación Y Operaciones Del Tesoro</v>
      </c>
      <c r="C1507" s="126">
        <v>42772</v>
      </c>
      <c r="D1507" s="126" t="s">
        <v>4981</v>
      </c>
      <c r="E1507" s="127" t="s">
        <v>3</v>
      </c>
      <c r="F1507" s="127">
        <v>1473428</v>
      </c>
      <c r="G1507" s="127"/>
      <c r="H1507" s="335" t="s">
        <v>4982</v>
      </c>
      <c r="I1507" s="128">
        <v>0</v>
      </c>
      <c r="J1507" s="128">
        <v>377.6</v>
      </c>
      <c r="K1507" s="129">
        <f t="shared" si="23"/>
        <v>377.6</v>
      </c>
      <c r="L1507" s="130" t="s">
        <v>1420</v>
      </c>
    </row>
    <row r="1508" spans="1:12" ht="33.75">
      <c r="A1508" s="334" t="s">
        <v>626</v>
      </c>
      <c r="B1508" s="125" t="str">
        <f>+VLOOKUP(A1508,'[1]LISTA FILTRADO'!$A$2:$B$620,2,FALSE)</f>
        <v>Dirección General De Programación Y Operaciones Del Tesoro</v>
      </c>
      <c r="C1508" s="126">
        <v>42772</v>
      </c>
      <c r="D1508" s="126" t="s">
        <v>4983</v>
      </c>
      <c r="E1508" s="127" t="s">
        <v>3</v>
      </c>
      <c r="F1508" s="127">
        <v>1473430</v>
      </c>
      <c r="G1508" s="127"/>
      <c r="H1508" s="335" t="s">
        <v>4984</v>
      </c>
      <c r="I1508" s="128">
        <v>0</v>
      </c>
      <c r="J1508" s="128">
        <v>1274.1600000000001</v>
      </c>
      <c r="K1508" s="129">
        <f t="shared" si="23"/>
        <v>1274.1600000000001</v>
      </c>
      <c r="L1508" s="130" t="s">
        <v>1420</v>
      </c>
    </row>
    <row r="1509" spans="1:12" ht="33.75">
      <c r="A1509" s="334" t="s">
        <v>626</v>
      </c>
      <c r="B1509" s="125" t="str">
        <f>+VLOOKUP(A1509,'[1]LISTA FILTRADO'!$A$2:$B$620,2,FALSE)</f>
        <v>Dirección General De Programación Y Operaciones Del Tesoro</v>
      </c>
      <c r="C1509" s="126">
        <v>42772</v>
      </c>
      <c r="D1509" s="126" t="s">
        <v>4985</v>
      </c>
      <c r="E1509" s="127" t="s">
        <v>3</v>
      </c>
      <c r="F1509" s="127">
        <v>1473434</v>
      </c>
      <c r="G1509" s="127"/>
      <c r="H1509" s="335" t="s">
        <v>4986</v>
      </c>
      <c r="I1509" s="128">
        <v>0</v>
      </c>
      <c r="J1509" s="128">
        <v>947.69</v>
      </c>
      <c r="K1509" s="129">
        <f t="shared" si="23"/>
        <v>947.69</v>
      </c>
      <c r="L1509" s="130" t="s">
        <v>1420</v>
      </c>
    </row>
    <row r="1510" spans="1:12" ht="33.75">
      <c r="A1510" s="334">
        <v>35</v>
      </c>
      <c r="B1510" s="125" t="str">
        <f>+VLOOKUP(A1510,'[1]LISTA FILTRADO'!$A$2:$B$620,2,FALSE)</f>
        <v>Ministerio De Economía Y Finanzas Públicas</v>
      </c>
      <c r="C1510" s="126">
        <v>42773</v>
      </c>
      <c r="D1510" s="126" t="s">
        <v>4987</v>
      </c>
      <c r="E1510" s="127" t="s">
        <v>3</v>
      </c>
      <c r="F1510" s="127">
        <v>1473726</v>
      </c>
      <c r="G1510" s="127"/>
      <c r="H1510" s="335" t="s">
        <v>4988</v>
      </c>
      <c r="I1510" s="128">
        <v>0</v>
      </c>
      <c r="J1510" s="128">
        <v>742</v>
      </c>
      <c r="K1510" s="129">
        <f t="shared" si="23"/>
        <v>742</v>
      </c>
      <c r="L1510" s="130" t="s">
        <v>1420</v>
      </c>
    </row>
    <row r="1511" spans="1:12" ht="33.75">
      <c r="A1511" s="334">
        <v>590</v>
      </c>
      <c r="B1511" s="125" t="str">
        <f>+VLOOKUP(A1511,'[1]LISTA FILTRADO'!$A$2:$B$620,2,FALSE)</f>
        <v>Empresa Pública "Quipus"</v>
      </c>
      <c r="C1511" s="126">
        <v>42773</v>
      </c>
      <c r="D1511" s="126" t="s">
        <v>4989</v>
      </c>
      <c r="E1511" s="127" t="s">
        <v>3</v>
      </c>
      <c r="F1511" s="127">
        <v>1473760</v>
      </c>
      <c r="G1511" s="127"/>
      <c r="H1511" s="335" t="s">
        <v>4990</v>
      </c>
      <c r="I1511" s="128">
        <v>0</v>
      </c>
      <c r="J1511" s="128">
        <v>12825</v>
      </c>
      <c r="K1511" s="129">
        <f t="shared" si="23"/>
        <v>12825</v>
      </c>
      <c r="L1511" s="130" t="s">
        <v>1420</v>
      </c>
    </row>
    <row r="1512" spans="1:12" ht="33.75">
      <c r="A1512" s="334">
        <v>590</v>
      </c>
      <c r="B1512" s="125" t="str">
        <f>+VLOOKUP(A1512,'[1]LISTA FILTRADO'!$A$2:$B$620,2,FALSE)</f>
        <v>Empresa Pública "Quipus"</v>
      </c>
      <c r="C1512" s="126">
        <v>42773</v>
      </c>
      <c r="D1512" s="126" t="s">
        <v>4991</v>
      </c>
      <c r="E1512" s="127" t="s">
        <v>3</v>
      </c>
      <c r="F1512" s="127">
        <v>1473763</v>
      </c>
      <c r="G1512" s="127"/>
      <c r="H1512" s="335" t="s">
        <v>4992</v>
      </c>
      <c r="I1512" s="128">
        <v>0</v>
      </c>
      <c r="J1512" s="128">
        <v>974700</v>
      </c>
      <c r="K1512" s="129">
        <f t="shared" si="23"/>
        <v>974700</v>
      </c>
      <c r="L1512" s="130" t="s">
        <v>1420</v>
      </c>
    </row>
    <row r="1513" spans="1:12" ht="22.5">
      <c r="A1513" s="334">
        <v>590</v>
      </c>
      <c r="B1513" s="125" t="str">
        <f>+VLOOKUP(A1513,'[1]LISTA FILTRADO'!$A$2:$B$620,2,FALSE)</f>
        <v>Empresa Pública "Quipus"</v>
      </c>
      <c r="C1513" s="126">
        <v>42773</v>
      </c>
      <c r="D1513" s="126" t="s">
        <v>4993</v>
      </c>
      <c r="E1513" s="127" t="s">
        <v>3</v>
      </c>
      <c r="F1513" s="127">
        <v>1473764</v>
      </c>
      <c r="G1513" s="127"/>
      <c r="H1513" s="335" t="s">
        <v>4994</v>
      </c>
      <c r="I1513" s="128">
        <v>0</v>
      </c>
      <c r="J1513" s="128">
        <v>5292</v>
      </c>
      <c r="K1513" s="129">
        <f t="shared" si="23"/>
        <v>5292</v>
      </c>
      <c r="L1513" s="130" t="s">
        <v>1420</v>
      </c>
    </row>
    <row r="1514" spans="1:12" ht="33.75">
      <c r="A1514" s="334" t="s">
        <v>626</v>
      </c>
      <c r="B1514" s="125" t="str">
        <f>+VLOOKUP(A1514,'[1]LISTA FILTRADO'!$A$2:$B$620,2,FALSE)</f>
        <v>Dirección General De Programación Y Operaciones Del Tesoro</v>
      </c>
      <c r="C1514" s="126">
        <v>42773</v>
      </c>
      <c r="D1514" s="126" t="s">
        <v>4995</v>
      </c>
      <c r="E1514" s="127" t="s">
        <v>3</v>
      </c>
      <c r="F1514" s="127">
        <v>1473704</v>
      </c>
      <c r="G1514" s="127"/>
      <c r="H1514" s="335" t="s">
        <v>4996</v>
      </c>
      <c r="I1514" s="128">
        <v>0</v>
      </c>
      <c r="J1514" s="128">
        <v>382.5</v>
      </c>
      <c r="K1514" s="129">
        <f t="shared" si="23"/>
        <v>382.5</v>
      </c>
      <c r="L1514" s="130" t="s">
        <v>1420</v>
      </c>
    </row>
    <row r="1515" spans="1:12" ht="33.75">
      <c r="A1515" s="334" t="s">
        <v>626</v>
      </c>
      <c r="B1515" s="125" t="str">
        <f>+VLOOKUP(A1515,'[1]LISTA FILTRADO'!$A$2:$B$620,2,FALSE)</f>
        <v>Dirección General De Programación Y Operaciones Del Tesoro</v>
      </c>
      <c r="C1515" s="126">
        <v>42773</v>
      </c>
      <c r="D1515" s="126" t="s">
        <v>4997</v>
      </c>
      <c r="E1515" s="127" t="s">
        <v>3</v>
      </c>
      <c r="F1515" s="127">
        <v>1473730</v>
      </c>
      <c r="G1515" s="127"/>
      <c r="H1515" s="335" t="s">
        <v>4998</v>
      </c>
      <c r="I1515" s="128">
        <v>0</v>
      </c>
      <c r="J1515" s="128">
        <v>5485.57</v>
      </c>
      <c r="K1515" s="129">
        <f t="shared" si="23"/>
        <v>5485.57</v>
      </c>
      <c r="L1515" s="130" t="s">
        <v>1420</v>
      </c>
    </row>
    <row r="1516" spans="1:12" ht="33.75">
      <c r="A1516" s="334" t="s">
        <v>626</v>
      </c>
      <c r="B1516" s="125" t="str">
        <f>+VLOOKUP(A1516,'[1]LISTA FILTRADO'!$A$2:$B$620,2,FALSE)</f>
        <v>Dirección General De Programación Y Operaciones Del Tesoro</v>
      </c>
      <c r="C1516" s="126">
        <v>42773</v>
      </c>
      <c r="D1516" s="126" t="s">
        <v>4999</v>
      </c>
      <c r="E1516" s="127" t="s">
        <v>3</v>
      </c>
      <c r="F1516" s="127">
        <v>1473893</v>
      </c>
      <c r="G1516" s="127"/>
      <c r="H1516" s="335" t="s">
        <v>5000</v>
      </c>
      <c r="I1516" s="128">
        <v>0</v>
      </c>
      <c r="J1516" s="128">
        <v>2000</v>
      </c>
      <c r="K1516" s="129">
        <f t="shared" si="23"/>
        <v>2000</v>
      </c>
      <c r="L1516" s="130" t="s">
        <v>1420</v>
      </c>
    </row>
    <row r="1517" spans="1:12" ht="33.75">
      <c r="A1517" s="334" t="s">
        <v>626</v>
      </c>
      <c r="B1517" s="125" t="str">
        <f>+VLOOKUP(A1517,'[1]LISTA FILTRADO'!$A$2:$B$620,2,FALSE)</f>
        <v>Dirección General De Programación Y Operaciones Del Tesoro</v>
      </c>
      <c r="C1517" s="126">
        <v>42773</v>
      </c>
      <c r="D1517" s="126" t="s">
        <v>5001</v>
      </c>
      <c r="E1517" s="127" t="s">
        <v>3</v>
      </c>
      <c r="F1517" s="127">
        <v>1473895</v>
      </c>
      <c r="G1517" s="127"/>
      <c r="H1517" s="335" t="s">
        <v>5002</v>
      </c>
      <c r="I1517" s="128">
        <v>0</v>
      </c>
      <c r="J1517" s="128">
        <v>435</v>
      </c>
      <c r="K1517" s="129">
        <f t="shared" si="23"/>
        <v>435</v>
      </c>
      <c r="L1517" s="130" t="s">
        <v>1420</v>
      </c>
    </row>
    <row r="1518" spans="1:12" ht="33.75">
      <c r="A1518" s="334">
        <v>87</v>
      </c>
      <c r="B1518" s="125" t="str">
        <f>+VLOOKUP(A1518,'[1]LISTA FILTRADO'!$A$2:$B$620,2,FALSE)</f>
        <v>Ministerio De Comunicación</v>
      </c>
      <c r="C1518" s="126">
        <v>42774</v>
      </c>
      <c r="D1518" s="126" t="s">
        <v>5003</v>
      </c>
      <c r="E1518" s="127" t="s">
        <v>3</v>
      </c>
      <c r="F1518" s="127">
        <v>1474223</v>
      </c>
      <c r="G1518" s="127"/>
      <c r="H1518" s="335" t="s">
        <v>5004</v>
      </c>
      <c r="I1518" s="128">
        <v>0</v>
      </c>
      <c r="J1518" s="128">
        <v>11024</v>
      </c>
      <c r="K1518" s="129">
        <f t="shared" si="23"/>
        <v>11024</v>
      </c>
      <c r="L1518" s="130" t="s">
        <v>1420</v>
      </c>
    </row>
    <row r="1519" spans="1:12" ht="33.75">
      <c r="A1519" s="125" t="s">
        <v>626</v>
      </c>
      <c r="B1519" s="125" t="str">
        <f>+VLOOKUP(A1519,'[1]LISTA FILTRADO'!$A$2:$B$620,2,FALSE)</f>
        <v>Dirección General De Programación Y Operaciones Del Tesoro</v>
      </c>
      <c r="C1519" s="126">
        <v>42774</v>
      </c>
      <c r="D1519" s="126" t="s">
        <v>5005</v>
      </c>
      <c r="E1519" s="127" t="s">
        <v>3</v>
      </c>
      <c r="F1519" s="127">
        <v>1474252</v>
      </c>
      <c r="G1519" s="127"/>
      <c r="H1519" s="335" t="s">
        <v>5006</v>
      </c>
      <c r="I1519" s="128">
        <v>0</v>
      </c>
      <c r="J1519" s="128">
        <v>10691.78</v>
      </c>
      <c r="K1519" s="129">
        <f t="shared" si="23"/>
        <v>10691.78</v>
      </c>
      <c r="L1519" s="130" t="s">
        <v>1420</v>
      </c>
    </row>
    <row r="1520" spans="1:12" ht="33.75">
      <c r="A1520" s="125" t="s">
        <v>626</v>
      </c>
      <c r="B1520" s="125" t="str">
        <f>+VLOOKUP(A1520,'[1]LISTA FILTRADO'!$A$2:$B$620,2,FALSE)</f>
        <v>Dirección General De Programación Y Operaciones Del Tesoro</v>
      </c>
      <c r="C1520" s="126">
        <v>42774</v>
      </c>
      <c r="D1520" s="126" t="s">
        <v>5007</v>
      </c>
      <c r="E1520" s="127" t="s">
        <v>3</v>
      </c>
      <c r="F1520" s="127">
        <v>1474253</v>
      </c>
      <c r="G1520" s="127"/>
      <c r="H1520" s="335" t="s">
        <v>5008</v>
      </c>
      <c r="I1520" s="128">
        <v>0</v>
      </c>
      <c r="J1520" s="128">
        <v>2899.78</v>
      </c>
      <c r="K1520" s="129">
        <f t="shared" si="23"/>
        <v>2899.78</v>
      </c>
      <c r="L1520" s="130" t="s">
        <v>1420</v>
      </c>
    </row>
    <row r="1521" spans="1:12" ht="33.75">
      <c r="A1521" s="334" t="s">
        <v>626</v>
      </c>
      <c r="B1521" s="125" t="str">
        <f>+VLOOKUP(A1521,'[1]LISTA FILTRADO'!$A$2:$B$620,2,FALSE)</f>
        <v>Dirección General De Programación Y Operaciones Del Tesoro</v>
      </c>
      <c r="C1521" s="126">
        <v>42774</v>
      </c>
      <c r="D1521" s="126" t="s">
        <v>5009</v>
      </c>
      <c r="E1521" s="127" t="s">
        <v>3</v>
      </c>
      <c r="F1521" s="127">
        <v>1474228</v>
      </c>
      <c r="G1521" s="127"/>
      <c r="H1521" s="335" t="s">
        <v>5010</v>
      </c>
      <c r="I1521" s="128">
        <v>0</v>
      </c>
      <c r="J1521" s="128">
        <v>723.2</v>
      </c>
      <c r="K1521" s="129">
        <f t="shared" si="23"/>
        <v>723.2</v>
      </c>
      <c r="L1521" s="130" t="s">
        <v>1420</v>
      </c>
    </row>
    <row r="1522" spans="1:12" ht="33.75">
      <c r="A1522" s="334" t="s">
        <v>626</v>
      </c>
      <c r="B1522" s="125" t="str">
        <f>+VLOOKUP(A1522,'[1]LISTA FILTRADO'!$A$2:$B$620,2,FALSE)</f>
        <v>Dirección General De Programación Y Operaciones Del Tesoro</v>
      </c>
      <c r="C1522" s="126">
        <v>42774</v>
      </c>
      <c r="D1522" s="126" t="s">
        <v>5011</v>
      </c>
      <c r="E1522" s="127" t="s">
        <v>3</v>
      </c>
      <c r="F1522" s="127">
        <v>1474262</v>
      </c>
      <c r="G1522" s="127"/>
      <c r="H1522" s="335" t="s">
        <v>5012</v>
      </c>
      <c r="I1522" s="128">
        <v>0</v>
      </c>
      <c r="J1522" s="128">
        <v>96.5</v>
      </c>
      <c r="K1522" s="129">
        <f t="shared" si="23"/>
        <v>96.5</v>
      </c>
      <c r="L1522" s="130" t="s">
        <v>1420</v>
      </c>
    </row>
    <row r="1523" spans="1:12" ht="33.75">
      <c r="A1523" s="334" t="s">
        <v>626</v>
      </c>
      <c r="B1523" s="125" t="str">
        <f>+VLOOKUP(A1523,'[1]LISTA FILTRADO'!$A$2:$B$620,2,FALSE)</f>
        <v>Dirección General De Programación Y Operaciones Del Tesoro</v>
      </c>
      <c r="C1523" s="126">
        <v>42774</v>
      </c>
      <c r="D1523" s="126" t="s">
        <v>5013</v>
      </c>
      <c r="E1523" s="127" t="s">
        <v>3</v>
      </c>
      <c r="F1523" s="127">
        <v>1474263</v>
      </c>
      <c r="G1523" s="127"/>
      <c r="H1523" s="335" t="s">
        <v>5014</v>
      </c>
      <c r="I1523" s="128">
        <v>0</v>
      </c>
      <c r="J1523" s="128">
        <v>96.5</v>
      </c>
      <c r="K1523" s="129">
        <f t="shared" si="23"/>
        <v>96.5</v>
      </c>
      <c r="L1523" s="130" t="s">
        <v>1420</v>
      </c>
    </row>
    <row r="1524" spans="1:12" ht="33.75">
      <c r="A1524" s="334">
        <v>344</v>
      </c>
      <c r="B1524" s="125" t="str">
        <f>+VLOOKUP(A1524,'[1]LISTA FILTRADO'!$A$2:$B$620,2,FALSE)</f>
        <v>Instituto Plurinacional De Estudio De Lenguas Y Culturas</v>
      </c>
      <c r="C1524" s="126">
        <v>42774</v>
      </c>
      <c r="D1524" s="126" t="s">
        <v>5015</v>
      </c>
      <c r="E1524" s="127" t="s">
        <v>3</v>
      </c>
      <c r="F1524" s="127">
        <v>1474266</v>
      </c>
      <c r="G1524" s="127"/>
      <c r="H1524" s="335" t="s">
        <v>5016</v>
      </c>
      <c r="I1524" s="128">
        <v>0</v>
      </c>
      <c r="J1524" s="128">
        <v>6593.18</v>
      </c>
      <c r="K1524" s="129">
        <f t="shared" si="23"/>
        <v>6593.18</v>
      </c>
      <c r="L1524" s="130" t="s">
        <v>1420</v>
      </c>
    </row>
    <row r="1525" spans="1:12" ht="33.75">
      <c r="A1525" s="334" t="s">
        <v>626</v>
      </c>
      <c r="B1525" s="125" t="str">
        <f>+VLOOKUP(A1525,'[1]LISTA FILTRADO'!$A$2:$B$620,2,FALSE)</f>
        <v>Dirección General De Programación Y Operaciones Del Tesoro</v>
      </c>
      <c r="C1525" s="126">
        <v>42774</v>
      </c>
      <c r="D1525" s="126" t="s">
        <v>5017</v>
      </c>
      <c r="E1525" s="127" t="s">
        <v>3</v>
      </c>
      <c r="F1525" s="127">
        <v>1474276</v>
      </c>
      <c r="G1525" s="127"/>
      <c r="H1525" s="335" t="s">
        <v>5018</v>
      </c>
      <c r="I1525" s="128">
        <v>0</v>
      </c>
      <c r="J1525" s="128">
        <v>250</v>
      </c>
      <c r="K1525" s="129">
        <f t="shared" si="23"/>
        <v>250</v>
      </c>
      <c r="L1525" s="130" t="s">
        <v>1420</v>
      </c>
    </row>
    <row r="1526" spans="1:12" ht="33.75">
      <c r="A1526" s="334">
        <v>15</v>
      </c>
      <c r="B1526" s="125" t="str">
        <f>+VLOOKUP(A1526,'[1]LISTA FILTRADO'!$A$2:$B$620,2,FALSE)</f>
        <v>Ministerio De Gobierno</v>
      </c>
      <c r="C1526" s="126">
        <v>42774</v>
      </c>
      <c r="D1526" s="126" t="s">
        <v>5019</v>
      </c>
      <c r="E1526" s="127" t="s">
        <v>3</v>
      </c>
      <c r="F1526" s="127">
        <v>1474313</v>
      </c>
      <c r="G1526" s="127"/>
      <c r="H1526" s="335" t="s">
        <v>5020</v>
      </c>
      <c r="I1526" s="128">
        <v>0</v>
      </c>
      <c r="J1526" s="128">
        <v>39.07</v>
      </c>
      <c r="K1526" s="129">
        <f t="shared" si="23"/>
        <v>39.07</v>
      </c>
      <c r="L1526" s="130" t="s">
        <v>1420</v>
      </c>
    </row>
    <row r="1527" spans="1:12" ht="33.75">
      <c r="A1527" s="334">
        <v>15</v>
      </c>
      <c r="B1527" s="125" t="str">
        <f>+VLOOKUP(A1527,'[1]LISTA FILTRADO'!$A$2:$B$620,2,FALSE)</f>
        <v>Ministerio De Gobierno</v>
      </c>
      <c r="C1527" s="126">
        <v>42774</v>
      </c>
      <c r="D1527" s="126" t="s">
        <v>5021</v>
      </c>
      <c r="E1527" s="127" t="s">
        <v>3</v>
      </c>
      <c r="F1527" s="127">
        <v>1474317</v>
      </c>
      <c r="G1527" s="127"/>
      <c r="H1527" s="335" t="s">
        <v>5022</v>
      </c>
      <c r="I1527" s="128">
        <v>0</v>
      </c>
      <c r="J1527" s="128">
        <v>0.53</v>
      </c>
      <c r="K1527" s="129">
        <f t="shared" si="23"/>
        <v>0.53</v>
      </c>
      <c r="L1527" s="130" t="s">
        <v>1420</v>
      </c>
    </row>
    <row r="1528" spans="1:12" ht="33.75">
      <c r="A1528" s="334">
        <v>15</v>
      </c>
      <c r="B1528" s="125" t="str">
        <f>+VLOOKUP(A1528,'[1]LISTA FILTRADO'!$A$2:$B$620,2,FALSE)</f>
        <v>Ministerio De Gobierno</v>
      </c>
      <c r="C1528" s="126">
        <v>42774</v>
      </c>
      <c r="D1528" s="126" t="s">
        <v>5023</v>
      </c>
      <c r="E1528" s="127" t="s">
        <v>3</v>
      </c>
      <c r="F1528" s="127">
        <v>1474318</v>
      </c>
      <c r="G1528" s="127"/>
      <c r="H1528" s="335" t="s">
        <v>5024</v>
      </c>
      <c r="I1528" s="128">
        <v>0</v>
      </c>
      <c r="J1528" s="128">
        <v>33</v>
      </c>
      <c r="K1528" s="129">
        <f t="shared" si="23"/>
        <v>33</v>
      </c>
      <c r="L1528" s="130" t="s">
        <v>1420</v>
      </c>
    </row>
    <row r="1529" spans="1:12" ht="33.75">
      <c r="A1529" s="334">
        <v>15</v>
      </c>
      <c r="B1529" s="125" t="str">
        <f>+VLOOKUP(A1529,'[1]LISTA FILTRADO'!$A$2:$B$620,2,FALSE)</f>
        <v>Ministerio De Gobierno</v>
      </c>
      <c r="C1529" s="126">
        <v>42774</v>
      </c>
      <c r="D1529" s="126" t="s">
        <v>5025</v>
      </c>
      <c r="E1529" s="127" t="s">
        <v>3</v>
      </c>
      <c r="F1529" s="127">
        <v>1474327</v>
      </c>
      <c r="G1529" s="127"/>
      <c r="H1529" s="335" t="s">
        <v>5026</v>
      </c>
      <c r="I1529" s="128">
        <v>0</v>
      </c>
      <c r="J1529" s="219">
        <v>105.23</v>
      </c>
      <c r="K1529" s="129">
        <f t="shared" si="23"/>
        <v>105.23</v>
      </c>
      <c r="L1529" s="130" t="s">
        <v>4099</v>
      </c>
    </row>
    <row r="1530" spans="1:12" ht="22.5">
      <c r="A1530" s="334">
        <v>41</v>
      </c>
      <c r="B1530" s="125" t="str">
        <f>+VLOOKUP(A1530,'[1]LISTA FILTRADO'!$A$2:$B$620,2,FALSE)</f>
        <v>Ministerio De Desarrollo Productivo Y Economía Plural</v>
      </c>
      <c r="C1530" s="126">
        <v>42774</v>
      </c>
      <c r="D1530" s="126" t="s">
        <v>5027</v>
      </c>
      <c r="E1530" s="127" t="s">
        <v>3</v>
      </c>
      <c r="F1530" s="127">
        <v>1474333</v>
      </c>
      <c r="G1530" s="127"/>
      <c r="H1530" s="335" t="s">
        <v>5028</v>
      </c>
      <c r="I1530" s="128">
        <v>0</v>
      </c>
      <c r="J1530" s="128">
        <v>371</v>
      </c>
      <c r="K1530" s="129">
        <f t="shared" si="23"/>
        <v>371</v>
      </c>
      <c r="L1530" s="130" t="s">
        <v>1420</v>
      </c>
    </row>
    <row r="1531" spans="1:12" ht="33.75">
      <c r="A1531" s="334">
        <v>15</v>
      </c>
      <c r="B1531" s="125" t="str">
        <f>+VLOOKUP(A1531,'[1]LISTA FILTRADO'!$A$2:$B$620,2,FALSE)</f>
        <v>Ministerio De Gobierno</v>
      </c>
      <c r="C1531" s="126">
        <v>42774</v>
      </c>
      <c r="D1531" s="126" t="s">
        <v>5029</v>
      </c>
      <c r="E1531" s="127" t="s">
        <v>3</v>
      </c>
      <c r="F1531" s="127">
        <v>1474345</v>
      </c>
      <c r="G1531" s="127"/>
      <c r="H1531" s="335" t="s">
        <v>5030</v>
      </c>
      <c r="I1531" s="128">
        <v>0</v>
      </c>
      <c r="J1531" s="128">
        <v>490.88</v>
      </c>
      <c r="K1531" s="129">
        <f t="shared" si="23"/>
        <v>490.88</v>
      </c>
      <c r="L1531" s="130" t="s">
        <v>1420</v>
      </c>
    </row>
    <row r="1532" spans="1:12" ht="22.5">
      <c r="A1532" s="334">
        <v>15</v>
      </c>
      <c r="B1532" s="125" t="str">
        <f>+VLOOKUP(A1532,'[1]LISTA FILTRADO'!$A$2:$B$620,2,FALSE)</f>
        <v>Ministerio De Gobierno</v>
      </c>
      <c r="C1532" s="126">
        <v>42774</v>
      </c>
      <c r="D1532" s="126" t="s">
        <v>5031</v>
      </c>
      <c r="E1532" s="127" t="s">
        <v>3</v>
      </c>
      <c r="F1532" s="127">
        <v>1474411</v>
      </c>
      <c r="G1532" s="127"/>
      <c r="H1532" s="335" t="s">
        <v>5032</v>
      </c>
      <c r="I1532" s="128">
        <v>0</v>
      </c>
      <c r="J1532" s="219">
        <v>7.0000000000000007E-2</v>
      </c>
      <c r="K1532" s="129">
        <f t="shared" si="23"/>
        <v>7.0000000000000007E-2</v>
      </c>
      <c r="L1532" s="130" t="s">
        <v>4099</v>
      </c>
    </row>
    <row r="1533" spans="1:12" ht="22.5">
      <c r="A1533" s="334">
        <v>15</v>
      </c>
      <c r="B1533" s="125" t="str">
        <f>+VLOOKUP(A1533,'[1]LISTA FILTRADO'!$A$2:$B$620,2,FALSE)</f>
        <v>Ministerio De Gobierno</v>
      </c>
      <c r="C1533" s="126">
        <v>42774</v>
      </c>
      <c r="D1533" s="126" t="s">
        <v>5033</v>
      </c>
      <c r="E1533" s="127" t="s">
        <v>3</v>
      </c>
      <c r="F1533" s="127">
        <v>1474412</v>
      </c>
      <c r="G1533" s="127"/>
      <c r="H1533" s="335" t="s">
        <v>5032</v>
      </c>
      <c r="I1533" s="128">
        <v>0</v>
      </c>
      <c r="J1533" s="219">
        <v>2.64</v>
      </c>
      <c r="K1533" s="129">
        <f t="shared" si="23"/>
        <v>2.64</v>
      </c>
      <c r="L1533" s="130" t="s">
        <v>4099</v>
      </c>
    </row>
    <row r="1534" spans="1:12" ht="22.5">
      <c r="A1534" s="334">
        <v>15</v>
      </c>
      <c r="B1534" s="125" t="str">
        <f>+VLOOKUP(A1534,'[1]LISTA FILTRADO'!$A$2:$B$620,2,FALSE)</f>
        <v>Ministerio De Gobierno</v>
      </c>
      <c r="C1534" s="126">
        <v>42774</v>
      </c>
      <c r="D1534" s="126" t="s">
        <v>5034</v>
      </c>
      <c r="E1534" s="127" t="s">
        <v>3</v>
      </c>
      <c r="F1534" s="127">
        <v>1474415</v>
      </c>
      <c r="G1534" s="127"/>
      <c r="H1534" s="335" t="s">
        <v>5032</v>
      </c>
      <c r="I1534" s="128">
        <v>0</v>
      </c>
      <c r="J1534" s="128">
        <v>11.86</v>
      </c>
      <c r="K1534" s="129">
        <f t="shared" si="23"/>
        <v>11.86</v>
      </c>
      <c r="L1534" s="130" t="s">
        <v>1420</v>
      </c>
    </row>
    <row r="1535" spans="1:12" ht="22.5">
      <c r="A1535" s="334">
        <v>15</v>
      </c>
      <c r="B1535" s="125" t="str">
        <f>+VLOOKUP(A1535,'[1]LISTA FILTRADO'!$A$2:$B$620,2,FALSE)</f>
        <v>Ministerio De Gobierno</v>
      </c>
      <c r="C1535" s="126">
        <v>42774</v>
      </c>
      <c r="D1535" s="126" t="s">
        <v>5035</v>
      </c>
      <c r="E1535" s="127" t="s">
        <v>3</v>
      </c>
      <c r="F1535" s="127">
        <v>1474426</v>
      </c>
      <c r="G1535" s="127"/>
      <c r="H1535" s="335" t="s">
        <v>5032</v>
      </c>
      <c r="I1535" s="128">
        <v>0</v>
      </c>
      <c r="J1535" s="128">
        <v>39.04</v>
      </c>
      <c r="K1535" s="129">
        <f t="shared" si="23"/>
        <v>39.04</v>
      </c>
      <c r="L1535" s="130" t="s">
        <v>1420</v>
      </c>
    </row>
    <row r="1536" spans="1:12" ht="22.5">
      <c r="A1536" s="334">
        <v>15</v>
      </c>
      <c r="B1536" s="125" t="str">
        <f>+VLOOKUP(A1536,'[1]LISTA FILTRADO'!$A$2:$B$620,2,FALSE)</f>
        <v>Ministerio De Gobierno</v>
      </c>
      <c r="C1536" s="126">
        <v>42774</v>
      </c>
      <c r="D1536" s="126" t="s">
        <v>5036</v>
      </c>
      <c r="E1536" s="127" t="s">
        <v>3</v>
      </c>
      <c r="F1536" s="127">
        <v>1474428</v>
      </c>
      <c r="G1536" s="127"/>
      <c r="H1536" s="335" t="s">
        <v>5032</v>
      </c>
      <c r="I1536" s="128">
        <v>0</v>
      </c>
      <c r="J1536" s="128">
        <v>40.159999999999997</v>
      </c>
      <c r="K1536" s="129">
        <f t="shared" si="23"/>
        <v>40.159999999999997</v>
      </c>
      <c r="L1536" s="130" t="s">
        <v>1420</v>
      </c>
    </row>
    <row r="1537" spans="1:12" ht="22.5">
      <c r="A1537" s="334">
        <v>15</v>
      </c>
      <c r="B1537" s="125" t="str">
        <f>+VLOOKUP(A1537,'[1]LISTA FILTRADO'!$A$2:$B$620,2,FALSE)</f>
        <v>Ministerio De Gobierno</v>
      </c>
      <c r="C1537" s="126">
        <v>42774</v>
      </c>
      <c r="D1537" s="126" t="s">
        <v>5037</v>
      </c>
      <c r="E1537" s="127" t="s">
        <v>3</v>
      </c>
      <c r="F1537" s="127">
        <v>1474430</v>
      </c>
      <c r="G1537" s="127"/>
      <c r="H1537" s="335" t="s">
        <v>5032</v>
      </c>
      <c r="I1537" s="128">
        <v>0</v>
      </c>
      <c r="J1537" s="128">
        <v>35.46</v>
      </c>
      <c r="K1537" s="129">
        <f t="shared" si="23"/>
        <v>35.46</v>
      </c>
      <c r="L1537" s="130" t="s">
        <v>1420</v>
      </c>
    </row>
    <row r="1538" spans="1:12" ht="22.5">
      <c r="A1538" s="334">
        <v>15</v>
      </c>
      <c r="B1538" s="125" t="str">
        <f>+VLOOKUP(A1538,'[1]LISTA FILTRADO'!$A$2:$B$620,2,FALSE)</f>
        <v>Ministerio De Gobierno</v>
      </c>
      <c r="C1538" s="126">
        <v>42774</v>
      </c>
      <c r="D1538" s="126" t="s">
        <v>5038</v>
      </c>
      <c r="E1538" s="127" t="s">
        <v>3</v>
      </c>
      <c r="F1538" s="127">
        <v>1474435</v>
      </c>
      <c r="G1538" s="127"/>
      <c r="H1538" s="335" t="s">
        <v>5039</v>
      </c>
      <c r="I1538" s="128">
        <v>0</v>
      </c>
      <c r="J1538" s="128">
        <v>579.54999999999995</v>
      </c>
      <c r="K1538" s="129">
        <f t="shared" si="23"/>
        <v>579.54999999999995</v>
      </c>
      <c r="L1538" s="130" t="s">
        <v>1420</v>
      </c>
    </row>
    <row r="1539" spans="1:12" ht="22.5">
      <c r="A1539" s="334">
        <v>15</v>
      </c>
      <c r="B1539" s="125" t="str">
        <f>+VLOOKUP(A1539,'[1]LISTA FILTRADO'!$A$2:$B$620,2,FALSE)</f>
        <v>Ministerio De Gobierno</v>
      </c>
      <c r="C1539" s="126">
        <v>42774</v>
      </c>
      <c r="D1539" s="126" t="s">
        <v>5040</v>
      </c>
      <c r="E1539" s="127" t="s">
        <v>3</v>
      </c>
      <c r="F1539" s="127">
        <v>1474475</v>
      </c>
      <c r="G1539" s="127"/>
      <c r="H1539" s="335" t="s">
        <v>5041</v>
      </c>
      <c r="I1539" s="128">
        <v>0</v>
      </c>
      <c r="J1539" s="219">
        <v>181.48</v>
      </c>
      <c r="K1539" s="129">
        <f t="shared" si="23"/>
        <v>181.48</v>
      </c>
      <c r="L1539" s="130" t="s">
        <v>4099</v>
      </c>
    </row>
    <row r="1540" spans="1:12" ht="22.5">
      <c r="A1540" s="334">
        <v>15</v>
      </c>
      <c r="B1540" s="125" t="str">
        <f>+VLOOKUP(A1540,'[1]LISTA FILTRADO'!$A$2:$B$620,2,FALSE)</f>
        <v>Ministerio De Gobierno</v>
      </c>
      <c r="C1540" s="126">
        <v>42774</v>
      </c>
      <c r="D1540" s="126" t="s">
        <v>5042</v>
      </c>
      <c r="E1540" s="127" t="s">
        <v>3</v>
      </c>
      <c r="F1540" s="127">
        <v>1474477</v>
      </c>
      <c r="G1540" s="127"/>
      <c r="H1540" s="335" t="s">
        <v>5043</v>
      </c>
      <c r="I1540" s="128">
        <v>0</v>
      </c>
      <c r="J1540" s="219">
        <v>52.92</v>
      </c>
      <c r="K1540" s="129">
        <f t="shared" si="23"/>
        <v>52.92</v>
      </c>
      <c r="L1540" s="130" t="s">
        <v>4099</v>
      </c>
    </row>
    <row r="1541" spans="1:12" ht="22.5">
      <c r="A1541" s="334">
        <v>15</v>
      </c>
      <c r="B1541" s="125" t="str">
        <f>+VLOOKUP(A1541,'[1]LISTA FILTRADO'!$A$2:$B$620,2,FALSE)</f>
        <v>Ministerio De Gobierno</v>
      </c>
      <c r="C1541" s="126">
        <v>42774</v>
      </c>
      <c r="D1541" s="126" t="s">
        <v>5044</v>
      </c>
      <c r="E1541" s="127" t="s">
        <v>3</v>
      </c>
      <c r="F1541" s="127">
        <v>1474482</v>
      </c>
      <c r="G1541" s="127"/>
      <c r="H1541" s="335" t="s">
        <v>5045</v>
      </c>
      <c r="I1541" s="128">
        <v>0</v>
      </c>
      <c r="J1541" s="219">
        <v>93.09</v>
      </c>
      <c r="K1541" s="129">
        <f t="shared" si="23"/>
        <v>93.09</v>
      </c>
      <c r="L1541" s="130" t="s">
        <v>4099</v>
      </c>
    </row>
    <row r="1542" spans="1:12" ht="22.5">
      <c r="A1542" s="334">
        <v>15</v>
      </c>
      <c r="B1542" s="125" t="str">
        <f>+VLOOKUP(A1542,'[1]LISTA FILTRADO'!$A$2:$B$620,2,FALSE)</f>
        <v>Ministerio De Gobierno</v>
      </c>
      <c r="C1542" s="126">
        <v>42774</v>
      </c>
      <c r="D1542" s="126" t="s">
        <v>5046</v>
      </c>
      <c r="E1542" s="127" t="s">
        <v>3</v>
      </c>
      <c r="F1542" s="127">
        <v>1474483</v>
      </c>
      <c r="G1542" s="127"/>
      <c r="H1542" s="335" t="s">
        <v>5047</v>
      </c>
      <c r="I1542" s="128">
        <v>0</v>
      </c>
      <c r="J1542" s="219">
        <v>117.25</v>
      </c>
      <c r="K1542" s="129">
        <f t="shared" si="23"/>
        <v>117.25</v>
      </c>
      <c r="L1542" s="130" t="s">
        <v>4099</v>
      </c>
    </row>
    <row r="1543" spans="1:12" ht="22.5">
      <c r="A1543" s="334">
        <v>15</v>
      </c>
      <c r="B1543" s="125" t="str">
        <f>+VLOOKUP(A1543,'[1]LISTA FILTRADO'!$A$2:$B$620,2,FALSE)</f>
        <v>Ministerio De Gobierno</v>
      </c>
      <c r="C1543" s="126">
        <v>42774</v>
      </c>
      <c r="D1543" s="126" t="s">
        <v>5048</v>
      </c>
      <c r="E1543" s="127" t="s">
        <v>3</v>
      </c>
      <c r="F1543" s="127">
        <v>1474484</v>
      </c>
      <c r="G1543" s="127"/>
      <c r="H1543" s="335" t="s">
        <v>5049</v>
      </c>
      <c r="I1543" s="128">
        <v>0</v>
      </c>
      <c r="J1543" s="219">
        <v>154.37</v>
      </c>
      <c r="K1543" s="129">
        <f t="shared" si="23"/>
        <v>154.37</v>
      </c>
      <c r="L1543" s="130" t="s">
        <v>4099</v>
      </c>
    </row>
    <row r="1544" spans="1:12" ht="22.5">
      <c r="A1544" s="334">
        <v>15</v>
      </c>
      <c r="B1544" s="125" t="str">
        <f>+VLOOKUP(A1544,'[1]LISTA FILTRADO'!$A$2:$B$620,2,FALSE)</f>
        <v>Ministerio De Gobierno</v>
      </c>
      <c r="C1544" s="126">
        <v>42774</v>
      </c>
      <c r="D1544" s="126" t="s">
        <v>5050</v>
      </c>
      <c r="E1544" s="127" t="s">
        <v>3</v>
      </c>
      <c r="F1544" s="127">
        <v>1474485</v>
      </c>
      <c r="G1544" s="127"/>
      <c r="H1544" s="335" t="s">
        <v>5051</v>
      </c>
      <c r="I1544" s="128">
        <v>0</v>
      </c>
      <c r="J1544" s="128">
        <v>161.94999999999999</v>
      </c>
      <c r="K1544" s="129">
        <f t="shared" si="23"/>
        <v>161.94999999999999</v>
      </c>
      <c r="L1544" s="130" t="s">
        <v>1420</v>
      </c>
    </row>
    <row r="1545" spans="1:12" ht="22.5">
      <c r="A1545" s="334">
        <v>15</v>
      </c>
      <c r="B1545" s="125" t="str">
        <f>+VLOOKUP(A1545,'[1]LISTA FILTRADO'!$A$2:$B$620,2,FALSE)</f>
        <v>Ministerio De Gobierno</v>
      </c>
      <c r="C1545" s="126">
        <v>42775</v>
      </c>
      <c r="D1545" s="126" t="s">
        <v>5052</v>
      </c>
      <c r="E1545" s="127" t="s">
        <v>3</v>
      </c>
      <c r="F1545" s="127">
        <v>1474608</v>
      </c>
      <c r="G1545" s="127"/>
      <c r="H1545" s="335" t="s">
        <v>5053</v>
      </c>
      <c r="I1545" s="128">
        <v>0</v>
      </c>
      <c r="J1545" s="128">
        <v>330</v>
      </c>
      <c r="K1545" s="129">
        <f t="shared" ref="K1545:K1608" si="24">+I1545+J1545</f>
        <v>330</v>
      </c>
      <c r="L1545" s="130" t="s">
        <v>1420</v>
      </c>
    </row>
    <row r="1546" spans="1:12" ht="33.75">
      <c r="A1546" s="334" t="s">
        <v>626</v>
      </c>
      <c r="B1546" s="125" t="str">
        <f>+VLOOKUP(A1546,'[1]LISTA FILTRADO'!$A$2:$B$620,2,FALSE)</f>
        <v>Dirección General De Programación Y Operaciones Del Tesoro</v>
      </c>
      <c r="C1546" s="126">
        <v>42775</v>
      </c>
      <c r="D1546" s="126" t="s">
        <v>5054</v>
      </c>
      <c r="E1546" s="127" t="s">
        <v>3</v>
      </c>
      <c r="F1546" s="127">
        <v>1474642</v>
      </c>
      <c r="G1546" s="127"/>
      <c r="H1546" s="335" t="s">
        <v>5055</v>
      </c>
      <c r="I1546" s="128">
        <v>0</v>
      </c>
      <c r="J1546" s="128">
        <v>3424.99</v>
      </c>
      <c r="K1546" s="129">
        <f t="shared" si="24"/>
        <v>3424.99</v>
      </c>
      <c r="L1546" s="130" t="s">
        <v>1420</v>
      </c>
    </row>
    <row r="1547" spans="1:12" ht="33.75">
      <c r="A1547" s="334" t="s">
        <v>626</v>
      </c>
      <c r="B1547" s="125" t="str">
        <f>+VLOOKUP(A1547,'[1]LISTA FILTRADO'!$A$2:$B$620,2,FALSE)</f>
        <v>Dirección General De Programación Y Operaciones Del Tesoro</v>
      </c>
      <c r="C1547" s="126">
        <v>42775</v>
      </c>
      <c r="D1547" s="126" t="s">
        <v>5056</v>
      </c>
      <c r="E1547" s="127" t="s">
        <v>3</v>
      </c>
      <c r="F1547" s="127">
        <v>1474650</v>
      </c>
      <c r="G1547" s="127"/>
      <c r="H1547" s="335" t="s">
        <v>5057</v>
      </c>
      <c r="I1547" s="128">
        <v>0</v>
      </c>
      <c r="J1547" s="128">
        <v>4439.66</v>
      </c>
      <c r="K1547" s="129">
        <f t="shared" si="24"/>
        <v>4439.66</v>
      </c>
      <c r="L1547" s="130" t="s">
        <v>1420</v>
      </c>
    </row>
    <row r="1548" spans="1:12" ht="33.75">
      <c r="A1548" s="334" t="s">
        <v>633</v>
      </c>
      <c r="B1548" s="125" t="str">
        <f>+VLOOKUP(A1548,'[1]LISTA FILTRADO'!$A$2:$B$620,2,FALSE)</f>
        <v>Acreedores</v>
      </c>
      <c r="C1548" s="126">
        <v>42775</v>
      </c>
      <c r="D1548" s="126" t="s">
        <v>5058</v>
      </c>
      <c r="E1548" s="127" t="s">
        <v>3</v>
      </c>
      <c r="F1548" s="127">
        <v>1474680</v>
      </c>
      <c r="G1548" s="127"/>
      <c r="H1548" s="335" t="s">
        <v>5059</v>
      </c>
      <c r="I1548" s="128">
        <v>0</v>
      </c>
      <c r="J1548" s="128">
        <v>3007.34</v>
      </c>
      <c r="K1548" s="129">
        <f t="shared" si="24"/>
        <v>3007.34</v>
      </c>
      <c r="L1548" s="130" t="s">
        <v>1420</v>
      </c>
    </row>
    <row r="1549" spans="1:12" ht="33.75">
      <c r="A1549" s="334" t="s">
        <v>633</v>
      </c>
      <c r="B1549" s="125" t="str">
        <f>+VLOOKUP(A1549,'[1]LISTA FILTRADO'!$A$2:$B$620,2,FALSE)</f>
        <v>Acreedores</v>
      </c>
      <c r="C1549" s="126">
        <v>42775</v>
      </c>
      <c r="D1549" s="126" t="s">
        <v>5060</v>
      </c>
      <c r="E1549" s="127" t="s">
        <v>3</v>
      </c>
      <c r="F1549" s="127">
        <v>1474681</v>
      </c>
      <c r="G1549" s="127"/>
      <c r="H1549" s="335" t="s">
        <v>5061</v>
      </c>
      <c r="I1549" s="128">
        <v>0</v>
      </c>
      <c r="J1549" s="128">
        <v>15389.43</v>
      </c>
      <c r="K1549" s="129">
        <f t="shared" si="24"/>
        <v>15389.43</v>
      </c>
      <c r="L1549" s="130" t="s">
        <v>1420</v>
      </c>
    </row>
    <row r="1550" spans="1:12" ht="33.75">
      <c r="A1550" s="334" t="s">
        <v>633</v>
      </c>
      <c r="B1550" s="125" t="str">
        <f>+VLOOKUP(A1550,'[1]LISTA FILTRADO'!$A$2:$B$620,2,FALSE)</f>
        <v>Acreedores</v>
      </c>
      <c r="C1550" s="126">
        <v>42775</v>
      </c>
      <c r="D1550" s="126" t="s">
        <v>5062</v>
      </c>
      <c r="E1550" s="127" t="s">
        <v>3</v>
      </c>
      <c r="F1550" s="127">
        <v>1474683</v>
      </c>
      <c r="G1550" s="127"/>
      <c r="H1550" s="335" t="s">
        <v>5063</v>
      </c>
      <c r="I1550" s="128">
        <v>0</v>
      </c>
      <c r="J1550" s="128">
        <v>30504.06</v>
      </c>
      <c r="K1550" s="129">
        <f t="shared" si="24"/>
        <v>30504.06</v>
      </c>
      <c r="L1550" s="130" t="s">
        <v>1420</v>
      </c>
    </row>
    <row r="1551" spans="1:12" ht="33.75">
      <c r="A1551" s="334" t="s">
        <v>633</v>
      </c>
      <c r="B1551" s="125" t="str">
        <f>+VLOOKUP(A1551,'[1]LISTA FILTRADO'!$A$2:$B$620,2,FALSE)</f>
        <v>Acreedores</v>
      </c>
      <c r="C1551" s="126">
        <v>42775</v>
      </c>
      <c r="D1551" s="126" t="s">
        <v>5064</v>
      </c>
      <c r="E1551" s="127" t="s">
        <v>3</v>
      </c>
      <c r="F1551" s="127">
        <v>1474684</v>
      </c>
      <c r="G1551" s="127"/>
      <c r="H1551" s="335" t="s">
        <v>5065</v>
      </c>
      <c r="I1551" s="128">
        <v>0</v>
      </c>
      <c r="J1551" s="128">
        <v>38442.550000000003</v>
      </c>
      <c r="K1551" s="129">
        <f t="shared" si="24"/>
        <v>38442.550000000003</v>
      </c>
      <c r="L1551" s="130" t="s">
        <v>1420</v>
      </c>
    </row>
    <row r="1552" spans="1:12" ht="33.75">
      <c r="A1552" s="334" t="s">
        <v>633</v>
      </c>
      <c r="B1552" s="125" t="str">
        <f>+VLOOKUP(A1552,'[1]LISTA FILTRADO'!$A$2:$B$620,2,FALSE)</f>
        <v>Acreedores</v>
      </c>
      <c r="C1552" s="126">
        <v>42775</v>
      </c>
      <c r="D1552" s="126" t="s">
        <v>5066</v>
      </c>
      <c r="E1552" s="127" t="s">
        <v>3</v>
      </c>
      <c r="F1552" s="127">
        <v>1474685</v>
      </c>
      <c r="G1552" s="127"/>
      <c r="H1552" s="335" t="s">
        <v>5067</v>
      </c>
      <c r="I1552" s="128">
        <v>0</v>
      </c>
      <c r="J1552" s="128">
        <v>21256.89</v>
      </c>
      <c r="K1552" s="129">
        <f t="shared" si="24"/>
        <v>21256.89</v>
      </c>
      <c r="L1552" s="130" t="s">
        <v>1420</v>
      </c>
    </row>
    <row r="1553" spans="1:12" ht="33.75">
      <c r="A1553" s="334" t="s">
        <v>633</v>
      </c>
      <c r="B1553" s="125" t="str">
        <f>+VLOOKUP(A1553,'[1]LISTA FILTRADO'!$A$2:$B$620,2,FALSE)</f>
        <v>Acreedores</v>
      </c>
      <c r="C1553" s="126">
        <v>42775</v>
      </c>
      <c r="D1553" s="126" t="s">
        <v>5068</v>
      </c>
      <c r="E1553" s="127" t="s">
        <v>3</v>
      </c>
      <c r="F1553" s="127">
        <v>1474691</v>
      </c>
      <c r="G1553" s="127"/>
      <c r="H1553" s="335" t="s">
        <v>5069</v>
      </c>
      <c r="I1553" s="128">
        <v>0</v>
      </c>
      <c r="J1553" s="128">
        <v>1932.31</v>
      </c>
      <c r="K1553" s="129">
        <f t="shared" si="24"/>
        <v>1932.31</v>
      </c>
      <c r="L1553" s="130" t="s">
        <v>1420</v>
      </c>
    </row>
    <row r="1554" spans="1:12" ht="22.5">
      <c r="A1554" s="334">
        <v>86</v>
      </c>
      <c r="B1554" s="125" t="str">
        <f>+VLOOKUP(A1554,'[1]LISTA FILTRADO'!$A$2:$B$620,2,FALSE)</f>
        <v>Ministerio De Medio Ambiente Y Agua</v>
      </c>
      <c r="C1554" s="126">
        <v>42775</v>
      </c>
      <c r="D1554" s="126" t="s">
        <v>5070</v>
      </c>
      <c r="E1554" s="127" t="s">
        <v>3</v>
      </c>
      <c r="F1554" s="127">
        <v>1474713</v>
      </c>
      <c r="G1554" s="127"/>
      <c r="H1554" s="335" t="s">
        <v>5071</v>
      </c>
      <c r="I1554" s="128">
        <v>0</v>
      </c>
      <c r="J1554" s="128">
        <v>4108.6400000000003</v>
      </c>
      <c r="K1554" s="129">
        <f t="shared" si="24"/>
        <v>4108.6400000000003</v>
      </c>
      <c r="L1554" s="130" t="s">
        <v>1420</v>
      </c>
    </row>
    <row r="1555" spans="1:12" ht="33.75">
      <c r="A1555" s="334" t="s">
        <v>626</v>
      </c>
      <c r="B1555" s="125" t="str">
        <f>+VLOOKUP(A1555,'[1]LISTA FILTRADO'!$A$2:$B$620,2,FALSE)</f>
        <v>Dirección General De Programación Y Operaciones Del Tesoro</v>
      </c>
      <c r="C1555" s="126">
        <v>42775</v>
      </c>
      <c r="D1555" s="126" t="s">
        <v>5072</v>
      </c>
      <c r="E1555" s="127" t="s">
        <v>3</v>
      </c>
      <c r="F1555" s="127">
        <v>1474595</v>
      </c>
      <c r="G1555" s="127"/>
      <c r="H1555" s="335" t="s">
        <v>5073</v>
      </c>
      <c r="I1555" s="128">
        <v>0</v>
      </c>
      <c r="J1555" s="128">
        <v>881.65</v>
      </c>
      <c r="K1555" s="129">
        <f t="shared" si="24"/>
        <v>881.65</v>
      </c>
      <c r="L1555" s="130" t="s">
        <v>1420</v>
      </c>
    </row>
    <row r="1556" spans="1:12" ht="33.75">
      <c r="A1556" s="334" t="s">
        <v>626</v>
      </c>
      <c r="B1556" s="125" t="str">
        <f>+VLOOKUP(A1556,'[1]LISTA FILTRADO'!$A$2:$B$620,2,FALSE)</f>
        <v>Dirección General De Programación Y Operaciones Del Tesoro</v>
      </c>
      <c r="C1556" s="126">
        <v>42775</v>
      </c>
      <c r="D1556" s="126" t="s">
        <v>5074</v>
      </c>
      <c r="E1556" s="127" t="s">
        <v>3</v>
      </c>
      <c r="F1556" s="127">
        <v>1474646</v>
      </c>
      <c r="G1556" s="127"/>
      <c r="H1556" s="335" t="s">
        <v>5075</v>
      </c>
      <c r="I1556" s="128">
        <v>0</v>
      </c>
      <c r="J1556" s="128">
        <v>52.88</v>
      </c>
      <c r="K1556" s="129">
        <f t="shared" si="24"/>
        <v>52.88</v>
      </c>
      <c r="L1556" s="130" t="s">
        <v>1420</v>
      </c>
    </row>
    <row r="1557" spans="1:12" ht="33.75">
      <c r="A1557" s="334">
        <v>312</v>
      </c>
      <c r="B1557" s="125" t="str">
        <f>+VLOOKUP(A1557,'[1]LISTA FILTRADO'!$A$2:$B$620,2,FALSE)</f>
        <v>Autoridad De Fiscalizac. Y Control Soc De Bosques Y Tierras</v>
      </c>
      <c r="C1557" s="126">
        <v>42775</v>
      </c>
      <c r="D1557" s="126" t="s">
        <v>5076</v>
      </c>
      <c r="E1557" s="127" t="s">
        <v>3</v>
      </c>
      <c r="F1557" s="127">
        <v>1474647</v>
      </c>
      <c r="G1557" s="127"/>
      <c r="H1557" s="335" t="s">
        <v>5077</v>
      </c>
      <c r="I1557" s="128">
        <v>0</v>
      </c>
      <c r="J1557" s="128">
        <v>465</v>
      </c>
      <c r="K1557" s="129">
        <f t="shared" si="24"/>
        <v>465</v>
      </c>
      <c r="L1557" s="130" t="s">
        <v>1420</v>
      </c>
    </row>
    <row r="1558" spans="1:12" ht="33.75">
      <c r="A1558" s="334">
        <v>312</v>
      </c>
      <c r="B1558" s="125" t="str">
        <f>+VLOOKUP(A1558,'[1]LISTA FILTRADO'!$A$2:$B$620,2,FALSE)</f>
        <v>Autoridad De Fiscalizac. Y Control Soc De Bosques Y Tierras</v>
      </c>
      <c r="C1558" s="126">
        <v>42775</v>
      </c>
      <c r="D1558" s="126" t="s">
        <v>5078</v>
      </c>
      <c r="E1558" s="127" t="s">
        <v>3</v>
      </c>
      <c r="F1558" s="127">
        <v>1474652</v>
      </c>
      <c r="G1558" s="127"/>
      <c r="H1558" s="335" t="s">
        <v>5079</v>
      </c>
      <c r="I1558" s="128">
        <v>0</v>
      </c>
      <c r="J1558" s="128">
        <v>2996.62</v>
      </c>
      <c r="K1558" s="129">
        <f t="shared" si="24"/>
        <v>2996.62</v>
      </c>
      <c r="L1558" s="130" t="s">
        <v>1420</v>
      </c>
    </row>
    <row r="1559" spans="1:12" ht="33.75">
      <c r="A1559" s="334">
        <v>312</v>
      </c>
      <c r="B1559" s="125" t="str">
        <f>+VLOOKUP(A1559,'[1]LISTA FILTRADO'!$A$2:$B$620,2,FALSE)</f>
        <v>Autoridad De Fiscalizac. Y Control Soc De Bosques Y Tierras</v>
      </c>
      <c r="C1559" s="126">
        <v>42775</v>
      </c>
      <c r="D1559" s="126" t="s">
        <v>5080</v>
      </c>
      <c r="E1559" s="127" t="s">
        <v>3</v>
      </c>
      <c r="F1559" s="127">
        <v>1474654</v>
      </c>
      <c r="G1559" s="127"/>
      <c r="H1559" s="335" t="s">
        <v>5081</v>
      </c>
      <c r="I1559" s="128">
        <v>0</v>
      </c>
      <c r="J1559" s="128">
        <v>198</v>
      </c>
      <c r="K1559" s="129">
        <f t="shared" si="24"/>
        <v>198</v>
      </c>
      <c r="L1559" s="130" t="s">
        <v>1420</v>
      </c>
    </row>
    <row r="1560" spans="1:12" ht="33.75">
      <c r="A1560" s="334">
        <v>312</v>
      </c>
      <c r="B1560" s="125" t="str">
        <f>+VLOOKUP(A1560,'[1]LISTA FILTRADO'!$A$2:$B$620,2,FALSE)</f>
        <v>Autoridad De Fiscalizac. Y Control Soc De Bosques Y Tierras</v>
      </c>
      <c r="C1560" s="126">
        <v>42775</v>
      </c>
      <c r="D1560" s="126" t="s">
        <v>5082</v>
      </c>
      <c r="E1560" s="127" t="s">
        <v>3</v>
      </c>
      <c r="F1560" s="127">
        <v>1474657</v>
      </c>
      <c r="G1560" s="127"/>
      <c r="H1560" s="335" t="s">
        <v>5083</v>
      </c>
      <c r="I1560" s="128">
        <v>0</v>
      </c>
      <c r="J1560" s="128">
        <v>200</v>
      </c>
      <c r="K1560" s="129">
        <f t="shared" si="24"/>
        <v>200</v>
      </c>
      <c r="L1560" s="130" t="s">
        <v>1420</v>
      </c>
    </row>
    <row r="1561" spans="1:12" ht="33.75">
      <c r="A1561" s="334">
        <v>312</v>
      </c>
      <c r="B1561" s="125" t="str">
        <f>+VLOOKUP(A1561,'[1]LISTA FILTRADO'!$A$2:$B$620,2,FALSE)</f>
        <v>Autoridad De Fiscalizac. Y Control Soc De Bosques Y Tierras</v>
      </c>
      <c r="C1561" s="126">
        <v>42775</v>
      </c>
      <c r="D1561" s="126" t="s">
        <v>5084</v>
      </c>
      <c r="E1561" s="127" t="s">
        <v>3</v>
      </c>
      <c r="F1561" s="127">
        <v>1474661</v>
      </c>
      <c r="G1561" s="127"/>
      <c r="H1561" s="335" t="s">
        <v>5085</v>
      </c>
      <c r="I1561" s="128">
        <v>0</v>
      </c>
      <c r="J1561" s="128">
        <v>173</v>
      </c>
      <c r="K1561" s="129">
        <f t="shared" si="24"/>
        <v>173</v>
      </c>
      <c r="L1561" s="130" t="s">
        <v>1420</v>
      </c>
    </row>
    <row r="1562" spans="1:12" ht="33.75">
      <c r="A1562" s="334">
        <v>312</v>
      </c>
      <c r="B1562" s="125" t="str">
        <f>+VLOOKUP(A1562,'[1]LISTA FILTRADO'!$A$2:$B$620,2,FALSE)</f>
        <v>Autoridad De Fiscalizac. Y Control Soc De Bosques Y Tierras</v>
      </c>
      <c r="C1562" s="126">
        <v>42775</v>
      </c>
      <c r="D1562" s="126" t="s">
        <v>5086</v>
      </c>
      <c r="E1562" s="127" t="s">
        <v>3</v>
      </c>
      <c r="F1562" s="127">
        <v>1474662</v>
      </c>
      <c r="G1562" s="127"/>
      <c r="H1562" s="335" t="s">
        <v>5087</v>
      </c>
      <c r="I1562" s="128">
        <v>0</v>
      </c>
      <c r="J1562" s="128">
        <v>3868.51</v>
      </c>
      <c r="K1562" s="129">
        <f t="shared" si="24"/>
        <v>3868.51</v>
      </c>
      <c r="L1562" s="130" t="s">
        <v>1420</v>
      </c>
    </row>
    <row r="1563" spans="1:12" ht="22.5">
      <c r="A1563" s="334">
        <v>86</v>
      </c>
      <c r="B1563" s="125" t="str">
        <f>+VLOOKUP(A1563,'[1]LISTA FILTRADO'!$A$2:$B$620,2,FALSE)</f>
        <v>Ministerio De Medio Ambiente Y Agua</v>
      </c>
      <c r="C1563" s="126">
        <v>42775</v>
      </c>
      <c r="D1563" s="126" t="s">
        <v>5088</v>
      </c>
      <c r="E1563" s="127" t="s">
        <v>3</v>
      </c>
      <c r="F1563" s="127">
        <v>1474722</v>
      </c>
      <c r="G1563" s="127"/>
      <c r="H1563" s="335" t="s">
        <v>5089</v>
      </c>
      <c r="I1563" s="128">
        <v>0</v>
      </c>
      <c r="J1563" s="128">
        <v>918.02</v>
      </c>
      <c r="K1563" s="129">
        <f t="shared" si="24"/>
        <v>918.02</v>
      </c>
      <c r="L1563" s="130" t="s">
        <v>1420</v>
      </c>
    </row>
    <row r="1564" spans="1:12" ht="22.5">
      <c r="A1564" s="334">
        <v>86</v>
      </c>
      <c r="B1564" s="125" t="str">
        <f>+VLOOKUP(A1564,'[1]LISTA FILTRADO'!$A$2:$B$620,2,FALSE)</f>
        <v>Ministerio De Medio Ambiente Y Agua</v>
      </c>
      <c r="C1564" s="126">
        <v>42775</v>
      </c>
      <c r="D1564" s="126" t="s">
        <v>5090</v>
      </c>
      <c r="E1564" s="127" t="s">
        <v>3</v>
      </c>
      <c r="F1564" s="127">
        <v>1474724</v>
      </c>
      <c r="G1564" s="127"/>
      <c r="H1564" s="335" t="s">
        <v>5091</v>
      </c>
      <c r="I1564" s="128">
        <v>0</v>
      </c>
      <c r="J1564" s="128">
        <v>2826</v>
      </c>
      <c r="K1564" s="129">
        <f t="shared" si="24"/>
        <v>2826</v>
      </c>
      <c r="L1564" s="130" t="s">
        <v>1420</v>
      </c>
    </row>
    <row r="1565" spans="1:12" ht="22.5">
      <c r="A1565" s="334">
        <v>86</v>
      </c>
      <c r="B1565" s="125" t="str">
        <f>+VLOOKUP(A1565,'[1]LISTA FILTRADO'!$A$2:$B$620,2,FALSE)</f>
        <v>Ministerio De Medio Ambiente Y Agua</v>
      </c>
      <c r="C1565" s="126">
        <v>42775</v>
      </c>
      <c r="D1565" s="126" t="s">
        <v>5092</v>
      </c>
      <c r="E1565" s="127" t="s">
        <v>3</v>
      </c>
      <c r="F1565" s="127">
        <v>1474725</v>
      </c>
      <c r="G1565" s="127"/>
      <c r="H1565" s="335" t="s">
        <v>5091</v>
      </c>
      <c r="I1565" s="128">
        <v>0</v>
      </c>
      <c r="J1565" s="128">
        <v>2484</v>
      </c>
      <c r="K1565" s="129">
        <f t="shared" si="24"/>
        <v>2484</v>
      </c>
      <c r="L1565" s="130" t="s">
        <v>1420</v>
      </c>
    </row>
    <row r="1566" spans="1:12" ht="22.5">
      <c r="A1566" s="334">
        <v>86</v>
      </c>
      <c r="B1566" s="125" t="str">
        <f>+VLOOKUP(A1566,'[1]LISTA FILTRADO'!$A$2:$B$620,2,FALSE)</f>
        <v>Ministerio De Medio Ambiente Y Agua</v>
      </c>
      <c r="C1566" s="126">
        <v>42775</v>
      </c>
      <c r="D1566" s="126" t="s">
        <v>5093</v>
      </c>
      <c r="E1566" s="127" t="s">
        <v>3</v>
      </c>
      <c r="F1566" s="127">
        <v>1474726</v>
      </c>
      <c r="G1566" s="127"/>
      <c r="H1566" s="335" t="s">
        <v>5094</v>
      </c>
      <c r="I1566" s="128">
        <v>0</v>
      </c>
      <c r="J1566" s="128">
        <v>4032</v>
      </c>
      <c r="K1566" s="129">
        <f t="shared" si="24"/>
        <v>4032</v>
      </c>
      <c r="L1566" s="130" t="s">
        <v>1420</v>
      </c>
    </row>
    <row r="1567" spans="1:12" ht="22.5">
      <c r="A1567" s="334">
        <v>86</v>
      </c>
      <c r="B1567" s="125" t="str">
        <f>+VLOOKUP(A1567,'[1]LISTA FILTRADO'!$A$2:$B$620,2,FALSE)</f>
        <v>Ministerio De Medio Ambiente Y Agua</v>
      </c>
      <c r="C1567" s="126">
        <v>42775</v>
      </c>
      <c r="D1567" s="126" t="s">
        <v>5095</v>
      </c>
      <c r="E1567" s="127" t="s">
        <v>3</v>
      </c>
      <c r="F1567" s="127">
        <v>1474727</v>
      </c>
      <c r="G1567" s="127"/>
      <c r="H1567" s="335" t="s">
        <v>5096</v>
      </c>
      <c r="I1567" s="128">
        <v>0</v>
      </c>
      <c r="J1567" s="128">
        <v>504</v>
      </c>
      <c r="K1567" s="129">
        <f t="shared" si="24"/>
        <v>504</v>
      </c>
      <c r="L1567" s="130" t="s">
        <v>1420</v>
      </c>
    </row>
    <row r="1568" spans="1:12" ht="22.5">
      <c r="A1568" s="334">
        <v>574</v>
      </c>
      <c r="B1568" s="125" t="str">
        <f>+VLOOKUP(A1568,'[1]LISTA FILTRADO'!$A$2:$B$620,2,FALSE)</f>
        <v>Lácteos De Bolivia</v>
      </c>
      <c r="C1568" s="126">
        <v>42775</v>
      </c>
      <c r="D1568" s="126" t="s">
        <v>5097</v>
      </c>
      <c r="E1568" s="127" t="s">
        <v>3</v>
      </c>
      <c r="F1568" s="127">
        <v>1474751</v>
      </c>
      <c r="G1568" s="127"/>
      <c r="H1568" s="335" t="s">
        <v>5098</v>
      </c>
      <c r="I1568" s="128">
        <v>0</v>
      </c>
      <c r="J1568" s="128">
        <v>34884.51</v>
      </c>
      <c r="K1568" s="129">
        <f t="shared" si="24"/>
        <v>34884.51</v>
      </c>
      <c r="L1568" s="130" t="s">
        <v>1420</v>
      </c>
    </row>
    <row r="1569" spans="1:12" ht="33.75">
      <c r="A1569" s="334" t="s">
        <v>626</v>
      </c>
      <c r="B1569" s="125" t="str">
        <f>+VLOOKUP(A1569,'[1]LISTA FILTRADO'!$A$2:$B$620,2,FALSE)</f>
        <v>Dirección General De Programación Y Operaciones Del Tesoro</v>
      </c>
      <c r="C1569" s="126">
        <v>42775</v>
      </c>
      <c r="D1569" s="126" t="s">
        <v>5099</v>
      </c>
      <c r="E1569" s="127" t="s">
        <v>3</v>
      </c>
      <c r="F1569" s="127">
        <v>1474787</v>
      </c>
      <c r="G1569" s="127"/>
      <c r="H1569" s="335" t="s">
        <v>5100</v>
      </c>
      <c r="I1569" s="128">
        <v>0</v>
      </c>
      <c r="J1569" s="128">
        <v>1385.78</v>
      </c>
      <c r="K1569" s="129">
        <f t="shared" si="24"/>
        <v>1385.78</v>
      </c>
      <c r="L1569" s="130" t="s">
        <v>1420</v>
      </c>
    </row>
    <row r="1570" spans="1:12" ht="33.75">
      <c r="A1570" s="334" t="s">
        <v>626</v>
      </c>
      <c r="B1570" s="125" t="str">
        <f>+VLOOKUP(A1570,'[1]LISTA FILTRADO'!$A$2:$B$620,2,FALSE)</f>
        <v>Dirección General De Programación Y Operaciones Del Tesoro</v>
      </c>
      <c r="C1570" s="126">
        <v>42775</v>
      </c>
      <c r="D1570" s="126" t="s">
        <v>5101</v>
      </c>
      <c r="E1570" s="127" t="s">
        <v>3</v>
      </c>
      <c r="F1570" s="127">
        <v>1474840</v>
      </c>
      <c r="G1570" s="127"/>
      <c r="H1570" s="335" t="s">
        <v>5102</v>
      </c>
      <c r="I1570" s="128">
        <v>0</v>
      </c>
      <c r="J1570" s="128">
        <v>15000</v>
      </c>
      <c r="K1570" s="129">
        <f t="shared" si="24"/>
        <v>15000</v>
      </c>
      <c r="L1570" s="130" t="s">
        <v>1420</v>
      </c>
    </row>
    <row r="1571" spans="1:12" ht="33.75">
      <c r="A1571" s="334" t="s">
        <v>626</v>
      </c>
      <c r="B1571" s="125" t="str">
        <f>+VLOOKUP(A1571,'[1]LISTA FILTRADO'!$A$2:$B$620,2,FALSE)</f>
        <v>Dirección General De Programación Y Operaciones Del Tesoro</v>
      </c>
      <c r="C1571" s="126">
        <v>42776</v>
      </c>
      <c r="D1571" s="126" t="s">
        <v>5103</v>
      </c>
      <c r="E1571" s="127" t="s">
        <v>3</v>
      </c>
      <c r="F1571" s="127">
        <v>1475114</v>
      </c>
      <c r="G1571" s="127"/>
      <c r="H1571" s="335" t="s">
        <v>5104</v>
      </c>
      <c r="I1571" s="128">
        <v>0</v>
      </c>
      <c r="J1571" s="128">
        <v>36</v>
      </c>
      <c r="K1571" s="129">
        <f t="shared" si="24"/>
        <v>36</v>
      </c>
      <c r="L1571" s="130" t="s">
        <v>1420</v>
      </c>
    </row>
    <row r="1572" spans="1:12" ht="33.75">
      <c r="A1572" s="334" t="s">
        <v>626</v>
      </c>
      <c r="B1572" s="125" t="str">
        <f>+VLOOKUP(A1572,'[1]LISTA FILTRADO'!$A$2:$B$620,2,FALSE)</f>
        <v>Dirección General De Programación Y Operaciones Del Tesoro</v>
      </c>
      <c r="C1572" s="126">
        <v>42776</v>
      </c>
      <c r="D1572" s="126" t="s">
        <v>5105</v>
      </c>
      <c r="E1572" s="127" t="s">
        <v>3</v>
      </c>
      <c r="F1572" s="127">
        <v>1475126</v>
      </c>
      <c r="G1572" s="127"/>
      <c r="H1572" s="335" t="s">
        <v>5106</v>
      </c>
      <c r="I1572" s="128">
        <v>0</v>
      </c>
      <c r="J1572" s="128">
        <v>465</v>
      </c>
      <c r="K1572" s="129">
        <f t="shared" si="24"/>
        <v>465</v>
      </c>
      <c r="L1572" s="130" t="s">
        <v>1420</v>
      </c>
    </row>
    <row r="1573" spans="1:12" ht="33.75">
      <c r="A1573" s="334" t="s">
        <v>626</v>
      </c>
      <c r="B1573" s="125" t="str">
        <f>+VLOOKUP(A1573,'[1]LISTA FILTRADO'!$A$2:$B$620,2,FALSE)</f>
        <v>Dirección General De Programación Y Operaciones Del Tesoro</v>
      </c>
      <c r="C1573" s="126">
        <v>42776</v>
      </c>
      <c r="D1573" s="126" t="s">
        <v>5107</v>
      </c>
      <c r="E1573" s="127" t="s">
        <v>3</v>
      </c>
      <c r="F1573" s="127">
        <v>1475130</v>
      </c>
      <c r="G1573" s="127"/>
      <c r="H1573" s="335" t="s">
        <v>5108</v>
      </c>
      <c r="I1573" s="128">
        <v>0</v>
      </c>
      <c r="J1573" s="128">
        <v>50</v>
      </c>
      <c r="K1573" s="129">
        <f t="shared" si="24"/>
        <v>50</v>
      </c>
      <c r="L1573" s="130" t="s">
        <v>1420</v>
      </c>
    </row>
    <row r="1574" spans="1:12" ht="33.75">
      <c r="A1574" s="334" t="s">
        <v>626</v>
      </c>
      <c r="B1574" s="125" t="str">
        <f>+VLOOKUP(A1574,'[1]LISTA FILTRADO'!$A$2:$B$620,2,FALSE)</f>
        <v>Dirección General De Programación Y Operaciones Del Tesoro</v>
      </c>
      <c r="C1574" s="126">
        <v>42776</v>
      </c>
      <c r="D1574" s="126" t="s">
        <v>5109</v>
      </c>
      <c r="E1574" s="127" t="s">
        <v>3</v>
      </c>
      <c r="F1574" s="127">
        <v>1475132</v>
      </c>
      <c r="G1574" s="127"/>
      <c r="H1574" s="335" t="s">
        <v>5110</v>
      </c>
      <c r="I1574" s="128">
        <v>0</v>
      </c>
      <c r="J1574" s="128">
        <v>1143.4000000000001</v>
      </c>
      <c r="K1574" s="129">
        <f t="shared" si="24"/>
        <v>1143.4000000000001</v>
      </c>
      <c r="L1574" s="130" t="s">
        <v>1420</v>
      </c>
    </row>
    <row r="1575" spans="1:12" ht="33.75">
      <c r="A1575" s="334" t="s">
        <v>633</v>
      </c>
      <c r="B1575" s="125" t="str">
        <f>+VLOOKUP(A1575,'[1]LISTA FILTRADO'!$A$2:$B$620,2,FALSE)</f>
        <v>Acreedores</v>
      </c>
      <c r="C1575" s="126">
        <v>42776</v>
      </c>
      <c r="D1575" s="126" t="s">
        <v>5111</v>
      </c>
      <c r="E1575" s="127" t="s">
        <v>3</v>
      </c>
      <c r="F1575" s="127">
        <v>1475156</v>
      </c>
      <c r="G1575" s="127"/>
      <c r="H1575" s="335" t="s">
        <v>5112</v>
      </c>
      <c r="I1575" s="128">
        <v>0</v>
      </c>
      <c r="J1575" s="128">
        <v>1139.97</v>
      </c>
      <c r="K1575" s="129">
        <f t="shared" si="24"/>
        <v>1139.97</v>
      </c>
      <c r="L1575" s="130" t="s">
        <v>1420</v>
      </c>
    </row>
    <row r="1576" spans="1:12" ht="22.5">
      <c r="A1576" s="334">
        <v>526</v>
      </c>
      <c r="B1576" s="125" t="str">
        <f>+VLOOKUP(A1576,'[1]LISTA FILTRADO'!$A$2:$B$620,2,FALSE)</f>
        <v>Bolivia Tv</v>
      </c>
      <c r="C1576" s="126">
        <v>42776</v>
      </c>
      <c r="D1576" s="126" t="s">
        <v>5113</v>
      </c>
      <c r="E1576" s="127" t="s">
        <v>3</v>
      </c>
      <c r="F1576" s="127">
        <v>1475188</v>
      </c>
      <c r="G1576" s="127"/>
      <c r="H1576" s="335" t="s">
        <v>5114</v>
      </c>
      <c r="I1576" s="128">
        <v>0</v>
      </c>
      <c r="J1576" s="128">
        <v>1262.22</v>
      </c>
      <c r="K1576" s="129">
        <f t="shared" si="24"/>
        <v>1262.22</v>
      </c>
      <c r="L1576" s="130" t="s">
        <v>1420</v>
      </c>
    </row>
    <row r="1577" spans="1:12" ht="22.5">
      <c r="A1577" s="334">
        <v>576</v>
      </c>
      <c r="B1577" s="125" t="str">
        <f>+VLOOKUP(A1577,'[1]LISTA FILTRADO'!$A$2:$B$620,2,FALSE)</f>
        <v>Cartones De Bolivia</v>
      </c>
      <c r="C1577" s="126">
        <v>42776</v>
      </c>
      <c r="D1577" s="126" t="s">
        <v>5115</v>
      </c>
      <c r="E1577" s="127" t="s">
        <v>3</v>
      </c>
      <c r="F1577" s="127">
        <v>1475009</v>
      </c>
      <c r="G1577" s="127"/>
      <c r="H1577" s="335" t="s">
        <v>5116</v>
      </c>
      <c r="I1577" s="128">
        <v>0</v>
      </c>
      <c r="J1577" s="128">
        <v>196</v>
      </c>
      <c r="K1577" s="129">
        <f t="shared" si="24"/>
        <v>196</v>
      </c>
      <c r="L1577" s="130" t="s">
        <v>1420</v>
      </c>
    </row>
    <row r="1578" spans="1:12" ht="33.75">
      <c r="A1578" s="334" t="s">
        <v>626</v>
      </c>
      <c r="B1578" s="125" t="str">
        <f>+VLOOKUP(A1578,'[1]LISTA FILTRADO'!$A$2:$B$620,2,FALSE)</f>
        <v>Dirección General De Programación Y Operaciones Del Tesoro</v>
      </c>
      <c r="C1578" s="126">
        <v>42776</v>
      </c>
      <c r="D1578" s="126" t="s">
        <v>5117</v>
      </c>
      <c r="E1578" s="127" t="s">
        <v>3</v>
      </c>
      <c r="F1578" s="127">
        <v>1475069</v>
      </c>
      <c r="G1578" s="127"/>
      <c r="H1578" s="335" t="s">
        <v>5118</v>
      </c>
      <c r="I1578" s="128">
        <v>0</v>
      </c>
      <c r="J1578" s="128">
        <v>3924.48</v>
      </c>
      <c r="K1578" s="129">
        <f t="shared" si="24"/>
        <v>3924.48</v>
      </c>
      <c r="L1578" s="130" t="s">
        <v>1420</v>
      </c>
    </row>
    <row r="1579" spans="1:12" ht="33.75">
      <c r="A1579" s="334" t="s">
        <v>626</v>
      </c>
      <c r="B1579" s="125" t="str">
        <f>+VLOOKUP(A1579,'[1]LISTA FILTRADO'!$A$2:$B$620,2,FALSE)</f>
        <v>Dirección General De Programación Y Operaciones Del Tesoro</v>
      </c>
      <c r="C1579" s="126">
        <v>42776</v>
      </c>
      <c r="D1579" s="126" t="s">
        <v>5119</v>
      </c>
      <c r="E1579" s="127" t="s">
        <v>3</v>
      </c>
      <c r="F1579" s="127">
        <v>1475097</v>
      </c>
      <c r="G1579" s="127"/>
      <c r="H1579" s="335" t="s">
        <v>5120</v>
      </c>
      <c r="I1579" s="128">
        <v>0</v>
      </c>
      <c r="J1579" s="128">
        <v>3957</v>
      </c>
      <c r="K1579" s="129">
        <f t="shared" si="24"/>
        <v>3957</v>
      </c>
      <c r="L1579" s="130" t="s">
        <v>1420</v>
      </c>
    </row>
    <row r="1580" spans="1:12" ht="22.5">
      <c r="A1580" s="334">
        <v>574</v>
      </c>
      <c r="B1580" s="125" t="str">
        <f>+VLOOKUP(A1580,'[1]LISTA FILTRADO'!$A$2:$B$620,2,FALSE)</f>
        <v>Lácteos De Bolivia</v>
      </c>
      <c r="C1580" s="126">
        <v>42776</v>
      </c>
      <c r="D1580" s="126" t="s">
        <v>5121</v>
      </c>
      <c r="E1580" s="127" t="s">
        <v>3</v>
      </c>
      <c r="F1580" s="127">
        <v>1475143</v>
      </c>
      <c r="G1580" s="127"/>
      <c r="H1580" s="335" t="s">
        <v>5122</v>
      </c>
      <c r="I1580" s="128">
        <v>0</v>
      </c>
      <c r="J1580" s="128">
        <v>600</v>
      </c>
      <c r="K1580" s="129">
        <f t="shared" si="24"/>
        <v>600</v>
      </c>
      <c r="L1580" s="130" t="s">
        <v>1420</v>
      </c>
    </row>
    <row r="1581" spans="1:12" ht="22.5">
      <c r="A1581" s="334">
        <v>15</v>
      </c>
      <c r="B1581" s="125" t="str">
        <f>+VLOOKUP(A1581,'[1]LISTA FILTRADO'!$A$2:$B$620,2,FALSE)</f>
        <v>Ministerio De Gobierno</v>
      </c>
      <c r="C1581" s="126">
        <v>42776</v>
      </c>
      <c r="D1581" s="126" t="s">
        <v>5123</v>
      </c>
      <c r="E1581" s="127" t="s">
        <v>3</v>
      </c>
      <c r="F1581" s="127">
        <v>1475151</v>
      </c>
      <c r="G1581" s="127"/>
      <c r="H1581" s="335" t="s">
        <v>5124</v>
      </c>
      <c r="I1581" s="128">
        <v>0</v>
      </c>
      <c r="J1581" s="128">
        <v>4.91</v>
      </c>
      <c r="K1581" s="129">
        <f t="shared" si="24"/>
        <v>4.91</v>
      </c>
      <c r="L1581" s="130" t="s">
        <v>1420</v>
      </c>
    </row>
    <row r="1582" spans="1:12" ht="33.75">
      <c r="A1582" s="334" t="s">
        <v>626</v>
      </c>
      <c r="B1582" s="125" t="str">
        <f>+VLOOKUP(A1582,'[1]LISTA FILTRADO'!$A$2:$B$620,2,FALSE)</f>
        <v>Dirección General De Programación Y Operaciones Del Tesoro</v>
      </c>
      <c r="C1582" s="126">
        <v>42776</v>
      </c>
      <c r="D1582" s="126" t="s">
        <v>5125</v>
      </c>
      <c r="E1582" s="127" t="s">
        <v>3</v>
      </c>
      <c r="F1582" s="127">
        <v>1475155</v>
      </c>
      <c r="G1582" s="127"/>
      <c r="H1582" s="335" t="s">
        <v>5126</v>
      </c>
      <c r="I1582" s="128">
        <v>0</v>
      </c>
      <c r="J1582" s="128">
        <v>3364.62</v>
      </c>
      <c r="K1582" s="129">
        <f t="shared" si="24"/>
        <v>3364.62</v>
      </c>
      <c r="L1582" s="130" t="s">
        <v>1420</v>
      </c>
    </row>
    <row r="1583" spans="1:12" ht="33.75">
      <c r="A1583" s="334" t="s">
        <v>633</v>
      </c>
      <c r="B1583" s="125" t="str">
        <f>+VLOOKUP(A1583,'[1]LISTA FILTRADO'!$A$2:$B$620,2,FALSE)</f>
        <v>Acreedores</v>
      </c>
      <c r="C1583" s="126">
        <v>42776</v>
      </c>
      <c r="D1583" s="126" t="s">
        <v>5127</v>
      </c>
      <c r="E1583" s="127" t="s">
        <v>3</v>
      </c>
      <c r="F1583" s="127">
        <v>1475204</v>
      </c>
      <c r="G1583" s="127"/>
      <c r="H1583" s="335" t="s">
        <v>5128</v>
      </c>
      <c r="I1583" s="128">
        <v>0</v>
      </c>
      <c r="J1583" s="128">
        <v>2939.09</v>
      </c>
      <c r="K1583" s="129">
        <f t="shared" si="24"/>
        <v>2939.09</v>
      </c>
      <c r="L1583" s="130" t="s">
        <v>1420</v>
      </c>
    </row>
    <row r="1584" spans="1:12" ht="33.75">
      <c r="A1584" s="334" t="s">
        <v>626</v>
      </c>
      <c r="B1584" s="125" t="str">
        <f>+VLOOKUP(A1584,'[1]LISTA FILTRADO'!$A$2:$B$620,2,FALSE)</f>
        <v>Dirección General De Programación Y Operaciones Del Tesoro</v>
      </c>
      <c r="C1584" s="126">
        <v>42776</v>
      </c>
      <c r="D1584" s="126" t="s">
        <v>5129</v>
      </c>
      <c r="E1584" s="127" t="s">
        <v>3</v>
      </c>
      <c r="F1584" s="127">
        <v>1475214</v>
      </c>
      <c r="G1584" s="127"/>
      <c r="H1584" s="335" t="s">
        <v>5130</v>
      </c>
      <c r="I1584" s="128">
        <v>0</v>
      </c>
      <c r="J1584" s="128">
        <v>69.78</v>
      </c>
      <c r="K1584" s="129">
        <f t="shared" si="24"/>
        <v>69.78</v>
      </c>
      <c r="L1584" s="130" t="s">
        <v>1420</v>
      </c>
    </row>
    <row r="1585" spans="1:12" ht="33.75">
      <c r="A1585" s="334" t="s">
        <v>626</v>
      </c>
      <c r="B1585" s="125" t="str">
        <f>+VLOOKUP(A1585,'[1]LISTA FILTRADO'!$A$2:$B$620,2,FALSE)</f>
        <v>Dirección General De Programación Y Operaciones Del Tesoro</v>
      </c>
      <c r="C1585" s="126">
        <v>42776</v>
      </c>
      <c r="D1585" s="126" t="s">
        <v>5131</v>
      </c>
      <c r="E1585" s="127" t="s">
        <v>3</v>
      </c>
      <c r="F1585" s="127">
        <v>1475266</v>
      </c>
      <c r="G1585" s="127"/>
      <c r="H1585" s="335" t="s">
        <v>5132</v>
      </c>
      <c r="I1585" s="128">
        <v>0</v>
      </c>
      <c r="J1585" s="128">
        <v>156.6</v>
      </c>
      <c r="K1585" s="129">
        <f t="shared" si="24"/>
        <v>156.6</v>
      </c>
      <c r="L1585" s="130" t="s">
        <v>1420</v>
      </c>
    </row>
    <row r="1586" spans="1:12" ht="33.75">
      <c r="A1586" s="334" t="s">
        <v>626</v>
      </c>
      <c r="B1586" s="125" t="str">
        <f>+VLOOKUP(A1586,'[1]LISTA FILTRADO'!$A$2:$B$620,2,FALSE)</f>
        <v>Dirección General De Programación Y Operaciones Del Tesoro</v>
      </c>
      <c r="C1586" s="126">
        <v>42776</v>
      </c>
      <c r="D1586" s="126" t="s">
        <v>5133</v>
      </c>
      <c r="E1586" s="127" t="s">
        <v>3</v>
      </c>
      <c r="F1586" s="127">
        <v>1475272</v>
      </c>
      <c r="G1586" s="127"/>
      <c r="H1586" s="335" t="s">
        <v>5134</v>
      </c>
      <c r="I1586" s="128">
        <v>0</v>
      </c>
      <c r="J1586" s="128">
        <v>156.6</v>
      </c>
      <c r="K1586" s="129">
        <f t="shared" si="24"/>
        <v>156.6</v>
      </c>
      <c r="L1586" s="130" t="s">
        <v>1420</v>
      </c>
    </row>
    <row r="1587" spans="1:12" ht="33.75">
      <c r="A1587" s="334" t="s">
        <v>626</v>
      </c>
      <c r="B1587" s="125" t="str">
        <f>+VLOOKUP(A1587,'[1]LISTA FILTRADO'!$A$2:$B$620,2,FALSE)</f>
        <v>Dirección General De Programación Y Operaciones Del Tesoro</v>
      </c>
      <c r="C1587" s="126">
        <v>42776</v>
      </c>
      <c r="D1587" s="126" t="s">
        <v>5135</v>
      </c>
      <c r="E1587" s="127" t="s">
        <v>3</v>
      </c>
      <c r="F1587" s="127">
        <v>1475296</v>
      </c>
      <c r="G1587" s="127"/>
      <c r="H1587" s="335" t="s">
        <v>5136</v>
      </c>
      <c r="I1587" s="128">
        <v>0</v>
      </c>
      <c r="J1587" s="128">
        <v>930</v>
      </c>
      <c r="K1587" s="129">
        <f t="shared" si="24"/>
        <v>930</v>
      </c>
      <c r="L1587" s="130" t="s">
        <v>1420</v>
      </c>
    </row>
    <row r="1588" spans="1:12" ht="33.75">
      <c r="A1588" s="334" t="s">
        <v>626</v>
      </c>
      <c r="B1588" s="125" t="str">
        <f>+VLOOKUP(A1588,'[1]LISTA FILTRADO'!$A$2:$B$620,2,FALSE)</f>
        <v>Dirección General De Programación Y Operaciones Del Tesoro</v>
      </c>
      <c r="C1588" s="126">
        <v>42776</v>
      </c>
      <c r="D1588" s="126" t="s">
        <v>5137</v>
      </c>
      <c r="E1588" s="127" t="s">
        <v>3</v>
      </c>
      <c r="F1588" s="127">
        <v>1475297</v>
      </c>
      <c r="G1588" s="127"/>
      <c r="H1588" s="335" t="s">
        <v>5138</v>
      </c>
      <c r="I1588" s="128">
        <v>0</v>
      </c>
      <c r="J1588" s="128">
        <v>1924.5</v>
      </c>
      <c r="K1588" s="129">
        <f t="shared" si="24"/>
        <v>1924.5</v>
      </c>
      <c r="L1588" s="130" t="s">
        <v>1420</v>
      </c>
    </row>
    <row r="1589" spans="1:12" ht="22.5">
      <c r="A1589" s="334">
        <v>16</v>
      </c>
      <c r="B1589" s="125" t="str">
        <f>+VLOOKUP(A1589,'[1]LISTA FILTRADO'!$A$2:$B$620,2,FALSE)</f>
        <v>Ministerio De Educación</v>
      </c>
      <c r="C1589" s="126">
        <v>42776</v>
      </c>
      <c r="D1589" s="126" t="s">
        <v>5139</v>
      </c>
      <c r="E1589" s="127" t="s">
        <v>3</v>
      </c>
      <c r="F1589" s="127">
        <v>1475390</v>
      </c>
      <c r="G1589" s="127"/>
      <c r="H1589" s="335" t="s">
        <v>5140</v>
      </c>
      <c r="I1589" s="128">
        <v>0</v>
      </c>
      <c r="J1589" s="128">
        <v>440</v>
      </c>
      <c r="K1589" s="129">
        <f t="shared" si="24"/>
        <v>440</v>
      </c>
      <c r="L1589" s="130" t="s">
        <v>1420</v>
      </c>
    </row>
    <row r="1590" spans="1:12" ht="33.75">
      <c r="A1590" s="334" t="s">
        <v>626</v>
      </c>
      <c r="B1590" s="125" t="str">
        <f>+VLOOKUP(A1590,'[1]LISTA FILTRADO'!$A$2:$B$620,2,FALSE)</f>
        <v>Dirección General De Programación Y Operaciones Del Tesoro</v>
      </c>
      <c r="C1590" s="126">
        <v>42779</v>
      </c>
      <c r="D1590" s="126" t="s">
        <v>5141</v>
      </c>
      <c r="E1590" s="127" t="s">
        <v>3</v>
      </c>
      <c r="F1590" s="127">
        <v>1475565</v>
      </c>
      <c r="G1590" s="127"/>
      <c r="H1590" s="335" t="s">
        <v>5142</v>
      </c>
      <c r="I1590" s="128">
        <v>0</v>
      </c>
      <c r="J1590" s="128">
        <v>35.15</v>
      </c>
      <c r="K1590" s="129">
        <f t="shared" si="24"/>
        <v>35.15</v>
      </c>
      <c r="L1590" s="130" t="s">
        <v>1420</v>
      </c>
    </row>
    <row r="1591" spans="1:12" ht="33.75">
      <c r="A1591" s="334" t="s">
        <v>626</v>
      </c>
      <c r="B1591" s="125" t="str">
        <f>+VLOOKUP(A1591,'[1]LISTA FILTRADO'!$A$2:$B$620,2,FALSE)</f>
        <v>Dirección General De Programación Y Operaciones Del Tesoro</v>
      </c>
      <c r="C1591" s="126">
        <v>42779</v>
      </c>
      <c r="D1591" s="126" t="s">
        <v>5143</v>
      </c>
      <c r="E1591" s="127" t="s">
        <v>3</v>
      </c>
      <c r="F1591" s="127">
        <v>1475567</v>
      </c>
      <c r="G1591" s="127"/>
      <c r="H1591" s="335" t="s">
        <v>5144</v>
      </c>
      <c r="I1591" s="128">
        <v>0</v>
      </c>
      <c r="J1591" s="128">
        <v>23500</v>
      </c>
      <c r="K1591" s="129">
        <f t="shared" si="24"/>
        <v>23500</v>
      </c>
      <c r="L1591" s="130" t="s">
        <v>1420</v>
      </c>
    </row>
    <row r="1592" spans="1:12" ht="33.75">
      <c r="A1592" s="334">
        <v>373</v>
      </c>
      <c r="B1592" s="125" t="str">
        <f>+VLOOKUP(A1592,'[1]LISTA FILTRADO'!$A$2:$B$620,2,FALSE)</f>
        <v>Fondo de Desarrollo Indigena</v>
      </c>
      <c r="C1592" s="126">
        <v>42779</v>
      </c>
      <c r="D1592" s="126" t="s">
        <v>5145</v>
      </c>
      <c r="E1592" s="127" t="s">
        <v>3</v>
      </c>
      <c r="F1592" s="127">
        <v>1475612</v>
      </c>
      <c r="G1592" s="127"/>
      <c r="H1592" s="335" t="s">
        <v>5146</v>
      </c>
      <c r="I1592" s="128">
        <v>0</v>
      </c>
      <c r="J1592" s="128">
        <v>10440</v>
      </c>
      <c r="K1592" s="129">
        <f t="shared" si="24"/>
        <v>10440</v>
      </c>
      <c r="L1592" s="130" t="s">
        <v>1420</v>
      </c>
    </row>
    <row r="1593" spans="1:12" ht="33.75">
      <c r="A1593" s="334" t="s">
        <v>626</v>
      </c>
      <c r="B1593" s="125" t="str">
        <f>+VLOOKUP(A1593,'[1]LISTA FILTRADO'!$A$2:$B$620,2,FALSE)</f>
        <v>Dirección General De Programación Y Operaciones Del Tesoro</v>
      </c>
      <c r="C1593" s="126">
        <v>42779</v>
      </c>
      <c r="D1593" s="126" t="s">
        <v>5147</v>
      </c>
      <c r="E1593" s="127" t="s">
        <v>3</v>
      </c>
      <c r="F1593" s="127">
        <v>1475639</v>
      </c>
      <c r="G1593" s="127"/>
      <c r="H1593" s="335" t="s">
        <v>5148</v>
      </c>
      <c r="I1593" s="128">
        <v>0</v>
      </c>
      <c r="J1593" s="128">
        <v>580</v>
      </c>
      <c r="K1593" s="129">
        <f t="shared" si="24"/>
        <v>580</v>
      </c>
      <c r="L1593" s="130" t="s">
        <v>1420</v>
      </c>
    </row>
    <row r="1594" spans="1:12" ht="22.5">
      <c r="A1594" s="334">
        <v>513</v>
      </c>
      <c r="B1594" s="125" t="str">
        <f>+VLOOKUP(A1594,'[1]LISTA FILTRADO'!$A$2:$B$620,2,FALSE)</f>
        <v>Yacimientos Petrolíferos Fiscales Bolivianos</v>
      </c>
      <c r="C1594" s="126">
        <v>42779</v>
      </c>
      <c r="D1594" s="126" t="s">
        <v>5149</v>
      </c>
      <c r="E1594" s="127" t="s">
        <v>3</v>
      </c>
      <c r="F1594" s="127">
        <v>1475660</v>
      </c>
      <c r="G1594" s="127"/>
      <c r="H1594" s="335" t="s">
        <v>5150</v>
      </c>
      <c r="I1594" s="128">
        <v>0</v>
      </c>
      <c r="J1594" s="128">
        <v>28.6</v>
      </c>
      <c r="K1594" s="129">
        <f t="shared" si="24"/>
        <v>28.6</v>
      </c>
      <c r="L1594" s="130" t="s">
        <v>1420</v>
      </c>
    </row>
    <row r="1595" spans="1:12" ht="33.75">
      <c r="A1595" s="334" t="s">
        <v>626</v>
      </c>
      <c r="B1595" s="125" t="str">
        <f>+VLOOKUP(A1595,'[1]LISTA FILTRADO'!$A$2:$B$620,2,FALSE)</f>
        <v>Dirección General De Programación Y Operaciones Del Tesoro</v>
      </c>
      <c r="C1595" s="126">
        <v>42779</v>
      </c>
      <c r="D1595" s="126" t="s">
        <v>5151</v>
      </c>
      <c r="E1595" s="127" t="s">
        <v>3</v>
      </c>
      <c r="F1595" s="127">
        <v>1475710</v>
      </c>
      <c r="G1595" s="127"/>
      <c r="H1595" s="335" t="s">
        <v>5152</v>
      </c>
      <c r="I1595" s="128">
        <v>0</v>
      </c>
      <c r="J1595" s="128">
        <v>3089.27</v>
      </c>
      <c r="K1595" s="129">
        <f t="shared" si="24"/>
        <v>3089.27</v>
      </c>
      <c r="L1595" s="130" t="s">
        <v>1420</v>
      </c>
    </row>
    <row r="1596" spans="1:12" ht="33.75">
      <c r="A1596" s="334" t="s">
        <v>626</v>
      </c>
      <c r="B1596" s="125" t="str">
        <f>+VLOOKUP(A1596,'[1]LISTA FILTRADO'!$A$2:$B$620,2,FALSE)</f>
        <v>Dirección General De Programación Y Operaciones Del Tesoro</v>
      </c>
      <c r="C1596" s="126">
        <v>42779</v>
      </c>
      <c r="D1596" s="126" t="s">
        <v>5153</v>
      </c>
      <c r="E1596" s="127" t="s">
        <v>3</v>
      </c>
      <c r="F1596" s="127">
        <v>1475715</v>
      </c>
      <c r="G1596" s="127"/>
      <c r="H1596" s="335" t="s">
        <v>5154</v>
      </c>
      <c r="I1596" s="128">
        <v>0</v>
      </c>
      <c r="J1596" s="128">
        <v>58</v>
      </c>
      <c r="K1596" s="129">
        <f t="shared" si="24"/>
        <v>58</v>
      </c>
      <c r="L1596" s="130" t="s">
        <v>1420</v>
      </c>
    </row>
    <row r="1597" spans="1:12" ht="33.75">
      <c r="A1597" s="334" t="s">
        <v>626</v>
      </c>
      <c r="B1597" s="125" t="str">
        <f>+VLOOKUP(A1597,'[1]LISTA FILTRADO'!$A$2:$B$620,2,FALSE)</f>
        <v>Dirección General De Programación Y Operaciones Del Tesoro</v>
      </c>
      <c r="C1597" s="126">
        <v>42779</v>
      </c>
      <c r="D1597" s="126" t="s">
        <v>5155</v>
      </c>
      <c r="E1597" s="127" t="s">
        <v>3</v>
      </c>
      <c r="F1597" s="127">
        <v>1475717</v>
      </c>
      <c r="G1597" s="127"/>
      <c r="H1597" s="335" t="s">
        <v>5156</v>
      </c>
      <c r="I1597" s="128">
        <v>0</v>
      </c>
      <c r="J1597" s="128">
        <v>95</v>
      </c>
      <c r="K1597" s="129">
        <f t="shared" si="24"/>
        <v>95</v>
      </c>
      <c r="L1597" s="130" t="s">
        <v>1420</v>
      </c>
    </row>
    <row r="1598" spans="1:12" ht="33.75">
      <c r="A1598" s="334" t="s">
        <v>626</v>
      </c>
      <c r="B1598" s="125" t="str">
        <f>+VLOOKUP(A1598,'[1]LISTA FILTRADO'!$A$2:$B$620,2,FALSE)</f>
        <v>Dirección General De Programación Y Operaciones Del Tesoro</v>
      </c>
      <c r="C1598" s="126">
        <v>42779</v>
      </c>
      <c r="D1598" s="126" t="s">
        <v>5157</v>
      </c>
      <c r="E1598" s="127" t="s">
        <v>3</v>
      </c>
      <c r="F1598" s="127">
        <v>1475721</v>
      </c>
      <c r="G1598" s="127"/>
      <c r="H1598" s="335" t="s">
        <v>5158</v>
      </c>
      <c r="I1598" s="128">
        <v>0</v>
      </c>
      <c r="J1598" s="128">
        <v>18.68</v>
      </c>
      <c r="K1598" s="129">
        <f t="shared" si="24"/>
        <v>18.68</v>
      </c>
      <c r="L1598" s="130" t="s">
        <v>1420</v>
      </c>
    </row>
    <row r="1599" spans="1:12" ht="33.75">
      <c r="A1599" s="334" t="s">
        <v>626</v>
      </c>
      <c r="B1599" s="125" t="str">
        <f>+VLOOKUP(A1599,'[1]LISTA FILTRADO'!$A$2:$B$620,2,FALSE)</f>
        <v>Dirección General De Programación Y Operaciones Del Tesoro</v>
      </c>
      <c r="C1599" s="126">
        <v>42779</v>
      </c>
      <c r="D1599" s="126" t="s">
        <v>5159</v>
      </c>
      <c r="E1599" s="127" t="s">
        <v>3</v>
      </c>
      <c r="F1599" s="127">
        <v>1475732</v>
      </c>
      <c r="G1599" s="127"/>
      <c r="H1599" s="335" t="s">
        <v>5160</v>
      </c>
      <c r="I1599" s="128">
        <v>0</v>
      </c>
      <c r="J1599" s="219">
        <v>204.8</v>
      </c>
      <c r="K1599" s="129">
        <f t="shared" si="24"/>
        <v>204.8</v>
      </c>
      <c r="L1599" s="130" t="s">
        <v>4099</v>
      </c>
    </row>
    <row r="1600" spans="1:12" ht="33.75">
      <c r="A1600" s="334">
        <v>526</v>
      </c>
      <c r="B1600" s="125" t="str">
        <f>+VLOOKUP(A1600,'[1]LISTA FILTRADO'!$A$2:$B$620,2,FALSE)</f>
        <v>Bolivia Tv</v>
      </c>
      <c r="C1600" s="126">
        <v>42780</v>
      </c>
      <c r="D1600" s="126" t="s">
        <v>5161</v>
      </c>
      <c r="E1600" s="127" t="s">
        <v>3</v>
      </c>
      <c r="F1600" s="127">
        <v>1475923</v>
      </c>
      <c r="G1600" s="127"/>
      <c r="H1600" s="335" t="s">
        <v>5162</v>
      </c>
      <c r="I1600" s="128">
        <v>0</v>
      </c>
      <c r="J1600" s="128">
        <v>10.7</v>
      </c>
      <c r="K1600" s="129">
        <f t="shared" si="24"/>
        <v>10.7</v>
      </c>
      <c r="L1600" s="130" t="s">
        <v>1420</v>
      </c>
    </row>
    <row r="1601" spans="1:12" ht="22.5">
      <c r="A1601" s="334">
        <v>526</v>
      </c>
      <c r="B1601" s="125" t="str">
        <f>+VLOOKUP(A1601,'[1]LISTA FILTRADO'!$A$2:$B$620,2,FALSE)</f>
        <v>Bolivia Tv</v>
      </c>
      <c r="C1601" s="126">
        <v>42780</v>
      </c>
      <c r="D1601" s="126" t="s">
        <v>5163</v>
      </c>
      <c r="E1601" s="127" t="s">
        <v>3</v>
      </c>
      <c r="F1601" s="127">
        <v>1475925</v>
      </c>
      <c r="G1601" s="127"/>
      <c r="H1601" s="335" t="s">
        <v>5164</v>
      </c>
      <c r="I1601" s="128">
        <v>0</v>
      </c>
      <c r="J1601" s="128">
        <v>498</v>
      </c>
      <c r="K1601" s="129">
        <f t="shared" si="24"/>
        <v>498</v>
      </c>
      <c r="L1601" s="130" t="s">
        <v>1420</v>
      </c>
    </row>
    <row r="1602" spans="1:12" ht="22.5">
      <c r="A1602" s="334">
        <v>70</v>
      </c>
      <c r="B1602" s="125" t="str">
        <f>+VLOOKUP(A1602,'[1]LISTA FILTRADO'!$A$2:$B$620,2,FALSE)</f>
        <v>Ministerio De Trabajo, Empleo Y Previsión Social</v>
      </c>
      <c r="C1602" s="126">
        <v>42780</v>
      </c>
      <c r="D1602" s="126" t="s">
        <v>5165</v>
      </c>
      <c r="E1602" s="127" t="s">
        <v>3</v>
      </c>
      <c r="F1602" s="127">
        <v>1476042</v>
      </c>
      <c r="G1602" s="127"/>
      <c r="H1602" s="335" t="s">
        <v>5166</v>
      </c>
      <c r="I1602" s="128">
        <v>0</v>
      </c>
      <c r="J1602" s="128">
        <v>7690</v>
      </c>
      <c r="K1602" s="129">
        <f t="shared" si="24"/>
        <v>7690</v>
      </c>
      <c r="L1602" s="130" t="s">
        <v>1420</v>
      </c>
    </row>
    <row r="1603" spans="1:12" ht="33.75">
      <c r="A1603" s="334" t="s">
        <v>633</v>
      </c>
      <c r="B1603" s="125" t="str">
        <f>+VLOOKUP(A1603,'[1]LISTA FILTRADO'!$A$2:$B$620,2,FALSE)</f>
        <v>Acreedores</v>
      </c>
      <c r="C1603" s="126">
        <v>42780</v>
      </c>
      <c r="D1603" s="126" t="s">
        <v>5167</v>
      </c>
      <c r="E1603" s="127" t="s">
        <v>3</v>
      </c>
      <c r="F1603" s="127">
        <v>1476054</v>
      </c>
      <c r="G1603" s="127"/>
      <c r="H1603" s="335" t="s">
        <v>5168</v>
      </c>
      <c r="I1603" s="128">
        <v>0</v>
      </c>
      <c r="J1603" s="128">
        <v>250046.81</v>
      </c>
      <c r="K1603" s="129">
        <f t="shared" si="24"/>
        <v>250046.81</v>
      </c>
      <c r="L1603" s="130" t="s">
        <v>1420</v>
      </c>
    </row>
    <row r="1604" spans="1:12" ht="33.75">
      <c r="A1604" s="334" t="s">
        <v>626</v>
      </c>
      <c r="B1604" s="125" t="str">
        <f>+VLOOKUP(A1604,'[1]LISTA FILTRADO'!$A$2:$B$620,2,FALSE)</f>
        <v>Dirección General De Programación Y Operaciones Del Tesoro</v>
      </c>
      <c r="C1604" s="126">
        <v>42780</v>
      </c>
      <c r="D1604" s="126" t="s">
        <v>5169</v>
      </c>
      <c r="E1604" s="127" t="s">
        <v>3</v>
      </c>
      <c r="F1604" s="127">
        <v>1476060</v>
      </c>
      <c r="G1604" s="127"/>
      <c r="H1604" s="335" t="s">
        <v>5170</v>
      </c>
      <c r="I1604" s="128">
        <v>0</v>
      </c>
      <c r="J1604" s="128">
        <v>2485.15</v>
      </c>
      <c r="K1604" s="129">
        <f t="shared" si="24"/>
        <v>2485.15</v>
      </c>
      <c r="L1604" s="130" t="s">
        <v>1420</v>
      </c>
    </row>
    <row r="1605" spans="1:12" ht="33.75">
      <c r="A1605" s="334" t="s">
        <v>626</v>
      </c>
      <c r="B1605" s="125" t="str">
        <f>+VLOOKUP(A1605,'[1]LISTA FILTRADO'!$A$2:$B$620,2,FALSE)</f>
        <v>Dirección General De Programación Y Operaciones Del Tesoro</v>
      </c>
      <c r="C1605" s="126">
        <v>42780</v>
      </c>
      <c r="D1605" s="126" t="s">
        <v>5171</v>
      </c>
      <c r="E1605" s="127" t="s">
        <v>3</v>
      </c>
      <c r="F1605" s="127">
        <v>1476062</v>
      </c>
      <c r="G1605" s="127"/>
      <c r="H1605" s="335" t="s">
        <v>5172</v>
      </c>
      <c r="I1605" s="128">
        <v>0</v>
      </c>
      <c r="J1605" s="128">
        <v>180.62</v>
      </c>
      <c r="K1605" s="129">
        <f t="shared" si="24"/>
        <v>180.62</v>
      </c>
      <c r="L1605" s="130" t="s">
        <v>1420</v>
      </c>
    </row>
    <row r="1606" spans="1:12" ht="33.75">
      <c r="A1606" s="334" t="s">
        <v>626</v>
      </c>
      <c r="B1606" s="125" t="str">
        <f>+VLOOKUP(A1606,'[1]LISTA FILTRADO'!$A$2:$B$620,2,FALSE)</f>
        <v>Dirección General De Programación Y Operaciones Del Tesoro</v>
      </c>
      <c r="C1606" s="126">
        <v>42780</v>
      </c>
      <c r="D1606" s="126" t="s">
        <v>5173</v>
      </c>
      <c r="E1606" s="127" t="s">
        <v>3</v>
      </c>
      <c r="F1606" s="127">
        <v>1475974</v>
      </c>
      <c r="G1606" s="127"/>
      <c r="H1606" s="335" t="s">
        <v>5174</v>
      </c>
      <c r="I1606" s="128">
        <v>0</v>
      </c>
      <c r="J1606" s="128">
        <v>144.69</v>
      </c>
      <c r="K1606" s="129">
        <f t="shared" si="24"/>
        <v>144.69</v>
      </c>
      <c r="L1606" s="130" t="s">
        <v>1420</v>
      </c>
    </row>
    <row r="1607" spans="1:12" ht="33.75">
      <c r="A1607" s="334">
        <v>590</v>
      </c>
      <c r="B1607" s="125" t="str">
        <f>+VLOOKUP(A1607,'[1]LISTA FILTRADO'!$A$2:$B$620,2,FALSE)</f>
        <v>Empresa Pública "Quipus"</v>
      </c>
      <c r="C1607" s="126">
        <v>42780</v>
      </c>
      <c r="D1607" s="126" t="s">
        <v>5175</v>
      </c>
      <c r="E1607" s="127" t="s">
        <v>3</v>
      </c>
      <c r="F1607" s="127">
        <v>1476019</v>
      </c>
      <c r="G1607" s="127"/>
      <c r="H1607" s="335" t="s">
        <v>5176</v>
      </c>
      <c r="I1607" s="128">
        <v>0</v>
      </c>
      <c r="J1607" s="219">
        <v>1053.02</v>
      </c>
      <c r="K1607" s="129">
        <f t="shared" si="24"/>
        <v>1053.02</v>
      </c>
      <c r="L1607" s="130" t="s">
        <v>4099</v>
      </c>
    </row>
    <row r="1608" spans="1:12" ht="33.75">
      <c r="A1608" s="334">
        <v>590</v>
      </c>
      <c r="B1608" s="125" t="str">
        <f>+VLOOKUP(A1608,'[1]LISTA FILTRADO'!$A$2:$B$620,2,FALSE)</f>
        <v>Empresa Pública "Quipus"</v>
      </c>
      <c r="C1608" s="126">
        <v>42780</v>
      </c>
      <c r="D1608" s="126" t="s">
        <v>5177</v>
      </c>
      <c r="E1608" s="127" t="s">
        <v>3</v>
      </c>
      <c r="F1608" s="127">
        <v>1476024</v>
      </c>
      <c r="G1608" s="127"/>
      <c r="H1608" s="335" t="s">
        <v>5178</v>
      </c>
      <c r="I1608" s="128">
        <v>0</v>
      </c>
      <c r="J1608" s="128">
        <v>2466.56</v>
      </c>
      <c r="K1608" s="129">
        <f t="shared" si="24"/>
        <v>2466.56</v>
      </c>
      <c r="L1608" s="130" t="s">
        <v>1420</v>
      </c>
    </row>
    <row r="1609" spans="1:12" ht="22.5">
      <c r="A1609" s="334">
        <v>47</v>
      </c>
      <c r="B1609" s="125" t="str">
        <f>+VLOOKUP(A1609,'[1]LISTA FILTRADO'!$A$2:$B$620,2,FALSE)</f>
        <v>Ministerio De Desarrollo Rural Y Tierras</v>
      </c>
      <c r="C1609" s="126">
        <v>42780</v>
      </c>
      <c r="D1609" s="126" t="s">
        <v>5179</v>
      </c>
      <c r="E1609" s="127" t="s">
        <v>3</v>
      </c>
      <c r="F1609" s="127">
        <v>1476033</v>
      </c>
      <c r="G1609" s="127"/>
      <c r="H1609" s="335" t="s">
        <v>5180</v>
      </c>
      <c r="I1609" s="128">
        <v>0</v>
      </c>
      <c r="J1609" s="128">
        <v>200</v>
      </c>
      <c r="K1609" s="129">
        <f t="shared" ref="K1609:K1672" si="25">+I1609+J1609</f>
        <v>200</v>
      </c>
      <c r="L1609" s="130" t="s">
        <v>1420</v>
      </c>
    </row>
    <row r="1610" spans="1:12" ht="33.75">
      <c r="A1610" s="334" t="s">
        <v>626</v>
      </c>
      <c r="B1610" s="125" t="str">
        <f>+VLOOKUP(A1610,'[1]LISTA FILTRADO'!$A$2:$B$620,2,FALSE)</f>
        <v>Dirección General De Programación Y Operaciones Del Tesoro</v>
      </c>
      <c r="C1610" s="126">
        <v>42780</v>
      </c>
      <c r="D1610" s="126" t="s">
        <v>5181</v>
      </c>
      <c r="E1610" s="127" t="s">
        <v>3</v>
      </c>
      <c r="F1610" s="127">
        <v>1476035</v>
      </c>
      <c r="G1610" s="127"/>
      <c r="H1610" s="335" t="s">
        <v>5182</v>
      </c>
      <c r="I1610" s="128">
        <v>0</v>
      </c>
      <c r="J1610" s="128">
        <v>213</v>
      </c>
      <c r="K1610" s="129">
        <f t="shared" si="25"/>
        <v>213</v>
      </c>
      <c r="L1610" s="130" t="s">
        <v>1420</v>
      </c>
    </row>
    <row r="1611" spans="1:12" ht="22.5">
      <c r="A1611" s="334">
        <v>342</v>
      </c>
      <c r="B1611" s="125" t="str">
        <f>+VLOOKUP(A1611,'[1]LISTA FILTRADO'!$A$2:$B$620,2,FALSE)</f>
        <v>Agencia Estatal De Vivienda</v>
      </c>
      <c r="C1611" s="126">
        <v>42780</v>
      </c>
      <c r="D1611" s="126" t="s">
        <v>5183</v>
      </c>
      <c r="E1611" s="127" t="s">
        <v>3</v>
      </c>
      <c r="F1611" s="127">
        <v>1476058</v>
      </c>
      <c r="G1611" s="127"/>
      <c r="H1611" s="335" t="s">
        <v>5184</v>
      </c>
      <c r="I1611" s="128">
        <v>0</v>
      </c>
      <c r="J1611" s="128">
        <v>240</v>
      </c>
      <c r="K1611" s="129">
        <f t="shared" si="25"/>
        <v>240</v>
      </c>
      <c r="L1611" s="130" t="s">
        <v>1420</v>
      </c>
    </row>
    <row r="1612" spans="1:12" ht="33.75">
      <c r="A1612" s="334" t="s">
        <v>626</v>
      </c>
      <c r="B1612" s="125" t="str">
        <f>+VLOOKUP(A1612,'[1]LISTA FILTRADO'!$A$2:$B$620,2,FALSE)</f>
        <v>Dirección General De Programación Y Operaciones Del Tesoro</v>
      </c>
      <c r="C1612" s="126">
        <v>42780</v>
      </c>
      <c r="D1612" s="126" t="s">
        <v>5185</v>
      </c>
      <c r="E1612" s="127" t="s">
        <v>3</v>
      </c>
      <c r="F1612" s="127">
        <v>1476063</v>
      </c>
      <c r="G1612" s="127"/>
      <c r="H1612" s="335" t="s">
        <v>5186</v>
      </c>
      <c r="I1612" s="128">
        <v>0</v>
      </c>
      <c r="J1612" s="128">
        <v>4266.57</v>
      </c>
      <c r="K1612" s="129">
        <f t="shared" si="25"/>
        <v>4266.57</v>
      </c>
      <c r="L1612" s="130" t="s">
        <v>1420</v>
      </c>
    </row>
    <row r="1613" spans="1:12" ht="33.75">
      <c r="A1613" s="334" t="s">
        <v>626</v>
      </c>
      <c r="B1613" s="125" t="str">
        <f>+VLOOKUP(A1613,'[1]LISTA FILTRADO'!$A$2:$B$620,2,FALSE)</f>
        <v>Dirección General De Programación Y Operaciones Del Tesoro</v>
      </c>
      <c r="C1613" s="126">
        <v>42780</v>
      </c>
      <c r="D1613" s="126" t="s">
        <v>5187</v>
      </c>
      <c r="E1613" s="127" t="s">
        <v>3</v>
      </c>
      <c r="F1613" s="127">
        <v>1476066</v>
      </c>
      <c r="G1613" s="127"/>
      <c r="H1613" s="335" t="s">
        <v>3135</v>
      </c>
      <c r="I1613" s="128">
        <v>0</v>
      </c>
      <c r="J1613" s="128">
        <v>244.34</v>
      </c>
      <c r="K1613" s="129">
        <f t="shared" si="25"/>
        <v>244.34</v>
      </c>
      <c r="L1613" s="130" t="s">
        <v>1420</v>
      </c>
    </row>
    <row r="1614" spans="1:12" ht="22.5">
      <c r="A1614" s="334">
        <v>290</v>
      </c>
      <c r="B1614" s="125" t="str">
        <f>+VLOOKUP(A1614,'[1]LISTA FILTRADO'!$A$2:$B$620,2,FALSE)</f>
        <v>Servicio De Impuestos Nacionales</v>
      </c>
      <c r="C1614" s="126">
        <v>42780</v>
      </c>
      <c r="D1614" s="126" t="s">
        <v>5188</v>
      </c>
      <c r="E1614" s="127" t="s">
        <v>3</v>
      </c>
      <c r="F1614" s="127">
        <v>1476170</v>
      </c>
      <c r="G1614" s="127"/>
      <c r="H1614" s="335" t="s">
        <v>5189</v>
      </c>
      <c r="I1614" s="128">
        <v>0</v>
      </c>
      <c r="J1614" s="128">
        <v>398.3</v>
      </c>
      <c r="K1614" s="129">
        <f t="shared" si="25"/>
        <v>398.3</v>
      </c>
      <c r="L1614" s="130" t="s">
        <v>1420</v>
      </c>
    </row>
    <row r="1615" spans="1:12" ht="22.5">
      <c r="A1615" s="334">
        <v>290</v>
      </c>
      <c r="B1615" s="125" t="str">
        <f>+VLOOKUP(A1615,'[1]LISTA FILTRADO'!$A$2:$B$620,2,FALSE)</f>
        <v>Servicio De Impuestos Nacionales</v>
      </c>
      <c r="C1615" s="126">
        <v>42780</v>
      </c>
      <c r="D1615" s="126" t="s">
        <v>5190</v>
      </c>
      <c r="E1615" s="127" t="s">
        <v>3</v>
      </c>
      <c r="F1615" s="127">
        <v>1476171</v>
      </c>
      <c r="G1615" s="127"/>
      <c r="H1615" s="335" t="s">
        <v>5191</v>
      </c>
      <c r="I1615" s="128">
        <v>0</v>
      </c>
      <c r="J1615" s="128">
        <v>1956.8</v>
      </c>
      <c r="K1615" s="129">
        <f t="shared" si="25"/>
        <v>1956.8</v>
      </c>
      <c r="L1615" s="130" t="s">
        <v>1420</v>
      </c>
    </row>
    <row r="1616" spans="1:12" ht="33.75">
      <c r="A1616" s="334" t="s">
        <v>626</v>
      </c>
      <c r="B1616" s="125" t="str">
        <f>+VLOOKUP(A1616,'[1]LISTA FILTRADO'!$A$2:$B$620,2,FALSE)</f>
        <v>Dirección General De Programación Y Operaciones Del Tesoro</v>
      </c>
      <c r="C1616" s="126">
        <v>42780</v>
      </c>
      <c r="D1616" s="126" t="s">
        <v>5192</v>
      </c>
      <c r="E1616" s="127" t="s">
        <v>3</v>
      </c>
      <c r="F1616" s="127">
        <v>1476176</v>
      </c>
      <c r="G1616" s="127"/>
      <c r="H1616" s="335" t="s">
        <v>5193</v>
      </c>
      <c r="I1616" s="128">
        <v>0</v>
      </c>
      <c r="J1616" s="128">
        <v>3400</v>
      </c>
      <c r="K1616" s="129">
        <f t="shared" si="25"/>
        <v>3400</v>
      </c>
      <c r="L1616" s="130" t="s">
        <v>1420</v>
      </c>
    </row>
    <row r="1617" spans="1:12" ht="22.5">
      <c r="A1617" s="334">
        <v>46</v>
      </c>
      <c r="B1617" s="125" t="str">
        <f>+VLOOKUP(A1617,'[1]LISTA FILTRADO'!$A$2:$B$620,2,FALSE)</f>
        <v>Ministerio De Salud</v>
      </c>
      <c r="C1617" s="126">
        <v>42780</v>
      </c>
      <c r="D1617" s="126" t="s">
        <v>5194</v>
      </c>
      <c r="E1617" s="127" t="s">
        <v>3</v>
      </c>
      <c r="F1617" s="127">
        <v>1476182</v>
      </c>
      <c r="G1617" s="127"/>
      <c r="H1617" s="335" t="s">
        <v>5195</v>
      </c>
      <c r="I1617" s="128">
        <v>0</v>
      </c>
      <c r="J1617" s="128">
        <v>36841.5</v>
      </c>
      <c r="K1617" s="129">
        <f t="shared" si="25"/>
        <v>36841.5</v>
      </c>
      <c r="L1617" s="130" t="s">
        <v>1420</v>
      </c>
    </row>
    <row r="1618" spans="1:12" ht="33.75">
      <c r="A1618" s="334" t="s">
        <v>626</v>
      </c>
      <c r="B1618" s="125" t="str">
        <f>+VLOOKUP(A1618,'[1]LISTA FILTRADO'!$A$2:$B$620,2,FALSE)</f>
        <v>Dirección General De Programación Y Operaciones Del Tesoro</v>
      </c>
      <c r="C1618" s="126">
        <v>42780</v>
      </c>
      <c r="D1618" s="126" t="s">
        <v>5196</v>
      </c>
      <c r="E1618" s="127" t="s">
        <v>3</v>
      </c>
      <c r="F1618" s="127">
        <v>1476218</v>
      </c>
      <c r="G1618" s="127"/>
      <c r="H1618" s="335" t="s">
        <v>5197</v>
      </c>
      <c r="I1618" s="128">
        <v>0</v>
      </c>
      <c r="J1618" s="128">
        <v>378</v>
      </c>
      <c r="K1618" s="129">
        <f t="shared" si="25"/>
        <v>378</v>
      </c>
      <c r="L1618" s="130" t="s">
        <v>1420</v>
      </c>
    </row>
    <row r="1619" spans="1:12" ht="33.75">
      <c r="A1619" s="334">
        <v>287</v>
      </c>
      <c r="B1619" s="125" t="str">
        <f>+VLOOKUP(A1619,'[1]LISTA FILTRADO'!$A$2:$B$620,2,FALSE)</f>
        <v>Fondo Nacional De Inversión Productiva Y Social</v>
      </c>
      <c r="C1619" s="126">
        <v>42781</v>
      </c>
      <c r="D1619" s="126" t="s">
        <v>5198</v>
      </c>
      <c r="E1619" s="127" t="s">
        <v>3</v>
      </c>
      <c r="F1619" s="127">
        <v>1476373</v>
      </c>
      <c r="G1619" s="127"/>
      <c r="H1619" s="335" t="s">
        <v>5199</v>
      </c>
      <c r="I1619" s="128">
        <v>0</v>
      </c>
      <c r="J1619" s="128">
        <v>2600</v>
      </c>
      <c r="K1619" s="129">
        <f t="shared" si="25"/>
        <v>2600</v>
      </c>
      <c r="L1619" s="130" t="s">
        <v>1420</v>
      </c>
    </row>
    <row r="1620" spans="1:12" ht="22.5">
      <c r="A1620" s="334">
        <v>15</v>
      </c>
      <c r="B1620" s="125" t="str">
        <f>+VLOOKUP(A1620,'[1]LISTA FILTRADO'!$A$2:$B$620,2,FALSE)</f>
        <v>Ministerio De Gobierno</v>
      </c>
      <c r="C1620" s="126">
        <v>42781</v>
      </c>
      <c r="D1620" s="126" t="s">
        <v>5200</v>
      </c>
      <c r="E1620" s="127" t="s">
        <v>3</v>
      </c>
      <c r="F1620" s="127">
        <v>1476441</v>
      </c>
      <c r="G1620" s="127"/>
      <c r="H1620" s="335" t="s">
        <v>5201</v>
      </c>
      <c r="I1620" s="128">
        <v>0</v>
      </c>
      <c r="J1620" s="128">
        <v>36.770000000000003</v>
      </c>
      <c r="K1620" s="129">
        <f t="shared" si="25"/>
        <v>36.770000000000003</v>
      </c>
      <c r="L1620" s="130" t="s">
        <v>1420</v>
      </c>
    </row>
    <row r="1621" spans="1:12" ht="33.75">
      <c r="A1621" s="334" t="s">
        <v>626</v>
      </c>
      <c r="B1621" s="125" t="str">
        <f>+VLOOKUP(A1621,'[1]LISTA FILTRADO'!$A$2:$B$620,2,FALSE)</f>
        <v>Dirección General De Programación Y Operaciones Del Tesoro</v>
      </c>
      <c r="C1621" s="126">
        <v>42781</v>
      </c>
      <c r="D1621" s="126" t="s">
        <v>5202</v>
      </c>
      <c r="E1621" s="127" t="s">
        <v>3</v>
      </c>
      <c r="F1621" s="127">
        <v>1476531</v>
      </c>
      <c r="G1621" s="127"/>
      <c r="H1621" s="335" t="s">
        <v>5203</v>
      </c>
      <c r="I1621" s="128">
        <v>0</v>
      </c>
      <c r="J1621" s="128">
        <v>274.22000000000003</v>
      </c>
      <c r="K1621" s="129">
        <f t="shared" si="25"/>
        <v>274.22000000000003</v>
      </c>
      <c r="L1621" s="130" t="s">
        <v>1420</v>
      </c>
    </row>
    <row r="1622" spans="1:12" ht="33.75">
      <c r="A1622" s="334" t="s">
        <v>626</v>
      </c>
      <c r="B1622" s="125" t="str">
        <f>+VLOOKUP(A1622,'[1]LISTA FILTRADO'!$A$2:$B$620,2,FALSE)</f>
        <v>Dirección General De Programación Y Operaciones Del Tesoro</v>
      </c>
      <c r="C1622" s="126">
        <v>42781</v>
      </c>
      <c r="D1622" s="126" t="s">
        <v>5204</v>
      </c>
      <c r="E1622" s="127" t="s">
        <v>3</v>
      </c>
      <c r="F1622" s="127">
        <v>1476539</v>
      </c>
      <c r="G1622" s="127"/>
      <c r="H1622" s="335" t="s">
        <v>5205</v>
      </c>
      <c r="I1622" s="128">
        <v>0</v>
      </c>
      <c r="J1622" s="128">
        <v>113050.28</v>
      </c>
      <c r="K1622" s="129">
        <f t="shared" si="25"/>
        <v>113050.28</v>
      </c>
      <c r="L1622" s="130" t="s">
        <v>1420</v>
      </c>
    </row>
    <row r="1623" spans="1:12" ht="33.75">
      <c r="A1623" s="334" t="s">
        <v>626</v>
      </c>
      <c r="B1623" s="125" t="str">
        <f>+VLOOKUP(A1623,'[1]LISTA FILTRADO'!$A$2:$B$620,2,FALSE)</f>
        <v>Dirección General De Programación Y Operaciones Del Tesoro</v>
      </c>
      <c r="C1623" s="126">
        <v>42781</v>
      </c>
      <c r="D1623" s="126" t="s">
        <v>5206</v>
      </c>
      <c r="E1623" s="127" t="s">
        <v>3</v>
      </c>
      <c r="F1623" s="127">
        <v>1476552</v>
      </c>
      <c r="G1623" s="127"/>
      <c r="H1623" s="335" t="s">
        <v>5207</v>
      </c>
      <c r="I1623" s="128">
        <v>0</v>
      </c>
      <c r="J1623" s="128">
        <v>267</v>
      </c>
      <c r="K1623" s="129">
        <f t="shared" si="25"/>
        <v>267</v>
      </c>
      <c r="L1623" s="130" t="s">
        <v>1420</v>
      </c>
    </row>
    <row r="1624" spans="1:12" ht="33.75">
      <c r="A1624" s="334">
        <v>46</v>
      </c>
      <c r="B1624" s="125" t="str">
        <f>+VLOOKUP(A1624,'[1]LISTA FILTRADO'!$A$2:$B$620,2,FALSE)</f>
        <v>Ministerio De Salud</v>
      </c>
      <c r="C1624" s="126">
        <v>42781</v>
      </c>
      <c r="D1624" s="126" t="s">
        <v>5208</v>
      </c>
      <c r="E1624" s="127" t="s">
        <v>3</v>
      </c>
      <c r="F1624" s="127">
        <v>1476571</v>
      </c>
      <c r="G1624" s="127"/>
      <c r="H1624" s="335" t="s">
        <v>5209</v>
      </c>
      <c r="I1624" s="128">
        <v>0</v>
      </c>
      <c r="J1624" s="128">
        <v>9413.19</v>
      </c>
      <c r="K1624" s="129">
        <f t="shared" si="25"/>
        <v>9413.19</v>
      </c>
      <c r="L1624" s="130" t="s">
        <v>1420</v>
      </c>
    </row>
    <row r="1625" spans="1:12" ht="33.75">
      <c r="A1625" s="334" t="s">
        <v>626</v>
      </c>
      <c r="B1625" s="125" t="str">
        <f>+VLOOKUP(A1625,'[1]LISTA FILTRADO'!$A$2:$B$620,2,FALSE)</f>
        <v>Dirección General De Programación Y Operaciones Del Tesoro</v>
      </c>
      <c r="C1625" s="126">
        <v>42782</v>
      </c>
      <c r="D1625" s="126" t="s">
        <v>5210</v>
      </c>
      <c r="E1625" s="127" t="s">
        <v>3</v>
      </c>
      <c r="F1625" s="127">
        <v>1476813</v>
      </c>
      <c r="G1625" s="127"/>
      <c r="H1625" s="335" t="s">
        <v>5211</v>
      </c>
      <c r="I1625" s="128">
        <v>0</v>
      </c>
      <c r="J1625" s="128">
        <v>6419</v>
      </c>
      <c r="K1625" s="129">
        <f t="shared" si="25"/>
        <v>6419</v>
      </c>
      <c r="L1625" s="130" t="s">
        <v>1420</v>
      </c>
    </row>
    <row r="1626" spans="1:12" ht="33.75">
      <c r="A1626" s="334" t="s">
        <v>626</v>
      </c>
      <c r="B1626" s="125" t="str">
        <f>+VLOOKUP(A1626,'[1]LISTA FILTRADO'!$A$2:$B$620,2,FALSE)</f>
        <v>Dirección General De Programación Y Operaciones Del Tesoro</v>
      </c>
      <c r="C1626" s="126">
        <v>42782</v>
      </c>
      <c r="D1626" s="126" t="s">
        <v>5212</v>
      </c>
      <c r="E1626" s="127" t="s">
        <v>3</v>
      </c>
      <c r="F1626" s="127">
        <v>1476847</v>
      </c>
      <c r="G1626" s="127"/>
      <c r="H1626" s="335" t="s">
        <v>5213</v>
      </c>
      <c r="I1626" s="128">
        <v>0</v>
      </c>
      <c r="J1626" s="128">
        <v>7130</v>
      </c>
      <c r="K1626" s="129">
        <f t="shared" si="25"/>
        <v>7130</v>
      </c>
      <c r="L1626" s="130" t="s">
        <v>1420</v>
      </c>
    </row>
    <row r="1627" spans="1:12" ht="33.75">
      <c r="A1627" s="334" t="s">
        <v>626</v>
      </c>
      <c r="B1627" s="125" t="str">
        <f>+VLOOKUP(A1627,'[1]LISTA FILTRADO'!$A$2:$B$620,2,FALSE)</f>
        <v>Dirección General De Programación Y Operaciones Del Tesoro</v>
      </c>
      <c r="C1627" s="126">
        <v>42782</v>
      </c>
      <c r="D1627" s="126" t="s">
        <v>5214</v>
      </c>
      <c r="E1627" s="127" t="s">
        <v>3</v>
      </c>
      <c r="F1627" s="127">
        <v>1476848</v>
      </c>
      <c r="G1627" s="127"/>
      <c r="H1627" s="335" t="s">
        <v>5215</v>
      </c>
      <c r="I1627" s="128">
        <v>0</v>
      </c>
      <c r="J1627" s="128">
        <v>8297.41</v>
      </c>
      <c r="K1627" s="129">
        <f t="shared" si="25"/>
        <v>8297.41</v>
      </c>
      <c r="L1627" s="130" t="s">
        <v>1420</v>
      </c>
    </row>
    <row r="1628" spans="1:12" ht="33.75">
      <c r="A1628" s="334" t="s">
        <v>626</v>
      </c>
      <c r="B1628" s="125" t="str">
        <f>+VLOOKUP(A1628,'[1]LISTA FILTRADO'!$A$2:$B$620,2,FALSE)</f>
        <v>Dirección General De Programación Y Operaciones Del Tesoro</v>
      </c>
      <c r="C1628" s="126">
        <v>42782</v>
      </c>
      <c r="D1628" s="126" t="s">
        <v>5216</v>
      </c>
      <c r="E1628" s="127" t="s">
        <v>3</v>
      </c>
      <c r="F1628" s="127">
        <v>1476849</v>
      </c>
      <c r="G1628" s="127"/>
      <c r="H1628" s="335" t="s">
        <v>5217</v>
      </c>
      <c r="I1628" s="128">
        <v>0</v>
      </c>
      <c r="J1628" s="128">
        <v>5567.77</v>
      </c>
      <c r="K1628" s="129">
        <f t="shared" si="25"/>
        <v>5567.77</v>
      </c>
      <c r="L1628" s="130" t="s">
        <v>1420</v>
      </c>
    </row>
    <row r="1629" spans="1:12" ht="33.75">
      <c r="A1629" s="334" t="s">
        <v>626</v>
      </c>
      <c r="B1629" s="125" t="str">
        <f>+VLOOKUP(A1629,'[1]LISTA FILTRADO'!$A$2:$B$620,2,FALSE)</f>
        <v>Dirección General De Programación Y Operaciones Del Tesoro</v>
      </c>
      <c r="C1629" s="126">
        <v>42782</v>
      </c>
      <c r="D1629" s="126" t="s">
        <v>5218</v>
      </c>
      <c r="E1629" s="127" t="s">
        <v>3</v>
      </c>
      <c r="F1629" s="127">
        <v>1476850</v>
      </c>
      <c r="G1629" s="127"/>
      <c r="H1629" s="335" t="s">
        <v>5219</v>
      </c>
      <c r="I1629" s="128">
        <v>0</v>
      </c>
      <c r="J1629" s="128">
        <v>1000.21</v>
      </c>
      <c r="K1629" s="129">
        <f t="shared" si="25"/>
        <v>1000.21</v>
      </c>
      <c r="L1629" s="130" t="s">
        <v>1420</v>
      </c>
    </row>
    <row r="1630" spans="1:12" ht="33.75">
      <c r="A1630" s="334" t="s">
        <v>626</v>
      </c>
      <c r="B1630" s="125" t="str">
        <f>+VLOOKUP(A1630,'[1]LISTA FILTRADO'!$A$2:$B$620,2,FALSE)</f>
        <v>Dirección General De Programación Y Operaciones Del Tesoro</v>
      </c>
      <c r="C1630" s="126">
        <v>42782</v>
      </c>
      <c r="D1630" s="126" t="s">
        <v>5220</v>
      </c>
      <c r="E1630" s="127" t="s">
        <v>3</v>
      </c>
      <c r="F1630" s="127">
        <v>1476852</v>
      </c>
      <c r="G1630" s="127"/>
      <c r="H1630" s="335" t="s">
        <v>5221</v>
      </c>
      <c r="I1630" s="128">
        <v>0</v>
      </c>
      <c r="J1630" s="128">
        <v>872.39</v>
      </c>
      <c r="K1630" s="129">
        <f t="shared" si="25"/>
        <v>872.39</v>
      </c>
      <c r="L1630" s="130" t="s">
        <v>1420</v>
      </c>
    </row>
    <row r="1631" spans="1:12" ht="33.75">
      <c r="A1631" s="334" t="s">
        <v>626</v>
      </c>
      <c r="B1631" s="125" t="str">
        <f>+VLOOKUP(A1631,'[1]LISTA FILTRADO'!$A$2:$B$620,2,FALSE)</f>
        <v>Dirección General De Programación Y Operaciones Del Tesoro</v>
      </c>
      <c r="C1631" s="126">
        <v>42782</v>
      </c>
      <c r="D1631" s="126" t="s">
        <v>5222</v>
      </c>
      <c r="E1631" s="127" t="s">
        <v>3</v>
      </c>
      <c r="F1631" s="127">
        <v>1476856</v>
      </c>
      <c r="G1631" s="127"/>
      <c r="H1631" s="335" t="s">
        <v>5223</v>
      </c>
      <c r="I1631" s="128">
        <v>0</v>
      </c>
      <c r="J1631" s="128">
        <v>1601.75</v>
      </c>
      <c r="K1631" s="129">
        <f t="shared" si="25"/>
        <v>1601.75</v>
      </c>
      <c r="L1631" s="130" t="s">
        <v>1420</v>
      </c>
    </row>
    <row r="1632" spans="1:12" ht="33.75">
      <c r="A1632" s="334" t="s">
        <v>626</v>
      </c>
      <c r="B1632" s="125" t="str">
        <f>+VLOOKUP(A1632,'[1]LISTA FILTRADO'!$A$2:$B$620,2,FALSE)</f>
        <v>Dirección General De Programación Y Operaciones Del Tesoro</v>
      </c>
      <c r="C1632" s="126">
        <v>42782</v>
      </c>
      <c r="D1632" s="126" t="s">
        <v>5224</v>
      </c>
      <c r="E1632" s="127" t="s">
        <v>3</v>
      </c>
      <c r="F1632" s="127">
        <v>1476857</v>
      </c>
      <c r="G1632" s="127"/>
      <c r="H1632" s="335" t="s">
        <v>5225</v>
      </c>
      <c r="I1632" s="128">
        <v>0</v>
      </c>
      <c r="J1632" s="128">
        <v>43000.05</v>
      </c>
      <c r="K1632" s="129">
        <f t="shared" si="25"/>
        <v>43000.05</v>
      </c>
      <c r="L1632" s="130" t="s">
        <v>1420</v>
      </c>
    </row>
    <row r="1633" spans="1:12" ht="22.5">
      <c r="A1633" s="334">
        <v>574</v>
      </c>
      <c r="B1633" s="125" t="str">
        <f>+VLOOKUP(A1633,'[1]LISTA FILTRADO'!$A$2:$B$620,2,FALSE)</f>
        <v>Lácteos De Bolivia</v>
      </c>
      <c r="C1633" s="126">
        <v>42782</v>
      </c>
      <c r="D1633" s="126" t="s">
        <v>5226</v>
      </c>
      <c r="E1633" s="127" t="s">
        <v>3</v>
      </c>
      <c r="F1633" s="127">
        <v>1476772</v>
      </c>
      <c r="G1633" s="127"/>
      <c r="H1633" s="335" t="s">
        <v>5227</v>
      </c>
      <c r="I1633" s="128">
        <v>0</v>
      </c>
      <c r="J1633" s="128">
        <v>12777</v>
      </c>
      <c r="K1633" s="129">
        <f t="shared" si="25"/>
        <v>12777</v>
      </c>
      <c r="L1633" s="130" t="s">
        <v>1420</v>
      </c>
    </row>
    <row r="1634" spans="1:12" ht="33.75">
      <c r="A1634" s="334" t="s">
        <v>626</v>
      </c>
      <c r="B1634" s="125" t="str">
        <f>+VLOOKUP(A1634,'[1]LISTA FILTRADO'!$A$2:$B$620,2,FALSE)</f>
        <v>Dirección General De Programación Y Operaciones Del Tesoro</v>
      </c>
      <c r="C1634" s="126">
        <v>42782</v>
      </c>
      <c r="D1634" s="126" t="s">
        <v>5228</v>
      </c>
      <c r="E1634" s="127" t="s">
        <v>3</v>
      </c>
      <c r="F1634" s="127">
        <v>1476812</v>
      </c>
      <c r="G1634" s="127"/>
      <c r="H1634" s="335" t="s">
        <v>5229</v>
      </c>
      <c r="I1634" s="128">
        <v>0</v>
      </c>
      <c r="J1634" s="128">
        <v>11323.35</v>
      </c>
      <c r="K1634" s="129">
        <f t="shared" si="25"/>
        <v>11323.35</v>
      </c>
      <c r="L1634" s="130" t="s">
        <v>1420</v>
      </c>
    </row>
    <row r="1635" spans="1:12" ht="33.75">
      <c r="A1635" s="334" t="s">
        <v>626</v>
      </c>
      <c r="B1635" s="125" t="str">
        <f>+VLOOKUP(A1635,'[1]LISTA FILTRADO'!$A$2:$B$620,2,FALSE)</f>
        <v>Dirección General De Programación Y Operaciones Del Tesoro</v>
      </c>
      <c r="C1635" s="126">
        <v>42782</v>
      </c>
      <c r="D1635" s="126" t="s">
        <v>5230</v>
      </c>
      <c r="E1635" s="127" t="s">
        <v>3</v>
      </c>
      <c r="F1635" s="127">
        <v>1476825</v>
      </c>
      <c r="G1635" s="127"/>
      <c r="H1635" s="335" t="s">
        <v>5231</v>
      </c>
      <c r="I1635" s="128">
        <v>0</v>
      </c>
      <c r="J1635" s="128">
        <v>199.75</v>
      </c>
      <c r="K1635" s="129">
        <f t="shared" si="25"/>
        <v>199.75</v>
      </c>
      <c r="L1635" s="130" t="s">
        <v>1420</v>
      </c>
    </row>
    <row r="1636" spans="1:12" ht="33.75">
      <c r="A1636" s="334" t="s">
        <v>626</v>
      </c>
      <c r="B1636" s="125" t="str">
        <f>+VLOOKUP(A1636,'[1]LISTA FILTRADO'!$A$2:$B$620,2,FALSE)</f>
        <v>Dirección General De Programación Y Operaciones Del Tesoro</v>
      </c>
      <c r="C1636" s="126">
        <v>42782</v>
      </c>
      <c r="D1636" s="126" t="s">
        <v>5232</v>
      </c>
      <c r="E1636" s="127" t="s">
        <v>3</v>
      </c>
      <c r="F1636" s="127">
        <v>1476916</v>
      </c>
      <c r="G1636" s="127"/>
      <c r="H1636" s="335" t="s">
        <v>5233</v>
      </c>
      <c r="I1636" s="128">
        <v>0</v>
      </c>
      <c r="J1636" s="128">
        <v>1200</v>
      </c>
      <c r="K1636" s="129">
        <f t="shared" si="25"/>
        <v>1200</v>
      </c>
      <c r="L1636" s="130" t="s">
        <v>1420</v>
      </c>
    </row>
    <row r="1637" spans="1:12" ht="33.75">
      <c r="A1637" s="334" t="s">
        <v>626</v>
      </c>
      <c r="B1637" s="125" t="str">
        <f>+VLOOKUP(A1637,'[1]LISTA FILTRADO'!$A$2:$B$620,2,FALSE)</f>
        <v>Dirección General De Programación Y Operaciones Del Tesoro</v>
      </c>
      <c r="C1637" s="126">
        <v>42782</v>
      </c>
      <c r="D1637" s="126" t="s">
        <v>5234</v>
      </c>
      <c r="E1637" s="127" t="s">
        <v>3</v>
      </c>
      <c r="F1637" s="127">
        <v>1476938</v>
      </c>
      <c r="G1637" s="127"/>
      <c r="H1637" s="335" t="s">
        <v>5235</v>
      </c>
      <c r="I1637" s="128">
        <v>0</v>
      </c>
      <c r="J1637" s="128">
        <v>375</v>
      </c>
      <c r="K1637" s="129">
        <f t="shared" si="25"/>
        <v>375</v>
      </c>
      <c r="L1637" s="130" t="s">
        <v>1420</v>
      </c>
    </row>
    <row r="1638" spans="1:12" ht="33.75">
      <c r="A1638" s="334" t="s">
        <v>626</v>
      </c>
      <c r="B1638" s="125" t="str">
        <f>+VLOOKUP(A1638,'[1]LISTA FILTRADO'!$A$2:$B$620,2,FALSE)</f>
        <v>Dirección General De Programación Y Operaciones Del Tesoro</v>
      </c>
      <c r="C1638" s="126">
        <v>42782</v>
      </c>
      <c r="D1638" s="126" t="s">
        <v>5236</v>
      </c>
      <c r="E1638" s="127" t="s">
        <v>3</v>
      </c>
      <c r="F1638" s="127">
        <v>1476940</v>
      </c>
      <c r="G1638" s="127"/>
      <c r="H1638" s="335" t="s">
        <v>5237</v>
      </c>
      <c r="I1638" s="128">
        <v>0</v>
      </c>
      <c r="J1638" s="128">
        <v>450</v>
      </c>
      <c r="K1638" s="129">
        <f t="shared" si="25"/>
        <v>450</v>
      </c>
      <c r="L1638" s="130" t="s">
        <v>1420</v>
      </c>
    </row>
    <row r="1639" spans="1:12" ht="22.5">
      <c r="A1639" s="334">
        <v>132</v>
      </c>
      <c r="B1639" s="125" t="str">
        <f>+VLOOKUP(A1639,'[1]LISTA FILTRADO'!$A$2:$B$620,2,FALSE)</f>
        <v>Servicio De Desarrollo De Las Empresas Púb. Productivas</v>
      </c>
      <c r="C1639" s="126">
        <v>42782</v>
      </c>
      <c r="D1639" s="126" t="s">
        <v>5238</v>
      </c>
      <c r="E1639" s="127" t="s">
        <v>3</v>
      </c>
      <c r="F1639" s="127">
        <v>1476965</v>
      </c>
      <c r="G1639" s="127"/>
      <c r="H1639" s="335" t="s">
        <v>5239</v>
      </c>
      <c r="I1639" s="128">
        <v>0</v>
      </c>
      <c r="J1639" s="128">
        <v>57</v>
      </c>
      <c r="K1639" s="129">
        <f t="shared" si="25"/>
        <v>57</v>
      </c>
      <c r="L1639" s="130" t="s">
        <v>1420</v>
      </c>
    </row>
    <row r="1640" spans="1:12" ht="22.5">
      <c r="A1640" s="334">
        <v>132</v>
      </c>
      <c r="B1640" s="125" t="str">
        <f>+VLOOKUP(A1640,'[1]LISTA FILTRADO'!$A$2:$B$620,2,FALSE)</f>
        <v>Servicio De Desarrollo De Las Empresas Púb. Productivas</v>
      </c>
      <c r="C1640" s="126">
        <v>42782</v>
      </c>
      <c r="D1640" s="126" t="s">
        <v>5240</v>
      </c>
      <c r="E1640" s="127" t="s">
        <v>3</v>
      </c>
      <c r="F1640" s="127">
        <v>1476966</v>
      </c>
      <c r="G1640" s="127"/>
      <c r="H1640" s="335" t="s">
        <v>5241</v>
      </c>
      <c r="I1640" s="128">
        <v>0</v>
      </c>
      <c r="J1640" s="128">
        <v>5074.47</v>
      </c>
      <c r="K1640" s="129">
        <f t="shared" si="25"/>
        <v>5074.47</v>
      </c>
      <c r="L1640" s="130" t="s">
        <v>1420</v>
      </c>
    </row>
    <row r="1641" spans="1:12" ht="33.75">
      <c r="A1641" s="334" t="s">
        <v>626</v>
      </c>
      <c r="B1641" s="125" t="str">
        <f>+VLOOKUP(A1641,'[1]LISTA FILTRADO'!$A$2:$B$620,2,FALSE)</f>
        <v>Dirección General De Programación Y Operaciones Del Tesoro</v>
      </c>
      <c r="C1641" s="126">
        <v>42782</v>
      </c>
      <c r="D1641" s="126" t="s">
        <v>5242</v>
      </c>
      <c r="E1641" s="127" t="s">
        <v>3</v>
      </c>
      <c r="F1641" s="127">
        <v>1476985</v>
      </c>
      <c r="G1641" s="127"/>
      <c r="H1641" s="335" t="s">
        <v>5243</v>
      </c>
      <c r="I1641" s="128">
        <v>0</v>
      </c>
      <c r="J1641" s="128">
        <v>439.6</v>
      </c>
      <c r="K1641" s="129">
        <f t="shared" si="25"/>
        <v>439.6</v>
      </c>
      <c r="L1641" s="130" t="s">
        <v>1420</v>
      </c>
    </row>
    <row r="1642" spans="1:12" ht="33.75">
      <c r="A1642" s="334">
        <v>130</v>
      </c>
      <c r="B1642" s="125" t="str">
        <f>+VLOOKUP(A1642,'[1]LISTA FILTRADO'!$A$2:$B$620,2,FALSE)</f>
        <v>Fondo De Financiamiento Para La Minería</v>
      </c>
      <c r="C1642" s="126">
        <v>42783</v>
      </c>
      <c r="D1642" s="126" t="s">
        <v>5244</v>
      </c>
      <c r="E1642" s="127" t="s">
        <v>3</v>
      </c>
      <c r="F1642" s="127">
        <v>1477171</v>
      </c>
      <c r="G1642" s="127"/>
      <c r="H1642" s="335" t="s">
        <v>5245</v>
      </c>
      <c r="I1642" s="128">
        <v>0</v>
      </c>
      <c r="J1642" s="128">
        <v>183960.15</v>
      </c>
      <c r="K1642" s="129">
        <f t="shared" si="25"/>
        <v>183960.15</v>
      </c>
      <c r="L1642" s="130" t="s">
        <v>1420</v>
      </c>
    </row>
    <row r="1643" spans="1:12" ht="22.5">
      <c r="A1643" s="334">
        <v>130</v>
      </c>
      <c r="B1643" s="125" t="str">
        <f>+VLOOKUP(A1643,'[1]LISTA FILTRADO'!$A$2:$B$620,2,FALSE)</f>
        <v>Fondo De Financiamiento Para La Minería</v>
      </c>
      <c r="C1643" s="126">
        <v>42783</v>
      </c>
      <c r="D1643" s="126" t="s">
        <v>5246</v>
      </c>
      <c r="E1643" s="127" t="s">
        <v>3</v>
      </c>
      <c r="F1643" s="127">
        <v>1477172</v>
      </c>
      <c r="G1643" s="127"/>
      <c r="H1643" s="335" t="s">
        <v>5247</v>
      </c>
      <c r="I1643" s="128">
        <v>0</v>
      </c>
      <c r="J1643" s="128">
        <v>688336.35</v>
      </c>
      <c r="K1643" s="129">
        <f t="shared" si="25"/>
        <v>688336.35</v>
      </c>
      <c r="L1643" s="130" t="s">
        <v>1420</v>
      </c>
    </row>
    <row r="1644" spans="1:12" ht="22.5">
      <c r="A1644" s="334">
        <v>291</v>
      </c>
      <c r="B1644" s="125" t="str">
        <f>+VLOOKUP(A1644,'[1]LISTA FILTRADO'!$A$2:$B$620,2,FALSE)</f>
        <v>Administradora Boliviana De Carreteras</v>
      </c>
      <c r="C1644" s="126">
        <v>42783</v>
      </c>
      <c r="D1644" s="126" t="s">
        <v>5248</v>
      </c>
      <c r="E1644" s="127" t="s">
        <v>3</v>
      </c>
      <c r="F1644" s="127">
        <v>1477221</v>
      </c>
      <c r="G1644" s="127"/>
      <c r="H1644" s="335" t="s">
        <v>5249</v>
      </c>
      <c r="I1644" s="128">
        <v>0</v>
      </c>
      <c r="J1644" s="128">
        <v>4225.8500000000004</v>
      </c>
      <c r="K1644" s="129">
        <f t="shared" si="25"/>
        <v>4225.8500000000004</v>
      </c>
      <c r="L1644" s="130" t="s">
        <v>1420</v>
      </c>
    </row>
    <row r="1645" spans="1:12" ht="33.75">
      <c r="A1645" s="334">
        <v>16</v>
      </c>
      <c r="B1645" s="125" t="str">
        <f>+VLOOKUP(A1645,'[1]LISTA FILTRADO'!$A$2:$B$620,2,FALSE)</f>
        <v>Ministerio De Educación</v>
      </c>
      <c r="C1645" s="126">
        <v>42783</v>
      </c>
      <c r="D1645" s="126" t="s">
        <v>5250</v>
      </c>
      <c r="E1645" s="127" t="s">
        <v>3</v>
      </c>
      <c r="F1645" s="127">
        <v>1477261</v>
      </c>
      <c r="G1645" s="127"/>
      <c r="H1645" s="335" t="s">
        <v>5251</v>
      </c>
      <c r="I1645" s="128">
        <v>0</v>
      </c>
      <c r="J1645" s="128">
        <v>8474</v>
      </c>
      <c r="K1645" s="129">
        <f t="shared" si="25"/>
        <v>8474</v>
      </c>
      <c r="L1645" s="130" t="s">
        <v>1420</v>
      </c>
    </row>
    <row r="1646" spans="1:12" ht="33.75">
      <c r="A1646" s="334" t="s">
        <v>626</v>
      </c>
      <c r="B1646" s="125" t="str">
        <f>+VLOOKUP(A1646,'[1]LISTA FILTRADO'!$A$2:$B$620,2,FALSE)</f>
        <v>Dirección General De Programación Y Operaciones Del Tesoro</v>
      </c>
      <c r="C1646" s="126">
        <v>42783</v>
      </c>
      <c r="D1646" s="126" t="s">
        <v>5252</v>
      </c>
      <c r="E1646" s="127" t="s">
        <v>3</v>
      </c>
      <c r="F1646" s="127">
        <v>1477211</v>
      </c>
      <c r="G1646" s="127"/>
      <c r="H1646" s="335" t="s">
        <v>5253</v>
      </c>
      <c r="I1646" s="128">
        <v>0</v>
      </c>
      <c r="J1646" s="128">
        <v>14204.77</v>
      </c>
      <c r="K1646" s="129">
        <f t="shared" si="25"/>
        <v>14204.77</v>
      </c>
      <c r="L1646" s="130" t="s">
        <v>1420</v>
      </c>
    </row>
    <row r="1647" spans="1:12" ht="33.75">
      <c r="A1647" s="334" t="s">
        <v>626</v>
      </c>
      <c r="B1647" s="125" t="str">
        <f>+VLOOKUP(A1647,'[1]LISTA FILTRADO'!$A$2:$B$620,2,FALSE)</f>
        <v>Dirección General De Programación Y Operaciones Del Tesoro</v>
      </c>
      <c r="C1647" s="126">
        <v>42783</v>
      </c>
      <c r="D1647" s="126" t="s">
        <v>5254</v>
      </c>
      <c r="E1647" s="127" t="s">
        <v>3</v>
      </c>
      <c r="F1647" s="127">
        <v>1477214</v>
      </c>
      <c r="G1647" s="127"/>
      <c r="H1647" s="335" t="s">
        <v>5255</v>
      </c>
      <c r="I1647" s="128">
        <v>0</v>
      </c>
      <c r="J1647" s="128">
        <v>209</v>
      </c>
      <c r="K1647" s="129">
        <f t="shared" si="25"/>
        <v>209</v>
      </c>
      <c r="L1647" s="130" t="s">
        <v>1420</v>
      </c>
    </row>
    <row r="1648" spans="1:12" ht="22.5">
      <c r="A1648" s="334">
        <v>15</v>
      </c>
      <c r="B1648" s="125" t="str">
        <f>+VLOOKUP(A1648,'[1]LISTA FILTRADO'!$A$2:$B$620,2,FALSE)</f>
        <v>Ministerio De Gobierno</v>
      </c>
      <c r="C1648" s="126">
        <v>42783</v>
      </c>
      <c r="D1648" s="126" t="s">
        <v>5256</v>
      </c>
      <c r="E1648" s="127" t="s">
        <v>3</v>
      </c>
      <c r="F1648" s="127">
        <v>1477456</v>
      </c>
      <c r="G1648" s="127"/>
      <c r="H1648" s="335" t="s">
        <v>5257</v>
      </c>
      <c r="I1648" s="128">
        <v>0</v>
      </c>
      <c r="J1648" s="128">
        <v>0.44</v>
      </c>
      <c r="K1648" s="129">
        <f t="shared" si="25"/>
        <v>0.44</v>
      </c>
      <c r="L1648" s="130" t="s">
        <v>1420</v>
      </c>
    </row>
    <row r="1649" spans="1:12" ht="22.5">
      <c r="A1649" s="334">
        <v>15</v>
      </c>
      <c r="B1649" s="125" t="str">
        <f>+VLOOKUP(A1649,'[1]LISTA FILTRADO'!$A$2:$B$620,2,FALSE)</f>
        <v>Ministerio De Gobierno</v>
      </c>
      <c r="C1649" s="126">
        <v>42783</v>
      </c>
      <c r="D1649" s="126" t="s">
        <v>5258</v>
      </c>
      <c r="E1649" s="127" t="s">
        <v>3</v>
      </c>
      <c r="F1649" s="127">
        <v>1477458</v>
      </c>
      <c r="G1649" s="127"/>
      <c r="H1649" s="335" t="s">
        <v>5259</v>
      </c>
      <c r="I1649" s="128">
        <v>0</v>
      </c>
      <c r="J1649" s="128">
        <v>39.04</v>
      </c>
      <c r="K1649" s="129">
        <f t="shared" si="25"/>
        <v>39.04</v>
      </c>
      <c r="L1649" s="130" t="s">
        <v>1420</v>
      </c>
    </row>
    <row r="1650" spans="1:12" ht="22.5">
      <c r="A1650" s="334">
        <v>15</v>
      </c>
      <c r="B1650" s="125" t="str">
        <f>+VLOOKUP(A1650,'[1]LISTA FILTRADO'!$A$2:$B$620,2,FALSE)</f>
        <v>Ministerio De Gobierno</v>
      </c>
      <c r="C1650" s="126">
        <v>42783</v>
      </c>
      <c r="D1650" s="126" t="s">
        <v>5260</v>
      </c>
      <c r="E1650" s="127" t="s">
        <v>3</v>
      </c>
      <c r="F1650" s="127">
        <v>1477462</v>
      </c>
      <c r="G1650" s="127"/>
      <c r="H1650" s="335" t="s">
        <v>5261</v>
      </c>
      <c r="I1650" s="128">
        <v>0</v>
      </c>
      <c r="J1650" s="128">
        <v>39.51</v>
      </c>
      <c r="K1650" s="129">
        <f t="shared" si="25"/>
        <v>39.51</v>
      </c>
      <c r="L1650" s="130" t="s">
        <v>1420</v>
      </c>
    </row>
    <row r="1651" spans="1:12" ht="33.75">
      <c r="A1651" s="334">
        <v>15</v>
      </c>
      <c r="B1651" s="125" t="str">
        <f>+VLOOKUP(A1651,'[1]LISTA FILTRADO'!$A$2:$B$620,2,FALSE)</f>
        <v>Ministerio De Gobierno</v>
      </c>
      <c r="C1651" s="126">
        <v>42783</v>
      </c>
      <c r="D1651" s="126" t="s">
        <v>5262</v>
      </c>
      <c r="E1651" s="127" t="s">
        <v>3</v>
      </c>
      <c r="F1651" s="127">
        <v>1477465</v>
      </c>
      <c r="G1651" s="127"/>
      <c r="H1651" s="335" t="s">
        <v>5263</v>
      </c>
      <c r="I1651" s="128">
        <v>0</v>
      </c>
      <c r="J1651" s="128">
        <v>1.21</v>
      </c>
      <c r="K1651" s="129">
        <f t="shared" si="25"/>
        <v>1.21</v>
      </c>
      <c r="L1651" s="130" t="s">
        <v>1420</v>
      </c>
    </row>
    <row r="1652" spans="1:12" ht="33.75">
      <c r="A1652" s="334" t="s">
        <v>626</v>
      </c>
      <c r="B1652" s="125" t="str">
        <f>+VLOOKUP(A1652,'[1]LISTA FILTRADO'!$A$2:$B$620,2,FALSE)</f>
        <v>Dirección General De Programación Y Operaciones Del Tesoro</v>
      </c>
      <c r="C1652" s="126">
        <v>42783</v>
      </c>
      <c r="D1652" s="126" t="s">
        <v>5264</v>
      </c>
      <c r="E1652" s="127" t="s">
        <v>3</v>
      </c>
      <c r="F1652" s="127">
        <v>1477466</v>
      </c>
      <c r="G1652" s="127"/>
      <c r="H1652" s="335" t="s">
        <v>5265</v>
      </c>
      <c r="I1652" s="128">
        <v>0</v>
      </c>
      <c r="J1652" s="128">
        <v>8</v>
      </c>
      <c r="K1652" s="129">
        <f t="shared" si="25"/>
        <v>8</v>
      </c>
      <c r="L1652" s="130" t="s">
        <v>1420</v>
      </c>
    </row>
    <row r="1653" spans="1:12" ht="33.75">
      <c r="A1653" s="334">
        <v>15</v>
      </c>
      <c r="B1653" s="125" t="str">
        <f>+VLOOKUP(A1653,'[1]LISTA FILTRADO'!$A$2:$B$620,2,FALSE)</f>
        <v>Ministerio De Gobierno</v>
      </c>
      <c r="C1653" s="126">
        <v>42783</v>
      </c>
      <c r="D1653" s="126" t="s">
        <v>5266</v>
      </c>
      <c r="E1653" s="127" t="s">
        <v>3</v>
      </c>
      <c r="F1653" s="127">
        <v>1477467</v>
      </c>
      <c r="G1653" s="127"/>
      <c r="H1653" s="335" t="s">
        <v>5267</v>
      </c>
      <c r="I1653" s="128">
        <v>0</v>
      </c>
      <c r="J1653" s="128">
        <v>1.43</v>
      </c>
      <c r="K1653" s="129">
        <f t="shared" si="25"/>
        <v>1.43</v>
      </c>
      <c r="L1653" s="130" t="s">
        <v>1420</v>
      </c>
    </row>
    <row r="1654" spans="1:12" ht="33.75">
      <c r="A1654" s="334" t="s">
        <v>626</v>
      </c>
      <c r="B1654" s="125" t="str">
        <f>+VLOOKUP(A1654,'[1]LISTA FILTRADO'!$A$2:$B$620,2,FALSE)</f>
        <v>Dirección General De Programación Y Operaciones Del Tesoro</v>
      </c>
      <c r="C1654" s="126">
        <v>42783</v>
      </c>
      <c r="D1654" s="126" t="s">
        <v>5268</v>
      </c>
      <c r="E1654" s="127" t="s">
        <v>3</v>
      </c>
      <c r="F1654" s="127">
        <v>1477468</v>
      </c>
      <c r="G1654" s="127"/>
      <c r="H1654" s="335" t="s">
        <v>5269</v>
      </c>
      <c r="I1654" s="128">
        <v>0</v>
      </c>
      <c r="J1654" s="128">
        <v>20</v>
      </c>
      <c r="K1654" s="129">
        <f t="shared" si="25"/>
        <v>20</v>
      </c>
      <c r="L1654" s="130" t="s">
        <v>1420</v>
      </c>
    </row>
    <row r="1655" spans="1:12" ht="33.75">
      <c r="A1655" s="334" t="s">
        <v>626</v>
      </c>
      <c r="B1655" s="125" t="str">
        <f>+VLOOKUP(A1655,'[1]LISTA FILTRADO'!$A$2:$B$620,2,FALSE)</f>
        <v>Dirección General De Programación Y Operaciones Del Tesoro</v>
      </c>
      <c r="C1655" s="126">
        <v>42783</v>
      </c>
      <c r="D1655" s="126" t="s">
        <v>5270</v>
      </c>
      <c r="E1655" s="127" t="s">
        <v>3</v>
      </c>
      <c r="F1655" s="127">
        <v>1477471</v>
      </c>
      <c r="G1655" s="127"/>
      <c r="H1655" s="335" t="s">
        <v>5271</v>
      </c>
      <c r="I1655" s="128">
        <v>0</v>
      </c>
      <c r="J1655" s="128">
        <v>2.4700000000000002</v>
      </c>
      <c r="K1655" s="129">
        <f t="shared" si="25"/>
        <v>2.4700000000000002</v>
      </c>
      <c r="L1655" s="130" t="s">
        <v>1420</v>
      </c>
    </row>
    <row r="1656" spans="1:12" ht="33.75">
      <c r="A1656" s="334">
        <v>86</v>
      </c>
      <c r="B1656" s="125" t="str">
        <f>+VLOOKUP(A1656,'[1]LISTA FILTRADO'!$A$2:$B$620,2,FALSE)</f>
        <v>Ministerio De Medio Ambiente Y Agua</v>
      </c>
      <c r="C1656" s="126">
        <v>42786</v>
      </c>
      <c r="D1656" s="126" t="s">
        <v>5272</v>
      </c>
      <c r="E1656" s="127" t="s">
        <v>3</v>
      </c>
      <c r="F1656" s="127">
        <v>1477641</v>
      </c>
      <c r="G1656" s="127"/>
      <c r="H1656" s="335" t="s">
        <v>5273</v>
      </c>
      <c r="I1656" s="128">
        <v>0</v>
      </c>
      <c r="J1656" s="128">
        <v>90480</v>
      </c>
      <c r="K1656" s="129">
        <f t="shared" si="25"/>
        <v>90480</v>
      </c>
      <c r="L1656" s="130" t="s">
        <v>1420</v>
      </c>
    </row>
    <row r="1657" spans="1:12" ht="33.75">
      <c r="A1657" s="334" t="s">
        <v>626</v>
      </c>
      <c r="B1657" s="125" t="str">
        <f>+VLOOKUP(A1657,'[1]LISTA FILTRADO'!$A$2:$B$620,2,FALSE)</f>
        <v>Dirección General De Programación Y Operaciones Del Tesoro</v>
      </c>
      <c r="C1657" s="126">
        <v>42786</v>
      </c>
      <c r="D1657" s="126" t="s">
        <v>5274</v>
      </c>
      <c r="E1657" s="127" t="s">
        <v>3</v>
      </c>
      <c r="F1657" s="127">
        <v>1477654</v>
      </c>
      <c r="G1657" s="127"/>
      <c r="H1657" s="335" t="s">
        <v>5275</v>
      </c>
      <c r="I1657" s="128">
        <v>0</v>
      </c>
      <c r="J1657" s="128">
        <v>977.9</v>
      </c>
      <c r="K1657" s="129">
        <f t="shared" si="25"/>
        <v>977.9</v>
      </c>
      <c r="L1657" s="130" t="s">
        <v>1420</v>
      </c>
    </row>
    <row r="1658" spans="1:12" ht="33.75">
      <c r="A1658" s="334" t="s">
        <v>626</v>
      </c>
      <c r="B1658" s="125" t="str">
        <f>+VLOOKUP(A1658,'[1]LISTA FILTRADO'!$A$2:$B$620,2,FALSE)</f>
        <v>Dirección General De Programación Y Operaciones Del Tesoro</v>
      </c>
      <c r="C1658" s="126">
        <v>42786</v>
      </c>
      <c r="D1658" s="126" t="s">
        <v>5276</v>
      </c>
      <c r="E1658" s="127" t="s">
        <v>3</v>
      </c>
      <c r="F1658" s="127">
        <v>1477662</v>
      </c>
      <c r="G1658" s="127"/>
      <c r="H1658" s="335" t="s">
        <v>5277</v>
      </c>
      <c r="I1658" s="128">
        <v>0</v>
      </c>
      <c r="J1658" s="128">
        <v>7611.18</v>
      </c>
      <c r="K1658" s="129">
        <f t="shared" si="25"/>
        <v>7611.18</v>
      </c>
      <c r="L1658" s="130" t="s">
        <v>1420</v>
      </c>
    </row>
    <row r="1659" spans="1:12" ht="33.75">
      <c r="A1659" s="334" t="s">
        <v>626</v>
      </c>
      <c r="B1659" s="125" t="str">
        <f>+VLOOKUP(A1659,'[1]LISTA FILTRADO'!$A$2:$B$620,2,FALSE)</f>
        <v>Dirección General De Programación Y Operaciones Del Tesoro</v>
      </c>
      <c r="C1659" s="126">
        <v>42786</v>
      </c>
      <c r="D1659" s="126" t="s">
        <v>5278</v>
      </c>
      <c r="E1659" s="127" t="s">
        <v>3</v>
      </c>
      <c r="F1659" s="127">
        <v>1477663</v>
      </c>
      <c r="G1659" s="127"/>
      <c r="H1659" s="335" t="s">
        <v>5279</v>
      </c>
      <c r="I1659" s="128">
        <v>0</v>
      </c>
      <c r="J1659" s="128">
        <v>2923.13</v>
      </c>
      <c r="K1659" s="129">
        <f t="shared" si="25"/>
        <v>2923.13</v>
      </c>
      <c r="L1659" s="130" t="s">
        <v>1420</v>
      </c>
    </row>
    <row r="1660" spans="1:12" ht="33.75">
      <c r="A1660" s="334" t="s">
        <v>626</v>
      </c>
      <c r="B1660" s="125" t="str">
        <f>+VLOOKUP(A1660,'[1]LISTA FILTRADO'!$A$2:$B$620,2,FALSE)</f>
        <v>Dirección General De Programación Y Operaciones Del Tesoro</v>
      </c>
      <c r="C1660" s="126">
        <v>42786</v>
      </c>
      <c r="D1660" s="126" t="s">
        <v>5280</v>
      </c>
      <c r="E1660" s="127" t="s">
        <v>3</v>
      </c>
      <c r="F1660" s="127">
        <v>1477666</v>
      </c>
      <c r="G1660" s="127"/>
      <c r="H1660" s="335" t="s">
        <v>5281</v>
      </c>
      <c r="I1660" s="128">
        <v>0</v>
      </c>
      <c r="J1660" s="128">
        <v>8441.5</v>
      </c>
      <c r="K1660" s="129">
        <f t="shared" si="25"/>
        <v>8441.5</v>
      </c>
      <c r="L1660" s="130" t="s">
        <v>1420</v>
      </c>
    </row>
    <row r="1661" spans="1:12" ht="33.75">
      <c r="A1661" s="334" t="s">
        <v>626</v>
      </c>
      <c r="B1661" s="125" t="str">
        <f>+VLOOKUP(A1661,'[1]LISTA FILTRADO'!$A$2:$B$620,2,FALSE)</f>
        <v>Dirección General De Programación Y Operaciones Del Tesoro</v>
      </c>
      <c r="C1661" s="126">
        <v>42786</v>
      </c>
      <c r="D1661" s="126" t="s">
        <v>5282</v>
      </c>
      <c r="E1661" s="127" t="s">
        <v>3</v>
      </c>
      <c r="F1661" s="127">
        <v>1477688</v>
      </c>
      <c r="G1661" s="127"/>
      <c r="H1661" s="335" t="s">
        <v>5283</v>
      </c>
      <c r="I1661" s="128">
        <v>0</v>
      </c>
      <c r="J1661" s="128">
        <v>1516.86</v>
      </c>
      <c r="K1661" s="129">
        <f t="shared" si="25"/>
        <v>1516.86</v>
      </c>
      <c r="L1661" s="130" t="s">
        <v>1420</v>
      </c>
    </row>
    <row r="1662" spans="1:12" ht="33.75">
      <c r="A1662" s="334" t="s">
        <v>626</v>
      </c>
      <c r="B1662" s="125" t="str">
        <f>+VLOOKUP(A1662,'[1]LISTA FILTRADO'!$A$2:$B$620,2,FALSE)</f>
        <v>Dirección General De Programación Y Operaciones Del Tesoro</v>
      </c>
      <c r="C1662" s="126">
        <v>42786</v>
      </c>
      <c r="D1662" s="126" t="s">
        <v>5284</v>
      </c>
      <c r="E1662" s="127" t="s">
        <v>3</v>
      </c>
      <c r="F1662" s="127">
        <v>1477736</v>
      </c>
      <c r="G1662" s="127"/>
      <c r="H1662" s="335" t="s">
        <v>5285</v>
      </c>
      <c r="I1662" s="128">
        <v>0</v>
      </c>
      <c r="J1662" s="128">
        <v>571.65</v>
      </c>
      <c r="K1662" s="129">
        <f t="shared" si="25"/>
        <v>571.65</v>
      </c>
      <c r="L1662" s="130" t="s">
        <v>1420</v>
      </c>
    </row>
    <row r="1663" spans="1:12" ht="33.75">
      <c r="A1663" s="334">
        <v>20</v>
      </c>
      <c r="B1663" s="125" t="str">
        <f>+VLOOKUP(A1663,'[1]LISTA FILTRADO'!$A$2:$B$620,2,FALSE)</f>
        <v>Ministerio De Defensa</v>
      </c>
      <c r="C1663" s="126">
        <v>42786</v>
      </c>
      <c r="D1663" s="126" t="s">
        <v>5286</v>
      </c>
      <c r="E1663" s="127" t="s">
        <v>3</v>
      </c>
      <c r="F1663" s="127">
        <v>1477776</v>
      </c>
      <c r="G1663" s="127"/>
      <c r="H1663" s="335" t="s">
        <v>5287</v>
      </c>
      <c r="I1663" s="128">
        <v>0</v>
      </c>
      <c r="J1663" s="128">
        <v>45</v>
      </c>
      <c r="K1663" s="129">
        <f t="shared" si="25"/>
        <v>45</v>
      </c>
      <c r="L1663" s="130" t="s">
        <v>1420</v>
      </c>
    </row>
    <row r="1664" spans="1:12" ht="33.75">
      <c r="A1664" s="334" t="s">
        <v>626</v>
      </c>
      <c r="B1664" s="125" t="str">
        <f>+VLOOKUP(A1664,'[1]LISTA FILTRADO'!$A$2:$B$620,2,FALSE)</f>
        <v>Dirección General De Programación Y Operaciones Del Tesoro</v>
      </c>
      <c r="C1664" s="126">
        <v>42786</v>
      </c>
      <c r="D1664" s="126" t="s">
        <v>5288</v>
      </c>
      <c r="E1664" s="127" t="s">
        <v>3</v>
      </c>
      <c r="F1664" s="127">
        <v>1477779</v>
      </c>
      <c r="G1664" s="127"/>
      <c r="H1664" s="335" t="s">
        <v>5289</v>
      </c>
      <c r="I1664" s="128">
        <v>0</v>
      </c>
      <c r="J1664" s="128">
        <v>1219.31</v>
      </c>
      <c r="K1664" s="129">
        <f t="shared" si="25"/>
        <v>1219.31</v>
      </c>
      <c r="L1664" s="130" t="s">
        <v>1420</v>
      </c>
    </row>
    <row r="1665" spans="1:12" ht="33.75">
      <c r="A1665" s="334" t="s">
        <v>626</v>
      </c>
      <c r="B1665" s="125" t="str">
        <f>+VLOOKUP(A1665,'[1]LISTA FILTRADO'!$A$2:$B$620,2,FALSE)</f>
        <v>Dirección General De Programación Y Operaciones Del Tesoro</v>
      </c>
      <c r="C1665" s="126">
        <v>42786</v>
      </c>
      <c r="D1665" s="126" t="s">
        <v>5290</v>
      </c>
      <c r="E1665" s="127" t="s">
        <v>3</v>
      </c>
      <c r="F1665" s="127">
        <v>1477811</v>
      </c>
      <c r="G1665" s="127"/>
      <c r="H1665" s="335" t="s">
        <v>5291</v>
      </c>
      <c r="I1665" s="128">
        <v>0</v>
      </c>
      <c r="J1665" s="128">
        <v>1093.6500000000001</v>
      </c>
      <c r="K1665" s="129">
        <f t="shared" si="25"/>
        <v>1093.6500000000001</v>
      </c>
      <c r="L1665" s="130" t="s">
        <v>1420</v>
      </c>
    </row>
    <row r="1666" spans="1:12" ht="33.75">
      <c r="A1666" s="334" t="s">
        <v>626</v>
      </c>
      <c r="B1666" s="125" t="str">
        <f>+VLOOKUP(A1666,'[1]LISTA FILTRADO'!$A$2:$B$620,2,FALSE)</f>
        <v>Dirección General De Programación Y Operaciones Del Tesoro</v>
      </c>
      <c r="C1666" s="126">
        <v>42786</v>
      </c>
      <c r="D1666" s="126" t="s">
        <v>5292</v>
      </c>
      <c r="E1666" s="127" t="s">
        <v>3</v>
      </c>
      <c r="F1666" s="127">
        <v>1477837</v>
      </c>
      <c r="G1666" s="127"/>
      <c r="H1666" s="335" t="s">
        <v>4539</v>
      </c>
      <c r="I1666" s="128">
        <v>0</v>
      </c>
      <c r="J1666" s="128">
        <v>1000</v>
      </c>
      <c r="K1666" s="129">
        <f t="shared" si="25"/>
        <v>1000</v>
      </c>
      <c r="L1666" s="130" t="s">
        <v>1420</v>
      </c>
    </row>
    <row r="1667" spans="1:12" ht="33.75">
      <c r="A1667" s="334" t="s">
        <v>626</v>
      </c>
      <c r="B1667" s="125" t="str">
        <f>+VLOOKUP(A1667,'[1]LISTA FILTRADO'!$A$2:$B$620,2,FALSE)</f>
        <v>Dirección General De Programación Y Operaciones Del Tesoro</v>
      </c>
      <c r="C1667" s="126">
        <v>42786</v>
      </c>
      <c r="D1667" s="126" t="s">
        <v>5293</v>
      </c>
      <c r="E1667" s="127" t="s">
        <v>3</v>
      </c>
      <c r="F1667" s="127">
        <v>1477878</v>
      </c>
      <c r="G1667" s="127"/>
      <c r="H1667" s="335" t="s">
        <v>5294</v>
      </c>
      <c r="I1667" s="128">
        <v>0</v>
      </c>
      <c r="J1667" s="128">
        <v>272</v>
      </c>
      <c r="K1667" s="129">
        <f t="shared" si="25"/>
        <v>272</v>
      </c>
      <c r="L1667" s="130" t="s">
        <v>1420</v>
      </c>
    </row>
    <row r="1668" spans="1:12" ht="33.75">
      <c r="A1668" s="334" t="s">
        <v>626</v>
      </c>
      <c r="B1668" s="125" t="str">
        <f>+VLOOKUP(A1668,'[1]LISTA FILTRADO'!$A$2:$B$620,2,FALSE)</f>
        <v>Dirección General De Programación Y Operaciones Del Tesoro</v>
      </c>
      <c r="C1668" s="126">
        <v>42786</v>
      </c>
      <c r="D1668" s="126" t="s">
        <v>5295</v>
      </c>
      <c r="E1668" s="127" t="s">
        <v>3</v>
      </c>
      <c r="F1668" s="127">
        <v>1477880</v>
      </c>
      <c r="G1668" s="127"/>
      <c r="H1668" s="335" t="s">
        <v>5296</v>
      </c>
      <c r="I1668" s="128">
        <v>0</v>
      </c>
      <c r="J1668" s="128">
        <v>18865</v>
      </c>
      <c r="K1668" s="129">
        <f t="shared" si="25"/>
        <v>18865</v>
      </c>
      <c r="L1668" s="130" t="s">
        <v>1420</v>
      </c>
    </row>
    <row r="1669" spans="1:12" ht="33.75">
      <c r="A1669" s="334" t="s">
        <v>626</v>
      </c>
      <c r="B1669" s="125" t="str">
        <f>+VLOOKUP(A1669,'[1]LISTA FILTRADO'!$A$2:$B$620,2,FALSE)</f>
        <v>Dirección General De Programación Y Operaciones Del Tesoro</v>
      </c>
      <c r="C1669" s="126">
        <v>42786</v>
      </c>
      <c r="D1669" s="126" t="s">
        <v>5297</v>
      </c>
      <c r="E1669" s="127" t="s">
        <v>3</v>
      </c>
      <c r="F1669" s="127">
        <v>1477882</v>
      </c>
      <c r="G1669" s="127"/>
      <c r="H1669" s="335" t="s">
        <v>5298</v>
      </c>
      <c r="I1669" s="128">
        <v>0</v>
      </c>
      <c r="J1669" s="128">
        <v>642</v>
      </c>
      <c r="K1669" s="129">
        <f t="shared" si="25"/>
        <v>642</v>
      </c>
      <c r="L1669" s="130" t="s">
        <v>1420</v>
      </c>
    </row>
    <row r="1670" spans="1:12" ht="33.75">
      <c r="A1670" s="334" t="s">
        <v>626</v>
      </c>
      <c r="B1670" s="125" t="str">
        <f>+VLOOKUP(A1670,'[1]LISTA FILTRADO'!$A$2:$B$620,2,FALSE)</f>
        <v>Dirección General De Programación Y Operaciones Del Tesoro</v>
      </c>
      <c r="C1670" s="126">
        <v>42786</v>
      </c>
      <c r="D1670" s="126" t="s">
        <v>5299</v>
      </c>
      <c r="E1670" s="127" t="s">
        <v>3</v>
      </c>
      <c r="F1670" s="127">
        <v>1477928</v>
      </c>
      <c r="G1670" s="127"/>
      <c r="H1670" s="335" t="s">
        <v>4860</v>
      </c>
      <c r="I1670" s="128">
        <v>0</v>
      </c>
      <c r="J1670" s="128">
        <v>200</v>
      </c>
      <c r="K1670" s="129">
        <f t="shared" si="25"/>
        <v>200</v>
      </c>
      <c r="L1670" s="130" t="s">
        <v>1420</v>
      </c>
    </row>
    <row r="1671" spans="1:12" ht="33.75">
      <c r="A1671" s="334" t="s">
        <v>626</v>
      </c>
      <c r="B1671" s="125" t="str">
        <f>+VLOOKUP(A1671,'[1]LISTA FILTRADO'!$A$2:$B$620,2,FALSE)</f>
        <v>Dirección General De Programación Y Operaciones Del Tesoro</v>
      </c>
      <c r="C1671" s="126">
        <v>42787</v>
      </c>
      <c r="D1671" s="126" t="s">
        <v>5300</v>
      </c>
      <c r="E1671" s="127" t="s">
        <v>3</v>
      </c>
      <c r="F1671" s="127">
        <v>1478097</v>
      </c>
      <c r="G1671" s="127"/>
      <c r="H1671" s="335" t="s">
        <v>5301</v>
      </c>
      <c r="I1671" s="128">
        <v>0</v>
      </c>
      <c r="J1671" s="128">
        <v>3888.15</v>
      </c>
      <c r="K1671" s="129">
        <f t="shared" si="25"/>
        <v>3888.15</v>
      </c>
      <c r="L1671" s="130" t="s">
        <v>1420</v>
      </c>
    </row>
    <row r="1672" spans="1:12" ht="33.75">
      <c r="A1672" s="334" t="s">
        <v>626</v>
      </c>
      <c r="B1672" s="125" t="str">
        <f>+VLOOKUP(A1672,'[1]LISTA FILTRADO'!$A$2:$B$620,2,FALSE)</f>
        <v>Dirección General De Programación Y Operaciones Del Tesoro</v>
      </c>
      <c r="C1672" s="126">
        <v>42787</v>
      </c>
      <c r="D1672" s="126" t="s">
        <v>5302</v>
      </c>
      <c r="E1672" s="127" t="s">
        <v>3</v>
      </c>
      <c r="F1672" s="127">
        <v>1478102</v>
      </c>
      <c r="G1672" s="127"/>
      <c r="H1672" s="335" t="s">
        <v>5303</v>
      </c>
      <c r="I1672" s="128">
        <v>0</v>
      </c>
      <c r="J1672" s="128">
        <v>568.46</v>
      </c>
      <c r="K1672" s="129">
        <f t="shared" si="25"/>
        <v>568.46</v>
      </c>
      <c r="L1672" s="130" t="s">
        <v>1420</v>
      </c>
    </row>
    <row r="1673" spans="1:12" ht="33.75">
      <c r="A1673" s="334" t="s">
        <v>626</v>
      </c>
      <c r="B1673" s="125" t="str">
        <f>+VLOOKUP(A1673,'[1]LISTA FILTRADO'!$A$2:$B$620,2,FALSE)</f>
        <v>Dirección General De Programación Y Operaciones Del Tesoro</v>
      </c>
      <c r="C1673" s="126">
        <v>42787</v>
      </c>
      <c r="D1673" s="126" t="s">
        <v>5304</v>
      </c>
      <c r="E1673" s="127" t="s">
        <v>3</v>
      </c>
      <c r="F1673" s="127">
        <v>1478104</v>
      </c>
      <c r="G1673" s="127"/>
      <c r="H1673" s="335" t="s">
        <v>5305</v>
      </c>
      <c r="I1673" s="128">
        <v>0</v>
      </c>
      <c r="J1673" s="128">
        <v>998.08</v>
      </c>
      <c r="K1673" s="129">
        <f t="shared" ref="K1673:K1736" si="26">+I1673+J1673</f>
        <v>998.08</v>
      </c>
      <c r="L1673" s="130" t="s">
        <v>1420</v>
      </c>
    </row>
    <row r="1674" spans="1:12" ht="33.75">
      <c r="A1674" s="334" t="s">
        <v>626</v>
      </c>
      <c r="B1674" s="125" t="str">
        <f>+VLOOKUP(A1674,'[1]LISTA FILTRADO'!$A$2:$B$620,2,FALSE)</f>
        <v>Dirección General De Programación Y Operaciones Del Tesoro</v>
      </c>
      <c r="C1674" s="126">
        <v>42787</v>
      </c>
      <c r="D1674" s="126" t="s">
        <v>5306</v>
      </c>
      <c r="E1674" s="127" t="s">
        <v>3</v>
      </c>
      <c r="F1674" s="127">
        <v>1478107</v>
      </c>
      <c r="G1674" s="127"/>
      <c r="H1674" s="335" t="s">
        <v>5307</v>
      </c>
      <c r="I1674" s="128">
        <v>0</v>
      </c>
      <c r="J1674" s="128">
        <v>998.08</v>
      </c>
      <c r="K1674" s="129">
        <f t="shared" si="26"/>
        <v>998.08</v>
      </c>
      <c r="L1674" s="130" t="s">
        <v>1420</v>
      </c>
    </row>
    <row r="1675" spans="1:12" ht="33.75">
      <c r="A1675" s="334" t="s">
        <v>626</v>
      </c>
      <c r="B1675" s="125" t="str">
        <f>+VLOOKUP(A1675,'[1]LISTA FILTRADO'!$A$2:$B$620,2,FALSE)</f>
        <v>Dirección General De Programación Y Operaciones Del Tesoro</v>
      </c>
      <c r="C1675" s="126">
        <v>42787</v>
      </c>
      <c r="D1675" s="126" t="s">
        <v>5308</v>
      </c>
      <c r="E1675" s="127" t="s">
        <v>3</v>
      </c>
      <c r="F1675" s="127">
        <v>1478108</v>
      </c>
      <c r="G1675" s="127"/>
      <c r="H1675" s="335" t="s">
        <v>5309</v>
      </c>
      <c r="I1675" s="128">
        <v>0</v>
      </c>
      <c r="J1675" s="128">
        <v>3353.38</v>
      </c>
      <c r="K1675" s="129">
        <f t="shared" si="26"/>
        <v>3353.38</v>
      </c>
      <c r="L1675" s="130" t="s">
        <v>1420</v>
      </c>
    </row>
    <row r="1676" spans="1:12" ht="33.75">
      <c r="A1676" s="334" t="s">
        <v>626</v>
      </c>
      <c r="B1676" s="125" t="str">
        <f>+VLOOKUP(A1676,'[1]LISTA FILTRADO'!$A$2:$B$620,2,FALSE)</f>
        <v>Dirección General De Programación Y Operaciones Del Tesoro</v>
      </c>
      <c r="C1676" s="126">
        <v>42787</v>
      </c>
      <c r="D1676" s="126" t="s">
        <v>5310</v>
      </c>
      <c r="E1676" s="127" t="s">
        <v>3</v>
      </c>
      <c r="F1676" s="127">
        <v>1478110</v>
      </c>
      <c r="G1676" s="127"/>
      <c r="H1676" s="335" t="s">
        <v>5311</v>
      </c>
      <c r="I1676" s="128">
        <v>0</v>
      </c>
      <c r="J1676" s="128">
        <v>3353.38</v>
      </c>
      <c r="K1676" s="129">
        <f t="shared" si="26"/>
        <v>3353.38</v>
      </c>
      <c r="L1676" s="130" t="s">
        <v>1420</v>
      </c>
    </row>
    <row r="1677" spans="1:12" ht="33.75">
      <c r="A1677" s="334" t="s">
        <v>626</v>
      </c>
      <c r="B1677" s="125" t="str">
        <f>+VLOOKUP(A1677,'[1]LISTA FILTRADO'!$A$2:$B$620,2,FALSE)</f>
        <v>Dirección General De Programación Y Operaciones Del Tesoro</v>
      </c>
      <c r="C1677" s="126">
        <v>42787</v>
      </c>
      <c r="D1677" s="126" t="s">
        <v>5312</v>
      </c>
      <c r="E1677" s="127" t="s">
        <v>3</v>
      </c>
      <c r="F1677" s="127">
        <v>1478112</v>
      </c>
      <c r="G1677" s="127"/>
      <c r="H1677" s="335" t="s">
        <v>5313</v>
      </c>
      <c r="I1677" s="128">
        <v>0</v>
      </c>
      <c r="J1677" s="128">
        <v>542.26</v>
      </c>
      <c r="K1677" s="129">
        <f t="shared" si="26"/>
        <v>542.26</v>
      </c>
      <c r="L1677" s="130" t="s">
        <v>1420</v>
      </c>
    </row>
    <row r="1678" spans="1:12" ht="33.75">
      <c r="A1678" s="334" t="s">
        <v>626</v>
      </c>
      <c r="B1678" s="125" t="str">
        <f>+VLOOKUP(A1678,'[1]LISTA FILTRADO'!$A$2:$B$620,2,FALSE)</f>
        <v>Dirección General De Programación Y Operaciones Del Tesoro</v>
      </c>
      <c r="C1678" s="126">
        <v>42787</v>
      </c>
      <c r="D1678" s="126" t="s">
        <v>5314</v>
      </c>
      <c r="E1678" s="127" t="s">
        <v>3</v>
      </c>
      <c r="F1678" s="127">
        <v>1478142</v>
      </c>
      <c r="G1678" s="127"/>
      <c r="H1678" s="335" t="s">
        <v>5315</v>
      </c>
      <c r="I1678" s="128">
        <v>0</v>
      </c>
      <c r="J1678" s="128">
        <v>8380.94</v>
      </c>
      <c r="K1678" s="129">
        <f t="shared" si="26"/>
        <v>8380.94</v>
      </c>
      <c r="L1678" s="130" t="s">
        <v>1420</v>
      </c>
    </row>
    <row r="1679" spans="1:12" ht="33.75">
      <c r="A1679" s="334" t="s">
        <v>626</v>
      </c>
      <c r="B1679" s="125" t="str">
        <f>+VLOOKUP(A1679,'[1]LISTA FILTRADO'!$A$2:$B$620,2,FALSE)</f>
        <v>Dirección General De Programación Y Operaciones Del Tesoro</v>
      </c>
      <c r="C1679" s="126">
        <v>42787</v>
      </c>
      <c r="D1679" s="126" t="s">
        <v>5316</v>
      </c>
      <c r="E1679" s="127" t="s">
        <v>3</v>
      </c>
      <c r="F1679" s="127">
        <v>1478146</v>
      </c>
      <c r="G1679" s="127"/>
      <c r="H1679" s="335" t="s">
        <v>5317</v>
      </c>
      <c r="I1679" s="128">
        <v>0</v>
      </c>
      <c r="J1679" s="128">
        <v>8380.94</v>
      </c>
      <c r="K1679" s="129">
        <f t="shared" si="26"/>
        <v>8380.94</v>
      </c>
      <c r="L1679" s="130" t="s">
        <v>1420</v>
      </c>
    </row>
    <row r="1680" spans="1:12" ht="22.5">
      <c r="A1680" s="334">
        <v>16</v>
      </c>
      <c r="B1680" s="125" t="str">
        <f>+VLOOKUP(A1680,'[1]LISTA FILTRADO'!$A$2:$B$620,2,FALSE)</f>
        <v>Ministerio De Educación</v>
      </c>
      <c r="C1680" s="126">
        <v>42787</v>
      </c>
      <c r="D1680" s="126" t="s">
        <v>5318</v>
      </c>
      <c r="E1680" s="127" t="s">
        <v>3</v>
      </c>
      <c r="F1680" s="127">
        <v>1478052</v>
      </c>
      <c r="G1680" s="127"/>
      <c r="H1680" s="335" t="s">
        <v>5319</v>
      </c>
      <c r="I1680" s="128">
        <v>0</v>
      </c>
      <c r="J1680" s="128">
        <v>1715.85</v>
      </c>
      <c r="K1680" s="129">
        <f t="shared" si="26"/>
        <v>1715.85</v>
      </c>
      <c r="L1680" s="130" t="s">
        <v>1420</v>
      </c>
    </row>
    <row r="1681" spans="1:12" ht="33.75">
      <c r="A1681" s="334">
        <v>70</v>
      </c>
      <c r="B1681" s="125" t="str">
        <f>+VLOOKUP(A1681,'[1]LISTA FILTRADO'!$A$2:$B$620,2,FALSE)</f>
        <v>Ministerio De Trabajo, Empleo Y Previsión Social</v>
      </c>
      <c r="C1681" s="126">
        <v>42787</v>
      </c>
      <c r="D1681" s="126" t="s">
        <v>5320</v>
      </c>
      <c r="E1681" s="127" t="s">
        <v>3</v>
      </c>
      <c r="F1681" s="127">
        <v>1478058</v>
      </c>
      <c r="G1681" s="127"/>
      <c r="H1681" s="335" t="s">
        <v>5321</v>
      </c>
      <c r="I1681" s="128">
        <v>0</v>
      </c>
      <c r="J1681" s="219">
        <v>169</v>
      </c>
      <c r="K1681" s="129">
        <f t="shared" si="26"/>
        <v>169</v>
      </c>
      <c r="L1681" s="130" t="s">
        <v>4099</v>
      </c>
    </row>
    <row r="1682" spans="1:12" ht="33.75">
      <c r="A1682" s="334" t="s">
        <v>626</v>
      </c>
      <c r="B1682" s="125" t="str">
        <f>+VLOOKUP(A1682,'[1]LISTA FILTRADO'!$A$2:$B$620,2,FALSE)</f>
        <v>Dirección General De Programación Y Operaciones Del Tesoro</v>
      </c>
      <c r="C1682" s="126">
        <v>42787</v>
      </c>
      <c r="D1682" s="126" t="s">
        <v>5322</v>
      </c>
      <c r="E1682" s="127" t="s">
        <v>3</v>
      </c>
      <c r="F1682" s="127">
        <v>1478172</v>
      </c>
      <c r="G1682" s="127"/>
      <c r="H1682" s="335" t="s">
        <v>5323</v>
      </c>
      <c r="I1682" s="128">
        <v>0</v>
      </c>
      <c r="J1682" s="128">
        <v>396</v>
      </c>
      <c r="K1682" s="129">
        <f t="shared" si="26"/>
        <v>396</v>
      </c>
      <c r="L1682" s="130" t="s">
        <v>1420</v>
      </c>
    </row>
    <row r="1683" spans="1:12" ht="22.5">
      <c r="A1683" s="334">
        <v>41</v>
      </c>
      <c r="B1683" s="125" t="str">
        <f>+VLOOKUP(A1683,'[1]LISTA FILTRADO'!$A$2:$B$620,2,FALSE)</f>
        <v>Ministerio De Desarrollo Productivo Y Economía Plural</v>
      </c>
      <c r="C1683" s="126">
        <v>42787</v>
      </c>
      <c r="D1683" s="126" t="s">
        <v>5324</v>
      </c>
      <c r="E1683" s="127" t="s">
        <v>3</v>
      </c>
      <c r="F1683" s="127">
        <v>1478225</v>
      </c>
      <c r="G1683" s="127"/>
      <c r="H1683" s="335" t="s">
        <v>5325</v>
      </c>
      <c r="I1683" s="128">
        <v>0</v>
      </c>
      <c r="J1683" s="128">
        <v>810.7</v>
      </c>
      <c r="K1683" s="129">
        <f t="shared" si="26"/>
        <v>810.7</v>
      </c>
      <c r="L1683" s="130" t="s">
        <v>1420</v>
      </c>
    </row>
    <row r="1684" spans="1:12" ht="22.5">
      <c r="A1684" s="334">
        <v>15</v>
      </c>
      <c r="B1684" s="125" t="str">
        <f>+VLOOKUP(A1684,'[1]LISTA FILTRADO'!$A$2:$B$620,2,FALSE)</f>
        <v>Ministerio De Gobierno</v>
      </c>
      <c r="C1684" s="126">
        <v>42787</v>
      </c>
      <c r="D1684" s="126" t="s">
        <v>5326</v>
      </c>
      <c r="E1684" s="127" t="s">
        <v>3</v>
      </c>
      <c r="F1684" s="127">
        <v>1478227</v>
      </c>
      <c r="G1684" s="127"/>
      <c r="H1684" s="335" t="s">
        <v>5327</v>
      </c>
      <c r="I1684" s="128">
        <v>0</v>
      </c>
      <c r="J1684" s="128">
        <v>0.66</v>
      </c>
      <c r="K1684" s="129">
        <f t="shared" si="26"/>
        <v>0.66</v>
      </c>
      <c r="L1684" s="130" t="s">
        <v>1420</v>
      </c>
    </row>
    <row r="1685" spans="1:12" ht="22.5">
      <c r="A1685" s="334">
        <v>15</v>
      </c>
      <c r="B1685" s="125" t="str">
        <f>+VLOOKUP(A1685,'[1]LISTA FILTRADO'!$A$2:$B$620,2,FALSE)</f>
        <v>Ministerio De Gobierno</v>
      </c>
      <c r="C1685" s="126">
        <v>42787</v>
      </c>
      <c r="D1685" s="126" t="s">
        <v>5328</v>
      </c>
      <c r="E1685" s="127" t="s">
        <v>3</v>
      </c>
      <c r="F1685" s="127">
        <v>1478228</v>
      </c>
      <c r="G1685" s="127"/>
      <c r="H1685" s="335" t="s">
        <v>5327</v>
      </c>
      <c r="I1685" s="128">
        <v>0</v>
      </c>
      <c r="J1685" s="128">
        <v>0.4</v>
      </c>
      <c r="K1685" s="129">
        <f t="shared" si="26"/>
        <v>0.4</v>
      </c>
      <c r="L1685" s="130" t="s">
        <v>1420</v>
      </c>
    </row>
    <row r="1686" spans="1:12" ht="22.5">
      <c r="A1686" s="334">
        <v>15</v>
      </c>
      <c r="B1686" s="125" t="str">
        <f>+VLOOKUP(A1686,'[1]LISTA FILTRADO'!$A$2:$B$620,2,FALSE)</f>
        <v>Ministerio De Gobierno</v>
      </c>
      <c r="C1686" s="126">
        <v>42787</v>
      </c>
      <c r="D1686" s="126" t="s">
        <v>5329</v>
      </c>
      <c r="E1686" s="127" t="s">
        <v>3</v>
      </c>
      <c r="F1686" s="127">
        <v>1478229</v>
      </c>
      <c r="G1686" s="127"/>
      <c r="H1686" s="335" t="s">
        <v>5327</v>
      </c>
      <c r="I1686" s="128">
        <v>0</v>
      </c>
      <c r="J1686" s="128">
        <v>0.11</v>
      </c>
      <c r="K1686" s="129">
        <f t="shared" si="26"/>
        <v>0.11</v>
      </c>
      <c r="L1686" s="130" t="s">
        <v>1420</v>
      </c>
    </row>
    <row r="1687" spans="1:12" ht="33.75">
      <c r="A1687" s="334" t="s">
        <v>626</v>
      </c>
      <c r="B1687" s="125" t="str">
        <f>+VLOOKUP(A1687,'[1]LISTA FILTRADO'!$A$2:$B$620,2,FALSE)</f>
        <v>Dirección General De Programación Y Operaciones Del Tesoro</v>
      </c>
      <c r="C1687" s="126">
        <v>42788</v>
      </c>
      <c r="D1687" s="126" t="s">
        <v>5330</v>
      </c>
      <c r="E1687" s="127" t="s">
        <v>3</v>
      </c>
      <c r="F1687" s="127">
        <v>1478399</v>
      </c>
      <c r="G1687" s="127"/>
      <c r="H1687" s="335" t="s">
        <v>5331</v>
      </c>
      <c r="I1687" s="128">
        <v>0</v>
      </c>
      <c r="J1687" s="128">
        <v>113120</v>
      </c>
      <c r="K1687" s="129">
        <f t="shared" si="26"/>
        <v>113120</v>
      </c>
      <c r="L1687" s="130" t="s">
        <v>1420</v>
      </c>
    </row>
    <row r="1688" spans="1:12" ht="33.75">
      <c r="A1688" s="334" t="s">
        <v>633</v>
      </c>
      <c r="B1688" s="125" t="str">
        <f>+VLOOKUP(A1688,'[1]LISTA FILTRADO'!$A$2:$B$620,2,FALSE)</f>
        <v>Acreedores</v>
      </c>
      <c r="C1688" s="126">
        <v>42788</v>
      </c>
      <c r="D1688" s="126" t="s">
        <v>5332</v>
      </c>
      <c r="E1688" s="127" t="s">
        <v>3</v>
      </c>
      <c r="F1688" s="127">
        <v>1478425</v>
      </c>
      <c r="G1688" s="127"/>
      <c r="H1688" s="335" t="s">
        <v>5333</v>
      </c>
      <c r="I1688" s="128">
        <v>0</v>
      </c>
      <c r="J1688" s="219">
        <v>0.02</v>
      </c>
      <c r="K1688" s="129">
        <f t="shared" si="26"/>
        <v>0.02</v>
      </c>
      <c r="L1688" s="130" t="s">
        <v>4099</v>
      </c>
    </row>
    <row r="1689" spans="1:12" ht="33.75">
      <c r="A1689" s="334" t="s">
        <v>633</v>
      </c>
      <c r="B1689" s="125" t="str">
        <f>+VLOOKUP(A1689,'[1]LISTA FILTRADO'!$A$2:$B$620,2,FALSE)</f>
        <v>Acreedores</v>
      </c>
      <c r="C1689" s="126">
        <v>42788</v>
      </c>
      <c r="D1689" s="126" t="s">
        <v>5334</v>
      </c>
      <c r="E1689" s="127" t="s">
        <v>3</v>
      </c>
      <c r="F1689" s="127">
        <v>1478427</v>
      </c>
      <c r="G1689" s="127"/>
      <c r="H1689" s="335" t="s">
        <v>5335</v>
      </c>
      <c r="I1689" s="128">
        <v>0</v>
      </c>
      <c r="J1689" s="219">
        <v>0.32</v>
      </c>
      <c r="K1689" s="129">
        <f t="shared" si="26"/>
        <v>0.32</v>
      </c>
      <c r="L1689" s="130" t="s">
        <v>4099</v>
      </c>
    </row>
    <row r="1690" spans="1:12" ht="33.75">
      <c r="A1690" s="334">
        <v>35</v>
      </c>
      <c r="B1690" s="125" t="str">
        <f>+VLOOKUP(A1690,'[1]LISTA FILTRADO'!$A$2:$B$620,2,FALSE)</f>
        <v>Ministerio De Economía Y Finanzas Públicas</v>
      </c>
      <c r="C1690" s="126">
        <v>42788</v>
      </c>
      <c r="D1690" s="126" t="s">
        <v>5336</v>
      </c>
      <c r="E1690" s="127" t="s">
        <v>3</v>
      </c>
      <c r="F1690" s="127">
        <v>1478429</v>
      </c>
      <c r="G1690" s="127"/>
      <c r="H1690" s="335" t="s">
        <v>5337</v>
      </c>
      <c r="I1690" s="128">
        <v>0</v>
      </c>
      <c r="J1690" s="128">
        <v>328.6</v>
      </c>
      <c r="K1690" s="129">
        <f t="shared" si="26"/>
        <v>328.6</v>
      </c>
      <c r="L1690" s="130" t="s">
        <v>1420</v>
      </c>
    </row>
    <row r="1691" spans="1:12" ht="33.75">
      <c r="A1691" s="334" t="s">
        <v>626</v>
      </c>
      <c r="B1691" s="125" t="str">
        <f>+VLOOKUP(A1691,'[1]LISTA FILTRADO'!$A$2:$B$620,2,FALSE)</f>
        <v>Dirección General De Programación Y Operaciones Del Tesoro</v>
      </c>
      <c r="C1691" s="126">
        <v>42788</v>
      </c>
      <c r="D1691" s="126" t="s">
        <v>5338</v>
      </c>
      <c r="E1691" s="127" t="s">
        <v>3</v>
      </c>
      <c r="F1691" s="127">
        <v>1478452</v>
      </c>
      <c r="G1691" s="127"/>
      <c r="H1691" s="335" t="s">
        <v>5339</v>
      </c>
      <c r="I1691" s="128">
        <v>0</v>
      </c>
      <c r="J1691" s="128">
        <v>25231.63</v>
      </c>
      <c r="K1691" s="129">
        <f t="shared" si="26"/>
        <v>25231.63</v>
      </c>
      <c r="L1691" s="130" t="s">
        <v>1420</v>
      </c>
    </row>
    <row r="1692" spans="1:12" ht="33.75">
      <c r="A1692" s="334">
        <v>299</v>
      </c>
      <c r="B1692" s="125" t="str">
        <f>+VLOOKUP(A1692,'[1]LISTA FILTRADO'!$A$2:$B$620,2,FALSE)</f>
        <v>Servicio Departamental De Riego - La Paz</v>
      </c>
      <c r="C1692" s="126">
        <v>42788</v>
      </c>
      <c r="D1692" s="126" t="s">
        <v>5340</v>
      </c>
      <c r="E1692" s="127" t="s">
        <v>3</v>
      </c>
      <c r="F1692" s="127">
        <v>1478453</v>
      </c>
      <c r="G1692" s="127"/>
      <c r="H1692" s="335" t="s">
        <v>5341</v>
      </c>
      <c r="I1692" s="128">
        <v>0</v>
      </c>
      <c r="J1692" s="128">
        <v>575000</v>
      </c>
      <c r="K1692" s="129">
        <f t="shared" si="26"/>
        <v>575000</v>
      </c>
      <c r="L1692" s="130" t="s">
        <v>1420</v>
      </c>
    </row>
    <row r="1693" spans="1:12" ht="22.5">
      <c r="A1693" s="334">
        <v>582</v>
      </c>
      <c r="B1693" s="125" t="str">
        <f>+VLOOKUP(A1693,'[1]LISTA FILTRADO'!$A$2:$B$620,2,FALSE)</f>
        <v>Empresa Boliviana De Almendras Y Derivados</v>
      </c>
      <c r="C1693" s="126">
        <v>42788</v>
      </c>
      <c r="D1693" s="126" t="s">
        <v>5342</v>
      </c>
      <c r="E1693" s="127" t="s">
        <v>3</v>
      </c>
      <c r="F1693" s="127">
        <v>1478511</v>
      </c>
      <c r="G1693" s="127"/>
      <c r="H1693" s="335" t="s">
        <v>5343</v>
      </c>
      <c r="I1693" s="128">
        <v>0</v>
      </c>
      <c r="J1693" s="128">
        <v>2134547.11</v>
      </c>
      <c r="K1693" s="129">
        <f t="shared" si="26"/>
        <v>2134547.11</v>
      </c>
      <c r="L1693" s="130" t="s">
        <v>1420</v>
      </c>
    </row>
    <row r="1694" spans="1:12" ht="22.5">
      <c r="A1694" s="334">
        <v>582</v>
      </c>
      <c r="B1694" s="125" t="str">
        <f>+VLOOKUP(A1694,'[1]LISTA FILTRADO'!$A$2:$B$620,2,FALSE)</f>
        <v>Empresa Boliviana De Almendras Y Derivados</v>
      </c>
      <c r="C1694" s="126">
        <v>42788</v>
      </c>
      <c r="D1694" s="126" t="s">
        <v>5344</v>
      </c>
      <c r="E1694" s="127" t="s">
        <v>3</v>
      </c>
      <c r="F1694" s="127">
        <v>1478515</v>
      </c>
      <c r="G1694" s="127"/>
      <c r="H1694" s="335" t="s">
        <v>5345</v>
      </c>
      <c r="I1694" s="128">
        <v>0</v>
      </c>
      <c r="J1694" s="128">
        <v>1500</v>
      </c>
      <c r="K1694" s="129">
        <f t="shared" si="26"/>
        <v>1500</v>
      </c>
      <c r="L1694" s="130" t="s">
        <v>1420</v>
      </c>
    </row>
    <row r="1695" spans="1:12" ht="33.75">
      <c r="A1695" s="334" t="s">
        <v>626</v>
      </c>
      <c r="B1695" s="125" t="str">
        <f>+VLOOKUP(A1695,'[1]LISTA FILTRADO'!$A$2:$B$620,2,FALSE)</f>
        <v>Dirección General De Programación Y Operaciones Del Tesoro</v>
      </c>
      <c r="C1695" s="126">
        <v>42788</v>
      </c>
      <c r="D1695" s="126" t="s">
        <v>5346</v>
      </c>
      <c r="E1695" s="127" t="s">
        <v>3</v>
      </c>
      <c r="F1695" s="127">
        <v>1478400</v>
      </c>
      <c r="G1695" s="127"/>
      <c r="H1695" s="335" t="s">
        <v>5347</v>
      </c>
      <c r="I1695" s="128">
        <v>0</v>
      </c>
      <c r="J1695" s="128">
        <v>3060</v>
      </c>
      <c r="K1695" s="129">
        <f t="shared" si="26"/>
        <v>3060</v>
      </c>
      <c r="L1695" s="130" t="s">
        <v>1420</v>
      </c>
    </row>
    <row r="1696" spans="1:12" ht="33.75">
      <c r="A1696" s="334" t="s">
        <v>626</v>
      </c>
      <c r="B1696" s="125" t="str">
        <f>+VLOOKUP(A1696,'[1]LISTA FILTRADO'!$A$2:$B$620,2,FALSE)</f>
        <v>Dirección General De Programación Y Operaciones Del Tesoro</v>
      </c>
      <c r="C1696" s="126">
        <v>42788</v>
      </c>
      <c r="D1696" s="126" t="s">
        <v>5348</v>
      </c>
      <c r="E1696" s="127" t="s">
        <v>3</v>
      </c>
      <c r="F1696" s="127">
        <v>1478534</v>
      </c>
      <c r="G1696" s="127"/>
      <c r="H1696" s="335" t="s">
        <v>5349</v>
      </c>
      <c r="I1696" s="128">
        <v>0</v>
      </c>
      <c r="J1696" s="128">
        <v>466.22</v>
      </c>
      <c r="K1696" s="129">
        <f t="shared" si="26"/>
        <v>466.22</v>
      </c>
      <c r="L1696" s="130" t="s">
        <v>1420</v>
      </c>
    </row>
    <row r="1697" spans="1:12" ht="33.75">
      <c r="A1697" s="334" t="s">
        <v>626</v>
      </c>
      <c r="B1697" s="125" t="str">
        <f>+VLOOKUP(A1697,'[1]LISTA FILTRADO'!$A$2:$B$620,2,FALSE)</f>
        <v>Dirección General De Programación Y Operaciones Del Tesoro</v>
      </c>
      <c r="C1697" s="126">
        <v>42788</v>
      </c>
      <c r="D1697" s="126" t="s">
        <v>5350</v>
      </c>
      <c r="E1697" s="127" t="s">
        <v>3</v>
      </c>
      <c r="F1697" s="127">
        <v>1478545</v>
      </c>
      <c r="G1697" s="127"/>
      <c r="H1697" s="335" t="s">
        <v>5351</v>
      </c>
      <c r="I1697" s="128">
        <v>0</v>
      </c>
      <c r="J1697" s="128">
        <v>12728.5</v>
      </c>
      <c r="K1697" s="129">
        <f t="shared" si="26"/>
        <v>12728.5</v>
      </c>
      <c r="L1697" s="130" t="s">
        <v>1420</v>
      </c>
    </row>
    <row r="1698" spans="1:12" ht="22.5">
      <c r="A1698" s="334">
        <v>574</v>
      </c>
      <c r="B1698" s="125" t="str">
        <f>+VLOOKUP(A1698,'[1]LISTA FILTRADO'!$A$2:$B$620,2,FALSE)</f>
        <v>Lácteos De Bolivia</v>
      </c>
      <c r="C1698" s="126">
        <v>42788</v>
      </c>
      <c r="D1698" s="126" t="s">
        <v>5352</v>
      </c>
      <c r="E1698" s="127" t="s">
        <v>3</v>
      </c>
      <c r="F1698" s="127">
        <v>1478558</v>
      </c>
      <c r="G1698" s="127"/>
      <c r="H1698" s="335" t="s">
        <v>5353</v>
      </c>
      <c r="I1698" s="128">
        <v>0</v>
      </c>
      <c r="J1698" s="128">
        <v>811.31</v>
      </c>
      <c r="K1698" s="129">
        <f t="shared" si="26"/>
        <v>811.31</v>
      </c>
      <c r="L1698" s="130" t="s">
        <v>1420</v>
      </c>
    </row>
    <row r="1699" spans="1:12" ht="22.5">
      <c r="A1699" s="334">
        <v>15</v>
      </c>
      <c r="B1699" s="125" t="str">
        <f>+VLOOKUP(A1699,'[1]LISTA FILTRADO'!$A$2:$B$620,2,FALSE)</f>
        <v>Ministerio De Gobierno</v>
      </c>
      <c r="C1699" s="126">
        <v>42788</v>
      </c>
      <c r="D1699" s="126" t="s">
        <v>5354</v>
      </c>
      <c r="E1699" s="127" t="s">
        <v>3</v>
      </c>
      <c r="F1699" s="127">
        <v>1478600</v>
      </c>
      <c r="G1699" s="127"/>
      <c r="H1699" s="335" t="s">
        <v>5355</v>
      </c>
      <c r="I1699" s="128">
        <v>0</v>
      </c>
      <c r="J1699" s="128">
        <v>40.130000000000003</v>
      </c>
      <c r="K1699" s="129">
        <f t="shared" si="26"/>
        <v>40.130000000000003</v>
      </c>
      <c r="L1699" s="130" t="s">
        <v>1420</v>
      </c>
    </row>
    <row r="1700" spans="1:12" ht="22.5">
      <c r="A1700" s="334">
        <v>15</v>
      </c>
      <c r="B1700" s="125" t="str">
        <f>+VLOOKUP(A1700,'[1]LISTA FILTRADO'!$A$2:$B$620,2,FALSE)</f>
        <v>Ministerio De Gobierno</v>
      </c>
      <c r="C1700" s="126">
        <v>42788</v>
      </c>
      <c r="D1700" s="126" t="s">
        <v>5356</v>
      </c>
      <c r="E1700" s="127" t="s">
        <v>3</v>
      </c>
      <c r="F1700" s="127">
        <v>1478601</v>
      </c>
      <c r="G1700" s="127"/>
      <c r="H1700" s="335" t="s">
        <v>5357</v>
      </c>
      <c r="I1700" s="128">
        <v>0</v>
      </c>
      <c r="J1700" s="128">
        <v>16.18</v>
      </c>
      <c r="K1700" s="129">
        <f t="shared" si="26"/>
        <v>16.18</v>
      </c>
      <c r="L1700" s="130" t="s">
        <v>1420</v>
      </c>
    </row>
    <row r="1701" spans="1:12" ht="22.5">
      <c r="A1701" s="334">
        <v>15</v>
      </c>
      <c r="B1701" s="125" t="str">
        <f>+VLOOKUP(A1701,'[1]LISTA FILTRADO'!$A$2:$B$620,2,FALSE)</f>
        <v>Ministerio De Gobierno</v>
      </c>
      <c r="C1701" s="126">
        <v>42788</v>
      </c>
      <c r="D1701" s="126" t="s">
        <v>5358</v>
      </c>
      <c r="E1701" s="127" t="s">
        <v>3</v>
      </c>
      <c r="F1701" s="127">
        <v>1478602</v>
      </c>
      <c r="G1701" s="127"/>
      <c r="H1701" s="335" t="s">
        <v>5359</v>
      </c>
      <c r="I1701" s="128">
        <v>0</v>
      </c>
      <c r="J1701" s="128">
        <v>39.090000000000003</v>
      </c>
      <c r="K1701" s="129">
        <f t="shared" si="26"/>
        <v>39.090000000000003</v>
      </c>
      <c r="L1701" s="130" t="s">
        <v>1420</v>
      </c>
    </row>
    <row r="1702" spans="1:12" ht="22.5">
      <c r="A1702" s="334">
        <v>15</v>
      </c>
      <c r="B1702" s="125" t="str">
        <f>+VLOOKUP(A1702,'[1]LISTA FILTRADO'!$A$2:$B$620,2,FALSE)</f>
        <v>Ministerio De Gobierno</v>
      </c>
      <c r="C1702" s="126">
        <v>42788</v>
      </c>
      <c r="D1702" s="126" t="s">
        <v>5360</v>
      </c>
      <c r="E1702" s="127" t="s">
        <v>3</v>
      </c>
      <c r="F1702" s="127">
        <v>1478603</v>
      </c>
      <c r="G1702" s="127"/>
      <c r="H1702" s="335" t="s">
        <v>5361</v>
      </c>
      <c r="I1702" s="128">
        <v>0</v>
      </c>
      <c r="J1702" s="128">
        <v>39.130000000000003</v>
      </c>
      <c r="K1702" s="129">
        <f t="shared" si="26"/>
        <v>39.130000000000003</v>
      </c>
      <c r="L1702" s="130" t="s">
        <v>1420</v>
      </c>
    </row>
    <row r="1703" spans="1:12" ht="22.5">
      <c r="A1703" s="334">
        <v>15</v>
      </c>
      <c r="B1703" s="125" t="str">
        <f>+VLOOKUP(A1703,'[1]LISTA FILTRADO'!$A$2:$B$620,2,FALSE)</f>
        <v>Ministerio De Gobierno</v>
      </c>
      <c r="C1703" s="126">
        <v>42788</v>
      </c>
      <c r="D1703" s="126" t="s">
        <v>5362</v>
      </c>
      <c r="E1703" s="127" t="s">
        <v>3</v>
      </c>
      <c r="F1703" s="127">
        <v>1478604</v>
      </c>
      <c r="G1703" s="127"/>
      <c r="H1703" s="335" t="s">
        <v>5363</v>
      </c>
      <c r="I1703" s="128">
        <v>0</v>
      </c>
      <c r="J1703" s="128">
        <v>39.29</v>
      </c>
      <c r="K1703" s="129">
        <f t="shared" si="26"/>
        <v>39.29</v>
      </c>
      <c r="L1703" s="130" t="s">
        <v>1420</v>
      </c>
    </row>
    <row r="1704" spans="1:12" ht="22.5">
      <c r="A1704" s="334">
        <v>15</v>
      </c>
      <c r="B1704" s="125" t="str">
        <f>+VLOOKUP(A1704,'[1]LISTA FILTRADO'!$A$2:$B$620,2,FALSE)</f>
        <v>Ministerio De Gobierno</v>
      </c>
      <c r="C1704" s="126">
        <v>42788</v>
      </c>
      <c r="D1704" s="126" t="s">
        <v>5364</v>
      </c>
      <c r="E1704" s="127" t="s">
        <v>3</v>
      </c>
      <c r="F1704" s="127">
        <v>1478605</v>
      </c>
      <c r="G1704" s="127"/>
      <c r="H1704" s="335" t="s">
        <v>5365</v>
      </c>
      <c r="I1704" s="128">
        <v>0</v>
      </c>
      <c r="J1704" s="128">
        <v>39.03</v>
      </c>
      <c r="K1704" s="129">
        <f t="shared" si="26"/>
        <v>39.03</v>
      </c>
      <c r="L1704" s="130" t="s">
        <v>1420</v>
      </c>
    </row>
    <row r="1705" spans="1:12" ht="22.5">
      <c r="A1705" s="334">
        <v>15</v>
      </c>
      <c r="B1705" s="125" t="str">
        <f>+VLOOKUP(A1705,'[1]LISTA FILTRADO'!$A$2:$B$620,2,FALSE)</f>
        <v>Ministerio De Gobierno</v>
      </c>
      <c r="C1705" s="126">
        <v>42788</v>
      </c>
      <c r="D1705" s="126" t="s">
        <v>5366</v>
      </c>
      <c r="E1705" s="127" t="s">
        <v>3</v>
      </c>
      <c r="F1705" s="127">
        <v>1478607</v>
      </c>
      <c r="G1705" s="127"/>
      <c r="H1705" s="335" t="s">
        <v>5367</v>
      </c>
      <c r="I1705" s="128">
        <v>0</v>
      </c>
      <c r="J1705" s="128">
        <v>39.090000000000003</v>
      </c>
      <c r="K1705" s="129">
        <f t="shared" si="26"/>
        <v>39.090000000000003</v>
      </c>
      <c r="L1705" s="130" t="s">
        <v>1420</v>
      </c>
    </row>
    <row r="1706" spans="1:12" ht="22.5">
      <c r="A1706" s="334">
        <v>15</v>
      </c>
      <c r="B1706" s="125" t="str">
        <f>+VLOOKUP(A1706,'[1]LISTA FILTRADO'!$A$2:$B$620,2,FALSE)</f>
        <v>Ministerio De Gobierno</v>
      </c>
      <c r="C1706" s="126">
        <v>42788</v>
      </c>
      <c r="D1706" s="126" t="s">
        <v>5368</v>
      </c>
      <c r="E1706" s="127" t="s">
        <v>3</v>
      </c>
      <c r="F1706" s="127">
        <v>1478609</v>
      </c>
      <c r="G1706" s="127"/>
      <c r="H1706" s="335" t="s">
        <v>5369</v>
      </c>
      <c r="I1706" s="128">
        <v>0</v>
      </c>
      <c r="J1706" s="128">
        <v>13.5</v>
      </c>
      <c r="K1706" s="129">
        <f t="shared" si="26"/>
        <v>13.5</v>
      </c>
      <c r="L1706" s="130" t="s">
        <v>1420</v>
      </c>
    </row>
    <row r="1707" spans="1:12" ht="22.5">
      <c r="A1707" s="334">
        <v>15</v>
      </c>
      <c r="B1707" s="125" t="str">
        <f>+VLOOKUP(A1707,'[1]LISTA FILTRADO'!$A$2:$B$620,2,FALSE)</f>
        <v>Ministerio De Gobierno</v>
      </c>
      <c r="C1707" s="126">
        <v>42788</v>
      </c>
      <c r="D1707" s="126" t="s">
        <v>5370</v>
      </c>
      <c r="E1707" s="127" t="s">
        <v>3</v>
      </c>
      <c r="F1707" s="127">
        <v>1478610</v>
      </c>
      <c r="G1707" s="127"/>
      <c r="H1707" s="335" t="s">
        <v>5371</v>
      </c>
      <c r="I1707" s="128">
        <v>0</v>
      </c>
      <c r="J1707" s="128">
        <v>39.07</v>
      </c>
      <c r="K1707" s="129">
        <f t="shared" si="26"/>
        <v>39.07</v>
      </c>
      <c r="L1707" s="130" t="s">
        <v>1420</v>
      </c>
    </row>
    <row r="1708" spans="1:12" ht="22.5">
      <c r="A1708" s="334">
        <v>15</v>
      </c>
      <c r="B1708" s="125" t="str">
        <f>+VLOOKUP(A1708,'[1]LISTA FILTRADO'!$A$2:$B$620,2,FALSE)</f>
        <v>Ministerio De Gobierno</v>
      </c>
      <c r="C1708" s="126">
        <v>42788</v>
      </c>
      <c r="D1708" s="126" t="s">
        <v>5372</v>
      </c>
      <c r="E1708" s="127" t="s">
        <v>3</v>
      </c>
      <c r="F1708" s="127">
        <v>1478611</v>
      </c>
      <c r="G1708" s="127"/>
      <c r="H1708" s="335" t="s">
        <v>5373</v>
      </c>
      <c r="I1708" s="128">
        <v>0</v>
      </c>
      <c r="J1708" s="128">
        <v>39.78</v>
      </c>
      <c r="K1708" s="129">
        <f t="shared" si="26"/>
        <v>39.78</v>
      </c>
      <c r="L1708" s="130" t="s">
        <v>1420</v>
      </c>
    </row>
    <row r="1709" spans="1:12" ht="22.5">
      <c r="A1709" s="334">
        <v>15</v>
      </c>
      <c r="B1709" s="125" t="str">
        <f>+VLOOKUP(A1709,'[1]LISTA FILTRADO'!$A$2:$B$620,2,FALSE)</f>
        <v>Ministerio De Gobierno</v>
      </c>
      <c r="C1709" s="126">
        <v>42788</v>
      </c>
      <c r="D1709" s="126" t="s">
        <v>5374</v>
      </c>
      <c r="E1709" s="127" t="s">
        <v>3</v>
      </c>
      <c r="F1709" s="127">
        <v>1478612</v>
      </c>
      <c r="G1709" s="127"/>
      <c r="H1709" s="335" t="s">
        <v>5375</v>
      </c>
      <c r="I1709" s="128">
        <v>0</v>
      </c>
      <c r="J1709" s="128">
        <v>39.56</v>
      </c>
      <c r="K1709" s="129">
        <f t="shared" si="26"/>
        <v>39.56</v>
      </c>
      <c r="L1709" s="130" t="s">
        <v>1420</v>
      </c>
    </row>
    <row r="1710" spans="1:12" ht="22.5">
      <c r="A1710" s="334">
        <v>592</v>
      </c>
      <c r="B1710" s="125" t="str">
        <f>+VLOOKUP(A1710,'[1]LISTA FILTRADO'!$A$2:$B$620,2,FALSE)</f>
        <v>Empresa Estatal Boliviana De Turismo</v>
      </c>
      <c r="C1710" s="126">
        <v>42788</v>
      </c>
      <c r="D1710" s="126" t="s">
        <v>5376</v>
      </c>
      <c r="E1710" s="127" t="s">
        <v>3</v>
      </c>
      <c r="F1710" s="127">
        <v>1478633</v>
      </c>
      <c r="G1710" s="127"/>
      <c r="H1710" s="335" t="s">
        <v>5377</v>
      </c>
      <c r="I1710" s="128">
        <v>0</v>
      </c>
      <c r="J1710" s="128">
        <v>1</v>
      </c>
      <c r="K1710" s="129">
        <f t="shared" si="26"/>
        <v>1</v>
      </c>
      <c r="L1710" s="130" t="s">
        <v>1420</v>
      </c>
    </row>
    <row r="1711" spans="1:12" ht="33.75">
      <c r="A1711" s="334" t="s">
        <v>626</v>
      </c>
      <c r="B1711" s="125" t="str">
        <f>+VLOOKUP(A1711,'[1]LISTA FILTRADO'!$A$2:$B$620,2,FALSE)</f>
        <v>Dirección General De Programación Y Operaciones Del Tesoro</v>
      </c>
      <c r="C1711" s="126">
        <v>42788</v>
      </c>
      <c r="D1711" s="126" t="s">
        <v>5378</v>
      </c>
      <c r="E1711" s="127" t="s">
        <v>3</v>
      </c>
      <c r="F1711" s="127">
        <v>1478668</v>
      </c>
      <c r="G1711" s="127"/>
      <c r="H1711" s="335" t="s">
        <v>5379</v>
      </c>
      <c r="I1711" s="128">
        <v>0</v>
      </c>
      <c r="J1711" s="128">
        <v>3170.95</v>
      </c>
      <c r="K1711" s="129">
        <f t="shared" si="26"/>
        <v>3170.95</v>
      </c>
      <c r="L1711" s="130" t="s">
        <v>1420</v>
      </c>
    </row>
    <row r="1712" spans="1:12" ht="22.5">
      <c r="A1712" s="334">
        <v>86</v>
      </c>
      <c r="B1712" s="125" t="str">
        <f>+VLOOKUP(A1712,'[1]LISTA FILTRADO'!$A$2:$B$620,2,FALSE)</f>
        <v>Ministerio De Medio Ambiente Y Agua</v>
      </c>
      <c r="C1712" s="126">
        <v>42788</v>
      </c>
      <c r="D1712" s="126" t="s">
        <v>5380</v>
      </c>
      <c r="E1712" s="127" t="s">
        <v>3</v>
      </c>
      <c r="F1712" s="127">
        <v>1478675</v>
      </c>
      <c r="G1712" s="127"/>
      <c r="H1712" s="335" t="s">
        <v>5381</v>
      </c>
      <c r="I1712" s="128">
        <v>0</v>
      </c>
      <c r="J1712" s="128">
        <v>137.26</v>
      </c>
      <c r="K1712" s="129">
        <f t="shared" si="26"/>
        <v>137.26</v>
      </c>
      <c r="L1712" s="130" t="s">
        <v>1420</v>
      </c>
    </row>
    <row r="1713" spans="1:12" ht="33.75">
      <c r="A1713" s="334" t="s">
        <v>626</v>
      </c>
      <c r="B1713" s="125" t="str">
        <f>+VLOOKUP(A1713,'[1]LISTA FILTRADO'!$A$2:$B$620,2,FALSE)</f>
        <v>Dirección General De Programación Y Operaciones Del Tesoro</v>
      </c>
      <c r="C1713" s="126">
        <v>42788</v>
      </c>
      <c r="D1713" s="126" t="s">
        <v>5382</v>
      </c>
      <c r="E1713" s="127" t="s">
        <v>3</v>
      </c>
      <c r="F1713" s="127">
        <v>1478676</v>
      </c>
      <c r="G1713" s="127"/>
      <c r="H1713" s="335" t="s">
        <v>5383</v>
      </c>
      <c r="I1713" s="128">
        <v>0</v>
      </c>
      <c r="J1713" s="128">
        <v>1743.7</v>
      </c>
      <c r="K1713" s="129">
        <f t="shared" si="26"/>
        <v>1743.7</v>
      </c>
      <c r="L1713" s="130" t="s">
        <v>1420</v>
      </c>
    </row>
    <row r="1714" spans="1:12" ht="22.5">
      <c r="A1714" s="334">
        <v>25</v>
      </c>
      <c r="B1714" s="125" t="str">
        <f>+VLOOKUP(A1714,'[1]LISTA FILTRADO'!$A$2:$B$620,2,FALSE)</f>
        <v>Ministerio De La Presidencia</v>
      </c>
      <c r="C1714" s="126">
        <v>42788</v>
      </c>
      <c r="D1714" s="126" t="s">
        <v>5384</v>
      </c>
      <c r="E1714" s="127" t="s">
        <v>3</v>
      </c>
      <c r="F1714" s="127">
        <v>1478695</v>
      </c>
      <c r="G1714" s="127"/>
      <c r="H1714" s="335" t="s">
        <v>5385</v>
      </c>
      <c r="I1714" s="128">
        <v>0</v>
      </c>
      <c r="J1714" s="128">
        <v>520.1</v>
      </c>
      <c r="K1714" s="129">
        <f t="shared" si="26"/>
        <v>520.1</v>
      </c>
      <c r="L1714" s="130" t="s">
        <v>1420</v>
      </c>
    </row>
    <row r="1715" spans="1:12" ht="33.75">
      <c r="A1715" s="334" t="s">
        <v>626</v>
      </c>
      <c r="B1715" s="125" t="str">
        <f>+VLOOKUP(A1715,'[1]LISTA FILTRADO'!$A$2:$B$620,2,FALSE)</f>
        <v>Dirección General De Programación Y Operaciones Del Tesoro</v>
      </c>
      <c r="C1715" s="126">
        <v>42788</v>
      </c>
      <c r="D1715" s="126" t="s">
        <v>5386</v>
      </c>
      <c r="E1715" s="127" t="s">
        <v>3</v>
      </c>
      <c r="F1715" s="127">
        <v>1478703</v>
      </c>
      <c r="G1715" s="127"/>
      <c r="H1715" s="335" t="s">
        <v>5387</v>
      </c>
      <c r="I1715" s="128">
        <v>0</v>
      </c>
      <c r="J1715" s="128">
        <v>4000</v>
      </c>
      <c r="K1715" s="129">
        <f t="shared" si="26"/>
        <v>4000</v>
      </c>
      <c r="L1715" s="130" t="s">
        <v>1420</v>
      </c>
    </row>
    <row r="1716" spans="1:12" ht="33.75">
      <c r="A1716" s="334">
        <v>283</v>
      </c>
      <c r="B1716" s="125" t="str">
        <f>+VLOOKUP(A1716,'[1]LISTA FILTRADO'!$A$2:$B$620,2,FALSE)</f>
        <v>Aduana Nacional</v>
      </c>
      <c r="C1716" s="126">
        <v>42789</v>
      </c>
      <c r="D1716" s="126" t="s">
        <v>5388</v>
      </c>
      <c r="E1716" s="127" t="s">
        <v>3</v>
      </c>
      <c r="F1716" s="127">
        <v>1478977</v>
      </c>
      <c r="G1716" s="127"/>
      <c r="H1716" s="335" t="s">
        <v>5389</v>
      </c>
      <c r="I1716" s="128">
        <v>0</v>
      </c>
      <c r="J1716" s="128">
        <v>2181</v>
      </c>
      <c r="K1716" s="129">
        <f t="shared" si="26"/>
        <v>2181</v>
      </c>
      <c r="L1716" s="130" t="s">
        <v>1420</v>
      </c>
    </row>
    <row r="1717" spans="1:12" ht="33.75">
      <c r="A1717" s="334">
        <v>25</v>
      </c>
      <c r="B1717" s="125" t="str">
        <f>+VLOOKUP(A1717,'[1]LISTA FILTRADO'!$A$2:$B$620,2,FALSE)</f>
        <v>Ministerio De La Presidencia</v>
      </c>
      <c r="C1717" s="126">
        <v>42789</v>
      </c>
      <c r="D1717" s="126" t="s">
        <v>5390</v>
      </c>
      <c r="E1717" s="127" t="s">
        <v>3</v>
      </c>
      <c r="F1717" s="127">
        <v>1478988</v>
      </c>
      <c r="G1717" s="127"/>
      <c r="H1717" s="335" t="s">
        <v>5391</v>
      </c>
      <c r="I1717" s="128">
        <v>0</v>
      </c>
      <c r="J1717" s="128">
        <v>3740.72</v>
      </c>
      <c r="K1717" s="129">
        <f t="shared" si="26"/>
        <v>3740.72</v>
      </c>
      <c r="L1717" s="130" t="s">
        <v>1420</v>
      </c>
    </row>
    <row r="1718" spans="1:12" ht="33.75">
      <c r="A1718" s="334" t="s">
        <v>626</v>
      </c>
      <c r="B1718" s="125" t="str">
        <f>+VLOOKUP(A1718,'[1]LISTA FILTRADO'!$A$2:$B$620,2,FALSE)</f>
        <v>Dirección General De Programación Y Operaciones Del Tesoro</v>
      </c>
      <c r="C1718" s="126">
        <v>42789</v>
      </c>
      <c r="D1718" s="126" t="s">
        <v>5392</v>
      </c>
      <c r="E1718" s="127" t="s">
        <v>3</v>
      </c>
      <c r="F1718" s="127">
        <v>1478882</v>
      </c>
      <c r="G1718" s="127"/>
      <c r="H1718" s="335" t="s">
        <v>5393</v>
      </c>
      <c r="I1718" s="128">
        <v>0</v>
      </c>
      <c r="J1718" s="128">
        <v>6462.04</v>
      </c>
      <c r="K1718" s="129">
        <f t="shared" si="26"/>
        <v>6462.04</v>
      </c>
      <c r="L1718" s="130" t="s">
        <v>1420</v>
      </c>
    </row>
    <row r="1719" spans="1:12" ht="22.5">
      <c r="A1719" s="334">
        <v>574</v>
      </c>
      <c r="B1719" s="125" t="str">
        <f>+VLOOKUP(A1719,'[1]LISTA FILTRADO'!$A$2:$B$620,2,FALSE)</f>
        <v>Lácteos De Bolivia</v>
      </c>
      <c r="C1719" s="126">
        <v>42789</v>
      </c>
      <c r="D1719" s="126" t="s">
        <v>5394</v>
      </c>
      <c r="E1719" s="127" t="s">
        <v>3</v>
      </c>
      <c r="F1719" s="127">
        <v>1479039</v>
      </c>
      <c r="G1719" s="127"/>
      <c r="H1719" s="335" t="s">
        <v>5395</v>
      </c>
      <c r="I1719" s="128">
        <v>0</v>
      </c>
      <c r="J1719" s="128">
        <v>11000</v>
      </c>
      <c r="K1719" s="129">
        <f t="shared" si="26"/>
        <v>11000</v>
      </c>
      <c r="L1719" s="130" t="s">
        <v>1420</v>
      </c>
    </row>
    <row r="1720" spans="1:12" ht="22.5">
      <c r="A1720" s="334">
        <v>574</v>
      </c>
      <c r="B1720" s="125" t="str">
        <f>+VLOOKUP(A1720,'[1]LISTA FILTRADO'!$A$2:$B$620,2,FALSE)</f>
        <v>Lácteos De Bolivia</v>
      </c>
      <c r="C1720" s="126">
        <v>42789</v>
      </c>
      <c r="D1720" s="126" t="s">
        <v>5396</v>
      </c>
      <c r="E1720" s="127" t="s">
        <v>3</v>
      </c>
      <c r="F1720" s="127">
        <v>1479040</v>
      </c>
      <c r="G1720" s="127"/>
      <c r="H1720" s="335" t="s">
        <v>5395</v>
      </c>
      <c r="I1720" s="128">
        <v>0</v>
      </c>
      <c r="J1720" s="128">
        <v>63.18</v>
      </c>
      <c r="K1720" s="129">
        <f t="shared" si="26"/>
        <v>63.18</v>
      </c>
      <c r="L1720" s="130" t="s">
        <v>1420</v>
      </c>
    </row>
    <row r="1721" spans="1:12" ht="33.75">
      <c r="A1721" s="334" t="s">
        <v>626</v>
      </c>
      <c r="B1721" s="125" t="str">
        <f>+VLOOKUP(A1721,'[1]LISTA FILTRADO'!$A$2:$B$620,2,FALSE)</f>
        <v>Dirección General De Programación Y Operaciones Del Tesoro</v>
      </c>
      <c r="C1721" s="126">
        <v>42789</v>
      </c>
      <c r="D1721" s="126" t="s">
        <v>5397</v>
      </c>
      <c r="E1721" s="127" t="s">
        <v>3</v>
      </c>
      <c r="F1721" s="127">
        <v>1479045</v>
      </c>
      <c r="G1721" s="127"/>
      <c r="H1721" s="335" t="s">
        <v>5398</v>
      </c>
      <c r="I1721" s="128">
        <v>0</v>
      </c>
      <c r="J1721" s="128">
        <v>999.33</v>
      </c>
      <c r="K1721" s="129">
        <f t="shared" si="26"/>
        <v>999.33</v>
      </c>
      <c r="L1721" s="130" t="s">
        <v>1420</v>
      </c>
    </row>
    <row r="1722" spans="1:12" ht="33.75">
      <c r="A1722" s="334" t="s">
        <v>626</v>
      </c>
      <c r="B1722" s="125" t="str">
        <f>+VLOOKUP(A1722,'[1]LISTA FILTRADO'!$A$2:$B$620,2,FALSE)</f>
        <v>Dirección General De Programación Y Operaciones Del Tesoro</v>
      </c>
      <c r="C1722" s="126">
        <v>42789</v>
      </c>
      <c r="D1722" s="126" t="s">
        <v>5399</v>
      </c>
      <c r="E1722" s="127" t="s">
        <v>3</v>
      </c>
      <c r="F1722" s="127">
        <v>1479047</v>
      </c>
      <c r="G1722" s="127"/>
      <c r="H1722" s="335" t="s">
        <v>5400</v>
      </c>
      <c r="I1722" s="128">
        <v>0</v>
      </c>
      <c r="J1722" s="128">
        <v>2997.54</v>
      </c>
      <c r="K1722" s="129">
        <f t="shared" si="26"/>
        <v>2997.54</v>
      </c>
      <c r="L1722" s="130" t="s">
        <v>1420</v>
      </c>
    </row>
    <row r="1723" spans="1:12" ht="33.75">
      <c r="A1723" s="334" t="s">
        <v>626</v>
      </c>
      <c r="B1723" s="125" t="str">
        <f>+VLOOKUP(A1723,'[1]LISTA FILTRADO'!$A$2:$B$620,2,FALSE)</f>
        <v>Dirección General De Programación Y Operaciones Del Tesoro</v>
      </c>
      <c r="C1723" s="126">
        <v>42789</v>
      </c>
      <c r="D1723" s="126" t="s">
        <v>5401</v>
      </c>
      <c r="E1723" s="127" t="s">
        <v>3</v>
      </c>
      <c r="F1723" s="127">
        <v>1479048</v>
      </c>
      <c r="G1723" s="127"/>
      <c r="H1723" s="335" t="s">
        <v>5402</v>
      </c>
      <c r="I1723" s="128">
        <v>0</v>
      </c>
      <c r="J1723" s="128">
        <v>126.71</v>
      </c>
      <c r="K1723" s="129">
        <f t="shared" si="26"/>
        <v>126.71</v>
      </c>
      <c r="L1723" s="130" t="s">
        <v>1420</v>
      </c>
    </row>
    <row r="1724" spans="1:12" ht="33.75">
      <c r="A1724" s="334" t="s">
        <v>626</v>
      </c>
      <c r="B1724" s="125" t="str">
        <f>+VLOOKUP(A1724,'[1]LISTA FILTRADO'!$A$2:$B$620,2,FALSE)</f>
        <v>Dirección General De Programación Y Operaciones Del Tesoro</v>
      </c>
      <c r="C1724" s="126">
        <v>42789</v>
      </c>
      <c r="D1724" s="126" t="s">
        <v>5403</v>
      </c>
      <c r="E1724" s="127" t="s">
        <v>3</v>
      </c>
      <c r="F1724" s="127">
        <v>1479128</v>
      </c>
      <c r="G1724" s="127"/>
      <c r="H1724" s="335" t="s">
        <v>5404</v>
      </c>
      <c r="I1724" s="128">
        <v>0</v>
      </c>
      <c r="J1724" s="128">
        <v>92.4</v>
      </c>
      <c r="K1724" s="129">
        <f t="shared" si="26"/>
        <v>92.4</v>
      </c>
      <c r="L1724" s="130" t="s">
        <v>1420</v>
      </c>
    </row>
    <row r="1725" spans="1:12" ht="33.75">
      <c r="A1725" s="334" t="s">
        <v>626</v>
      </c>
      <c r="B1725" s="125" t="str">
        <f>+VLOOKUP(A1725,'[1]LISTA FILTRADO'!$A$2:$B$620,2,FALSE)</f>
        <v>Dirección General De Programación Y Operaciones Del Tesoro</v>
      </c>
      <c r="C1725" s="126">
        <v>42789</v>
      </c>
      <c r="D1725" s="126" t="s">
        <v>5405</v>
      </c>
      <c r="E1725" s="127" t="s">
        <v>3</v>
      </c>
      <c r="F1725" s="127">
        <v>1479130</v>
      </c>
      <c r="G1725" s="127"/>
      <c r="H1725" s="335" t="s">
        <v>5404</v>
      </c>
      <c r="I1725" s="128">
        <v>0</v>
      </c>
      <c r="J1725" s="128">
        <v>7.5</v>
      </c>
      <c r="K1725" s="129">
        <f t="shared" si="26"/>
        <v>7.5</v>
      </c>
      <c r="L1725" s="130" t="s">
        <v>1420</v>
      </c>
    </row>
    <row r="1726" spans="1:12" ht="33.75">
      <c r="A1726" s="334" t="s">
        <v>626</v>
      </c>
      <c r="B1726" s="125" t="str">
        <f>+VLOOKUP(A1726,'[1]LISTA FILTRADO'!$A$2:$B$620,2,FALSE)</f>
        <v>Dirección General De Programación Y Operaciones Del Tesoro</v>
      </c>
      <c r="C1726" s="126">
        <v>42789</v>
      </c>
      <c r="D1726" s="126" t="s">
        <v>5406</v>
      </c>
      <c r="E1726" s="127" t="s">
        <v>3</v>
      </c>
      <c r="F1726" s="127">
        <v>1479133</v>
      </c>
      <c r="G1726" s="127"/>
      <c r="H1726" s="335" t="s">
        <v>5404</v>
      </c>
      <c r="I1726" s="128">
        <v>0</v>
      </c>
      <c r="J1726" s="128">
        <v>32</v>
      </c>
      <c r="K1726" s="129">
        <f t="shared" si="26"/>
        <v>32</v>
      </c>
      <c r="L1726" s="130" t="s">
        <v>1420</v>
      </c>
    </row>
    <row r="1727" spans="1:12" ht="33.75">
      <c r="A1727" s="334" t="s">
        <v>626</v>
      </c>
      <c r="B1727" s="125" t="str">
        <f>+VLOOKUP(A1727,'[1]LISTA FILTRADO'!$A$2:$B$620,2,FALSE)</f>
        <v>Dirección General De Programación Y Operaciones Del Tesoro</v>
      </c>
      <c r="C1727" s="126">
        <v>42789</v>
      </c>
      <c r="D1727" s="126" t="s">
        <v>5407</v>
      </c>
      <c r="E1727" s="127" t="s">
        <v>3</v>
      </c>
      <c r="F1727" s="127">
        <v>1479134</v>
      </c>
      <c r="G1727" s="127"/>
      <c r="H1727" s="335" t="s">
        <v>5408</v>
      </c>
      <c r="I1727" s="128">
        <v>0</v>
      </c>
      <c r="J1727" s="128">
        <v>504.78</v>
      </c>
      <c r="K1727" s="129">
        <f t="shared" si="26"/>
        <v>504.78</v>
      </c>
      <c r="L1727" s="130" t="s">
        <v>1420</v>
      </c>
    </row>
    <row r="1728" spans="1:12" ht="33.75">
      <c r="A1728" s="334" t="s">
        <v>626</v>
      </c>
      <c r="B1728" s="125" t="str">
        <f>+VLOOKUP(A1728,'[1]LISTA FILTRADO'!$A$2:$B$620,2,FALSE)</f>
        <v>Dirección General De Programación Y Operaciones Del Tesoro</v>
      </c>
      <c r="C1728" s="126">
        <v>42789</v>
      </c>
      <c r="D1728" s="126" t="s">
        <v>5409</v>
      </c>
      <c r="E1728" s="127" t="s">
        <v>3</v>
      </c>
      <c r="F1728" s="127">
        <v>1479135</v>
      </c>
      <c r="G1728" s="127"/>
      <c r="H1728" s="335" t="s">
        <v>5404</v>
      </c>
      <c r="I1728" s="128">
        <v>0</v>
      </c>
      <c r="J1728" s="128">
        <v>101.7</v>
      </c>
      <c r="K1728" s="129">
        <f t="shared" si="26"/>
        <v>101.7</v>
      </c>
      <c r="L1728" s="130" t="s">
        <v>1420</v>
      </c>
    </row>
    <row r="1729" spans="1:12" ht="33.75">
      <c r="A1729" s="334" t="s">
        <v>629</v>
      </c>
      <c r="B1729" s="125" t="str">
        <f>+VLOOKUP(A1729,'[1]LISTA FILTRADO'!$A$2:$B$620,2,FALSE)</f>
        <v>Dirección General De Administración Y Finanzas Territoriales</v>
      </c>
      <c r="C1729" s="126">
        <v>42790</v>
      </c>
      <c r="D1729" s="126" t="s">
        <v>5410</v>
      </c>
      <c r="E1729" s="127" t="s">
        <v>3</v>
      </c>
      <c r="F1729" s="127">
        <v>1479343</v>
      </c>
      <c r="G1729" s="127"/>
      <c r="H1729" s="335" t="s">
        <v>5411</v>
      </c>
      <c r="I1729" s="128">
        <v>0</v>
      </c>
      <c r="J1729" s="128">
        <v>8962</v>
      </c>
      <c r="K1729" s="129">
        <f t="shared" si="26"/>
        <v>8962</v>
      </c>
      <c r="L1729" s="130" t="s">
        <v>1420</v>
      </c>
    </row>
    <row r="1730" spans="1:12" ht="22.5">
      <c r="A1730" s="334">
        <v>283</v>
      </c>
      <c r="B1730" s="125" t="str">
        <f>+VLOOKUP(A1730,'[1]LISTA FILTRADO'!$A$2:$B$620,2,FALSE)</f>
        <v>Aduana Nacional</v>
      </c>
      <c r="C1730" s="126">
        <v>42790</v>
      </c>
      <c r="D1730" s="126" t="s">
        <v>5412</v>
      </c>
      <c r="E1730" s="127" t="s">
        <v>3</v>
      </c>
      <c r="F1730" s="127">
        <v>1479376</v>
      </c>
      <c r="G1730" s="127"/>
      <c r="H1730" s="335" t="s">
        <v>5413</v>
      </c>
      <c r="I1730" s="128">
        <v>0</v>
      </c>
      <c r="J1730" s="128">
        <v>193</v>
      </c>
      <c r="K1730" s="129">
        <f t="shared" si="26"/>
        <v>193</v>
      </c>
      <c r="L1730" s="130" t="s">
        <v>1420</v>
      </c>
    </row>
    <row r="1731" spans="1:12" ht="33.75">
      <c r="A1731" s="334" t="s">
        <v>626</v>
      </c>
      <c r="B1731" s="125" t="str">
        <f>+VLOOKUP(A1731,'[1]LISTA FILTRADO'!$A$2:$B$620,2,FALSE)</f>
        <v>Dirección General De Programación Y Operaciones Del Tesoro</v>
      </c>
      <c r="C1731" s="126">
        <v>42790</v>
      </c>
      <c r="D1731" s="126" t="s">
        <v>5414</v>
      </c>
      <c r="E1731" s="127" t="s">
        <v>3</v>
      </c>
      <c r="F1731" s="127">
        <v>1479385</v>
      </c>
      <c r="G1731" s="127"/>
      <c r="H1731" s="335" t="s">
        <v>5415</v>
      </c>
      <c r="I1731" s="128">
        <v>0</v>
      </c>
      <c r="J1731" s="128">
        <v>7271.97</v>
      </c>
      <c r="K1731" s="129">
        <f t="shared" si="26"/>
        <v>7271.97</v>
      </c>
      <c r="L1731" s="130" t="s">
        <v>1420</v>
      </c>
    </row>
    <row r="1732" spans="1:12" ht="33.75">
      <c r="A1732" s="334" t="s">
        <v>626</v>
      </c>
      <c r="B1732" s="125" t="str">
        <f>+VLOOKUP(A1732,'[1]LISTA FILTRADO'!$A$2:$B$620,2,FALSE)</f>
        <v>Dirección General De Programación Y Operaciones Del Tesoro</v>
      </c>
      <c r="C1732" s="126">
        <v>42790</v>
      </c>
      <c r="D1732" s="126" t="s">
        <v>5416</v>
      </c>
      <c r="E1732" s="127" t="s">
        <v>3</v>
      </c>
      <c r="F1732" s="127">
        <v>1479389</v>
      </c>
      <c r="G1732" s="127"/>
      <c r="H1732" s="335" t="s">
        <v>5417</v>
      </c>
      <c r="I1732" s="128">
        <v>0</v>
      </c>
      <c r="J1732" s="128">
        <v>3857.69</v>
      </c>
      <c r="K1732" s="129">
        <f t="shared" si="26"/>
        <v>3857.69</v>
      </c>
      <c r="L1732" s="130" t="s">
        <v>1420</v>
      </c>
    </row>
    <row r="1733" spans="1:12" ht="22.5">
      <c r="A1733" s="334">
        <v>283</v>
      </c>
      <c r="B1733" s="125" t="str">
        <f>+VLOOKUP(A1733,'[1]LISTA FILTRADO'!$A$2:$B$620,2,FALSE)</f>
        <v>Aduana Nacional</v>
      </c>
      <c r="C1733" s="126">
        <v>42790</v>
      </c>
      <c r="D1733" s="126" t="s">
        <v>5418</v>
      </c>
      <c r="E1733" s="127" t="s">
        <v>3</v>
      </c>
      <c r="F1733" s="127">
        <v>1479390</v>
      </c>
      <c r="G1733" s="127"/>
      <c r="H1733" s="335" t="s">
        <v>5419</v>
      </c>
      <c r="I1733" s="128">
        <v>0</v>
      </c>
      <c r="J1733" s="128">
        <v>1665</v>
      </c>
      <c r="K1733" s="129">
        <f t="shared" si="26"/>
        <v>1665</v>
      </c>
      <c r="L1733" s="130" t="s">
        <v>1420</v>
      </c>
    </row>
    <row r="1734" spans="1:12" ht="33.75">
      <c r="A1734" s="334" t="s">
        <v>626</v>
      </c>
      <c r="B1734" s="125" t="str">
        <f>+VLOOKUP(A1734,'[1]LISTA FILTRADO'!$A$2:$B$620,2,FALSE)</f>
        <v>Dirección General De Programación Y Operaciones Del Tesoro</v>
      </c>
      <c r="C1734" s="126">
        <v>42790</v>
      </c>
      <c r="D1734" s="126" t="s">
        <v>5420</v>
      </c>
      <c r="E1734" s="127" t="s">
        <v>3</v>
      </c>
      <c r="F1734" s="127">
        <v>1479395</v>
      </c>
      <c r="G1734" s="127"/>
      <c r="H1734" s="335" t="s">
        <v>5421</v>
      </c>
      <c r="I1734" s="128">
        <v>0</v>
      </c>
      <c r="J1734" s="128">
        <v>7271.97</v>
      </c>
      <c r="K1734" s="129">
        <f t="shared" si="26"/>
        <v>7271.97</v>
      </c>
      <c r="L1734" s="130" t="s">
        <v>1420</v>
      </c>
    </row>
    <row r="1735" spans="1:12" ht="33.75">
      <c r="A1735" s="334" t="s">
        <v>626</v>
      </c>
      <c r="B1735" s="125" t="str">
        <f>+VLOOKUP(A1735,'[1]LISTA FILTRADO'!$A$2:$B$620,2,FALSE)</f>
        <v>Dirección General De Programación Y Operaciones Del Tesoro</v>
      </c>
      <c r="C1735" s="126">
        <v>42790</v>
      </c>
      <c r="D1735" s="126" t="s">
        <v>5422</v>
      </c>
      <c r="E1735" s="127" t="s">
        <v>3</v>
      </c>
      <c r="F1735" s="127">
        <v>1479416</v>
      </c>
      <c r="G1735" s="127"/>
      <c r="H1735" s="335" t="s">
        <v>5423</v>
      </c>
      <c r="I1735" s="128">
        <v>0</v>
      </c>
      <c r="J1735" s="128">
        <v>100</v>
      </c>
      <c r="K1735" s="129">
        <f t="shared" si="26"/>
        <v>100</v>
      </c>
      <c r="L1735" s="130" t="s">
        <v>1420</v>
      </c>
    </row>
    <row r="1736" spans="1:12" ht="33.75">
      <c r="A1736" s="334" t="s">
        <v>626</v>
      </c>
      <c r="B1736" s="125" t="str">
        <f>+VLOOKUP(A1736,'[1]LISTA FILTRADO'!$A$2:$B$620,2,FALSE)</f>
        <v>Dirección General De Programación Y Operaciones Del Tesoro</v>
      </c>
      <c r="C1736" s="126">
        <v>42790</v>
      </c>
      <c r="D1736" s="126" t="s">
        <v>5424</v>
      </c>
      <c r="E1736" s="127" t="s">
        <v>3</v>
      </c>
      <c r="F1736" s="127">
        <v>1479417</v>
      </c>
      <c r="G1736" s="127"/>
      <c r="H1736" s="335" t="s">
        <v>5425</v>
      </c>
      <c r="I1736" s="128">
        <v>0</v>
      </c>
      <c r="J1736" s="128">
        <v>1029.52</v>
      </c>
      <c r="K1736" s="129">
        <f t="shared" si="26"/>
        <v>1029.52</v>
      </c>
      <c r="L1736" s="130" t="s">
        <v>1420</v>
      </c>
    </row>
    <row r="1737" spans="1:12" ht="33.75">
      <c r="A1737" s="334" t="s">
        <v>626</v>
      </c>
      <c r="B1737" s="125" t="str">
        <f>+VLOOKUP(A1737,'[1]LISTA FILTRADO'!$A$2:$B$620,2,FALSE)</f>
        <v>Dirección General De Programación Y Operaciones Del Tesoro</v>
      </c>
      <c r="C1737" s="126">
        <v>42790</v>
      </c>
      <c r="D1737" s="126" t="s">
        <v>5426</v>
      </c>
      <c r="E1737" s="127" t="s">
        <v>3</v>
      </c>
      <c r="F1737" s="127">
        <v>1479326</v>
      </c>
      <c r="G1737" s="127"/>
      <c r="H1737" s="335" t="s">
        <v>4770</v>
      </c>
      <c r="I1737" s="128">
        <v>0</v>
      </c>
      <c r="J1737" s="128">
        <v>1628</v>
      </c>
      <c r="K1737" s="129">
        <f t="shared" ref="K1737:K1800" si="27">+I1737+J1737</f>
        <v>1628</v>
      </c>
      <c r="L1737" s="130" t="s">
        <v>1420</v>
      </c>
    </row>
    <row r="1738" spans="1:12" ht="33.75">
      <c r="A1738" s="334" t="s">
        <v>626</v>
      </c>
      <c r="B1738" s="125" t="str">
        <f>+VLOOKUP(A1738,'[1]LISTA FILTRADO'!$A$2:$B$620,2,FALSE)</f>
        <v>Dirección General De Programación Y Operaciones Del Tesoro</v>
      </c>
      <c r="C1738" s="126">
        <v>42790</v>
      </c>
      <c r="D1738" s="126" t="s">
        <v>5427</v>
      </c>
      <c r="E1738" s="127" t="s">
        <v>3</v>
      </c>
      <c r="F1738" s="127">
        <v>1479332</v>
      </c>
      <c r="G1738" s="127"/>
      <c r="H1738" s="335" t="s">
        <v>5428</v>
      </c>
      <c r="I1738" s="128">
        <v>0</v>
      </c>
      <c r="J1738" s="128">
        <v>4327.54</v>
      </c>
      <c r="K1738" s="129">
        <f t="shared" si="27"/>
        <v>4327.54</v>
      </c>
      <c r="L1738" s="130" t="s">
        <v>1420</v>
      </c>
    </row>
    <row r="1739" spans="1:12" ht="33.75">
      <c r="A1739" s="334" t="s">
        <v>626</v>
      </c>
      <c r="B1739" s="125" t="str">
        <f>+VLOOKUP(A1739,'[1]LISTA FILTRADO'!$A$2:$B$620,2,FALSE)</f>
        <v>Dirección General De Programación Y Operaciones Del Tesoro</v>
      </c>
      <c r="C1739" s="126">
        <v>42790</v>
      </c>
      <c r="D1739" s="126" t="s">
        <v>5429</v>
      </c>
      <c r="E1739" s="127" t="s">
        <v>3</v>
      </c>
      <c r="F1739" s="127">
        <v>1479361</v>
      </c>
      <c r="G1739" s="127"/>
      <c r="H1739" s="335" t="s">
        <v>5430</v>
      </c>
      <c r="I1739" s="128">
        <v>0</v>
      </c>
      <c r="J1739" s="128">
        <v>1528.24</v>
      </c>
      <c r="K1739" s="129">
        <f t="shared" si="27"/>
        <v>1528.24</v>
      </c>
      <c r="L1739" s="130" t="s">
        <v>1420</v>
      </c>
    </row>
    <row r="1740" spans="1:12" ht="22.5">
      <c r="A1740" s="334">
        <v>15</v>
      </c>
      <c r="B1740" s="125" t="str">
        <f>+VLOOKUP(A1740,'[1]LISTA FILTRADO'!$A$2:$B$620,2,FALSE)</f>
        <v>Ministerio De Gobierno</v>
      </c>
      <c r="C1740" s="126">
        <v>42790</v>
      </c>
      <c r="D1740" s="126" t="s">
        <v>5431</v>
      </c>
      <c r="E1740" s="127" t="s">
        <v>3</v>
      </c>
      <c r="F1740" s="127">
        <v>1479392</v>
      </c>
      <c r="G1740" s="127"/>
      <c r="H1740" s="335" t="s">
        <v>5432</v>
      </c>
      <c r="I1740" s="128">
        <v>0</v>
      </c>
      <c r="J1740" s="128">
        <v>1703.23</v>
      </c>
      <c r="K1740" s="129">
        <f t="shared" si="27"/>
        <v>1703.23</v>
      </c>
      <c r="L1740" s="130" t="s">
        <v>1420</v>
      </c>
    </row>
    <row r="1741" spans="1:12" ht="33.75">
      <c r="A1741" s="334" t="s">
        <v>626</v>
      </c>
      <c r="B1741" s="125" t="str">
        <f>+VLOOKUP(A1741,'[1]LISTA FILTRADO'!$A$2:$B$620,2,FALSE)</f>
        <v>Dirección General De Programación Y Operaciones Del Tesoro</v>
      </c>
      <c r="C1741" s="126">
        <v>42790</v>
      </c>
      <c r="D1741" s="126" t="s">
        <v>5433</v>
      </c>
      <c r="E1741" s="127" t="s">
        <v>3</v>
      </c>
      <c r="F1741" s="127">
        <v>1479433</v>
      </c>
      <c r="G1741" s="127"/>
      <c r="H1741" s="335" t="s">
        <v>5434</v>
      </c>
      <c r="I1741" s="128">
        <v>0</v>
      </c>
      <c r="J1741" s="128">
        <v>465.6</v>
      </c>
      <c r="K1741" s="129">
        <f t="shared" si="27"/>
        <v>465.6</v>
      </c>
      <c r="L1741" s="130" t="s">
        <v>1420</v>
      </c>
    </row>
    <row r="1742" spans="1:12" ht="33.75">
      <c r="A1742" s="334" t="s">
        <v>626</v>
      </c>
      <c r="B1742" s="125" t="str">
        <f>+VLOOKUP(A1742,'[1]LISTA FILTRADO'!$A$2:$B$620,2,FALSE)</f>
        <v>Dirección General De Programación Y Operaciones Del Tesoro</v>
      </c>
      <c r="C1742" s="126">
        <v>42790</v>
      </c>
      <c r="D1742" s="126" t="s">
        <v>5435</v>
      </c>
      <c r="E1742" s="127" t="s">
        <v>3</v>
      </c>
      <c r="F1742" s="127">
        <v>1479454</v>
      </c>
      <c r="G1742" s="127"/>
      <c r="H1742" s="335" t="s">
        <v>5436</v>
      </c>
      <c r="I1742" s="128">
        <v>0</v>
      </c>
      <c r="J1742" s="128">
        <v>600</v>
      </c>
      <c r="K1742" s="129">
        <f t="shared" si="27"/>
        <v>600</v>
      </c>
      <c r="L1742" s="130" t="s">
        <v>1420</v>
      </c>
    </row>
    <row r="1743" spans="1:12" ht="22.5">
      <c r="A1743" s="334">
        <v>15</v>
      </c>
      <c r="B1743" s="125" t="str">
        <f>+VLOOKUP(A1743,'[1]LISTA FILTRADO'!$A$2:$B$620,2,FALSE)</f>
        <v>Ministerio De Gobierno</v>
      </c>
      <c r="C1743" s="126">
        <v>42790</v>
      </c>
      <c r="D1743" s="126" t="s">
        <v>5437</v>
      </c>
      <c r="E1743" s="127" t="s">
        <v>3</v>
      </c>
      <c r="F1743" s="127">
        <v>1479536</v>
      </c>
      <c r="G1743" s="127"/>
      <c r="H1743" s="335" t="s">
        <v>5438</v>
      </c>
      <c r="I1743" s="128">
        <v>0</v>
      </c>
      <c r="J1743" s="128">
        <v>117</v>
      </c>
      <c r="K1743" s="129">
        <f t="shared" si="27"/>
        <v>117</v>
      </c>
      <c r="L1743" s="130" t="s">
        <v>1420</v>
      </c>
    </row>
    <row r="1744" spans="1:12" ht="33.75">
      <c r="A1744" s="334" t="s">
        <v>626</v>
      </c>
      <c r="B1744" s="125" t="str">
        <f>+VLOOKUP(A1744,'[1]LISTA FILTRADO'!$A$2:$B$620,2,FALSE)</f>
        <v>Dirección General De Programación Y Operaciones Del Tesoro</v>
      </c>
      <c r="C1744" s="126">
        <v>42795</v>
      </c>
      <c r="D1744" s="126" t="s">
        <v>3986</v>
      </c>
      <c r="E1744" s="127" t="s">
        <v>3</v>
      </c>
      <c r="F1744" s="127">
        <v>1479774</v>
      </c>
      <c r="G1744" s="127"/>
      <c r="H1744" s="335" t="s">
        <v>3987</v>
      </c>
      <c r="I1744" s="128">
        <v>0</v>
      </c>
      <c r="J1744" s="128">
        <v>1940.27</v>
      </c>
      <c r="K1744" s="129">
        <f t="shared" si="27"/>
        <v>1940.27</v>
      </c>
      <c r="L1744" s="130" t="s">
        <v>1420</v>
      </c>
    </row>
    <row r="1745" spans="1:12" ht="33.75">
      <c r="A1745" s="334" t="s">
        <v>626</v>
      </c>
      <c r="B1745" s="125" t="str">
        <f>+VLOOKUP(A1745,'[1]LISTA FILTRADO'!$A$2:$B$620,2,FALSE)</f>
        <v>Dirección General De Programación Y Operaciones Del Tesoro</v>
      </c>
      <c r="C1745" s="126">
        <v>42795</v>
      </c>
      <c r="D1745" s="126" t="s">
        <v>3018</v>
      </c>
      <c r="E1745" s="127" t="s">
        <v>3</v>
      </c>
      <c r="F1745" s="127">
        <v>1479712</v>
      </c>
      <c r="G1745" s="127"/>
      <c r="H1745" s="335" t="s">
        <v>1361</v>
      </c>
      <c r="I1745" s="128">
        <v>0</v>
      </c>
      <c r="J1745" s="128">
        <v>711.18</v>
      </c>
      <c r="K1745" s="129">
        <f t="shared" si="27"/>
        <v>711.18</v>
      </c>
      <c r="L1745" s="130" t="s">
        <v>1420</v>
      </c>
    </row>
    <row r="1746" spans="1:12" ht="33.75">
      <c r="A1746" s="334" t="s">
        <v>626</v>
      </c>
      <c r="B1746" s="125" t="str">
        <f>+VLOOKUP(A1746,'[1]LISTA FILTRADO'!$A$2:$B$620,2,FALSE)</f>
        <v>Dirección General De Programación Y Operaciones Del Tesoro</v>
      </c>
      <c r="C1746" s="126">
        <v>42795</v>
      </c>
      <c r="D1746" s="126" t="s">
        <v>2799</v>
      </c>
      <c r="E1746" s="127" t="s">
        <v>3</v>
      </c>
      <c r="F1746" s="127">
        <v>1479962</v>
      </c>
      <c r="G1746" s="127"/>
      <c r="H1746" s="335" t="s">
        <v>2800</v>
      </c>
      <c r="I1746" s="128">
        <v>0</v>
      </c>
      <c r="J1746" s="128">
        <v>918</v>
      </c>
      <c r="K1746" s="129">
        <f t="shared" si="27"/>
        <v>918</v>
      </c>
      <c r="L1746" s="130" t="s">
        <v>1420</v>
      </c>
    </row>
    <row r="1747" spans="1:12" ht="33.75">
      <c r="A1747" s="334">
        <v>15</v>
      </c>
      <c r="B1747" s="125" t="str">
        <f>+VLOOKUP(A1747,'[1]LISTA FILTRADO'!$A$2:$B$620,2,FALSE)</f>
        <v>Ministerio De Gobierno</v>
      </c>
      <c r="C1747" s="126">
        <v>42795</v>
      </c>
      <c r="D1747" s="126" t="s">
        <v>1698</v>
      </c>
      <c r="E1747" s="127" t="s">
        <v>3</v>
      </c>
      <c r="F1747" s="127">
        <v>1479963</v>
      </c>
      <c r="G1747" s="127"/>
      <c r="H1747" s="335" t="s">
        <v>1699</v>
      </c>
      <c r="I1747" s="128">
        <v>0</v>
      </c>
      <c r="J1747" s="128">
        <v>302.60000000000002</v>
      </c>
      <c r="K1747" s="129">
        <f t="shared" si="27"/>
        <v>302.60000000000002</v>
      </c>
      <c r="L1747" s="130" t="s">
        <v>1420</v>
      </c>
    </row>
    <row r="1748" spans="1:12" ht="33.75">
      <c r="A1748" s="334">
        <v>47</v>
      </c>
      <c r="B1748" s="125" t="str">
        <f>+VLOOKUP(A1748,'[1]LISTA FILTRADO'!$A$2:$B$620,2,FALSE)</f>
        <v>Ministerio De Desarrollo Rural Y Tierras</v>
      </c>
      <c r="C1748" s="126">
        <v>42796</v>
      </c>
      <c r="D1748" s="126" t="s">
        <v>1816</v>
      </c>
      <c r="E1748" s="127" t="s">
        <v>3</v>
      </c>
      <c r="F1748" s="127">
        <v>1480093</v>
      </c>
      <c r="G1748" s="127"/>
      <c r="H1748" s="335" t="s">
        <v>1817</v>
      </c>
      <c r="I1748" s="128">
        <v>0</v>
      </c>
      <c r="J1748" s="128">
        <v>14519.36</v>
      </c>
      <c r="K1748" s="129">
        <f t="shared" si="27"/>
        <v>14519.36</v>
      </c>
      <c r="L1748" s="130" t="s">
        <v>1420</v>
      </c>
    </row>
    <row r="1749" spans="1:12" ht="33.75">
      <c r="A1749" s="334">
        <v>41</v>
      </c>
      <c r="B1749" s="125" t="str">
        <f>+VLOOKUP(A1749,'[1]LISTA FILTRADO'!$A$2:$B$620,2,FALSE)</f>
        <v>Ministerio De Desarrollo Productivo Y Economía Plural</v>
      </c>
      <c r="C1749" s="126">
        <v>42796</v>
      </c>
      <c r="D1749" s="126" t="s">
        <v>1776</v>
      </c>
      <c r="E1749" s="127" t="s">
        <v>3</v>
      </c>
      <c r="F1749" s="127">
        <v>1480139</v>
      </c>
      <c r="G1749" s="127"/>
      <c r="H1749" s="335" t="s">
        <v>1777</v>
      </c>
      <c r="I1749" s="128">
        <v>0</v>
      </c>
      <c r="J1749" s="128">
        <v>9201.5</v>
      </c>
      <c r="K1749" s="129">
        <f t="shared" si="27"/>
        <v>9201.5</v>
      </c>
      <c r="L1749" s="130" t="s">
        <v>1420</v>
      </c>
    </row>
    <row r="1750" spans="1:12" ht="33.75">
      <c r="A1750" s="334">
        <v>86</v>
      </c>
      <c r="B1750" s="125" t="str">
        <f>+VLOOKUP(A1750,'[1]LISTA FILTRADO'!$A$2:$B$620,2,FALSE)</f>
        <v>Ministerio De Medio Ambiente Y Agua</v>
      </c>
      <c r="C1750" s="126">
        <v>42796</v>
      </c>
      <c r="D1750" s="126" t="s">
        <v>1893</v>
      </c>
      <c r="E1750" s="127" t="s">
        <v>3</v>
      </c>
      <c r="F1750" s="127">
        <v>1480179</v>
      </c>
      <c r="G1750" s="127"/>
      <c r="H1750" s="335" t="s">
        <v>1894</v>
      </c>
      <c r="I1750" s="128">
        <v>0</v>
      </c>
      <c r="J1750" s="128">
        <v>121859</v>
      </c>
      <c r="K1750" s="129">
        <f t="shared" si="27"/>
        <v>121859</v>
      </c>
      <c r="L1750" s="130" t="s">
        <v>1420</v>
      </c>
    </row>
    <row r="1751" spans="1:12" ht="33.75">
      <c r="A1751" s="334" t="s">
        <v>626</v>
      </c>
      <c r="B1751" s="125" t="str">
        <f>+VLOOKUP(A1751,'[1]LISTA FILTRADO'!$A$2:$B$620,2,FALSE)</f>
        <v>Dirección General De Programación Y Operaciones Del Tesoro</v>
      </c>
      <c r="C1751" s="126">
        <v>42796</v>
      </c>
      <c r="D1751" s="126" t="s">
        <v>3019</v>
      </c>
      <c r="E1751" s="127" t="s">
        <v>3</v>
      </c>
      <c r="F1751" s="127">
        <v>1480108</v>
      </c>
      <c r="G1751" s="127"/>
      <c r="H1751" s="335" t="s">
        <v>1317</v>
      </c>
      <c r="I1751" s="128">
        <v>0</v>
      </c>
      <c r="J1751" s="128">
        <v>545</v>
      </c>
      <c r="K1751" s="129">
        <f t="shared" si="27"/>
        <v>545</v>
      </c>
      <c r="L1751" s="130" t="s">
        <v>1420</v>
      </c>
    </row>
    <row r="1752" spans="1:12" ht="33.75">
      <c r="A1752" s="334" t="s">
        <v>626</v>
      </c>
      <c r="B1752" s="125" t="str">
        <f>+VLOOKUP(A1752,'[1]LISTA FILTRADO'!$A$2:$B$620,2,FALSE)</f>
        <v>Dirección General De Programación Y Operaciones Del Tesoro</v>
      </c>
      <c r="C1752" s="126">
        <v>42796</v>
      </c>
      <c r="D1752" s="126" t="s">
        <v>3020</v>
      </c>
      <c r="E1752" s="127" t="s">
        <v>3</v>
      </c>
      <c r="F1752" s="127">
        <v>1480121</v>
      </c>
      <c r="G1752" s="127"/>
      <c r="H1752" s="335" t="s">
        <v>3021</v>
      </c>
      <c r="I1752" s="128">
        <v>0</v>
      </c>
      <c r="J1752" s="128">
        <v>38164.949999999997</v>
      </c>
      <c r="K1752" s="129">
        <f t="shared" si="27"/>
        <v>38164.949999999997</v>
      </c>
      <c r="L1752" s="130" t="s">
        <v>1420</v>
      </c>
    </row>
    <row r="1753" spans="1:12" ht="33.75">
      <c r="A1753" s="334" t="s">
        <v>626</v>
      </c>
      <c r="B1753" s="125" t="str">
        <f>+VLOOKUP(A1753,'[1]LISTA FILTRADO'!$A$2:$B$620,2,FALSE)</f>
        <v>Dirección General De Programación Y Operaciones Del Tesoro</v>
      </c>
      <c r="C1753" s="126">
        <v>42796</v>
      </c>
      <c r="D1753" s="126" t="s">
        <v>3022</v>
      </c>
      <c r="E1753" s="127" t="s">
        <v>3</v>
      </c>
      <c r="F1753" s="127">
        <v>1480125</v>
      </c>
      <c r="G1753" s="127"/>
      <c r="H1753" s="335" t="s">
        <v>3023</v>
      </c>
      <c r="I1753" s="128">
        <v>0</v>
      </c>
      <c r="J1753" s="128">
        <v>486.06</v>
      </c>
      <c r="K1753" s="129">
        <f t="shared" si="27"/>
        <v>486.06</v>
      </c>
      <c r="L1753" s="130" t="s">
        <v>1420</v>
      </c>
    </row>
    <row r="1754" spans="1:12" ht="33.75">
      <c r="A1754" s="334" t="s">
        <v>626</v>
      </c>
      <c r="B1754" s="125" t="str">
        <f>+VLOOKUP(A1754,'[1]LISTA FILTRADO'!$A$2:$B$620,2,FALSE)</f>
        <v>Dirección General De Programación Y Operaciones Del Tesoro</v>
      </c>
      <c r="C1754" s="126">
        <v>42796</v>
      </c>
      <c r="D1754" s="126" t="s">
        <v>3024</v>
      </c>
      <c r="E1754" s="127" t="s">
        <v>3</v>
      </c>
      <c r="F1754" s="127">
        <v>1480131</v>
      </c>
      <c r="G1754" s="127"/>
      <c r="H1754" s="335" t="s">
        <v>3025</v>
      </c>
      <c r="I1754" s="128">
        <v>0</v>
      </c>
      <c r="J1754" s="128">
        <v>6410.1</v>
      </c>
      <c r="K1754" s="129">
        <f t="shared" si="27"/>
        <v>6410.1</v>
      </c>
      <c r="L1754" s="130" t="s">
        <v>1420</v>
      </c>
    </row>
    <row r="1755" spans="1:12" ht="22.5">
      <c r="A1755" s="334">
        <v>15</v>
      </c>
      <c r="B1755" s="125" t="str">
        <f>+VLOOKUP(A1755,'[1]LISTA FILTRADO'!$A$2:$B$620,2,FALSE)</f>
        <v>Ministerio De Gobierno</v>
      </c>
      <c r="C1755" s="126">
        <v>42796</v>
      </c>
      <c r="D1755" s="126" t="s">
        <v>1700</v>
      </c>
      <c r="E1755" s="127" t="s">
        <v>3</v>
      </c>
      <c r="F1755" s="127">
        <v>1480154</v>
      </c>
      <c r="G1755" s="127"/>
      <c r="H1755" s="335" t="s">
        <v>1701</v>
      </c>
      <c r="I1755" s="128">
        <v>0</v>
      </c>
      <c r="J1755" s="128">
        <v>1232.8</v>
      </c>
      <c r="K1755" s="129">
        <f t="shared" si="27"/>
        <v>1232.8</v>
      </c>
      <c r="L1755" s="130" t="s">
        <v>1420</v>
      </c>
    </row>
    <row r="1756" spans="1:12" ht="33.75">
      <c r="A1756" s="334">
        <v>512</v>
      </c>
      <c r="B1756" s="125" t="str">
        <f>+VLOOKUP(A1756,'[1]LISTA FILTRADO'!$A$2:$B$620,2,FALSE)</f>
        <v>Adm.De Aeropuertos Y Servicios Auxiliares A La Naveg. Aérea</v>
      </c>
      <c r="C1756" s="126">
        <v>42796</v>
      </c>
      <c r="D1756" s="126" t="s">
        <v>2148</v>
      </c>
      <c r="E1756" s="127" t="s">
        <v>3</v>
      </c>
      <c r="F1756" s="127">
        <v>1480165</v>
      </c>
      <c r="G1756" s="127"/>
      <c r="H1756" s="335" t="s">
        <v>2149</v>
      </c>
      <c r="I1756" s="128">
        <v>0</v>
      </c>
      <c r="J1756" s="128">
        <v>16.79</v>
      </c>
      <c r="K1756" s="129">
        <f t="shared" si="27"/>
        <v>16.79</v>
      </c>
      <c r="L1756" s="130" t="s">
        <v>1420</v>
      </c>
    </row>
    <row r="1757" spans="1:12" ht="33.75">
      <c r="A1757" s="334" t="s">
        <v>626</v>
      </c>
      <c r="B1757" s="125" t="str">
        <f>+VLOOKUP(A1757,'[1]LISTA FILTRADO'!$A$2:$B$620,2,FALSE)</f>
        <v>Dirección General De Programación Y Operaciones Del Tesoro</v>
      </c>
      <c r="C1757" s="126">
        <v>42796</v>
      </c>
      <c r="D1757" s="126" t="s">
        <v>3026</v>
      </c>
      <c r="E1757" s="127" t="s">
        <v>3</v>
      </c>
      <c r="F1757" s="127">
        <v>1480187</v>
      </c>
      <c r="G1757" s="127"/>
      <c r="H1757" s="335" t="s">
        <v>3027</v>
      </c>
      <c r="I1757" s="128">
        <v>0</v>
      </c>
      <c r="J1757" s="128">
        <v>1000</v>
      </c>
      <c r="K1757" s="129">
        <f t="shared" si="27"/>
        <v>1000</v>
      </c>
      <c r="L1757" s="130" t="s">
        <v>1420</v>
      </c>
    </row>
    <row r="1758" spans="1:12" ht="33.75">
      <c r="A1758" s="334" t="s">
        <v>626</v>
      </c>
      <c r="B1758" s="125" t="str">
        <f>+VLOOKUP(A1758,'[1]LISTA FILTRADO'!$A$2:$B$620,2,FALSE)</f>
        <v>Dirección General De Programación Y Operaciones Del Tesoro</v>
      </c>
      <c r="C1758" s="126">
        <v>42796</v>
      </c>
      <c r="D1758" s="126" t="s">
        <v>3028</v>
      </c>
      <c r="E1758" s="127" t="s">
        <v>3</v>
      </c>
      <c r="F1758" s="127">
        <v>1480191</v>
      </c>
      <c r="G1758" s="127"/>
      <c r="H1758" s="335" t="s">
        <v>3029</v>
      </c>
      <c r="I1758" s="128">
        <v>0</v>
      </c>
      <c r="J1758" s="128">
        <v>460</v>
      </c>
      <c r="K1758" s="129">
        <f t="shared" si="27"/>
        <v>460</v>
      </c>
      <c r="L1758" s="130" t="s">
        <v>1420</v>
      </c>
    </row>
    <row r="1759" spans="1:12" ht="33.75">
      <c r="A1759" s="334" t="s">
        <v>626</v>
      </c>
      <c r="B1759" s="125" t="str">
        <f>+VLOOKUP(A1759,'[1]LISTA FILTRADO'!$A$2:$B$620,2,FALSE)</f>
        <v>Dirección General De Programación Y Operaciones Del Tesoro</v>
      </c>
      <c r="C1759" s="126">
        <v>42796</v>
      </c>
      <c r="D1759" s="126" t="s">
        <v>3030</v>
      </c>
      <c r="E1759" s="127" t="s">
        <v>3</v>
      </c>
      <c r="F1759" s="127">
        <v>1480204</v>
      </c>
      <c r="G1759" s="127"/>
      <c r="H1759" s="335" t="s">
        <v>3031</v>
      </c>
      <c r="I1759" s="128">
        <v>0</v>
      </c>
      <c r="J1759" s="128">
        <v>870.03</v>
      </c>
      <c r="K1759" s="129">
        <f t="shared" si="27"/>
        <v>870.03</v>
      </c>
      <c r="L1759" s="130" t="s">
        <v>1420</v>
      </c>
    </row>
    <row r="1760" spans="1:12" ht="33.75">
      <c r="A1760" s="334" t="s">
        <v>626</v>
      </c>
      <c r="B1760" s="125" t="str">
        <f>+VLOOKUP(A1760,'[1]LISTA FILTRADO'!$A$2:$B$620,2,FALSE)</f>
        <v>Dirección General De Programación Y Operaciones Del Tesoro</v>
      </c>
      <c r="C1760" s="126">
        <v>42796</v>
      </c>
      <c r="D1760" s="126" t="s">
        <v>3032</v>
      </c>
      <c r="E1760" s="127" t="s">
        <v>3</v>
      </c>
      <c r="F1760" s="127">
        <v>1480235</v>
      </c>
      <c r="G1760" s="127"/>
      <c r="H1760" s="335" t="s">
        <v>3033</v>
      </c>
      <c r="I1760" s="128">
        <v>0</v>
      </c>
      <c r="J1760" s="128">
        <v>2181.67</v>
      </c>
      <c r="K1760" s="129">
        <f t="shared" si="27"/>
        <v>2181.67</v>
      </c>
      <c r="L1760" s="130" t="s">
        <v>1420</v>
      </c>
    </row>
    <row r="1761" spans="1:12" ht="33.75">
      <c r="A1761" s="334" t="s">
        <v>626</v>
      </c>
      <c r="B1761" s="125" t="str">
        <f>+VLOOKUP(A1761,'[1]LISTA FILTRADO'!$A$2:$B$620,2,FALSE)</f>
        <v>Dirección General De Programación Y Operaciones Del Tesoro</v>
      </c>
      <c r="C1761" s="126">
        <v>42796</v>
      </c>
      <c r="D1761" s="126" t="s">
        <v>3034</v>
      </c>
      <c r="E1761" s="127" t="s">
        <v>3</v>
      </c>
      <c r="F1761" s="127">
        <v>1480250</v>
      </c>
      <c r="G1761" s="127"/>
      <c r="H1761" s="335" t="s">
        <v>3035</v>
      </c>
      <c r="I1761" s="128">
        <v>0</v>
      </c>
      <c r="J1761" s="128">
        <v>1204</v>
      </c>
      <c r="K1761" s="129">
        <f t="shared" si="27"/>
        <v>1204</v>
      </c>
      <c r="L1761" s="130" t="s">
        <v>1420</v>
      </c>
    </row>
    <row r="1762" spans="1:12" ht="33.75">
      <c r="A1762" s="334">
        <v>48</v>
      </c>
      <c r="B1762" s="125" t="str">
        <f>+VLOOKUP(A1762,'[1]LISTA FILTRADO'!$A$2:$B$620,2,FALSE)</f>
        <v>Ministerio De Deportes</v>
      </c>
      <c r="C1762" s="126">
        <v>42796</v>
      </c>
      <c r="D1762" s="126" t="s">
        <v>3036</v>
      </c>
      <c r="E1762" s="127" t="s">
        <v>3</v>
      </c>
      <c r="F1762" s="127">
        <v>1480377</v>
      </c>
      <c r="G1762" s="127"/>
      <c r="H1762" s="335" t="s">
        <v>3037</v>
      </c>
      <c r="I1762" s="128">
        <v>0</v>
      </c>
      <c r="J1762" s="128">
        <v>37442</v>
      </c>
      <c r="K1762" s="129">
        <f t="shared" si="27"/>
        <v>37442</v>
      </c>
      <c r="L1762" s="130" t="s">
        <v>1420</v>
      </c>
    </row>
    <row r="1763" spans="1:12" ht="33.75">
      <c r="A1763" s="334">
        <v>680</v>
      </c>
      <c r="B1763" s="125" t="str">
        <f>+VLOOKUP(A1763,'[1]LISTA FILTRADO'!$A$2:$B$620,2,FALSE)</f>
        <v>Contraloria General Del Estado</v>
      </c>
      <c r="C1763" s="126">
        <v>42797</v>
      </c>
      <c r="D1763" s="126" t="s">
        <v>2811</v>
      </c>
      <c r="E1763" s="127" t="s">
        <v>3</v>
      </c>
      <c r="F1763" s="127">
        <v>1480536</v>
      </c>
      <c r="G1763" s="127"/>
      <c r="H1763" s="335" t="s">
        <v>2812</v>
      </c>
      <c r="I1763" s="128">
        <v>0</v>
      </c>
      <c r="J1763" s="128">
        <v>2000</v>
      </c>
      <c r="K1763" s="129">
        <f t="shared" si="27"/>
        <v>2000</v>
      </c>
      <c r="L1763" s="130" t="s">
        <v>1420</v>
      </c>
    </row>
    <row r="1764" spans="1:12" ht="33.75">
      <c r="A1764" s="334" t="s">
        <v>633</v>
      </c>
      <c r="B1764" s="125" t="str">
        <f>+VLOOKUP(A1764,'[1]LISTA FILTRADO'!$A$2:$B$620,2,FALSE)</f>
        <v>Acreedores</v>
      </c>
      <c r="C1764" s="126">
        <v>42797</v>
      </c>
      <c r="D1764" s="126" t="s">
        <v>3659</v>
      </c>
      <c r="E1764" s="127" t="s">
        <v>3</v>
      </c>
      <c r="F1764" s="127">
        <v>1480629</v>
      </c>
      <c r="G1764" s="127"/>
      <c r="H1764" s="335" t="s">
        <v>3660</v>
      </c>
      <c r="I1764" s="128">
        <v>0</v>
      </c>
      <c r="J1764" s="128">
        <v>53781.43</v>
      </c>
      <c r="K1764" s="129">
        <f t="shared" si="27"/>
        <v>53781.43</v>
      </c>
      <c r="L1764" s="130" t="s">
        <v>1420</v>
      </c>
    </row>
    <row r="1765" spans="1:12" ht="33.75">
      <c r="A1765" s="334" t="s">
        <v>626</v>
      </c>
      <c r="B1765" s="125" t="str">
        <f>+VLOOKUP(A1765,'[1]LISTA FILTRADO'!$A$2:$B$620,2,FALSE)</f>
        <v>Dirección General De Programación Y Operaciones Del Tesoro</v>
      </c>
      <c r="C1765" s="126">
        <v>42797</v>
      </c>
      <c r="D1765" s="126" t="s">
        <v>3038</v>
      </c>
      <c r="E1765" s="127" t="s">
        <v>3</v>
      </c>
      <c r="F1765" s="127">
        <v>1480531</v>
      </c>
      <c r="G1765" s="127"/>
      <c r="H1765" s="335" t="s">
        <v>3039</v>
      </c>
      <c r="I1765" s="128">
        <v>0</v>
      </c>
      <c r="J1765" s="128">
        <v>1506</v>
      </c>
      <c r="K1765" s="129">
        <f t="shared" si="27"/>
        <v>1506</v>
      </c>
      <c r="L1765" s="130" t="s">
        <v>1420</v>
      </c>
    </row>
    <row r="1766" spans="1:12" ht="33.75">
      <c r="A1766" s="334" t="s">
        <v>626</v>
      </c>
      <c r="B1766" s="125" t="str">
        <f>+VLOOKUP(A1766,'[1]LISTA FILTRADO'!$A$2:$B$620,2,FALSE)</f>
        <v>Dirección General De Programación Y Operaciones Del Tesoro</v>
      </c>
      <c r="C1766" s="126">
        <v>42797</v>
      </c>
      <c r="D1766" s="126" t="s">
        <v>3040</v>
      </c>
      <c r="E1766" s="127" t="s">
        <v>3</v>
      </c>
      <c r="F1766" s="127">
        <v>1480532</v>
      </c>
      <c r="G1766" s="127"/>
      <c r="H1766" s="335" t="s">
        <v>3041</v>
      </c>
      <c r="I1766" s="128">
        <v>0</v>
      </c>
      <c r="J1766" s="128">
        <v>3820.33</v>
      </c>
      <c r="K1766" s="129">
        <f t="shared" si="27"/>
        <v>3820.33</v>
      </c>
      <c r="L1766" s="130" t="s">
        <v>1420</v>
      </c>
    </row>
    <row r="1767" spans="1:12" ht="22.5">
      <c r="A1767" s="334">
        <v>513</v>
      </c>
      <c r="B1767" s="125" t="str">
        <f>+VLOOKUP(A1767,'[1]LISTA FILTRADO'!$A$2:$B$620,2,FALSE)</f>
        <v>Yacimientos Petrolíferos Fiscales Bolivianos</v>
      </c>
      <c r="C1767" s="126">
        <v>42797</v>
      </c>
      <c r="D1767" s="126" t="s">
        <v>2660</v>
      </c>
      <c r="E1767" s="127" t="s">
        <v>3</v>
      </c>
      <c r="F1767" s="127">
        <v>1480533</v>
      </c>
      <c r="G1767" s="127"/>
      <c r="H1767" s="335" t="s">
        <v>2661</v>
      </c>
      <c r="I1767" s="128">
        <v>0</v>
      </c>
      <c r="J1767" s="128">
        <v>1270.3</v>
      </c>
      <c r="K1767" s="129">
        <f t="shared" si="27"/>
        <v>1270.3</v>
      </c>
      <c r="L1767" s="130" t="s">
        <v>1420</v>
      </c>
    </row>
    <row r="1768" spans="1:12" ht="33.75">
      <c r="A1768" s="334" t="s">
        <v>626</v>
      </c>
      <c r="B1768" s="125" t="str">
        <f>+VLOOKUP(A1768,'[1]LISTA FILTRADO'!$A$2:$B$620,2,FALSE)</f>
        <v>Dirección General De Programación Y Operaciones Del Tesoro</v>
      </c>
      <c r="C1768" s="126">
        <v>42797</v>
      </c>
      <c r="D1768" s="126" t="s">
        <v>3042</v>
      </c>
      <c r="E1768" s="127" t="s">
        <v>3</v>
      </c>
      <c r="F1768" s="127">
        <v>1480595</v>
      </c>
      <c r="G1768" s="127"/>
      <c r="H1768" s="335" t="s">
        <v>3043</v>
      </c>
      <c r="I1768" s="128">
        <v>0</v>
      </c>
      <c r="J1768" s="128">
        <v>1713</v>
      </c>
      <c r="K1768" s="129">
        <f t="shared" si="27"/>
        <v>1713</v>
      </c>
      <c r="L1768" s="130" t="s">
        <v>1420</v>
      </c>
    </row>
    <row r="1769" spans="1:12" ht="22.5">
      <c r="A1769" s="334">
        <v>15</v>
      </c>
      <c r="B1769" s="125" t="str">
        <f>+VLOOKUP(A1769,'[1]LISTA FILTRADO'!$A$2:$B$620,2,FALSE)</f>
        <v>Ministerio De Gobierno</v>
      </c>
      <c r="C1769" s="126">
        <v>42797</v>
      </c>
      <c r="D1769" s="126" t="s">
        <v>1702</v>
      </c>
      <c r="E1769" s="127" t="s">
        <v>3</v>
      </c>
      <c r="F1769" s="127">
        <v>1480620</v>
      </c>
      <c r="G1769" s="127"/>
      <c r="H1769" s="335" t="s">
        <v>1703</v>
      </c>
      <c r="I1769" s="128">
        <v>0</v>
      </c>
      <c r="J1769" s="128">
        <v>117.4</v>
      </c>
      <c r="K1769" s="129">
        <f t="shared" si="27"/>
        <v>117.4</v>
      </c>
      <c r="L1769" s="130" t="s">
        <v>1420</v>
      </c>
    </row>
    <row r="1770" spans="1:12" ht="33.75">
      <c r="A1770" s="334" t="s">
        <v>626</v>
      </c>
      <c r="B1770" s="125" t="str">
        <f>+VLOOKUP(A1770,'[1]LISTA FILTRADO'!$A$2:$B$620,2,FALSE)</f>
        <v>Dirección General De Programación Y Operaciones Del Tesoro</v>
      </c>
      <c r="C1770" s="126">
        <v>42797</v>
      </c>
      <c r="D1770" s="126" t="s">
        <v>3044</v>
      </c>
      <c r="E1770" s="127" t="s">
        <v>3</v>
      </c>
      <c r="F1770" s="127">
        <v>1480621</v>
      </c>
      <c r="G1770" s="127"/>
      <c r="H1770" s="335" t="s">
        <v>3045</v>
      </c>
      <c r="I1770" s="128">
        <v>0</v>
      </c>
      <c r="J1770" s="128">
        <v>1294.43</v>
      </c>
      <c r="K1770" s="129">
        <f t="shared" si="27"/>
        <v>1294.43</v>
      </c>
      <c r="L1770" s="130" t="s">
        <v>1420</v>
      </c>
    </row>
    <row r="1771" spans="1:12" ht="22.5">
      <c r="A1771" s="334">
        <v>291</v>
      </c>
      <c r="B1771" s="125" t="str">
        <f>+VLOOKUP(A1771,'[1]LISTA FILTRADO'!$A$2:$B$620,2,FALSE)</f>
        <v>Administradora Boliviana De Carreteras</v>
      </c>
      <c r="C1771" s="126">
        <v>42797</v>
      </c>
      <c r="D1771" s="126" t="s">
        <v>2058</v>
      </c>
      <c r="E1771" s="127" t="s">
        <v>3</v>
      </c>
      <c r="F1771" s="127">
        <v>1480633</v>
      </c>
      <c r="G1771" s="127"/>
      <c r="H1771" s="335" t="s">
        <v>2059</v>
      </c>
      <c r="I1771" s="128">
        <v>0</v>
      </c>
      <c r="J1771" s="128">
        <v>35</v>
      </c>
      <c r="K1771" s="129">
        <f t="shared" si="27"/>
        <v>35</v>
      </c>
      <c r="L1771" s="130" t="s">
        <v>1420</v>
      </c>
    </row>
    <row r="1772" spans="1:12" ht="33.75">
      <c r="A1772" s="334" t="s">
        <v>626</v>
      </c>
      <c r="B1772" s="125" t="str">
        <f>+VLOOKUP(A1772,'[1]LISTA FILTRADO'!$A$2:$B$620,2,FALSE)</f>
        <v>Dirección General De Programación Y Operaciones Del Tesoro</v>
      </c>
      <c r="C1772" s="126">
        <v>42797</v>
      </c>
      <c r="D1772" s="126" t="s">
        <v>3046</v>
      </c>
      <c r="E1772" s="127" t="s">
        <v>3</v>
      </c>
      <c r="F1772" s="127">
        <v>1480667</v>
      </c>
      <c r="G1772" s="127"/>
      <c r="H1772" s="335" t="s">
        <v>3047</v>
      </c>
      <c r="I1772" s="128">
        <v>0</v>
      </c>
      <c r="J1772" s="128">
        <v>1417</v>
      </c>
      <c r="K1772" s="129">
        <f t="shared" si="27"/>
        <v>1417</v>
      </c>
      <c r="L1772" s="130" t="s">
        <v>1420</v>
      </c>
    </row>
    <row r="1773" spans="1:12" ht="33.75">
      <c r="A1773" s="334" t="s">
        <v>626</v>
      </c>
      <c r="B1773" s="125" t="str">
        <f>+VLOOKUP(A1773,'[1]LISTA FILTRADO'!$A$2:$B$620,2,FALSE)</f>
        <v>Dirección General De Programación Y Operaciones Del Tesoro</v>
      </c>
      <c r="C1773" s="126">
        <v>42797</v>
      </c>
      <c r="D1773" s="126" t="s">
        <v>3048</v>
      </c>
      <c r="E1773" s="127" t="s">
        <v>3</v>
      </c>
      <c r="F1773" s="127">
        <v>1480675</v>
      </c>
      <c r="G1773" s="127"/>
      <c r="H1773" s="335" t="s">
        <v>3049</v>
      </c>
      <c r="I1773" s="128">
        <v>0</v>
      </c>
      <c r="J1773" s="128">
        <v>3871.92</v>
      </c>
      <c r="K1773" s="129">
        <f t="shared" si="27"/>
        <v>3871.92</v>
      </c>
      <c r="L1773" s="130" t="s">
        <v>1420</v>
      </c>
    </row>
    <row r="1774" spans="1:12" ht="33.75">
      <c r="A1774" s="334">
        <v>16</v>
      </c>
      <c r="B1774" s="125" t="str">
        <f>+VLOOKUP(A1774,'[1]LISTA FILTRADO'!$A$2:$B$620,2,FALSE)</f>
        <v>Ministerio De Educación</v>
      </c>
      <c r="C1774" s="126">
        <v>42797</v>
      </c>
      <c r="D1774" s="126" t="s">
        <v>1708</v>
      </c>
      <c r="E1774" s="127" t="s">
        <v>3</v>
      </c>
      <c r="F1774" s="127">
        <v>1480694</v>
      </c>
      <c r="G1774" s="127"/>
      <c r="H1774" s="335" t="s">
        <v>1709</v>
      </c>
      <c r="I1774" s="128">
        <v>0</v>
      </c>
      <c r="J1774" s="128">
        <v>9628</v>
      </c>
      <c r="K1774" s="129">
        <f t="shared" si="27"/>
        <v>9628</v>
      </c>
      <c r="L1774" s="130" t="s">
        <v>1420</v>
      </c>
    </row>
    <row r="1775" spans="1:12" ht="22.5">
      <c r="A1775" s="334">
        <v>86</v>
      </c>
      <c r="B1775" s="125" t="str">
        <f>+VLOOKUP(A1775,'[1]LISTA FILTRADO'!$A$2:$B$620,2,FALSE)</f>
        <v>Ministerio De Medio Ambiente Y Agua</v>
      </c>
      <c r="C1775" s="126">
        <v>42797</v>
      </c>
      <c r="D1775" s="126" t="s">
        <v>1895</v>
      </c>
      <c r="E1775" s="127" t="s">
        <v>3</v>
      </c>
      <c r="F1775" s="127">
        <v>1480744</v>
      </c>
      <c r="G1775" s="127"/>
      <c r="H1775" s="335" t="s">
        <v>1896</v>
      </c>
      <c r="I1775" s="128">
        <v>0</v>
      </c>
      <c r="J1775" s="128">
        <v>1866.13</v>
      </c>
      <c r="K1775" s="129">
        <f t="shared" si="27"/>
        <v>1866.13</v>
      </c>
      <c r="L1775" s="130" t="s">
        <v>1420</v>
      </c>
    </row>
    <row r="1776" spans="1:12" ht="33.75">
      <c r="A1776" s="334" t="s">
        <v>626</v>
      </c>
      <c r="B1776" s="125" t="str">
        <f>+VLOOKUP(A1776,'[1]LISTA FILTRADO'!$A$2:$B$620,2,FALSE)</f>
        <v>Dirección General De Programación Y Operaciones Del Tesoro</v>
      </c>
      <c r="C1776" s="126">
        <v>42797</v>
      </c>
      <c r="D1776" s="126" t="s">
        <v>1822</v>
      </c>
      <c r="E1776" s="127" t="s">
        <v>3</v>
      </c>
      <c r="F1776" s="127">
        <v>1480803</v>
      </c>
      <c r="G1776" s="127"/>
      <c r="H1776" s="335" t="s">
        <v>1823</v>
      </c>
      <c r="I1776" s="128">
        <v>0</v>
      </c>
      <c r="J1776" s="128">
        <v>232</v>
      </c>
      <c r="K1776" s="129">
        <f t="shared" si="27"/>
        <v>232</v>
      </c>
      <c r="L1776" s="130" t="s">
        <v>1420</v>
      </c>
    </row>
    <row r="1777" spans="1:12" ht="33.75">
      <c r="A1777" s="334" t="s">
        <v>626</v>
      </c>
      <c r="B1777" s="125" t="str">
        <f>+VLOOKUP(A1777,'[1]LISTA FILTRADO'!$A$2:$B$620,2,FALSE)</f>
        <v>Dirección General De Programación Y Operaciones Del Tesoro</v>
      </c>
      <c r="C1777" s="126">
        <v>42797</v>
      </c>
      <c r="D1777" s="126" t="s">
        <v>1824</v>
      </c>
      <c r="E1777" s="127" t="s">
        <v>3</v>
      </c>
      <c r="F1777" s="127">
        <v>1480805</v>
      </c>
      <c r="G1777" s="127"/>
      <c r="H1777" s="335" t="s">
        <v>1823</v>
      </c>
      <c r="I1777" s="128">
        <v>0</v>
      </c>
      <c r="J1777" s="128">
        <v>225.5</v>
      </c>
      <c r="K1777" s="129">
        <f t="shared" si="27"/>
        <v>225.5</v>
      </c>
      <c r="L1777" s="130" t="s">
        <v>1420</v>
      </c>
    </row>
    <row r="1778" spans="1:12" ht="33.75">
      <c r="A1778" s="334" t="s">
        <v>626</v>
      </c>
      <c r="B1778" s="125" t="str">
        <f>+VLOOKUP(A1778,'[1]LISTA FILTRADO'!$A$2:$B$620,2,FALSE)</f>
        <v>Dirección General De Programación Y Operaciones Del Tesoro</v>
      </c>
      <c r="C1778" s="126">
        <v>42797</v>
      </c>
      <c r="D1778" s="126" t="s">
        <v>1825</v>
      </c>
      <c r="E1778" s="127" t="s">
        <v>3</v>
      </c>
      <c r="F1778" s="127">
        <v>1480808</v>
      </c>
      <c r="G1778" s="127"/>
      <c r="H1778" s="335" t="s">
        <v>1823</v>
      </c>
      <c r="I1778" s="128">
        <v>0</v>
      </c>
      <c r="J1778" s="128">
        <v>306.5</v>
      </c>
      <c r="K1778" s="129">
        <f t="shared" si="27"/>
        <v>306.5</v>
      </c>
      <c r="L1778" s="130" t="s">
        <v>1420</v>
      </c>
    </row>
    <row r="1779" spans="1:12" ht="33.75">
      <c r="A1779" s="334" t="s">
        <v>626</v>
      </c>
      <c r="B1779" s="125" t="str">
        <f>+VLOOKUP(A1779,'[1]LISTA FILTRADO'!$A$2:$B$620,2,FALSE)</f>
        <v>Dirección General De Programación Y Operaciones Del Tesoro</v>
      </c>
      <c r="C1779" s="126">
        <v>42797</v>
      </c>
      <c r="D1779" s="126" t="s">
        <v>1826</v>
      </c>
      <c r="E1779" s="127" t="s">
        <v>3</v>
      </c>
      <c r="F1779" s="127">
        <v>1480810</v>
      </c>
      <c r="G1779" s="127"/>
      <c r="H1779" s="335" t="s">
        <v>1827</v>
      </c>
      <c r="I1779" s="128">
        <v>0</v>
      </c>
      <c r="J1779" s="128">
        <v>233.3</v>
      </c>
      <c r="K1779" s="129">
        <f t="shared" si="27"/>
        <v>233.3</v>
      </c>
      <c r="L1779" s="130" t="s">
        <v>1420</v>
      </c>
    </row>
    <row r="1780" spans="1:12" ht="33.75">
      <c r="A1780" s="334" t="s">
        <v>626</v>
      </c>
      <c r="B1780" s="125" t="str">
        <f>+VLOOKUP(A1780,'[1]LISTA FILTRADO'!$A$2:$B$620,2,FALSE)</f>
        <v>Dirección General De Programación Y Operaciones Del Tesoro</v>
      </c>
      <c r="C1780" s="126">
        <v>42797</v>
      </c>
      <c r="D1780" s="126" t="s">
        <v>3050</v>
      </c>
      <c r="E1780" s="127" t="s">
        <v>3</v>
      </c>
      <c r="F1780" s="127">
        <v>1480812</v>
      </c>
      <c r="G1780" s="127"/>
      <c r="H1780" s="335" t="s">
        <v>3051</v>
      </c>
      <c r="I1780" s="128">
        <v>0</v>
      </c>
      <c r="J1780" s="128">
        <v>343</v>
      </c>
      <c r="K1780" s="129">
        <f t="shared" si="27"/>
        <v>343</v>
      </c>
      <c r="L1780" s="130" t="s">
        <v>1420</v>
      </c>
    </row>
    <row r="1781" spans="1:12" ht="33.75">
      <c r="A1781" s="334" t="s">
        <v>626</v>
      </c>
      <c r="B1781" s="125" t="str">
        <f>+VLOOKUP(A1781,'[1]LISTA FILTRADO'!$A$2:$B$620,2,FALSE)</f>
        <v>Dirección General De Programación Y Operaciones Del Tesoro</v>
      </c>
      <c r="C1781" s="126">
        <v>42797</v>
      </c>
      <c r="D1781" s="126" t="s">
        <v>1828</v>
      </c>
      <c r="E1781" s="127" t="s">
        <v>3</v>
      </c>
      <c r="F1781" s="127">
        <v>1480813</v>
      </c>
      <c r="G1781" s="127"/>
      <c r="H1781" s="335" t="s">
        <v>1827</v>
      </c>
      <c r="I1781" s="128">
        <v>0</v>
      </c>
      <c r="J1781" s="128">
        <v>763</v>
      </c>
      <c r="K1781" s="129">
        <f t="shared" si="27"/>
        <v>763</v>
      </c>
      <c r="L1781" s="130" t="s">
        <v>1420</v>
      </c>
    </row>
    <row r="1782" spans="1:12" ht="22.5">
      <c r="A1782" s="334">
        <v>16</v>
      </c>
      <c r="B1782" s="125" t="str">
        <f>+VLOOKUP(A1782,'[1]LISTA FILTRADO'!$A$2:$B$620,2,FALSE)</f>
        <v>Ministerio De Educación</v>
      </c>
      <c r="C1782" s="126">
        <v>42797</v>
      </c>
      <c r="D1782" s="126" t="s">
        <v>1710</v>
      </c>
      <c r="E1782" s="127" t="s">
        <v>3</v>
      </c>
      <c r="F1782" s="127">
        <v>1480823</v>
      </c>
      <c r="G1782" s="127"/>
      <c r="H1782" s="335" t="s">
        <v>1711</v>
      </c>
      <c r="I1782" s="128">
        <v>0</v>
      </c>
      <c r="J1782" s="128">
        <v>15</v>
      </c>
      <c r="K1782" s="129">
        <f t="shared" si="27"/>
        <v>15</v>
      </c>
      <c r="L1782" s="130" t="s">
        <v>1420</v>
      </c>
    </row>
    <row r="1783" spans="1:12" ht="33.75">
      <c r="A1783" s="334">
        <v>222</v>
      </c>
      <c r="B1783" s="125" t="str">
        <f>+VLOOKUP(A1783,'[1]LISTA FILTRADO'!$A$2:$B$620,2,FALSE)</f>
        <v>Instituto Nacional De Innovación Agropecuaria Y Forestal</v>
      </c>
      <c r="C1783" s="126">
        <v>42797</v>
      </c>
      <c r="D1783" s="126" t="s">
        <v>1965</v>
      </c>
      <c r="E1783" s="127" t="s">
        <v>3</v>
      </c>
      <c r="F1783" s="127">
        <v>1480830</v>
      </c>
      <c r="G1783" s="127"/>
      <c r="H1783" s="335" t="s">
        <v>1966</v>
      </c>
      <c r="I1783" s="128">
        <v>0</v>
      </c>
      <c r="J1783" s="128">
        <v>0.23</v>
      </c>
      <c r="K1783" s="129">
        <f t="shared" si="27"/>
        <v>0.23</v>
      </c>
      <c r="L1783" s="130" t="s">
        <v>1420</v>
      </c>
    </row>
    <row r="1784" spans="1:12" ht="33.75">
      <c r="A1784" s="334" t="s">
        <v>626</v>
      </c>
      <c r="B1784" s="125" t="str">
        <f>+VLOOKUP(A1784,'[1]LISTA FILTRADO'!$A$2:$B$620,2,FALSE)</f>
        <v>Dirección General De Programación Y Operaciones Del Tesoro</v>
      </c>
      <c r="C1784" s="126">
        <v>42800</v>
      </c>
      <c r="D1784" s="126" t="s">
        <v>3988</v>
      </c>
      <c r="E1784" s="127" t="s">
        <v>3</v>
      </c>
      <c r="F1784" s="127">
        <v>1481040</v>
      </c>
      <c r="G1784" s="127"/>
      <c r="H1784" s="335" t="s">
        <v>3989</v>
      </c>
      <c r="I1784" s="128">
        <v>0</v>
      </c>
      <c r="J1784" s="128">
        <v>3530.6</v>
      </c>
      <c r="K1784" s="129">
        <f t="shared" si="27"/>
        <v>3530.6</v>
      </c>
      <c r="L1784" s="130" t="s">
        <v>1420</v>
      </c>
    </row>
    <row r="1785" spans="1:12" ht="33.75">
      <c r="A1785" s="334" t="s">
        <v>626</v>
      </c>
      <c r="B1785" s="125" t="str">
        <f>+VLOOKUP(A1785,'[1]LISTA FILTRADO'!$A$2:$B$620,2,FALSE)</f>
        <v>Dirección General De Programación Y Operaciones Del Tesoro</v>
      </c>
      <c r="C1785" s="126">
        <v>42800</v>
      </c>
      <c r="D1785" s="126" t="s">
        <v>3052</v>
      </c>
      <c r="E1785" s="127" t="s">
        <v>3</v>
      </c>
      <c r="F1785" s="127">
        <v>1481041</v>
      </c>
      <c r="G1785" s="127"/>
      <c r="H1785" s="335" t="s">
        <v>3053</v>
      </c>
      <c r="I1785" s="128">
        <v>0</v>
      </c>
      <c r="J1785" s="128">
        <v>16</v>
      </c>
      <c r="K1785" s="129">
        <f t="shared" si="27"/>
        <v>16</v>
      </c>
      <c r="L1785" s="130" t="s">
        <v>1420</v>
      </c>
    </row>
    <row r="1786" spans="1:12" ht="33.75">
      <c r="A1786" s="334">
        <v>163</v>
      </c>
      <c r="B1786" s="125" t="str">
        <f>+VLOOKUP(A1786,'[1]LISTA FILTRADO'!$A$2:$B$620,2,FALSE)</f>
        <v>Agencia Nacional De Hidrocarburos</v>
      </c>
      <c r="C1786" s="126">
        <v>42800</v>
      </c>
      <c r="D1786" s="126" t="s">
        <v>1941</v>
      </c>
      <c r="E1786" s="127" t="s">
        <v>3</v>
      </c>
      <c r="F1786" s="127">
        <v>1481092</v>
      </c>
      <c r="G1786" s="127"/>
      <c r="H1786" s="335" t="s">
        <v>1942</v>
      </c>
      <c r="I1786" s="128">
        <v>0</v>
      </c>
      <c r="J1786" s="128">
        <v>63</v>
      </c>
      <c r="K1786" s="129">
        <f t="shared" si="27"/>
        <v>63</v>
      </c>
      <c r="L1786" s="130" t="s">
        <v>1420</v>
      </c>
    </row>
    <row r="1787" spans="1:12" ht="33.75">
      <c r="A1787" s="334">
        <v>47</v>
      </c>
      <c r="B1787" s="125" t="str">
        <f>+VLOOKUP(A1787,'[1]LISTA FILTRADO'!$A$2:$B$620,2,FALSE)</f>
        <v>Ministerio De Desarrollo Rural Y Tierras</v>
      </c>
      <c r="C1787" s="126">
        <v>42800</v>
      </c>
      <c r="D1787" s="126" t="s">
        <v>1818</v>
      </c>
      <c r="E1787" s="127" t="s">
        <v>3</v>
      </c>
      <c r="F1787" s="127">
        <v>1480997</v>
      </c>
      <c r="G1787" s="127"/>
      <c r="H1787" s="335" t="s">
        <v>1819</v>
      </c>
      <c r="I1787" s="128">
        <v>0</v>
      </c>
      <c r="J1787" s="128">
        <v>8040</v>
      </c>
      <c r="K1787" s="129">
        <f t="shared" si="27"/>
        <v>8040</v>
      </c>
      <c r="L1787" s="130" t="s">
        <v>1420</v>
      </c>
    </row>
    <row r="1788" spans="1:12" ht="33.75">
      <c r="A1788" s="334" t="s">
        <v>626</v>
      </c>
      <c r="B1788" s="125" t="str">
        <f>+VLOOKUP(A1788,'[1]LISTA FILTRADO'!$A$2:$B$620,2,FALSE)</f>
        <v>Dirección General De Programación Y Operaciones Del Tesoro</v>
      </c>
      <c r="C1788" s="126">
        <v>42800</v>
      </c>
      <c r="D1788" s="126" t="s">
        <v>3054</v>
      </c>
      <c r="E1788" s="127" t="s">
        <v>3</v>
      </c>
      <c r="F1788" s="127">
        <v>1480998</v>
      </c>
      <c r="G1788" s="127"/>
      <c r="H1788" s="335" t="s">
        <v>3055</v>
      </c>
      <c r="I1788" s="128">
        <v>0</v>
      </c>
      <c r="J1788" s="128">
        <v>700</v>
      </c>
      <c r="K1788" s="129">
        <f t="shared" si="27"/>
        <v>700</v>
      </c>
      <c r="L1788" s="130" t="s">
        <v>1420</v>
      </c>
    </row>
    <row r="1789" spans="1:12" ht="33.75">
      <c r="A1789" s="334" t="s">
        <v>626</v>
      </c>
      <c r="B1789" s="125" t="str">
        <f>+VLOOKUP(A1789,'[1]LISTA FILTRADO'!$A$2:$B$620,2,FALSE)</f>
        <v>Dirección General De Programación Y Operaciones Del Tesoro</v>
      </c>
      <c r="C1789" s="126">
        <v>42800</v>
      </c>
      <c r="D1789" s="126" t="s">
        <v>3056</v>
      </c>
      <c r="E1789" s="127" t="s">
        <v>3</v>
      </c>
      <c r="F1789" s="127">
        <v>1481006</v>
      </c>
      <c r="G1789" s="127"/>
      <c r="H1789" s="335" t="s">
        <v>3057</v>
      </c>
      <c r="I1789" s="128">
        <v>0</v>
      </c>
      <c r="J1789" s="128">
        <v>180</v>
      </c>
      <c r="K1789" s="129">
        <f t="shared" si="27"/>
        <v>180</v>
      </c>
      <c r="L1789" s="130" t="s">
        <v>1420</v>
      </c>
    </row>
    <row r="1790" spans="1:12" ht="22.5">
      <c r="A1790" s="334">
        <v>682</v>
      </c>
      <c r="B1790" s="125" t="str">
        <f>+VLOOKUP(A1790,'[1]LISTA FILTRADO'!$A$2:$B$620,2,FALSE)</f>
        <v>Defensoría Del Pueblo</v>
      </c>
      <c r="C1790" s="126">
        <v>42800</v>
      </c>
      <c r="D1790" s="126" t="s">
        <v>2813</v>
      </c>
      <c r="E1790" s="127" t="s">
        <v>3</v>
      </c>
      <c r="F1790" s="127">
        <v>1481019</v>
      </c>
      <c r="G1790" s="127"/>
      <c r="H1790" s="335" t="s">
        <v>2814</v>
      </c>
      <c r="I1790" s="128">
        <v>0</v>
      </c>
      <c r="J1790" s="219">
        <v>0.04</v>
      </c>
      <c r="K1790" s="129">
        <f t="shared" si="27"/>
        <v>0.04</v>
      </c>
      <c r="L1790" s="130" t="s">
        <v>4099</v>
      </c>
    </row>
    <row r="1791" spans="1:12" ht="33.75">
      <c r="A1791" s="334" t="s">
        <v>626</v>
      </c>
      <c r="B1791" s="125" t="str">
        <f>+VLOOKUP(A1791,'[1]LISTA FILTRADO'!$A$2:$B$620,2,FALSE)</f>
        <v>Dirección General De Programación Y Operaciones Del Tesoro</v>
      </c>
      <c r="C1791" s="126">
        <v>42800</v>
      </c>
      <c r="D1791" s="126" t="s">
        <v>3058</v>
      </c>
      <c r="E1791" s="127" t="s">
        <v>3</v>
      </c>
      <c r="F1791" s="127">
        <v>1481066</v>
      </c>
      <c r="G1791" s="127"/>
      <c r="H1791" s="335" t="s">
        <v>3059</v>
      </c>
      <c r="I1791" s="128">
        <v>0</v>
      </c>
      <c r="J1791" s="128">
        <v>256</v>
      </c>
      <c r="K1791" s="129">
        <f t="shared" si="27"/>
        <v>256</v>
      </c>
      <c r="L1791" s="130" t="s">
        <v>1420</v>
      </c>
    </row>
    <row r="1792" spans="1:12" ht="33.75">
      <c r="A1792" s="334" t="s">
        <v>626</v>
      </c>
      <c r="B1792" s="125" t="str">
        <f>+VLOOKUP(A1792,'[1]LISTA FILTRADO'!$A$2:$B$620,2,FALSE)</f>
        <v>Dirección General De Programación Y Operaciones Del Tesoro</v>
      </c>
      <c r="C1792" s="126">
        <v>42800</v>
      </c>
      <c r="D1792" s="126" t="s">
        <v>3060</v>
      </c>
      <c r="E1792" s="127" t="s">
        <v>3</v>
      </c>
      <c r="F1792" s="127">
        <v>1481089</v>
      </c>
      <c r="G1792" s="127"/>
      <c r="H1792" s="335" t="s">
        <v>3061</v>
      </c>
      <c r="I1792" s="128">
        <v>0</v>
      </c>
      <c r="J1792" s="128">
        <v>70</v>
      </c>
      <c r="K1792" s="129">
        <f t="shared" si="27"/>
        <v>70</v>
      </c>
      <c r="L1792" s="130" t="s">
        <v>1420</v>
      </c>
    </row>
    <row r="1793" spans="1:12" ht="33.75">
      <c r="A1793" s="334" t="s">
        <v>626</v>
      </c>
      <c r="B1793" s="125" t="str">
        <f>+VLOOKUP(A1793,'[1]LISTA FILTRADO'!$A$2:$B$620,2,FALSE)</f>
        <v>Dirección General De Programación Y Operaciones Del Tesoro</v>
      </c>
      <c r="C1793" s="126">
        <v>42800</v>
      </c>
      <c r="D1793" s="126" t="s">
        <v>3062</v>
      </c>
      <c r="E1793" s="127" t="s">
        <v>3</v>
      </c>
      <c r="F1793" s="127">
        <v>1481091</v>
      </c>
      <c r="G1793" s="127"/>
      <c r="H1793" s="335" t="s">
        <v>3063</v>
      </c>
      <c r="I1793" s="128">
        <v>0</v>
      </c>
      <c r="J1793" s="128">
        <v>180</v>
      </c>
      <c r="K1793" s="129">
        <f t="shared" si="27"/>
        <v>180</v>
      </c>
      <c r="L1793" s="130" t="s">
        <v>1420</v>
      </c>
    </row>
    <row r="1794" spans="1:12" ht="33.75">
      <c r="A1794" s="334" t="s">
        <v>626</v>
      </c>
      <c r="B1794" s="125" t="str">
        <f>+VLOOKUP(A1794,'[1]LISTA FILTRADO'!$A$2:$B$620,2,FALSE)</f>
        <v>Dirección General De Programación Y Operaciones Del Tesoro</v>
      </c>
      <c r="C1794" s="126">
        <v>42800</v>
      </c>
      <c r="D1794" s="126" t="s">
        <v>3064</v>
      </c>
      <c r="E1794" s="127" t="s">
        <v>3</v>
      </c>
      <c r="F1794" s="127">
        <v>1481095</v>
      </c>
      <c r="G1794" s="127"/>
      <c r="H1794" s="335" t="s">
        <v>3065</v>
      </c>
      <c r="I1794" s="128">
        <v>0</v>
      </c>
      <c r="J1794" s="128">
        <v>70</v>
      </c>
      <c r="K1794" s="129">
        <f t="shared" si="27"/>
        <v>70</v>
      </c>
      <c r="L1794" s="130" t="s">
        <v>1420</v>
      </c>
    </row>
    <row r="1795" spans="1:12" ht="33.75">
      <c r="A1795" s="334" t="s">
        <v>626</v>
      </c>
      <c r="B1795" s="125" t="str">
        <f>+VLOOKUP(A1795,'[1]LISTA FILTRADO'!$A$2:$B$620,2,FALSE)</f>
        <v>Dirección General De Programación Y Operaciones Del Tesoro</v>
      </c>
      <c r="C1795" s="126">
        <v>42800</v>
      </c>
      <c r="D1795" s="126" t="s">
        <v>3066</v>
      </c>
      <c r="E1795" s="127" t="s">
        <v>3</v>
      </c>
      <c r="F1795" s="127">
        <v>1481097</v>
      </c>
      <c r="G1795" s="127"/>
      <c r="H1795" s="335" t="s">
        <v>3067</v>
      </c>
      <c r="I1795" s="128">
        <v>0</v>
      </c>
      <c r="J1795" s="128">
        <v>590</v>
      </c>
      <c r="K1795" s="129">
        <f t="shared" si="27"/>
        <v>590</v>
      </c>
      <c r="L1795" s="130" t="s">
        <v>1420</v>
      </c>
    </row>
    <row r="1796" spans="1:12" ht="33.75">
      <c r="A1796" s="334" t="s">
        <v>626</v>
      </c>
      <c r="B1796" s="125" t="str">
        <f>+VLOOKUP(A1796,'[1]LISTA FILTRADO'!$A$2:$B$620,2,FALSE)</f>
        <v>Dirección General De Programación Y Operaciones Del Tesoro</v>
      </c>
      <c r="C1796" s="126">
        <v>42800</v>
      </c>
      <c r="D1796" s="126" t="s">
        <v>3068</v>
      </c>
      <c r="E1796" s="127" t="s">
        <v>3</v>
      </c>
      <c r="F1796" s="127">
        <v>1481100</v>
      </c>
      <c r="G1796" s="127"/>
      <c r="H1796" s="335" t="s">
        <v>3069</v>
      </c>
      <c r="I1796" s="128">
        <v>0</v>
      </c>
      <c r="J1796" s="128">
        <v>590</v>
      </c>
      <c r="K1796" s="129">
        <f t="shared" si="27"/>
        <v>590</v>
      </c>
      <c r="L1796" s="130" t="s">
        <v>1420</v>
      </c>
    </row>
    <row r="1797" spans="1:12" ht="33.75">
      <c r="A1797" s="334" t="s">
        <v>626</v>
      </c>
      <c r="B1797" s="125" t="str">
        <f>+VLOOKUP(A1797,'[1]LISTA FILTRADO'!$A$2:$B$620,2,FALSE)</f>
        <v>Dirección General De Programación Y Operaciones Del Tesoro</v>
      </c>
      <c r="C1797" s="126">
        <v>42800</v>
      </c>
      <c r="D1797" s="126" t="s">
        <v>3070</v>
      </c>
      <c r="E1797" s="127" t="s">
        <v>3</v>
      </c>
      <c r="F1797" s="127">
        <v>1481102</v>
      </c>
      <c r="G1797" s="127"/>
      <c r="H1797" s="335" t="s">
        <v>3071</v>
      </c>
      <c r="I1797" s="128">
        <v>0</v>
      </c>
      <c r="J1797" s="128">
        <v>590</v>
      </c>
      <c r="K1797" s="129">
        <f t="shared" si="27"/>
        <v>590</v>
      </c>
      <c r="L1797" s="130" t="s">
        <v>1420</v>
      </c>
    </row>
    <row r="1798" spans="1:12" ht="33.75">
      <c r="A1798" s="334" t="s">
        <v>626</v>
      </c>
      <c r="B1798" s="125" t="str">
        <f>+VLOOKUP(A1798,'[1]LISTA FILTRADO'!$A$2:$B$620,2,FALSE)</f>
        <v>Dirección General De Programación Y Operaciones Del Tesoro</v>
      </c>
      <c r="C1798" s="126">
        <v>42800</v>
      </c>
      <c r="D1798" s="126" t="s">
        <v>3072</v>
      </c>
      <c r="E1798" s="127" t="s">
        <v>3</v>
      </c>
      <c r="F1798" s="127">
        <v>1481104</v>
      </c>
      <c r="G1798" s="127"/>
      <c r="H1798" s="335" t="s">
        <v>3073</v>
      </c>
      <c r="I1798" s="128">
        <v>0</v>
      </c>
      <c r="J1798" s="128">
        <v>590</v>
      </c>
      <c r="K1798" s="129">
        <f t="shared" si="27"/>
        <v>590</v>
      </c>
      <c r="L1798" s="130" t="s">
        <v>1420</v>
      </c>
    </row>
    <row r="1799" spans="1:12" ht="33.75">
      <c r="A1799" s="334" t="s">
        <v>626</v>
      </c>
      <c r="B1799" s="125" t="str">
        <f>+VLOOKUP(A1799,'[1]LISTA FILTRADO'!$A$2:$B$620,2,FALSE)</f>
        <v>Dirección General De Programación Y Operaciones Del Tesoro</v>
      </c>
      <c r="C1799" s="126">
        <v>42800</v>
      </c>
      <c r="D1799" s="126" t="s">
        <v>3074</v>
      </c>
      <c r="E1799" s="127" t="s">
        <v>3</v>
      </c>
      <c r="F1799" s="127">
        <v>1481121</v>
      </c>
      <c r="G1799" s="127"/>
      <c r="H1799" s="335" t="s">
        <v>3075</v>
      </c>
      <c r="I1799" s="128">
        <v>0</v>
      </c>
      <c r="J1799" s="128">
        <v>228.67</v>
      </c>
      <c r="K1799" s="129">
        <f t="shared" si="27"/>
        <v>228.67</v>
      </c>
      <c r="L1799" s="130" t="s">
        <v>1420</v>
      </c>
    </row>
    <row r="1800" spans="1:12" ht="33.75">
      <c r="A1800" s="334" t="s">
        <v>626</v>
      </c>
      <c r="B1800" s="125" t="str">
        <f>+VLOOKUP(A1800,'[1]LISTA FILTRADO'!$A$2:$B$620,2,FALSE)</f>
        <v>Dirección General De Programación Y Operaciones Del Tesoro</v>
      </c>
      <c r="C1800" s="126">
        <v>42800</v>
      </c>
      <c r="D1800" s="126" t="s">
        <v>3076</v>
      </c>
      <c r="E1800" s="127" t="s">
        <v>3</v>
      </c>
      <c r="F1800" s="127">
        <v>1481123</v>
      </c>
      <c r="G1800" s="127"/>
      <c r="H1800" s="335" t="s">
        <v>3077</v>
      </c>
      <c r="I1800" s="128">
        <v>0</v>
      </c>
      <c r="J1800" s="219">
        <v>0.68</v>
      </c>
      <c r="K1800" s="129">
        <f t="shared" si="27"/>
        <v>0.68</v>
      </c>
      <c r="L1800" s="130" t="s">
        <v>4099</v>
      </c>
    </row>
    <row r="1801" spans="1:12" ht="33.75">
      <c r="A1801" s="334" t="s">
        <v>626</v>
      </c>
      <c r="B1801" s="125" t="str">
        <f>+VLOOKUP(A1801,'[1]LISTA FILTRADO'!$A$2:$B$620,2,FALSE)</f>
        <v>Dirección General De Programación Y Operaciones Del Tesoro</v>
      </c>
      <c r="C1801" s="126">
        <v>42800</v>
      </c>
      <c r="D1801" s="126" t="s">
        <v>3078</v>
      </c>
      <c r="E1801" s="127" t="s">
        <v>3</v>
      </c>
      <c r="F1801" s="127">
        <v>1481160</v>
      </c>
      <c r="G1801" s="127"/>
      <c r="H1801" s="335" t="s">
        <v>3079</v>
      </c>
      <c r="I1801" s="128">
        <v>0</v>
      </c>
      <c r="J1801" s="128">
        <v>2404.39</v>
      </c>
      <c r="K1801" s="129">
        <f t="shared" ref="K1801:K1864" si="28">+I1801+J1801</f>
        <v>2404.39</v>
      </c>
      <c r="L1801" s="130" t="s">
        <v>1420</v>
      </c>
    </row>
    <row r="1802" spans="1:12" ht="33.75">
      <c r="A1802" s="334" t="s">
        <v>626</v>
      </c>
      <c r="B1802" s="125" t="str">
        <f>+VLOOKUP(A1802,'[1]LISTA FILTRADO'!$A$2:$B$620,2,FALSE)</f>
        <v>Dirección General De Programación Y Operaciones Del Tesoro</v>
      </c>
      <c r="C1802" s="126">
        <v>42800</v>
      </c>
      <c r="D1802" s="126" t="s">
        <v>3080</v>
      </c>
      <c r="E1802" s="127" t="s">
        <v>3</v>
      </c>
      <c r="F1802" s="127">
        <v>1481181</v>
      </c>
      <c r="G1802" s="127"/>
      <c r="H1802" s="335" t="s">
        <v>3081</v>
      </c>
      <c r="I1802" s="128">
        <v>0</v>
      </c>
      <c r="J1802" s="128">
        <v>504.78</v>
      </c>
      <c r="K1802" s="129">
        <f t="shared" si="28"/>
        <v>504.78</v>
      </c>
      <c r="L1802" s="130" t="s">
        <v>1420</v>
      </c>
    </row>
    <row r="1803" spans="1:12" ht="33.75">
      <c r="A1803" s="334" t="s">
        <v>626</v>
      </c>
      <c r="B1803" s="125" t="str">
        <f>+VLOOKUP(A1803,'[1]LISTA FILTRADO'!$A$2:$B$620,2,FALSE)</f>
        <v>Dirección General De Programación Y Operaciones Del Tesoro</v>
      </c>
      <c r="C1803" s="126">
        <v>42800</v>
      </c>
      <c r="D1803" s="126" t="s">
        <v>3082</v>
      </c>
      <c r="E1803" s="127" t="s">
        <v>3</v>
      </c>
      <c r="F1803" s="127">
        <v>1481184</v>
      </c>
      <c r="G1803" s="127"/>
      <c r="H1803" s="335" t="s">
        <v>3083</v>
      </c>
      <c r="I1803" s="128">
        <v>0</v>
      </c>
      <c r="J1803" s="128">
        <v>1016</v>
      </c>
      <c r="K1803" s="129">
        <f t="shared" si="28"/>
        <v>1016</v>
      </c>
      <c r="L1803" s="130" t="s">
        <v>1420</v>
      </c>
    </row>
    <row r="1804" spans="1:12" ht="22.5">
      <c r="A1804" s="334">
        <v>41</v>
      </c>
      <c r="B1804" s="125" t="str">
        <f>+VLOOKUP(A1804,'[1]LISTA FILTRADO'!$A$2:$B$620,2,FALSE)</f>
        <v>Ministerio De Desarrollo Productivo Y Economía Plural</v>
      </c>
      <c r="C1804" s="126">
        <v>42800</v>
      </c>
      <c r="D1804" s="126" t="s">
        <v>1778</v>
      </c>
      <c r="E1804" s="127" t="s">
        <v>3</v>
      </c>
      <c r="F1804" s="127">
        <v>1481193</v>
      </c>
      <c r="G1804" s="127"/>
      <c r="H1804" s="335" t="s">
        <v>1779</v>
      </c>
      <c r="I1804" s="128">
        <v>0</v>
      </c>
      <c r="J1804" s="128">
        <v>509.5</v>
      </c>
      <c r="K1804" s="129">
        <f t="shared" si="28"/>
        <v>509.5</v>
      </c>
      <c r="L1804" s="130" t="s">
        <v>1420</v>
      </c>
    </row>
    <row r="1805" spans="1:12" ht="33.75">
      <c r="A1805" s="334">
        <v>591</v>
      </c>
      <c r="B1805" s="125" t="str">
        <f>+VLOOKUP(A1805,'[1]LISTA FILTRADO'!$A$2:$B$620,2,FALSE)</f>
        <v>Empresa Estatal De Transporte Por Cable Mi Teleférico</v>
      </c>
      <c r="C1805" s="126">
        <v>42800</v>
      </c>
      <c r="D1805" s="126" t="s">
        <v>2784</v>
      </c>
      <c r="E1805" s="127" t="s">
        <v>3</v>
      </c>
      <c r="F1805" s="127">
        <v>1481205</v>
      </c>
      <c r="G1805" s="127"/>
      <c r="H1805" s="335" t="s">
        <v>2785</v>
      </c>
      <c r="I1805" s="128">
        <v>0</v>
      </c>
      <c r="J1805" s="219">
        <v>0.05</v>
      </c>
      <c r="K1805" s="129">
        <f t="shared" si="28"/>
        <v>0.05</v>
      </c>
      <c r="L1805" s="130" t="s">
        <v>4099</v>
      </c>
    </row>
    <row r="1806" spans="1:12" ht="33.75">
      <c r="A1806" s="334">
        <v>591</v>
      </c>
      <c r="B1806" s="125" t="str">
        <f>+VLOOKUP(A1806,'[1]LISTA FILTRADO'!$A$2:$B$620,2,FALSE)</f>
        <v>Empresa Estatal De Transporte Por Cable Mi Teleférico</v>
      </c>
      <c r="C1806" s="126">
        <v>42800</v>
      </c>
      <c r="D1806" s="126" t="s">
        <v>2786</v>
      </c>
      <c r="E1806" s="127" t="s">
        <v>3</v>
      </c>
      <c r="F1806" s="127">
        <v>1481211</v>
      </c>
      <c r="G1806" s="127"/>
      <c r="H1806" s="335" t="s">
        <v>2787</v>
      </c>
      <c r="I1806" s="128">
        <v>0</v>
      </c>
      <c r="J1806" s="128">
        <v>300</v>
      </c>
      <c r="K1806" s="129">
        <f t="shared" si="28"/>
        <v>300</v>
      </c>
      <c r="L1806" s="130" t="s">
        <v>1420</v>
      </c>
    </row>
    <row r="1807" spans="1:12" ht="22.5">
      <c r="A1807" s="334">
        <v>132</v>
      </c>
      <c r="B1807" s="125" t="str">
        <f>+VLOOKUP(A1807,'[1]LISTA FILTRADO'!$A$2:$B$620,2,FALSE)</f>
        <v>Servicio De Desarrollo De Las Empresas Púb. Productivas</v>
      </c>
      <c r="C1807" s="126">
        <v>42800</v>
      </c>
      <c r="D1807" s="126" t="s">
        <v>1935</v>
      </c>
      <c r="E1807" s="127" t="s">
        <v>3</v>
      </c>
      <c r="F1807" s="127">
        <v>1481224</v>
      </c>
      <c r="G1807" s="127"/>
      <c r="H1807" s="335" t="s">
        <v>1936</v>
      </c>
      <c r="I1807" s="128">
        <v>0</v>
      </c>
      <c r="J1807" s="128">
        <v>484</v>
      </c>
      <c r="K1807" s="129">
        <f t="shared" si="28"/>
        <v>484</v>
      </c>
      <c r="L1807" s="130" t="s">
        <v>1420</v>
      </c>
    </row>
    <row r="1808" spans="1:12" ht="33.75">
      <c r="A1808" s="334" t="s">
        <v>626</v>
      </c>
      <c r="B1808" s="125" t="str">
        <f>+VLOOKUP(A1808,'[1]LISTA FILTRADO'!$A$2:$B$620,2,FALSE)</f>
        <v>Dirección General De Programación Y Operaciones Del Tesoro</v>
      </c>
      <c r="C1808" s="126">
        <v>42800</v>
      </c>
      <c r="D1808" s="126" t="s">
        <v>3084</v>
      </c>
      <c r="E1808" s="127" t="s">
        <v>3</v>
      </c>
      <c r="F1808" s="127">
        <v>1481232</v>
      </c>
      <c r="G1808" s="127"/>
      <c r="H1808" s="335" t="s">
        <v>3085</v>
      </c>
      <c r="I1808" s="128">
        <v>0</v>
      </c>
      <c r="J1808" s="128">
        <v>450</v>
      </c>
      <c r="K1808" s="129">
        <f t="shared" si="28"/>
        <v>450</v>
      </c>
      <c r="L1808" s="130" t="s">
        <v>1420</v>
      </c>
    </row>
    <row r="1809" spans="1:12" ht="33.75">
      <c r="A1809" s="334" t="s">
        <v>626</v>
      </c>
      <c r="B1809" s="125" t="str">
        <f>+VLOOKUP(A1809,'[1]LISTA FILTRADO'!$A$2:$B$620,2,FALSE)</f>
        <v>Dirección General De Programación Y Operaciones Del Tesoro</v>
      </c>
      <c r="C1809" s="126">
        <v>42800</v>
      </c>
      <c r="D1809" s="126" t="s">
        <v>3086</v>
      </c>
      <c r="E1809" s="127" t="s">
        <v>3</v>
      </c>
      <c r="F1809" s="127">
        <v>1481233</v>
      </c>
      <c r="G1809" s="127"/>
      <c r="H1809" s="335" t="s">
        <v>3087</v>
      </c>
      <c r="I1809" s="128">
        <v>0</v>
      </c>
      <c r="J1809" s="128">
        <v>250</v>
      </c>
      <c r="K1809" s="129">
        <f t="shared" si="28"/>
        <v>250</v>
      </c>
      <c r="L1809" s="130" t="s">
        <v>1420</v>
      </c>
    </row>
    <row r="1810" spans="1:12" ht="33.75">
      <c r="A1810" s="334">
        <v>378</v>
      </c>
      <c r="B1810" s="125" t="str">
        <f>+VLOOKUP(A1810,'[1]LISTA FILTRADO'!$A$2:$B$620,2,FALSE)</f>
        <v>Servicio Nacional Textil</v>
      </c>
      <c r="C1810" s="126">
        <v>42800</v>
      </c>
      <c r="D1810" s="126" t="s">
        <v>2130</v>
      </c>
      <c r="E1810" s="127" t="s">
        <v>3</v>
      </c>
      <c r="F1810" s="127">
        <v>1481236</v>
      </c>
      <c r="G1810" s="127"/>
      <c r="H1810" s="335" t="s">
        <v>2131</v>
      </c>
      <c r="I1810" s="128">
        <v>0</v>
      </c>
      <c r="J1810" s="128">
        <v>109.14</v>
      </c>
      <c r="K1810" s="129">
        <f t="shared" si="28"/>
        <v>109.14</v>
      </c>
      <c r="L1810" s="130" t="s">
        <v>1420</v>
      </c>
    </row>
    <row r="1811" spans="1:12" ht="33.75">
      <c r="A1811" s="334" t="s">
        <v>626</v>
      </c>
      <c r="B1811" s="125" t="str">
        <f>+VLOOKUP(A1811,'[1]LISTA FILTRADO'!$A$2:$B$620,2,FALSE)</f>
        <v>Dirección General De Programación Y Operaciones Del Tesoro</v>
      </c>
      <c r="C1811" s="126">
        <v>42800</v>
      </c>
      <c r="D1811" s="126" t="s">
        <v>3088</v>
      </c>
      <c r="E1811" s="127" t="s">
        <v>3</v>
      </c>
      <c r="F1811" s="127">
        <v>1481238</v>
      </c>
      <c r="G1811" s="127"/>
      <c r="H1811" s="335" t="s">
        <v>3089</v>
      </c>
      <c r="I1811" s="128">
        <v>0</v>
      </c>
      <c r="J1811" s="128">
        <v>180</v>
      </c>
      <c r="K1811" s="129">
        <f t="shared" si="28"/>
        <v>180</v>
      </c>
      <c r="L1811" s="130" t="s">
        <v>1420</v>
      </c>
    </row>
    <row r="1812" spans="1:12" ht="22.5">
      <c r="A1812" s="334">
        <v>70</v>
      </c>
      <c r="B1812" s="125" t="str">
        <f>+VLOOKUP(A1812,'[1]LISTA FILTRADO'!$A$2:$B$620,2,FALSE)</f>
        <v>Ministerio De Trabajo, Empleo Y Previsión Social</v>
      </c>
      <c r="C1812" s="126">
        <v>42800</v>
      </c>
      <c r="D1812" s="126" t="s">
        <v>1874</v>
      </c>
      <c r="E1812" s="127" t="s">
        <v>3</v>
      </c>
      <c r="F1812" s="127">
        <v>1481245</v>
      </c>
      <c r="G1812" s="127"/>
      <c r="H1812" s="335" t="s">
        <v>1875</v>
      </c>
      <c r="I1812" s="128">
        <v>0</v>
      </c>
      <c r="J1812" s="128">
        <v>714.96</v>
      </c>
      <c r="K1812" s="129">
        <f t="shared" si="28"/>
        <v>714.96</v>
      </c>
      <c r="L1812" s="130" t="s">
        <v>1420</v>
      </c>
    </row>
    <row r="1813" spans="1:12" ht="33.75">
      <c r="A1813" s="334" t="s">
        <v>626</v>
      </c>
      <c r="B1813" s="125" t="str">
        <f>+VLOOKUP(A1813,'[1]LISTA FILTRADO'!$A$2:$B$620,2,FALSE)</f>
        <v>Dirección General De Programación Y Operaciones Del Tesoro</v>
      </c>
      <c r="C1813" s="126">
        <v>42800</v>
      </c>
      <c r="D1813" s="126" t="s">
        <v>3090</v>
      </c>
      <c r="E1813" s="127" t="s">
        <v>3</v>
      </c>
      <c r="F1813" s="127">
        <v>1481268</v>
      </c>
      <c r="G1813" s="127"/>
      <c r="H1813" s="335" t="s">
        <v>3091</v>
      </c>
      <c r="I1813" s="128">
        <v>0</v>
      </c>
      <c r="J1813" s="128">
        <v>1968.57</v>
      </c>
      <c r="K1813" s="129">
        <f t="shared" si="28"/>
        <v>1968.57</v>
      </c>
      <c r="L1813" s="130" t="s">
        <v>1420</v>
      </c>
    </row>
    <row r="1814" spans="1:12" ht="33.75">
      <c r="A1814" s="334" t="s">
        <v>626</v>
      </c>
      <c r="B1814" s="125" t="str">
        <f>+VLOOKUP(A1814,'[1]LISTA FILTRADO'!$A$2:$B$620,2,FALSE)</f>
        <v>Dirección General De Programación Y Operaciones Del Tesoro</v>
      </c>
      <c r="C1814" s="126">
        <v>42800</v>
      </c>
      <c r="D1814" s="126" t="s">
        <v>3092</v>
      </c>
      <c r="E1814" s="127" t="s">
        <v>3</v>
      </c>
      <c r="F1814" s="127">
        <v>1481285</v>
      </c>
      <c r="G1814" s="127"/>
      <c r="H1814" s="335" t="s">
        <v>3093</v>
      </c>
      <c r="I1814" s="128">
        <v>0</v>
      </c>
      <c r="J1814" s="128">
        <v>280</v>
      </c>
      <c r="K1814" s="129">
        <f t="shared" si="28"/>
        <v>280</v>
      </c>
      <c r="L1814" s="130" t="s">
        <v>1420</v>
      </c>
    </row>
    <row r="1815" spans="1:12" ht="33.75">
      <c r="A1815" s="334">
        <v>25</v>
      </c>
      <c r="B1815" s="125" t="str">
        <f>+VLOOKUP(A1815,'[1]LISTA FILTRADO'!$A$2:$B$620,2,FALSE)</f>
        <v>Ministerio De La Presidencia</v>
      </c>
      <c r="C1815" s="126">
        <v>42800</v>
      </c>
      <c r="D1815" s="126" t="s">
        <v>1751</v>
      </c>
      <c r="E1815" s="127" t="s">
        <v>3</v>
      </c>
      <c r="F1815" s="127">
        <v>1481286</v>
      </c>
      <c r="G1815" s="127"/>
      <c r="H1815" s="335" t="s">
        <v>1752</v>
      </c>
      <c r="I1815" s="128">
        <v>0</v>
      </c>
      <c r="J1815" s="128">
        <v>5500</v>
      </c>
      <c r="K1815" s="129">
        <f t="shared" si="28"/>
        <v>5500</v>
      </c>
      <c r="L1815" s="130" t="s">
        <v>1420</v>
      </c>
    </row>
    <row r="1816" spans="1:12" ht="33.75">
      <c r="A1816" s="334">
        <v>25</v>
      </c>
      <c r="B1816" s="125" t="str">
        <f>+VLOOKUP(A1816,'[1]LISTA FILTRADO'!$A$2:$B$620,2,FALSE)</f>
        <v>Ministerio De La Presidencia</v>
      </c>
      <c r="C1816" s="126">
        <v>42800</v>
      </c>
      <c r="D1816" s="126" t="s">
        <v>1753</v>
      </c>
      <c r="E1816" s="127" t="s">
        <v>3</v>
      </c>
      <c r="F1816" s="127">
        <v>1481287</v>
      </c>
      <c r="G1816" s="127"/>
      <c r="H1816" s="335" t="s">
        <v>1752</v>
      </c>
      <c r="I1816" s="128">
        <v>0</v>
      </c>
      <c r="J1816" s="128">
        <v>5500</v>
      </c>
      <c r="K1816" s="129">
        <f t="shared" si="28"/>
        <v>5500</v>
      </c>
      <c r="L1816" s="130" t="s">
        <v>1420</v>
      </c>
    </row>
    <row r="1817" spans="1:12" ht="33.75">
      <c r="A1817" s="334">
        <v>48</v>
      </c>
      <c r="B1817" s="125" t="str">
        <f>+VLOOKUP(A1817,'[1]LISTA FILTRADO'!$A$2:$B$620,2,FALSE)</f>
        <v>Ministerio De Deportes</v>
      </c>
      <c r="C1817" s="126">
        <v>42800</v>
      </c>
      <c r="D1817" s="126" t="s">
        <v>1829</v>
      </c>
      <c r="E1817" s="127" t="s">
        <v>3</v>
      </c>
      <c r="F1817" s="127">
        <v>1481307</v>
      </c>
      <c r="G1817" s="127"/>
      <c r="H1817" s="335" t="s">
        <v>1830</v>
      </c>
      <c r="I1817" s="128">
        <v>0</v>
      </c>
      <c r="J1817" s="128">
        <v>261</v>
      </c>
      <c r="K1817" s="129">
        <f t="shared" si="28"/>
        <v>261</v>
      </c>
      <c r="L1817" s="130" t="s">
        <v>1420</v>
      </c>
    </row>
    <row r="1818" spans="1:12" ht="33.75">
      <c r="A1818" s="334" t="s">
        <v>626</v>
      </c>
      <c r="B1818" s="125" t="str">
        <f>+VLOOKUP(A1818,'[1]LISTA FILTRADO'!$A$2:$B$620,2,FALSE)</f>
        <v>Dirección General De Programación Y Operaciones Del Tesoro</v>
      </c>
      <c r="C1818" s="126">
        <v>42800</v>
      </c>
      <c r="D1818" s="126" t="s">
        <v>1831</v>
      </c>
      <c r="E1818" s="127" t="s">
        <v>3</v>
      </c>
      <c r="F1818" s="127">
        <v>1481309</v>
      </c>
      <c r="G1818" s="127"/>
      <c r="H1818" s="335" t="s">
        <v>1832</v>
      </c>
      <c r="I1818" s="128">
        <v>0</v>
      </c>
      <c r="J1818" s="128">
        <v>1113</v>
      </c>
      <c r="K1818" s="129">
        <f t="shared" si="28"/>
        <v>1113</v>
      </c>
      <c r="L1818" s="130" t="s">
        <v>1420</v>
      </c>
    </row>
    <row r="1819" spans="1:12" ht="22.5">
      <c r="A1819" s="334">
        <v>223</v>
      </c>
      <c r="B1819" s="125" t="str">
        <f>+VLOOKUP(A1819,'[1]LISTA FILTRADO'!$A$2:$B$620,2,FALSE)</f>
        <v>Fondo Nacional De Desarrollo Forestal</v>
      </c>
      <c r="C1819" s="126">
        <v>42800</v>
      </c>
      <c r="D1819" s="126" t="s">
        <v>1967</v>
      </c>
      <c r="E1819" s="127" t="s">
        <v>3</v>
      </c>
      <c r="F1819" s="127">
        <v>1481320</v>
      </c>
      <c r="G1819" s="127"/>
      <c r="H1819" s="335" t="s">
        <v>1968</v>
      </c>
      <c r="I1819" s="128">
        <v>0</v>
      </c>
      <c r="J1819" s="128">
        <v>1473</v>
      </c>
      <c r="K1819" s="129">
        <f t="shared" si="28"/>
        <v>1473</v>
      </c>
      <c r="L1819" s="130" t="s">
        <v>1420</v>
      </c>
    </row>
    <row r="1820" spans="1:12" ht="33.75">
      <c r="A1820" s="334" t="s">
        <v>626</v>
      </c>
      <c r="B1820" s="125" t="str">
        <f>+VLOOKUP(A1820,'[1]LISTA FILTRADO'!$A$2:$B$620,2,FALSE)</f>
        <v>Dirección General De Programación Y Operaciones Del Tesoro</v>
      </c>
      <c r="C1820" s="126">
        <v>42800</v>
      </c>
      <c r="D1820" s="126" t="s">
        <v>1833</v>
      </c>
      <c r="E1820" s="127" t="s">
        <v>3</v>
      </c>
      <c r="F1820" s="127">
        <v>1481355</v>
      </c>
      <c r="G1820" s="127"/>
      <c r="H1820" s="335" t="s">
        <v>1834</v>
      </c>
      <c r="I1820" s="128">
        <v>0</v>
      </c>
      <c r="J1820" s="128">
        <v>628</v>
      </c>
      <c r="K1820" s="129">
        <f t="shared" si="28"/>
        <v>628</v>
      </c>
      <c r="L1820" s="130" t="s">
        <v>1420</v>
      </c>
    </row>
    <row r="1821" spans="1:12" ht="33.75">
      <c r="A1821" s="334">
        <v>48</v>
      </c>
      <c r="B1821" s="125" t="str">
        <f>+VLOOKUP(A1821,'[1]LISTA FILTRADO'!$A$2:$B$620,2,FALSE)</f>
        <v>Ministerio De Deportes</v>
      </c>
      <c r="C1821" s="126">
        <v>42800</v>
      </c>
      <c r="D1821" s="126" t="s">
        <v>1835</v>
      </c>
      <c r="E1821" s="127" t="s">
        <v>3</v>
      </c>
      <c r="F1821" s="127">
        <v>1481360</v>
      </c>
      <c r="G1821" s="127"/>
      <c r="H1821" s="335" t="s">
        <v>1836</v>
      </c>
      <c r="I1821" s="128">
        <v>0</v>
      </c>
      <c r="J1821" s="128">
        <v>1007</v>
      </c>
      <c r="K1821" s="129">
        <f t="shared" si="28"/>
        <v>1007</v>
      </c>
      <c r="L1821" s="130" t="s">
        <v>1420</v>
      </c>
    </row>
    <row r="1822" spans="1:12" ht="33.75">
      <c r="A1822" s="334">
        <v>48</v>
      </c>
      <c r="B1822" s="125" t="str">
        <f>+VLOOKUP(A1822,'[1]LISTA FILTRADO'!$A$2:$B$620,2,FALSE)</f>
        <v>Ministerio De Deportes</v>
      </c>
      <c r="C1822" s="126">
        <v>42800</v>
      </c>
      <c r="D1822" s="126" t="s">
        <v>1837</v>
      </c>
      <c r="E1822" s="127" t="s">
        <v>3</v>
      </c>
      <c r="F1822" s="127">
        <v>1481361</v>
      </c>
      <c r="G1822" s="127"/>
      <c r="H1822" s="335" t="s">
        <v>1836</v>
      </c>
      <c r="I1822" s="128">
        <v>0</v>
      </c>
      <c r="J1822" s="128">
        <v>142</v>
      </c>
      <c r="K1822" s="129">
        <f t="shared" si="28"/>
        <v>142</v>
      </c>
      <c r="L1822" s="130" t="s">
        <v>1420</v>
      </c>
    </row>
    <row r="1823" spans="1:12" ht="22.5">
      <c r="A1823" s="334">
        <v>203</v>
      </c>
      <c r="B1823" s="125" t="str">
        <f>+VLOOKUP(A1823,'[1]LISTA FILTRADO'!$A$2:$B$620,2,FALSE)</f>
        <v>Autoridad De Supervisión Del Sistema Financiero</v>
      </c>
      <c r="C1823" s="126">
        <v>42801</v>
      </c>
      <c r="D1823" s="126" t="s">
        <v>1953</v>
      </c>
      <c r="E1823" s="127" t="s">
        <v>3</v>
      </c>
      <c r="F1823" s="127">
        <v>1481459</v>
      </c>
      <c r="G1823" s="127"/>
      <c r="H1823" s="335" t="s">
        <v>1954</v>
      </c>
      <c r="I1823" s="128">
        <v>0</v>
      </c>
      <c r="J1823" s="128">
        <v>391232.87</v>
      </c>
      <c r="K1823" s="129">
        <f t="shared" si="28"/>
        <v>391232.87</v>
      </c>
      <c r="L1823" s="130" t="s">
        <v>1420</v>
      </c>
    </row>
    <row r="1824" spans="1:12" ht="33.75">
      <c r="A1824" s="334" t="s">
        <v>626</v>
      </c>
      <c r="B1824" s="125" t="str">
        <f>+VLOOKUP(A1824,'[1]LISTA FILTRADO'!$A$2:$B$620,2,FALSE)</f>
        <v>Dirección General De Programación Y Operaciones Del Tesoro</v>
      </c>
      <c r="C1824" s="126">
        <v>42801</v>
      </c>
      <c r="D1824" s="126" t="s">
        <v>3094</v>
      </c>
      <c r="E1824" s="127" t="s">
        <v>3</v>
      </c>
      <c r="F1824" s="127">
        <v>1481483</v>
      </c>
      <c r="G1824" s="127"/>
      <c r="H1824" s="335" t="s">
        <v>3095</v>
      </c>
      <c r="I1824" s="128">
        <v>0</v>
      </c>
      <c r="J1824" s="128">
        <v>7100</v>
      </c>
      <c r="K1824" s="129">
        <f t="shared" si="28"/>
        <v>7100</v>
      </c>
      <c r="L1824" s="130" t="s">
        <v>1420</v>
      </c>
    </row>
    <row r="1825" spans="1:12" ht="33.75">
      <c r="A1825" s="334" t="s">
        <v>626</v>
      </c>
      <c r="B1825" s="125" t="str">
        <f>+VLOOKUP(A1825,'[1]LISTA FILTRADO'!$A$2:$B$620,2,FALSE)</f>
        <v>Dirección General De Programación Y Operaciones Del Tesoro</v>
      </c>
      <c r="C1825" s="126">
        <v>42801</v>
      </c>
      <c r="D1825" s="126" t="s">
        <v>3096</v>
      </c>
      <c r="E1825" s="127" t="s">
        <v>3</v>
      </c>
      <c r="F1825" s="127">
        <v>1481503</v>
      </c>
      <c r="G1825" s="127"/>
      <c r="H1825" s="335" t="s">
        <v>3097</v>
      </c>
      <c r="I1825" s="128">
        <v>0</v>
      </c>
      <c r="J1825" s="128">
        <v>371</v>
      </c>
      <c r="K1825" s="129">
        <f t="shared" si="28"/>
        <v>371</v>
      </c>
      <c r="L1825" s="130" t="s">
        <v>1420</v>
      </c>
    </row>
    <row r="1826" spans="1:12" ht="33.75">
      <c r="A1826" s="334" t="s">
        <v>626</v>
      </c>
      <c r="B1826" s="125" t="str">
        <f>+VLOOKUP(A1826,'[1]LISTA FILTRADO'!$A$2:$B$620,2,FALSE)</f>
        <v>Dirección General De Programación Y Operaciones Del Tesoro</v>
      </c>
      <c r="C1826" s="126">
        <v>42801</v>
      </c>
      <c r="D1826" s="126" t="s">
        <v>3098</v>
      </c>
      <c r="E1826" s="127" t="s">
        <v>3</v>
      </c>
      <c r="F1826" s="127">
        <v>1481525</v>
      </c>
      <c r="G1826" s="127"/>
      <c r="H1826" s="335" t="s">
        <v>3099</v>
      </c>
      <c r="I1826" s="128">
        <v>0</v>
      </c>
      <c r="J1826" s="128">
        <v>268.43</v>
      </c>
      <c r="K1826" s="129">
        <f t="shared" si="28"/>
        <v>268.43</v>
      </c>
      <c r="L1826" s="130" t="s">
        <v>1420</v>
      </c>
    </row>
    <row r="1827" spans="1:12" ht="33.75">
      <c r="A1827" s="334" t="s">
        <v>626</v>
      </c>
      <c r="B1827" s="125" t="str">
        <f>+VLOOKUP(A1827,'[1]LISTA FILTRADO'!$A$2:$B$620,2,FALSE)</f>
        <v>Dirección General De Programación Y Operaciones Del Tesoro</v>
      </c>
      <c r="C1827" s="126">
        <v>42801</v>
      </c>
      <c r="D1827" s="126" t="s">
        <v>3100</v>
      </c>
      <c r="E1827" s="127" t="s">
        <v>3</v>
      </c>
      <c r="F1827" s="127">
        <v>1481529</v>
      </c>
      <c r="G1827" s="127"/>
      <c r="H1827" s="335" t="s">
        <v>3101</v>
      </c>
      <c r="I1827" s="128">
        <v>0</v>
      </c>
      <c r="J1827" s="128">
        <v>268.43</v>
      </c>
      <c r="K1827" s="129">
        <f t="shared" si="28"/>
        <v>268.43</v>
      </c>
      <c r="L1827" s="130" t="s">
        <v>1420</v>
      </c>
    </row>
    <row r="1828" spans="1:12" ht="33.75">
      <c r="A1828" s="334" t="s">
        <v>626</v>
      </c>
      <c r="B1828" s="125" t="str">
        <f>+VLOOKUP(A1828,'[1]LISTA FILTRADO'!$A$2:$B$620,2,FALSE)</f>
        <v>Dirección General De Programación Y Operaciones Del Tesoro</v>
      </c>
      <c r="C1828" s="126">
        <v>42801</v>
      </c>
      <c r="D1828" s="126" t="s">
        <v>3102</v>
      </c>
      <c r="E1828" s="127" t="s">
        <v>3</v>
      </c>
      <c r="F1828" s="127">
        <v>1481531</v>
      </c>
      <c r="G1828" s="127"/>
      <c r="H1828" s="335" t="s">
        <v>3103</v>
      </c>
      <c r="I1828" s="128">
        <v>0</v>
      </c>
      <c r="J1828" s="128">
        <v>2449.4</v>
      </c>
      <c r="K1828" s="129">
        <f t="shared" si="28"/>
        <v>2449.4</v>
      </c>
      <c r="L1828" s="130" t="s">
        <v>1420</v>
      </c>
    </row>
    <row r="1829" spans="1:12" ht="33.75">
      <c r="A1829" s="334" t="s">
        <v>626</v>
      </c>
      <c r="B1829" s="125" t="str">
        <f>+VLOOKUP(A1829,'[1]LISTA FILTRADO'!$A$2:$B$620,2,FALSE)</f>
        <v>Dirección General De Programación Y Operaciones Del Tesoro</v>
      </c>
      <c r="C1829" s="126">
        <v>42801</v>
      </c>
      <c r="D1829" s="126" t="s">
        <v>3104</v>
      </c>
      <c r="E1829" s="127" t="s">
        <v>3</v>
      </c>
      <c r="F1829" s="127">
        <v>1481533</v>
      </c>
      <c r="G1829" s="127"/>
      <c r="H1829" s="335" t="s">
        <v>3105</v>
      </c>
      <c r="I1829" s="128">
        <v>0</v>
      </c>
      <c r="J1829" s="128">
        <v>27.19</v>
      </c>
      <c r="K1829" s="129">
        <f t="shared" si="28"/>
        <v>27.19</v>
      </c>
      <c r="L1829" s="130" t="s">
        <v>1420</v>
      </c>
    </row>
    <row r="1830" spans="1:12" ht="33.75">
      <c r="A1830" s="334" t="s">
        <v>626</v>
      </c>
      <c r="B1830" s="125" t="str">
        <f>+VLOOKUP(A1830,'[1]LISTA FILTRADO'!$A$2:$B$620,2,FALSE)</f>
        <v>Dirección General De Programación Y Operaciones Del Tesoro</v>
      </c>
      <c r="C1830" s="126">
        <v>42801</v>
      </c>
      <c r="D1830" s="126" t="s">
        <v>3106</v>
      </c>
      <c r="E1830" s="127" t="s">
        <v>3</v>
      </c>
      <c r="F1830" s="127">
        <v>1481534</v>
      </c>
      <c r="G1830" s="127"/>
      <c r="H1830" s="335" t="s">
        <v>3107</v>
      </c>
      <c r="I1830" s="128">
        <v>0</v>
      </c>
      <c r="J1830" s="128">
        <v>1969.4</v>
      </c>
      <c r="K1830" s="129">
        <f t="shared" si="28"/>
        <v>1969.4</v>
      </c>
      <c r="L1830" s="130" t="s">
        <v>1420</v>
      </c>
    </row>
    <row r="1831" spans="1:12" ht="33.75">
      <c r="A1831" s="334" t="s">
        <v>626</v>
      </c>
      <c r="B1831" s="125" t="str">
        <f>+VLOOKUP(A1831,'[1]LISTA FILTRADO'!$A$2:$B$620,2,FALSE)</f>
        <v>Dirección General De Programación Y Operaciones Del Tesoro</v>
      </c>
      <c r="C1831" s="126">
        <v>42801</v>
      </c>
      <c r="D1831" s="126" t="s">
        <v>3108</v>
      </c>
      <c r="E1831" s="127" t="s">
        <v>3</v>
      </c>
      <c r="F1831" s="127">
        <v>1481536</v>
      </c>
      <c r="G1831" s="127"/>
      <c r="H1831" s="335" t="s">
        <v>3109</v>
      </c>
      <c r="I1831" s="128">
        <v>0</v>
      </c>
      <c r="J1831" s="128">
        <v>1432.53</v>
      </c>
      <c r="K1831" s="129">
        <f t="shared" si="28"/>
        <v>1432.53</v>
      </c>
      <c r="L1831" s="130" t="s">
        <v>1420</v>
      </c>
    </row>
    <row r="1832" spans="1:12" ht="33.75">
      <c r="A1832" s="334" t="s">
        <v>626</v>
      </c>
      <c r="B1832" s="125" t="str">
        <f>+VLOOKUP(A1832,'[1]LISTA FILTRADO'!$A$2:$B$620,2,FALSE)</f>
        <v>Dirección General De Programación Y Operaciones Del Tesoro</v>
      </c>
      <c r="C1832" s="126">
        <v>42801</v>
      </c>
      <c r="D1832" s="126" t="s">
        <v>3110</v>
      </c>
      <c r="E1832" s="127" t="s">
        <v>3</v>
      </c>
      <c r="F1832" s="127">
        <v>1481538</v>
      </c>
      <c r="G1832" s="127"/>
      <c r="H1832" s="335" t="s">
        <v>3111</v>
      </c>
      <c r="I1832" s="128">
        <v>0</v>
      </c>
      <c r="J1832" s="128">
        <v>110.87</v>
      </c>
      <c r="K1832" s="129">
        <f t="shared" si="28"/>
        <v>110.87</v>
      </c>
      <c r="L1832" s="130" t="s">
        <v>1420</v>
      </c>
    </row>
    <row r="1833" spans="1:12" ht="33.75">
      <c r="A1833" s="334" t="s">
        <v>626</v>
      </c>
      <c r="B1833" s="125" t="str">
        <f>+VLOOKUP(A1833,'[1]LISTA FILTRADO'!$A$2:$B$620,2,FALSE)</f>
        <v>Dirección General De Programación Y Operaciones Del Tesoro</v>
      </c>
      <c r="C1833" s="126">
        <v>42801</v>
      </c>
      <c r="D1833" s="126" t="s">
        <v>3112</v>
      </c>
      <c r="E1833" s="127" t="s">
        <v>3</v>
      </c>
      <c r="F1833" s="127">
        <v>1481540</v>
      </c>
      <c r="G1833" s="127"/>
      <c r="H1833" s="335" t="s">
        <v>3113</v>
      </c>
      <c r="I1833" s="128">
        <v>0</v>
      </c>
      <c r="J1833" s="128">
        <v>751.24</v>
      </c>
      <c r="K1833" s="129">
        <f t="shared" si="28"/>
        <v>751.24</v>
      </c>
      <c r="L1833" s="130" t="s">
        <v>1420</v>
      </c>
    </row>
    <row r="1834" spans="1:12" ht="33.75">
      <c r="A1834" s="334" t="s">
        <v>626</v>
      </c>
      <c r="B1834" s="125" t="str">
        <f>+VLOOKUP(A1834,'[1]LISTA FILTRADO'!$A$2:$B$620,2,FALSE)</f>
        <v>Dirección General De Programación Y Operaciones Del Tesoro</v>
      </c>
      <c r="C1834" s="126">
        <v>42801</v>
      </c>
      <c r="D1834" s="126" t="s">
        <v>3114</v>
      </c>
      <c r="E1834" s="127" t="s">
        <v>3</v>
      </c>
      <c r="F1834" s="127">
        <v>1481541</v>
      </c>
      <c r="G1834" s="127"/>
      <c r="H1834" s="335" t="s">
        <v>3115</v>
      </c>
      <c r="I1834" s="128">
        <v>0</v>
      </c>
      <c r="J1834" s="128">
        <v>110.87</v>
      </c>
      <c r="K1834" s="129">
        <f t="shared" si="28"/>
        <v>110.87</v>
      </c>
      <c r="L1834" s="130" t="s">
        <v>1420</v>
      </c>
    </row>
    <row r="1835" spans="1:12" ht="33.75">
      <c r="A1835" s="334" t="s">
        <v>626</v>
      </c>
      <c r="B1835" s="125" t="str">
        <f>+VLOOKUP(A1835,'[1]LISTA FILTRADO'!$A$2:$B$620,2,FALSE)</f>
        <v>Dirección General De Programación Y Operaciones Del Tesoro</v>
      </c>
      <c r="C1835" s="126">
        <v>42801</v>
      </c>
      <c r="D1835" s="126" t="s">
        <v>3116</v>
      </c>
      <c r="E1835" s="127" t="s">
        <v>3</v>
      </c>
      <c r="F1835" s="127">
        <v>1481544</v>
      </c>
      <c r="G1835" s="127"/>
      <c r="H1835" s="335" t="s">
        <v>3117</v>
      </c>
      <c r="I1835" s="128">
        <v>0</v>
      </c>
      <c r="J1835" s="128">
        <v>1284.5</v>
      </c>
      <c r="K1835" s="129">
        <f t="shared" si="28"/>
        <v>1284.5</v>
      </c>
      <c r="L1835" s="130" t="s">
        <v>1420</v>
      </c>
    </row>
    <row r="1836" spans="1:12" ht="33.75">
      <c r="A1836" s="334" t="s">
        <v>626</v>
      </c>
      <c r="B1836" s="125" t="str">
        <f>+VLOOKUP(A1836,'[1]LISTA FILTRADO'!$A$2:$B$620,2,FALSE)</f>
        <v>Dirección General De Programación Y Operaciones Del Tesoro</v>
      </c>
      <c r="C1836" s="126">
        <v>42801</v>
      </c>
      <c r="D1836" s="126" t="s">
        <v>3118</v>
      </c>
      <c r="E1836" s="127" t="s">
        <v>3</v>
      </c>
      <c r="F1836" s="127">
        <v>1481548</v>
      </c>
      <c r="G1836" s="127"/>
      <c r="H1836" s="335" t="s">
        <v>3119</v>
      </c>
      <c r="I1836" s="128">
        <v>0</v>
      </c>
      <c r="J1836" s="128">
        <v>530</v>
      </c>
      <c r="K1836" s="129">
        <f t="shared" si="28"/>
        <v>530</v>
      </c>
      <c r="L1836" s="130" t="s">
        <v>1420</v>
      </c>
    </row>
    <row r="1837" spans="1:12" ht="33.75">
      <c r="A1837" s="334" t="s">
        <v>626</v>
      </c>
      <c r="B1837" s="125" t="str">
        <f>+VLOOKUP(A1837,'[1]LISTA FILTRADO'!$A$2:$B$620,2,FALSE)</f>
        <v>Dirección General De Programación Y Operaciones Del Tesoro</v>
      </c>
      <c r="C1837" s="126">
        <v>42801</v>
      </c>
      <c r="D1837" s="126" t="s">
        <v>3120</v>
      </c>
      <c r="E1837" s="127" t="s">
        <v>3</v>
      </c>
      <c r="F1837" s="127">
        <v>1481549</v>
      </c>
      <c r="G1837" s="127"/>
      <c r="H1837" s="335" t="s">
        <v>3121</v>
      </c>
      <c r="I1837" s="128">
        <v>0</v>
      </c>
      <c r="J1837" s="128">
        <v>418.29</v>
      </c>
      <c r="K1837" s="129">
        <f t="shared" si="28"/>
        <v>418.29</v>
      </c>
      <c r="L1837" s="130" t="s">
        <v>1420</v>
      </c>
    </row>
    <row r="1838" spans="1:12" ht="33.75">
      <c r="A1838" s="334" t="s">
        <v>626</v>
      </c>
      <c r="B1838" s="125" t="str">
        <f>+VLOOKUP(A1838,'[1]LISTA FILTRADO'!$A$2:$B$620,2,FALSE)</f>
        <v>Dirección General De Programación Y Operaciones Del Tesoro</v>
      </c>
      <c r="C1838" s="126">
        <v>42801</v>
      </c>
      <c r="D1838" s="126" t="s">
        <v>3122</v>
      </c>
      <c r="E1838" s="127" t="s">
        <v>3</v>
      </c>
      <c r="F1838" s="127">
        <v>1481551</v>
      </c>
      <c r="G1838" s="127"/>
      <c r="H1838" s="335" t="s">
        <v>3123</v>
      </c>
      <c r="I1838" s="128">
        <v>0</v>
      </c>
      <c r="J1838" s="128">
        <v>6810.8</v>
      </c>
      <c r="K1838" s="129">
        <f t="shared" si="28"/>
        <v>6810.8</v>
      </c>
      <c r="L1838" s="130" t="s">
        <v>1420</v>
      </c>
    </row>
    <row r="1839" spans="1:12" ht="33.75">
      <c r="A1839" s="334" t="s">
        <v>626</v>
      </c>
      <c r="B1839" s="125" t="str">
        <f>+VLOOKUP(A1839,'[1]LISTA FILTRADO'!$A$2:$B$620,2,FALSE)</f>
        <v>Dirección General De Programación Y Operaciones Del Tesoro</v>
      </c>
      <c r="C1839" s="126">
        <v>42801</v>
      </c>
      <c r="D1839" s="126" t="s">
        <v>3124</v>
      </c>
      <c r="E1839" s="127" t="s">
        <v>3</v>
      </c>
      <c r="F1839" s="127">
        <v>1481552</v>
      </c>
      <c r="G1839" s="127"/>
      <c r="H1839" s="335" t="s">
        <v>3125</v>
      </c>
      <c r="I1839" s="128">
        <v>0</v>
      </c>
      <c r="J1839" s="128">
        <v>488.48</v>
      </c>
      <c r="K1839" s="129">
        <f t="shared" si="28"/>
        <v>488.48</v>
      </c>
      <c r="L1839" s="130" t="s">
        <v>1420</v>
      </c>
    </row>
    <row r="1840" spans="1:12" ht="33.75">
      <c r="A1840" s="334" t="s">
        <v>626</v>
      </c>
      <c r="B1840" s="125" t="str">
        <f>+VLOOKUP(A1840,'[1]LISTA FILTRADO'!$A$2:$B$620,2,FALSE)</f>
        <v>Dirección General De Programación Y Operaciones Del Tesoro</v>
      </c>
      <c r="C1840" s="126">
        <v>42801</v>
      </c>
      <c r="D1840" s="126" t="s">
        <v>3126</v>
      </c>
      <c r="E1840" s="127" t="s">
        <v>3</v>
      </c>
      <c r="F1840" s="127">
        <v>1481556</v>
      </c>
      <c r="G1840" s="127"/>
      <c r="H1840" s="335" t="s">
        <v>3127</v>
      </c>
      <c r="I1840" s="128">
        <v>0</v>
      </c>
      <c r="J1840" s="128">
        <v>1102.0899999999999</v>
      </c>
      <c r="K1840" s="129">
        <f t="shared" si="28"/>
        <v>1102.0899999999999</v>
      </c>
      <c r="L1840" s="130" t="s">
        <v>1420</v>
      </c>
    </row>
    <row r="1841" spans="1:12" ht="22.5">
      <c r="A1841" s="334">
        <v>41</v>
      </c>
      <c r="B1841" s="125" t="str">
        <f>+VLOOKUP(A1841,'[1]LISTA FILTRADO'!$A$2:$B$620,2,FALSE)</f>
        <v>Ministerio De Desarrollo Productivo Y Economía Plural</v>
      </c>
      <c r="C1841" s="126">
        <v>42801</v>
      </c>
      <c r="D1841" s="126" t="s">
        <v>1780</v>
      </c>
      <c r="E1841" s="127" t="s">
        <v>3</v>
      </c>
      <c r="F1841" s="127">
        <v>1481580</v>
      </c>
      <c r="G1841" s="127"/>
      <c r="H1841" s="335" t="s">
        <v>1781</v>
      </c>
      <c r="I1841" s="128">
        <v>0</v>
      </c>
      <c r="J1841" s="128">
        <v>566</v>
      </c>
      <c r="K1841" s="129">
        <f t="shared" si="28"/>
        <v>566</v>
      </c>
      <c r="L1841" s="130" t="s">
        <v>1420</v>
      </c>
    </row>
    <row r="1842" spans="1:12" ht="33.75">
      <c r="A1842" s="334" t="s">
        <v>626</v>
      </c>
      <c r="B1842" s="125" t="str">
        <f>+VLOOKUP(A1842,'[1]LISTA FILTRADO'!$A$2:$B$620,2,FALSE)</f>
        <v>Dirección General De Programación Y Operaciones Del Tesoro</v>
      </c>
      <c r="C1842" s="126">
        <v>42801</v>
      </c>
      <c r="D1842" s="126" t="s">
        <v>3128</v>
      </c>
      <c r="E1842" s="127" t="s">
        <v>3</v>
      </c>
      <c r="F1842" s="127">
        <v>1481608</v>
      </c>
      <c r="G1842" s="127"/>
      <c r="H1842" s="335" t="s">
        <v>3129</v>
      </c>
      <c r="I1842" s="128">
        <v>0</v>
      </c>
      <c r="J1842" s="128">
        <v>180</v>
      </c>
      <c r="K1842" s="129">
        <f t="shared" si="28"/>
        <v>180</v>
      </c>
      <c r="L1842" s="130" t="s">
        <v>1420</v>
      </c>
    </row>
    <row r="1843" spans="1:12" ht="33.75">
      <c r="A1843" s="334" t="s">
        <v>626</v>
      </c>
      <c r="B1843" s="125" t="str">
        <f>+VLOOKUP(A1843,'[1]LISTA FILTRADO'!$A$2:$B$620,2,FALSE)</f>
        <v>Dirección General De Programación Y Operaciones Del Tesoro</v>
      </c>
      <c r="C1843" s="126">
        <v>42801</v>
      </c>
      <c r="D1843" s="126" t="s">
        <v>3130</v>
      </c>
      <c r="E1843" s="127" t="s">
        <v>3</v>
      </c>
      <c r="F1843" s="127">
        <v>1481611</v>
      </c>
      <c r="G1843" s="127"/>
      <c r="H1843" s="335" t="s">
        <v>3131</v>
      </c>
      <c r="I1843" s="128">
        <v>0</v>
      </c>
      <c r="J1843" s="128">
        <v>9000</v>
      </c>
      <c r="K1843" s="129">
        <f t="shared" si="28"/>
        <v>9000</v>
      </c>
      <c r="L1843" s="130" t="s">
        <v>1420</v>
      </c>
    </row>
    <row r="1844" spans="1:12" ht="33.75">
      <c r="A1844" s="334" t="s">
        <v>626</v>
      </c>
      <c r="B1844" s="125" t="str">
        <f>+VLOOKUP(A1844,'[1]LISTA FILTRADO'!$A$2:$B$620,2,FALSE)</f>
        <v>Dirección General De Programación Y Operaciones Del Tesoro</v>
      </c>
      <c r="C1844" s="126">
        <v>42801</v>
      </c>
      <c r="D1844" s="126" t="s">
        <v>3132</v>
      </c>
      <c r="E1844" s="127" t="s">
        <v>3</v>
      </c>
      <c r="F1844" s="127">
        <v>1481634</v>
      </c>
      <c r="G1844" s="127"/>
      <c r="H1844" s="335" t="s">
        <v>3133</v>
      </c>
      <c r="I1844" s="128">
        <v>0</v>
      </c>
      <c r="J1844" s="128">
        <v>837.19</v>
      </c>
      <c r="K1844" s="129">
        <f t="shared" si="28"/>
        <v>837.19</v>
      </c>
      <c r="L1844" s="130" t="s">
        <v>1420</v>
      </c>
    </row>
    <row r="1845" spans="1:12" ht="33.75">
      <c r="A1845" s="334" t="s">
        <v>626</v>
      </c>
      <c r="B1845" s="125" t="str">
        <f>+VLOOKUP(A1845,'[1]LISTA FILTRADO'!$A$2:$B$620,2,FALSE)</f>
        <v>Dirección General De Programación Y Operaciones Del Tesoro</v>
      </c>
      <c r="C1845" s="126">
        <v>42801</v>
      </c>
      <c r="D1845" s="126" t="s">
        <v>3134</v>
      </c>
      <c r="E1845" s="127" t="s">
        <v>3</v>
      </c>
      <c r="F1845" s="127">
        <v>1481656</v>
      </c>
      <c r="G1845" s="127"/>
      <c r="H1845" s="335" t="s">
        <v>3135</v>
      </c>
      <c r="I1845" s="128">
        <v>0</v>
      </c>
      <c r="J1845" s="128">
        <v>244.34</v>
      </c>
      <c r="K1845" s="129">
        <f t="shared" si="28"/>
        <v>244.34</v>
      </c>
      <c r="L1845" s="130" t="s">
        <v>1420</v>
      </c>
    </row>
    <row r="1846" spans="1:12" ht="33.75">
      <c r="A1846" s="334" t="s">
        <v>626</v>
      </c>
      <c r="B1846" s="125" t="str">
        <f>+VLOOKUP(A1846,'[1]LISTA FILTRADO'!$A$2:$B$620,2,FALSE)</f>
        <v>Dirección General De Programación Y Operaciones Del Tesoro</v>
      </c>
      <c r="C1846" s="126">
        <v>42801</v>
      </c>
      <c r="D1846" s="126" t="s">
        <v>3136</v>
      </c>
      <c r="E1846" s="127" t="s">
        <v>3</v>
      </c>
      <c r="F1846" s="127">
        <v>1481658</v>
      </c>
      <c r="G1846" s="127"/>
      <c r="H1846" s="335" t="s">
        <v>1349</v>
      </c>
      <c r="I1846" s="128">
        <v>0</v>
      </c>
      <c r="J1846" s="128">
        <v>1500</v>
      </c>
      <c r="K1846" s="129">
        <f t="shared" si="28"/>
        <v>1500</v>
      </c>
      <c r="L1846" s="130" t="s">
        <v>1420</v>
      </c>
    </row>
    <row r="1847" spans="1:12" ht="33.75">
      <c r="A1847" s="334" t="s">
        <v>626</v>
      </c>
      <c r="B1847" s="125" t="str">
        <f>+VLOOKUP(A1847,'[1]LISTA FILTRADO'!$A$2:$B$620,2,FALSE)</f>
        <v>Dirección General De Programación Y Operaciones Del Tesoro</v>
      </c>
      <c r="C1847" s="126">
        <v>42801</v>
      </c>
      <c r="D1847" s="126" t="s">
        <v>3137</v>
      </c>
      <c r="E1847" s="127" t="s">
        <v>3</v>
      </c>
      <c r="F1847" s="127">
        <v>1481667</v>
      </c>
      <c r="G1847" s="127"/>
      <c r="H1847" s="335" t="s">
        <v>3138</v>
      </c>
      <c r="I1847" s="128">
        <v>0</v>
      </c>
      <c r="J1847" s="128">
        <v>1050.3900000000001</v>
      </c>
      <c r="K1847" s="129">
        <f t="shared" si="28"/>
        <v>1050.3900000000001</v>
      </c>
      <c r="L1847" s="130" t="s">
        <v>1420</v>
      </c>
    </row>
    <row r="1848" spans="1:12" ht="33.75">
      <c r="A1848" s="334" t="s">
        <v>626</v>
      </c>
      <c r="B1848" s="125" t="str">
        <f>+VLOOKUP(A1848,'[1]LISTA FILTRADO'!$A$2:$B$620,2,FALSE)</f>
        <v>Dirección General De Programación Y Operaciones Del Tesoro</v>
      </c>
      <c r="C1848" s="126">
        <v>42801</v>
      </c>
      <c r="D1848" s="126" t="s">
        <v>3139</v>
      </c>
      <c r="E1848" s="127" t="s">
        <v>3</v>
      </c>
      <c r="F1848" s="127">
        <v>1481672</v>
      </c>
      <c r="G1848" s="127"/>
      <c r="H1848" s="335" t="s">
        <v>3140</v>
      </c>
      <c r="I1848" s="128">
        <v>0</v>
      </c>
      <c r="J1848" s="128">
        <v>1050.3900000000001</v>
      </c>
      <c r="K1848" s="129">
        <f t="shared" si="28"/>
        <v>1050.3900000000001</v>
      </c>
      <c r="L1848" s="130" t="s">
        <v>1420</v>
      </c>
    </row>
    <row r="1849" spans="1:12" ht="33.75">
      <c r="A1849" s="334" t="s">
        <v>626</v>
      </c>
      <c r="B1849" s="125" t="str">
        <f>+VLOOKUP(A1849,'[1]LISTA FILTRADO'!$A$2:$B$620,2,FALSE)</f>
        <v>Dirección General De Programación Y Operaciones Del Tesoro</v>
      </c>
      <c r="C1849" s="126">
        <v>42801</v>
      </c>
      <c r="D1849" s="126" t="s">
        <v>3141</v>
      </c>
      <c r="E1849" s="127" t="s">
        <v>3</v>
      </c>
      <c r="F1849" s="127">
        <v>1481677</v>
      </c>
      <c r="G1849" s="127"/>
      <c r="H1849" s="335" t="s">
        <v>3142</v>
      </c>
      <c r="I1849" s="128">
        <v>0</v>
      </c>
      <c r="J1849" s="128">
        <v>11282.64</v>
      </c>
      <c r="K1849" s="129">
        <f t="shared" si="28"/>
        <v>11282.64</v>
      </c>
      <c r="L1849" s="130" t="s">
        <v>1420</v>
      </c>
    </row>
    <row r="1850" spans="1:12" ht="33.75">
      <c r="A1850" s="334" t="s">
        <v>626</v>
      </c>
      <c r="B1850" s="125" t="str">
        <f>+VLOOKUP(A1850,'[1]LISTA FILTRADO'!$A$2:$B$620,2,FALSE)</f>
        <v>Dirección General De Programación Y Operaciones Del Tesoro</v>
      </c>
      <c r="C1850" s="126">
        <v>42801</v>
      </c>
      <c r="D1850" s="126" t="s">
        <v>3143</v>
      </c>
      <c r="E1850" s="127" t="s">
        <v>3</v>
      </c>
      <c r="F1850" s="127">
        <v>1481738</v>
      </c>
      <c r="G1850" s="127"/>
      <c r="H1850" s="335" t="s">
        <v>3144</v>
      </c>
      <c r="I1850" s="128">
        <v>0</v>
      </c>
      <c r="J1850" s="128">
        <v>70</v>
      </c>
      <c r="K1850" s="129">
        <f t="shared" si="28"/>
        <v>70</v>
      </c>
      <c r="L1850" s="130" t="s">
        <v>1420</v>
      </c>
    </row>
    <row r="1851" spans="1:12" ht="22.5">
      <c r="A1851" s="334">
        <v>70</v>
      </c>
      <c r="B1851" s="125" t="str">
        <f>+VLOOKUP(A1851,'[1]LISTA FILTRADO'!$A$2:$B$620,2,FALSE)</f>
        <v>Ministerio De Trabajo, Empleo Y Previsión Social</v>
      </c>
      <c r="C1851" s="126">
        <v>42801</v>
      </c>
      <c r="D1851" s="126" t="s">
        <v>1876</v>
      </c>
      <c r="E1851" s="127" t="s">
        <v>3</v>
      </c>
      <c r="F1851" s="127">
        <v>1481797</v>
      </c>
      <c r="G1851" s="127"/>
      <c r="H1851" s="335" t="s">
        <v>1877</v>
      </c>
      <c r="I1851" s="128">
        <v>0</v>
      </c>
      <c r="J1851" s="128">
        <v>147</v>
      </c>
      <c r="K1851" s="129">
        <f t="shared" si="28"/>
        <v>147</v>
      </c>
      <c r="L1851" s="130" t="s">
        <v>1420</v>
      </c>
    </row>
    <row r="1852" spans="1:12" ht="22.5">
      <c r="A1852" s="334">
        <v>47</v>
      </c>
      <c r="B1852" s="125" t="str">
        <f>+VLOOKUP(A1852,'[1]LISTA FILTRADO'!$A$2:$B$620,2,FALSE)</f>
        <v>Ministerio De Desarrollo Rural Y Tierras</v>
      </c>
      <c r="C1852" s="126">
        <v>42801</v>
      </c>
      <c r="D1852" s="126" t="s">
        <v>1820</v>
      </c>
      <c r="E1852" s="127" t="s">
        <v>3</v>
      </c>
      <c r="F1852" s="127">
        <v>1481808</v>
      </c>
      <c r="G1852" s="127"/>
      <c r="H1852" s="335" t="s">
        <v>1821</v>
      </c>
      <c r="I1852" s="128">
        <v>0</v>
      </c>
      <c r="J1852" s="128">
        <v>90</v>
      </c>
      <c r="K1852" s="129">
        <f t="shared" si="28"/>
        <v>90</v>
      </c>
      <c r="L1852" s="130" t="s">
        <v>1420</v>
      </c>
    </row>
    <row r="1853" spans="1:12" ht="22.5">
      <c r="A1853" s="334">
        <v>526</v>
      </c>
      <c r="B1853" s="125" t="str">
        <f>+VLOOKUP(A1853,'[1]LISTA FILTRADO'!$A$2:$B$620,2,FALSE)</f>
        <v>Bolivia Tv</v>
      </c>
      <c r="C1853" s="126">
        <v>42802</v>
      </c>
      <c r="D1853" s="126" t="s">
        <v>2666</v>
      </c>
      <c r="E1853" s="127" t="s">
        <v>3</v>
      </c>
      <c r="F1853" s="127">
        <v>1481950</v>
      </c>
      <c r="G1853" s="127"/>
      <c r="H1853" s="335" t="s">
        <v>2667</v>
      </c>
      <c r="I1853" s="128">
        <v>0</v>
      </c>
      <c r="J1853" s="128">
        <v>1145</v>
      </c>
      <c r="K1853" s="129">
        <f t="shared" si="28"/>
        <v>1145</v>
      </c>
      <c r="L1853" s="130" t="s">
        <v>1420</v>
      </c>
    </row>
    <row r="1854" spans="1:12" ht="22.5">
      <c r="A1854" s="334">
        <v>526</v>
      </c>
      <c r="B1854" s="125" t="str">
        <f>+VLOOKUP(A1854,'[1]LISTA FILTRADO'!$A$2:$B$620,2,FALSE)</f>
        <v>Bolivia Tv</v>
      </c>
      <c r="C1854" s="126">
        <v>42802</v>
      </c>
      <c r="D1854" s="126" t="s">
        <v>2668</v>
      </c>
      <c r="E1854" s="127" t="s">
        <v>3</v>
      </c>
      <c r="F1854" s="127">
        <v>1481951</v>
      </c>
      <c r="G1854" s="127"/>
      <c r="H1854" s="335" t="s">
        <v>2667</v>
      </c>
      <c r="I1854" s="128">
        <v>0</v>
      </c>
      <c r="J1854" s="128">
        <v>382</v>
      </c>
      <c r="K1854" s="129">
        <f t="shared" si="28"/>
        <v>382</v>
      </c>
      <c r="L1854" s="130" t="s">
        <v>1420</v>
      </c>
    </row>
    <row r="1855" spans="1:12" ht="33.75">
      <c r="A1855" s="334" t="s">
        <v>626</v>
      </c>
      <c r="B1855" s="125" t="str">
        <f>+VLOOKUP(A1855,'[1]LISTA FILTRADO'!$A$2:$B$620,2,FALSE)</f>
        <v>Dirección General De Programación Y Operaciones Del Tesoro</v>
      </c>
      <c r="C1855" s="126">
        <v>42802</v>
      </c>
      <c r="D1855" s="126" t="s">
        <v>3145</v>
      </c>
      <c r="E1855" s="127" t="s">
        <v>3</v>
      </c>
      <c r="F1855" s="127">
        <v>1481972</v>
      </c>
      <c r="G1855" s="127"/>
      <c r="H1855" s="335" t="s">
        <v>3146</v>
      </c>
      <c r="I1855" s="128">
        <v>0</v>
      </c>
      <c r="J1855" s="128">
        <v>1243.22</v>
      </c>
      <c r="K1855" s="129">
        <f t="shared" si="28"/>
        <v>1243.22</v>
      </c>
      <c r="L1855" s="130" t="s">
        <v>1420</v>
      </c>
    </row>
    <row r="1856" spans="1:12" ht="33.75">
      <c r="A1856" s="334" t="s">
        <v>626</v>
      </c>
      <c r="B1856" s="125" t="str">
        <f>+VLOOKUP(A1856,'[1]LISTA FILTRADO'!$A$2:$B$620,2,FALSE)</f>
        <v>Dirección General De Programación Y Operaciones Del Tesoro</v>
      </c>
      <c r="C1856" s="126">
        <v>42802</v>
      </c>
      <c r="D1856" s="126" t="s">
        <v>3147</v>
      </c>
      <c r="E1856" s="127" t="s">
        <v>3</v>
      </c>
      <c r="F1856" s="127">
        <v>1481973</v>
      </c>
      <c r="G1856" s="127"/>
      <c r="H1856" s="335" t="s">
        <v>3148</v>
      </c>
      <c r="I1856" s="128">
        <v>0</v>
      </c>
      <c r="J1856" s="128">
        <v>2549.1999999999998</v>
      </c>
      <c r="K1856" s="129">
        <f t="shared" si="28"/>
        <v>2549.1999999999998</v>
      </c>
      <c r="L1856" s="130" t="s">
        <v>1420</v>
      </c>
    </row>
    <row r="1857" spans="1:12" ht="33.75">
      <c r="A1857" s="334" t="s">
        <v>626</v>
      </c>
      <c r="B1857" s="125" t="str">
        <f>+VLOOKUP(A1857,'[1]LISTA FILTRADO'!$A$2:$B$620,2,FALSE)</f>
        <v>Dirección General De Programación Y Operaciones Del Tesoro</v>
      </c>
      <c r="C1857" s="126">
        <v>42802</v>
      </c>
      <c r="D1857" s="126" t="s">
        <v>3149</v>
      </c>
      <c r="E1857" s="127" t="s">
        <v>3</v>
      </c>
      <c r="F1857" s="127">
        <v>1482029</v>
      </c>
      <c r="G1857" s="127"/>
      <c r="H1857" s="335" t="s">
        <v>3150</v>
      </c>
      <c r="I1857" s="128">
        <v>0</v>
      </c>
      <c r="J1857" s="128">
        <v>6</v>
      </c>
      <c r="K1857" s="129">
        <f t="shared" si="28"/>
        <v>6</v>
      </c>
      <c r="L1857" s="130" t="s">
        <v>1420</v>
      </c>
    </row>
    <row r="1858" spans="1:12" ht="33.75">
      <c r="A1858" s="334" t="s">
        <v>626</v>
      </c>
      <c r="B1858" s="125" t="str">
        <f>+VLOOKUP(A1858,'[1]LISTA FILTRADO'!$A$2:$B$620,2,FALSE)</f>
        <v>Dirección General De Programación Y Operaciones Del Tesoro</v>
      </c>
      <c r="C1858" s="126">
        <v>42802</v>
      </c>
      <c r="D1858" s="126" t="s">
        <v>3151</v>
      </c>
      <c r="E1858" s="127" t="s">
        <v>3</v>
      </c>
      <c r="F1858" s="127">
        <v>1482096</v>
      </c>
      <c r="G1858" s="127"/>
      <c r="H1858" s="335" t="s">
        <v>3152</v>
      </c>
      <c r="I1858" s="128">
        <v>0</v>
      </c>
      <c r="J1858" s="128">
        <v>175.52</v>
      </c>
      <c r="K1858" s="129">
        <f t="shared" si="28"/>
        <v>175.52</v>
      </c>
      <c r="L1858" s="130" t="s">
        <v>1420</v>
      </c>
    </row>
    <row r="1859" spans="1:12" ht="22.5">
      <c r="A1859" s="334">
        <v>41</v>
      </c>
      <c r="B1859" s="125" t="str">
        <f>+VLOOKUP(A1859,'[1]LISTA FILTRADO'!$A$2:$B$620,2,FALSE)</f>
        <v>Ministerio De Desarrollo Productivo Y Economía Plural</v>
      </c>
      <c r="C1859" s="126">
        <v>42802</v>
      </c>
      <c r="D1859" s="126" t="s">
        <v>1782</v>
      </c>
      <c r="E1859" s="127" t="s">
        <v>3</v>
      </c>
      <c r="F1859" s="127">
        <v>1482128</v>
      </c>
      <c r="G1859" s="127"/>
      <c r="H1859" s="335" t="s">
        <v>1783</v>
      </c>
      <c r="I1859" s="128">
        <v>0</v>
      </c>
      <c r="J1859" s="128">
        <v>491.23</v>
      </c>
      <c r="K1859" s="129">
        <f t="shared" si="28"/>
        <v>491.23</v>
      </c>
      <c r="L1859" s="130" t="s">
        <v>1420</v>
      </c>
    </row>
    <row r="1860" spans="1:12" ht="22.5">
      <c r="A1860" s="334">
        <v>41</v>
      </c>
      <c r="B1860" s="125" t="str">
        <f>+VLOOKUP(A1860,'[1]LISTA FILTRADO'!$A$2:$B$620,2,FALSE)</f>
        <v>Ministerio De Desarrollo Productivo Y Economía Plural</v>
      </c>
      <c r="C1860" s="126">
        <v>42802</v>
      </c>
      <c r="D1860" s="126" t="s">
        <v>1784</v>
      </c>
      <c r="E1860" s="127" t="s">
        <v>3</v>
      </c>
      <c r="F1860" s="127">
        <v>1482129</v>
      </c>
      <c r="G1860" s="127"/>
      <c r="H1860" s="335" t="s">
        <v>1785</v>
      </c>
      <c r="I1860" s="128">
        <v>0</v>
      </c>
      <c r="J1860" s="128">
        <v>772.06</v>
      </c>
      <c r="K1860" s="129">
        <f t="shared" si="28"/>
        <v>772.06</v>
      </c>
      <c r="L1860" s="130" t="s">
        <v>1420</v>
      </c>
    </row>
    <row r="1861" spans="1:12" ht="33.75">
      <c r="A1861" s="334" t="s">
        <v>626</v>
      </c>
      <c r="B1861" s="125" t="str">
        <f>+VLOOKUP(A1861,'[1]LISTA FILTRADO'!$A$2:$B$620,2,FALSE)</f>
        <v>Dirección General De Programación Y Operaciones Del Tesoro</v>
      </c>
      <c r="C1861" s="126">
        <v>42802</v>
      </c>
      <c r="D1861" s="126" t="s">
        <v>3153</v>
      </c>
      <c r="E1861" s="127" t="s">
        <v>3</v>
      </c>
      <c r="F1861" s="127">
        <v>1482147</v>
      </c>
      <c r="G1861" s="127"/>
      <c r="H1861" s="335" t="s">
        <v>3154</v>
      </c>
      <c r="I1861" s="128">
        <v>0</v>
      </c>
      <c r="J1861" s="128">
        <v>7148.65</v>
      </c>
      <c r="K1861" s="129">
        <f t="shared" si="28"/>
        <v>7148.65</v>
      </c>
      <c r="L1861" s="130" t="s">
        <v>1420</v>
      </c>
    </row>
    <row r="1862" spans="1:12" ht="33.75">
      <c r="A1862" s="334">
        <v>291</v>
      </c>
      <c r="B1862" s="125" t="str">
        <f>+VLOOKUP(A1862,'[1]LISTA FILTRADO'!$A$2:$B$620,2,FALSE)</f>
        <v>Administradora Boliviana De Carreteras</v>
      </c>
      <c r="C1862" s="126">
        <v>42802</v>
      </c>
      <c r="D1862" s="126" t="s">
        <v>2060</v>
      </c>
      <c r="E1862" s="127" t="s">
        <v>3</v>
      </c>
      <c r="F1862" s="127">
        <v>1482149</v>
      </c>
      <c r="G1862" s="127"/>
      <c r="H1862" s="335" t="s">
        <v>2061</v>
      </c>
      <c r="I1862" s="128">
        <v>0</v>
      </c>
      <c r="J1862" s="128">
        <v>16.899999999999999</v>
      </c>
      <c r="K1862" s="129">
        <f t="shared" si="28"/>
        <v>16.899999999999999</v>
      </c>
      <c r="L1862" s="130" t="s">
        <v>1420</v>
      </c>
    </row>
    <row r="1863" spans="1:12" ht="33.75">
      <c r="A1863" s="334">
        <v>48</v>
      </c>
      <c r="B1863" s="125" t="str">
        <f>+VLOOKUP(A1863,'[1]LISTA FILTRADO'!$A$2:$B$620,2,FALSE)</f>
        <v>Ministerio De Deportes</v>
      </c>
      <c r="C1863" s="126">
        <v>42802</v>
      </c>
      <c r="D1863" s="126" t="s">
        <v>1838</v>
      </c>
      <c r="E1863" s="127" t="s">
        <v>3</v>
      </c>
      <c r="F1863" s="127">
        <v>1482183</v>
      </c>
      <c r="G1863" s="127"/>
      <c r="H1863" s="335" t="s">
        <v>1839</v>
      </c>
      <c r="I1863" s="128">
        <v>0</v>
      </c>
      <c r="J1863" s="219">
        <v>89.25</v>
      </c>
      <c r="K1863" s="129">
        <f t="shared" si="28"/>
        <v>89.25</v>
      </c>
      <c r="L1863" s="130" t="s">
        <v>4099</v>
      </c>
    </row>
    <row r="1864" spans="1:12" ht="33.75">
      <c r="A1864" s="334">
        <v>48</v>
      </c>
      <c r="B1864" s="125" t="str">
        <f>+VLOOKUP(A1864,'[1]LISTA FILTRADO'!$A$2:$B$620,2,FALSE)</f>
        <v>Ministerio De Deportes</v>
      </c>
      <c r="C1864" s="126">
        <v>42802</v>
      </c>
      <c r="D1864" s="126" t="s">
        <v>1840</v>
      </c>
      <c r="E1864" s="127" t="s">
        <v>3</v>
      </c>
      <c r="F1864" s="127">
        <v>1482185</v>
      </c>
      <c r="G1864" s="127"/>
      <c r="H1864" s="335" t="s">
        <v>1841</v>
      </c>
      <c r="I1864" s="128">
        <v>0</v>
      </c>
      <c r="J1864" s="128">
        <v>695</v>
      </c>
      <c r="K1864" s="129">
        <f t="shared" si="28"/>
        <v>695</v>
      </c>
      <c r="L1864" s="130" t="s">
        <v>1420</v>
      </c>
    </row>
    <row r="1865" spans="1:12" ht="22.5">
      <c r="A1865" s="334">
        <v>290</v>
      </c>
      <c r="B1865" s="125" t="str">
        <f>+VLOOKUP(A1865,'[1]LISTA FILTRADO'!$A$2:$B$620,2,FALSE)</f>
        <v>Servicio De Impuestos Nacionales</v>
      </c>
      <c r="C1865" s="126">
        <v>42802</v>
      </c>
      <c r="D1865" s="126" t="s">
        <v>2007</v>
      </c>
      <c r="E1865" s="127" t="s">
        <v>3</v>
      </c>
      <c r="F1865" s="127">
        <v>1482222</v>
      </c>
      <c r="G1865" s="127"/>
      <c r="H1865" s="335" t="s">
        <v>2008</v>
      </c>
      <c r="I1865" s="128">
        <v>0</v>
      </c>
      <c r="J1865" s="128">
        <v>50</v>
      </c>
      <c r="K1865" s="129">
        <f t="shared" ref="K1865:K1928" si="29">+I1865+J1865</f>
        <v>50</v>
      </c>
      <c r="L1865" s="130" t="s">
        <v>1420</v>
      </c>
    </row>
    <row r="1866" spans="1:12" ht="22.5">
      <c r="A1866" s="334">
        <v>290</v>
      </c>
      <c r="B1866" s="125" t="str">
        <f>+VLOOKUP(A1866,'[1]LISTA FILTRADO'!$A$2:$B$620,2,FALSE)</f>
        <v>Servicio De Impuestos Nacionales</v>
      </c>
      <c r="C1866" s="126">
        <v>42802</v>
      </c>
      <c r="D1866" s="126" t="s">
        <v>2009</v>
      </c>
      <c r="E1866" s="127" t="s">
        <v>3</v>
      </c>
      <c r="F1866" s="127">
        <v>1482225</v>
      </c>
      <c r="G1866" s="127"/>
      <c r="H1866" s="335" t="s">
        <v>2010</v>
      </c>
      <c r="I1866" s="128">
        <v>0</v>
      </c>
      <c r="J1866" s="128">
        <v>75</v>
      </c>
      <c r="K1866" s="129">
        <f t="shared" si="29"/>
        <v>75</v>
      </c>
      <c r="L1866" s="130" t="s">
        <v>1420</v>
      </c>
    </row>
    <row r="1867" spans="1:12" ht="22.5">
      <c r="A1867" s="334">
        <v>526</v>
      </c>
      <c r="B1867" s="125" t="str">
        <f>+VLOOKUP(A1867,'[1]LISTA FILTRADO'!$A$2:$B$620,2,FALSE)</f>
        <v>Bolivia Tv</v>
      </c>
      <c r="C1867" s="126">
        <v>42803</v>
      </c>
      <c r="D1867" s="126" t="s">
        <v>2669</v>
      </c>
      <c r="E1867" s="127" t="s">
        <v>3</v>
      </c>
      <c r="F1867" s="127">
        <v>1482359</v>
      </c>
      <c r="G1867" s="127"/>
      <c r="H1867" s="335" t="s">
        <v>2670</v>
      </c>
      <c r="I1867" s="128">
        <v>0</v>
      </c>
      <c r="J1867" s="128">
        <v>63494.5</v>
      </c>
      <c r="K1867" s="129">
        <f t="shared" si="29"/>
        <v>63494.5</v>
      </c>
      <c r="L1867" s="130" t="s">
        <v>1420</v>
      </c>
    </row>
    <row r="1868" spans="1:12" ht="33.75">
      <c r="A1868" s="334" t="s">
        <v>626</v>
      </c>
      <c r="B1868" s="125" t="str">
        <f>+VLOOKUP(A1868,'[1]LISTA FILTRADO'!$A$2:$B$620,2,FALSE)</f>
        <v>Dirección General De Programación Y Operaciones Del Tesoro</v>
      </c>
      <c r="C1868" s="126">
        <v>42803</v>
      </c>
      <c r="D1868" s="126" t="s">
        <v>3990</v>
      </c>
      <c r="E1868" s="127" t="s">
        <v>3</v>
      </c>
      <c r="F1868" s="127">
        <v>1482408</v>
      </c>
      <c r="G1868" s="127"/>
      <c r="H1868" s="335" t="s">
        <v>3991</v>
      </c>
      <c r="I1868" s="128">
        <v>0</v>
      </c>
      <c r="J1868" s="128">
        <v>6417.15</v>
      </c>
      <c r="K1868" s="129">
        <f t="shared" si="29"/>
        <v>6417.15</v>
      </c>
      <c r="L1868" s="130" t="s">
        <v>1420</v>
      </c>
    </row>
    <row r="1869" spans="1:12" ht="33.75">
      <c r="A1869" s="334">
        <v>130</v>
      </c>
      <c r="B1869" s="125" t="str">
        <f>+VLOOKUP(A1869,'[1]LISTA FILTRADO'!$A$2:$B$620,2,FALSE)</f>
        <v>Fondo De Financiamiento Para La Minería</v>
      </c>
      <c r="C1869" s="126">
        <v>42803</v>
      </c>
      <c r="D1869" s="126" t="s">
        <v>1917</v>
      </c>
      <c r="E1869" s="127" t="s">
        <v>3</v>
      </c>
      <c r="F1869" s="127">
        <v>1482413</v>
      </c>
      <c r="G1869" s="127"/>
      <c r="H1869" s="335" t="s">
        <v>1918</v>
      </c>
      <c r="I1869" s="128">
        <v>0</v>
      </c>
      <c r="J1869" s="128">
        <v>687.5</v>
      </c>
      <c r="K1869" s="129">
        <f t="shared" si="29"/>
        <v>687.5</v>
      </c>
      <c r="L1869" s="130" t="s">
        <v>1420</v>
      </c>
    </row>
    <row r="1870" spans="1:12" ht="22.5">
      <c r="A1870" s="334">
        <v>526</v>
      </c>
      <c r="B1870" s="125" t="str">
        <f>+VLOOKUP(A1870,'[1]LISTA FILTRADO'!$A$2:$B$620,2,FALSE)</f>
        <v>Bolivia Tv</v>
      </c>
      <c r="C1870" s="126">
        <v>42803</v>
      </c>
      <c r="D1870" s="126" t="s">
        <v>2671</v>
      </c>
      <c r="E1870" s="127" t="s">
        <v>3</v>
      </c>
      <c r="F1870" s="127">
        <v>1482445</v>
      </c>
      <c r="G1870" s="127"/>
      <c r="H1870" s="335" t="s">
        <v>2672</v>
      </c>
      <c r="I1870" s="128">
        <v>0</v>
      </c>
      <c r="J1870" s="128">
        <v>4818</v>
      </c>
      <c r="K1870" s="129">
        <f t="shared" si="29"/>
        <v>4818</v>
      </c>
      <c r="L1870" s="130" t="s">
        <v>1420</v>
      </c>
    </row>
    <row r="1871" spans="1:12" ht="22.5">
      <c r="A1871" s="334">
        <v>526</v>
      </c>
      <c r="B1871" s="125" t="str">
        <f>+VLOOKUP(A1871,'[1]LISTA FILTRADO'!$A$2:$B$620,2,FALSE)</f>
        <v>Bolivia Tv</v>
      </c>
      <c r="C1871" s="126">
        <v>42803</v>
      </c>
      <c r="D1871" s="126" t="s">
        <v>2673</v>
      </c>
      <c r="E1871" s="127" t="s">
        <v>3</v>
      </c>
      <c r="F1871" s="127">
        <v>1482447</v>
      </c>
      <c r="G1871" s="127"/>
      <c r="H1871" s="335" t="s">
        <v>2674</v>
      </c>
      <c r="I1871" s="128">
        <v>0</v>
      </c>
      <c r="J1871" s="128">
        <v>1885</v>
      </c>
      <c r="K1871" s="129">
        <f t="shared" si="29"/>
        <v>1885</v>
      </c>
      <c r="L1871" s="130" t="s">
        <v>1420</v>
      </c>
    </row>
    <row r="1872" spans="1:12" ht="22.5">
      <c r="A1872" s="334">
        <v>46</v>
      </c>
      <c r="B1872" s="125" t="str">
        <f>+VLOOKUP(A1872,'[1]LISTA FILTRADO'!$A$2:$B$620,2,FALSE)</f>
        <v>Ministerio De Salud</v>
      </c>
      <c r="C1872" s="126">
        <v>42803</v>
      </c>
      <c r="D1872" s="126" t="s">
        <v>1802</v>
      </c>
      <c r="E1872" s="127" t="s">
        <v>3</v>
      </c>
      <c r="F1872" s="127">
        <v>1482463</v>
      </c>
      <c r="G1872" s="127"/>
      <c r="H1872" s="335" t="s">
        <v>1803</v>
      </c>
      <c r="I1872" s="128">
        <v>0</v>
      </c>
      <c r="J1872" s="128">
        <v>16.899999999999999</v>
      </c>
      <c r="K1872" s="129">
        <f t="shared" si="29"/>
        <v>16.899999999999999</v>
      </c>
      <c r="L1872" s="130" t="s">
        <v>1420</v>
      </c>
    </row>
    <row r="1873" spans="1:12" ht="22.5">
      <c r="A1873" s="334">
        <v>46</v>
      </c>
      <c r="B1873" s="125" t="str">
        <f>+VLOOKUP(A1873,'[1]LISTA FILTRADO'!$A$2:$B$620,2,FALSE)</f>
        <v>Ministerio De Salud</v>
      </c>
      <c r="C1873" s="126">
        <v>42803</v>
      </c>
      <c r="D1873" s="126" t="s">
        <v>1804</v>
      </c>
      <c r="E1873" s="127" t="s">
        <v>3</v>
      </c>
      <c r="F1873" s="127">
        <v>1482466</v>
      </c>
      <c r="G1873" s="127"/>
      <c r="H1873" s="335" t="s">
        <v>1805</v>
      </c>
      <c r="I1873" s="128">
        <v>0</v>
      </c>
      <c r="J1873" s="128">
        <v>66</v>
      </c>
      <c r="K1873" s="129">
        <f t="shared" si="29"/>
        <v>66</v>
      </c>
      <c r="L1873" s="130" t="s">
        <v>1420</v>
      </c>
    </row>
    <row r="1874" spans="1:12" ht="22.5">
      <c r="A1874" s="334">
        <v>46</v>
      </c>
      <c r="B1874" s="125" t="str">
        <f>+VLOOKUP(A1874,'[1]LISTA FILTRADO'!$A$2:$B$620,2,FALSE)</f>
        <v>Ministerio De Salud</v>
      </c>
      <c r="C1874" s="126">
        <v>42803</v>
      </c>
      <c r="D1874" s="126" t="s">
        <v>1806</v>
      </c>
      <c r="E1874" s="127" t="s">
        <v>3</v>
      </c>
      <c r="F1874" s="127">
        <v>1482468</v>
      </c>
      <c r="G1874" s="127"/>
      <c r="H1874" s="335" t="s">
        <v>1807</v>
      </c>
      <c r="I1874" s="128">
        <v>0</v>
      </c>
      <c r="J1874" s="128">
        <v>536.29</v>
      </c>
      <c r="K1874" s="129">
        <f t="shared" si="29"/>
        <v>536.29</v>
      </c>
      <c r="L1874" s="130" t="s">
        <v>1420</v>
      </c>
    </row>
    <row r="1875" spans="1:12" ht="22.5">
      <c r="A1875" s="334">
        <v>46</v>
      </c>
      <c r="B1875" s="125" t="str">
        <f>+VLOOKUP(A1875,'[1]LISTA FILTRADO'!$A$2:$B$620,2,FALSE)</f>
        <v>Ministerio De Salud</v>
      </c>
      <c r="C1875" s="126">
        <v>42803</v>
      </c>
      <c r="D1875" s="126" t="s">
        <v>1808</v>
      </c>
      <c r="E1875" s="127" t="s">
        <v>3</v>
      </c>
      <c r="F1875" s="127">
        <v>1482470</v>
      </c>
      <c r="G1875" s="127"/>
      <c r="H1875" s="335" t="s">
        <v>1809</v>
      </c>
      <c r="I1875" s="128">
        <v>0</v>
      </c>
      <c r="J1875" s="128">
        <v>268.99</v>
      </c>
      <c r="K1875" s="129">
        <f t="shared" si="29"/>
        <v>268.99</v>
      </c>
      <c r="L1875" s="130" t="s">
        <v>1420</v>
      </c>
    </row>
    <row r="1876" spans="1:12" ht="33.75">
      <c r="A1876" s="334">
        <v>46</v>
      </c>
      <c r="B1876" s="125" t="str">
        <f>+VLOOKUP(A1876,'[1]LISTA FILTRADO'!$A$2:$B$620,2,FALSE)</f>
        <v>Ministerio De Salud</v>
      </c>
      <c r="C1876" s="126">
        <v>42803</v>
      </c>
      <c r="D1876" s="126" t="s">
        <v>1810</v>
      </c>
      <c r="E1876" s="127" t="s">
        <v>3</v>
      </c>
      <c r="F1876" s="127">
        <v>1482473</v>
      </c>
      <c r="G1876" s="127"/>
      <c r="H1876" s="335" t="s">
        <v>1811</v>
      </c>
      <c r="I1876" s="128">
        <v>0</v>
      </c>
      <c r="J1876" s="128">
        <v>17.72</v>
      </c>
      <c r="K1876" s="129">
        <f t="shared" si="29"/>
        <v>17.72</v>
      </c>
      <c r="L1876" s="130" t="s">
        <v>1420</v>
      </c>
    </row>
    <row r="1877" spans="1:12" ht="22.5">
      <c r="A1877" s="334">
        <v>592</v>
      </c>
      <c r="B1877" s="125" t="str">
        <f>+VLOOKUP(A1877,'[1]LISTA FILTRADO'!$A$2:$B$620,2,FALSE)</f>
        <v>Empresa Estatal Boliviana De Turismo</v>
      </c>
      <c r="C1877" s="126">
        <v>42803</v>
      </c>
      <c r="D1877" s="126" t="s">
        <v>2797</v>
      </c>
      <c r="E1877" s="127" t="s">
        <v>3</v>
      </c>
      <c r="F1877" s="127">
        <v>1482419</v>
      </c>
      <c r="G1877" s="127"/>
      <c r="H1877" s="335" t="s">
        <v>2798</v>
      </c>
      <c r="I1877" s="128">
        <v>0</v>
      </c>
      <c r="J1877" s="128">
        <v>28</v>
      </c>
      <c r="K1877" s="129">
        <f t="shared" si="29"/>
        <v>28</v>
      </c>
      <c r="L1877" s="130" t="s">
        <v>1420</v>
      </c>
    </row>
    <row r="1878" spans="1:12" ht="33.75">
      <c r="A1878" s="334" t="s">
        <v>626</v>
      </c>
      <c r="B1878" s="125" t="str">
        <f>+VLOOKUP(A1878,'[1]LISTA FILTRADO'!$A$2:$B$620,2,FALSE)</f>
        <v>Dirección General De Programación Y Operaciones Del Tesoro</v>
      </c>
      <c r="C1878" s="126">
        <v>42803</v>
      </c>
      <c r="D1878" s="126" t="s">
        <v>3155</v>
      </c>
      <c r="E1878" s="127" t="s">
        <v>3</v>
      </c>
      <c r="F1878" s="127">
        <v>1482439</v>
      </c>
      <c r="G1878" s="127"/>
      <c r="H1878" s="335" t="s">
        <v>3156</v>
      </c>
      <c r="I1878" s="128">
        <v>0</v>
      </c>
      <c r="J1878" s="128">
        <v>6063.45</v>
      </c>
      <c r="K1878" s="129">
        <f t="shared" si="29"/>
        <v>6063.45</v>
      </c>
      <c r="L1878" s="130" t="s">
        <v>1420</v>
      </c>
    </row>
    <row r="1879" spans="1:12" ht="33.75">
      <c r="A1879" s="334" t="s">
        <v>626</v>
      </c>
      <c r="B1879" s="125" t="str">
        <f>+VLOOKUP(A1879,'[1]LISTA FILTRADO'!$A$2:$B$620,2,FALSE)</f>
        <v>Dirección General De Programación Y Operaciones Del Tesoro</v>
      </c>
      <c r="C1879" s="126">
        <v>42803</v>
      </c>
      <c r="D1879" s="126" t="s">
        <v>3157</v>
      </c>
      <c r="E1879" s="127" t="s">
        <v>3</v>
      </c>
      <c r="F1879" s="127">
        <v>1482477</v>
      </c>
      <c r="G1879" s="127"/>
      <c r="H1879" s="335" t="s">
        <v>1318</v>
      </c>
      <c r="I1879" s="128">
        <v>0</v>
      </c>
      <c r="J1879" s="128">
        <v>1.42</v>
      </c>
      <c r="K1879" s="129">
        <f t="shared" si="29"/>
        <v>1.42</v>
      </c>
      <c r="L1879" s="130" t="s">
        <v>1420</v>
      </c>
    </row>
    <row r="1880" spans="1:12" ht="22.5">
      <c r="A1880" s="334">
        <v>86</v>
      </c>
      <c r="B1880" s="125" t="str">
        <f>+VLOOKUP(A1880,'[1]LISTA FILTRADO'!$A$2:$B$620,2,FALSE)</f>
        <v>Ministerio De Medio Ambiente Y Agua</v>
      </c>
      <c r="C1880" s="126">
        <v>42803</v>
      </c>
      <c r="D1880" s="126" t="s">
        <v>1897</v>
      </c>
      <c r="E1880" s="127" t="s">
        <v>3</v>
      </c>
      <c r="F1880" s="127">
        <v>1482526</v>
      </c>
      <c r="G1880" s="127"/>
      <c r="H1880" s="335" t="s">
        <v>1898</v>
      </c>
      <c r="I1880" s="128">
        <v>0</v>
      </c>
      <c r="J1880" s="128">
        <v>1737.66</v>
      </c>
      <c r="K1880" s="129">
        <f t="shared" si="29"/>
        <v>1737.66</v>
      </c>
      <c r="L1880" s="130" t="s">
        <v>1420</v>
      </c>
    </row>
    <row r="1881" spans="1:12" ht="33.75">
      <c r="A1881" s="334" t="s">
        <v>626</v>
      </c>
      <c r="B1881" s="125" t="str">
        <f>+VLOOKUP(A1881,'[1]LISTA FILTRADO'!$A$2:$B$620,2,FALSE)</f>
        <v>Dirección General De Programación Y Operaciones Del Tesoro</v>
      </c>
      <c r="C1881" s="126">
        <v>42803</v>
      </c>
      <c r="D1881" s="126" t="s">
        <v>3158</v>
      </c>
      <c r="E1881" s="127" t="s">
        <v>3</v>
      </c>
      <c r="F1881" s="127">
        <v>1482531</v>
      </c>
      <c r="G1881" s="127"/>
      <c r="H1881" s="335" t="s">
        <v>3159</v>
      </c>
      <c r="I1881" s="128">
        <v>0</v>
      </c>
      <c r="J1881" s="128">
        <v>370</v>
      </c>
      <c r="K1881" s="129">
        <f t="shared" si="29"/>
        <v>370</v>
      </c>
      <c r="L1881" s="130" t="s">
        <v>1420</v>
      </c>
    </row>
    <row r="1882" spans="1:12" ht="33.75">
      <c r="A1882" s="334" t="s">
        <v>626</v>
      </c>
      <c r="B1882" s="125" t="str">
        <f>+VLOOKUP(A1882,'[1]LISTA FILTRADO'!$A$2:$B$620,2,FALSE)</f>
        <v>Dirección General De Programación Y Operaciones Del Tesoro</v>
      </c>
      <c r="C1882" s="126">
        <v>42803</v>
      </c>
      <c r="D1882" s="126" t="s">
        <v>3160</v>
      </c>
      <c r="E1882" s="127" t="s">
        <v>3</v>
      </c>
      <c r="F1882" s="127">
        <v>1482543</v>
      </c>
      <c r="G1882" s="127"/>
      <c r="H1882" s="335" t="s">
        <v>3161</v>
      </c>
      <c r="I1882" s="128">
        <v>0</v>
      </c>
      <c r="J1882" s="128">
        <v>420</v>
      </c>
      <c r="K1882" s="129">
        <f t="shared" si="29"/>
        <v>420</v>
      </c>
      <c r="L1882" s="130" t="s">
        <v>1420</v>
      </c>
    </row>
    <row r="1883" spans="1:12" ht="33.75">
      <c r="A1883" s="334" t="s">
        <v>626</v>
      </c>
      <c r="B1883" s="125" t="str">
        <f>+VLOOKUP(A1883,'[1]LISTA FILTRADO'!$A$2:$B$620,2,FALSE)</f>
        <v>Dirección General De Programación Y Operaciones Del Tesoro</v>
      </c>
      <c r="C1883" s="126">
        <v>42803</v>
      </c>
      <c r="D1883" s="126" t="s">
        <v>3162</v>
      </c>
      <c r="E1883" s="127" t="s">
        <v>3</v>
      </c>
      <c r="F1883" s="127">
        <v>1482547</v>
      </c>
      <c r="G1883" s="127"/>
      <c r="H1883" s="335" t="s">
        <v>3163</v>
      </c>
      <c r="I1883" s="128">
        <v>0</v>
      </c>
      <c r="J1883" s="128">
        <v>1200</v>
      </c>
      <c r="K1883" s="129">
        <f t="shared" si="29"/>
        <v>1200</v>
      </c>
      <c r="L1883" s="130" t="s">
        <v>1420</v>
      </c>
    </row>
    <row r="1884" spans="1:12" ht="33.75">
      <c r="A1884" s="334" t="s">
        <v>626</v>
      </c>
      <c r="B1884" s="125" t="str">
        <f>+VLOOKUP(A1884,'[1]LISTA FILTRADO'!$A$2:$B$620,2,FALSE)</f>
        <v>Dirección General De Programación Y Operaciones Del Tesoro</v>
      </c>
      <c r="C1884" s="126">
        <v>42803</v>
      </c>
      <c r="D1884" s="126" t="s">
        <v>3164</v>
      </c>
      <c r="E1884" s="127" t="s">
        <v>3</v>
      </c>
      <c r="F1884" s="127">
        <v>1482604</v>
      </c>
      <c r="G1884" s="127"/>
      <c r="H1884" s="335" t="s">
        <v>3165</v>
      </c>
      <c r="I1884" s="128">
        <v>0</v>
      </c>
      <c r="J1884" s="128">
        <v>3658.1</v>
      </c>
      <c r="K1884" s="129">
        <f t="shared" si="29"/>
        <v>3658.1</v>
      </c>
      <c r="L1884" s="130" t="s">
        <v>1420</v>
      </c>
    </row>
    <row r="1885" spans="1:12" ht="33.75">
      <c r="A1885" s="334">
        <v>526</v>
      </c>
      <c r="B1885" s="125" t="str">
        <f>+VLOOKUP(A1885,'[1]LISTA FILTRADO'!$A$2:$B$620,2,FALSE)</f>
        <v>Bolivia Tv</v>
      </c>
      <c r="C1885" s="126">
        <v>42804</v>
      </c>
      <c r="D1885" s="126" t="s">
        <v>2675</v>
      </c>
      <c r="E1885" s="127" t="s">
        <v>3</v>
      </c>
      <c r="F1885" s="127">
        <v>1482768</v>
      </c>
      <c r="G1885" s="127"/>
      <c r="H1885" s="335" t="s">
        <v>2676</v>
      </c>
      <c r="I1885" s="128">
        <v>0</v>
      </c>
      <c r="J1885" s="128">
        <v>140</v>
      </c>
      <c r="K1885" s="129">
        <f t="shared" si="29"/>
        <v>140</v>
      </c>
      <c r="L1885" s="130" t="s">
        <v>1420</v>
      </c>
    </row>
    <row r="1886" spans="1:12" ht="33.75">
      <c r="A1886" s="334">
        <v>526</v>
      </c>
      <c r="B1886" s="125" t="str">
        <f>+VLOOKUP(A1886,'[1]LISTA FILTRADO'!$A$2:$B$620,2,FALSE)</f>
        <v>Bolivia Tv</v>
      </c>
      <c r="C1886" s="126">
        <v>42804</v>
      </c>
      <c r="D1886" s="126" t="s">
        <v>2677</v>
      </c>
      <c r="E1886" s="127" t="s">
        <v>3</v>
      </c>
      <c r="F1886" s="127">
        <v>1482770</v>
      </c>
      <c r="G1886" s="127"/>
      <c r="H1886" s="335" t="s">
        <v>2678</v>
      </c>
      <c r="I1886" s="128">
        <v>0</v>
      </c>
      <c r="J1886" s="128">
        <v>3468</v>
      </c>
      <c r="K1886" s="129">
        <f t="shared" si="29"/>
        <v>3468</v>
      </c>
      <c r="L1886" s="130" t="s">
        <v>1420</v>
      </c>
    </row>
    <row r="1887" spans="1:12" ht="33.75">
      <c r="A1887" s="334" t="s">
        <v>626</v>
      </c>
      <c r="B1887" s="125" t="str">
        <f>+VLOOKUP(A1887,'[1]LISTA FILTRADO'!$A$2:$B$620,2,FALSE)</f>
        <v>Dirección General De Programación Y Operaciones Del Tesoro</v>
      </c>
      <c r="C1887" s="126">
        <v>42804</v>
      </c>
      <c r="D1887" s="126" t="s">
        <v>3992</v>
      </c>
      <c r="E1887" s="127" t="s">
        <v>3</v>
      </c>
      <c r="F1887" s="127">
        <v>1482776</v>
      </c>
      <c r="G1887" s="127"/>
      <c r="H1887" s="335" t="s">
        <v>3993</v>
      </c>
      <c r="I1887" s="128">
        <v>0</v>
      </c>
      <c r="J1887" s="128">
        <v>5482.12</v>
      </c>
      <c r="K1887" s="129">
        <f t="shared" si="29"/>
        <v>5482.12</v>
      </c>
      <c r="L1887" s="130" t="s">
        <v>1420</v>
      </c>
    </row>
    <row r="1888" spans="1:12" ht="22.5">
      <c r="A1888" s="334">
        <v>130</v>
      </c>
      <c r="B1888" s="125" t="str">
        <f>+VLOOKUP(A1888,'[1]LISTA FILTRADO'!$A$2:$B$620,2,FALSE)</f>
        <v>Fondo De Financiamiento Para La Minería</v>
      </c>
      <c r="C1888" s="126">
        <v>42804</v>
      </c>
      <c r="D1888" s="126" t="s">
        <v>1983</v>
      </c>
      <c r="E1888" s="127" t="s">
        <v>3</v>
      </c>
      <c r="F1888" s="127">
        <v>1482842</v>
      </c>
      <c r="G1888" s="127"/>
      <c r="H1888" s="335" t="s">
        <v>1984</v>
      </c>
      <c r="I1888" s="128">
        <v>0</v>
      </c>
      <c r="J1888" s="128">
        <v>688336.35</v>
      </c>
      <c r="K1888" s="129">
        <f t="shared" si="29"/>
        <v>688336.35</v>
      </c>
      <c r="L1888" s="130" t="s">
        <v>1420</v>
      </c>
    </row>
    <row r="1889" spans="1:12" ht="33.75">
      <c r="A1889" s="334">
        <v>130</v>
      </c>
      <c r="B1889" s="125" t="str">
        <f>+VLOOKUP(A1889,'[1]LISTA FILTRADO'!$A$2:$B$620,2,FALSE)</f>
        <v>Fondo De Financiamiento Para La Minería</v>
      </c>
      <c r="C1889" s="126">
        <v>42804</v>
      </c>
      <c r="D1889" s="126" t="s">
        <v>1919</v>
      </c>
      <c r="E1889" s="127" t="s">
        <v>3</v>
      </c>
      <c r="F1889" s="127">
        <v>1482844</v>
      </c>
      <c r="G1889" s="127"/>
      <c r="H1889" s="335" t="s">
        <v>1920</v>
      </c>
      <c r="I1889" s="128">
        <v>0</v>
      </c>
      <c r="J1889" s="128">
        <v>160021.15</v>
      </c>
      <c r="K1889" s="129">
        <f t="shared" si="29"/>
        <v>160021.15</v>
      </c>
      <c r="L1889" s="130" t="s">
        <v>1420</v>
      </c>
    </row>
    <row r="1890" spans="1:12" ht="22.5">
      <c r="A1890" s="334">
        <v>342</v>
      </c>
      <c r="B1890" s="125" t="str">
        <f>+VLOOKUP(A1890,'[1]LISTA FILTRADO'!$A$2:$B$620,2,FALSE)</f>
        <v>Agencia Estatal De Vivienda</v>
      </c>
      <c r="C1890" s="126">
        <v>42804</v>
      </c>
      <c r="D1890" s="126" t="s">
        <v>2104</v>
      </c>
      <c r="E1890" s="127" t="s">
        <v>3</v>
      </c>
      <c r="F1890" s="127">
        <v>1482857</v>
      </c>
      <c r="G1890" s="127"/>
      <c r="H1890" s="335" t="s">
        <v>2105</v>
      </c>
      <c r="I1890" s="128">
        <v>0</v>
      </c>
      <c r="J1890" s="128">
        <v>655.8</v>
      </c>
      <c r="K1890" s="129">
        <f t="shared" si="29"/>
        <v>655.8</v>
      </c>
      <c r="L1890" s="130" t="s">
        <v>1420</v>
      </c>
    </row>
    <row r="1891" spans="1:12" ht="33.75">
      <c r="A1891" s="334" t="s">
        <v>626</v>
      </c>
      <c r="B1891" s="125" t="str">
        <f>+VLOOKUP(A1891,'[1]LISTA FILTRADO'!$A$2:$B$620,2,FALSE)</f>
        <v>Dirección General De Programación Y Operaciones Del Tesoro</v>
      </c>
      <c r="C1891" s="126">
        <v>42804</v>
      </c>
      <c r="D1891" s="126" t="s">
        <v>3166</v>
      </c>
      <c r="E1891" s="127" t="s">
        <v>3</v>
      </c>
      <c r="F1891" s="127">
        <v>1482860</v>
      </c>
      <c r="G1891" s="127"/>
      <c r="H1891" s="335" t="s">
        <v>3167</v>
      </c>
      <c r="I1891" s="128">
        <v>0</v>
      </c>
      <c r="J1891" s="128">
        <v>5202.78</v>
      </c>
      <c r="K1891" s="129">
        <f t="shared" si="29"/>
        <v>5202.78</v>
      </c>
      <c r="L1891" s="130" t="s">
        <v>1420</v>
      </c>
    </row>
    <row r="1892" spans="1:12" ht="22.5">
      <c r="A1892" s="334">
        <v>283</v>
      </c>
      <c r="B1892" s="125" t="str">
        <f>+VLOOKUP(A1892,'[1]LISTA FILTRADO'!$A$2:$B$620,2,FALSE)</f>
        <v>Aduana Nacional</v>
      </c>
      <c r="C1892" s="126">
        <v>42804</v>
      </c>
      <c r="D1892" s="126" t="s">
        <v>1987</v>
      </c>
      <c r="E1892" s="127" t="s">
        <v>3</v>
      </c>
      <c r="F1892" s="127">
        <v>1482897</v>
      </c>
      <c r="G1892" s="127"/>
      <c r="H1892" s="335" t="s">
        <v>1988</v>
      </c>
      <c r="I1892" s="128">
        <v>0</v>
      </c>
      <c r="J1892" s="128">
        <v>371</v>
      </c>
      <c r="K1892" s="129">
        <f t="shared" si="29"/>
        <v>371</v>
      </c>
      <c r="L1892" s="130" t="s">
        <v>1420</v>
      </c>
    </row>
    <row r="1893" spans="1:12" ht="33.75">
      <c r="A1893" s="334" t="s">
        <v>633</v>
      </c>
      <c r="B1893" s="125" t="str">
        <f>+VLOOKUP(A1893,'[1]LISTA FILTRADO'!$A$2:$B$620,2,FALSE)</f>
        <v>Acreedores</v>
      </c>
      <c r="C1893" s="126">
        <v>42804</v>
      </c>
      <c r="D1893" s="126" t="s">
        <v>3661</v>
      </c>
      <c r="E1893" s="127" t="s">
        <v>3</v>
      </c>
      <c r="F1893" s="127">
        <v>1482925</v>
      </c>
      <c r="G1893" s="127"/>
      <c r="H1893" s="335" t="s">
        <v>3662</v>
      </c>
      <c r="I1893" s="128">
        <v>0</v>
      </c>
      <c r="J1893" s="128">
        <v>9247.84</v>
      </c>
      <c r="K1893" s="129">
        <f t="shared" si="29"/>
        <v>9247.84</v>
      </c>
      <c r="L1893" s="130" t="s">
        <v>1420</v>
      </c>
    </row>
    <row r="1894" spans="1:12" ht="22.5">
      <c r="A1894" s="334">
        <v>526</v>
      </c>
      <c r="B1894" s="125" t="str">
        <f>+VLOOKUP(A1894,'[1]LISTA FILTRADO'!$A$2:$B$620,2,FALSE)</f>
        <v>Bolivia Tv</v>
      </c>
      <c r="C1894" s="126">
        <v>42804</v>
      </c>
      <c r="D1894" s="126" t="s">
        <v>2679</v>
      </c>
      <c r="E1894" s="127" t="s">
        <v>3</v>
      </c>
      <c r="F1894" s="127">
        <v>1482791</v>
      </c>
      <c r="G1894" s="127"/>
      <c r="H1894" s="335" t="s">
        <v>2680</v>
      </c>
      <c r="I1894" s="128">
        <v>0</v>
      </c>
      <c r="J1894" s="128">
        <v>10</v>
      </c>
      <c r="K1894" s="129">
        <f t="shared" si="29"/>
        <v>10</v>
      </c>
      <c r="L1894" s="130" t="s">
        <v>1420</v>
      </c>
    </row>
    <row r="1895" spans="1:12" ht="33.75">
      <c r="A1895" s="334">
        <v>41</v>
      </c>
      <c r="B1895" s="125" t="str">
        <f>+VLOOKUP(A1895,'[1]LISTA FILTRADO'!$A$2:$B$620,2,FALSE)</f>
        <v>Ministerio De Desarrollo Productivo Y Economía Plural</v>
      </c>
      <c r="C1895" s="126">
        <v>42804</v>
      </c>
      <c r="D1895" s="126" t="s">
        <v>1786</v>
      </c>
      <c r="E1895" s="127" t="s">
        <v>3</v>
      </c>
      <c r="F1895" s="127">
        <v>1482839</v>
      </c>
      <c r="G1895" s="127"/>
      <c r="H1895" s="335" t="s">
        <v>1787</v>
      </c>
      <c r="I1895" s="128">
        <v>0</v>
      </c>
      <c r="J1895" s="128">
        <v>148.5</v>
      </c>
      <c r="K1895" s="129">
        <f t="shared" si="29"/>
        <v>148.5</v>
      </c>
      <c r="L1895" s="130" t="s">
        <v>1420</v>
      </c>
    </row>
    <row r="1896" spans="1:12" ht="33.75">
      <c r="A1896" s="334" t="s">
        <v>626</v>
      </c>
      <c r="B1896" s="125" t="str">
        <f>+VLOOKUP(A1896,'[1]LISTA FILTRADO'!$A$2:$B$620,2,FALSE)</f>
        <v>Dirección General De Programación Y Operaciones Del Tesoro</v>
      </c>
      <c r="C1896" s="126">
        <v>42804</v>
      </c>
      <c r="D1896" s="126" t="s">
        <v>3168</v>
      </c>
      <c r="E1896" s="127" t="s">
        <v>3</v>
      </c>
      <c r="F1896" s="127">
        <v>1482851</v>
      </c>
      <c r="G1896" s="127"/>
      <c r="H1896" s="335" t="s">
        <v>3169</v>
      </c>
      <c r="I1896" s="128">
        <v>0</v>
      </c>
      <c r="J1896" s="128">
        <v>465.52</v>
      </c>
      <c r="K1896" s="129">
        <f t="shared" si="29"/>
        <v>465.52</v>
      </c>
      <c r="L1896" s="130" t="s">
        <v>1420</v>
      </c>
    </row>
    <row r="1897" spans="1:12" ht="33.75">
      <c r="A1897" s="334" t="s">
        <v>626</v>
      </c>
      <c r="B1897" s="125" t="str">
        <f>+VLOOKUP(A1897,'[1]LISTA FILTRADO'!$A$2:$B$620,2,FALSE)</f>
        <v>Dirección General De Programación Y Operaciones Del Tesoro</v>
      </c>
      <c r="C1897" s="126">
        <v>42804</v>
      </c>
      <c r="D1897" s="126" t="s">
        <v>3170</v>
      </c>
      <c r="E1897" s="127" t="s">
        <v>3</v>
      </c>
      <c r="F1897" s="127">
        <v>1482852</v>
      </c>
      <c r="G1897" s="127"/>
      <c r="H1897" s="335" t="s">
        <v>3171</v>
      </c>
      <c r="I1897" s="128">
        <v>0</v>
      </c>
      <c r="J1897" s="128">
        <v>24.38</v>
      </c>
      <c r="K1897" s="129">
        <f t="shared" si="29"/>
        <v>24.38</v>
      </c>
      <c r="L1897" s="130" t="s">
        <v>1420</v>
      </c>
    </row>
    <row r="1898" spans="1:12" ht="33.75">
      <c r="A1898" s="334" t="s">
        <v>626</v>
      </c>
      <c r="B1898" s="125" t="str">
        <f>+VLOOKUP(A1898,'[1]LISTA FILTRADO'!$A$2:$B$620,2,FALSE)</f>
        <v>Dirección General De Programación Y Operaciones Del Tesoro</v>
      </c>
      <c r="C1898" s="126">
        <v>42804</v>
      </c>
      <c r="D1898" s="126" t="s">
        <v>3172</v>
      </c>
      <c r="E1898" s="127" t="s">
        <v>3</v>
      </c>
      <c r="F1898" s="127">
        <v>1482858</v>
      </c>
      <c r="G1898" s="127"/>
      <c r="H1898" s="335" t="s">
        <v>3173</v>
      </c>
      <c r="I1898" s="128">
        <v>0</v>
      </c>
      <c r="J1898" s="128">
        <v>180</v>
      </c>
      <c r="K1898" s="129">
        <f t="shared" si="29"/>
        <v>180</v>
      </c>
      <c r="L1898" s="130" t="s">
        <v>1420</v>
      </c>
    </row>
    <row r="1899" spans="1:12" ht="33.75">
      <c r="A1899" s="334" t="s">
        <v>626</v>
      </c>
      <c r="B1899" s="125" t="str">
        <f>+VLOOKUP(A1899,'[1]LISTA FILTRADO'!$A$2:$B$620,2,FALSE)</f>
        <v>Dirección General De Programación Y Operaciones Del Tesoro</v>
      </c>
      <c r="C1899" s="126">
        <v>42804</v>
      </c>
      <c r="D1899" s="126" t="s">
        <v>3174</v>
      </c>
      <c r="E1899" s="127" t="s">
        <v>3</v>
      </c>
      <c r="F1899" s="127">
        <v>1482903</v>
      </c>
      <c r="G1899" s="127"/>
      <c r="H1899" s="335" t="s">
        <v>3175</v>
      </c>
      <c r="I1899" s="128">
        <v>0</v>
      </c>
      <c r="J1899" s="128">
        <v>193.1</v>
      </c>
      <c r="K1899" s="129">
        <f t="shared" si="29"/>
        <v>193.1</v>
      </c>
      <c r="L1899" s="130" t="s">
        <v>1420</v>
      </c>
    </row>
    <row r="1900" spans="1:12" ht="33.75">
      <c r="A1900" s="334">
        <v>130</v>
      </c>
      <c r="B1900" s="125" t="str">
        <f>+VLOOKUP(A1900,'[1]LISTA FILTRADO'!$A$2:$B$620,2,FALSE)</f>
        <v>Fondo De Financiamiento Para La Minería</v>
      </c>
      <c r="C1900" s="126">
        <v>42804</v>
      </c>
      <c r="D1900" s="126" t="s">
        <v>1921</v>
      </c>
      <c r="E1900" s="127" t="s">
        <v>3</v>
      </c>
      <c r="F1900" s="127">
        <v>1482906</v>
      </c>
      <c r="G1900" s="127"/>
      <c r="H1900" s="335" t="s">
        <v>1922</v>
      </c>
      <c r="I1900" s="128">
        <v>0</v>
      </c>
      <c r="J1900" s="128">
        <v>92500</v>
      </c>
      <c r="K1900" s="129">
        <f t="shared" si="29"/>
        <v>92500</v>
      </c>
      <c r="L1900" s="130" t="s">
        <v>1420</v>
      </c>
    </row>
    <row r="1901" spans="1:12" ht="22.5">
      <c r="A1901" s="334">
        <v>526</v>
      </c>
      <c r="B1901" s="125" t="str">
        <f>+VLOOKUP(A1901,'[1]LISTA FILTRADO'!$A$2:$B$620,2,FALSE)</f>
        <v>Bolivia Tv</v>
      </c>
      <c r="C1901" s="126">
        <v>42804</v>
      </c>
      <c r="D1901" s="126" t="s">
        <v>2681</v>
      </c>
      <c r="E1901" s="127" t="s">
        <v>3</v>
      </c>
      <c r="F1901" s="127">
        <v>1482909</v>
      </c>
      <c r="G1901" s="127"/>
      <c r="H1901" s="335" t="s">
        <v>2682</v>
      </c>
      <c r="I1901" s="128">
        <v>0</v>
      </c>
      <c r="J1901" s="128">
        <v>77</v>
      </c>
      <c r="K1901" s="129">
        <f t="shared" si="29"/>
        <v>77</v>
      </c>
      <c r="L1901" s="130" t="s">
        <v>1420</v>
      </c>
    </row>
    <row r="1902" spans="1:12" ht="33.75">
      <c r="A1902" s="334" t="s">
        <v>626</v>
      </c>
      <c r="B1902" s="125" t="str">
        <f>+VLOOKUP(A1902,'[1]LISTA FILTRADO'!$A$2:$B$620,2,FALSE)</f>
        <v>Dirección General De Programación Y Operaciones Del Tesoro</v>
      </c>
      <c r="C1902" s="126">
        <v>42804</v>
      </c>
      <c r="D1902" s="126" t="s">
        <v>3176</v>
      </c>
      <c r="E1902" s="127" t="s">
        <v>3</v>
      </c>
      <c r="F1902" s="127">
        <v>1482957</v>
      </c>
      <c r="G1902" s="127"/>
      <c r="H1902" s="335" t="s">
        <v>3177</v>
      </c>
      <c r="I1902" s="128">
        <v>0</v>
      </c>
      <c r="J1902" s="128">
        <v>150000</v>
      </c>
      <c r="K1902" s="129">
        <f t="shared" si="29"/>
        <v>150000</v>
      </c>
      <c r="L1902" s="130" t="s">
        <v>1420</v>
      </c>
    </row>
    <row r="1903" spans="1:12" ht="33.75">
      <c r="A1903" s="334" t="s">
        <v>626</v>
      </c>
      <c r="B1903" s="125" t="str">
        <f>+VLOOKUP(A1903,'[1]LISTA FILTRADO'!$A$2:$B$620,2,FALSE)</f>
        <v>Dirección General De Programación Y Operaciones Del Tesoro</v>
      </c>
      <c r="C1903" s="126">
        <v>42804</v>
      </c>
      <c r="D1903" s="126" t="s">
        <v>3178</v>
      </c>
      <c r="E1903" s="127" t="s">
        <v>3</v>
      </c>
      <c r="F1903" s="127">
        <v>1482969</v>
      </c>
      <c r="G1903" s="127"/>
      <c r="H1903" s="335" t="s">
        <v>3179</v>
      </c>
      <c r="I1903" s="128">
        <v>0</v>
      </c>
      <c r="J1903" s="128">
        <v>180</v>
      </c>
      <c r="K1903" s="129">
        <f t="shared" si="29"/>
        <v>180</v>
      </c>
      <c r="L1903" s="130" t="s">
        <v>1420</v>
      </c>
    </row>
    <row r="1904" spans="1:12" ht="22.5">
      <c r="A1904" s="334">
        <v>16</v>
      </c>
      <c r="B1904" s="125" t="str">
        <f>+VLOOKUP(A1904,'[1]LISTA FILTRADO'!$A$2:$B$620,2,FALSE)</f>
        <v>Ministerio De Educación</v>
      </c>
      <c r="C1904" s="126">
        <v>42804</v>
      </c>
      <c r="D1904" s="126" t="s">
        <v>1712</v>
      </c>
      <c r="E1904" s="127" t="s">
        <v>3</v>
      </c>
      <c r="F1904" s="127">
        <v>1483001</v>
      </c>
      <c r="G1904" s="127"/>
      <c r="H1904" s="335" t="s">
        <v>1713</v>
      </c>
      <c r="I1904" s="128">
        <v>0</v>
      </c>
      <c r="J1904" s="128">
        <v>186</v>
      </c>
      <c r="K1904" s="129">
        <f t="shared" si="29"/>
        <v>186</v>
      </c>
      <c r="L1904" s="130" t="s">
        <v>1420</v>
      </c>
    </row>
    <row r="1905" spans="1:12" ht="33.75">
      <c r="A1905" s="334" t="s">
        <v>626</v>
      </c>
      <c r="B1905" s="125" t="str">
        <f>+VLOOKUP(A1905,'[1]LISTA FILTRADO'!$A$2:$B$620,2,FALSE)</f>
        <v>Dirección General De Programación Y Operaciones Del Tesoro</v>
      </c>
      <c r="C1905" s="126">
        <v>42804</v>
      </c>
      <c r="D1905" s="126" t="s">
        <v>3180</v>
      </c>
      <c r="E1905" s="127" t="s">
        <v>3</v>
      </c>
      <c r="F1905" s="127">
        <v>1483051</v>
      </c>
      <c r="G1905" s="127"/>
      <c r="H1905" s="335" t="s">
        <v>3181</v>
      </c>
      <c r="I1905" s="128">
        <v>0</v>
      </c>
      <c r="J1905" s="128">
        <v>609</v>
      </c>
      <c r="K1905" s="129">
        <f t="shared" si="29"/>
        <v>609</v>
      </c>
      <c r="L1905" s="130" t="s">
        <v>1420</v>
      </c>
    </row>
    <row r="1906" spans="1:12" ht="33.75">
      <c r="A1906" s="334">
        <v>291</v>
      </c>
      <c r="B1906" s="125" t="str">
        <f>+VLOOKUP(A1906,'[1]LISTA FILTRADO'!$A$2:$B$620,2,FALSE)</f>
        <v>Administradora Boliviana De Carreteras</v>
      </c>
      <c r="C1906" s="126">
        <v>42804</v>
      </c>
      <c r="D1906" s="126" t="s">
        <v>2062</v>
      </c>
      <c r="E1906" s="127" t="s">
        <v>3</v>
      </c>
      <c r="F1906" s="127">
        <v>1483054</v>
      </c>
      <c r="G1906" s="127"/>
      <c r="H1906" s="335" t="s">
        <v>2063</v>
      </c>
      <c r="I1906" s="128">
        <v>0</v>
      </c>
      <c r="J1906" s="128">
        <v>1.6</v>
      </c>
      <c r="K1906" s="129">
        <f t="shared" si="29"/>
        <v>1.6</v>
      </c>
      <c r="L1906" s="130" t="s">
        <v>1420</v>
      </c>
    </row>
    <row r="1907" spans="1:12" ht="33.75">
      <c r="A1907" s="334" t="s">
        <v>626</v>
      </c>
      <c r="B1907" s="125" t="str">
        <f>+VLOOKUP(A1907,'[1]LISTA FILTRADO'!$A$2:$B$620,2,FALSE)</f>
        <v>Dirección General De Programación Y Operaciones Del Tesoro</v>
      </c>
      <c r="C1907" s="126">
        <v>42804</v>
      </c>
      <c r="D1907" s="126" t="s">
        <v>3182</v>
      </c>
      <c r="E1907" s="127" t="s">
        <v>3</v>
      </c>
      <c r="F1907" s="127">
        <v>1483069</v>
      </c>
      <c r="G1907" s="127"/>
      <c r="H1907" s="335" t="s">
        <v>3183</v>
      </c>
      <c r="I1907" s="128">
        <v>0</v>
      </c>
      <c r="J1907" s="128">
        <v>313</v>
      </c>
      <c r="K1907" s="129">
        <f t="shared" si="29"/>
        <v>313</v>
      </c>
      <c r="L1907" s="130" t="s">
        <v>1420</v>
      </c>
    </row>
    <row r="1908" spans="1:12" ht="33.75">
      <c r="A1908" s="334">
        <v>344</v>
      </c>
      <c r="B1908" s="125" t="str">
        <f>+VLOOKUP(A1908,'[1]LISTA FILTRADO'!$A$2:$B$620,2,FALSE)</f>
        <v>Instituto Plurinacional De Estudio De Lenguas Y Culturas</v>
      </c>
      <c r="C1908" s="126">
        <v>42804</v>
      </c>
      <c r="D1908" s="126" t="s">
        <v>2106</v>
      </c>
      <c r="E1908" s="127" t="s">
        <v>3</v>
      </c>
      <c r="F1908" s="127">
        <v>1483156</v>
      </c>
      <c r="G1908" s="127"/>
      <c r="H1908" s="335" t="s">
        <v>2107</v>
      </c>
      <c r="I1908" s="128">
        <v>0</v>
      </c>
      <c r="J1908" s="128">
        <v>38</v>
      </c>
      <c r="K1908" s="129">
        <f t="shared" si="29"/>
        <v>38</v>
      </c>
      <c r="L1908" s="130" t="s">
        <v>1420</v>
      </c>
    </row>
    <row r="1909" spans="1:12" ht="33.75">
      <c r="A1909" s="334">
        <v>344</v>
      </c>
      <c r="B1909" s="125" t="str">
        <f>+VLOOKUP(A1909,'[1]LISTA FILTRADO'!$A$2:$B$620,2,FALSE)</f>
        <v>Instituto Plurinacional De Estudio De Lenguas Y Culturas</v>
      </c>
      <c r="C1909" s="126">
        <v>42804</v>
      </c>
      <c r="D1909" s="126" t="s">
        <v>2108</v>
      </c>
      <c r="E1909" s="127" t="s">
        <v>3</v>
      </c>
      <c r="F1909" s="127">
        <v>1483157</v>
      </c>
      <c r="G1909" s="127"/>
      <c r="H1909" s="335" t="s">
        <v>2109</v>
      </c>
      <c r="I1909" s="128">
        <v>0</v>
      </c>
      <c r="J1909" s="128">
        <v>374</v>
      </c>
      <c r="K1909" s="129">
        <f t="shared" si="29"/>
        <v>374</v>
      </c>
      <c r="L1909" s="130" t="s">
        <v>1420</v>
      </c>
    </row>
    <row r="1910" spans="1:12" ht="33.75">
      <c r="A1910" s="334">
        <v>344</v>
      </c>
      <c r="B1910" s="125" t="str">
        <f>+VLOOKUP(A1910,'[1]LISTA FILTRADO'!$A$2:$B$620,2,FALSE)</f>
        <v>Instituto Plurinacional De Estudio De Lenguas Y Culturas</v>
      </c>
      <c r="C1910" s="126">
        <v>42804</v>
      </c>
      <c r="D1910" s="126" t="s">
        <v>2110</v>
      </c>
      <c r="E1910" s="127" t="s">
        <v>3</v>
      </c>
      <c r="F1910" s="127">
        <v>1483160</v>
      </c>
      <c r="G1910" s="127"/>
      <c r="H1910" s="335" t="s">
        <v>2111</v>
      </c>
      <c r="I1910" s="128">
        <v>0</v>
      </c>
      <c r="J1910" s="128">
        <v>27655.27</v>
      </c>
      <c r="K1910" s="129">
        <f t="shared" si="29"/>
        <v>27655.27</v>
      </c>
      <c r="L1910" s="130" t="s">
        <v>1420</v>
      </c>
    </row>
    <row r="1911" spans="1:12" ht="33.75">
      <c r="A1911" s="334">
        <v>344</v>
      </c>
      <c r="B1911" s="125" t="str">
        <f>+VLOOKUP(A1911,'[1]LISTA FILTRADO'!$A$2:$B$620,2,FALSE)</f>
        <v>Instituto Plurinacional De Estudio De Lenguas Y Culturas</v>
      </c>
      <c r="C1911" s="126">
        <v>42804</v>
      </c>
      <c r="D1911" s="126" t="s">
        <v>2112</v>
      </c>
      <c r="E1911" s="127" t="s">
        <v>3</v>
      </c>
      <c r="F1911" s="127">
        <v>1483161</v>
      </c>
      <c r="G1911" s="127"/>
      <c r="H1911" s="335" t="s">
        <v>2113</v>
      </c>
      <c r="I1911" s="128">
        <v>0</v>
      </c>
      <c r="J1911" s="128">
        <v>7155.91</v>
      </c>
      <c r="K1911" s="129">
        <f t="shared" si="29"/>
        <v>7155.91</v>
      </c>
      <c r="L1911" s="130" t="s">
        <v>1420</v>
      </c>
    </row>
    <row r="1912" spans="1:12" ht="33.75">
      <c r="A1912" s="334">
        <v>344</v>
      </c>
      <c r="B1912" s="125" t="str">
        <f>+VLOOKUP(A1912,'[1]LISTA FILTRADO'!$A$2:$B$620,2,FALSE)</f>
        <v>Instituto Plurinacional De Estudio De Lenguas Y Culturas</v>
      </c>
      <c r="C1912" s="126">
        <v>42804</v>
      </c>
      <c r="D1912" s="126" t="s">
        <v>2114</v>
      </c>
      <c r="E1912" s="127" t="s">
        <v>3</v>
      </c>
      <c r="F1912" s="127">
        <v>1483162</v>
      </c>
      <c r="G1912" s="127"/>
      <c r="H1912" s="335" t="s">
        <v>2115</v>
      </c>
      <c r="I1912" s="128">
        <v>0</v>
      </c>
      <c r="J1912" s="128">
        <v>1203.76</v>
      </c>
      <c r="K1912" s="129">
        <f t="shared" si="29"/>
        <v>1203.76</v>
      </c>
      <c r="L1912" s="130" t="s">
        <v>1420</v>
      </c>
    </row>
    <row r="1913" spans="1:12" ht="33.75">
      <c r="A1913" s="334">
        <v>344</v>
      </c>
      <c r="B1913" s="125" t="str">
        <f>+VLOOKUP(A1913,'[1]LISTA FILTRADO'!$A$2:$B$620,2,FALSE)</f>
        <v>Instituto Plurinacional De Estudio De Lenguas Y Culturas</v>
      </c>
      <c r="C1913" s="126">
        <v>42804</v>
      </c>
      <c r="D1913" s="126" t="s">
        <v>2116</v>
      </c>
      <c r="E1913" s="127" t="s">
        <v>3</v>
      </c>
      <c r="F1913" s="127">
        <v>1483163</v>
      </c>
      <c r="G1913" s="127"/>
      <c r="H1913" s="335" t="s">
        <v>2117</v>
      </c>
      <c r="I1913" s="128">
        <v>0</v>
      </c>
      <c r="J1913" s="128">
        <v>11247.54</v>
      </c>
      <c r="K1913" s="129">
        <f t="shared" si="29"/>
        <v>11247.54</v>
      </c>
      <c r="L1913" s="130" t="s">
        <v>1420</v>
      </c>
    </row>
    <row r="1914" spans="1:12" ht="33.75">
      <c r="A1914" s="334">
        <v>15</v>
      </c>
      <c r="B1914" s="125" t="str">
        <f>+VLOOKUP(A1914,'[1]LISTA FILTRADO'!$A$2:$B$620,2,FALSE)</f>
        <v>Ministerio De Gobierno</v>
      </c>
      <c r="C1914" s="126">
        <v>42807</v>
      </c>
      <c r="D1914" s="126" t="s">
        <v>1704</v>
      </c>
      <c r="E1914" s="127" t="s">
        <v>3</v>
      </c>
      <c r="F1914" s="127">
        <v>1483347</v>
      </c>
      <c r="G1914" s="127"/>
      <c r="H1914" s="335" t="s">
        <v>1705</v>
      </c>
      <c r="I1914" s="128">
        <v>0</v>
      </c>
      <c r="J1914" s="128">
        <v>42960</v>
      </c>
      <c r="K1914" s="129">
        <f t="shared" si="29"/>
        <v>42960</v>
      </c>
      <c r="L1914" s="130" t="s">
        <v>1420</v>
      </c>
    </row>
    <row r="1915" spans="1:12" ht="33.75">
      <c r="A1915" s="334">
        <v>15</v>
      </c>
      <c r="B1915" s="125" t="str">
        <f>+VLOOKUP(A1915,'[1]LISTA FILTRADO'!$A$2:$B$620,2,FALSE)</f>
        <v>Ministerio De Gobierno</v>
      </c>
      <c r="C1915" s="126">
        <v>42807</v>
      </c>
      <c r="D1915" s="126" t="s">
        <v>1706</v>
      </c>
      <c r="E1915" s="127" t="s">
        <v>3</v>
      </c>
      <c r="F1915" s="127">
        <v>1483348</v>
      </c>
      <c r="G1915" s="127"/>
      <c r="H1915" s="335" t="s">
        <v>1707</v>
      </c>
      <c r="I1915" s="128">
        <v>0</v>
      </c>
      <c r="J1915" s="128">
        <v>2040</v>
      </c>
      <c r="K1915" s="129">
        <f t="shared" si="29"/>
        <v>2040</v>
      </c>
      <c r="L1915" s="130" t="s">
        <v>1420</v>
      </c>
    </row>
    <row r="1916" spans="1:12" ht="33.75">
      <c r="A1916" s="334" t="s">
        <v>633</v>
      </c>
      <c r="B1916" s="125" t="str">
        <f>+VLOOKUP(A1916,'[1]LISTA FILTRADO'!$A$2:$B$620,2,FALSE)</f>
        <v>Acreedores</v>
      </c>
      <c r="C1916" s="126">
        <v>42807</v>
      </c>
      <c r="D1916" s="126" t="s">
        <v>3663</v>
      </c>
      <c r="E1916" s="127" t="s">
        <v>3</v>
      </c>
      <c r="F1916" s="127">
        <v>1483389</v>
      </c>
      <c r="G1916" s="127"/>
      <c r="H1916" s="335" t="s">
        <v>3664</v>
      </c>
      <c r="I1916" s="128">
        <v>0</v>
      </c>
      <c r="J1916" s="128">
        <v>485.92</v>
      </c>
      <c r="K1916" s="129">
        <f t="shared" si="29"/>
        <v>485.92</v>
      </c>
      <c r="L1916" s="130" t="s">
        <v>1420</v>
      </c>
    </row>
    <row r="1917" spans="1:12" ht="33.75">
      <c r="A1917" s="334" t="s">
        <v>633</v>
      </c>
      <c r="B1917" s="125" t="str">
        <f>+VLOOKUP(A1917,'[1]LISTA FILTRADO'!$A$2:$B$620,2,FALSE)</f>
        <v>Acreedores</v>
      </c>
      <c r="C1917" s="126">
        <v>42807</v>
      </c>
      <c r="D1917" s="126" t="s">
        <v>3665</v>
      </c>
      <c r="E1917" s="127" t="s">
        <v>3</v>
      </c>
      <c r="F1917" s="127">
        <v>1483391</v>
      </c>
      <c r="G1917" s="127"/>
      <c r="H1917" s="335" t="s">
        <v>3666</v>
      </c>
      <c r="I1917" s="128">
        <v>0</v>
      </c>
      <c r="J1917" s="128">
        <v>207430.66</v>
      </c>
      <c r="K1917" s="129">
        <f t="shared" si="29"/>
        <v>207430.66</v>
      </c>
      <c r="L1917" s="130" t="s">
        <v>1420</v>
      </c>
    </row>
    <row r="1918" spans="1:12" ht="33.75">
      <c r="A1918" s="125" t="s">
        <v>626</v>
      </c>
      <c r="B1918" s="125" t="str">
        <f>+VLOOKUP(A1918,'[1]LISTA FILTRADO'!$A$2:$B$620,2,FALSE)</f>
        <v>Dirección General De Programación Y Operaciones Del Tesoro</v>
      </c>
      <c r="C1918" s="126">
        <v>42807</v>
      </c>
      <c r="D1918" s="126" t="s">
        <v>2134</v>
      </c>
      <c r="E1918" s="127" t="s">
        <v>3</v>
      </c>
      <c r="F1918" s="127">
        <v>1483407</v>
      </c>
      <c r="G1918" s="127"/>
      <c r="H1918" s="335" t="s">
        <v>2135</v>
      </c>
      <c r="I1918" s="128">
        <v>0</v>
      </c>
      <c r="J1918" s="128">
        <v>11620.89</v>
      </c>
      <c r="K1918" s="129">
        <f t="shared" si="29"/>
        <v>11620.89</v>
      </c>
      <c r="L1918" s="130" t="s">
        <v>1420</v>
      </c>
    </row>
    <row r="1919" spans="1:12" ht="33.75">
      <c r="A1919" s="125" t="s">
        <v>626</v>
      </c>
      <c r="B1919" s="125" t="str">
        <f>+VLOOKUP(A1919,'[1]LISTA FILTRADO'!$A$2:$B$620,2,FALSE)</f>
        <v>Dirección General De Programación Y Operaciones Del Tesoro</v>
      </c>
      <c r="C1919" s="126">
        <v>42807</v>
      </c>
      <c r="D1919" s="126" t="s">
        <v>2136</v>
      </c>
      <c r="E1919" s="127" t="s">
        <v>3</v>
      </c>
      <c r="F1919" s="127">
        <v>1483409</v>
      </c>
      <c r="G1919" s="127"/>
      <c r="H1919" s="335" t="s">
        <v>2137</v>
      </c>
      <c r="I1919" s="128">
        <v>0</v>
      </c>
      <c r="J1919" s="128">
        <v>5763.31</v>
      </c>
      <c r="K1919" s="129">
        <f t="shared" si="29"/>
        <v>5763.31</v>
      </c>
      <c r="L1919" s="130" t="s">
        <v>1420</v>
      </c>
    </row>
    <row r="1920" spans="1:12" ht="22.5">
      <c r="A1920" s="334">
        <v>41</v>
      </c>
      <c r="B1920" s="125" t="str">
        <f>+VLOOKUP(A1920,'[1]LISTA FILTRADO'!$A$2:$B$620,2,FALSE)</f>
        <v>Ministerio De Desarrollo Productivo Y Economía Plural</v>
      </c>
      <c r="C1920" s="126">
        <v>42807</v>
      </c>
      <c r="D1920" s="126" t="s">
        <v>1788</v>
      </c>
      <c r="E1920" s="127" t="s">
        <v>3</v>
      </c>
      <c r="F1920" s="127">
        <v>1483318</v>
      </c>
      <c r="G1920" s="127"/>
      <c r="H1920" s="335" t="s">
        <v>1789</v>
      </c>
      <c r="I1920" s="128">
        <v>0</v>
      </c>
      <c r="J1920" s="128">
        <v>2000</v>
      </c>
      <c r="K1920" s="129">
        <f t="shared" si="29"/>
        <v>2000</v>
      </c>
      <c r="L1920" s="130" t="s">
        <v>1420</v>
      </c>
    </row>
    <row r="1921" spans="1:12" ht="22.5">
      <c r="A1921" s="334">
        <v>20</v>
      </c>
      <c r="B1921" s="125" t="str">
        <f>+VLOOKUP(A1921,'[1]LISTA FILTRADO'!$A$2:$B$620,2,FALSE)</f>
        <v>Ministerio De Defensa</v>
      </c>
      <c r="C1921" s="126">
        <v>42807</v>
      </c>
      <c r="D1921" s="126" t="s">
        <v>1716</v>
      </c>
      <c r="E1921" s="127" t="s">
        <v>3</v>
      </c>
      <c r="F1921" s="127">
        <v>1483326</v>
      </c>
      <c r="G1921" s="127"/>
      <c r="H1921" s="335" t="s">
        <v>1717</v>
      </c>
      <c r="I1921" s="128">
        <v>0</v>
      </c>
      <c r="J1921" s="128">
        <v>52.22</v>
      </c>
      <c r="K1921" s="129">
        <f t="shared" si="29"/>
        <v>52.22</v>
      </c>
      <c r="L1921" s="130" t="s">
        <v>1420</v>
      </c>
    </row>
    <row r="1922" spans="1:12" ht="22.5">
      <c r="A1922" s="334">
        <v>86</v>
      </c>
      <c r="B1922" s="125" t="str">
        <f>+VLOOKUP(A1922,'[1]LISTA FILTRADO'!$A$2:$B$620,2,FALSE)</f>
        <v>Ministerio De Medio Ambiente Y Agua</v>
      </c>
      <c r="C1922" s="126">
        <v>42807</v>
      </c>
      <c r="D1922" s="126" t="s">
        <v>1899</v>
      </c>
      <c r="E1922" s="127" t="s">
        <v>3</v>
      </c>
      <c r="F1922" s="127">
        <v>1483404</v>
      </c>
      <c r="G1922" s="127"/>
      <c r="H1922" s="335" t="s">
        <v>1900</v>
      </c>
      <c r="I1922" s="128">
        <v>0</v>
      </c>
      <c r="J1922" s="128">
        <v>683</v>
      </c>
      <c r="K1922" s="129">
        <f t="shared" si="29"/>
        <v>683</v>
      </c>
      <c r="L1922" s="130" t="s">
        <v>1420</v>
      </c>
    </row>
    <row r="1923" spans="1:12" ht="33.75">
      <c r="A1923" s="334" t="s">
        <v>626</v>
      </c>
      <c r="B1923" s="125" t="str">
        <f>+VLOOKUP(A1923,'[1]LISTA FILTRADO'!$A$2:$B$620,2,FALSE)</f>
        <v>Dirección General De Programación Y Operaciones Del Tesoro</v>
      </c>
      <c r="C1923" s="126">
        <v>42807</v>
      </c>
      <c r="D1923" s="126" t="s">
        <v>3184</v>
      </c>
      <c r="E1923" s="127" t="s">
        <v>3</v>
      </c>
      <c r="F1923" s="127">
        <v>1483414</v>
      </c>
      <c r="G1923" s="127"/>
      <c r="H1923" s="335" t="s">
        <v>3185</v>
      </c>
      <c r="I1923" s="128">
        <v>0</v>
      </c>
      <c r="J1923" s="128">
        <v>9539.18</v>
      </c>
      <c r="K1923" s="129">
        <f t="shared" si="29"/>
        <v>9539.18</v>
      </c>
      <c r="L1923" s="130" t="s">
        <v>1420</v>
      </c>
    </row>
    <row r="1924" spans="1:12" ht="33.75">
      <c r="A1924" s="334" t="s">
        <v>626</v>
      </c>
      <c r="B1924" s="125" t="str">
        <f>+VLOOKUP(A1924,'[1]LISTA FILTRADO'!$A$2:$B$620,2,FALSE)</f>
        <v>Dirección General De Programación Y Operaciones Del Tesoro</v>
      </c>
      <c r="C1924" s="126">
        <v>42807</v>
      </c>
      <c r="D1924" s="126" t="s">
        <v>3186</v>
      </c>
      <c r="E1924" s="127" t="s">
        <v>3</v>
      </c>
      <c r="F1924" s="127">
        <v>1483419</v>
      </c>
      <c r="G1924" s="127"/>
      <c r="H1924" s="335" t="s">
        <v>3187</v>
      </c>
      <c r="I1924" s="128">
        <v>0</v>
      </c>
      <c r="J1924" s="128">
        <v>193</v>
      </c>
      <c r="K1924" s="129">
        <f t="shared" si="29"/>
        <v>193</v>
      </c>
      <c r="L1924" s="130" t="s">
        <v>1420</v>
      </c>
    </row>
    <row r="1925" spans="1:12" ht="33.75">
      <c r="A1925" s="334" t="s">
        <v>626</v>
      </c>
      <c r="B1925" s="125" t="str">
        <f>+VLOOKUP(A1925,'[1]LISTA FILTRADO'!$A$2:$B$620,2,FALSE)</f>
        <v>Dirección General De Programación Y Operaciones Del Tesoro</v>
      </c>
      <c r="C1925" s="126">
        <v>42807</v>
      </c>
      <c r="D1925" s="126" t="s">
        <v>3188</v>
      </c>
      <c r="E1925" s="127" t="s">
        <v>3</v>
      </c>
      <c r="F1925" s="127">
        <v>1483420</v>
      </c>
      <c r="G1925" s="127"/>
      <c r="H1925" s="335" t="s">
        <v>3187</v>
      </c>
      <c r="I1925" s="128">
        <v>0</v>
      </c>
      <c r="J1925" s="128">
        <v>65</v>
      </c>
      <c r="K1925" s="129">
        <f t="shared" si="29"/>
        <v>65</v>
      </c>
      <c r="L1925" s="130" t="s">
        <v>1420</v>
      </c>
    </row>
    <row r="1926" spans="1:12" ht="33.75">
      <c r="A1926" s="334" t="s">
        <v>626</v>
      </c>
      <c r="B1926" s="125" t="str">
        <f>+VLOOKUP(A1926,'[1]LISTA FILTRADO'!$A$2:$B$620,2,FALSE)</f>
        <v>Dirección General De Programación Y Operaciones Del Tesoro</v>
      </c>
      <c r="C1926" s="126">
        <v>42807</v>
      </c>
      <c r="D1926" s="126" t="s">
        <v>3189</v>
      </c>
      <c r="E1926" s="127" t="s">
        <v>3</v>
      </c>
      <c r="F1926" s="127">
        <v>1483422</v>
      </c>
      <c r="G1926" s="127"/>
      <c r="H1926" s="335" t="s">
        <v>3187</v>
      </c>
      <c r="I1926" s="128">
        <v>0</v>
      </c>
      <c r="J1926" s="128">
        <v>129</v>
      </c>
      <c r="K1926" s="129">
        <f t="shared" si="29"/>
        <v>129</v>
      </c>
      <c r="L1926" s="130" t="s">
        <v>1420</v>
      </c>
    </row>
    <row r="1927" spans="1:12" ht="33.75">
      <c r="A1927" s="334" t="s">
        <v>626</v>
      </c>
      <c r="B1927" s="125" t="str">
        <f>+VLOOKUP(A1927,'[1]LISTA FILTRADO'!$A$2:$B$620,2,FALSE)</f>
        <v>Dirección General De Programación Y Operaciones Del Tesoro</v>
      </c>
      <c r="C1927" s="126">
        <v>42807</v>
      </c>
      <c r="D1927" s="126" t="s">
        <v>3190</v>
      </c>
      <c r="E1927" s="127" t="s">
        <v>3</v>
      </c>
      <c r="F1927" s="127">
        <v>1483451</v>
      </c>
      <c r="G1927" s="127"/>
      <c r="H1927" s="335" t="s">
        <v>3191</v>
      </c>
      <c r="I1927" s="128">
        <v>0</v>
      </c>
      <c r="J1927" s="128">
        <v>10553.79</v>
      </c>
      <c r="K1927" s="129">
        <f t="shared" si="29"/>
        <v>10553.79</v>
      </c>
      <c r="L1927" s="130" t="s">
        <v>1420</v>
      </c>
    </row>
    <row r="1928" spans="1:12" ht="33.75">
      <c r="A1928" s="334" t="s">
        <v>626</v>
      </c>
      <c r="B1928" s="125" t="str">
        <f>+VLOOKUP(A1928,'[1]LISTA FILTRADO'!$A$2:$B$620,2,FALSE)</f>
        <v>Dirección General De Programación Y Operaciones Del Tesoro</v>
      </c>
      <c r="C1928" s="126">
        <v>42807</v>
      </c>
      <c r="D1928" s="126" t="s">
        <v>3192</v>
      </c>
      <c r="E1928" s="127" t="s">
        <v>3</v>
      </c>
      <c r="F1928" s="127">
        <v>1483459</v>
      </c>
      <c r="G1928" s="127"/>
      <c r="H1928" s="335" t="s">
        <v>3193</v>
      </c>
      <c r="I1928" s="128">
        <v>0</v>
      </c>
      <c r="J1928" s="128">
        <v>1534.7</v>
      </c>
      <c r="K1928" s="129">
        <f t="shared" si="29"/>
        <v>1534.7</v>
      </c>
      <c r="L1928" s="130" t="s">
        <v>1420</v>
      </c>
    </row>
    <row r="1929" spans="1:12" ht="33.75">
      <c r="A1929" s="334" t="s">
        <v>626</v>
      </c>
      <c r="B1929" s="125" t="str">
        <f>+VLOOKUP(A1929,'[1]LISTA FILTRADO'!$A$2:$B$620,2,FALSE)</f>
        <v>Dirección General De Programación Y Operaciones Del Tesoro</v>
      </c>
      <c r="C1929" s="126">
        <v>42807</v>
      </c>
      <c r="D1929" s="126" t="s">
        <v>3194</v>
      </c>
      <c r="E1929" s="127" t="s">
        <v>3</v>
      </c>
      <c r="F1929" s="127">
        <v>1483481</v>
      </c>
      <c r="G1929" s="127"/>
      <c r="H1929" s="335" t="s">
        <v>3195</v>
      </c>
      <c r="I1929" s="128">
        <v>0</v>
      </c>
      <c r="J1929" s="128">
        <v>1</v>
      </c>
      <c r="K1929" s="129">
        <f t="shared" ref="K1929:K1992" si="30">+I1929+J1929</f>
        <v>1</v>
      </c>
      <c r="L1929" s="130" t="s">
        <v>1420</v>
      </c>
    </row>
    <row r="1930" spans="1:12" ht="33.75">
      <c r="A1930" s="334" t="s">
        <v>626</v>
      </c>
      <c r="B1930" s="125" t="str">
        <f>+VLOOKUP(A1930,'[1]LISTA FILTRADO'!$A$2:$B$620,2,FALSE)</f>
        <v>Dirección General De Programación Y Operaciones Del Tesoro</v>
      </c>
      <c r="C1930" s="126">
        <v>42807</v>
      </c>
      <c r="D1930" s="126" t="s">
        <v>3196</v>
      </c>
      <c r="E1930" s="127" t="s">
        <v>3</v>
      </c>
      <c r="F1930" s="127">
        <v>1483482</v>
      </c>
      <c r="G1930" s="127"/>
      <c r="H1930" s="335" t="s">
        <v>3195</v>
      </c>
      <c r="I1930" s="128">
        <v>0</v>
      </c>
      <c r="J1930" s="128">
        <v>1</v>
      </c>
      <c r="K1930" s="129">
        <f t="shared" si="30"/>
        <v>1</v>
      </c>
      <c r="L1930" s="130" t="s">
        <v>1420</v>
      </c>
    </row>
    <row r="1931" spans="1:12" ht="33.75">
      <c r="A1931" s="334" t="s">
        <v>626</v>
      </c>
      <c r="B1931" s="125" t="str">
        <f>+VLOOKUP(A1931,'[1]LISTA FILTRADO'!$A$2:$B$620,2,FALSE)</f>
        <v>Dirección General De Programación Y Operaciones Del Tesoro</v>
      </c>
      <c r="C1931" s="126">
        <v>42807</v>
      </c>
      <c r="D1931" s="126" t="s">
        <v>3197</v>
      </c>
      <c r="E1931" s="127" t="s">
        <v>3</v>
      </c>
      <c r="F1931" s="127">
        <v>1483483</v>
      </c>
      <c r="G1931" s="127"/>
      <c r="H1931" s="335" t="s">
        <v>3195</v>
      </c>
      <c r="I1931" s="128">
        <v>0</v>
      </c>
      <c r="J1931" s="128">
        <v>1</v>
      </c>
      <c r="K1931" s="129">
        <f t="shared" si="30"/>
        <v>1</v>
      </c>
      <c r="L1931" s="130" t="s">
        <v>1420</v>
      </c>
    </row>
    <row r="1932" spans="1:12" ht="33.75">
      <c r="A1932" s="334" t="s">
        <v>626</v>
      </c>
      <c r="B1932" s="125" t="str">
        <f>+VLOOKUP(A1932,'[1]LISTA FILTRADO'!$A$2:$B$620,2,FALSE)</f>
        <v>Dirección General De Programación Y Operaciones Del Tesoro</v>
      </c>
      <c r="C1932" s="126">
        <v>42807</v>
      </c>
      <c r="D1932" s="126" t="s">
        <v>3198</v>
      </c>
      <c r="E1932" s="127" t="s">
        <v>3</v>
      </c>
      <c r="F1932" s="127">
        <v>1483484</v>
      </c>
      <c r="G1932" s="127"/>
      <c r="H1932" s="335" t="s">
        <v>3195</v>
      </c>
      <c r="I1932" s="128">
        <v>0</v>
      </c>
      <c r="J1932" s="128">
        <v>1</v>
      </c>
      <c r="K1932" s="129">
        <f t="shared" si="30"/>
        <v>1</v>
      </c>
      <c r="L1932" s="130" t="s">
        <v>1420</v>
      </c>
    </row>
    <row r="1933" spans="1:12" ht="33.75">
      <c r="A1933" s="334" t="s">
        <v>626</v>
      </c>
      <c r="B1933" s="125" t="str">
        <f>+VLOOKUP(A1933,'[1]LISTA FILTRADO'!$A$2:$B$620,2,FALSE)</f>
        <v>Dirección General De Programación Y Operaciones Del Tesoro</v>
      </c>
      <c r="C1933" s="126">
        <v>42807</v>
      </c>
      <c r="D1933" s="126" t="s">
        <v>3199</v>
      </c>
      <c r="E1933" s="127" t="s">
        <v>3</v>
      </c>
      <c r="F1933" s="127">
        <v>1483491</v>
      </c>
      <c r="G1933" s="127"/>
      <c r="H1933" s="335" t="s">
        <v>3200</v>
      </c>
      <c r="I1933" s="128">
        <v>0</v>
      </c>
      <c r="J1933" s="128">
        <v>348.87</v>
      </c>
      <c r="K1933" s="129">
        <f t="shared" si="30"/>
        <v>348.87</v>
      </c>
      <c r="L1933" s="130" t="s">
        <v>1420</v>
      </c>
    </row>
    <row r="1934" spans="1:12" ht="22.5">
      <c r="A1934" s="334">
        <v>340</v>
      </c>
      <c r="B1934" s="125" t="str">
        <f>+VLOOKUP(A1934,'[1]LISTA FILTRADO'!$A$2:$B$620,2,FALSE)</f>
        <v>Servicio General De Identificación Personal</v>
      </c>
      <c r="C1934" s="126">
        <v>42807</v>
      </c>
      <c r="D1934" s="126" t="s">
        <v>2100</v>
      </c>
      <c r="E1934" s="127" t="s">
        <v>3</v>
      </c>
      <c r="F1934" s="127">
        <v>1483492</v>
      </c>
      <c r="G1934" s="127"/>
      <c r="H1934" s="335" t="s">
        <v>2101</v>
      </c>
      <c r="I1934" s="128">
        <v>0</v>
      </c>
      <c r="J1934" s="128">
        <v>590.04999999999995</v>
      </c>
      <c r="K1934" s="129">
        <f t="shared" si="30"/>
        <v>590.04999999999995</v>
      </c>
      <c r="L1934" s="130" t="s">
        <v>1420</v>
      </c>
    </row>
    <row r="1935" spans="1:12" ht="33.75">
      <c r="A1935" s="334" t="s">
        <v>626</v>
      </c>
      <c r="B1935" s="125" t="str">
        <f>+VLOOKUP(A1935,'[1]LISTA FILTRADO'!$A$2:$B$620,2,FALSE)</f>
        <v>Dirección General De Programación Y Operaciones Del Tesoro</v>
      </c>
      <c r="C1935" s="126">
        <v>42807</v>
      </c>
      <c r="D1935" s="126" t="s">
        <v>3201</v>
      </c>
      <c r="E1935" s="127" t="s">
        <v>3</v>
      </c>
      <c r="F1935" s="127">
        <v>1483494</v>
      </c>
      <c r="G1935" s="127"/>
      <c r="H1935" s="335" t="s">
        <v>3202</v>
      </c>
      <c r="I1935" s="128">
        <v>0</v>
      </c>
      <c r="J1935" s="128">
        <v>280</v>
      </c>
      <c r="K1935" s="129">
        <f t="shared" si="30"/>
        <v>280</v>
      </c>
      <c r="L1935" s="130" t="s">
        <v>1420</v>
      </c>
    </row>
    <row r="1936" spans="1:12" ht="33.75">
      <c r="A1936" s="334" t="s">
        <v>626</v>
      </c>
      <c r="B1936" s="125" t="str">
        <f>+VLOOKUP(A1936,'[1]LISTA FILTRADO'!$A$2:$B$620,2,FALSE)</f>
        <v>Dirección General De Programación Y Operaciones Del Tesoro</v>
      </c>
      <c r="C1936" s="126">
        <v>42807</v>
      </c>
      <c r="D1936" s="126" t="s">
        <v>3203</v>
      </c>
      <c r="E1936" s="127" t="s">
        <v>3</v>
      </c>
      <c r="F1936" s="127">
        <v>1483500</v>
      </c>
      <c r="G1936" s="127"/>
      <c r="H1936" s="335" t="s">
        <v>3204</v>
      </c>
      <c r="I1936" s="128">
        <v>0</v>
      </c>
      <c r="J1936" s="128">
        <v>280</v>
      </c>
      <c r="K1936" s="129">
        <f t="shared" si="30"/>
        <v>280</v>
      </c>
      <c r="L1936" s="130" t="s">
        <v>1420</v>
      </c>
    </row>
    <row r="1937" spans="1:12" ht="33.75">
      <c r="A1937" s="334" t="s">
        <v>626</v>
      </c>
      <c r="B1937" s="125" t="str">
        <f>+VLOOKUP(A1937,'[1]LISTA FILTRADO'!$A$2:$B$620,2,FALSE)</f>
        <v>Dirección General De Programación Y Operaciones Del Tesoro</v>
      </c>
      <c r="C1937" s="126">
        <v>42807</v>
      </c>
      <c r="D1937" s="126" t="s">
        <v>3205</v>
      </c>
      <c r="E1937" s="127" t="s">
        <v>3</v>
      </c>
      <c r="F1937" s="127">
        <v>1483501</v>
      </c>
      <c r="G1937" s="127"/>
      <c r="H1937" s="335" t="s">
        <v>3206</v>
      </c>
      <c r="I1937" s="128">
        <v>0</v>
      </c>
      <c r="J1937" s="128">
        <v>280</v>
      </c>
      <c r="K1937" s="129">
        <f t="shared" si="30"/>
        <v>280</v>
      </c>
      <c r="L1937" s="130" t="s">
        <v>1420</v>
      </c>
    </row>
    <row r="1938" spans="1:12" ht="33.75">
      <c r="A1938" s="334" t="s">
        <v>626</v>
      </c>
      <c r="B1938" s="125" t="str">
        <f>+VLOOKUP(A1938,'[1]LISTA FILTRADO'!$A$2:$B$620,2,FALSE)</f>
        <v>Dirección General De Programación Y Operaciones Del Tesoro</v>
      </c>
      <c r="C1938" s="126">
        <v>42807</v>
      </c>
      <c r="D1938" s="126" t="s">
        <v>3207</v>
      </c>
      <c r="E1938" s="127" t="s">
        <v>3</v>
      </c>
      <c r="F1938" s="127">
        <v>1483506</v>
      </c>
      <c r="G1938" s="127"/>
      <c r="H1938" s="335" t="s">
        <v>3208</v>
      </c>
      <c r="I1938" s="128">
        <v>0</v>
      </c>
      <c r="J1938" s="128">
        <v>2855</v>
      </c>
      <c r="K1938" s="129">
        <f t="shared" si="30"/>
        <v>2855</v>
      </c>
      <c r="L1938" s="130" t="s">
        <v>1420</v>
      </c>
    </row>
    <row r="1939" spans="1:12" ht="33.75">
      <c r="A1939" s="334" t="s">
        <v>626</v>
      </c>
      <c r="B1939" s="125" t="str">
        <f>+VLOOKUP(A1939,'[1]LISTA FILTRADO'!$A$2:$B$620,2,FALSE)</f>
        <v>Dirección General De Programación Y Operaciones Del Tesoro</v>
      </c>
      <c r="C1939" s="126">
        <v>42807</v>
      </c>
      <c r="D1939" s="126" t="s">
        <v>3209</v>
      </c>
      <c r="E1939" s="127" t="s">
        <v>3</v>
      </c>
      <c r="F1939" s="127">
        <v>1483508</v>
      </c>
      <c r="G1939" s="127"/>
      <c r="H1939" s="335" t="s">
        <v>3210</v>
      </c>
      <c r="I1939" s="128">
        <v>0</v>
      </c>
      <c r="J1939" s="128">
        <v>742</v>
      </c>
      <c r="K1939" s="129">
        <f t="shared" si="30"/>
        <v>742</v>
      </c>
      <c r="L1939" s="130" t="s">
        <v>1420</v>
      </c>
    </row>
    <row r="1940" spans="1:12" ht="33.75">
      <c r="A1940" s="334" t="s">
        <v>626</v>
      </c>
      <c r="B1940" s="125" t="str">
        <f>+VLOOKUP(A1940,'[1]LISTA FILTRADO'!$A$2:$B$620,2,FALSE)</f>
        <v>Dirección General De Programación Y Operaciones Del Tesoro</v>
      </c>
      <c r="C1940" s="126">
        <v>42807</v>
      </c>
      <c r="D1940" s="126" t="s">
        <v>3211</v>
      </c>
      <c r="E1940" s="127" t="s">
        <v>3</v>
      </c>
      <c r="F1940" s="127">
        <v>1483510</v>
      </c>
      <c r="G1940" s="127"/>
      <c r="H1940" s="335" t="s">
        <v>3212</v>
      </c>
      <c r="I1940" s="128">
        <v>0</v>
      </c>
      <c r="J1940" s="128">
        <v>742</v>
      </c>
      <c r="K1940" s="129">
        <f t="shared" si="30"/>
        <v>742</v>
      </c>
      <c r="L1940" s="130" t="s">
        <v>1420</v>
      </c>
    </row>
    <row r="1941" spans="1:12" ht="33.75">
      <c r="A1941" s="334" t="s">
        <v>626</v>
      </c>
      <c r="B1941" s="125" t="str">
        <f>+VLOOKUP(A1941,'[1]LISTA FILTRADO'!$A$2:$B$620,2,FALSE)</f>
        <v>Dirección General De Programación Y Operaciones Del Tesoro</v>
      </c>
      <c r="C1941" s="126">
        <v>42807</v>
      </c>
      <c r="D1941" s="126" t="s">
        <v>3213</v>
      </c>
      <c r="E1941" s="127" t="s">
        <v>3</v>
      </c>
      <c r="F1941" s="127">
        <v>1483511</v>
      </c>
      <c r="G1941" s="127"/>
      <c r="H1941" s="335" t="s">
        <v>3214</v>
      </c>
      <c r="I1941" s="128">
        <v>0</v>
      </c>
      <c r="J1941" s="128">
        <v>1855</v>
      </c>
      <c r="K1941" s="129">
        <f t="shared" si="30"/>
        <v>1855</v>
      </c>
      <c r="L1941" s="130" t="s">
        <v>1420</v>
      </c>
    </row>
    <row r="1942" spans="1:12" ht="33.75">
      <c r="A1942" s="334" t="s">
        <v>626</v>
      </c>
      <c r="B1942" s="125" t="str">
        <f>+VLOOKUP(A1942,'[1]LISTA FILTRADO'!$A$2:$B$620,2,FALSE)</f>
        <v>Dirección General De Programación Y Operaciones Del Tesoro</v>
      </c>
      <c r="C1942" s="126">
        <v>42807</v>
      </c>
      <c r="D1942" s="126" t="s">
        <v>3215</v>
      </c>
      <c r="E1942" s="127" t="s">
        <v>3</v>
      </c>
      <c r="F1942" s="127">
        <v>1483512</v>
      </c>
      <c r="G1942" s="127"/>
      <c r="H1942" s="335" t="s">
        <v>3216</v>
      </c>
      <c r="I1942" s="128">
        <v>0</v>
      </c>
      <c r="J1942" s="128">
        <v>1855</v>
      </c>
      <c r="K1942" s="129">
        <f t="shared" si="30"/>
        <v>1855</v>
      </c>
      <c r="L1942" s="130" t="s">
        <v>1420</v>
      </c>
    </row>
    <row r="1943" spans="1:12" ht="33.75">
      <c r="A1943" s="334" t="s">
        <v>626</v>
      </c>
      <c r="B1943" s="125" t="str">
        <f>+VLOOKUP(A1943,'[1]LISTA FILTRADO'!$A$2:$B$620,2,FALSE)</f>
        <v>Dirección General De Programación Y Operaciones Del Tesoro</v>
      </c>
      <c r="C1943" s="126">
        <v>42807</v>
      </c>
      <c r="D1943" s="126" t="s">
        <v>3217</v>
      </c>
      <c r="E1943" s="127" t="s">
        <v>3</v>
      </c>
      <c r="F1943" s="127">
        <v>1483513</v>
      </c>
      <c r="G1943" s="127"/>
      <c r="H1943" s="335" t="s">
        <v>3218</v>
      </c>
      <c r="I1943" s="128">
        <v>0</v>
      </c>
      <c r="J1943" s="128">
        <v>371</v>
      </c>
      <c r="K1943" s="129">
        <f t="shared" si="30"/>
        <v>371</v>
      </c>
      <c r="L1943" s="130" t="s">
        <v>1420</v>
      </c>
    </row>
    <row r="1944" spans="1:12" ht="33.75">
      <c r="A1944" s="334" t="s">
        <v>626</v>
      </c>
      <c r="B1944" s="125" t="str">
        <f>+VLOOKUP(A1944,'[1]LISTA FILTRADO'!$A$2:$B$620,2,FALSE)</f>
        <v>Dirección General De Programación Y Operaciones Del Tesoro</v>
      </c>
      <c r="C1944" s="126">
        <v>42807</v>
      </c>
      <c r="D1944" s="126" t="s">
        <v>3219</v>
      </c>
      <c r="E1944" s="127" t="s">
        <v>3</v>
      </c>
      <c r="F1944" s="127">
        <v>1483515</v>
      </c>
      <c r="G1944" s="127"/>
      <c r="H1944" s="335" t="s">
        <v>3220</v>
      </c>
      <c r="I1944" s="128">
        <v>0</v>
      </c>
      <c r="J1944" s="128">
        <v>371</v>
      </c>
      <c r="K1944" s="129">
        <f t="shared" si="30"/>
        <v>371</v>
      </c>
      <c r="L1944" s="130" t="s">
        <v>1420</v>
      </c>
    </row>
    <row r="1945" spans="1:12" ht="33.75">
      <c r="A1945" s="334">
        <v>35</v>
      </c>
      <c r="B1945" s="125" t="str">
        <f>+VLOOKUP(A1945,'[1]LISTA FILTRADO'!$A$2:$B$620,2,FALSE)</f>
        <v>Ministerio De Economía Y Finanzas Públicas</v>
      </c>
      <c r="C1945" s="126">
        <v>42808</v>
      </c>
      <c r="D1945" s="126" t="s">
        <v>1766</v>
      </c>
      <c r="E1945" s="127" t="s">
        <v>3</v>
      </c>
      <c r="F1945" s="127">
        <v>1483772</v>
      </c>
      <c r="G1945" s="127"/>
      <c r="H1945" s="335" t="s">
        <v>1767</v>
      </c>
      <c r="I1945" s="128">
        <v>0</v>
      </c>
      <c r="J1945" s="128">
        <v>750</v>
      </c>
      <c r="K1945" s="129">
        <f t="shared" si="30"/>
        <v>750</v>
      </c>
      <c r="L1945" s="130" t="s">
        <v>1420</v>
      </c>
    </row>
    <row r="1946" spans="1:12" ht="33.75">
      <c r="A1946" s="334" t="s">
        <v>626</v>
      </c>
      <c r="B1946" s="125" t="str">
        <f>+VLOOKUP(A1946,'[1]LISTA FILTRADO'!$A$2:$B$620,2,FALSE)</f>
        <v>Dirección General De Programación Y Operaciones Del Tesoro</v>
      </c>
      <c r="C1946" s="126">
        <v>42808</v>
      </c>
      <c r="D1946" s="126" t="s">
        <v>3994</v>
      </c>
      <c r="E1946" s="127" t="s">
        <v>3</v>
      </c>
      <c r="F1946" s="127">
        <v>1483777</v>
      </c>
      <c r="G1946" s="127"/>
      <c r="H1946" s="335" t="s">
        <v>3995</v>
      </c>
      <c r="I1946" s="128">
        <v>0</v>
      </c>
      <c r="J1946" s="128">
        <v>252.69</v>
      </c>
      <c r="K1946" s="129">
        <f t="shared" si="30"/>
        <v>252.69</v>
      </c>
      <c r="L1946" s="130" t="s">
        <v>1420</v>
      </c>
    </row>
    <row r="1947" spans="1:12" ht="33.75">
      <c r="A1947" s="334" t="s">
        <v>626</v>
      </c>
      <c r="B1947" s="125" t="str">
        <f>+VLOOKUP(A1947,'[1]LISTA FILTRADO'!$A$2:$B$620,2,FALSE)</f>
        <v>Dirección General De Programación Y Operaciones Del Tesoro</v>
      </c>
      <c r="C1947" s="126">
        <v>42808</v>
      </c>
      <c r="D1947" s="126" t="s">
        <v>3996</v>
      </c>
      <c r="E1947" s="127" t="s">
        <v>3</v>
      </c>
      <c r="F1947" s="127">
        <v>1483778</v>
      </c>
      <c r="G1947" s="127"/>
      <c r="H1947" s="335" t="s">
        <v>3997</v>
      </c>
      <c r="I1947" s="128">
        <v>0</v>
      </c>
      <c r="J1947" s="128">
        <v>23500.15</v>
      </c>
      <c r="K1947" s="129">
        <f t="shared" si="30"/>
        <v>23500.15</v>
      </c>
      <c r="L1947" s="130" t="s">
        <v>1420</v>
      </c>
    </row>
    <row r="1948" spans="1:12" ht="33.75">
      <c r="A1948" s="334" t="s">
        <v>626</v>
      </c>
      <c r="B1948" s="125" t="str">
        <f>+VLOOKUP(A1948,'[1]LISTA FILTRADO'!$A$2:$B$620,2,FALSE)</f>
        <v>Dirección General De Programación Y Operaciones Del Tesoro</v>
      </c>
      <c r="C1948" s="126">
        <v>42808</v>
      </c>
      <c r="D1948" s="126" t="s">
        <v>3998</v>
      </c>
      <c r="E1948" s="127" t="s">
        <v>3</v>
      </c>
      <c r="F1948" s="127">
        <v>1483779</v>
      </c>
      <c r="G1948" s="127"/>
      <c r="H1948" s="335" t="s">
        <v>3999</v>
      </c>
      <c r="I1948" s="128">
        <v>0</v>
      </c>
      <c r="J1948" s="128">
        <v>265.14999999999998</v>
      </c>
      <c r="K1948" s="129">
        <f t="shared" si="30"/>
        <v>265.14999999999998</v>
      </c>
      <c r="L1948" s="130" t="s">
        <v>1420</v>
      </c>
    </row>
    <row r="1949" spans="1:12" ht="33.75">
      <c r="A1949" s="334">
        <v>580</v>
      </c>
      <c r="B1949" s="125" t="str">
        <f>+VLOOKUP(A1949,'[1]LISTA FILTRADO'!$A$2:$B$620,2,FALSE)</f>
        <v>Depósitos Aduaneros Bolivianos</v>
      </c>
      <c r="C1949" s="126">
        <v>42808</v>
      </c>
      <c r="D1949" s="126" t="s">
        <v>2740</v>
      </c>
      <c r="E1949" s="127" t="s">
        <v>3</v>
      </c>
      <c r="F1949" s="127">
        <v>1483782</v>
      </c>
      <c r="G1949" s="127"/>
      <c r="H1949" s="335" t="s">
        <v>2741</v>
      </c>
      <c r="I1949" s="128">
        <v>0</v>
      </c>
      <c r="J1949" s="128">
        <v>18476.64</v>
      </c>
      <c r="K1949" s="129">
        <f t="shared" si="30"/>
        <v>18476.64</v>
      </c>
      <c r="L1949" s="130" t="s">
        <v>1420</v>
      </c>
    </row>
    <row r="1950" spans="1:12" ht="33.75">
      <c r="A1950" s="334">
        <v>163</v>
      </c>
      <c r="B1950" s="125" t="str">
        <f>+VLOOKUP(A1950,'[1]LISTA FILTRADO'!$A$2:$B$620,2,FALSE)</f>
        <v>Agencia Nacional De Hidrocarburos</v>
      </c>
      <c r="C1950" s="126">
        <v>42808</v>
      </c>
      <c r="D1950" s="126" t="s">
        <v>1943</v>
      </c>
      <c r="E1950" s="127" t="s">
        <v>3</v>
      </c>
      <c r="F1950" s="127">
        <v>1483814</v>
      </c>
      <c r="G1950" s="127"/>
      <c r="H1950" s="335" t="s">
        <v>1944</v>
      </c>
      <c r="I1950" s="128">
        <v>0</v>
      </c>
      <c r="J1950" s="128">
        <v>9</v>
      </c>
      <c r="K1950" s="129">
        <f t="shared" si="30"/>
        <v>9</v>
      </c>
      <c r="L1950" s="130" t="s">
        <v>1420</v>
      </c>
    </row>
    <row r="1951" spans="1:12" ht="33.75">
      <c r="A1951" s="334">
        <v>290</v>
      </c>
      <c r="B1951" s="125" t="str">
        <f>+VLOOKUP(A1951,'[1]LISTA FILTRADO'!$A$2:$B$620,2,FALSE)</f>
        <v>Servicio De Impuestos Nacionales</v>
      </c>
      <c r="C1951" s="126">
        <v>42808</v>
      </c>
      <c r="D1951" s="126" t="s">
        <v>2011</v>
      </c>
      <c r="E1951" s="127" t="s">
        <v>3</v>
      </c>
      <c r="F1951" s="127">
        <v>1483851</v>
      </c>
      <c r="G1951" s="127"/>
      <c r="H1951" s="335" t="s">
        <v>2012</v>
      </c>
      <c r="I1951" s="128">
        <v>0</v>
      </c>
      <c r="J1951" s="128">
        <v>553</v>
      </c>
      <c r="K1951" s="129">
        <f t="shared" si="30"/>
        <v>553</v>
      </c>
      <c r="L1951" s="130" t="s">
        <v>1420</v>
      </c>
    </row>
    <row r="1952" spans="1:12" ht="33.75">
      <c r="A1952" s="334">
        <v>290</v>
      </c>
      <c r="B1952" s="125" t="str">
        <f>+VLOOKUP(A1952,'[1]LISTA FILTRADO'!$A$2:$B$620,2,FALSE)</f>
        <v>Servicio De Impuestos Nacionales</v>
      </c>
      <c r="C1952" s="126">
        <v>42808</v>
      </c>
      <c r="D1952" s="126" t="s">
        <v>2013</v>
      </c>
      <c r="E1952" s="127" t="s">
        <v>3</v>
      </c>
      <c r="F1952" s="127">
        <v>1483852</v>
      </c>
      <c r="G1952" s="127"/>
      <c r="H1952" s="335" t="s">
        <v>2014</v>
      </c>
      <c r="I1952" s="128">
        <v>0</v>
      </c>
      <c r="J1952" s="128">
        <v>1108</v>
      </c>
      <c r="K1952" s="129">
        <f t="shared" si="30"/>
        <v>1108</v>
      </c>
      <c r="L1952" s="130" t="s">
        <v>1420</v>
      </c>
    </row>
    <row r="1953" spans="1:12" ht="33.75">
      <c r="A1953" s="334" t="s">
        <v>626</v>
      </c>
      <c r="B1953" s="125" t="str">
        <f>+VLOOKUP(A1953,'[1]LISTA FILTRADO'!$A$2:$B$620,2,FALSE)</f>
        <v>Dirección General De Programación Y Operaciones Del Tesoro</v>
      </c>
      <c r="C1953" s="126">
        <v>42808</v>
      </c>
      <c r="D1953" s="126" t="s">
        <v>3221</v>
      </c>
      <c r="E1953" s="127" t="s">
        <v>3</v>
      </c>
      <c r="F1953" s="127">
        <v>1483719</v>
      </c>
      <c r="G1953" s="127"/>
      <c r="H1953" s="335" t="s">
        <v>3222</v>
      </c>
      <c r="I1953" s="128">
        <v>0</v>
      </c>
      <c r="J1953" s="128">
        <v>145</v>
      </c>
      <c r="K1953" s="129">
        <f t="shared" si="30"/>
        <v>145</v>
      </c>
      <c r="L1953" s="130" t="s">
        <v>1420</v>
      </c>
    </row>
    <row r="1954" spans="1:12" ht="22.5">
      <c r="A1954" s="334">
        <v>10</v>
      </c>
      <c r="B1954" s="125" t="str">
        <f>+VLOOKUP(A1954,'[1]LISTA FILTRADO'!$A$2:$B$620,2,FALSE)</f>
        <v>Ministerio De Relaciones Exteriores</v>
      </c>
      <c r="C1954" s="126">
        <v>42808</v>
      </c>
      <c r="D1954" s="126" t="s">
        <v>1694</v>
      </c>
      <c r="E1954" s="127" t="s">
        <v>3</v>
      </c>
      <c r="F1954" s="127">
        <v>1483733</v>
      </c>
      <c r="G1954" s="127"/>
      <c r="H1954" s="335" t="s">
        <v>1695</v>
      </c>
      <c r="I1954" s="128">
        <v>0</v>
      </c>
      <c r="J1954" s="128">
        <v>30</v>
      </c>
      <c r="K1954" s="129">
        <f t="shared" si="30"/>
        <v>30</v>
      </c>
      <c r="L1954" s="130" t="s">
        <v>1420</v>
      </c>
    </row>
    <row r="1955" spans="1:12" ht="33.75">
      <c r="A1955" s="334" t="s">
        <v>626</v>
      </c>
      <c r="B1955" s="125" t="str">
        <f>+VLOOKUP(A1955,'[1]LISTA FILTRADO'!$A$2:$B$620,2,FALSE)</f>
        <v>Dirección General De Programación Y Operaciones Del Tesoro</v>
      </c>
      <c r="C1955" s="126">
        <v>42808</v>
      </c>
      <c r="D1955" s="126" t="s">
        <v>3223</v>
      </c>
      <c r="E1955" s="127" t="s">
        <v>3</v>
      </c>
      <c r="F1955" s="127">
        <v>1483734</v>
      </c>
      <c r="G1955" s="127"/>
      <c r="H1955" s="335" t="s">
        <v>3224</v>
      </c>
      <c r="I1955" s="128">
        <v>0</v>
      </c>
      <c r="J1955" s="128">
        <v>604</v>
      </c>
      <c r="K1955" s="129">
        <f t="shared" si="30"/>
        <v>604</v>
      </c>
      <c r="L1955" s="130" t="s">
        <v>1420</v>
      </c>
    </row>
    <row r="1956" spans="1:12" ht="22.5">
      <c r="A1956" s="334">
        <v>10</v>
      </c>
      <c r="B1956" s="125" t="str">
        <f>+VLOOKUP(A1956,'[1]LISTA FILTRADO'!$A$2:$B$620,2,FALSE)</f>
        <v>Ministerio De Relaciones Exteriores</v>
      </c>
      <c r="C1956" s="126">
        <v>42808</v>
      </c>
      <c r="D1956" s="126" t="s">
        <v>1696</v>
      </c>
      <c r="E1956" s="127" t="s">
        <v>3</v>
      </c>
      <c r="F1956" s="127">
        <v>1483735</v>
      </c>
      <c r="G1956" s="127"/>
      <c r="H1956" s="335" t="s">
        <v>1697</v>
      </c>
      <c r="I1956" s="128">
        <v>0</v>
      </c>
      <c r="J1956" s="128">
        <v>266</v>
      </c>
      <c r="K1956" s="129">
        <f t="shared" si="30"/>
        <v>266</v>
      </c>
      <c r="L1956" s="130" t="s">
        <v>1420</v>
      </c>
    </row>
    <row r="1957" spans="1:12" ht="33.75">
      <c r="A1957" s="334" t="s">
        <v>626</v>
      </c>
      <c r="B1957" s="125" t="str">
        <f>+VLOOKUP(A1957,'[1]LISTA FILTRADO'!$A$2:$B$620,2,FALSE)</f>
        <v>Dirección General De Programación Y Operaciones Del Tesoro</v>
      </c>
      <c r="C1957" s="126">
        <v>42808</v>
      </c>
      <c r="D1957" s="126" t="s">
        <v>3225</v>
      </c>
      <c r="E1957" s="127" t="s">
        <v>3</v>
      </c>
      <c r="F1957" s="127">
        <v>1483737</v>
      </c>
      <c r="G1957" s="127"/>
      <c r="H1957" s="335" t="s">
        <v>3226</v>
      </c>
      <c r="I1957" s="128">
        <v>0</v>
      </c>
      <c r="J1957" s="128">
        <v>531.74</v>
      </c>
      <c r="K1957" s="129">
        <f t="shared" si="30"/>
        <v>531.74</v>
      </c>
      <c r="L1957" s="130" t="s">
        <v>1420</v>
      </c>
    </row>
    <row r="1958" spans="1:12" ht="33.75">
      <c r="A1958" s="334" t="s">
        <v>626</v>
      </c>
      <c r="B1958" s="125" t="str">
        <f>+VLOOKUP(A1958,'[1]LISTA FILTRADO'!$A$2:$B$620,2,FALSE)</f>
        <v>Dirección General De Programación Y Operaciones Del Tesoro</v>
      </c>
      <c r="C1958" s="126">
        <v>42808</v>
      </c>
      <c r="D1958" s="126" t="s">
        <v>3227</v>
      </c>
      <c r="E1958" s="127" t="s">
        <v>3</v>
      </c>
      <c r="F1958" s="127">
        <v>1483923</v>
      </c>
      <c r="G1958" s="127"/>
      <c r="H1958" s="335" t="s">
        <v>3228</v>
      </c>
      <c r="I1958" s="128">
        <v>0</v>
      </c>
      <c r="J1958" s="128">
        <v>1504.09</v>
      </c>
      <c r="K1958" s="129">
        <f t="shared" si="30"/>
        <v>1504.09</v>
      </c>
      <c r="L1958" s="130" t="s">
        <v>1420</v>
      </c>
    </row>
    <row r="1959" spans="1:12" ht="33.75">
      <c r="A1959" s="334" t="s">
        <v>626</v>
      </c>
      <c r="B1959" s="125" t="str">
        <f>+VLOOKUP(A1959,'[1]LISTA FILTRADO'!$A$2:$B$620,2,FALSE)</f>
        <v>Dirección General De Programación Y Operaciones Del Tesoro</v>
      </c>
      <c r="C1959" s="126">
        <v>42808</v>
      </c>
      <c r="D1959" s="126" t="s">
        <v>3229</v>
      </c>
      <c r="E1959" s="127" t="s">
        <v>3</v>
      </c>
      <c r="F1959" s="127">
        <v>1483926</v>
      </c>
      <c r="G1959" s="127"/>
      <c r="H1959" s="335" t="s">
        <v>3230</v>
      </c>
      <c r="I1959" s="128">
        <v>0</v>
      </c>
      <c r="J1959" s="128">
        <v>193</v>
      </c>
      <c r="K1959" s="129">
        <f t="shared" si="30"/>
        <v>193</v>
      </c>
      <c r="L1959" s="130" t="s">
        <v>1420</v>
      </c>
    </row>
    <row r="1960" spans="1:12" ht="33.75">
      <c r="A1960" s="334" t="s">
        <v>626</v>
      </c>
      <c r="B1960" s="125" t="str">
        <f>+VLOOKUP(A1960,'[1]LISTA FILTRADO'!$A$2:$B$620,2,FALSE)</f>
        <v>Dirección General De Programación Y Operaciones Del Tesoro</v>
      </c>
      <c r="C1960" s="126">
        <v>42808</v>
      </c>
      <c r="D1960" s="126" t="s">
        <v>3231</v>
      </c>
      <c r="E1960" s="127" t="s">
        <v>3</v>
      </c>
      <c r="F1960" s="127">
        <v>1483967</v>
      </c>
      <c r="G1960" s="127"/>
      <c r="H1960" s="335" t="s">
        <v>3232</v>
      </c>
      <c r="I1960" s="128">
        <v>0</v>
      </c>
      <c r="J1960" s="128">
        <v>27462.92</v>
      </c>
      <c r="K1960" s="129">
        <f t="shared" si="30"/>
        <v>27462.92</v>
      </c>
      <c r="L1960" s="130" t="s">
        <v>1420</v>
      </c>
    </row>
    <row r="1961" spans="1:12" ht="33.75">
      <c r="A1961" s="334">
        <v>163</v>
      </c>
      <c r="B1961" s="125" t="str">
        <f>+VLOOKUP(A1961,'[1]LISTA FILTRADO'!$A$2:$B$620,2,FALSE)</f>
        <v>Agencia Nacional De Hidrocarburos</v>
      </c>
      <c r="C1961" s="126">
        <v>42809</v>
      </c>
      <c r="D1961" s="126" t="s">
        <v>1945</v>
      </c>
      <c r="E1961" s="127" t="s">
        <v>3</v>
      </c>
      <c r="F1961" s="127">
        <v>1484286</v>
      </c>
      <c r="G1961" s="127"/>
      <c r="H1961" s="335" t="s">
        <v>1946</v>
      </c>
      <c r="I1961" s="128">
        <v>0</v>
      </c>
      <c r="J1961" s="128">
        <v>688.85</v>
      </c>
      <c r="K1961" s="129">
        <f t="shared" si="30"/>
        <v>688.85</v>
      </c>
      <c r="L1961" s="130" t="s">
        <v>1420</v>
      </c>
    </row>
    <row r="1962" spans="1:12" ht="22.5">
      <c r="A1962" s="334">
        <v>86</v>
      </c>
      <c r="B1962" s="125" t="str">
        <f>+VLOOKUP(A1962,'[1]LISTA FILTRADO'!$A$2:$B$620,2,FALSE)</f>
        <v>Ministerio De Medio Ambiente Y Agua</v>
      </c>
      <c r="C1962" s="126">
        <v>42809</v>
      </c>
      <c r="D1962" s="126" t="s">
        <v>1901</v>
      </c>
      <c r="E1962" s="127" t="s">
        <v>3</v>
      </c>
      <c r="F1962" s="127">
        <v>1484304</v>
      </c>
      <c r="G1962" s="127"/>
      <c r="H1962" s="335" t="s">
        <v>1902</v>
      </c>
      <c r="I1962" s="128">
        <v>0</v>
      </c>
      <c r="J1962" s="128">
        <v>586.5</v>
      </c>
      <c r="K1962" s="129">
        <f t="shared" si="30"/>
        <v>586.5</v>
      </c>
      <c r="L1962" s="130" t="s">
        <v>1420</v>
      </c>
    </row>
    <row r="1963" spans="1:12" ht="33.75">
      <c r="A1963" s="334" t="s">
        <v>626</v>
      </c>
      <c r="B1963" s="125" t="str">
        <f>+VLOOKUP(A1963,'[1]LISTA FILTRADO'!$A$2:$B$620,2,FALSE)</f>
        <v>Dirección General De Programación Y Operaciones Del Tesoro</v>
      </c>
      <c r="C1963" s="126">
        <v>42809</v>
      </c>
      <c r="D1963" s="126" t="s">
        <v>3233</v>
      </c>
      <c r="E1963" s="127" t="s">
        <v>3</v>
      </c>
      <c r="F1963" s="127">
        <v>1484152</v>
      </c>
      <c r="G1963" s="127"/>
      <c r="H1963" s="335" t="s">
        <v>3234</v>
      </c>
      <c r="I1963" s="128">
        <v>0</v>
      </c>
      <c r="J1963" s="128">
        <v>12610.35</v>
      </c>
      <c r="K1963" s="129">
        <f t="shared" si="30"/>
        <v>12610.35</v>
      </c>
      <c r="L1963" s="130" t="s">
        <v>1420</v>
      </c>
    </row>
    <row r="1964" spans="1:12" ht="33.75">
      <c r="A1964" s="334" t="s">
        <v>626</v>
      </c>
      <c r="B1964" s="125" t="str">
        <f>+VLOOKUP(A1964,'[1]LISTA FILTRADO'!$A$2:$B$620,2,FALSE)</f>
        <v>Dirección General De Programación Y Operaciones Del Tesoro</v>
      </c>
      <c r="C1964" s="126">
        <v>42809</v>
      </c>
      <c r="D1964" s="126" t="s">
        <v>3235</v>
      </c>
      <c r="E1964" s="127" t="s">
        <v>3</v>
      </c>
      <c r="F1964" s="127">
        <v>1484159</v>
      </c>
      <c r="G1964" s="127"/>
      <c r="H1964" s="335" t="s">
        <v>3236</v>
      </c>
      <c r="I1964" s="128">
        <v>0</v>
      </c>
      <c r="J1964" s="128">
        <v>180</v>
      </c>
      <c r="K1964" s="129">
        <f t="shared" si="30"/>
        <v>180</v>
      </c>
      <c r="L1964" s="130" t="s">
        <v>1420</v>
      </c>
    </row>
    <row r="1965" spans="1:12" ht="33.75">
      <c r="A1965" s="334" t="s">
        <v>626</v>
      </c>
      <c r="B1965" s="125" t="str">
        <f>+VLOOKUP(A1965,'[1]LISTA FILTRADO'!$A$2:$B$620,2,FALSE)</f>
        <v>Dirección General De Programación Y Operaciones Del Tesoro</v>
      </c>
      <c r="C1965" s="126">
        <v>42809</v>
      </c>
      <c r="D1965" s="126" t="s">
        <v>3237</v>
      </c>
      <c r="E1965" s="127" t="s">
        <v>3</v>
      </c>
      <c r="F1965" s="127">
        <v>1484176</v>
      </c>
      <c r="G1965" s="127"/>
      <c r="H1965" s="335" t="s">
        <v>3238</v>
      </c>
      <c r="I1965" s="128">
        <v>0</v>
      </c>
      <c r="J1965" s="128">
        <v>490</v>
      </c>
      <c r="K1965" s="129">
        <f t="shared" si="30"/>
        <v>490</v>
      </c>
      <c r="L1965" s="130" t="s">
        <v>1420</v>
      </c>
    </row>
    <row r="1966" spans="1:12" ht="33.75">
      <c r="A1966" s="334" t="s">
        <v>626</v>
      </c>
      <c r="B1966" s="125" t="str">
        <f>+VLOOKUP(A1966,'[1]LISTA FILTRADO'!$A$2:$B$620,2,FALSE)</f>
        <v>Dirección General De Programación Y Operaciones Del Tesoro</v>
      </c>
      <c r="C1966" s="126">
        <v>42809</v>
      </c>
      <c r="D1966" s="126" t="s">
        <v>3239</v>
      </c>
      <c r="E1966" s="127" t="s">
        <v>3</v>
      </c>
      <c r="F1966" s="127">
        <v>1484224</v>
      </c>
      <c r="G1966" s="127"/>
      <c r="H1966" s="335" t="s">
        <v>3240</v>
      </c>
      <c r="I1966" s="128">
        <v>0</v>
      </c>
      <c r="J1966" s="128">
        <v>272.39999999999998</v>
      </c>
      <c r="K1966" s="129">
        <f t="shared" si="30"/>
        <v>272.39999999999998</v>
      </c>
      <c r="L1966" s="130" t="s">
        <v>1420</v>
      </c>
    </row>
    <row r="1967" spans="1:12" ht="33.75">
      <c r="A1967" s="334" t="s">
        <v>626</v>
      </c>
      <c r="B1967" s="125" t="str">
        <f>+VLOOKUP(A1967,'[1]LISTA FILTRADO'!$A$2:$B$620,2,FALSE)</f>
        <v>Dirección General De Programación Y Operaciones Del Tesoro</v>
      </c>
      <c r="C1967" s="126">
        <v>42809</v>
      </c>
      <c r="D1967" s="126" t="s">
        <v>3241</v>
      </c>
      <c r="E1967" s="127" t="s">
        <v>3</v>
      </c>
      <c r="F1967" s="127">
        <v>1484273</v>
      </c>
      <c r="G1967" s="127"/>
      <c r="H1967" s="335" t="s">
        <v>3242</v>
      </c>
      <c r="I1967" s="128">
        <v>0</v>
      </c>
      <c r="J1967" s="128">
        <v>133.78</v>
      </c>
      <c r="K1967" s="129">
        <f t="shared" si="30"/>
        <v>133.78</v>
      </c>
      <c r="L1967" s="130" t="s">
        <v>1420</v>
      </c>
    </row>
    <row r="1968" spans="1:12" ht="22.5">
      <c r="A1968" s="334">
        <v>212</v>
      </c>
      <c r="B1968" s="125" t="str">
        <f>+VLOOKUP(A1968,'[1]LISTA FILTRADO'!$A$2:$B$620,2,FALSE)</f>
        <v>Instituto Nacional De Reforma Agraria</v>
      </c>
      <c r="C1968" s="126">
        <v>42809</v>
      </c>
      <c r="D1968" s="126" t="s">
        <v>1959</v>
      </c>
      <c r="E1968" s="127" t="s">
        <v>3</v>
      </c>
      <c r="F1968" s="127">
        <v>1484299</v>
      </c>
      <c r="G1968" s="127"/>
      <c r="H1968" s="335" t="s">
        <v>1960</v>
      </c>
      <c r="I1968" s="128">
        <v>0</v>
      </c>
      <c r="J1968" s="128">
        <v>140</v>
      </c>
      <c r="K1968" s="129">
        <f t="shared" si="30"/>
        <v>140</v>
      </c>
      <c r="L1968" s="130" t="s">
        <v>1420</v>
      </c>
    </row>
    <row r="1969" spans="1:12" ht="33.75">
      <c r="A1969" s="334" t="s">
        <v>626</v>
      </c>
      <c r="B1969" s="125" t="str">
        <f>+VLOOKUP(A1969,'[1]LISTA FILTRADO'!$A$2:$B$620,2,FALSE)</f>
        <v>Dirección General De Programación Y Operaciones Del Tesoro</v>
      </c>
      <c r="C1969" s="126">
        <v>42809</v>
      </c>
      <c r="D1969" s="126" t="s">
        <v>3243</v>
      </c>
      <c r="E1969" s="127" t="s">
        <v>3</v>
      </c>
      <c r="F1969" s="127">
        <v>1484310</v>
      </c>
      <c r="G1969" s="127"/>
      <c r="H1969" s="335" t="s">
        <v>3244</v>
      </c>
      <c r="I1969" s="128">
        <v>0</v>
      </c>
      <c r="J1969" s="128">
        <v>2000</v>
      </c>
      <c r="K1969" s="129">
        <f t="shared" si="30"/>
        <v>2000</v>
      </c>
      <c r="L1969" s="130" t="s">
        <v>1420</v>
      </c>
    </row>
    <row r="1970" spans="1:12" ht="33.75">
      <c r="A1970" s="334" t="s">
        <v>626</v>
      </c>
      <c r="B1970" s="125" t="str">
        <f>+VLOOKUP(A1970,'[1]LISTA FILTRADO'!$A$2:$B$620,2,FALSE)</f>
        <v>Dirección General De Programación Y Operaciones Del Tesoro</v>
      </c>
      <c r="C1970" s="126">
        <v>42809</v>
      </c>
      <c r="D1970" s="126" t="s">
        <v>3245</v>
      </c>
      <c r="E1970" s="127" t="s">
        <v>3</v>
      </c>
      <c r="F1970" s="127">
        <v>1484317</v>
      </c>
      <c r="G1970" s="127"/>
      <c r="H1970" s="335" t="s">
        <v>3246</v>
      </c>
      <c r="I1970" s="128">
        <v>0</v>
      </c>
      <c r="J1970" s="128">
        <v>180.86</v>
      </c>
      <c r="K1970" s="129">
        <f t="shared" si="30"/>
        <v>180.86</v>
      </c>
      <c r="L1970" s="130" t="s">
        <v>1420</v>
      </c>
    </row>
    <row r="1971" spans="1:12" ht="33.75">
      <c r="A1971" s="334" t="s">
        <v>626</v>
      </c>
      <c r="B1971" s="125" t="str">
        <f>+VLOOKUP(A1971,'[1]LISTA FILTRADO'!$A$2:$B$620,2,FALSE)</f>
        <v>Dirección General De Programación Y Operaciones Del Tesoro</v>
      </c>
      <c r="C1971" s="126">
        <v>42809</v>
      </c>
      <c r="D1971" s="126" t="s">
        <v>3247</v>
      </c>
      <c r="E1971" s="127" t="s">
        <v>3</v>
      </c>
      <c r="F1971" s="127">
        <v>1484325</v>
      </c>
      <c r="G1971" s="127"/>
      <c r="H1971" s="335" t="s">
        <v>3248</v>
      </c>
      <c r="I1971" s="128">
        <v>0</v>
      </c>
      <c r="J1971" s="128">
        <v>127.9</v>
      </c>
      <c r="K1971" s="129">
        <f t="shared" si="30"/>
        <v>127.9</v>
      </c>
      <c r="L1971" s="130" t="s">
        <v>1420</v>
      </c>
    </row>
    <row r="1972" spans="1:12" ht="33.75">
      <c r="A1972" s="334">
        <v>340</v>
      </c>
      <c r="B1972" s="125" t="str">
        <f>+VLOOKUP(A1972,'[1]LISTA FILTRADO'!$A$2:$B$620,2,FALSE)</f>
        <v>Servicio General De Identificación Personal</v>
      </c>
      <c r="C1972" s="126">
        <v>42809</v>
      </c>
      <c r="D1972" s="126" t="s">
        <v>2102</v>
      </c>
      <c r="E1972" s="127" t="s">
        <v>3</v>
      </c>
      <c r="F1972" s="127">
        <v>1484353</v>
      </c>
      <c r="G1972" s="127"/>
      <c r="H1972" s="335" t="s">
        <v>2103</v>
      </c>
      <c r="I1972" s="128">
        <v>0</v>
      </c>
      <c r="J1972" s="128">
        <v>36</v>
      </c>
      <c r="K1972" s="129">
        <f t="shared" si="30"/>
        <v>36</v>
      </c>
      <c r="L1972" s="130" t="s">
        <v>1420</v>
      </c>
    </row>
    <row r="1973" spans="1:12" ht="33.75">
      <c r="A1973" s="334" t="s">
        <v>633</v>
      </c>
      <c r="B1973" s="125" t="str">
        <f>+VLOOKUP(A1973,'[1]LISTA FILTRADO'!$A$2:$B$620,2,FALSE)</f>
        <v>Acreedores</v>
      </c>
      <c r="C1973" s="126">
        <v>42810</v>
      </c>
      <c r="D1973" s="126" t="s">
        <v>3667</v>
      </c>
      <c r="E1973" s="127" t="s">
        <v>3</v>
      </c>
      <c r="F1973" s="127">
        <v>1484590</v>
      </c>
      <c r="G1973" s="127"/>
      <c r="H1973" s="335" t="s">
        <v>3668</v>
      </c>
      <c r="I1973" s="128">
        <v>0</v>
      </c>
      <c r="J1973" s="219">
        <v>1544.8600000000001</v>
      </c>
      <c r="K1973" s="129">
        <f t="shared" si="30"/>
        <v>1544.8600000000001</v>
      </c>
      <c r="L1973" s="130" t="s">
        <v>4099</v>
      </c>
    </row>
    <row r="1974" spans="1:12" ht="33.75">
      <c r="A1974" s="334" t="s">
        <v>633</v>
      </c>
      <c r="B1974" s="125" t="str">
        <f>+VLOOKUP(A1974,'[1]LISTA FILTRADO'!$A$2:$B$620,2,FALSE)</f>
        <v>Acreedores</v>
      </c>
      <c r="C1974" s="126">
        <v>42810</v>
      </c>
      <c r="D1974" s="126" t="s">
        <v>3669</v>
      </c>
      <c r="E1974" s="127" t="s">
        <v>3</v>
      </c>
      <c r="F1974" s="127">
        <v>1484597</v>
      </c>
      <c r="G1974" s="127"/>
      <c r="H1974" s="335" t="s">
        <v>3670</v>
      </c>
      <c r="I1974" s="128">
        <v>0</v>
      </c>
      <c r="J1974" s="128">
        <v>388.44</v>
      </c>
      <c r="K1974" s="129">
        <f t="shared" si="30"/>
        <v>388.44</v>
      </c>
      <c r="L1974" s="130" t="s">
        <v>1420</v>
      </c>
    </row>
    <row r="1975" spans="1:12" ht="22.5">
      <c r="A1975" s="334">
        <v>291</v>
      </c>
      <c r="B1975" s="125" t="str">
        <f>+VLOOKUP(A1975,'[1]LISTA FILTRADO'!$A$2:$B$620,2,FALSE)</f>
        <v>Administradora Boliviana De Carreteras</v>
      </c>
      <c r="C1975" s="126">
        <v>42810</v>
      </c>
      <c r="D1975" s="126" t="s">
        <v>2064</v>
      </c>
      <c r="E1975" s="127" t="s">
        <v>3</v>
      </c>
      <c r="F1975" s="127">
        <v>1484605</v>
      </c>
      <c r="G1975" s="127"/>
      <c r="H1975" s="335" t="s">
        <v>2065</v>
      </c>
      <c r="I1975" s="128">
        <v>0</v>
      </c>
      <c r="J1975" s="128">
        <v>4.84</v>
      </c>
      <c r="K1975" s="129">
        <f t="shared" si="30"/>
        <v>4.84</v>
      </c>
      <c r="L1975" s="130" t="s">
        <v>1420</v>
      </c>
    </row>
    <row r="1976" spans="1:12" ht="33.75">
      <c r="A1976" s="334" t="s">
        <v>626</v>
      </c>
      <c r="B1976" s="125" t="str">
        <f>+VLOOKUP(A1976,'[1]LISTA FILTRADO'!$A$2:$B$620,2,FALSE)</f>
        <v>Dirección General De Programación Y Operaciones Del Tesoro</v>
      </c>
      <c r="C1976" s="126">
        <v>42810</v>
      </c>
      <c r="D1976" s="126" t="s">
        <v>3249</v>
      </c>
      <c r="E1976" s="127" t="s">
        <v>3</v>
      </c>
      <c r="F1976" s="127">
        <v>1484646</v>
      </c>
      <c r="G1976" s="127"/>
      <c r="H1976" s="335" t="s">
        <v>3250</v>
      </c>
      <c r="I1976" s="128">
        <v>0</v>
      </c>
      <c r="J1976" s="128">
        <v>2766.22</v>
      </c>
      <c r="K1976" s="129">
        <f t="shared" si="30"/>
        <v>2766.22</v>
      </c>
      <c r="L1976" s="130" t="s">
        <v>1420</v>
      </c>
    </row>
    <row r="1977" spans="1:12" ht="33.75">
      <c r="A1977" s="334" t="s">
        <v>626</v>
      </c>
      <c r="B1977" s="125" t="str">
        <f>+VLOOKUP(A1977,'[1]LISTA FILTRADO'!$A$2:$B$620,2,FALSE)</f>
        <v>Dirección General De Programación Y Operaciones Del Tesoro</v>
      </c>
      <c r="C1977" s="126">
        <v>42810</v>
      </c>
      <c r="D1977" s="126" t="s">
        <v>3251</v>
      </c>
      <c r="E1977" s="127" t="s">
        <v>3</v>
      </c>
      <c r="F1977" s="127">
        <v>1484648</v>
      </c>
      <c r="G1977" s="127"/>
      <c r="H1977" s="335" t="s">
        <v>3252</v>
      </c>
      <c r="I1977" s="128">
        <v>0</v>
      </c>
      <c r="J1977" s="128">
        <v>5598.62</v>
      </c>
      <c r="K1977" s="129">
        <f t="shared" si="30"/>
        <v>5598.62</v>
      </c>
      <c r="L1977" s="130" t="s">
        <v>1420</v>
      </c>
    </row>
    <row r="1978" spans="1:12" ht="33.75">
      <c r="A1978" s="334" t="s">
        <v>626</v>
      </c>
      <c r="B1978" s="125" t="str">
        <f>+VLOOKUP(A1978,'[1]LISTA FILTRADO'!$A$2:$B$620,2,FALSE)</f>
        <v>Dirección General De Programación Y Operaciones Del Tesoro</v>
      </c>
      <c r="C1978" s="126">
        <v>42810</v>
      </c>
      <c r="D1978" s="126" t="s">
        <v>3253</v>
      </c>
      <c r="E1978" s="127" t="s">
        <v>3</v>
      </c>
      <c r="F1978" s="127">
        <v>1484654</v>
      </c>
      <c r="G1978" s="127"/>
      <c r="H1978" s="335" t="s">
        <v>3254</v>
      </c>
      <c r="I1978" s="128">
        <v>0</v>
      </c>
      <c r="J1978" s="128">
        <v>118020.87</v>
      </c>
      <c r="K1978" s="129">
        <f t="shared" si="30"/>
        <v>118020.87</v>
      </c>
      <c r="L1978" s="130" t="s">
        <v>1420</v>
      </c>
    </row>
    <row r="1979" spans="1:12" ht="33.75">
      <c r="A1979" s="334" t="s">
        <v>626</v>
      </c>
      <c r="B1979" s="125" t="str">
        <f>+VLOOKUP(A1979,'[1]LISTA FILTRADO'!$A$2:$B$620,2,FALSE)</f>
        <v>Dirección General De Programación Y Operaciones Del Tesoro</v>
      </c>
      <c r="C1979" s="126">
        <v>42810</v>
      </c>
      <c r="D1979" s="126" t="s">
        <v>3255</v>
      </c>
      <c r="E1979" s="127" t="s">
        <v>3</v>
      </c>
      <c r="F1979" s="127">
        <v>1484561</v>
      </c>
      <c r="G1979" s="127"/>
      <c r="H1979" s="335" t="s">
        <v>3256</v>
      </c>
      <c r="I1979" s="128">
        <v>0</v>
      </c>
      <c r="J1979" s="128">
        <v>3136</v>
      </c>
      <c r="K1979" s="129">
        <f t="shared" si="30"/>
        <v>3136</v>
      </c>
      <c r="L1979" s="130" t="s">
        <v>1420</v>
      </c>
    </row>
    <row r="1980" spans="1:12" ht="33.75">
      <c r="A1980" s="334">
        <v>586</v>
      </c>
      <c r="B1980" s="125" t="str">
        <f>+VLOOKUP(A1980,'[1]LISTA FILTRADO'!$A$2:$B$620,2,FALSE)</f>
        <v>Empresa Azucarera San Buenaventura</v>
      </c>
      <c r="C1980" s="126">
        <v>42810</v>
      </c>
      <c r="D1980" s="126" t="s">
        <v>2758</v>
      </c>
      <c r="E1980" s="127" t="s">
        <v>3</v>
      </c>
      <c r="F1980" s="127">
        <v>1484604</v>
      </c>
      <c r="G1980" s="127"/>
      <c r="H1980" s="335" t="s">
        <v>2759</v>
      </c>
      <c r="I1980" s="128">
        <v>0</v>
      </c>
      <c r="J1980" s="128">
        <v>9.25</v>
      </c>
      <c r="K1980" s="129">
        <f t="shared" si="30"/>
        <v>9.25</v>
      </c>
      <c r="L1980" s="130" t="s">
        <v>1420</v>
      </c>
    </row>
    <row r="1981" spans="1:12" ht="33.75">
      <c r="A1981" s="334" t="s">
        <v>626</v>
      </c>
      <c r="B1981" s="125" t="str">
        <f>+VLOOKUP(A1981,'[1]LISTA FILTRADO'!$A$2:$B$620,2,FALSE)</f>
        <v>Dirección General De Programación Y Operaciones Del Tesoro</v>
      </c>
      <c r="C1981" s="126">
        <v>42810</v>
      </c>
      <c r="D1981" s="126" t="s">
        <v>3257</v>
      </c>
      <c r="E1981" s="127" t="s">
        <v>3</v>
      </c>
      <c r="F1981" s="127">
        <v>1484624</v>
      </c>
      <c r="G1981" s="127"/>
      <c r="H1981" s="335" t="s">
        <v>3258</v>
      </c>
      <c r="I1981" s="128">
        <v>0</v>
      </c>
      <c r="J1981" s="128">
        <v>12984.14</v>
      </c>
      <c r="K1981" s="129">
        <f t="shared" si="30"/>
        <v>12984.14</v>
      </c>
      <c r="L1981" s="130" t="s">
        <v>1420</v>
      </c>
    </row>
    <row r="1982" spans="1:12" ht="22.5">
      <c r="A1982" s="334">
        <v>291</v>
      </c>
      <c r="B1982" s="125" t="str">
        <f>+VLOOKUP(A1982,'[1]LISTA FILTRADO'!$A$2:$B$620,2,FALSE)</f>
        <v>Administradora Boliviana De Carreteras</v>
      </c>
      <c r="C1982" s="126">
        <v>42810</v>
      </c>
      <c r="D1982" s="126" t="s">
        <v>2066</v>
      </c>
      <c r="E1982" s="127" t="s">
        <v>3</v>
      </c>
      <c r="F1982" s="127">
        <v>1484636</v>
      </c>
      <c r="G1982" s="127"/>
      <c r="H1982" s="335" t="s">
        <v>2067</v>
      </c>
      <c r="I1982" s="128">
        <v>0</v>
      </c>
      <c r="J1982" s="128">
        <v>1.03</v>
      </c>
      <c r="K1982" s="129">
        <f t="shared" si="30"/>
        <v>1.03</v>
      </c>
      <c r="L1982" s="130" t="s">
        <v>1420</v>
      </c>
    </row>
    <row r="1983" spans="1:12" ht="22.5">
      <c r="A1983" s="334">
        <v>574</v>
      </c>
      <c r="B1983" s="125" t="str">
        <f>+VLOOKUP(A1983,'[1]LISTA FILTRADO'!$A$2:$B$620,2,FALSE)</f>
        <v>Lácteos De Bolivia</v>
      </c>
      <c r="C1983" s="126">
        <v>42810</v>
      </c>
      <c r="D1983" s="126" t="s">
        <v>2701</v>
      </c>
      <c r="E1983" s="127" t="s">
        <v>3</v>
      </c>
      <c r="F1983" s="127">
        <v>1484647</v>
      </c>
      <c r="G1983" s="127"/>
      <c r="H1983" s="335" t="s">
        <v>2702</v>
      </c>
      <c r="I1983" s="128">
        <v>0</v>
      </c>
      <c r="J1983" s="128">
        <v>200</v>
      </c>
      <c r="K1983" s="129">
        <f t="shared" si="30"/>
        <v>200</v>
      </c>
      <c r="L1983" s="130" t="s">
        <v>1420</v>
      </c>
    </row>
    <row r="1984" spans="1:12" ht="22.5">
      <c r="A1984" s="334">
        <v>590</v>
      </c>
      <c r="B1984" s="125" t="str">
        <f>+VLOOKUP(A1984,'[1]LISTA FILTRADO'!$A$2:$B$620,2,FALSE)</f>
        <v>Empresa Pública "Quipus"</v>
      </c>
      <c r="C1984" s="126">
        <v>42810</v>
      </c>
      <c r="D1984" s="126" t="s">
        <v>2764</v>
      </c>
      <c r="E1984" s="127" t="s">
        <v>3</v>
      </c>
      <c r="F1984" s="127">
        <v>1484668</v>
      </c>
      <c r="G1984" s="127"/>
      <c r="H1984" s="335" t="s">
        <v>2765</v>
      </c>
      <c r="I1984" s="128">
        <v>0</v>
      </c>
      <c r="J1984" s="128">
        <v>500</v>
      </c>
      <c r="K1984" s="129">
        <f t="shared" si="30"/>
        <v>500</v>
      </c>
      <c r="L1984" s="130" t="s">
        <v>1420</v>
      </c>
    </row>
    <row r="1985" spans="1:12" ht="33.75">
      <c r="A1985" s="334" t="s">
        <v>626</v>
      </c>
      <c r="B1985" s="125" t="str">
        <f>+VLOOKUP(A1985,'[1]LISTA FILTRADO'!$A$2:$B$620,2,FALSE)</f>
        <v>Dirección General De Programación Y Operaciones Del Tesoro</v>
      </c>
      <c r="C1985" s="126">
        <v>42810</v>
      </c>
      <c r="D1985" s="126" t="s">
        <v>3259</v>
      </c>
      <c r="E1985" s="127" t="s">
        <v>3</v>
      </c>
      <c r="F1985" s="127">
        <v>1484695</v>
      </c>
      <c r="G1985" s="127"/>
      <c r="H1985" s="335" t="s">
        <v>3260</v>
      </c>
      <c r="I1985" s="128">
        <v>0</v>
      </c>
      <c r="J1985" s="128">
        <v>180</v>
      </c>
      <c r="K1985" s="129">
        <f t="shared" si="30"/>
        <v>180</v>
      </c>
      <c r="L1985" s="130" t="s">
        <v>1420</v>
      </c>
    </row>
    <row r="1986" spans="1:12" ht="33.75">
      <c r="A1986" s="334" t="s">
        <v>626</v>
      </c>
      <c r="B1986" s="125" t="str">
        <f>+VLOOKUP(A1986,'[1]LISTA FILTRADO'!$A$2:$B$620,2,FALSE)</f>
        <v>Dirección General De Programación Y Operaciones Del Tesoro</v>
      </c>
      <c r="C1986" s="126">
        <v>42810</v>
      </c>
      <c r="D1986" s="126" t="s">
        <v>3261</v>
      </c>
      <c r="E1986" s="127" t="s">
        <v>3</v>
      </c>
      <c r="F1986" s="127">
        <v>1484736</v>
      </c>
      <c r="G1986" s="127"/>
      <c r="H1986" s="335" t="s">
        <v>3262</v>
      </c>
      <c r="I1986" s="128">
        <v>0</v>
      </c>
      <c r="J1986" s="128">
        <v>180</v>
      </c>
      <c r="K1986" s="129">
        <f t="shared" si="30"/>
        <v>180</v>
      </c>
      <c r="L1986" s="130" t="s">
        <v>1420</v>
      </c>
    </row>
    <row r="1987" spans="1:12" ht="22.5">
      <c r="A1987" s="334">
        <v>574</v>
      </c>
      <c r="B1987" s="125" t="str">
        <f>+VLOOKUP(A1987,'[1]LISTA FILTRADO'!$A$2:$B$620,2,FALSE)</f>
        <v>Lácteos De Bolivia</v>
      </c>
      <c r="C1987" s="126">
        <v>42810</v>
      </c>
      <c r="D1987" s="126" t="s">
        <v>2703</v>
      </c>
      <c r="E1987" s="127" t="s">
        <v>3</v>
      </c>
      <c r="F1987" s="127">
        <v>1484759</v>
      </c>
      <c r="G1987" s="127"/>
      <c r="H1987" s="335" t="s">
        <v>2704</v>
      </c>
      <c r="I1987" s="128">
        <v>0</v>
      </c>
      <c r="J1987" s="128">
        <v>2916.27</v>
      </c>
      <c r="K1987" s="129">
        <f t="shared" si="30"/>
        <v>2916.27</v>
      </c>
      <c r="L1987" s="130" t="s">
        <v>1420</v>
      </c>
    </row>
    <row r="1988" spans="1:12" ht="33.75">
      <c r="A1988" s="334" t="s">
        <v>626</v>
      </c>
      <c r="B1988" s="125" t="str">
        <f>+VLOOKUP(A1988,'[1]LISTA FILTRADO'!$A$2:$B$620,2,FALSE)</f>
        <v>Dirección General De Programación Y Operaciones Del Tesoro</v>
      </c>
      <c r="C1988" s="126">
        <v>42810</v>
      </c>
      <c r="D1988" s="126" t="s">
        <v>3263</v>
      </c>
      <c r="E1988" s="127" t="s">
        <v>3</v>
      </c>
      <c r="F1988" s="127">
        <v>1484779</v>
      </c>
      <c r="G1988" s="127"/>
      <c r="H1988" s="335" t="s">
        <v>3264</v>
      </c>
      <c r="I1988" s="128">
        <v>0</v>
      </c>
      <c r="J1988" s="128">
        <v>297.23</v>
      </c>
      <c r="K1988" s="129">
        <f t="shared" si="30"/>
        <v>297.23</v>
      </c>
      <c r="L1988" s="130" t="s">
        <v>1420</v>
      </c>
    </row>
    <row r="1989" spans="1:12" ht="33.75">
      <c r="A1989" s="334" t="s">
        <v>626</v>
      </c>
      <c r="B1989" s="125" t="str">
        <f>+VLOOKUP(A1989,'[1]LISTA FILTRADO'!$A$2:$B$620,2,FALSE)</f>
        <v>Dirección General De Programación Y Operaciones Del Tesoro</v>
      </c>
      <c r="C1989" s="126">
        <v>42810</v>
      </c>
      <c r="D1989" s="126" t="s">
        <v>3265</v>
      </c>
      <c r="E1989" s="127" t="s">
        <v>3</v>
      </c>
      <c r="F1989" s="127">
        <v>1484801</v>
      </c>
      <c r="G1989" s="127"/>
      <c r="H1989" s="335" t="s">
        <v>3266</v>
      </c>
      <c r="I1989" s="128">
        <v>0</v>
      </c>
      <c r="J1989" s="128">
        <v>370</v>
      </c>
      <c r="K1989" s="129">
        <f t="shared" si="30"/>
        <v>370</v>
      </c>
      <c r="L1989" s="130" t="s">
        <v>1420</v>
      </c>
    </row>
    <row r="1990" spans="1:12" ht="33.75">
      <c r="A1990" s="334" t="s">
        <v>626</v>
      </c>
      <c r="B1990" s="125" t="str">
        <f>+VLOOKUP(A1990,'[1]LISTA FILTRADO'!$A$2:$B$620,2,FALSE)</f>
        <v>Dirección General De Programación Y Operaciones Del Tesoro</v>
      </c>
      <c r="C1990" s="126">
        <v>42810</v>
      </c>
      <c r="D1990" s="126" t="s">
        <v>3267</v>
      </c>
      <c r="E1990" s="127" t="s">
        <v>3</v>
      </c>
      <c r="F1990" s="127">
        <v>1484834</v>
      </c>
      <c r="G1990" s="127"/>
      <c r="H1990" s="335" t="s">
        <v>3268</v>
      </c>
      <c r="I1990" s="128">
        <v>0</v>
      </c>
      <c r="J1990" s="128">
        <v>1650</v>
      </c>
      <c r="K1990" s="129">
        <f t="shared" si="30"/>
        <v>1650</v>
      </c>
      <c r="L1990" s="130" t="s">
        <v>1420</v>
      </c>
    </row>
    <row r="1991" spans="1:12" ht="33.75">
      <c r="A1991" s="334" t="s">
        <v>626</v>
      </c>
      <c r="B1991" s="125" t="str">
        <f>+VLOOKUP(A1991,'[1]LISTA FILTRADO'!$A$2:$B$620,2,FALSE)</f>
        <v>Dirección General De Programación Y Operaciones Del Tesoro</v>
      </c>
      <c r="C1991" s="126">
        <v>42810</v>
      </c>
      <c r="D1991" s="126" t="s">
        <v>3269</v>
      </c>
      <c r="E1991" s="127" t="s">
        <v>3</v>
      </c>
      <c r="F1991" s="127">
        <v>1484836</v>
      </c>
      <c r="G1991" s="127"/>
      <c r="H1991" s="335" t="s">
        <v>3268</v>
      </c>
      <c r="I1991" s="128">
        <v>0</v>
      </c>
      <c r="J1991" s="128">
        <v>43.92</v>
      </c>
      <c r="K1991" s="129">
        <f t="shared" si="30"/>
        <v>43.92</v>
      </c>
      <c r="L1991" s="130" t="s">
        <v>1420</v>
      </c>
    </row>
    <row r="1992" spans="1:12" ht="33.75">
      <c r="A1992" s="334" t="s">
        <v>626</v>
      </c>
      <c r="B1992" s="125" t="str">
        <f>+VLOOKUP(A1992,'[1]LISTA FILTRADO'!$A$2:$B$620,2,FALSE)</f>
        <v>Dirección General De Programación Y Operaciones Del Tesoro</v>
      </c>
      <c r="C1992" s="126">
        <v>42810</v>
      </c>
      <c r="D1992" s="126" t="s">
        <v>3270</v>
      </c>
      <c r="E1992" s="127" t="s">
        <v>3</v>
      </c>
      <c r="F1992" s="127">
        <v>1484837</v>
      </c>
      <c r="G1992" s="127"/>
      <c r="H1992" s="335" t="s">
        <v>3268</v>
      </c>
      <c r="I1992" s="128">
        <v>0</v>
      </c>
      <c r="J1992" s="128">
        <v>475</v>
      </c>
      <c r="K1992" s="129">
        <f t="shared" si="30"/>
        <v>475</v>
      </c>
      <c r="L1992" s="130" t="s">
        <v>1420</v>
      </c>
    </row>
    <row r="1993" spans="1:12" ht="33.75">
      <c r="A1993" s="334" t="s">
        <v>626</v>
      </c>
      <c r="B1993" s="125" t="str">
        <f>+VLOOKUP(A1993,'[1]LISTA FILTRADO'!$A$2:$B$620,2,FALSE)</f>
        <v>Dirección General De Programación Y Operaciones Del Tesoro</v>
      </c>
      <c r="C1993" s="126">
        <v>42810</v>
      </c>
      <c r="D1993" s="126" t="s">
        <v>3271</v>
      </c>
      <c r="E1993" s="127" t="s">
        <v>3</v>
      </c>
      <c r="F1993" s="127">
        <v>1484838</v>
      </c>
      <c r="G1993" s="127"/>
      <c r="H1993" s="335" t="s">
        <v>3268</v>
      </c>
      <c r="I1993" s="128">
        <v>0</v>
      </c>
      <c r="J1993" s="128">
        <v>65</v>
      </c>
      <c r="K1993" s="129">
        <f t="shared" ref="K1993:K2056" si="31">+I1993+J1993</f>
        <v>65</v>
      </c>
      <c r="L1993" s="130" t="s">
        <v>1420</v>
      </c>
    </row>
    <row r="1994" spans="1:12" ht="33.75">
      <c r="A1994" s="334" t="s">
        <v>626</v>
      </c>
      <c r="B1994" s="125" t="str">
        <f>+VLOOKUP(A1994,'[1]LISTA FILTRADO'!$A$2:$B$620,2,FALSE)</f>
        <v>Dirección General De Programación Y Operaciones Del Tesoro</v>
      </c>
      <c r="C1994" s="126">
        <v>42810</v>
      </c>
      <c r="D1994" s="126" t="s">
        <v>3272</v>
      </c>
      <c r="E1994" s="127" t="s">
        <v>3</v>
      </c>
      <c r="F1994" s="127">
        <v>1484839</v>
      </c>
      <c r="G1994" s="127"/>
      <c r="H1994" s="335" t="s">
        <v>3268</v>
      </c>
      <c r="I1994" s="128">
        <v>0</v>
      </c>
      <c r="J1994" s="128">
        <v>571.80999999999995</v>
      </c>
      <c r="K1994" s="129">
        <f t="shared" si="31"/>
        <v>571.80999999999995</v>
      </c>
      <c r="L1994" s="130" t="s">
        <v>1420</v>
      </c>
    </row>
    <row r="1995" spans="1:12" ht="33.75">
      <c r="A1995" s="334" t="s">
        <v>626</v>
      </c>
      <c r="B1995" s="125" t="str">
        <f>+VLOOKUP(A1995,'[1]LISTA FILTRADO'!$A$2:$B$620,2,FALSE)</f>
        <v>Dirección General De Programación Y Operaciones Del Tesoro</v>
      </c>
      <c r="C1995" s="126">
        <v>42810</v>
      </c>
      <c r="D1995" s="126" t="s">
        <v>3273</v>
      </c>
      <c r="E1995" s="127" t="s">
        <v>3</v>
      </c>
      <c r="F1995" s="127">
        <v>1484841</v>
      </c>
      <c r="G1995" s="127"/>
      <c r="H1995" s="335" t="s">
        <v>3274</v>
      </c>
      <c r="I1995" s="128">
        <v>0</v>
      </c>
      <c r="J1995" s="128">
        <v>103.8</v>
      </c>
      <c r="K1995" s="129">
        <f t="shared" si="31"/>
        <v>103.8</v>
      </c>
      <c r="L1995" s="130" t="s">
        <v>1420</v>
      </c>
    </row>
    <row r="1996" spans="1:12" ht="33.75">
      <c r="A1996" s="334" t="s">
        <v>626</v>
      </c>
      <c r="B1996" s="125" t="str">
        <f>+VLOOKUP(A1996,'[1]LISTA FILTRADO'!$A$2:$B$620,2,FALSE)</f>
        <v>Dirección General De Programación Y Operaciones Del Tesoro</v>
      </c>
      <c r="C1996" s="126">
        <v>42811</v>
      </c>
      <c r="D1996" s="126" t="s">
        <v>4000</v>
      </c>
      <c r="E1996" s="127" t="s">
        <v>3</v>
      </c>
      <c r="F1996" s="127">
        <v>1485040</v>
      </c>
      <c r="G1996" s="127"/>
      <c r="H1996" s="335" t="s">
        <v>4001</v>
      </c>
      <c r="I1996" s="128">
        <v>0</v>
      </c>
      <c r="J1996" s="128">
        <v>17501.400000000001</v>
      </c>
      <c r="K1996" s="129">
        <f t="shared" si="31"/>
        <v>17501.400000000001</v>
      </c>
      <c r="L1996" s="130" t="s">
        <v>1420</v>
      </c>
    </row>
    <row r="1997" spans="1:12" ht="33.75">
      <c r="A1997" s="334" t="s">
        <v>626</v>
      </c>
      <c r="B1997" s="125" t="str">
        <f>+VLOOKUP(A1997,'[1]LISTA FILTRADO'!$A$2:$B$620,2,FALSE)</f>
        <v>Dirección General De Programación Y Operaciones Del Tesoro</v>
      </c>
      <c r="C1997" s="126">
        <v>42811</v>
      </c>
      <c r="D1997" s="126" t="s">
        <v>4002</v>
      </c>
      <c r="E1997" s="127" t="s">
        <v>3</v>
      </c>
      <c r="F1997" s="127">
        <v>1485041</v>
      </c>
      <c r="G1997" s="127"/>
      <c r="H1997" s="335" t="s">
        <v>4003</v>
      </c>
      <c r="I1997" s="128">
        <v>0</v>
      </c>
      <c r="J1997" s="128">
        <v>5085.8999999999996</v>
      </c>
      <c r="K1997" s="129">
        <f t="shared" si="31"/>
        <v>5085.8999999999996</v>
      </c>
      <c r="L1997" s="130" t="s">
        <v>1420</v>
      </c>
    </row>
    <row r="1998" spans="1:12" ht="33.75">
      <c r="A1998" s="334">
        <v>86</v>
      </c>
      <c r="B1998" s="125" t="str">
        <f>+VLOOKUP(A1998,'[1]LISTA FILTRADO'!$A$2:$B$620,2,FALSE)</f>
        <v>Ministerio De Medio Ambiente Y Agua</v>
      </c>
      <c r="C1998" s="126">
        <v>42811</v>
      </c>
      <c r="D1998" s="126" t="s">
        <v>1903</v>
      </c>
      <c r="E1998" s="127" t="s">
        <v>3</v>
      </c>
      <c r="F1998" s="127">
        <v>1485077</v>
      </c>
      <c r="G1998" s="127"/>
      <c r="H1998" s="335" t="s">
        <v>1904</v>
      </c>
      <c r="I1998" s="128">
        <v>0</v>
      </c>
      <c r="J1998" s="128">
        <v>13791.21</v>
      </c>
      <c r="K1998" s="129">
        <f t="shared" si="31"/>
        <v>13791.21</v>
      </c>
      <c r="L1998" s="130" t="s">
        <v>1420</v>
      </c>
    </row>
    <row r="1999" spans="1:12" ht="33.75">
      <c r="A1999" s="334">
        <v>163</v>
      </c>
      <c r="B1999" s="125" t="str">
        <f>+VLOOKUP(A1999,'[1]LISTA FILTRADO'!$A$2:$B$620,2,FALSE)</f>
        <v>Agencia Nacional De Hidrocarburos</v>
      </c>
      <c r="C1999" s="126">
        <v>42811</v>
      </c>
      <c r="D1999" s="126" t="s">
        <v>1947</v>
      </c>
      <c r="E1999" s="127" t="s">
        <v>3</v>
      </c>
      <c r="F1999" s="127">
        <v>1485087</v>
      </c>
      <c r="G1999" s="127"/>
      <c r="H1999" s="335" t="s">
        <v>1948</v>
      </c>
      <c r="I1999" s="128">
        <v>0</v>
      </c>
      <c r="J1999" s="128">
        <v>18</v>
      </c>
      <c r="K1999" s="129">
        <f t="shared" si="31"/>
        <v>18</v>
      </c>
      <c r="L1999" s="130" t="s">
        <v>1420</v>
      </c>
    </row>
    <row r="2000" spans="1:12" ht="33.75">
      <c r="A2000" s="125" t="s">
        <v>626</v>
      </c>
      <c r="B2000" s="125" t="str">
        <f>+VLOOKUP(A2000,'[1]LISTA FILTRADO'!$A$2:$B$620,2,FALSE)</f>
        <v>Dirección General De Programación Y Operaciones Del Tesoro</v>
      </c>
      <c r="C2000" s="126">
        <v>42811</v>
      </c>
      <c r="D2000" s="126" t="s">
        <v>2140</v>
      </c>
      <c r="E2000" s="127" t="s">
        <v>3</v>
      </c>
      <c r="F2000" s="127">
        <v>1485092</v>
      </c>
      <c r="G2000" s="127"/>
      <c r="H2000" s="335" t="s">
        <v>2141</v>
      </c>
      <c r="I2000" s="128">
        <v>0</v>
      </c>
      <c r="J2000" s="128">
        <v>122015.15</v>
      </c>
      <c r="K2000" s="129">
        <f t="shared" si="31"/>
        <v>122015.15</v>
      </c>
      <c r="L2000" s="130" t="s">
        <v>1420</v>
      </c>
    </row>
    <row r="2001" spans="1:12" ht="33.75">
      <c r="A2001" s="334">
        <v>287</v>
      </c>
      <c r="B2001" s="125" t="str">
        <f>+VLOOKUP(A2001,'[1]LISTA FILTRADO'!$A$2:$B$620,2,FALSE)</f>
        <v>Fondo Nacional De Inversión Productiva Y Social</v>
      </c>
      <c r="C2001" s="126">
        <v>42811</v>
      </c>
      <c r="D2001" s="126" t="s">
        <v>2003</v>
      </c>
      <c r="E2001" s="127" t="s">
        <v>3</v>
      </c>
      <c r="F2001" s="127">
        <v>1485093</v>
      </c>
      <c r="G2001" s="127"/>
      <c r="H2001" s="335" t="s">
        <v>2004</v>
      </c>
      <c r="I2001" s="128">
        <v>0</v>
      </c>
      <c r="J2001" s="128">
        <v>98138.19</v>
      </c>
      <c r="K2001" s="129">
        <f t="shared" si="31"/>
        <v>98138.19</v>
      </c>
      <c r="L2001" s="130" t="s">
        <v>1420</v>
      </c>
    </row>
    <row r="2002" spans="1:12" ht="33.75">
      <c r="A2002" s="334" t="s">
        <v>626</v>
      </c>
      <c r="B2002" s="125" t="str">
        <f>+VLOOKUP(A2002,'[1]LISTA FILTRADO'!$A$2:$B$620,2,FALSE)</f>
        <v>Dirección General De Programación Y Operaciones Del Tesoro</v>
      </c>
      <c r="C2002" s="126">
        <v>42811</v>
      </c>
      <c r="D2002" s="126" t="s">
        <v>3275</v>
      </c>
      <c r="E2002" s="127" t="s">
        <v>3</v>
      </c>
      <c r="F2002" s="127">
        <v>1485030</v>
      </c>
      <c r="G2002" s="127"/>
      <c r="H2002" s="335" t="s">
        <v>3276</v>
      </c>
      <c r="I2002" s="128">
        <v>0</v>
      </c>
      <c r="J2002" s="128">
        <v>1000</v>
      </c>
      <c r="K2002" s="129">
        <f t="shared" si="31"/>
        <v>1000</v>
      </c>
      <c r="L2002" s="130" t="s">
        <v>1420</v>
      </c>
    </row>
    <row r="2003" spans="1:12" ht="33.75">
      <c r="A2003" s="334" t="s">
        <v>626</v>
      </c>
      <c r="B2003" s="125" t="str">
        <f>+VLOOKUP(A2003,'[1]LISTA FILTRADO'!$A$2:$B$620,2,FALSE)</f>
        <v>Dirección General De Programación Y Operaciones Del Tesoro</v>
      </c>
      <c r="C2003" s="126">
        <v>42811</v>
      </c>
      <c r="D2003" s="126" t="s">
        <v>3277</v>
      </c>
      <c r="E2003" s="127" t="s">
        <v>3</v>
      </c>
      <c r="F2003" s="127">
        <v>1485074</v>
      </c>
      <c r="G2003" s="127"/>
      <c r="H2003" s="335" t="s">
        <v>3278</v>
      </c>
      <c r="I2003" s="128">
        <v>0</v>
      </c>
      <c r="J2003" s="128">
        <v>172.2</v>
      </c>
      <c r="K2003" s="129">
        <f t="shared" si="31"/>
        <v>172.2</v>
      </c>
      <c r="L2003" s="130" t="s">
        <v>1420</v>
      </c>
    </row>
    <row r="2004" spans="1:12" ht="33.75">
      <c r="A2004" s="334" t="s">
        <v>626</v>
      </c>
      <c r="B2004" s="125" t="str">
        <f>+VLOOKUP(A2004,'[1]LISTA FILTRADO'!$A$2:$B$620,2,FALSE)</f>
        <v>Dirección General De Programación Y Operaciones Del Tesoro</v>
      </c>
      <c r="C2004" s="126">
        <v>42811</v>
      </c>
      <c r="D2004" s="126" t="s">
        <v>3279</v>
      </c>
      <c r="E2004" s="127" t="s">
        <v>3</v>
      </c>
      <c r="F2004" s="127">
        <v>1485106</v>
      </c>
      <c r="G2004" s="127"/>
      <c r="H2004" s="335" t="s">
        <v>3280</v>
      </c>
      <c r="I2004" s="128">
        <v>0</v>
      </c>
      <c r="J2004" s="128">
        <v>3540.48</v>
      </c>
      <c r="K2004" s="129">
        <f t="shared" si="31"/>
        <v>3540.48</v>
      </c>
      <c r="L2004" s="130" t="s">
        <v>1420</v>
      </c>
    </row>
    <row r="2005" spans="1:12" ht="33.75">
      <c r="A2005" s="334" t="s">
        <v>626</v>
      </c>
      <c r="B2005" s="125" t="str">
        <f>+VLOOKUP(A2005,'[1]LISTA FILTRADO'!$A$2:$B$620,2,FALSE)</f>
        <v>Dirección General De Programación Y Operaciones Del Tesoro</v>
      </c>
      <c r="C2005" s="126">
        <v>42811</v>
      </c>
      <c r="D2005" s="126" t="s">
        <v>3281</v>
      </c>
      <c r="E2005" s="127" t="s">
        <v>3</v>
      </c>
      <c r="F2005" s="127">
        <v>1485139</v>
      </c>
      <c r="G2005" s="127"/>
      <c r="H2005" s="335" t="s">
        <v>3282</v>
      </c>
      <c r="I2005" s="128">
        <v>0</v>
      </c>
      <c r="J2005" s="128">
        <v>945</v>
      </c>
      <c r="K2005" s="129">
        <f t="shared" si="31"/>
        <v>945</v>
      </c>
      <c r="L2005" s="130" t="s">
        <v>1420</v>
      </c>
    </row>
    <row r="2006" spans="1:12" ht="33.75">
      <c r="A2006" s="334" t="s">
        <v>626</v>
      </c>
      <c r="B2006" s="125" t="str">
        <f>+VLOOKUP(A2006,'[1]LISTA FILTRADO'!$A$2:$B$620,2,FALSE)</f>
        <v>Dirección General De Programación Y Operaciones Del Tesoro</v>
      </c>
      <c r="C2006" s="126">
        <v>42811</v>
      </c>
      <c r="D2006" s="126" t="s">
        <v>3283</v>
      </c>
      <c r="E2006" s="127" t="s">
        <v>3</v>
      </c>
      <c r="F2006" s="127">
        <v>1485199</v>
      </c>
      <c r="G2006" s="127"/>
      <c r="H2006" s="335" t="s">
        <v>3284</v>
      </c>
      <c r="I2006" s="128">
        <v>0</v>
      </c>
      <c r="J2006" s="128">
        <v>182.73</v>
      </c>
      <c r="K2006" s="129">
        <f t="shared" si="31"/>
        <v>182.73</v>
      </c>
      <c r="L2006" s="130" t="s">
        <v>1420</v>
      </c>
    </row>
    <row r="2007" spans="1:12" ht="33.75">
      <c r="A2007" s="334">
        <v>287</v>
      </c>
      <c r="B2007" s="125" t="str">
        <f>+VLOOKUP(A2007,'[1]LISTA FILTRADO'!$A$2:$B$620,2,FALSE)</f>
        <v>Fondo Nacional De Inversión Productiva Y Social</v>
      </c>
      <c r="C2007" s="126">
        <v>42814</v>
      </c>
      <c r="D2007" s="126" t="s">
        <v>2005</v>
      </c>
      <c r="E2007" s="127" t="s">
        <v>3</v>
      </c>
      <c r="F2007" s="127">
        <v>1485521</v>
      </c>
      <c r="G2007" s="127"/>
      <c r="H2007" s="335" t="s">
        <v>2006</v>
      </c>
      <c r="I2007" s="128">
        <v>0</v>
      </c>
      <c r="J2007" s="128">
        <v>3000</v>
      </c>
      <c r="K2007" s="129">
        <f t="shared" si="31"/>
        <v>3000</v>
      </c>
      <c r="L2007" s="130" t="s">
        <v>1420</v>
      </c>
    </row>
    <row r="2008" spans="1:12" ht="22.5">
      <c r="A2008" s="334">
        <v>513</v>
      </c>
      <c r="B2008" s="125" t="str">
        <f>+VLOOKUP(A2008,'[1]LISTA FILTRADO'!$A$2:$B$620,2,FALSE)</f>
        <v>Yacimientos Petrolíferos Fiscales Bolivianos</v>
      </c>
      <c r="C2008" s="126">
        <v>42814</v>
      </c>
      <c r="D2008" s="126" t="s">
        <v>2662</v>
      </c>
      <c r="E2008" s="127" t="s">
        <v>3</v>
      </c>
      <c r="F2008" s="127">
        <v>1485527</v>
      </c>
      <c r="G2008" s="127"/>
      <c r="H2008" s="335" t="s">
        <v>2663</v>
      </c>
      <c r="I2008" s="128">
        <v>0</v>
      </c>
      <c r="J2008" s="128">
        <v>159923.10999999999</v>
      </c>
      <c r="K2008" s="129">
        <f t="shared" si="31"/>
        <v>159923.10999999999</v>
      </c>
      <c r="L2008" s="130" t="s">
        <v>1420</v>
      </c>
    </row>
    <row r="2009" spans="1:12" ht="33.75">
      <c r="A2009" s="334" t="s">
        <v>626</v>
      </c>
      <c r="B2009" s="125" t="str">
        <f>+VLOOKUP(A2009,'[1]LISTA FILTRADO'!$A$2:$B$620,2,FALSE)</f>
        <v>Dirección General De Programación Y Operaciones Del Tesoro</v>
      </c>
      <c r="C2009" s="126">
        <v>42814</v>
      </c>
      <c r="D2009" s="126" t="s">
        <v>3285</v>
      </c>
      <c r="E2009" s="127" t="s">
        <v>3</v>
      </c>
      <c r="F2009" s="127">
        <v>1485465</v>
      </c>
      <c r="G2009" s="127"/>
      <c r="H2009" s="335" t="s">
        <v>3286</v>
      </c>
      <c r="I2009" s="128">
        <v>0</v>
      </c>
      <c r="J2009" s="128">
        <v>70</v>
      </c>
      <c r="K2009" s="129">
        <f t="shared" si="31"/>
        <v>70</v>
      </c>
      <c r="L2009" s="130" t="s">
        <v>1420</v>
      </c>
    </row>
    <row r="2010" spans="1:12" ht="33.75">
      <c r="A2010" s="334" t="s">
        <v>626</v>
      </c>
      <c r="B2010" s="125" t="str">
        <f>+VLOOKUP(A2010,'[1]LISTA FILTRADO'!$A$2:$B$620,2,FALSE)</f>
        <v>Dirección General De Programación Y Operaciones Del Tesoro</v>
      </c>
      <c r="C2010" s="126">
        <v>42814</v>
      </c>
      <c r="D2010" s="126" t="s">
        <v>3287</v>
      </c>
      <c r="E2010" s="127" t="s">
        <v>3</v>
      </c>
      <c r="F2010" s="127">
        <v>1485466</v>
      </c>
      <c r="G2010" s="127"/>
      <c r="H2010" s="335" t="s">
        <v>3288</v>
      </c>
      <c r="I2010" s="128">
        <v>0</v>
      </c>
      <c r="J2010" s="128">
        <v>593.38</v>
      </c>
      <c r="K2010" s="129">
        <f t="shared" si="31"/>
        <v>593.38</v>
      </c>
      <c r="L2010" s="130" t="s">
        <v>1420</v>
      </c>
    </row>
    <row r="2011" spans="1:12" ht="22.5">
      <c r="A2011" s="334">
        <v>574</v>
      </c>
      <c r="B2011" s="125" t="str">
        <f>+VLOOKUP(A2011,'[1]LISTA FILTRADO'!$A$2:$B$620,2,FALSE)</f>
        <v>Lácteos De Bolivia</v>
      </c>
      <c r="C2011" s="126">
        <v>42814</v>
      </c>
      <c r="D2011" s="126" t="s">
        <v>2705</v>
      </c>
      <c r="E2011" s="127" t="s">
        <v>3</v>
      </c>
      <c r="F2011" s="127">
        <v>1485472</v>
      </c>
      <c r="G2011" s="127"/>
      <c r="H2011" s="335" t="s">
        <v>2706</v>
      </c>
      <c r="I2011" s="128">
        <v>0</v>
      </c>
      <c r="J2011" s="128">
        <v>3280</v>
      </c>
      <c r="K2011" s="129">
        <f t="shared" si="31"/>
        <v>3280</v>
      </c>
      <c r="L2011" s="130" t="s">
        <v>1420</v>
      </c>
    </row>
    <row r="2012" spans="1:12" ht="33.75">
      <c r="A2012" s="334" t="s">
        <v>626</v>
      </c>
      <c r="B2012" s="125" t="str">
        <f>+VLOOKUP(A2012,'[1]LISTA FILTRADO'!$A$2:$B$620,2,FALSE)</f>
        <v>Dirección General De Programación Y Operaciones Del Tesoro</v>
      </c>
      <c r="C2012" s="126">
        <v>42814</v>
      </c>
      <c r="D2012" s="126" t="s">
        <v>3289</v>
      </c>
      <c r="E2012" s="127" t="s">
        <v>3</v>
      </c>
      <c r="F2012" s="127">
        <v>1485483</v>
      </c>
      <c r="G2012" s="127"/>
      <c r="H2012" s="335" t="s">
        <v>3290</v>
      </c>
      <c r="I2012" s="128">
        <v>0</v>
      </c>
      <c r="J2012" s="128">
        <v>3308.13</v>
      </c>
      <c r="K2012" s="129">
        <f t="shared" si="31"/>
        <v>3308.13</v>
      </c>
      <c r="L2012" s="130" t="s">
        <v>1420</v>
      </c>
    </row>
    <row r="2013" spans="1:12" ht="33.75">
      <c r="A2013" s="334" t="s">
        <v>626</v>
      </c>
      <c r="B2013" s="125" t="str">
        <f>+VLOOKUP(A2013,'[1]LISTA FILTRADO'!$A$2:$B$620,2,FALSE)</f>
        <v>Dirección General De Programación Y Operaciones Del Tesoro</v>
      </c>
      <c r="C2013" s="126">
        <v>42814</v>
      </c>
      <c r="D2013" s="126" t="s">
        <v>3291</v>
      </c>
      <c r="E2013" s="127" t="s">
        <v>3</v>
      </c>
      <c r="F2013" s="127">
        <v>1485486</v>
      </c>
      <c r="G2013" s="127"/>
      <c r="H2013" s="335" t="s">
        <v>3292</v>
      </c>
      <c r="I2013" s="128">
        <v>0</v>
      </c>
      <c r="J2013" s="128">
        <v>3308.13</v>
      </c>
      <c r="K2013" s="129">
        <f t="shared" si="31"/>
        <v>3308.13</v>
      </c>
      <c r="L2013" s="130" t="s">
        <v>1420</v>
      </c>
    </row>
    <row r="2014" spans="1:12" ht="33.75">
      <c r="A2014" s="334" t="s">
        <v>626</v>
      </c>
      <c r="B2014" s="125" t="str">
        <f>+VLOOKUP(A2014,'[1]LISTA FILTRADO'!$A$2:$B$620,2,FALSE)</f>
        <v>Dirección General De Programación Y Operaciones Del Tesoro</v>
      </c>
      <c r="C2014" s="126">
        <v>42814</v>
      </c>
      <c r="D2014" s="126" t="s">
        <v>3293</v>
      </c>
      <c r="E2014" s="127" t="s">
        <v>3</v>
      </c>
      <c r="F2014" s="127">
        <v>1485489</v>
      </c>
      <c r="G2014" s="127"/>
      <c r="H2014" s="335" t="s">
        <v>3294</v>
      </c>
      <c r="I2014" s="128">
        <v>0</v>
      </c>
      <c r="J2014" s="128">
        <v>3308.13</v>
      </c>
      <c r="K2014" s="129">
        <f t="shared" si="31"/>
        <v>3308.13</v>
      </c>
      <c r="L2014" s="130" t="s">
        <v>1420</v>
      </c>
    </row>
    <row r="2015" spans="1:12" ht="33.75">
      <c r="A2015" s="334" t="s">
        <v>626</v>
      </c>
      <c r="B2015" s="125" t="str">
        <f>+VLOOKUP(A2015,'[1]LISTA FILTRADO'!$A$2:$B$620,2,FALSE)</f>
        <v>Dirección General De Programación Y Operaciones Del Tesoro</v>
      </c>
      <c r="C2015" s="126">
        <v>42814</v>
      </c>
      <c r="D2015" s="126" t="s">
        <v>3295</v>
      </c>
      <c r="E2015" s="127" t="s">
        <v>3</v>
      </c>
      <c r="F2015" s="127">
        <v>1485491</v>
      </c>
      <c r="G2015" s="127"/>
      <c r="H2015" s="335" t="s">
        <v>3296</v>
      </c>
      <c r="I2015" s="128">
        <v>0</v>
      </c>
      <c r="J2015" s="128">
        <v>3308.13</v>
      </c>
      <c r="K2015" s="129">
        <f t="shared" si="31"/>
        <v>3308.13</v>
      </c>
      <c r="L2015" s="130" t="s">
        <v>1420</v>
      </c>
    </row>
    <row r="2016" spans="1:12" ht="33.75">
      <c r="A2016" s="334" t="s">
        <v>626</v>
      </c>
      <c r="B2016" s="125" t="str">
        <f>+VLOOKUP(A2016,'[1]LISTA FILTRADO'!$A$2:$B$620,2,FALSE)</f>
        <v>Dirección General De Programación Y Operaciones Del Tesoro</v>
      </c>
      <c r="C2016" s="126">
        <v>42814</v>
      </c>
      <c r="D2016" s="126" t="s">
        <v>3297</v>
      </c>
      <c r="E2016" s="127" t="s">
        <v>3</v>
      </c>
      <c r="F2016" s="127">
        <v>1485493</v>
      </c>
      <c r="G2016" s="127"/>
      <c r="H2016" s="335" t="s">
        <v>3298</v>
      </c>
      <c r="I2016" s="128">
        <v>0</v>
      </c>
      <c r="J2016" s="128">
        <v>3308.13</v>
      </c>
      <c r="K2016" s="129">
        <f t="shared" si="31"/>
        <v>3308.13</v>
      </c>
      <c r="L2016" s="130" t="s">
        <v>1420</v>
      </c>
    </row>
    <row r="2017" spans="1:12" ht="33.75">
      <c r="A2017" s="334" t="s">
        <v>626</v>
      </c>
      <c r="B2017" s="125" t="str">
        <f>+VLOOKUP(A2017,'[1]LISTA FILTRADO'!$A$2:$B$620,2,FALSE)</f>
        <v>Dirección General De Programación Y Operaciones Del Tesoro</v>
      </c>
      <c r="C2017" s="126">
        <v>42814</v>
      </c>
      <c r="D2017" s="126" t="s">
        <v>3299</v>
      </c>
      <c r="E2017" s="127" t="s">
        <v>3</v>
      </c>
      <c r="F2017" s="127">
        <v>1485495</v>
      </c>
      <c r="G2017" s="127"/>
      <c r="H2017" s="335" t="s">
        <v>3300</v>
      </c>
      <c r="I2017" s="128">
        <v>0</v>
      </c>
      <c r="J2017" s="128">
        <v>3308.13</v>
      </c>
      <c r="K2017" s="129">
        <f t="shared" si="31"/>
        <v>3308.13</v>
      </c>
      <c r="L2017" s="130" t="s">
        <v>1420</v>
      </c>
    </row>
    <row r="2018" spans="1:12" ht="33.75">
      <c r="A2018" s="334" t="s">
        <v>626</v>
      </c>
      <c r="B2018" s="125" t="str">
        <f>+VLOOKUP(A2018,'[1]LISTA FILTRADO'!$A$2:$B$620,2,FALSE)</f>
        <v>Dirección General De Programación Y Operaciones Del Tesoro</v>
      </c>
      <c r="C2018" s="126">
        <v>42814</v>
      </c>
      <c r="D2018" s="126" t="s">
        <v>3301</v>
      </c>
      <c r="E2018" s="127" t="s">
        <v>3</v>
      </c>
      <c r="F2018" s="127">
        <v>1485558</v>
      </c>
      <c r="G2018" s="127"/>
      <c r="H2018" s="335" t="s">
        <v>3302</v>
      </c>
      <c r="I2018" s="128">
        <v>0</v>
      </c>
      <c r="J2018" s="128">
        <v>11200</v>
      </c>
      <c r="K2018" s="129">
        <f t="shared" si="31"/>
        <v>11200</v>
      </c>
      <c r="L2018" s="130" t="s">
        <v>1420</v>
      </c>
    </row>
    <row r="2019" spans="1:12" ht="33.75">
      <c r="A2019" s="334" t="s">
        <v>626</v>
      </c>
      <c r="B2019" s="125" t="str">
        <f>+VLOOKUP(A2019,'[1]LISTA FILTRADO'!$A$2:$B$620,2,FALSE)</f>
        <v>Dirección General De Programación Y Operaciones Del Tesoro</v>
      </c>
      <c r="C2019" s="126">
        <v>42814</v>
      </c>
      <c r="D2019" s="126" t="s">
        <v>3303</v>
      </c>
      <c r="E2019" s="127" t="s">
        <v>3</v>
      </c>
      <c r="F2019" s="127">
        <v>1485560</v>
      </c>
      <c r="G2019" s="127"/>
      <c r="H2019" s="335" t="s">
        <v>3304</v>
      </c>
      <c r="I2019" s="128">
        <v>0</v>
      </c>
      <c r="J2019" s="128">
        <v>9251.92</v>
      </c>
      <c r="K2019" s="129">
        <f t="shared" si="31"/>
        <v>9251.92</v>
      </c>
      <c r="L2019" s="130" t="s">
        <v>1420</v>
      </c>
    </row>
    <row r="2020" spans="1:12" ht="22.5">
      <c r="A2020" s="334" t="s">
        <v>627</v>
      </c>
      <c r="B2020" s="125" t="str">
        <f>+VLOOKUP(A2020,'[1]LISTA FILTRADO'!$A$2:$B$620,2,FALSE)</f>
        <v>Dirección General De Crédito Público</v>
      </c>
      <c r="C2020" s="126">
        <v>42814</v>
      </c>
      <c r="D2020" s="126" t="s">
        <v>3626</v>
      </c>
      <c r="E2020" s="127" t="s">
        <v>3</v>
      </c>
      <c r="F2020" s="127">
        <v>1485562</v>
      </c>
      <c r="G2020" s="127"/>
      <c r="H2020" s="335" t="s">
        <v>3627</v>
      </c>
      <c r="I2020" s="128">
        <v>0</v>
      </c>
      <c r="J2020" s="128">
        <v>50</v>
      </c>
      <c r="K2020" s="129">
        <f t="shared" si="31"/>
        <v>50</v>
      </c>
      <c r="L2020" s="130" t="s">
        <v>1420</v>
      </c>
    </row>
    <row r="2021" spans="1:12" ht="33.75">
      <c r="A2021" s="334" t="s">
        <v>626</v>
      </c>
      <c r="B2021" s="125" t="str">
        <f>+VLOOKUP(A2021,'[1]LISTA FILTRADO'!$A$2:$B$620,2,FALSE)</f>
        <v>Dirección General De Programación Y Operaciones Del Tesoro</v>
      </c>
      <c r="C2021" s="126">
        <v>42814</v>
      </c>
      <c r="D2021" s="126" t="s">
        <v>3305</v>
      </c>
      <c r="E2021" s="127" t="s">
        <v>3</v>
      </c>
      <c r="F2021" s="127">
        <v>1485604</v>
      </c>
      <c r="G2021" s="127"/>
      <c r="H2021" s="335" t="s">
        <v>3306</v>
      </c>
      <c r="I2021" s="128">
        <v>0</v>
      </c>
      <c r="J2021" s="128">
        <v>70</v>
      </c>
      <c r="K2021" s="129">
        <f t="shared" si="31"/>
        <v>70</v>
      </c>
      <c r="L2021" s="130" t="s">
        <v>1420</v>
      </c>
    </row>
    <row r="2022" spans="1:12" ht="22.5">
      <c r="A2022" s="334">
        <v>574</v>
      </c>
      <c r="B2022" s="125" t="str">
        <f>+VLOOKUP(A2022,'[1]LISTA FILTRADO'!$A$2:$B$620,2,FALSE)</f>
        <v>Lácteos De Bolivia</v>
      </c>
      <c r="C2022" s="126">
        <v>42814</v>
      </c>
      <c r="D2022" s="126" t="s">
        <v>2707</v>
      </c>
      <c r="E2022" s="127" t="s">
        <v>3</v>
      </c>
      <c r="F2022" s="127">
        <v>1485614</v>
      </c>
      <c r="G2022" s="127"/>
      <c r="H2022" s="335" t="s">
        <v>2708</v>
      </c>
      <c r="I2022" s="128">
        <v>0</v>
      </c>
      <c r="J2022" s="128">
        <v>7125.55</v>
      </c>
      <c r="K2022" s="129">
        <f t="shared" si="31"/>
        <v>7125.55</v>
      </c>
      <c r="L2022" s="130" t="s">
        <v>1420</v>
      </c>
    </row>
    <row r="2023" spans="1:12" ht="22.5">
      <c r="A2023" s="334">
        <v>526</v>
      </c>
      <c r="B2023" s="125" t="str">
        <f>+VLOOKUP(A2023,'[1]LISTA FILTRADO'!$A$2:$B$620,2,FALSE)</f>
        <v>Bolivia Tv</v>
      </c>
      <c r="C2023" s="126">
        <v>42814</v>
      </c>
      <c r="D2023" s="126" t="s">
        <v>2683</v>
      </c>
      <c r="E2023" s="127" t="s">
        <v>3</v>
      </c>
      <c r="F2023" s="127">
        <v>1485635</v>
      </c>
      <c r="G2023" s="127"/>
      <c r="H2023" s="335" t="s">
        <v>2684</v>
      </c>
      <c r="I2023" s="128">
        <v>0</v>
      </c>
      <c r="J2023" s="128">
        <v>50</v>
      </c>
      <c r="K2023" s="129">
        <f t="shared" si="31"/>
        <v>50</v>
      </c>
      <c r="L2023" s="130" t="s">
        <v>1420</v>
      </c>
    </row>
    <row r="2024" spans="1:12" ht="33.75">
      <c r="A2024" s="334" t="s">
        <v>626</v>
      </c>
      <c r="B2024" s="125" t="str">
        <f>+VLOOKUP(A2024,'[1]LISTA FILTRADO'!$A$2:$B$620,2,FALSE)</f>
        <v>Dirección General De Programación Y Operaciones Del Tesoro</v>
      </c>
      <c r="C2024" s="126">
        <v>42814</v>
      </c>
      <c r="D2024" s="126" t="s">
        <v>3307</v>
      </c>
      <c r="E2024" s="127" t="s">
        <v>3</v>
      </c>
      <c r="F2024" s="127">
        <v>1485643</v>
      </c>
      <c r="G2024" s="127"/>
      <c r="H2024" s="335" t="s">
        <v>3308</v>
      </c>
      <c r="I2024" s="128">
        <v>0</v>
      </c>
      <c r="J2024" s="128">
        <v>2090</v>
      </c>
      <c r="K2024" s="129">
        <f t="shared" si="31"/>
        <v>2090</v>
      </c>
      <c r="L2024" s="130" t="s">
        <v>1420</v>
      </c>
    </row>
    <row r="2025" spans="1:12" ht="33.75">
      <c r="A2025" s="334" t="s">
        <v>626</v>
      </c>
      <c r="B2025" s="125" t="str">
        <f>+VLOOKUP(A2025,'[1]LISTA FILTRADO'!$A$2:$B$620,2,FALSE)</f>
        <v>Dirección General De Programación Y Operaciones Del Tesoro</v>
      </c>
      <c r="C2025" s="126">
        <v>42814</v>
      </c>
      <c r="D2025" s="126" t="s">
        <v>3309</v>
      </c>
      <c r="E2025" s="127" t="s">
        <v>3</v>
      </c>
      <c r="F2025" s="127">
        <v>1485728</v>
      </c>
      <c r="G2025" s="127"/>
      <c r="H2025" s="335" t="s">
        <v>3310</v>
      </c>
      <c r="I2025" s="128">
        <v>0</v>
      </c>
      <c r="J2025" s="128">
        <v>74.56</v>
      </c>
      <c r="K2025" s="129">
        <f t="shared" si="31"/>
        <v>74.56</v>
      </c>
      <c r="L2025" s="130" t="s">
        <v>1420</v>
      </c>
    </row>
    <row r="2026" spans="1:12" ht="33.75">
      <c r="A2026" s="125" t="s">
        <v>626</v>
      </c>
      <c r="B2026" s="125" t="str">
        <f>+VLOOKUP(A2026,'[1]LISTA FILTRADO'!$A$2:$B$620,2,FALSE)</f>
        <v>Dirección General De Programación Y Operaciones Del Tesoro</v>
      </c>
      <c r="C2026" s="126">
        <v>42815</v>
      </c>
      <c r="D2026" s="126" t="s">
        <v>2138</v>
      </c>
      <c r="E2026" s="127" t="s">
        <v>3</v>
      </c>
      <c r="F2026" s="127">
        <v>1485936</v>
      </c>
      <c r="G2026" s="127"/>
      <c r="H2026" s="335" t="s">
        <v>2139</v>
      </c>
      <c r="I2026" s="128">
        <v>0</v>
      </c>
      <c r="J2026" s="128">
        <v>11803.85</v>
      </c>
      <c r="K2026" s="129">
        <f t="shared" si="31"/>
        <v>11803.85</v>
      </c>
      <c r="L2026" s="130" t="s">
        <v>1420</v>
      </c>
    </row>
    <row r="2027" spans="1:12" ht="33.75">
      <c r="A2027" s="334">
        <v>35</v>
      </c>
      <c r="B2027" s="125" t="str">
        <f>+VLOOKUP(A2027,'[1]LISTA FILTRADO'!$A$2:$B$620,2,FALSE)</f>
        <v>Ministerio De Economía Y Finanzas Públicas</v>
      </c>
      <c r="C2027" s="126">
        <v>42815</v>
      </c>
      <c r="D2027" s="126" t="s">
        <v>1768</v>
      </c>
      <c r="E2027" s="127" t="s">
        <v>3</v>
      </c>
      <c r="F2027" s="127">
        <v>1485878</v>
      </c>
      <c r="G2027" s="127"/>
      <c r="H2027" s="335" t="s">
        <v>1769</v>
      </c>
      <c r="I2027" s="128">
        <v>0</v>
      </c>
      <c r="J2027" s="128">
        <v>15</v>
      </c>
      <c r="K2027" s="129">
        <f t="shared" si="31"/>
        <v>15</v>
      </c>
      <c r="L2027" s="130" t="s">
        <v>1420</v>
      </c>
    </row>
    <row r="2028" spans="1:12" ht="33.75">
      <c r="A2028" s="334">
        <v>46</v>
      </c>
      <c r="B2028" s="125" t="str">
        <f>+VLOOKUP(A2028,'[1]LISTA FILTRADO'!$A$2:$B$620,2,FALSE)</f>
        <v>Ministerio De Salud</v>
      </c>
      <c r="C2028" s="126">
        <v>42815</v>
      </c>
      <c r="D2028" s="126" t="s">
        <v>1812</v>
      </c>
      <c r="E2028" s="127" t="s">
        <v>3</v>
      </c>
      <c r="F2028" s="127">
        <v>1485942</v>
      </c>
      <c r="G2028" s="127"/>
      <c r="H2028" s="335" t="s">
        <v>1813</v>
      </c>
      <c r="I2028" s="128">
        <v>0</v>
      </c>
      <c r="J2028" s="128">
        <v>1968</v>
      </c>
      <c r="K2028" s="129">
        <f t="shared" si="31"/>
        <v>1968</v>
      </c>
      <c r="L2028" s="130" t="s">
        <v>1420</v>
      </c>
    </row>
    <row r="2029" spans="1:12" ht="22.5">
      <c r="A2029" s="334">
        <v>580</v>
      </c>
      <c r="B2029" s="125" t="str">
        <f>+VLOOKUP(A2029,'[1]LISTA FILTRADO'!$A$2:$B$620,2,FALSE)</f>
        <v>Depósitos Aduaneros Bolivianos</v>
      </c>
      <c r="C2029" s="126">
        <v>42815</v>
      </c>
      <c r="D2029" s="126" t="s">
        <v>2742</v>
      </c>
      <c r="E2029" s="127" t="s">
        <v>3</v>
      </c>
      <c r="F2029" s="127">
        <v>1485943</v>
      </c>
      <c r="G2029" s="127"/>
      <c r="H2029" s="335" t="s">
        <v>2743</v>
      </c>
      <c r="I2029" s="128">
        <v>0</v>
      </c>
      <c r="J2029" s="128">
        <v>20.16</v>
      </c>
      <c r="K2029" s="129">
        <f t="shared" si="31"/>
        <v>20.16</v>
      </c>
      <c r="L2029" s="130" t="s">
        <v>1420</v>
      </c>
    </row>
    <row r="2030" spans="1:12" ht="33.75">
      <c r="A2030" s="334" t="s">
        <v>626</v>
      </c>
      <c r="B2030" s="125" t="str">
        <f>+VLOOKUP(A2030,'[1]LISTA FILTRADO'!$A$2:$B$620,2,FALSE)</f>
        <v>Dirección General De Programación Y Operaciones Del Tesoro</v>
      </c>
      <c r="C2030" s="126">
        <v>42815</v>
      </c>
      <c r="D2030" s="126" t="s">
        <v>3311</v>
      </c>
      <c r="E2030" s="127" t="s">
        <v>3</v>
      </c>
      <c r="F2030" s="127">
        <v>1485972</v>
      </c>
      <c r="G2030" s="127"/>
      <c r="H2030" s="335" t="s">
        <v>3312</v>
      </c>
      <c r="I2030" s="128">
        <v>0</v>
      </c>
      <c r="J2030" s="128">
        <v>2773.89</v>
      </c>
      <c r="K2030" s="129">
        <f t="shared" si="31"/>
        <v>2773.89</v>
      </c>
      <c r="L2030" s="130" t="s">
        <v>1420</v>
      </c>
    </row>
    <row r="2031" spans="1:12" ht="33.75">
      <c r="A2031" s="334" t="s">
        <v>626</v>
      </c>
      <c r="B2031" s="125" t="str">
        <f>+VLOOKUP(A2031,'[1]LISTA FILTRADO'!$A$2:$B$620,2,FALSE)</f>
        <v>Dirección General De Programación Y Operaciones Del Tesoro</v>
      </c>
      <c r="C2031" s="126">
        <v>42815</v>
      </c>
      <c r="D2031" s="126" t="s">
        <v>3313</v>
      </c>
      <c r="E2031" s="127" t="s">
        <v>3</v>
      </c>
      <c r="F2031" s="127">
        <v>1485973</v>
      </c>
      <c r="G2031" s="127"/>
      <c r="H2031" s="335" t="s">
        <v>3314</v>
      </c>
      <c r="I2031" s="128">
        <v>0</v>
      </c>
      <c r="J2031" s="128">
        <v>2773.89</v>
      </c>
      <c r="K2031" s="129">
        <f t="shared" si="31"/>
        <v>2773.89</v>
      </c>
      <c r="L2031" s="130" t="s">
        <v>1420</v>
      </c>
    </row>
    <row r="2032" spans="1:12" ht="33.75">
      <c r="A2032" s="334" t="s">
        <v>626</v>
      </c>
      <c r="B2032" s="125" t="str">
        <f>+VLOOKUP(A2032,'[1]LISTA FILTRADO'!$A$2:$B$620,2,FALSE)</f>
        <v>Dirección General De Programación Y Operaciones Del Tesoro</v>
      </c>
      <c r="C2032" s="126">
        <v>42815</v>
      </c>
      <c r="D2032" s="126" t="s">
        <v>3315</v>
      </c>
      <c r="E2032" s="127" t="s">
        <v>3</v>
      </c>
      <c r="F2032" s="127">
        <v>1485975</v>
      </c>
      <c r="G2032" s="127"/>
      <c r="H2032" s="335" t="s">
        <v>3316</v>
      </c>
      <c r="I2032" s="128">
        <v>0</v>
      </c>
      <c r="J2032" s="128">
        <v>2773.89</v>
      </c>
      <c r="K2032" s="129">
        <f t="shared" si="31"/>
        <v>2773.89</v>
      </c>
      <c r="L2032" s="130" t="s">
        <v>1420</v>
      </c>
    </row>
    <row r="2033" spans="1:12" ht="33.75">
      <c r="A2033" s="334" t="s">
        <v>626</v>
      </c>
      <c r="B2033" s="125" t="str">
        <f>+VLOOKUP(A2033,'[1]LISTA FILTRADO'!$A$2:$B$620,2,FALSE)</f>
        <v>Dirección General De Programación Y Operaciones Del Tesoro</v>
      </c>
      <c r="C2033" s="126">
        <v>42815</v>
      </c>
      <c r="D2033" s="126" t="s">
        <v>3317</v>
      </c>
      <c r="E2033" s="127" t="s">
        <v>3</v>
      </c>
      <c r="F2033" s="127">
        <v>1485976</v>
      </c>
      <c r="G2033" s="127"/>
      <c r="H2033" s="335" t="s">
        <v>3318</v>
      </c>
      <c r="I2033" s="128">
        <v>0</v>
      </c>
      <c r="J2033" s="128">
        <v>2291.69</v>
      </c>
      <c r="K2033" s="129">
        <f t="shared" si="31"/>
        <v>2291.69</v>
      </c>
      <c r="L2033" s="130" t="s">
        <v>1420</v>
      </c>
    </row>
    <row r="2034" spans="1:12" ht="33.75">
      <c r="A2034" s="334" t="s">
        <v>626</v>
      </c>
      <c r="B2034" s="125" t="str">
        <f>+VLOOKUP(A2034,'[1]LISTA FILTRADO'!$A$2:$B$620,2,FALSE)</f>
        <v>Dirección General De Programación Y Operaciones Del Tesoro</v>
      </c>
      <c r="C2034" s="126">
        <v>42815</v>
      </c>
      <c r="D2034" s="126" t="s">
        <v>3319</v>
      </c>
      <c r="E2034" s="127" t="s">
        <v>3</v>
      </c>
      <c r="F2034" s="127">
        <v>1485978</v>
      </c>
      <c r="G2034" s="127"/>
      <c r="H2034" s="335" t="s">
        <v>3320</v>
      </c>
      <c r="I2034" s="128">
        <v>0</v>
      </c>
      <c r="J2034" s="128">
        <v>1103.93</v>
      </c>
      <c r="K2034" s="129">
        <f t="shared" si="31"/>
        <v>1103.93</v>
      </c>
      <c r="L2034" s="130" t="s">
        <v>1420</v>
      </c>
    </row>
    <row r="2035" spans="1:12" ht="33.75">
      <c r="A2035" s="334" t="s">
        <v>626</v>
      </c>
      <c r="B2035" s="125" t="str">
        <f>+VLOOKUP(A2035,'[1]LISTA FILTRADO'!$A$2:$B$620,2,FALSE)</f>
        <v>Dirección General De Programación Y Operaciones Del Tesoro</v>
      </c>
      <c r="C2035" s="126">
        <v>42815</v>
      </c>
      <c r="D2035" s="126" t="s">
        <v>3321</v>
      </c>
      <c r="E2035" s="127" t="s">
        <v>3</v>
      </c>
      <c r="F2035" s="127">
        <v>1485979</v>
      </c>
      <c r="G2035" s="127"/>
      <c r="H2035" s="335" t="s">
        <v>3322</v>
      </c>
      <c r="I2035" s="128">
        <v>0</v>
      </c>
      <c r="J2035" s="128">
        <v>903.93</v>
      </c>
      <c r="K2035" s="129">
        <f t="shared" si="31"/>
        <v>903.93</v>
      </c>
      <c r="L2035" s="130" t="s">
        <v>1420</v>
      </c>
    </row>
    <row r="2036" spans="1:12" ht="33.75">
      <c r="A2036" s="334" t="s">
        <v>626</v>
      </c>
      <c r="B2036" s="125" t="str">
        <f>+VLOOKUP(A2036,'[1]LISTA FILTRADO'!$A$2:$B$620,2,FALSE)</f>
        <v>Dirección General De Programación Y Operaciones Del Tesoro</v>
      </c>
      <c r="C2036" s="126">
        <v>42815</v>
      </c>
      <c r="D2036" s="126" t="s">
        <v>3323</v>
      </c>
      <c r="E2036" s="127" t="s">
        <v>3</v>
      </c>
      <c r="F2036" s="127">
        <v>1485982</v>
      </c>
      <c r="G2036" s="127"/>
      <c r="H2036" s="335" t="s">
        <v>3324</v>
      </c>
      <c r="I2036" s="128">
        <v>0</v>
      </c>
      <c r="J2036" s="128">
        <v>903.93</v>
      </c>
      <c r="K2036" s="129">
        <f t="shared" si="31"/>
        <v>903.93</v>
      </c>
      <c r="L2036" s="130" t="s">
        <v>1420</v>
      </c>
    </row>
    <row r="2037" spans="1:12" ht="33.75">
      <c r="A2037" s="334" t="s">
        <v>626</v>
      </c>
      <c r="B2037" s="125" t="str">
        <f>+VLOOKUP(A2037,'[1]LISTA FILTRADO'!$A$2:$B$620,2,FALSE)</f>
        <v>Dirección General De Programación Y Operaciones Del Tesoro</v>
      </c>
      <c r="C2037" s="126">
        <v>42815</v>
      </c>
      <c r="D2037" s="126" t="s">
        <v>3325</v>
      </c>
      <c r="E2037" s="127" t="s">
        <v>3</v>
      </c>
      <c r="F2037" s="127">
        <v>1485983</v>
      </c>
      <c r="G2037" s="127"/>
      <c r="H2037" s="335" t="s">
        <v>3326</v>
      </c>
      <c r="I2037" s="128">
        <v>0</v>
      </c>
      <c r="J2037" s="128">
        <v>842.03</v>
      </c>
      <c r="K2037" s="129">
        <f t="shared" si="31"/>
        <v>842.03</v>
      </c>
      <c r="L2037" s="130" t="s">
        <v>1420</v>
      </c>
    </row>
    <row r="2038" spans="1:12" ht="33.75">
      <c r="A2038" s="334" t="s">
        <v>626</v>
      </c>
      <c r="B2038" s="125" t="str">
        <f>+VLOOKUP(A2038,'[1]LISTA FILTRADO'!$A$2:$B$620,2,FALSE)</f>
        <v>Dirección General De Programación Y Operaciones Del Tesoro</v>
      </c>
      <c r="C2038" s="126">
        <v>42815</v>
      </c>
      <c r="D2038" s="126" t="s">
        <v>3327</v>
      </c>
      <c r="E2038" s="127" t="s">
        <v>3</v>
      </c>
      <c r="F2038" s="127">
        <v>1485984</v>
      </c>
      <c r="G2038" s="127"/>
      <c r="H2038" s="335" t="s">
        <v>3328</v>
      </c>
      <c r="I2038" s="128">
        <v>0</v>
      </c>
      <c r="J2038" s="128">
        <v>842.03</v>
      </c>
      <c r="K2038" s="129">
        <f t="shared" si="31"/>
        <v>842.03</v>
      </c>
      <c r="L2038" s="130" t="s">
        <v>1420</v>
      </c>
    </row>
    <row r="2039" spans="1:12" ht="33.75">
      <c r="A2039" s="334" t="s">
        <v>626</v>
      </c>
      <c r="B2039" s="125" t="str">
        <f>+VLOOKUP(A2039,'[1]LISTA FILTRADO'!$A$2:$B$620,2,FALSE)</f>
        <v>Dirección General De Programación Y Operaciones Del Tesoro</v>
      </c>
      <c r="C2039" s="126">
        <v>42815</v>
      </c>
      <c r="D2039" s="126" t="s">
        <v>3329</v>
      </c>
      <c r="E2039" s="127" t="s">
        <v>3</v>
      </c>
      <c r="F2039" s="127">
        <v>1485985</v>
      </c>
      <c r="G2039" s="127"/>
      <c r="H2039" s="335" t="s">
        <v>3330</v>
      </c>
      <c r="I2039" s="128">
        <v>0</v>
      </c>
      <c r="J2039" s="128">
        <v>842.03</v>
      </c>
      <c r="K2039" s="129">
        <f t="shared" si="31"/>
        <v>842.03</v>
      </c>
      <c r="L2039" s="130" t="s">
        <v>1420</v>
      </c>
    </row>
    <row r="2040" spans="1:12" ht="33.75">
      <c r="A2040" s="334" t="s">
        <v>626</v>
      </c>
      <c r="B2040" s="125" t="str">
        <f>+VLOOKUP(A2040,'[1]LISTA FILTRADO'!$A$2:$B$620,2,FALSE)</f>
        <v>Dirección General De Programación Y Operaciones Del Tesoro</v>
      </c>
      <c r="C2040" s="126">
        <v>42815</v>
      </c>
      <c r="D2040" s="126" t="s">
        <v>3331</v>
      </c>
      <c r="E2040" s="127" t="s">
        <v>3</v>
      </c>
      <c r="F2040" s="127">
        <v>1485986</v>
      </c>
      <c r="G2040" s="127"/>
      <c r="H2040" s="335" t="s">
        <v>3332</v>
      </c>
      <c r="I2040" s="128">
        <v>0</v>
      </c>
      <c r="J2040" s="128">
        <v>50</v>
      </c>
      <c r="K2040" s="129">
        <f t="shared" si="31"/>
        <v>50</v>
      </c>
      <c r="L2040" s="130" t="s">
        <v>1420</v>
      </c>
    </row>
    <row r="2041" spans="1:12" ht="33.75">
      <c r="A2041" s="334" t="s">
        <v>626</v>
      </c>
      <c r="B2041" s="125" t="str">
        <f>+VLOOKUP(A2041,'[1]LISTA FILTRADO'!$A$2:$B$620,2,FALSE)</f>
        <v>Dirección General De Programación Y Operaciones Del Tesoro</v>
      </c>
      <c r="C2041" s="126">
        <v>42815</v>
      </c>
      <c r="D2041" s="126" t="s">
        <v>3333</v>
      </c>
      <c r="E2041" s="127" t="s">
        <v>3</v>
      </c>
      <c r="F2041" s="127">
        <v>1486021</v>
      </c>
      <c r="G2041" s="127"/>
      <c r="H2041" s="335" t="s">
        <v>3334</v>
      </c>
      <c r="I2041" s="128">
        <v>0</v>
      </c>
      <c r="J2041" s="128">
        <v>665.7</v>
      </c>
      <c r="K2041" s="129">
        <f t="shared" si="31"/>
        <v>665.7</v>
      </c>
      <c r="L2041" s="130" t="s">
        <v>1420</v>
      </c>
    </row>
    <row r="2042" spans="1:12" ht="33.75">
      <c r="A2042" s="334" t="s">
        <v>626</v>
      </c>
      <c r="B2042" s="125" t="str">
        <f>+VLOOKUP(A2042,'[1]LISTA FILTRADO'!$A$2:$B$620,2,FALSE)</f>
        <v>Dirección General De Programación Y Operaciones Del Tesoro</v>
      </c>
      <c r="C2042" s="126">
        <v>42815</v>
      </c>
      <c r="D2042" s="126" t="s">
        <v>3335</v>
      </c>
      <c r="E2042" s="127" t="s">
        <v>3</v>
      </c>
      <c r="F2042" s="127">
        <v>1486032</v>
      </c>
      <c r="G2042" s="127"/>
      <c r="H2042" s="335" t="s">
        <v>3336</v>
      </c>
      <c r="I2042" s="128">
        <v>0</v>
      </c>
      <c r="J2042" s="128">
        <v>6612</v>
      </c>
      <c r="K2042" s="129">
        <f t="shared" si="31"/>
        <v>6612</v>
      </c>
      <c r="L2042" s="130" t="s">
        <v>1420</v>
      </c>
    </row>
    <row r="2043" spans="1:12" ht="33.75">
      <c r="A2043" s="334" t="s">
        <v>626</v>
      </c>
      <c r="B2043" s="125" t="str">
        <f>+VLOOKUP(A2043,'[1]LISTA FILTRADO'!$A$2:$B$620,2,FALSE)</f>
        <v>Dirección General De Programación Y Operaciones Del Tesoro</v>
      </c>
      <c r="C2043" s="126">
        <v>42815</v>
      </c>
      <c r="D2043" s="126" t="s">
        <v>3337</v>
      </c>
      <c r="E2043" s="127" t="s">
        <v>3</v>
      </c>
      <c r="F2043" s="127">
        <v>1486034</v>
      </c>
      <c r="G2043" s="127"/>
      <c r="H2043" s="335" t="s">
        <v>3338</v>
      </c>
      <c r="I2043" s="128">
        <v>0</v>
      </c>
      <c r="J2043" s="128">
        <v>420</v>
      </c>
      <c r="K2043" s="129">
        <f t="shared" si="31"/>
        <v>420</v>
      </c>
      <c r="L2043" s="130" t="s">
        <v>1420</v>
      </c>
    </row>
    <row r="2044" spans="1:12" ht="33.75">
      <c r="A2044" s="334" t="s">
        <v>626</v>
      </c>
      <c r="B2044" s="125" t="str">
        <f>+VLOOKUP(A2044,'[1]LISTA FILTRADO'!$A$2:$B$620,2,FALSE)</f>
        <v>Dirección General De Programación Y Operaciones Del Tesoro</v>
      </c>
      <c r="C2044" s="126">
        <v>42815</v>
      </c>
      <c r="D2044" s="126" t="s">
        <v>3339</v>
      </c>
      <c r="E2044" s="127" t="s">
        <v>3</v>
      </c>
      <c r="F2044" s="127">
        <v>1486069</v>
      </c>
      <c r="G2044" s="127"/>
      <c r="H2044" s="335" t="s">
        <v>3340</v>
      </c>
      <c r="I2044" s="128">
        <v>0</v>
      </c>
      <c r="J2044" s="128">
        <v>231.26</v>
      </c>
      <c r="K2044" s="129">
        <f t="shared" si="31"/>
        <v>231.26</v>
      </c>
      <c r="L2044" s="130" t="s">
        <v>1420</v>
      </c>
    </row>
    <row r="2045" spans="1:12" ht="22.5">
      <c r="A2045" s="334">
        <v>132</v>
      </c>
      <c r="B2045" s="125" t="str">
        <f>+VLOOKUP(A2045,'[1]LISTA FILTRADO'!$A$2:$B$620,2,FALSE)</f>
        <v>Servicio De Desarrollo De Las Empresas Púb. Productivas</v>
      </c>
      <c r="C2045" s="126">
        <v>42815</v>
      </c>
      <c r="D2045" s="126" t="s">
        <v>1937</v>
      </c>
      <c r="E2045" s="127" t="s">
        <v>3</v>
      </c>
      <c r="F2045" s="127">
        <v>1486077</v>
      </c>
      <c r="G2045" s="127"/>
      <c r="H2045" s="335" t="s">
        <v>1938</v>
      </c>
      <c r="I2045" s="128">
        <v>0</v>
      </c>
      <c r="J2045" s="128">
        <v>750</v>
      </c>
      <c r="K2045" s="129">
        <f t="shared" si="31"/>
        <v>750</v>
      </c>
      <c r="L2045" s="130" t="s">
        <v>1420</v>
      </c>
    </row>
    <row r="2046" spans="1:12" ht="33.75">
      <c r="A2046" s="334">
        <v>344</v>
      </c>
      <c r="B2046" s="125" t="str">
        <f>+VLOOKUP(A2046,'[1]LISTA FILTRADO'!$A$2:$B$620,2,FALSE)</f>
        <v>Instituto Plurinacional De Estudio De Lenguas Y Culturas</v>
      </c>
      <c r="C2046" s="126">
        <v>42815</v>
      </c>
      <c r="D2046" s="126" t="s">
        <v>2118</v>
      </c>
      <c r="E2046" s="127" t="s">
        <v>3</v>
      </c>
      <c r="F2046" s="127">
        <v>1486090</v>
      </c>
      <c r="G2046" s="127"/>
      <c r="H2046" s="335" t="s">
        <v>2119</v>
      </c>
      <c r="I2046" s="128">
        <v>0</v>
      </c>
      <c r="J2046" s="128">
        <v>24603.15</v>
      </c>
      <c r="K2046" s="129">
        <f t="shared" si="31"/>
        <v>24603.15</v>
      </c>
      <c r="L2046" s="130" t="s">
        <v>1420</v>
      </c>
    </row>
    <row r="2047" spans="1:12" ht="33.75">
      <c r="A2047" s="334">
        <v>344</v>
      </c>
      <c r="B2047" s="125" t="str">
        <f>+VLOOKUP(A2047,'[1]LISTA FILTRADO'!$A$2:$B$620,2,FALSE)</f>
        <v>Instituto Plurinacional De Estudio De Lenguas Y Culturas</v>
      </c>
      <c r="C2047" s="126">
        <v>42815</v>
      </c>
      <c r="D2047" s="126" t="s">
        <v>2120</v>
      </c>
      <c r="E2047" s="127" t="s">
        <v>3</v>
      </c>
      <c r="F2047" s="127">
        <v>1486092</v>
      </c>
      <c r="G2047" s="127"/>
      <c r="H2047" s="335" t="s">
        <v>2121</v>
      </c>
      <c r="I2047" s="128">
        <v>0</v>
      </c>
      <c r="J2047" s="128">
        <v>1720</v>
      </c>
      <c r="K2047" s="129">
        <f t="shared" si="31"/>
        <v>1720</v>
      </c>
      <c r="L2047" s="130" t="s">
        <v>1420</v>
      </c>
    </row>
    <row r="2048" spans="1:12" ht="22.5">
      <c r="A2048" s="334">
        <v>526</v>
      </c>
      <c r="B2048" s="125" t="str">
        <f>+VLOOKUP(A2048,'[1]LISTA FILTRADO'!$A$2:$B$620,2,FALSE)</f>
        <v>Bolivia Tv</v>
      </c>
      <c r="C2048" s="126">
        <v>42815</v>
      </c>
      <c r="D2048" s="126" t="s">
        <v>2685</v>
      </c>
      <c r="E2048" s="127" t="s">
        <v>3</v>
      </c>
      <c r="F2048" s="127">
        <v>1486111</v>
      </c>
      <c r="G2048" s="127"/>
      <c r="H2048" s="335" t="s">
        <v>2686</v>
      </c>
      <c r="I2048" s="128">
        <v>0</v>
      </c>
      <c r="J2048" s="128">
        <v>60</v>
      </c>
      <c r="K2048" s="129">
        <f t="shared" si="31"/>
        <v>60</v>
      </c>
      <c r="L2048" s="130" t="s">
        <v>1420</v>
      </c>
    </row>
    <row r="2049" spans="1:12" ht="22.5">
      <c r="A2049" s="334">
        <v>526</v>
      </c>
      <c r="B2049" s="125" t="str">
        <f>+VLOOKUP(A2049,'[1]LISTA FILTRADO'!$A$2:$B$620,2,FALSE)</f>
        <v>Bolivia Tv</v>
      </c>
      <c r="C2049" s="126">
        <v>42815</v>
      </c>
      <c r="D2049" s="126" t="s">
        <v>2687</v>
      </c>
      <c r="E2049" s="127" t="s">
        <v>3</v>
      </c>
      <c r="F2049" s="127">
        <v>1486112</v>
      </c>
      <c r="G2049" s="127"/>
      <c r="H2049" s="335" t="s">
        <v>2688</v>
      </c>
      <c r="I2049" s="128">
        <v>0</v>
      </c>
      <c r="J2049" s="128">
        <v>60</v>
      </c>
      <c r="K2049" s="129">
        <f t="shared" si="31"/>
        <v>60</v>
      </c>
      <c r="L2049" s="130" t="s">
        <v>1420</v>
      </c>
    </row>
    <row r="2050" spans="1:12" ht="33.75">
      <c r="A2050" s="334">
        <v>163</v>
      </c>
      <c r="B2050" s="125" t="str">
        <f>+VLOOKUP(A2050,'[1]LISTA FILTRADO'!$A$2:$B$620,2,FALSE)</f>
        <v>Agencia Nacional De Hidrocarburos</v>
      </c>
      <c r="C2050" s="126">
        <v>42816</v>
      </c>
      <c r="D2050" s="126" t="s">
        <v>1949</v>
      </c>
      <c r="E2050" s="127" t="s">
        <v>3</v>
      </c>
      <c r="F2050" s="127">
        <v>1486361</v>
      </c>
      <c r="G2050" s="127"/>
      <c r="H2050" s="335" t="s">
        <v>1950</v>
      </c>
      <c r="I2050" s="128">
        <v>0</v>
      </c>
      <c r="J2050" s="128">
        <v>112.2</v>
      </c>
      <c r="K2050" s="129">
        <f t="shared" si="31"/>
        <v>112.2</v>
      </c>
      <c r="L2050" s="130" t="s">
        <v>1420</v>
      </c>
    </row>
    <row r="2051" spans="1:12" ht="33.75">
      <c r="A2051" s="334" t="s">
        <v>626</v>
      </c>
      <c r="B2051" s="125" t="str">
        <f>+VLOOKUP(A2051,'[1]LISTA FILTRADO'!$A$2:$B$620,2,FALSE)</f>
        <v>Dirección General De Programación Y Operaciones Del Tesoro</v>
      </c>
      <c r="C2051" s="126">
        <v>42816</v>
      </c>
      <c r="D2051" s="126" t="s">
        <v>3341</v>
      </c>
      <c r="E2051" s="127" t="s">
        <v>3</v>
      </c>
      <c r="F2051" s="127">
        <v>1486244</v>
      </c>
      <c r="G2051" s="127"/>
      <c r="H2051" s="335" t="s">
        <v>3342</v>
      </c>
      <c r="I2051" s="128">
        <v>0</v>
      </c>
      <c r="J2051" s="128">
        <v>165</v>
      </c>
      <c r="K2051" s="129">
        <f t="shared" si="31"/>
        <v>165</v>
      </c>
      <c r="L2051" s="130" t="s">
        <v>1420</v>
      </c>
    </row>
    <row r="2052" spans="1:12" ht="33.75">
      <c r="A2052" s="334">
        <v>130</v>
      </c>
      <c r="B2052" s="125" t="str">
        <f>+VLOOKUP(A2052,'[1]LISTA FILTRADO'!$A$2:$B$620,2,FALSE)</f>
        <v>Fondo De Financiamiento Para La Minería</v>
      </c>
      <c r="C2052" s="126">
        <v>42816</v>
      </c>
      <c r="D2052" s="126" t="s">
        <v>1923</v>
      </c>
      <c r="E2052" s="127" t="s">
        <v>3</v>
      </c>
      <c r="F2052" s="127">
        <v>1486333</v>
      </c>
      <c r="G2052" s="127"/>
      <c r="H2052" s="335" t="s">
        <v>1924</v>
      </c>
      <c r="I2052" s="128">
        <v>0</v>
      </c>
      <c r="J2052" s="128">
        <v>91350</v>
      </c>
      <c r="K2052" s="129">
        <f t="shared" si="31"/>
        <v>91350</v>
      </c>
      <c r="L2052" s="130" t="s">
        <v>1420</v>
      </c>
    </row>
    <row r="2053" spans="1:12" ht="33.75">
      <c r="A2053" s="334" t="s">
        <v>626</v>
      </c>
      <c r="B2053" s="125" t="str">
        <f>+VLOOKUP(A2053,'[1]LISTA FILTRADO'!$A$2:$B$620,2,FALSE)</f>
        <v>Dirección General De Programación Y Operaciones Del Tesoro</v>
      </c>
      <c r="C2053" s="126">
        <v>42816</v>
      </c>
      <c r="D2053" s="126" t="s">
        <v>3343</v>
      </c>
      <c r="E2053" s="127" t="s">
        <v>3</v>
      </c>
      <c r="F2053" s="127">
        <v>1486367</v>
      </c>
      <c r="G2053" s="127"/>
      <c r="H2053" s="335" t="s">
        <v>3344</v>
      </c>
      <c r="I2053" s="128">
        <v>0</v>
      </c>
      <c r="J2053" s="128">
        <v>16880.13</v>
      </c>
      <c r="K2053" s="129">
        <f t="shared" si="31"/>
        <v>16880.13</v>
      </c>
      <c r="L2053" s="130" t="s">
        <v>1420</v>
      </c>
    </row>
    <row r="2054" spans="1:12" ht="22.5">
      <c r="A2054" s="334">
        <v>580</v>
      </c>
      <c r="B2054" s="125" t="str">
        <f>+VLOOKUP(A2054,'[1]LISTA FILTRADO'!$A$2:$B$620,2,FALSE)</f>
        <v>Depósitos Aduaneros Bolivianos</v>
      </c>
      <c r="C2054" s="126">
        <v>42816</v>
      </c>
      <c r="D2054" s="126" t="s">
        <v>2744</v>
      </c>
      <c r="E2054" s="127" t="s">
        <v>3</v>
      </c>
      <c r="F2054" s="127">
        <v>1486412</v>
      </c>
      <c r="G2054" s="127"/>
      <c r="H2054" s="335" t="s">
        <v>2745</v>
      </c>
      <c r="I2054" s="128">
        <v>0</v>
      </c>
      <c r="J2054" s="128">
        <v>28.11</v>
      </c>
      <c r="K2054" s="129">
        <f t="shared" si="31"/>
        <v>28.11</v>
      </c>
      <c r="L2054" s="130" t="s">
        <v>1420</v>
      </c>
    </row>
    <row r="2055" spans="1:12" ht="33.75">
      <c r="A2055" s="334" t="s">
        <v>626</v>
      </c>
      <c r="B2055" s="125" t="str">
        <f>+VLOOKUP(A2055,'[1]LISTA FILTRADO'!$A$2:$B$620,2,FALSE)</f>
        <v>Dirección General De Programación Y Operaciones Del Tesoro</v>
      </c>
      <c r="C2055" s="126">
        <v>42816</v>
      </c>
      <c r="D2055" s="126" t="s">
        <v>3345</v>
      </c>
      <c r="E2055" s="127" t="s">
        <v>3</v>
      </c>
      <c r="F2055" s="127">
        <v>1486441</v>
      </c>
      <c r="G2055" s="127"/>
      <c r="H2055" s="335" t="s">
        <v>3346</v>
      </c>
      <c r="I2055" s="128">
        <v>0</v>
      </c>
      <c r="J2055" s="128">
        <v>3593.06</v>
      </c>
      <c r="K2055" s="129">
        <f t="shared" si="31"/>
        <v>3593.06</v>
      </c>
      <c r="L2055" s="130" t="s">
        <v>1420</v>
      </c>
    </row>
    <row r="2056" spans="1:12" ht="22.5">
      <c r="A2056" s="334">
        <v>212</v>
      </c>
      <c r="B2056" s="125" t="str">
        <f>+VLOOKUP(A2056,'[1]LISTA FILTRADO'!$A$2:$B$620,2,FALSE)</f>
        <v>Instituto Nacional De Reforma Agraria</v>
      </c>
      <c r="C2056" s="126">
        <v>42816</v>
      </c>
      <c r="D2056" s="126" t="s">
        <v>1961</v>
      </c>
      <c r="E2056" s="127" t="s">
        <v>3</v>
      </c>
      <c r="F2056" s="127">
        <v>1486450</v>
      </c>
      <c r="G2056" s="127"/>
      <c r="H2056" s="335" t="s">
        <v>1962</v>
      </c>
      <c r="I2056" s="128">
        <v>0</v>
      </c>
      <c r="J2056" s="128">
        <v>438</v>
      </c>
      <c r="K2056" s="129">
        <f t="shared" si="31"/>
        <v>438</v>
      </c>
      <c r="L2056" s="130" t="s">
        <v>1420</v>
      </c>
    </row>
    <row r="2057" spans="1:12" ht="22.5">
      <c r="A2057" s="334">
        <v>526</v>
      </c>
      <c r="B2057" s="125" t="str">
        <f>+VLOOKUP(A2057,'[1]LISTA FILTRADO'!$A$2:$B$620,2,FALSE)</f>
        <v>Bolivia Tv</v>
      </c>
      <c r="C2057" s="126">
        <v>42816</v>
      </c>
      <c r="D2057" s="126" t="s">
        <v>2689</v>
      </c>
      <c r="E2057" s="127" t="s">
        <v>3</v>
      </c>
      <c r="F2057" s="127">
        <v>1486469</v>
      </c>
      <c r="G2057" s="127"/>
      <c r="H2057" s="335" t="s">
        <v>2690</v>
      </c>
      <c r="I2057" s="128">
        <v>0</v>
      </c>
      <c r="J2057" s="128">
        <v>304</v>
      </c>
      <c r="K2057" s="129">
        <f t="shared" ref="K2057:K2120" si="32">+I2057+J2057</f>
        <v>304</v>
      </c>
      <c r="L2057" s="130" t="s">
        <v>1420</v>
      </c>
    </row>
    <row r="2058" spans="1:12" ht="22.5">
      <c r="A2058" s="334">
        <v>526</v>
      </c>
      <c r="B2058" s="125" t="str">
        <f>+VLOOKUP(A2058,'[1]LISTA FILTRADO'!$A$2:$B$620,2,FALSE)</f>
        <v>Bolivia Tv</v>
      </c>
      <c r="C2058" s="126">
        <v>42816</v>
      </c>
      <c r="D2058" s="126" t="s">
        <v>2691</v>
      </c>
      <c r="E2058" s="127" t="s">
        <v>3</v>
      </c>
      <c r="F2058" s="127">
        <v>1486477</v>
      </c>
      <c r="G2058" s="127"/>
      <c r="H2058" s="335" t="s">
        <v>2692</v>
      </c>
      <c r="I2058" s="128">
        <v>0</v>
      </c>
      <c r="J2058" s="128">
        <v>122</v>
      </c>
      <c r="K2058" s="129">
        <f t="shared" si="32"/>
        <v>122</v>
      </c>
      <c r="L2058" s="130" t="s">
        <v>1420</v>
      </c>
    </row>
    <row r="2059" spans="1:12" ht="22.5">
      <c r="A2059" s="334">
        <v>378</v>
      </c>
      <c r="B2059" s="125" t="str">
        <f>+VLOOKUP(A2059,'[1]LISTA FILTRADO'!$A$2:$B$620,2,FALSE)</f>
        <v>Servicio Nacional Textil</v>
      </c>
      <c r="C2059" s="126">
        <v>42817</v>
      </c>
      <c r="D2059" s="126" t="s">
        <v>2132</v>
      </c>
      <c r="E2059" s="127" t="s">
        <v>3</v>
      </c>
      <c r="F2059" s="127">
        <v>1486640</v>
      </c>
      <c r="G2059" s="127"/>
      <c r="H2059" s="335" t="s">
        <v>2133</v>
      </c>
      <c r="I2059" s="128">
        <v>0</v>
      </c>
      <c r="J2059" s="128">
        <v>403.09</v>
      </c>
      <c r="K2059" s="129">
        <f t="shared" si="32"/>
        <v>403.09</v>
      </c>
      <c r="L2059" s="130" t="s">
        <v>1420</v>
      </c>
    </row>
    <row r="2060" spans="1:12" ht="33.75">
      <c r="A2060" s="334" t="s">
        <v>626</v>
      </c>
      <c r="B2060" s="125" t="str">
        <f>+VLOOKUP(A2060,'[1]LISTA FILTRADO'!$A$2:$B$620,2,FALSE)</f>
        <v>Dirección General De Programación Y Operaciones Del Tesoro</v>
      </c>
      <c r="C2060" s="126">
        <v>42817</v>
      </c>
      <c r="D2060" s="126" t="s">
        <v>3347</v>
      </c>
      <c r="E2060" s="127" t="s">
        <v>3</v>
      </c>
      <c r="F2060" s="127">
        <v>1486654</v>
      </c>
      <c r="G2060" s="127"/>
      <c r="H2060" s="335" t="s">
        <v>3348</v>
      </c>
      <c r="I2060" s="128">
        <v>0</v>
      </c>
      <c r="J2060" s="128">
        <v>1226.93</v>
      </c>
      <c r="K2060" s="129">
        <f t="shared" si="32"/>
        <v>1226.93</v>
      </c>
      <c r="L2060" s="130" t="s">
        <v>1420</v>
      </c>
    </row>
    <row r="2061" spans="1:12" ht="33.75">
      <c r="A2061" s="334" t="s">
        <v>626</v>
      </c>
      <c r="B2061" s="125" t="str">
        <f>+VLOOKUP(A2061,'[1]LISTA FILTRADO'!$A$2:$B$620,2,FALSE)</f>
        <v>Dirección General De Programación Y Operaciones Del Tesoro</v>
      </c>
      <c r="C2061" s="126">
        <v>42817</v>
      </c>
      <c r="D2061" s="126" t="s">
        <v>3349</v>
      </c>
      <c r="E2061" s="127" t="s">
        <v>3</v>
      </c>
      <c r="F2061" s="127">
        <v>1486666</v>
      </c>
      <c r="G2061" s="127"/>
      <c r="H2061" s="335" t="s">
        <v>3350</v>
      </c>
      <c r="I2061" s="128">
        <v>0</v>
      </c>
      <c r="J2061" s="128">
        <v>41.03</v>
      </c>
      <c r="K2061" s="129">
        <f t="shared" si="32"/>
        <v>41.03</v>
      </c>
      <c r="L2061" s="130" t="s">
        <v>1420</v>
      </c>
    </row>
    <row r="2062" spans="1:12" ht="33.75">
      <c r="A2062" s="334" t="s">
        <v>626</v>
      </c>
      <c r="B2062" s="125" t="str">
        <f>+VLOOKUP(A2062,'[1]LISTA FILTRADO'!$A$2:$B$620,2,FALSE)</f>
        <v>Dirección General De Programación Y Operaciones Del Tesoro</v>
      </c>
      <c r="C2062" s="126">
        <v>42817</v>
      </c>
      <c r="D2062" s="126" t="s">
        <v>3351</v>
      </c>
      <c r="E2062" s="127" t="s">
        <v>3</v>
      </c>
      <c r="F2062" s="127">
        <v>1486698</v>
      </c>
      <c r="G2062" s="127"/>
      <c r="H2062" s="335" t="s">
        <v>3352</v>
      </c>
      <c r="I2062" s="128">
        <v>0</v>
      </c>
      <c r="J2062" s="128">
        <v>5256.88</v>
      </c>
      <c r="K2062" s="129">
        <f t="shared" si="32"/>
        <v>5256.88</v>
      </c>
      <c r="L2062" s="130" t="s">
        <v>1420</v>
      </c>
    </row>
    <row r="2063" spans="1:12" ht="33.75">
      <c r="A2063" s="334" t="s">
        <v>626</v>
      </c>
      <c r="B2063" s="125" t="str">
        <f>+VLOOKUP(A2063,'[1]LISTA FILTRADO'!$A$2:$B$620,2,FALSE)</f>
        <v>Dirección General De Programación Y Operaciones Del Tesoro</v>
      </c>
      <c r="C2063" s="126">
        <v>42817</v>
      </c>
      <c r="D2063" s="126" t="s">
        <v>3353</v>
      </c>
      <c r="E2063" s="127" t="s">
        <v>3</v>
      </c>
      <c r="F2063" s="127">
        <v>1486736</v>
      </c>
      <c r="G2063" s="127"/>
      <c r="H2063" s="335" t="s">
        <v>3354</v>
      </c>
      <c r="I2063" s="128">
        <v>0</v>
      </c>
      <c r="J2063" s="128">
        <v>1</v>
      </c>
      <c r="K2063" s="129">
        <f t="shared" si="32"/>
        <v>1</v>
      </c>
      <c r="L2063" s="130" t="s">
        <v>1420</v>
      </c>
    </row>
    <row r="2064" spans="1:12" ht="33.75">
      <c r="A2064" s="334" t="s">
        <v>626</v>
      </c>
      <c r="B2064" s="125" t="str">
        <f>+VLOOKUP(A2064,'[1]LISTA FILTRADO'!$A$2:$B$620,2,FALSE)</f>
        <v>Dirección General De Programación Y Operaciones Del Tesoro</v>
      </c>
      <c r="C2064" s="126">
        <v>42817</v>
      </c>
      <c r="D2064" s="126" t="s">
        <v>3355</v>
      </c>
      <c r="E2064" s="127" t="s">
        <v>3</v>
      </c>
      <c r="F2064" s="127">
        <v>1486737</v>
      </c>
      <c r="G2064" s="127"/>
      <c r="H2064" s="335" t="s">
        <v>3354</v>
      </c>
      <c r="I2064" s="128">
        <v>0</v>
      </c>
      <c r="J2064" s="128">
        <v>1</v>
      </c>
      <c r="K2064" s="129">
        <f t="shared" si="32"/>
        <v>1</v>
      </c>
      <c r="L2064" s="130" t="s">
        <v>1420</v>
      </c>
    </row>
    <row r="2065" spans="1:12" ht="33.75">
      <c r="A2065" s="334" t="s">
        <v>626</v>
      </c>
      <c r="B2065" s="125" t="str">
        <f>+VLOOKUP(A2065,'[1]LISTA FILTRADO'!$A$2:$B$620,2,FALSE)</f>
        <v>Dirección General De Programación Y Operaciones Del Tesoro</v>
      </c>
      <c r="C2065" s="126">
        <v>42817</v>
      </c>
      <c r="D2065" s="126" t="s">
        <v>3356</v>
      </c>
      <c r="E2065" s="127" t="s">
        <v>3</v>
      </c>
      <c r="F2065" s="127">
        <v>1486738</v>
      </c>
      <c r="G2065" s="127"/>
      <c r="H2065" s="335" t="s">
        <v>3354</v>
      </c>
      <c r="I2065" s="128">
        <v>0</v>
      </c>
      <c r="J2065" s="128">
        <v>1</v>
      </c>
      <c r="K2065" s="129">
        <f t="shared" si="32"/>
        <v>1</v>
      </c>
      <c r="L2065" s="130" t="s">
        <v>1420</v>
      </c>
    </row>
    <row r="2066" spans="1:12" ht="33.75">
      <c r="A2066" s="334" t="s">
        <v>626</v>
      </c>
      <c r="B2066" s="125" t="str">
        <f>+VLOOKUP(A2066,'[1]LISTA FILTRADO'!$A$2:$B$620,2,FALSE)</f>
        <v>Dirección General De Programación Y Operaciones Del Tesoro</v>
      </c>
      <c r="C2066" s="126">
        <v>42817</v>
      </c>
      <c r="D2066" s="126" t="s">
        <v>3357</v>
      </c>
      <c r="E2066" s="127" t="s">
        <v>3</v>
      </c>
      <c r="F2066" s="127">
        <v>1486746</v>
      </c>
      <c r="G2066" s="127"/>
      <c r="H2066" s="335" t="s">
        <v>3358</v>
      </c>
      <c r="I2066" s="128">
        <v>0</v>
      </c>
      <c r="J2066" s="128">
        <v>9.6999999999999993</v>
      </c>
      <c r="K2066" s="129">
        <f t="shared" si="32"/>
        <v>9.6999999999999993</v>
      </c>
      <c r="L2066" s="130" t="s">
        <v>1420</v>
      </c>
    </row>
    <row r="2067" spans="1:12" ht="22.5">
      <c r="A2067" s="334">
        <v>70</v>
      </c>
      <c r="B2067" s="125" t="str">
        <f>+VLOOKUP(A2067,'[1]LISTA FILTRADO'!$A$2:$B$620,2,FALSE)</f>
        <v>Ministerio De Trabajo, Empleo Y Previsión Social</v>
      </c>
      <c r="C2067" s="126">
        <v>42817</v>
      </c>
      <c r="D2067" s="126" t="s">
        <v>1878</v>
      </c>
      <c r="E2067" s="127" t="s">
        <v>3</v>
      </c>
      <c r="F2067" s="127">
        <v>1486787</v>
      </c>
      <c r="G2067" s="127"/>
      <c r="H2067" s="335" t="s">
        <v>1879</v>
      </c>
      <c r="I2067" s="128">
        <v>0</v>
      </c>
      <c r="J2067" s="219">
        <v>0.05</v>
      </c>
      <c r="K2067" s="129">
        <f t="shared" si="32"/>
        <v>0.05</v>
      </c>
      <c r="L2067" s="130" t="s">
        <v>4099</v>
      </c>
    </row>
    <row r="2068" spans="1:12" ht="33.75">
      <c r="A2068" s="334" t="s">
        <v>626</v>
      </c>
      <c r="B2068" s="125" t="str">
        <f>+VLOOKUP(A2068,'[1]LISTA FILTRADO'!$A$2:$B$620,2,FALSE)</f>
        <v>Dirección General De Programación Y Operaciones Del Tesoro</v>
      </c>
      <c r="C2068" s="126">
        <v>42817</v>
      </c>
      <c r="D2068" s="126" t="s">
        <v>3360</v>
      </c>
      <c r="E2068" s="127" t="s">
        <v>3</v>
      </c>
      <c r="F2068" s="127">
        <v>1486808</v>
      </c>
      <c r="G2068" s="127"/>
      <c r="H2068" s="335" t="s">
        <v>3361</v>
      </c>
      <c r="I2068" s="128">
        <v>0</v>
      </c>
      <c r="J2068" s="128">
        <v>3478.86</v>
      </c>
      <c r="K2068" s="129">
        <f t="shared" si="32"/>
        <v>3478.86</v>
      </c>
      <c r="L2068" s="130" t="s">
        <v>1420</v>
      </c>
    </row>
    <row r="2069" spans="1:12" ht="33.75">
      <c r="A2069" s="334">
        <v>574</v>
      </c>
      <c r="B2069" s="125" t="str">
        <f>+VLOOKUP(A2069,'[1]LISTA FILTRADO'!$A$2:$B$620,2,FALSE)</f>
        <v>Lácteos De Bolivia</v>
      </c>
      <c r="C2069" s="126">
        <v>42818</v>
      </c>
      <c r="D2069" s="126" t="s">
        <v>2709</v>
      </c>
      <c r="E2069" s="127" t="s">
        <v>3</v>
      </c>
      <c r="F2069" s="127">
        <v>1486968</v>
      </c>
      <c r="G2069" s="127"/>
      <c r="H2069" s="335" t="s">
        <v>2710</v>
      </c>
      <c r="I2069" s="128">
        <v>0</v>
      </c>
      <c r="J2069" s="128">
        <v>756.5</v>
      </c>
      <c r="K2069" s="129">
        <f t="shared" si="32"/>
        <v>756.5</v>
      </c>
      <c r="L2069" s="130" t="s">
        <v>1420</v>
      </c>
    </row>
    <row r="2070" spans="1:12" ht="22.5">
      <c r="A2070" s="334">
        <v>590</v>
      </c>
      <c r="B2070" s="125" t="str">
        <f>+VLOOKUP(A2070,'[1]LISTA FILTRADO'!$A$2:$B$620,2,FALSE)</f>
        <v>Empresa Pública "Quipus"</v>
      </c>
      <c r="C2070" s="126">
        <v>42818</v>
      </c>
      <c r="D2070" s="126" t="s">
        <v>2766</v>
      </c>
      <c r="E2070" s="127" t="s">
        <v>3</v>
      </c>
      <c r="F2070" s="127">
        <v>1487110</v>
      </c>
      <c r="G2070" s="127"/>
      <c r="H2070" s="335" t="s">
        <v>2767</v>
      </c>
      <c r="I2070" s="128">
        <v>0</v>
      </c>
      <c r="J2070" s="128">
        <v>25650</v>
      </c>
      <c r="K2070" s="129">
        <f t="shared" si="32"/>
        <v>25650</v>
      </c>
      <c r="L2070" s="130" t="s">
        <v>1420</v>
      </c>
    </row>
    <row r="2071" spans="1:12" ht="22.5">
      <c r="A2071" s="334">
        <v>590</v>
      </c>
      <c r="B2071" s="125" t="str">
        <f>+VLOOKUP(A2071,'[1]LISTA FILTRADO'!$A$2:$B$620,2,FALSE)</f>
        <v>Empresa Pública "Quipus"</v>
      </c>
      <c r="C2071" s="126">
        <v>42818</v>
      </c>
      <c r="D2071" s="126" t="s">
        <v>2768</v>
      </c>
      <c r="E2071" s="127" t="s">
        <v>3</v>
      </c>
      <c r="F2071" s="127">
        <v>1487111</v>
      </c>
      <c r="G2071" s="127"/>
      <c r="H2071" s="335" t="s">
        <v>2769</v>
      </c>
      <c r="I2071" s="128">
        <v>0</v>
      </c>
      <c r="J2071" s="128">
        <v>1329525</v>
      </c>
      <c r="K2071" s="129">
        <f t="shared" si="32"/>
        <v>1329525</v>
      </c>
      <c r="L2071" s="130" t="s">
        <v>1420</v>
      </c>
    </row>
    <row r="2072" spans="1:12" ht="22.5">
      <c r="A2072" s="334">
        <v>590</v>
      </c>
      <c r="B2072" s="125" t="str">
        <f>+VLOOKUP(A2072,'[1]LISTA FILTRADO'!$A$2:$B$620,2,FALSE)</f>
        <v>Empresa Pública "Quipus"</v>
      </c>
      <c r="C2072" s="126">
        <v>42818</v>
      </c>
      <c r="D2072" s="126" t="s">
        <v>2770</v>
      </c>
      <c r="E2072" s="127" t="s">
        <v>3</v>
      </c>
      <c r="F2072" s="127">
        <v>1487112</v>
      </c>
      <c r="G2072" s="127"/>
      <c r="H2072" s="335" t="s">
        <v>2771</v>
      </c>
      <c r="I2072" s="128">
        <v>0</v>
      </c>
      <c r="J2072" s="128">
        <v>3132</v>
      </c>
      <c r="K2072" s="129">
        <f t="shared" si="32"/>
        <v>3132</v>
      </c>
      <c r="L2072" s="130" t="s">
        <v>1420</v>
      </c>
    </row>
    <row r="2073" spans="1:12" ht="22.5">
      <c r="A2073" s="334">
        <v>41</v>
      </c>
      <c r="B2073" s="125" t="str">
        <f>+VLOOKUP(A2073,'[1]LISTA FILTRADO'!$A$2:$B$620,2,FALSE)</f>
        <v>Ministerio De Desarrollo Productivo Y Economía Plural</v>
      </c>
      <c r="C2073" s="126">
        <v>42818</v>
      </c>
      <c r="D2073" s="126" t="s">
        <v>1790</v>
      </c>
      <c r="E2073" s="127" t="s">
        <v>3</v>
      </c>
      <c r="F2073" s="127">
        <v>1487018</v>
      </c>
      <c r="G2073" s="127"/>
      <c r="H2073" s="335" t="s">
        <v>1791</v>
      </c>
      <c r="I2073" s="128">
        <v>0</v>
      </c>
      <c r="J2073" s="128">
        <v>1822.5</v>
      </c>
      <c r="K2073" s="129">
        <f t="shared" si="32"/>
        <v>1822.5</v>
      </c>
      <c r="L2073" s="130" t="s">
        <v>1420</v>
      </c>
    </row>
    <row r="2074" spans="1:12" ht="22.5">
      <c r="A2074" s="334">
        <v>41</v>
      </c>
      <c r="B2074" s="125" t="str">
        <f>+VLOOKUP(A2074,'[1]LISTA FILTRADO'!$A$2:$B$620,2,FALSE)</f>
        <v>Ministerio De Desarrollo Productivo Y Economía Plural</v>
      </c>
      <c r="C2074" s="126">
        <v>42818</v>
      </c>
      <c r="D2074" s="126" t="s">
        <v>1792</v>
      </c>
      <c r="E2074" s="127" t="s">
        <v>3</v>
      </c>
      <c r="F2074" s="127">
        <v>1487019</v>
      </c>
      <c r="G2074" s="127"/>
      <c r="H2074" s="335" t="s">
        <v>1793</v>
      </c>
      <c r="I2074" s="128">
        <v>0</v>
      </c>
      <c r="J2074" s="128">
        <v>1822.5</v>
      </c>
      <c r="K2074" s="129">
        <f t="shared" si="32"/>
        <v>1822.5</v>
      </c>
      <c r="L2074" s="130" t="s">
        <v>1420</v>
      </c>
    </row>
    <row r="2075" spans="1:12" ht="33.75">
      <c r="A2075" s="334" t="s">
        <v>626</v>
      </c>
      <c r="B2075" s="125" t="str">
        <f>+VLOOKUP(A2075,'[1]LISTA FILTRADO'!$A$2:$B$620,2,FALSE)</f>
        <v>Dirección General De Programación Y Operaciones Del Tesoro</v>
      </c>
      <c r="C2075" s="126">
        <v>42818</v>
      </c>
      <c r="D2075" s="126" t="s">
        <v>3362</v>
      </c>
      <c r="E2075" s="127" t="s">
        <v>3</v>
      </c>
      <c r="F2075" s="127">
        <v>1487032</v>
      </c>
      <c r="G2075" s="127"/>
      <c r="H2075" s="335" t="s">
        <v>3363</v>
      </c>
      <c r="I2075" s="128">
        <v>0</v>
      </c>
      <c r="J2075" s="128">
        <v>405</v>
      </c>
      <c r="K2075" s="129">
        <f t="shared" si="32"/>
        <v>405</v>
      </c>
      <c r="L2075" s="130" t="s">
        <v>1420</v>
      </c>
    </row>
    <row r="2076" spans="1:12" ht="33.75">
      <c r="A2076" s="334" t="s">
        <v>626</v>
      </c>
      <c r="B2076" s="125" t="str">
        <f>+VLOOKUP(A2076,'[1]LISTA FILTRADO'!$A$2:$B$620,2,FALSE)</f>
        <v>Dirección General De Programación Y Operaciones Del Tesoro</v>
      </c>
      <c r="C2076" s="126">
        <v>42818</v>
      </c>
      <c r="D2076" s="126" t="s">
        <v>3364</v>
      </c>
      <c r="E2076" s="127" t="s">
        <v>3</v>
      </c>
      <c r="F2076" s="127">
        <v>1487037</v>
      </c>
      <c r="G2076" s="127"/>
      <c r="H2076" s="335" t="s">
        <v>3365</v>
      </c>
      <c r="I2076" s="128">
        <v>0</v>
      </c>
      <c r="J2076" s="128">
        <v>192.92</v>
      </c>
      <c r="K2076" s="129">
        <f t="shared" si="32"/>
        <v>192.92</v>
      </c>
      <c r="L2076" s="130" t="s">
        <v>1420</v>
      </c>
    </row>
    <row r="2077" spans="1:12" ht="33.75">
      <c r="A2077" s="334" t="s">
        <v>626</v>
      </c>
      <c r="B2077" s="125" t="str">
        <f>+VLOOKUP(A2077,'[1]LISTA FILTRADO'!$A$2:$B$620,2,FALSE)</f>
        <v>Dirección General De Programación Y Operaciones Del Tesoro</v>
      </c>
      <c r="C2077" s="126">
        <v>42818</v>
      </c>
      <c r="D2077" s="126" t="s">
        <v>3366</v>
      </c>
      <c r="E2077" s="127" t="s">
        <v>3</v>
      </c>
      <c r="F2077" s="127">
        <v>1487038</v>
      </c>
      <c r="G2077" s="127"/>
      <c r="H2077" s="335" t="s">
        <v>3367</v>
      </c>
      <c r="I2077" s="128">
        <v>0</v>
      </c>
      <c r="J2077" s="128">
        <v>48.23</v>
      </c>
      <c r="K2077" s="129">
        <f t="shared" si="32"/>
        <v>48.23</v>
      </c>
      <c r="L2077" s="130" t="s">
        <v>1420</v>
      </c>
    </row>
    <row r="2078" spans="1:12" ht="33.75">
      <c r="A2078" s="334" t="s">
        <v>626</v>
      </c>
      <c r="B2078" s="125" t="str">
        <f>+VLOOKUP(A2078,'[1]LISTA FILTRADO'!$A$2:$B$620,2,FALSE)</f>
        <v>Dirección General De Programación Y Operaciones Del Tesoro</v>
      </c>
      <c r="C2078" s="126">
        <v>42818</v>
      </c>
      <c r="D2078" s="126" t="s">
        <v>3368</v>
      </c>
      <c r="E2078" s="127" t="s">
        <v>3</v>
      </c>
      <c r="F2078" s="127">
        <v>1487138</v>
      </c>
      <c r="G2078" s="127"/>
      <c r="H2078" s="335" t="s">
        <v>3369</v>
      </c>
      <c r="I2078" s="128">
        <v>0</v>
      </c>
      <c r="J2078" s="128">
        <v>199.5</v>
      </c>
      <c r="K2078" s="129">
        <f t="shared" si="32"/>
        <v>199.5</v>
      </c>
      <c r="L2078" s="130" t="s">
        <v>1420</v>
      </c>
    </row>
    <row r="2079" spans="1:12" ht="22.5">
      <c r="A2079" s="334">
        <v>526</v>
      </c>
      <c r="B2079" s="125" t="str">
        <f>+VLOOKUP(A2079,'[1]LISTA FILTRADO'!$A$2:$B$620,2,FALSE)</f>
        <v>Bolivia Tv</v>
      </c>
      <c r="C2079" s="126">
        <v>42818</v>
      </c>
      <c r="D2079" s="126" t="s">
        <v>2693</v>
      </c>
      <c r="E2079" s="127" t="s">
        <v>3</v>
      </c>
      <c r="F2079" s="127">
        <v>1487186</v>
      </c>
      <c r="G2079" s="127"/>
      <c r="H2079" s="335" t="s">
        <v>2694</v>
      </c>
      <c r="I2079" s="128">
        <v>0</v>
      </c>
      <c r="J2079" s="128">
        <v>227</v>
      </c>
      <c r="K2079" s="129">
        <f t="shared" si="32"/>
        <v>227</v>
      </c>
      <c r="L2079" s="130" t="s">
        <v>1420</v>
      </c>
    </row>
    <row r="2080" spans="1:12" ht="22.5">
      <c r="A2080" s="334">
        <v>526</v>
      </c>
      <c r="B2080" s="125" t="str">
        <f>+VLOOKUP(A2080,'[1]LISTA FILTRADO'!$A$2:$B$620,2,FALSE)</f>
        <v>Bolivia Tv</v>
      </c>
      <c r="C2080" s="126">
        <v>42818</v>
      </c>
      <c r="D2080" s="126" t="s">
        <v>2695</v>
      </c>
      <c r="E2080" s="127" t="s">
        <v>3</v>
      </c>
      <c r="F2080" s="127">
        <v>1487187</v>
      </c>
      <c r="G2080" s="127"/>
      <c r="H2080" s="335" t="s">
        <v>1316</v>
      </c>
      <c r="I2080" s="128">
        <v>0</v>
      </c>
      <c r="J2080" s="128">
        <v>110</v>
      </c>
      <c r="K2080" s="129">
        <f t="shared" si="32"/>
        <v>110</v>
      </c>
      <c r="L2080" s="130" t="s">
        <v>1420</v>
      </c>
    </row>
    <row r="2081" spans="1:12" ht="22.5">
      <c r="A2081" s="334">
        <v>526</v>
      </c>
      <c r="B2081" s="125" t="str">
        <f>+VLOOKUP(A2081,'[1]LISTA FILTRADO'!$A$2:$B$620,2,FALSE)</f>
        <v>Bolivia Tv</v>
      </c>
      <c r="C2081" s="126">
        <v>42818</v>
      </c>
      <c r="D2081" s="126" t="s">
        <v>2696</v>
      </c>
      <c r="E2081" s="127" t="s">
        <v>3</v>
      </c>
      <c r="F2081" s="127">
        <v>1487189</v>
      </c>
      <c r="G2081" s="127"/>
      <c r="H2081" s="335" t="s">
        <v>1315</v>
      </c>
      <c r="I2081" s="128">
        <v>0</v>
      </c>
      <c r="J2081" s="128">
        <v>305</v>
      </c>
      <c r="K2081" s="129">
        <f t="shared" si="32"/>
        <v>305</v>
      </c>
      <c r="L2081" s="130" t="s">
        <v>1420</v>
      </c>
    </row>
    <row r="2082" spans="1:12" ht="33.75">
      <c r="A2082" s="334" t="s">
        <v>626</v>
      </c>
      <c r="B2082" s="125" t="str">
        <f>+VLOOKUP(A2082,'[1]LISTA FILTRADO'!$A$2:$B$620,2,FALSE)</f>
        <v>Dirección General De Programación Y Operaciones Del Tesoro</v>
      </c>
      <c r="C2082" s="126">
        <v>42818</v>
      </c>
      <c r="D2082" s="126" t="s">
        <v>3370</v>
      </c>
      <c r="E2082" s="127" t="s">
        <v>3</v>
      </c>
      <c r="F2082" s="127">
        <v>1487197</v>
      </c>
      <c r="G2082" s="127"/>
      <c r="H2082" s="335" t="s">
        <v>3371</v>
      </c>
      <c r="I2082" s="128">
        <v>0</v>
      </c>
      <c r="J2082" s="128">
        <v>3423.96</v>
      </c>
      <c r="K2082" s="129">
        <f t="shared" si="32"/>
        <v>3423.96</v>
      </c>
      <c r="L2082" s="130" t="s">
        <v>1420</v>
      </c>
    </row>
    <row r="2083" spans="1:12" ht="22.5">
      <c r="A2083" s="334">
        <v>70</v>
      </c>
      <c r="B2083" s="125" t="str">
        <f>+VLOOKUP(A2083,'[1]LISTA FILTRADO'!$A$2:$B$620,2,FALSE)</f>
        <v>Ministerio De Trabajo, Empleo Y Previsión Social</v>
      </c>
      <c r="C2083" s="126">
        <v>42818</v>
      </c>
      <c r="D2083" s="126" t="s">
        <v>1880</v>
      </c>
      <c r="E2083" s="127" t="s">
        <v>3</v>
      </c>
      <c r="F2083" s="127">
        <v>1487214</v>
      </c>
      <c r="G2083" s="127"/>
      <c r="H2083" s="335" t="s">
        <v>1881</v>
      </c>
      <c r="I2083" s="128">
        <v>0</v>
      </c>
      <c r="J2083" s="128">
        <v>50</v>
      </c>
      <c r="K2083" s="129">
        <f t="shared" si="32"/>
        <v>50</v>
      </c>
      <c r="L2083" s="130" t="s">
        <v>1420</v>
      </c>
    </row>
    <row r="2084" spans="1:12" ht="33.75">
      <c r="A2084" s="334" t="s">
        <v>626</v>
      </c>
      <c r="B2084" s="125" t="str">
        <f>+VLOOKUP(A2084,'[1]LISTA FILTRADO'!$A$2:$B$620,2,FALSE)</f>
        <v>Dirección General De Programación Y Operaciones Del Tesoro</v>
      </c>
      <c r="C2084" s="126">
        <v>42818</v>
      </c>
      <c r="D2084" s="126" t="s">
        <v>3372</v>
      </c>
      <c r="E2084" s="127" t="s">
        <v>3</v>
      </c>
      <c r="F2084" s="127">
        <v>1487215</v>
      </c>
      <c r="G2084" s="127"/>
      <c r="H2084" s="335" t="s">
        <v>3373</v>
      </c>
      <c r="I2084" s="128">
        <v>0</v>
      </c>
      <c r="J2084" s="128">
        <v>4602.6499999999996</v>
      </c>
      <c r="K2084" s="129">
        <f t="shared" si="32"/>
        <v>4602.6499999999996</v>
      </c>
      <c r="L2084" s="130" t="s">
        <v>1420</v>
      </c>
    </row>
    <row r="2085" spans="1:12" ht="33.75">
      <c r="A2085" s="334" t="s">
        <v>626</v>
      </c>
      <c r="B2085" s="125" t="str">
        <f>+VLOOKUP(A2085,'[1]LISTA FILTRADO'!$A$2:$B$620,2,FALSE)</f>
        <v>Dirección General De Programación Y Operaciones Del Tesoro</v>
      </c>
      <c r="C2085" s="126">
        <v>42818</v>
      </c>
      <c r="D2085" s="126" t="s">
        <v>3374</v>
      </c>
      <c r="E2085" s="127" t="s">
        <v>3</v>
      </c>
      <c r="F2085" s="127">
        <v>1487236</v>
      </c>
      <c r="G2085" s="127"/>
      <c r="H2085" s="335" t="s">
        <v>1314</v>
      </c>
      <c r="I2085" s="128">
        <v>0</v>
      </c>
      <c r="J2085" s="128">
        <v>198</v>
      </c>
      <c r="K2085" s="129">
        <f t="shared" si="32"/>
        <v>198</v>
      </c>
      <c r="L2085" s="130" t="s">
        <v>1420</v>
      </c>
    </row>
    <row r="2086" spans="1:12" ht="33.75">
      <c r="A2086" s="334" t="s">
        <v>626</v>
      </c>
      <c r="B2086" s="125" t="str">
        <f>+VLOOKUP(A2086,'[1]LISTA FILTRADO'!$A$2:$B$620,2,FALSE)</f>
        <v>Dirección General De Programación Y Operaciones Del Tesoro</v>
      </c>
      <c r="C2086" s="126">
        <v>42818</v>
      </c>
      <c r="D2086" s="126" t="s">
        <v>3375</v>
      </c>
      <c r="E2086" s="127" t="s">
        <v>3</v>
      </c>
      <c r="F2086" s="127">
        <v>1487307</v>
      </c>
      <c r="G2086" s="127"/>
      <c r="H2086" s="335" t="s">
        <v>3376</v>
      </c>
      <c r="I2086" s="128">
        <v>0</v>
      </c>
      <c r="J2086" s="128">
        <v>200</v>
      </c>
      <c r="K2086" s="129">
        <f t="shared" si="32"/>
        <v>200</v>
      </c>
      <c r="L2086" s="130" t="s">
        <v>1420</v>
      </c>
    </row>
    <row r="2087" spans="1:12" ht="33.75">
      <c r="A2087" s="334">
        <v>87</v>
      </c>
      <c r="B2087" s="125" t="str">
        <f>+VLOOKUP(A2087,'[1]LISTA FILTRADO'!$A$2:$B$620,2,FALSE)</f>
        <v>Ministerio De Comunicación</v>
      </c>
      <c r="C2087" s="126">
        <v>42821</v>
      </c>
      <c r="D2087" s="126" t="s">
        <v>1913</v>
      </c>
      <c r="E2087" s="127" t="s">
        <v>3</v>
      </c>
      <c r="F2087" s="127">
        <v>1487437</v>
      </c>
      <c r="G2087" s="127"/>
      <c r="H2087" s="335" t="s">
        <v>1914</v>
      </c>
      <c r="I2087" s="128">
        <v>0</v>
      </c>
      <c r="J2087" s="128">
        <v>4465.5200000000004</v>
      </c>
      <c r="K2087" s="129">
        <f t="shared" si="32"/>
        <v>4465.5200000000004</v>
      </c>
      <c r="L2087" s="130" t="s">
        <v>1420</v>
      </c>
    </row>
    <row r="2088" spans="1:12" ht="33.75">
      <c r="A2088" s="334">
        <v>291</v>
      </c>
      <c r="B2088" s="125" t="str">
        <f>+VLOOKUP(A2088,'[1]LISTA FILTRADO'!$A$2:$B$620,2,FALSE)</f>
        <v>Administradora Boliviana De Carreteras</v>
      </c>
      <c r="C2088" s="126">
        <v>42821</v>
      </c>
      <c r="D2088" s="126" t="s">
        <v>2068</v>
      </c>
      <c r="E2088" s="127" t="s">
        <v>3</v>
      </c>
      <c r="F2088" s="127">
        <v>1487540</v>
      </c>
      <c r="G2088" s="127"/>
      <c r="H2088" s="335" t="s">
        <v>2069</v>
      </c>
      <c r="I2088" s="128">
        <v>0</v>
      </c>
      <c r="J2088" s="128">
        <v>1000000</v>
      </c>
      <c r="K2088" s="129">
        <f t="shared" si="32"/>
        <v>1000000</v>
      </c>
      <c r="L2088" s="130" t="s">
        <v>1420</v>
      </c>
    </row>
    <row r="2089" spans="1:12" ht="33.75">
      <c r="A2089" s="334" t="s">
        <v>626</v>
      </c>
      <c r="B2089" s="125" t="str">
        <f>+VLOOKUP(A2089,'[1]LISTA FILTRADO'!$A$2:$B$620,2,FALSE)</f>
        <v>Dirección General De Programación Y Operaciones Del Tesoro</v>
      </c>
      <c r="C2089" s="126">
        <v>42821</v>
      </c>
      <c r="D2089" s="126" t="s">
        <v>3377</v>
      </c>
      <c r="E2089" s="127" t="s">
        <v>3</v>
      </c>
      <c r="F2089" s="127">
        <v>1487417</v>
      </c>
      <c r="G2089" s="127"/>
      <c r="H2089" s="335" t="s">
        <v>3378</v>
      </c>
      <c r="I2089" s="128">
        <v>0</v>
      </c>
      <c r="J2089" s="128">
        <v>1693.06</v>
      </c>
      <c r="K2089" s="129">
        <f t="shared" si="32"/>
        <v>1693.06</v>
      </c>
      <c r="L2089" s="130" t="s">
        <v>1420</v>
      </c>
    </row>
    <row r="2090" spans="1:12" ht="33.75">
      <c r="A2090" s="334">
        <v>591</v>
      </c>
      <c r="B2090" s="125" t="str">
        <f>+VLOOKUP(A2090,'[1]LISTA FILTRADO'!$A$2:$B$620,2,FALSE)</f>
        <v>Empresa Estatal De Transporte Por Cable Mi Teleférico</v>
      </c>
      <c r="C2090" s="126">
        <v>42821</v>
      </c>
      <c r="D2090" s="126" t="s">
        <v>2788</v>
      </c>
      <c r="E2090" s="127" t="s">
        <v>3</v>
      </c>
      <c r="F2090" s="127">
        <v>1487447</v>
      </c>
      <c r="G2090" s="127"/>
      <c r="H2090" s="335" t="s">
        <v>2789</v>
      </c>
      <c r="I2090" s="128">
        <v>0</v>
      </c>
      <c r="J2090" s="128">
        <v>78</v>
      </c>
      <c r="K2090" s="129">
        <f t="shared" si="32"/>
        <v>78</v>
      </c>
      <c r="L2090" s="130" t="s">
        <v>1420</v>
      </c>
    </row>
    <row r="2091" spans="1:12" ht="33.75">
      <c r="A2091" s="334">
        <v>591</v>
      </c>
      <c r="B2091" s="125" t="str">
        <f>+VLOOKUP(A2091,'[1]LISTA FILTRADO'!$A$2:$B$620,2,FALSE)</f>
        <v>Empresa Estatal De Transporte Por Cable Mi Teleférico</v>
      </c>
      <c r="C2091" s="126">
        <v>42821</v>
      </c>
      <c r="D2091" s="126" t="s">
        <v>2790</v>
      </c>
      <c r="E2091" s="127" t="s">
        <v>3</v>
      </c>
      <c r="F2091" s="127">
        <v>1487448</v>
      </c>
      <c r="G2091" s="127"/>
      <c r="H2091" s="335" t="s">
        <v>2789</v>
      </c>
      <c r="I2091" s="128">
        <v>0</v>
      </c>
      <c r="J2091" s="128">
        <v>83</v>
      </c>
      <c r="K2091" s="129">
        <f t="shared" si="32"/>
        <v>83</v>
      </c>
      <c r="L2091" s="130" t="s">
        <v>1420</v>
      </c>
    </row>
    <row r="2092" spans="1:12" ht="33.75">
      <c r="A2092" s="334" t="s">
        <v>626</v>
      </c>
      <c r="B2092" s="125" t="str">
        <f>+VLOOKUP(A2092,'[1]LISTA FILTRADO'!$A$2:$B$620,2,FALSE)</f>
        <v>Dirección General De Programación Y Operaciones Del Tesoro</v>
      </c>
      <c r="C2092" s="126">
        <v>42821</v>
      </c>
      <c r="D2092" s="126" t="s">
        <v>3379</v>
      </c>
      <c r="E2092" s="127" t="s">
        <v>3</v>
      </c>
      <c r="F2092" s="127">
        <v>1487472</v>
      </c>
      <c r="G2092" s="127"/>
      <c r="H2092" s="335" t="s">
        <v>3380</v>
      </c>
      <c r="I2092" s="128">
        <v>0</v>
      </c>
      <c r="J2092" s="128">
        <v>5749.26</v>
      </c>
      <c r="K2092" s="129">
        <f t="shared" si="32"/>
        <v>5749.26</v>
      </c>
      <c r="L2092" s="130" t="s">
        <v>1420</v>
      </c>
    </row>
    <row r="2093" spans="1:12" ht="33.75">
      <c r="A2093" s="334" t="s">
        <v>626</v>
      </c>
      <c r="B2093" s="125" t="str">
        <f>+VLOOKUP(A2093,'[1]LISTA FILTRADO'!$A$2:$B$620,2,FALSE)</f>
        <v>Dirección General De Programación Y Operaciones Del Tesoro</v>
      </c>
      <c r="C2093" s="126">
        <v>42821</v>
      </c>
      <c r="D2093" s="126" t="s">
        <v>3381</v>
      </c>
      <c r="E2093" s="127" t="s">
        <v>3</v>
      </c>
      <c r="F2093" s="127">
        <v>1487529</v>
      </c>
      <c r="G2093" s="127"/>
      <c r="H2093" s="335" t="s">
        <v>3382</v>
      </c>
      <c r="I2093" s="128">
        <v>0</v>
      </c>
      <c r="J2093" s="128">
        <v>2178.81</v>
      </c>
      <c r="K2093" s="129">
        <f t="shared" si="32"/>
        <v>2178.81</v>
      </c>
      <c r="L2093" s="130" t="s">
        <v>1420</v>
      </c>
    </row>
    <row r="2094" spans="1:12" ht="33.75">
      <c r="A2094" s="334" t="s">
        <v>626</v>
      </c>
      <c r="B2094" s="125" t="str">
        <f>+VLOOKUP(A2094,'[1]LISTA FILTRADO'!$A$2:$B$620,2,FALSE)</f>
        <v>Dirección General De Programación Y Operaciones Del Tesoro</v>
      </c>
      <c r="C2094" s="126">
        <v>42821</v>
      </c>
      <c r="D2094" s="126" t="s">
        <v>3383</v>
      </c>
      <c r="E2094" s="127" t="s">
        <v>3</v>
      </c>
      <c r="F2094" s="127">
        <v>1487539</v>
      </c>
      <c r="G2094" s="127"/>
      <c r="H2094" s="335" t="s">
        <v>3384</v>
      </c>
      <c r="I2094" s="128">
        <v>0</v>
      </c>
      <c r="J2094" s="128">
        <v>118920.62</v>
      </c>
      <c r="K2094" s="129">
        <f t="shared" si="32"/>
        <v>118920.62</v>
      </c>
      <c r="L2094" s="130" t="s">
        <v>1420</v>
      </c>
    </row>
    <row r="2095" spans="1:12" ht="22.5">
      <c r="A2095" s="334">
        <v>291</v>
      </c>
      <c r="B2095" s="125" t="str">
        <f>+VLOOKUP(A2095,'[1]LISTA FILTRADO'!$A$2:$B$620,2,FALSE)</f>
        <v>Administradora Boliviana De Carreteras</v>
      </c>
      <c r="C2095" s="126">
        <v>42821</v>
      </c>
      <c r="D2095" s="126" t="s">
        <v>2070</v>
      </c>
      <c r="E2095" s="127" t="s">
        <v>3</v>
      </c>
      <c r="F2095" s="127">
        <v>1487559</v>
      </c>
      <c r="G2095" s="127"/>
      <c r="H2095" s="335" t="s">
        <v>2071</v>
      </c>
      <c r="I2095" s="128">
        <v>0</v>
      </c>
      <c r="J2095" s="128">
        <v>2.77</v>
      </c>
      <c r="K2095" s="129">
        <f t="shared" si="32"/>
        <v>2.77</v>
      </c>
      <c r="L2095" s="130" t="s">
        <v>1420</v>
      </c>
    </row>
    <row r="2096" spans="1:12" ht="33.75">
      <c r="A2096" s="334" t="s">
        <v>626</v>
      </c>
      <c r="B2096" s="125" t="str">
        <f>+VLOOKUP(A2096,'[1]LISTA FILTRADO'!$A$2:$B$620,2,FALSE)</f>
        <v>Dirección General De Programación Y Operaciones Del Tesoro</v>
      </c>
      <c r="C2096" s="126">
        <v>42821</v>
      </c>
      <c r="D2096" s="126" t="s">
        <v>3385</v>
      </c>
      <c r="E2096" s="127" t="s">
        <v>3</v>
      </c>
      <c r="F2096" s="127">
        <v>1487608</v>
      </c>
      <c r="G2096" s="127"/>
      <c r="H2096" s="335" t="s">
        <v>3386</v>
      </c>
      <c r="I2096" s="128">
        <v>0</v>
      </c>
      <c r="J2096" s="128">
        <v>590</v>
      </c>
      <c r="K2096" s="129">
        <f t="shared" si="32"/>
        <v>590</v>
      </c>
      <c r="L2096" s="130" t="s">
        <v>1420</v>
      </c>
    </row>
    <row r="2097" spans="1:12" ht="33.75">
      <c r="A2097" s="334" t="s">
        <v>626</v>
      </c>
      <c r="B2097" s="125" t="str">
        <f>+VLOOKUP(A2097,'[1]LISTA FILTRADO'!$A$2:$B$620,2,FALSE)</f>
        <v>Dirección General De Programación Y Operaciones Del Tesoro</v>
      </c>
      <c r="C2097" s="126">
        <v>42821</v>
      </c>
      <c r="D2097" s="126" t="s">
        <v>3387</v>
      </c>
      <c r="E2097" s="127" t="s">
        <v>3</v>
      </c>
      <c r="F2097" s="127">
        <v>1487609</v>
      </c>
      <c r="G2097" s="127"/>
      <c r="H2097" s="335" t="s">
        <v>3388</v>
      </c>
      <c r="I2097" s="128">
        <v>0</v>
      </c>
      <c r="J2097" s="128">
        <v>67.5</v>
      </c>
      <c r="K2097" s="129">
        <f t="shared" si="32"/>
        <v>67.5</v>
      </c>
      <c r="L2097" s="130" t="s">
        <v>1420</v>
      </c>
    </row>
    <row r="2098" spans="1:12" ht="33.75">
      <c r="A2098" s="334" t="s">
        <v>626</v>
      </c>
      <c r="B2098" s="125" t="str">
        <f>+VLOOKUP(A2098,'[1]LISTA FILTRADO'!$A$2:$B$620,2,FALSE)</f>
        <v>Dirección General De Programación Y Operaciones Del Tesoro</v>
      </c>
      <c r="C2098" s="126">
        <v>42821</v>
      </c>
      <c r="D2098" s="126" t="s">
        <v>3389</v>
      </c>
      <c r="E2098" s="127" t="s">
        <v>3</v>
      </c>
      <c r="F2098" s="127">
        <v>1487632</v>
      </c>
      <c r="G2098" s="127"/>
      <c r="H2098" s="335" t="s">
        <v>3390</v>
      </c>
      <c r="I2098" s="128">
        <v>0</v>
      </c>
      <c r="J2098" s="128">
        <v>2322.16</v>
      </c>
      <c r="K2098" s="129">
        <f t="shared" si="32"/>
        <v>2322.16</v>
      </c>
      <c r="L2098" s="130" t="s">
        <v>1420</v>
      </c>
    </row>
    <row r="2099" spans="1:12" ht="33.75">
      <c r="A2099" s="334" t="s">
        <v>626</v>
      </c>
      <c r="B2099" s="125" t="str">
        <f>+VLOOKUP(A2099,'[1]LISTA FILTRADO'!$A$2:$B$620,2,FALSE)</f>
        <v>Dirección General De Programación Y Operaciones Del Tesoro</v>
      </c>
      <c r="C2099" s="126">
        <v>42821</v>
      </c>
      <c r="D2099" s="126" t="s">
        <v>3391</v>
      </c>
      <c r="E2099" s="127" t="s">
        <v>3</v>
      </c>
      <c r="F2099" s="127">
        <v>1487691</v>
      </c>
      <c r="G2099" s="127"/>
      <c r="H2099" s="335" t="s">
        <v>3392</v>
      </c>
      <c r="I2099" s="128">
        <v>0</v>
      </c>
      <c r="J2099" s="128">
        <v>232.8</v>
      </c>
      <c r="K2099" s="129">
        <f t="shared" si="32"/>
        <v>232.8</v>
      </c>
      <c r="L2099" s="130" t="s">
        <v>1420</v>
      </c>
    </row>
    <row r="2100" spans="1:12" ht="33.75">
      <c r="A2100" s="334">
        <v>266</v>
      </c>
      <c r="B2100" s="125" t="str">
        <f>+VLOOKUP(A2100,'[1]LISTA FILTRADO'!$A$2:$B$620,2,FALSE)</f>
        <v>Direc. Dptal. De Educación La Paz</v>
      </c>
      <c r="C2100" s="126">
        <v>42821</v>
      </c>
      <c r="D2100" s="126" t="s">
        <v>1985</v>
      </c>
      <c r="E2100" s="127" t="s">
        <v>3</v>
      </c>
      <c r="F2100" s="127">
        <v>1487718</v>
      </c>
      <c r="G2100" s="127"/>
      <c r="H2100" s="335" t="s">
        <v>1986</v>
      </c>
      <c r="I2100" s="128">
        <v>0</v>
      </c>
      <c r="J2100" s="128">
        <v>4189.05</v>
      </c>
      <c r="K2100" s="129">
        <f t="shared" si="32"/>
        <v>4189.05</v>
      </c>
      <c r="L2100" s="130" t="s">
        <v>1420</v>
      </c>
    </row>
    <row r="2101" spans="1:12" ht="33.75">
      <c r="A2101" s="334">
        <v>86</v>
      </c>
      <c r="B2101" s="125" t="str">
        <f>+VLOOKUP(A2101,'[1]LISTA FILTRADO'!$A$2:$B$620,2,FALSE)</f>
        <v>Ministerio De Medio Ambiente Y Agua</v>
      </c>
      <c r="C2101" s="126">
        <v>42822</v>
      </c>
      <c r="D2101" s="126" t="s">
        <v>1905</v>
      </c>
      <c r="E2101" s="127" t="s">
        <v>3</v>
      </c>
      <c r="F2101" s="127">
        <v>1487893</v>
      </c>
      <c r="G2101" s="127"/>
      <c r="H2101" s="335" t="s">
        <v>1906</v>
      </c>
      <c r="I2101" s="128">
        <v>0</v>
      </c>
      <c r="J2101" s="128">
        <v>4914.7</v>
      </c>
      <c r="K2101" s="129">
        <f t="shared" si="32"/>
        <v>4914.7</v>
      </c>
      <c r="L2101" s="130" t="s">
        <v>1420</v>
      </c>
    </row>
    <row r="2102" spans="1:12" ht="33.75">
      <c r="A2102" s="334">
        <v>35</v>
      </c>
      <c r="B2102" s="125" t="str">
        <f>+VLOOKUP(A2102,'[1]LISTA FILTRADO'!$A$2:$B$620,2,FALSE)</f>
        <v>Ministerio De Economía Y Finanzas Públicas</v>
      </c>
      <c r="C2102" s="126">
        <v>42822</v>
      </c>
      <c r="D2102" s="126" t="s">
        <v>1770</v>
      </c>
      <c r="E2102" s="127" t="s">
        <v>3</v>
      </c>
      <c r="F2102" s="127">
        <v>1487939</v>
      </c>
      <c r="G2102" s="127"/>
      <c r="H2102" s="335" t="s">
        <v>1771</v>
      </c>
      <c r="I2102" s="128">
        <v>0</v>
      </c>
      <c r="J2102" s="128">
        <v>4152.72</v>
      </c>
      <c r="K2102" s="129">
        <f t="shared" si="32"/>
        <v>4152.72</v>
      </c>
      <c r="L2102" s="130" t="s">
        <v>1420</v>
      </c>
    </row>
    <row r="2103" spans="1:12" ht="22.5">
      <c r="A2103" s="334">
        <v>574</v>
      </c>
      <c r="B2103" s="125" t="str">
        <f>+VLOOKUP(A2103,'[1]LISTA FILTRADO'!$A$2:$B$620,2,FALSE)</f>
        <v>Lácteos De Bolivia</v>
      </c>
      <c r="C2103" s="126">
        <v>42822</v>
      </c>
      <c r="D2103" s="126" t="s">
        <v>2711</v>
      </c>
      <c r="E2103" s="127" t="s">
        <v>3</v>
      </c>
      <c r="F2103" s="127">
        <v>1487861</v>
      </c>
      <c r="G2103" s="127"/>
      <c r="H2103" s="335" t="s">
        <v>2712</v>
      </c>
      <c r="I2103" s="128">
        <v>0</v>
      </c>
      <c r="J2103" s="128">
        <v>5.5</v>
      </c>
      <c r="K2103" s="129">
        <f t="shared" si="32"/>
        <v>5.5</v>
      </c>
      <c r="L2103" s="130" t="s">
        <v>1420</v>
      </c>
    </row>
    <row r="2104" spans="1:12" ht="33.75">
      <c r="A2104" s="334" t="s">
        <v>626</v>
      </c>
      <c r="B2104" s="125" t="str">
        <f>+VLOOKUP(A2104,'[1]LISTA FILTRADO'!$A$2:$B$620,2,FALSE)</f>
        <v>Dirección General De Programación Y Operaciones Del Tesoro</v>
      </c>
      <c r="C2104" s="126">
        <v>42822</v>
      </c>
      <c r="D2104" s="126" t="s">
        <v>3393</v>
      </c>
      <c r="E2104" s="127" t="s">
        <v>3</v>
      </c>
      <c r="F2104" s="127">
        <v>1487944</v>
      </c>
      <c r="G2104" s="127"/>
      <c r="H2104" s="335" t="s">
        <v>3394</v>
      </c>
      <c r="I2104" s="128">
        <v>0</v>
      </c>
      <c r="J2104" s="128">
        <v>11968.8</v>
      </c>
      <c r="K2104" s="129">
        <f t="shared" si="32"/>
        <v>11968.8</v>
      </c>
      <c r="L2104" s="130" t="s">
        <v>1420</v>
      </c>
    </row>
    <row r="2105" spans="1:12" ht="33.75">
      <c r="A2105" s="334" t="s">
        <v>626</v>
      </c>
      <c r="B2105" s="125" t="str">
        <f>+VLOOKUP(A2105,'[1]LISTA FILTRADO'!$A$2:$B$620,2,FALSE)</f>
        <v>Dirección General De Programación Y Operaciones Del Tesoro</v>
      </c>
      <c r="C2105" s="126">
        <v>42822</v>
      </c>
      <c r="D2105" s="126" t="s">
        <v>3395</v>
      </c>
      <c r="E2105" s="127" t="s">
        <v>3</v>
      </c>
      <c r="F2105" s="127">
        <v>1488023</v>
      </c>
      <c r="G2105" s="127"/>
      <c r="H2105" s="335" t="s">
        <v>3396</v>
      </c>
      <c r="I2105" s="128">
        <v>0</v>
      </c>
      <c r="J2105" s="128">
        <v>371</v>
      </c>
      <c r="K2105" s="129">
        <f t="shared" si="32"/>
        <v>371</v>
      </c>
      <c r="L2105" s="130" t="s">
        <v>1420</v>
      </c>
    </row>
    <row r="2106" spans="1:12" ht="33.75">
      <c r="A2106" s="334" t="s">
        <v>626</v>
      </c>
      <c r="B2106" s="125" t="str">
        <f>+VLOOKUP(A2106,'[1]LISTA FILTRADO'!$A$2:$B$620,2,FALSE)</f>
        <v>Dirección General De Programación Y Operaciones Del Tesoro</v>
      </c>
      <c r="C2106" s="126">
        <v>42822</v>
      </c>
      <c r="D2106" s="126" t="s">
        <v>3397</v>
      </c>
      <c r="E2106" s="127" t="s">
        <v>3</v>
      </c>
      <c r="F2106" s="127">
        <v>1488026</v>
      </c>
      <c r="G2106" s="127"/>
      <c r="H2106" s="335" t="s">
        <v>3398</v>
      </c>
      <c r="I2106" s="128">
        <v>0</v>
      </c>
      <c r="J2106" s="128">
        <v>503.22</v>
      </c>
      <c r="K2106" s="129">
        <f t="shared" si="32"/>
        <v>503.22</v>
      </c>
      <c r="L2106" s="130" t="s">
        <v>1420</v>
      </c>
    </row>
    <row r="2107" spans="1:12" ht="22.5">
      <c r="A2107" s="334">
        <v>41</v>
      </c>
      <c r="B2107" s="125" t="str">
        <f>+VLOOKUP(A2107,'[1]LISTA FILTRADO'!$A$2:$B$620,2,FALSE)</f>
        <v>Ministerio De Desarrollo Productivo Y Economía Plural</v>
      </c>
      <c r="C2107" s="126">
        <v>42822</v>
      </c>
      <c r="D2107" s="126" t="s">
        <v>1794</v>
      </c>
      <c r="E2107" s="127" t="s">
        <v>3</v>
      </c>
      <c r="F2107" s="127">
        <v>1488040</v>
      </c>
      <c r="G2107" s="127"/>
      <c r="H2107" s="335" t="s">
        <v>1795</v>
      </c>
      <c r="I2107" s="128">
        <v>0</v>
      </c>
      <c r="J2107" s="128">
        <v>201.9</v>
      </c>
      <c r="K2107" s="129">
        <f t="shared" si="32"/>
        <v>201.9</v>
      </c>
      <c r="L2107" s="130" t="s">
        <v>1420</v>
      </c>
    </row>
    <row r="2108" spans="1:12" ht="33.75">
      <c r="A2108" s="334" t="s">
        <v>626</v>
      </c>
      <c r="B2108" s="125" t="str">
        <f>+VLOOKUP(A2108,'[1]LISTA FILTRADO'!$A$2:$B$620,2,FALSE)</f>
        <v>Dirección General De Programación Y Operaciones Del Tesoro</v>
      </c>
      <c r="C2108" s="126">
        <v>42823</v>
      </c>
      <c r="D2108" s="126" t="s">
        <v>2122</v>
      </c>
      <c r="E2108" s="127" t="s">
        <v>3</v>
      </c>
      <c r="F2108" s="127">
        <v>1488325</v>
      </c>
      <c r="G2108" s="127"/>
      <c r="H2108" s="335" t="s">
        <v>2123</v>
      </c>
      <c r="I2108" s="128">
        <v>0</v>
      </c>
      <c r="J2108" s="128">
        <v>7752.94</v>
      </c>
      <c r="K2108" s="129">
        <f t="shared" si="32"/>
        <v>7752.94</v>
      </c>
      <c r="L2108" s="130" t="s">
        <v>1420</v>
      </c>
    </row>
    <row r="2109" spans="1:12" ht="33.75">
      <c r="A2109" s="334" t="s">
        <v>626</v>
      </c>
      <c r="B2109" s="125" t="str">
        <f>+VLOOKUP(A2109,'[1]LISTA FILTRADO'!$A$2:$B$620,2,FALSE)</f>
        <v>Dirección General De Programación Y Operaciones Del Tesoro</v>
      </c>
      <c r="C2109" s="126">
        <v>42823</v>
      </c>
      <c r="D2109" s="126" t="s">
        <v>3399</v>
      </c>
      <c r="E2109" s="127" t="s">
        <v>3</v>
      </c>
      <c r="F2109" s="127">
        <v>1488282</v>
      </c>
      <c r="G2109" s="127"/>
      <c r="H2109" s="335" t="s">
        <v>3400</v>
      </c>
      <c r="I2109" s="128">
        <v>0</v>
      </c>
      <c r="J2109" s="128">
        <v>2200</v>
      </c>
      <c r="K2109" s="129">
        <f t="shared" si="32"/>
        <v>2200</v>
      </c>
      <c r="L2109" s="130" t="s">
        <v>1420</v>
      </c>
    </row>
    <row r="2110" spans="1:12" ht="33.75">
      <c r="A2110" s="334" t="s">
        <v>626</v>
      </c>
      <c r="B2110" s="125" t="str">
        <f>+VLOOKUP(A2110,'[1]LISTA FILTRADO'!$A$2:$B$620,2,FALSE)</f>
        <v>Dirección General De Programación Y Operaciones Del Tesoro</v>
      </c>
      <c r="C2110" s="126">
        <v>42823</v>
      </c>
      <c r="D2110" s="126" t="s">
        <v>3401</v>
      </c>
      <c r="E2110" s="127" t="s">
        <v>3</v>
      </c>
      <c r="F2110" s="127">
        <v>1488290</v>
      </c>
      <c r="G2110" s="127"/>
      <c r="H2110" s="335" t="s">
        <v>3402</v>
      </c>
      <c r="I2110" s="128">
        <v>0</v>
      </c>
      <c r="J2110" s="128">
        <v>672.07</v>
      </c>
      <c r="K2110" s="129">
        <f t="shared" si="32"/>
        <v>672.07</v>
      </c>
      <c r="L2110" s="130" t="s">
        <v>1420</v>
      </c>
    </row>
    <row r="2111" spans="1:12" ht="33.75">
      <c r="A2111" s="334" t="s">
        <v>626</v>
      </c>
      <c r="B2111" s="125" t="str">
        <f>+VLOOKUP(A2111,'[1]LISTA FILTRADO'!$A$2:$B$620,2,FALSE)</f>
        <v>Dirección General De Programación Y Operaciones Del Tesoro</v>
      </c>
      <c r="C2111" s="126">
        <v>42823</v>
      </c>
      <c r="D2111" s="126" t="s">
        <v>3403</v>
      </c>
      <c r="E2111" s="127" t="s">
        <v>3</v>
      </c>
      <c r="F2111" s="127">
        <v>1488319</v>
      </c>
      <c r="G2111" s="127"/>
      <c r="H2111" s="335" t="s">
        <v>3404</v>
      </c>
      <c r="I2111" s="128">
        <v>0</v>
      </c>
      <c r="J2111" s="128">
        <v>278.39999999999998</v>
      </c>
      <c r="K2111" s="129">
        <f t="shared" si="32"/>
        <v>278.39999999999998</v>
      </c>
      <c r="L2111" s="130" t="s">
        <v>1420</v>
      </c>
    </row>
    <row r="2112" spans="1:12" ht="22.5">
      <c r="A2112" s="334">
        <v>20</v>
      </c>
      <c r="B2112" s="125" t="str">
        <f>+VLOOKUP(A2112,'[1]LISTA FILTRADO'!$A$2:$B$620,2,FALSE)</f>
        <v>Ministerio De Defensa</v>
      </c>
      <c r="C2112" s="126">
        <v>42823</v>
      </c>
      <c r="D2112" s="126" t="s">
        <v>1718</v>
      </c>
      <c r="E2112" s="127" t="s">
        <v>3</v>
      </c>
      <c r="F2112" s="127">
        <v>1488323</v>
      </c>
      <c r="G2112" s="127"/>
      <c r="H2112" s="335" t="s">
        <v>1719</v>
      </c>
      <c r="I2112" s="128">
        <v>0</v>
      </c>
      <c r="J2112" s="128">
        <v>204.8</v>
      </c>
      <c r="K2112" s="129">
        <f t="shared" si="32"/>
        <v>204.8</v>
      </c>
      <c r="L2112" s="130" t="s">
        <v>1420</v>
      </c>
    </row>
    <row r="2113" spans="1:12" ht="22.5">
      <c r="A2113" s="334">
        <v>20</v>
      </c>
      <c r="B2113" s="125" t="str">
        <f>+VLOOKUP(A2113,'[1]LISTA FILTRADO'!$A$2:$B$620,2,FALSE)</f>
        <v>Ministerio De Defensa</v>
      </c>
      <c r="C2113" s="126">
        <v>42823</v>
      </c>
      <c r="D2113" s="126" t="s">
        <v>1720</v>
      </c>
      <c r="E2113" s="127" t="s">
        <v>3</v>
      </c>
      <c r="F2113" s="127">
        <v>1488324</v>
      </c>
      <c r="G2113" s="127"/>
      <c r="H2113" s="335" t="s">
        <v>1719</v>
      </c>
      <c r="I2113" s="128">
        <v>0</v>
      </c>
      <c r="J2113" s="128">
        <v>228.2</v>
      </c>
      <c r="K2113" s="129">
        <f t="shared" si="32"/>
        <v>228.2</v>
      </c>
      <c r="L2113" s="130" t="s">
        <v>1420</v>
      </c>
    </row>
    <row r="2114" spans="1:12" ht="22.5">
      <c r="A2114" s="334">
        <v>20</v>
      </c>
      <c r="B2114" s="125" t="str">
        <f>+VLOOKUP(A2114,'[1]LISTA FILTRADO'!$A$2:$B$620,2,FALSE)</f>
        <v>Ministerio De Defensa</v>
      </c>
      <c r="C2114" s="126">
        <v>42823</v>
      </c>
      <c r="D2114" s="126" t="s">
        <v>1721</v>
      </c>
      <c r="E2114" s="127" t="s">
        <v>3</v>
      </c>
      <c r="F2114" s="127">
        <v>1488326</v>
      </c>
      <c r="G2114" s="127"/>
      <c r="H2114" s="335" t="s">
        <v>1719</v>
      </c>
      <c r="I2114" s="128">
        <v>0</v>
      </c>
      <c r="J2114" s="128">
        <v>178.6</v>
      </c>
      <c r="K2114" s="129">
        <f t="shared" si="32"/>
        <v>178.6</v>
      </c>
      <c r="L2114" s="130" t="s">
        <v>1420</v>
      </c>
    </row>
    <row r="2115" spans="1:12" ht="22.5">
      <c r="A2115" s="334">
        <v>290</v>
      </c>
      <c r="B2115" s="125" t="str">
        <f>+VLOOKUP(A2115,'[1]LISTA FILTRADO'!$A$2:$B$620,2,FALSE)</f>
        <v>Servicio De Impuestos Nacionales</v>
      </c>
      <c r="C2115" s="126">
        <v>42823</v>
      </c>
      <c r="D2115" s="126" t="s">
        <v>2015</v>
      </c>
      <c r="E2115" s="127" t="s">
        <v>3</v>
      </c>
      <c r="F2115" s="127">
        <v>1488327</v>
      </c>
      <c r="G2115" s="127"/>
      <c r="H2115" s="335" t="s">
        <v>2016</v>
      </c>
      <c r="I2115" s="128">
        <v>0</v>
      </c>
      <c r="J2115" s="128">
        <v>15</v>
      </c>
      <c r="K2115" s="129">
        <f t="shared" si="32"/>
        <v>15</v>
      </c>
      <c r="L2115" s="130" t="s">
        <v>1420</v>
      </c>
    </row>
    <row r="2116" spans="1:12" ht="33.75">
      <c r="A2116" s="334" t="s">
        <v>626</v>
      </c>
      <c r="B2116" s="125" t="str">
        <f>+VLOOKUP(A2116,'[1]LISTA FILTRADO'!$A$2:$B$620,2,FALSE)</f>
        <v>Dirección General De Programación Y Operaciones Del Tesoro</v>
      </c>
      <c r="C2116" s="126">
        <v>42823</v>
      </c>
      <c r="D2116" s="126" t="s">
        <v>3405</v>
      </c>
      <c r="E2116" s="127" t="s">
        <v>3</v>
      </c>
      <c r="F2116" s="127">
        <v>1488343</v>
      </c>
      <c r="G2116" s="127"/>
      <c r="H2116" s="335" t="s">
        <v>3406</v>
      </c>
      <c r="I2116" s="128">
        <v>0</v>
      </c>
      <c r="J2116" s="219">
        <v>36</v>
      </c>
      <c r="K2116" s="129">
        <f t="shared" si="32"/>
        <v>36</v>
      </c>
      <c r="L2116" s="130" t="s">
        <v>4099</v>
      </c>
    </row>
    <row r="2117" spans="1:12" ht="33.75">
      <c r="A2117" s="334" t="s">
        <v>626</v>
      </c>
      <c r="B2117" s="125" t="str">
        <f>+VLOOKUP(A2117,'[1]LISTA FILTRADO'!$A$2:$B$620,2,FALSE)</f>
        <v>Dirección General De Programación Y Operaciones Del Tesoro</v>
      </c>
      <c r="C2117" s="126">
        <v>42823</v>
      </c>
      <c r="D2117" s="126" t="s">
        <v>3407</v>
      </c>
      <c r="E2117" s="127" t="s">
        <v>3</v>
      </c>
      <c r="F2117" s="127">
        <v>1488366</v>
      </c>
      <c r="G2117" s="127"/>
      <c r="H2117" s="335" t="s">
        <v>3408</v>
      </c>
      <c r="I2117" s="128">
        <v>0</v>
      </c>
      <c r="J2117" s="128">
        <v>1164.01</v>
      </c>
      <c r="K2117" s="129">
        <f t="shared" si="32"/>
        <v>1164.01</v>
      </c>
      <c r="L2117" s="130" t="s">
        <v>1420</v>
      </c>
    </row>
    <row r="2118" spans="1:12" ht="33.75">
      <c r="A2118" s="334" t="s">
        <v>626</v>
      </c>
      <c r="B2118" s="125" t="str">
        <f>+VLOOKUP(A2118,'[1]LISTA FILTRADO'!$A$2:$B$620,2,FALSE)</f>
        <v>Dirección General De Programación Y Operaciones Del Tesoro</v>
      </c>
      <c r="C2118" s="126">
        <v>42823</v>
      </c>
      <c r="D2118" s="126" t="s">
        <v>3409</v>
      </c>
      <c r="E2118" s="127" t="s">
        <v>3</v>
      </c>
      <c r="F2118" s="127">
        <v>1488367</v>
      </c>
      <c r="G2118" s="127"/>
      <c r="H2118" s="335" t="s">
        <v>3410</v>
      </c>
      <c r="I2118" s="128">
        <v>0</v>
      </c>
      <c r="J2118" s="128">
        <v>193</v>
      </c>
      <c r="K2118" s="129">
        <f t="shared" si="32"/>
        <v>193</v>
      </c>
      <c r="L2118" s="130" t="s">
        <v>1420</v>
      </c>
    </row>
    <row r="2119" spans="1:12" ht="22.5">
      <c r="A2119" s="334">
        <v>526</v>
      </c>
      <c r="B2119" s="125" t="str">
        <f>+VLOOKUP(A2119,'[1]LISTA FILTRADO'!$A$2:$B$620,2,FALSE)</f>
        <v>Bolivia Tv</v>
      </c>
      <c r="C2119" s="126">
        <v>42823</v>
      </c>
      <c r="D2119" s="126" t="s">
        <v>2697</v>
      </c>
      <c r="E2119" s="127" t="s">
        <v>3</v>
      </c>
      <c r="F2119" s="127">
        <v>1488372</v>
      </c>
      <c r="G2119" s="127"/>
      <c r="H2119" s="335" t="s">
        <v>2698</v>
      </c>
      <c r="I2119" s="128">
        <v>0</v>
      </c>
      <c r="J2119" s="128">
        <v>20</v>
      </c>
      <c r="K2119" s="129">
        <f t="shared" si="32"/>
        <v>20</v>
      </c>
      <c r="L2119" s="130" t="s">
        <v>1420</v>
      </c>
    </row>
    <row r="2120" spans="1:12" ht="33.75">
      <c r="A2120" s="334" t="s">
        <v>626</v>
      </c>
      <c r="B2120" s="125" t="str">
        <f>+VLOOKUP(A2120,'[1]LISTA FILTRADO'!$A$2:$B$620,2,FALSE)</f>
        <v>Dirección General De Programación Y Operaciones Del Tesoro</v>
      </c>
      <c r="C2120" s="126">
        <v>42823</v>
      </c>
      <c r="D2120" s="126" t="s">
        <v>1842</v>
      </c>
      <c r="E2120" s="127" t="s">
        <v>3</v>
      </c>
      <c r="F2120" s="127">
        <v>1488375</v>
      </c>
      <c r="G2120" s="127"/>
      <c r="H2120" s="335" t="s">
        <v>1843</v>
      </c>
      <c r="I2120" s="128">
        <v>0</v>
      </c>
      <c r="J2120" s="128">
        <v>403</v>
      </c>
      <c r="K2120" s="129">
        <f t="shared" si="32"/>
        <v>403</v>
      </c>
      <c r="L2120" s="130" t="s">
        <v>1420</v>
      </c>
    </row>
    <row r="2121" spans="1:12" ht="33.75">
      <c r="A2121" s="334" t="s">
        <v>626</v>
      </c>
      <c r="B2121" s="125" t="str">
        <f>+VLOOKUP(A2121,'[1]LISTA FILTRADO'!$A$2:$B$620,2,FALSE)</f>
        <v>Dirección General De Programación Y Operaciones Del Tesoro</v>
      </c>
      <c r="C2121" s="126">
        <v>42823</v>
      </c>
      <c r="D2121" s="126" t="s">
        <v>3411</v>
      </c>
      <c r="E2121" s="127" t="s">
        <v>3</v>
      </c>
      <c r="F2121" s="127">
        <v>1488379</v>
      </c>
      <c r="G2121" s="127"/>
      <c r="H2121" s="335" t="s">
        <v>3412</v>
      </c>
      <c r="I2121" s="128">
        <v>0</v>
      </c>
      <c r="J2121" s="128">
        <v>2316.42</v>
      </c>
      <c r="K2121" s="129">
        <f t="shared" ref="K2121:K2184" si="33">+I2121+J2121</f>
        <v>2316.42</v>
      </c>
      <c r="L2121" s="130" t="s">
        <v>1420</v>
      </c>
    </row>
    <row r="2122" spans="1:12" ht="33.75">
      <c r="A2122" s="334" t="s">
        <v>626</v>
      </c>
      <c r="B2122" s="125" t="str">
        <f>+VLOOKUP(A2122,'[1]LISTA FILTRADO'!$A$2:$B$620,2,FALSE)</f>
        <v>Dirección General De Programación Y Operaciones Del Tesoro</v>
      </c>
      <c r="C2122" s="126">
        <v>42823</v>
      </c>
      <c r="D2122" s="126" t="s">
        <v>3413</v>
      </c>
      <c r="E2122" s="127" t="s">
        <v>3</v>
      </c>
      <c r="F2122" s="127">
        <v>1488380</v>
      </c>
      <c r="G2122" s="127"/>
      <c r="H2122" s="335" t="s">
        <v>3414</v>
      </c>
      <c r="I2122" s="128">
        <v>0</v>
      </c>
      <c r="J2122" s="128">
        <v>47192.62</v>
      </c>
      <c r="K2122" s="129">
        <f t="shared" si="33"/>
        <v>47192.62</v>
      </c>
      <c r="L2122" s="130" t="s">
        <v>1420</v>
      </c>
    </row>
    <row r="2123" spans="1:12" ht="33.75">
      <c r="A2123" s="334" t="s">
        <v>626</v>
      </c>
      <c r="B2123" s="125" t="str">
        <f>+VLOOKUP(A2123,'[1]LISTA FILTRADO'!$A$2:$B$620,2,FALSE)</f>
        <v>Dirección General De Programación Y Operaciones Del Tesoro</v>
      </c>
      <c r="C2123" s="126">
        <v>42823</v>
      </c>
      <c r="D2123" s="126" t="s">
        <v>3415</v>
      </c>
      <c r="E2123" s="127" t="s">
        <v>3</v>
      </c>
      <c r="F2123" s="127">
        <v>1488396</v>
      </c>
      <c r="G2123" s="127"/>
      <c r="H2123" s="335" t="s">
        <v>3416</v>
      </c>
      <c r="I2123" s="128">
        <v>0</v>
      </c>
      <c r="J2123" s="128">
        <v>6964</v>
      </c>
      <c r="K2123" s="129">
        <f t="shared" si="33"/>
        <v>6964</v>
      </c>
      <c r="L2123" s="130" t="s">
        <v>1420</v>
      </c>
    </row>
    <row r="2124" spans="1:12" ht="33.75">
      <c r="A2124" s="334" t="s">
        <v>626</v>
      </c>
      <c r="B2124" s="125" t="str">
        <f>+VLOOKUP(A2124,'[1]LISTA FILTRADO'!$A$2:$B$620,2,FALSE)</f>
        <v>Dirección General De Programación Y Operaciones Del Tesoro</v>
      </c>
      <c r="C2124" s="126">
        <v>42823</v>
      </c>
      <c r="D2124" s="126" t="s">
        <v>3417</v>
      </c>
      <c r="E2124" s="127" t="s">
        <v>3</v>
      </c>
      <c r="F2124" s="127">
        <v>1488440</v>
      </c>
      <c r="G2124" s="127"/>
      <c r="H2124" s="335" t="s">
        <v>3418</v>
      </c>
      <c r="I2124" s="128">
        <v>0</v>
      </c>
      <c r="J2124" s="128">
        <v>64.5</v>
      </c>
      <c r="K2124" s="129">
        <f t="shared" si="33"/>
        <v>64.5</v>
      </c>
      <c r="L2124" s="130" t="s">
        <v>1420</v>
      </c>
    </row>
    <row r="2125" spans="1:12" ht="33.75">
      <c r="A2125" s="334" t="s">
        <v>626</v>
      </c>
      <c r="B2125" s="125" t="str">
        <f>+VLOOKUP(A2125,'[1]LISTA FILTRADO'!$A$2:$B$620,2,FALSE)</f>
        <v>Dirección General De Programación Y Operaciones Del Tesoro</v>
      </c>
      <c r="C2125" s="126">
        <v>42823</v>
      </c>
      <c r="D2125" s="126" t="s">
        <v>3419</v>
      </c>
      <c r="E2125" s="127" t="s">
        <v>3</v>
      </c>
      <c r="F2125" s="127">
        <v>1488441</v>
      </c>
      <c r="G2125" s="127"/>
      <c r="H2125" s="335" t="s">
        <v>3420</v>
      </c>
      <c r="I2125" s="128">
        <v>0</v>
      </c>
      <c r="J2125" s="128">
        <v>24.38</v>
      </c>
      <c r="K2125" s="129">
        <f t="shared" si="33"/>
        <v>24.38</v>
      </c>
      <c r="L2125" s="130" t="s">
        <v>1420</v>
      </c>
    </row>
    <row r="2126" spans="1:12" ht="33.75">
      <c r="A2126" s="334" t="s">
        <v>626</v>
      </c>
      <c r="B2126" s="125" t="str">
        <f>+VLOOKUP(A2126,'[1]LISTA FILTRADO'!$A$2:$B$620,2,FALSE)</f>
        <v>Dirección General De Programación Y Operaciones Del Tesoro</v>
      </c>
      <c r="C2126" s="126">
        <v>42823</v>
      </c>
      <c r="D2126" s="126" t="s">
        <v>3421</v>
      </c>
      <c r="E2126" s="127" t="s">
        <v>3</v>
      </c>
      <c r="F2126" s="127">
        <v>1488447</v>
      </c>
      <c r="G2126" s="127"/>
      <c r="H2126" s="335" t="s">
        <v>3422</v>
      </c>
      <c r="I2126" s="128">
        <v>0</v>
      </c>
      <c r="J2126" s="128">
        <v>264</v>
      </c>
      <c r="K2126" s="129">
        <f t="shared" si="33"/>
        <v>264</v>
      </c>
      <c r="L2126" s="130" t="s">
        <v>1420</v>
      </c>
    </row>
    <row r="2127" spans="1:12" ht="33.75">
      <c r="A2127" s="334" t="s">
        <v>626</v>
      </c>
      <c r="B2127" s="125" t="str">
        <f>+VLOOKUP(A2127,'[1]LISTA FILTRADO'!$A$2:$B$620,2,FALSE)</f>
        <v>Dirección General De Programación Y Operaciones Del Tesoro</v>
      </c>
      <c r="C2127" s="126">
        <v>42823</v>
      </c>
      <c r="D2127" s="126" t="s">
        <v>3423</v>
      </c>
      <c r="E2127" s="127" t="s">
        <v>3</v>
      </c>
      <c r="F2127" s="127">
        <v>1488449</v>
      </c>
      <c r="G2127" s="127"/>
      <c r="H2127" s="335" t="s">
        <v>3424</v>
      </c>
      <c r="I2127" s="128">
        <v>0</v>
      </c>
      <c r="J2127" s="128">
        <v>264</v>
      </c>
      <c r="K2127" s="129">
        <f t="shared" si="33"/>
        <v>264</v>
      </c>
      <c r="L2127" s="130" t="s">
        <v>1420</v>
      </c>
    </row>
    <row r="2128" spans="1:12" ht="33.75">
      <c r="A2128" s="334" t="s">
        <v>626</v>
      </c>
      <c r="B2128" s="125" t="str">
        <f>+VLOOKUP(A2128,'[1]LISTA FILTRADO'!$A$2:$B$620,2,FALSE)</f>
        <v>Dirección General De Programación Y Operaciones Del Tesoro</v>
      </c>
      <c r="C2128" s="126">
        <v>42823</v>
      </c>
      <c r="D2128" s="126" t="s">
        <v>3425</v>
      </c>
      <c r="E2128" s="127" t="s">
        <v>3</v>
      </c>
      <c r="F2128" s="127">
        <v>1488451</v>
      </c>
      <c r="G2128" s="127"/>
      <c r="H2128" s="335" t="s">
        <v>3426</v>
      </c>
      <c r="I2128" s="128">
        <v>0</v>
      </c>
      <c r="J2128" s="128">
        <v>264</v>
      </c>
      <c r="K2128" s="129">
        <f t="shared" si="33"/>
        <v>264</v>
      </c>
      <c r="L2128" s="130" t="s">
        <v>1420</v>
      </c>
    </row>
    <row r="2129" spans="1:12" ht="33.75">
      <c r="A2129" s="334" t="s">
        <v>626</v>
      </c>
      <c r="B2129" s="125" t="str">
        <f>+VLOOKUP(A2129,'[1]LISTA FILTRADO'!$A$2:$B$620,2,FALSE)</f>
        <v>Dirección General De Programación Y Operaciones Del Tesoro</v>
      </c>
      <c r="C2129" s="126">
        <v>42823</v>
      </c>
      <c r="D2129" s="126" t="s">
        <v>3427</v>
      </c>
      <c r="E2129" s="127" t="s">
        <v>3</v>
      </c>
      <c r="F2129" s="127">
        <v>1488453</v>
      </c>
      <c r="G2129" s="127"/>
      <c r="H2129" s="335" t="s">
        <v>3428</v>
      </c>
      <c r="I2129" s="128">
        <v>0</v>
      </c>
      <c r="J2129" s="128">
        <v>264</v>
      </c>
      <c r="K2129" s="129">
        <f t="shared" si="33"/>
        <v>264</v>
      </c>
      <c r="L2129" s="130" t="s">
        <v>1420</v>
      </c>
    </row>
    <row r="2130" spans="1:12" ht="33.75">
      <c r="A2130" s="334" t="s">
        <v>626</v>
      </c>
      <c r="B2130" s="125" t="str">
        <f>+VLOOKUP(A2130,'[1]LISTA FILTRADO'!$A$2:$B$620,2,FALSE)</f>
        <v>Dirección General De Programación Y Operaciones Del Tesoro</v>
      </c>
      <c r="C2130" s="126">
        <v>42823</v>
      </c>
      <c r="D2130" s="126" t="s">
        <v>3429</v>
      </c>
      <c r="E2130" s="127" t="s">
        <v>3</v>
      </c>
      <c r="F2130" s="127">
        <v>1488456</v>
      </c>
      <c r="G2130" s="127"/>
      <c r="H2130" s="335" t="s">
        <v>3430</v>
      </c>
      <c r="I2130" s="128">
        <v>0</v>
      </c>
      <c r="J2130" s="128">
        <v>264</v>
      </c>
      <c r="K2130" s="129">
        <f t="shared" si="33"/>
        <v>264</v>
      </c>
      <c r="L2130" s="130" t="s">
        <v>1420</v>
      </c>
    </row>
    <row r="2131" spans="1:12" ht="33.75">
      <c r="A2131" s="334" t="s">
        <v>626</v>
      </c>
      <c r="B2131" s="125" t="str">
        <f>+VLOOKUP(A2131,'[1]LISTA FILTRADO'!$A$2:$B$620,2,FALSE)</f>
        <v>Dirección General De Programación Y Operaciones Del Tesoro</v>
      </c>
      <c r="C2131" s="126">
        <v>42823</v>
      </c>
      <c r="D2131" s="126" t="s">
        <v>3431</v>
      </c>
      <c r="E2131" s="127" t="s">
        <v>3</v>
      </c>
      <c r="F2131" s="127">
        <v>1488457</v>
      </c>
      <c r="G2131" s="127"/>
      <c r="H2131" s="335" t="s">
        <v>3432</v>
      </c>
      <c r="I2131" s="128">
        <v>0</v>
      </c>
      <c r="J2131" s="128">
        <v>264</v>
      </c>
      <c r="K2131" s="129">
        <f t="shared" si="33"/>
        <v>264</v>
      </c>
      <c r="L2131" s="130" t="s">
        <v>1420</v>
      </c>
    </row>
    <row r="2132" spans="1:12" ht="33.75">
      <c r="A2132" s="334">
        <v>212</v>
      </c>
      <c r="B2132" s="125" t="str">
        <f>+VLOOKUP(A2132,'[1]LISTA FILTRADO'!$A$2:$B$620,2,FALSE)</f>
        <v>Instituto Nacional De Reforma Agraria</v>
      </c>
      <c r="C2132" s="126">
        <v>42824</v>
      </c>
      <c r="D2132" s="126" t="s">
        <v>1963</v>
      </c>
      <c r="E2132" s="127" t="s">
        <v>3</v>
      </c>
      <c r="F2132" s="127">
        <v>1488634</v>
      </c>
      <c r="G2132" s="127"/>
      <c r="H2132" s="335" t="s">
        <v>1964</v>
      </c>
      <c r="I2132" s="128">
        <v>0</v>
      </c>
      <c r="J2132" s="128">
        <v>775913.91</v>
      </c>
      <c r="K2132" s="129">
        <f t="shared" si="33"/>
        <v>775913.91</v>
      </c>
      <c r="L2132" s="130" t="s">
        <v>1420</v>
      </c>
    </row>
    <row r="2133" spans="1:12" ht="33.75">
      <c r="A2133" s="334">
        <v>86</v>
      </c>
      <c r="B2133" s="125" t="str">
        <f>+VLOOKUP(A2133,'[1]LISTA FILTRADO'!$A$2:$B$620,2,FALSE)</f>
        <v>Ministerio De Medio Ambiente Y Agua</v>
      </c>
      <c r="C2133" s="126">
        <v>42824</v>
      </c>
      <c r="D2133" s="126" t="s">
        <v>1907</v>
      </c>
      <c r="E2133" s="127" t="s">
        <v>3</v>
      </c>
      <c r="F2133" s="127">
        <v>1488753</v>
      </c>
      <c r="G2133" s="127"/>
      <c r="H2133" s="335" t="s">
        <v>1908</v>
      </c>
      <c r="I2133" s="128">
        <v>0</v>
      </c>
      <c r="J2133" s="128">
        <v>13750</v>
      </c>
      <c r="K2133" s="129">
        <f t="shared" si="33"/>
        <v>13750</v>
      </c>
      <c r="L2133" s="130" t="s">
        <v>1420</v>
      </c>
    </row>
    <row r="2134" spans="1:12" ht="33.75">
      <c r="A2134" s="334" t="s">
        <v>626</v>
      </c>
      <c r="B2134" s="125" t="str">
        <f>+VLOOKUP(A2134,'[1]LISTA FILTRADO'!$A$2:$B$620,2,FALSE)</f>
        <v>Dirección General De Programación Y Operaciones Del Tesoro</v>
      </c>
      <c r="C2134" s="126">
        <v>42824</v>
      </c>
      <c r="D2134" s="126" t="s">
        <v>3433</v>
      </c>
      <c r="E2134" s="127" t="s">
        <v>3</v>
      </c>
      <c r="F2134" s="127">
        <v>1488715</v>
      </c>
      <c r="G2134" s="127"/>
      <c r="H2134" s="335" t="s">
        <v>3434</v>
      </c>
      <c r="I2134" s="128">
        <v>0</v>
      </c>
      <c r="J2134" s="128">
        <v>1278</v>
      </c>
      <c r="K2134" s="129">
        <f t="shared" si="33"/>
        <v>1278</v>
      </c>
      <c r="L2134" s="130" t="s">
        <v>1420</v>
      </c>
    </row>
    <row r="2135" spans="1:12" ht="22.5">
      <c r="A2135" s="334">
        <v>46</v>
      </c>
      <c r="B2135" s="125" t="str">
        <f>+VLOOKUP(A2135,'[1]LISTA FILTRADO'!$A$2:$B$620,2,FALSE)</f>
        <v>Ministerio De Salud</v>
      </c>
      <c r="C2135" s="126">
        <v>42824</v>
      </c>
      <c r="D2135" s="126" t="s">
        <v>1814</v>
      </c>
      <c r="E2135" s="127" t="s">
        <v>3</v>
      </c>
      <c r="F2135" s="127">
        <v>1488720</v>
      </c>
      <c r="G2135" s="127"/>
      <c r="H2135" s="335" t="s">
        <v>1815</v>
      </c>
      <c r="I2135" s="128">
        <v>0</v>
      </c>
      <c r="J2135" s="128">
        <v>15000</v>
      </c>
      <c r="K2135" s="129">
        <f t="shared" si="33"/>
        <v>15000</v>
      </c>
      <c r="L2135" s="130" t="s">
        <v>1420</v>
      </c>
    </row>
    <row r="2136" spans="1:12" ht="33.75">
      <c r="A2136" s="334" t="s">
        <v>626</v>
      </c>
      <c r="B2136" s="125" t="str">
        <f>+VLOOKUP(A2136,'[1]LISTA FILTRADO'!$A$2:$B$620,2,FALSE)</f>
        <v>Dirección General De Programación Y Operaciones Del Tesoro</v>
      </c>
      <c r="C2136" s="126">
        <v>42824</v>
      </c>
      <c r="D2136" s="126" t="s">
        <v>3435</v>
      </c>
      <c r="E2136" s="127" t="s">
        <v>3</v>
      </c>
      <c r="F2136" s="127">
        <v>1488746</v>
      </c>
      <c r="G2136" s="127"/>
      <c r="H2136" s="335" t="s">
        <v>3436</v>
      </c>
      <c r="I2136" s="128">
        <v>0</v>
      </c>
      <c r="J2136" s="128">
        <v>66</v>
      </c>
      <c r="K2136" s="129">
        <f t="shared" si="33"/>
        <v>66</v>
      </c>
      <c r="L2136" s="130" t="s">
        <v>1420</v>
      </c>
    </row>
    <row r="2137" spans="1:12" ht="33.75">
      <c r="A2137" s="334" t="s">
        <v>626</v>
      </c>
      <c r="B2137" s="125" t="str">
        <f>+VLOOKUP(A2137,'[1]LISTA FILTRADO'!$A$2:$B$620,2,FALSE)</f>
        <v>Dirección General De Programación Y Operaciones Del Tesoro</v>
      </c>
      <c r="C2137" s="126">
        <v>42824</v>
      </c>
      <c r="D2137" s="126" t="s">
        <v>3437</v>
      </c>
      <c r="E2137" s="127" t="s">
        <v>3</v>
      </c>
      <c r="F2137" s="127">
        <v>1488747</v>
      </c>
      <c r="G2137" s="127"/>
      <c r="H2137" s="335" t="s">
        <v>3438</v>
      </c>
      <c r="I2137" s="128">
        <v>0</v>
      </c>
      <c r="J2137" s="128">
        <v>590</v>
      </c>
      <c r="K2137" s="129">
        <f t="shared" si="33"/>
        <v>590</v>
      </c>
      <c r="L2137" s="130" t="s">
        <v>1420</v>
      </c>
    </row>
    <row r="2138" spans="1:12" ht="22.5">
      <c r="A2138" s="334">
        <v>574</v>
      </c>
      <c r="B2138" s="125" t="str">
        <f>+VLOOKUP(A2138,'[1]LISTA FILTRADO'!$A$2:$B$620,2,FALSE)</f>
        <v>Lácteos De Bolivia</v>
      </c>
      <c r="C2138" s="126">
        <v>42824</v>
      </c>
      <c r="D2138" s="126" t="s">
        <v>2713</v>
      </c>
      <c r="E2138" s="127" t="s">
        <v>3</v>
      </c>
      <c r="F2138" s="127">
        <v>1488763</v>
      </c>
      <c r="G2138" s="127"/>
      <c r="H2138" s="335" t="s">
        <v>2714</v>
      </c>
      <c r="I2138" s="128">
        <v>0</v>
      </c>
      <c r="J2138" s="128">
        <v>2662.7</v>
      </c>
      <c r="K2138" s="129">
        <f t="shared" si="33"/>
        <v>2662.7</v>
      </c>
      <c r="L2138" s="130" t="s">
        <v>1420</v>
      </c>
    </row>
    <row r="2139" spans="1:12" ht="22.5">
      <c r="A2139" s="334">
        <v>574</v>
      </c>
      <c r="B2139" s="125" t="str">
        <f>+VLOOKUP(A2139,'[1]LISTA FILTRADO'!$A$2:$B$620,2,FALSE)</f>
        <v>Lácteos De Bolivia</v>
      </c>
      <c r="C2139" s="126">
        <v>42824</v>
      </c>
      <c r="D2139" s="126" t="s">
        <v>2715</v>
      </c>
      <c r="E2139" s="127" t="s">
        <v>3</v>
      </c>
      <c r="F2139" s="127">
        <v>1488764</v>
      </c>
      <c r="G2139" s="127"/>
      <c r="H2139" s="335" t="s">
        <v>2714</v>
      </c>
      <c r="I2139" s="128">
        <v>0</v>
      </c>
      <c r="J2139" s="128">
        <v>1000</v>
      </c>
      <c r="K2139" s="129">
        <f t="shared" si="33"/>
        <v>1000</v>
      </c>
      <c r="L2139" s="130" t="s">
        <v>1420</v>
      </c>
    </row>
    <row r="2140" spans="1:12" ht="22.5">
      <c r="A2140" s="334">
        <v>574</v>
      </c>
      <c r="B2140" s="125" t="str">
        <f>+VLOOKUP(A2140,'[1]LISTA FILTRADO'!$A$2:$B$620,2,FALSE)</f>
        <v>Lácteos De Bolivia</v>
      </c>
      <c r="C2140" s="126">
        <v>42824</v>
      </c>
      <c r="D2140" s="126" t="s">
        <v>2716</v>
      </c>
      <c r="E2140" s="127" t="s">
        <v>3</v>
      </c>
      <c r="F2140" s="127">
        <v>1488765</v>
      </c>
      <c r="G2140" s="127"/>
      <c r="H2140" s="335" t="s">
        <v>2714</v>
      </c>
      <c r="I2140" s="128">
        <v>0</v>
      </c>
      <c r="J2140" s="128">
        <v>427</v>
      </c>
      <c r="K2140" s="129">
        <f t="shared" si="33"/>
        <v>427</v>
      </c>
      <c r="L2140" s="130" t="s">
        <v>1420</v>
      </c>
    </row>
    <row r="2141" spans="1:12" ht="22.5">
      <c r="A2141" s="334">
        <v>574</v>
      </c>
      <c r="B2141" s="125" t="str">
        <f>+VLOOKUP(A2141,'[1]LISTA FILTRADO'!$A$2:$B$620,2,FALSE)</f>
        <v>Lácteos De Bolivia</v>
      </c>
      <c r="C2141" s="126">
        <v>42824</v>
      </c>
      <c r="D2141" s="126" t="s">
        <v>2717</v>
      </c>
      <c r="E2141" s="127" t="s">
        <v>3</v>
      </c>
      <c r="F2141" s="127">
        <v>1488767</v>
      </c>
      <c r="G2141" s="127"/>
      <c r="H2141" s="335" t="s">
        <v>2714</v>
      </c>
      <c r="I2141" s="128">
        <v>0</v>
      </c>
      <c r="J2141" s="128">
        <v>420</v>
      </c>
      <c r="K2141" s="129">
        <f t="shared" si="33"/>
        <v>420</v>
      </c>
      <c r="L2141" s="130" t="s">
        <v>1420</v>
      </c>
    </row>
    <row r="2142" spans="1:12" ht="22.5">
      <c r="A2142" s="334">
        <v>574</v>
      </c>
      <c r="B2142" s="125" t="str">
        <f>+VLOOKUP(A2142,'[1]LISTA FILTRADO'!$A$2:$B$620,2,FALSE)</f>
        <v>Lácteos De Bolivia</v>
      </c>
      <c r="C2142" s="126">
        <v>42824</v>
      </c>
      <c r="D2142" s="126" t="s">
        <v>2718</v>
      </c>
      <c r="E2142" s="127" t="s">
        <v>3</v>
      </c>
      <c r="F2142" s="127">
        <v>1488768</v>
      </c>
      <c r="G2142" s="127"/>
      <c r="H2142" s="335" t="s">
        <v>2714</v>
      </c>
      <c r="I2142" s="128">
        <v>0</v>
      </c>
      <c r="J2142" s="128">
        <v>4</v>
      </c>
      <c r="K2142" s="129">
        <f t="shared" si="33"/>
        <v>4</v>
      </c>
      <c r="L2142" s="130" t="s">
        <v>1420</v>
      </c>
    </row>
    <row r="2143" spans="1:12" ht="22.5">
      <c r="A2143" s="334">
        <v>574</v>
      </c>
      <c r="B2143" s="125" t="str">
        <f>+VLOOKUP(A2143,'[1]LISTA FILTRADO'!$A$2:$B$620,2,FALSE)</f>
        <v>Lácteos De Bolivia</v>
      </c>
      <c r="C2143" s="126">
        <v>42824</v>
      </c>
      <c r="D2143" s="126" t="s">
        <v>2719</v>
      </c>
      <c r="E2143" s="127" t="s">
        <v>3</v>
      </c>
      <c r="F2143" s="127">
        <v>1488769</v>
      </c>
      <c r="G2143" s="127"/>
      <c r="H2143" s="335" t="s">
        <v>2714</v>
      </c>
      <c r="I2143" s="128">
        <v>0</v>
      </c>
      <c r="J2143" s="128">
        <v>400</v>
      </c>
      <c r="K2143" s="129">
        <f t="shared" si="33"/>
        <v>400</v>
      </c>
      <c r="L2143" s="130" t="s">
        <v>1420</v>
      </c>
    </row>
    <row r="2144" spans="1:12" ht="33.75">
      <c r="A2144" s="334" t="s">
        <v>626</v>
      </c>
      <c r="B2144" s="125" t="str">
        <f>+VLOOKUP(A2144,'[1]LISTA FILTRADO'!$A$2:$B$620,2,FALSE)</f>
        <v>Dirección General De Programación Y Operaciones Del Tesoro</v>
      </c>
      <c r="C2144" s="126">
        <v>42824</v>
      </c>
      <c r="D2144" s="126" t="s">
        <v>3439</v>
      </c>
      <c r="E2144" s="127" t="s">
        <v>3</v>
      </c>
      <c r="F2144" s="127">
        <v>1488780</v>
      </c>
      <c r="G2144" s="127"/>
      <c r="H2144" s="335" t="s">
        <v>3440</v>
      </c>
      <c r="I2144" s="128">
        <v>0</v>
      </c>
      <c r="J2144" s="128">
        <v>181.68</v>
      </c>
      <c r="K2144" s="129">
        <f t="shared" si="33"/>
        <v>181.68</v>
      </c>
      <c r="L2144" s="130" t="s">
        <v>1420</v>
      </c>
    </row>
    <row r="2145" spans="1:12" ht="33.75">
      <c r="A2145" s="334" t="s">
        <v>626</v>
      </c>
      <c r="B2145" s="125" t="str">
        <f>+VLOOKUP(A2145,'[1]LISTA FILTRADO'!$A$2:$B$620,2,FALSE)</f>
        <v>Dirección General De Programación Y Operaciones Del Tesoro</v>
      </c>
      <c r="C2145" s="126">
        <v>42824</v>
      </c>
      <c r="D2145" s="126" t="s">
        <v>3441</v>
      </c>
      <c r="E2145" s="127" t="s">
        <v>3</v>
      </c>
      <c r="F2145" s="127">
        <v>1488784</v>
      </c>
      <c r="G2145" s="127"/>
      <c r="H2145" s="335" t="s">
        <v>3442</v>
      </c>
      <c r="I2145" s="128">
        <v>0</v>
      </c>
      <c r="J2145" s="128">
        <v>590</v>
      </c>
      <c r="K2145" s="129">
        <f t="shared" si="33"/>
        <v>590</v>
      </c>
      <c r="L2145" s="130" t="s">
        <v>1420</v>
      </c>
    </row>
    <row r="2146" spans="1:12" ht="33.75">
      <c r="A2146" s="334" t="s">
        <v>626</v>
      </c>
      <c r="B2146" s="125" t="str">
        <f>+VLOOKUP(A2146,'[1]LISTA FILTRADO'!$A$2:$B$620,2,FALSE)</f>
        <v>Dirección General De Programación Y Operaciones Del Tesoro</v>
      </c>
      <c r="C2146" s="126">
        <v>42824</v>
      </c>
      <c r="D2146" s="126" t="s">
        <v>1844</v>
      </c>
      <c r="E2146" s="127" t="s">
        <v>3</v>
      </c>
      <c r="F2146" s="127">
        <v>1488902</v>
      </c>
      <c r="G2146" s="127"/>
      <c r="H2146" s="335" t="s">
        <v>1845</v>
      </c>
      <c r="I2146" s="128">
        <v>0</v>
      </c>
      <c r="J2146" s="128">
        <v>404</v>
      </c>
      <c r="K2146" s="129">
        <f t="shared" si="33"/>
        <v>404</v>
      </c>
      <c r="L2146" s="130" t="s">
        <v>1420</v>
      </c>
    </row>
    <row r="2147" spans="1:12" ht="33.75">
      <c r="A2147" s="334" t="s">
        <v>626</v>
      </c>
      <c r="B2147" s="125" t="str">
        <f>+VLOOKUP(A2147,'[1]LISTA FILTRADO'!$A$2:$B$620,2,FALSE)</f>
        <v>Dirección General De Programación Y Operaciones Del Tesoro</v>
      </c>
      <c r="C2147" s="126">
        <v>42824</v>
      </c>
      <c r="D2147" s="126" t="s">
        <v>1846</v>
      </c>
      <c r="E2147" s="127" t="s">
        <v>3</v>
      </c>
      <c r="F2147" s="127">
        <v>1488903</v>
      </c>
      <c r="G2147" s="127"/>
      <c r="H2147" s="335" t="s">
        <v>1847</v>
      </c>
      <c r="I2147" s="128">
        <v>0</v>
      </c>
      <c r="J2147" s="128">
        <v>186</v>
      </c>
      <c r="K2147" s="129">
        <f t="shared" si="33"/>
        <v>186</v>
      </c>
      <c r="L2147" s="130" t="s">
        <v>1420</v>
      </c>
    </row>
    <row r="2148" spans="1:12" ht="33.75">
      <c r="A2148" s="334" t="s">
        <v>626</v>
      </c>
      <c r="B2148" s="125" t="str">
        <f>+VLOOKUP(A2148,'[1]LISTA FILTRADO'!$A$2:$B$620,2,FALSE)</f>
        <v>Dirección General De Programación Y Operaciones Del Tesoro</v>
      </c>
      <c r="C2148" s="126">
        <v>42824</v>
      </c>
      <c r="D2148" s="126" t="s">
        <v>1848</v>
      </c>
      <c r="E2148" s="127" t="s">
        <v>3</v>
      </c>
      <c r="F2148" s="127">
        <v>1488905</v>
      </c>
      <c r="G2148" s="127"/>
      <c r="H2148" s="335" t="s">
        <v>1849</v>
      </c>
      <c r="I2148" s="128">
        <v>0</v>
      </c>
      <c r="J2148" s="128">
        <v>152</v>
      </c>
      <c r="K2148" s="129">
        <f t="shared" si="33"/>
        <v>152</v>
      </c>
      <c r="L2148" s="130" t="s">
        <v>1420</v>
      </c>
    </row>
    <row r="2149" spans="1:12" ht="22.5">
      <c r="A2149" s="334">
        <v>590</v>
      </c>
      <c r="B2149" s="125" t="str">
        <f>+VLOOKUP(A2149,'[1]LISTA FILTRADO'!$A$2:$B$620,2,FALSE)</f>
        <v>Empresa Pública "Quipus"</v>
      </c>
      <c r="C2149" s="126">
        <v>42824</v>
      </c>
      <c r="D2149" s="126" t="s">
        <v>2772</v>
      </c>
      <c r="E2149" s="127" t="s">
        <v>3</v>
      </c>
      <c r="F2149" s="127">
        <v>1488908</v>
      </c>
      <c r="G2149" s="127"/>
      <c r="H2149" s="335" t="s">
        <v>2773</v>
      </c>
      <c r="I2149" s="128">
        <v>0</v>
      </c>
      <c r="J2149" s="128">
        <v>2478</v>
      </c>
      <c r="K2149" s="129">
        <f t="shared" si="33"/>
        <v>2478</v>
      </c>
      <c r="L2149" s="130" t="s">
        <v>1420</v>
      </c>
    </row>
    <row r="2150" spans="1:12" ht="33.75">
      <c r="A2150" s="334">
        <v>41</v>
      </c>
      <c r="B2150" s="125" t="str">
        <f>+VLOOKUP(A2150,'[1]LISTA FILTRADO'!$A$2:$B$620,2,FALSE)</f>
        <v>Ministerio De Desarrollo Productivo Y Economía Plural</v>
      </c>
      <c r="C2150" s="126">
        <v>42824</v>
      </c>
      <c r="D2150" s="126" t="s">
        <v>1796</v>
      </c>
      <c r="E2150" s="127" t="s">
        <v>3</v>
      </c>
      <c r="F2150" s="127">
        <v>1488923</v>
      </c>
      <c r="G2150" s="127"/>
      <c r="H2150" s="335" t="s">
        <v>1797</v>
      </c>
      <c r="I2150" s="128">
        <v>0</v>
      </c>
      <c r="J2150" s="128">
        <v>500</v>
      </c>
      <c r="K2150" s="129">
        <f t="shared" si="33"/>
        <v>500</v>
      </c>
      <c r="L2150" s="130" t="s">
        <v>1420</v>
      </c>
    </row>
    <row r="2151" spans="1:12" ht="33.75">
      <c r="A2151" s="334">
        <v>574</v>
      </c>
      <c r="B2151" s="125" t="str">
        <f>+VLOOKUP(A2151,'[1]LISTA FILTRADO'!$A$2:$B$620,2,FALSE)</f>
        <v>Lácteos De Bolivia</v>
      </c>
      <c r="C2151" s="126">
        <v>42825</v>
      </c>
      <c r="D2151" s="126" t="s">
        <v>2720</v>
      </c>
      <c r="E2151" s="127" t="s">
        <v>3</v>
      </c>
      <c r="F2151" s="127">
        <v>1489049</v>
      </c>
      <c r="G2151" s="127"/>
      <c r="H2151" s="335" t="s">
        <v>2721</v>
      </c>
      <c r="I2151" s="128">
        <v>0</v>
      </c>
      <c r="J2151" s="128">
        <v>1667</v>
      </c>
      <c r="K2151" s="129">
        <f t="shared" si="33"/>
        <v>1667</v>
      </c>
      <c r="L2151" s="130" t="s">
        <v>1420</v>
      </c>
    </row>
    <row r="2152" spans="1:12" ht="33.75">
      <c r="A2152" s="334">
        <v>574</v>
      </c>
      <c r="B2152" s="125" t="str">
        <f>+VLOOKUP(A2152,'[1]LISTA FILTRADO'!$A$2:$B$620,2,FALSE)</f>
        <v>Lácteos De Bolivia</v>
      </c>
      <c r="C2152" s="126">
        <v>42825</v>
      </c>
      <c r="D2152" s="126" t="s">
        <v>2722</v>
      </c>
      <c r="E2152" s="127" t="s">
        <v>3</v>
      </c>
      <c r="F2152" s="127">
        <v>1489050</v>
      </c>
      <c r="G2152" s="127"/>
      <c r="H2152" s="335" t="s">
        <v>2723</v>
      </c>
      <c r="I2152" s="128">
        <v>0</v>
      </c>
      <c r="J2152" s="128">
        <v>4845.76</v>
      </c>
      <c r="K2152" s="129">
        <f t="shared" si="33"/>
        <v>4845.76</v>
      </c>
      <c r="L2152" s="130" t="s">
        <v>1420</v>
      </c>
    </row>
    <row r="2153" spans="1:12" ht="33.75">
      <c r="A2153" s="334">
        <v>574</v>
      </c>
      <c r="B2153" s="125" t="str">
        <f>+VLOOKUP(A2153,'[1]LISTA FILTRADO'!$A$2:$B$620,2,FALSE)</f>
        <v>Lácteos De Bolivia</v>
      </c>
      <c r="C2153" s="126">
        <v>42825</v>
      </c>
      <c r="D2153" s="126" t="s">
        <v>2724</v>
      </c>
      <c r="E2153" s="127" t="s">
        <v>3</v>
      </c>
      <c r="F2153" s="127">
        <v>1489051</v>
      </c>
      <c r="G2153" s="127"/>
      <c r="H2153" s="335" t="s">
        <v>2725</v>
      </c>
      <c r="I2153" s="128">
        <v>0</v>
      </c>
      <c r="J2153" s="128">
        <v>320.39</v>
      </c>
      <c r="K2153" s="129">
        <f t="shared" si="33"/>
        <v>320.39</v>
      </c>
      <c r="L2153" s="130" t="s">
        <v>1420</v>
      </c>
    </row>
    <row r="2154" spans="1:12" ht="33.75">
      <c r="A2154" s="334">
        <v>574</v>
      </c>
      <c r="B2154" s="125" t="str">
        <f>+VLOOKUP(A2154,'[1]LISTA FILTRADO'!$A$2:$B$620,2,FALSE)</f>
        <v>Lácteos De Bolivia</v>
      </c>
      <c r="C2154" s="126">
        <v>42825</v>
      </c>
      <c r="D2154" s="126" t="s">
        <v>2726</v>
      </c>
      <c r="E2154" s="127" t="s">
        <v>3</v>
      </c>
      <c r="F2154" s="127">
        <v>1489053</v>
      </c>
      <c r="G2154" s="127"/>
      <c r="H2154" s="335" t="s">
        <v>2727</v>
      </c>
      <c r="I2154" s="128">
        <v>0</v>
      </c>
      <c r="J2154" s="128">
        <v>849.92</v>
      </c>
      <c r="K2154" s="129">
        <f t="shared" si="33"/>
        <v>849.92</v>
      </c>
      <c r="L2154" s="130" t="s">
        <v>1420</v>
      </c>
    </row>
    <row r="2155" spans="1:12" ht="33.75">
      <c r="A2155" s="334">
        <v>52</v>
      </c>
      <c r="B2155" s="125" t="str">
        <f>+VLOOKUP(A2155,'[1]LISTA FILTRADO'!$A$2:$B$620,2,FALSE)</f>
        <v>Ministerio De Culturas Y Turismo</v>
      </c>
      <c r="C2155" s="126">
        <v>42825</v>
      </c>
      <c r="D2155" s="126" t="s">
        <v>1862</v>
      </c>
      <c r="E2155" s="127" t="s">
        <v>3</v>
      </c>
      <c r="F2155" s="127">
        <v>1489054</v>
      </c>
      <c r="G2155" s="127"/>
      <c r="H2155" s="335" t="s">
        <v>1863</v>
      </c>
      <c r="I2155" s="128">
        <v>0</v>
      </c>
      <c r="J2155" s="128">
        <v>109000</v>
      </c>
      <c r="K2155" s="129">
        <f t="shared" si="33"/>
        <v>109000</v>
      </c>
      <c r="L2155" s="130" t="s">
        <v>1420</v>
      </c>
    </row>
    <row r="2156" spans="1:12" ht="33.75">
      <c r="A2156" s="334">
        <v>590</v>
      </c>
      <c r="B2156" s="125" t="str">
        <f>+VLOOKUP(A2156,'[1]LISTA FILTRADO'!$A$2:$B$620,2,FALSE)</f>
        <v>Empresa Pública "Quipus"</v>
      </c>
      <c r="C2156" s="126">
        <v>42825</v>
      </c>
      <c r="D2156" s="126" t="s">
        <v>2774</v>
      </c>
      <c r="E2156" s="127" t="s">
        <v>3</v>
      </c>
      <c r="F2156" s="127">
        <v>1489134</v>
      </c>
      <c r="G2156" s="127"/>
      <c r="H2156" s="335" t="s">
        <v>2775</v>
      </c>
      <c r="I2156" s="128">
        <v>0</v>
      </c>
      <c r="J2156" s="128">
        <v>1890</v>
      </c>
      <c r="K2156" s="129">
        <f t="shared" si="33"/>
        <v>1890</v>
      </c>
      <c r="L2156" s="130" t="s">
        <v>1420</v>
      </c>
    </row>
    <row r="2157" spans="1:12" ht="33.75">
      <c r="A2157" s="334">
        <v>86</v>
      </c>
      <c r="B2157" s="125" t="str">
        <f>+VLOOKUP(A2157,'[1]LISTA FILTRADO'!$A$2:$B$620,2,FALSE)</f>
        <v>Ministerio De Medio Ambiente Y Agua</v>
      </c>
      <c r="C2157" s="126">
        <v>42825</v>
      </c>
      <c r="D2157" s="126" t="s">
        <v>1909</v>
      </c>
      <c r="E2157" s="127" t="s">
        <v>3</v>
      </c>
      <c r="F2157" s="127">
        <v>1489140</v>
      </c>
      <c r="G2157" s="127"/>
      <c r="H2157" s="335" t="s">
        <v>1910</v>
      </c>
      <c r="I2157" s="128">
        <v>0</v>
      </c>
      <c r="J2157" s="128">
        <v>1259.2</v>
      </c>
      <c r="K2157" s="129">
        <f t="shared" si="33"/>
        <v>1259.2</v>
      </c>
      <c r="L2157" s="130" t="s">
        <v>1420</v>
      </c>
    </row>
    <row r="2158" spans="1:12" ht="33.75">
      <c r="A2158" s="334" t="s">
        <v>626</v>
      </c>
      <c r="B2158" s="125" t="str">
        <f>+VLOOKUP(A2158,'[1]LISTA FILTRADO'!$A$2:$B$620,2,FALSE)</f>
        <v>Dirección General De Programación Y Operaciones Del Tesoro</v>
      </c>
      <c r="C2158" s="126">
        <v>42825</v>
      </c>
      <c r="D2158" s="126" t="s">
        <v>3443</v>
      </c>
      <c r="E2158" s="127" t="s">
        <v>3</v>
      </c>
      <c r="F2158" s="127">
        <v>1489171</v>
      </c>
      <c r="G2158" s="127"/>
      <c r="H2158" s="335" t="s">
        <v>3444</v>
      </c>
      <c r="I2158" s="128">
        <v>0</v>
      </c>
      <c r="J2158" s="128">
        <v>684.67</v>
      </c>
      <c r="K2158" s="129">
        <f t="shared" si="33"/>
        <v>684.67</v>
      </c>
      <c r="L2158" s="130" t="s">
        <v>1420</v>
      </c>
    </row>
    <row r="2159" spans="1:12" ht="33.75">
      <c r="A2159" s="334">
        <v>163</v>
      </c>
      <c r="B2159" s="125" t="str">
        <f>+VLOOKUP(A2159,'[1]LISTA FILTRADO'!$A$2:$B$620,2,FALSE)</f>
        <v>Agencia Nacional De Hidrocarburos</v>
      </c>
      <c r="C2159" s="126">
        <v>42825</v>
      </c>
      <c r="D2159" s="126" t="s">
        <v>1951</v>
      </c>
      <c r="E2159" s="127" t="s">
        <v>3</v>
      </c>
      <c r="F2159" s="127">
        <v>1489183</v>
      </c>
      <c r="G2159" s="127"/>
      <c r="H2159" s="335" t="s">
        <v>1952</v>
      </c>
      <c r="I2159" s="128">
        <v>0</v>
      </c>
      <c r="J2159" s="128">
        <v>9</v>
      </c>
      <c r="K2159" s="129">
        <f t="shared" si="33"/>
        <v>9</v>
      </c>
      <c r="L2159" s="130" t="s">
        <v>1420</v>
      </c>
    </row>
    <row r="2160" spans="1:12" ht="22.5">
      <c r="A2160" s="334">
        <v>373</v>
      </c>
      <c r="B2160" s="125" t="str">
        <f>+VLOOKUP(A2160,'[1]LISTA FILTRADO'!$A$2:$B$620,2,FALSE)</f>
        <v>Fondo de Desarrollo Indigena</v>
      </c>
      <c r="C2160" s="126">
        <v>42825</v>
      </c>
      <c r="D2160" s="126" t="s">
        <v>2128</v>
      </c>
      <c r="E2160" s="127" t="s">
        <v>3</v>
      </c>
      <c r="F2160" s="127">
        <v>1489075</v>
      </c>
      <c r="G2160" s="127"/>
      <c r="H2160" s="335" t="s">
        <v>2129</v>
      </c>
      <c r="I2160" s="128">
        <v>0</v>
      </c>
      <c r="J2160" s="128">
        <v>0.96</v>
      </c>
      <c r="K2160" s="129">
        <f t="shared" si="33"/>
        <v>0.96</v>
      </c>
      <c r="L2160" s="130" t="s">
        <v>1420</v>
      </c>
    </row>
    <row r="2161" spans="1:12" ht="33.75">
      <c r="A2161" s="334" t="s">
        <v>626</v>
      </c>
      <c r="B2161" s="125" t="str">
        <f>+VLOOKUP(A2161,'[1]LISTA FILTRADO'!$A$2:$B$620,2,FALSE)</f>
        <v>Dirección General De Programación Y Operaciones Del Tesoro</v>
      </c>
      <c r="C2161" s="126">
        <v>42825</v>
      </c>
      <c r="D2161" s="126" t="s">
        <v>3445</v>
      </c>
      <c r="E2161" s="127" t="s">
        <v>3</v>
      </c>
      <c r="F2161" s="127">
        <v>1489092</v>
      </c>
      <c r="G2161" s="127"/>
      <c r="H2161" s="335" t="s">
        <v>3446</v>
      </c>
      <c r="I2161" s="128">
        <v>0</v>
      </c>
      <c r="J2161" s="128">
        <v>193</v>
      </c>
      <c r="K2161" s="129">
        <f t="shared" si="33"/>
        <v>193</v>
      </c>
      <c r="L2161" s="130" t="s">
        <v>1420</v>
      </c>
    </row>
    <row r="2162" spans="1:12" ht="33.75">
      <c r="A2162" s="334" t="s">
        <v>626</v>
      </c>
      <c r="B2162" s="125" t="str">
        <f>+VLOOKUP(A2162,'[1]LISTA FILTRADO'!$A$2:$B$620,2,FALSE)</f>
        <v>Dirección General De Programación Y Operaciones Del Tesoro</v>
      </c>
      <c r="C2162" s="126">
        <v>42825</v>
      </c>
      <c r="D2162" s="126" t="s">
        <v>3447</v>
      </c>
      <c r="E2162" s="127" t="s">
        <v>3</v>
      </c>
      <c r="F2162" s="127">
        <v>1489097</v>
      </c>
      <c r="G2162" s="127"/>
      <c r="H2162" s="335" t="s">
        <v>3448</v>
      </c>
      <c r="I2162" s="128">
        <v>0</v>
      </c>
      <c r="J2162" s="128">
        <v>37</v>
      </c>
      <c r="K2162" s="129">
        <f t="shared" si="33"/>
        <v>37</v>
      </c>
      <c r="L2162" s="130" t="s">
        <v>1420</v>
      </c>
    </row>
    <row r="2163" spans="1:12" ht="22.5">
      <c r="A2163" s="334">
        <v>86</v>
      </c>
      <c r="B2163" s="125" t="str">
        <f>+VLOOKUP(A2163,'[1]LISTA FILTRADO'!$A$2:$B$620,2,FALSE)</f>
        <v>Ministerio De Medio Ambiente Y Agua</v>
      </c>
      <c r="C2163" s="126">
        <v>42825</v>
      </c>
      <c r="D2163" s="126" t="s">
        <v>1911</v>
      </c>
      <c r="E2163" s="127" t="s">
        <v>3</v>
      </c>
      <c r="F2163" s="127">
        <v>1489108</v>
      </c>
      <c r="G2163" s="127"/>
      <c r="H2163" s="335" t="s">
        <v>1912</v>
      </c>
      <c r="I2163" s="128">
        <v>0</v>
      </c>
      <c r="J2163" s="128">
        <v>3719</v>
      </c>
      <c r="K2163" s="129">
        <f t="shared" si="33"/>
        <v>3719</v>
      </c>
      <c r="L2163" s="130" t="s">
        <v>1420</v>
      </c>
    </row>
    <row r="2164" spans="1:12" ht="22.5">
      <c r="A2164" s="334">
        <v>35</v>
      </c>
      <c r="B2164" s="125" t="str">
        <f>+VLOOKUP(A2164,'[1]LISTA FILTRADO'!$A$2:$B$620,2,FALSE)</f>
        <v>Ministerio De Economía Y Finanzas Públicas</v>
      </c>
      <c r="C2164" s="126">
        <v>42825</v>
      </c>
      <c r="D2164" s="126" t="s">
        <v>1772</v>
      </c>
      <c r="E2164" s="127" t="s">
        <v>3</v>
      </c>
      <c r="F2164" s="127">
        <v>1489121</v>
      </c>
      <c r="G2164" s="127"/>
      <c r="H2164" s="335" t="s">
        <v>1773</v>
      </c>
      <c r="I2164" s="128">
        <v>0</v>
      </c>
      <c r="J2164" s="128">
        <v>50</v>
      </c>
      <c r="K2164" s="129">
        <f t="shared" si="33"/>
        <v>50</v>
      </c>
      <c r="L2164" s="130" t="s">
        <v>1420</v>
      </c>
    </row>
    <row r="2165" spans="1:12" ht="33.75">
      <c r="A2165" s="334" t="s">
        <v>626</v>
      </c>
      <c r="B2165" s="125" t="str">
        <f>+VLOOKUP(A2165,'[1]LISTA FILTRADO'!$A$2:$B$620,2,FALSE)</f>
        <v>Dirección General De Programación Y Operaciones Del Tesoro</v>
      </c>
      <c r="C2165" s="126">
        <v>42825</v>
      </c>
      <c r="D2165" s="126" t="s">
        <v>3449</v>
      </c>
      <c r="E2165" s="127" t="s">
        <v>3</v>
      </c>
      <c r="F2165" s="127">
        <v>1489135</v>
      </c>
      <c r="G2165" s="127"/>
      <c r="H2165" s="335" t="s">
        <v>3450</v>
      </c>
      <c r="I2165" s="128">
        <v>0</v>
      </c>
      <c r="J2165" s="128">
        <v>268.10000000000002</v>
      </c>
      <c r="K2165" s="129">
        <f t="shared" si="33"/>
        <v>268.10000000000002</v>
      </c>
      <c r="L2165" s="130" t="s">
        <v>1420</v>
      </c>
    </row>
    <row r="2166" spans="1:12" ht="33.75">
      <c r="A2166" s="334" t="s">
        <v>626</v>
      </c>
      <c r="B2166" s="125" t="str">
        <f>+VLOOKUP(A2166,'[1]LISTA FILTRADO'!$A$2:$B$620,2,FALSE)</f>
        <v>Dirección General De Programación Y Operaciones Del Tesoro</v>
      </c>
      <c r="C2166" s="126">
        <v>42825</v>
      </c>
      <c r="D2166" s="126" t="s">
        <v>3451</v>
      </c>
      <c r="E2166" s="127" t="s">
        <v>3</v>
      </c>
      <c r="F2166" s="127">
        <v>1489150</v>
      </c>
      <c r="G2166" s="127"/>
      <c r="H2166" s="335" t="s">
        <v>3452</v>
      </c>
      <c r="I2166" s="128">
        <v>0</v>
      </c>
      <c r="J2166" s="128">
        <v>600</v>
      </c>
      <c r="K2166" s="129">
        <f t="shared" si="33"/>
        <v>600</v>
      </c>
      <c r="L2166" s="130" t="s">
        <v>1420</v>
      </c>
    </row>
    <row r="2167" spans="1:12" ht="33.75">
      <c r="A2167" s="334">
        <v>41</v>
      </c>
      <c r="B2167" s="125" t="str">
        <f>+VLOOKUP(A2167,'[1]LISTA FILTRADO'!$A$2:$B$620,2,FALSE)</f>
        <v>Ministerio De Desarrollo Productivo Y Economía Plural</v>
      </c>
      <c r="C2167" s="126">
        <v>42825</v>
      </c>
      <c r="D2167" s="126" t="s">
        <v>1798</v>
      </c>
      <c r="E2167" s="127" t="s">
        <v>3</v>
      </c>
      <c r="F2167" s="127">
        <v>1489152</v>
      </c>
      <c r="G2167" s="127"/>
      <c r="H2167" s="335" t="s">
        <v>1799</v>
      </c>
      <c r="I2167" s="128">
        <v>0</v>
      </c>
      <c r="J2167" s="128">
        <v>1822.5</v>
      </c>
      <c r="K2167" s="129">
        <f t="shared" si="33"/>
        <v>1822.5</v>
      </c>
      <c r="L2167" s="130" t="s">
        <v>1420</v>
      </c>
    </row>
    <row r="2168" spans="1:12" ht="33.75">
      <c r="A2168" s="334" t="s">
        <v>626</v>
      </c>
      <c r="B2168" s="125" t="str">
        <f>+VLOOKUP(A2168,'[1]LISTA FILTRADO'!$A$2:$B$620,2,FALSE)</f>
        <v>Dirección General De Programación Y Operaciones Del Tesoro</v>
      </c>
      <c r="C2168" s="126">
        <v>42825</v>
      </c>
      <c r="D2168" s="126" t="s">
        <v>3453</v>
      </c>
      <c r="E2168" s="127" t="s">
        <v>3</v>
      </c>
      <c r="F2168" s="127">
        <v>1489187</v>
      </c>
      <c r="G2168" s="127"/>
      <c r="H2168" s="335" t="s">
        <v>3454</v>
      </c>
      <c r="I2168" s="128">
        <v>0</v>
      </c>
      <c r="J2168" s="128">
        <v>1.24</v>
      </c>
      <c r="K2168" s="129">
        <f t="shared" si="33"/>
        <v>1.24</v>
      </c>
      <c r="L2168" s="130" t="s">
        <v>1420</v>
      </c>
    </row>
    <row r="2169" spans="1:12" ht="33.75">
      <c r="A2169" s="334" t="s">
        <v>626</v>
      </c>
      <c r="B2169" s="125" t="str">
        <f>+VLOOKUP(A2169,'[1]LISTA FILTRADO'!$A$2:$B$620,2,FALSE)</f>
        <v>Dirección General De Programación Y Operaciones Del Tesoro</v>
      </c>
      <c r="C2169" s="126">
        <v>42825</v>
      </c>
      <c r="D2169" s="126" t="s">
        <v>3455</v>
      </c>
      <c r="E2169" s="127" t="s">
        <v>3</v>
      </c>
      <c r="F2169" s="127">
        <v>1489203</v>
      </c>
      <c r="G2169" s="127"/>
      <c r="H2169" s="335" t="s">
        <v>3456</v>
      </c>
      <c r="I2169" s="128">
        <v>0</v>
      </c>
      <c r="J2169" s="128">
        <v>70</v>
      </c>
      <c r="K2169" s="129">
        <f t="shared" si="33"/>
        <v>70</v>
      </c>
      <c r="L2169" s="130" t="s">
        <v>1420</v>
      </c>
    </row>
    <row r="2170" spans="1:12" ht="33.75">
      <c r="A2170" s="334" t="s">
        <v>626</v>
      </c>
      <c r="B2170" s="125" t="str">
        <f>+VLOOKUP(A2170,'[1]LISTA FILTRADO'!$A$2:$B$620,2,FALSE)</f>
        <v>Dirección General De Programación Y Operaciones Del Tesoro</v>
      </c>
      <c r="C2170" s="126">
        <v>42825</v>
      </c>
      <c r="D2170" s="126" t="s">
        <v>3457</v>
      </c>
      <c r="E2170" s="127" t="s">
        <v>3</v>
      </c>
      <c r="F2170" s="127">
        <v>1489206</v>
      </c>
      <c r="G2170" s="127"/>
      <c r="H2170" s="335" t="s">
        <v>3458</v>
      </c>
      <c r="I2170" s="128">
        <v>0</v>
      </c>
      <c r="J2170" s="128">
        <v>70</v>
      </c>
      <c r="K2170" s="129">
        <f t="shared" si="33"/>
        <v>70</v>
      </c>
      <c r="L2170" s="130" t="s">
        <v>1420</v>
      </c>
    </row>
    <row r="2171" spans="1:12" ht="33.75">
      <c r="A2171" s="334" t="s">
        <v>626</v>
      </c>
      <c r="B2171" s="125" t="str">
        <f>+VLOOKUP(A2171,'[1]LISTA FILTRADO'!$A$2:$B$620,2,FALSE)</f>
        <v>Dirección General De Programación Y Operaciones Del Tesoro</v>
      </c>
      <c r="C2171" s="126">
        <v>42825</v>
      </c>
      <c r="D2171" s="126" t="s">
        <v>3459</v>
      </c>
      <c r="E2171" s="127" t="s">
        <v>3</v>
      </c>
      <c r="F2171" s="127">
        <v>1489207</v>
      </c>
      <c r="G2171" s="127"/>
      <c r="H2171" s="335" t="s">
        <v>3460</v>
      </c>
      <c r="I2171" s="128">
        <v>0</v>
      </c>
      <c r="J2171" s="128">
        <v>70</v>
      </c>
      <c r="K2171" s="129">
        <f t="shared" si="33"/>
        <v>70</v>
      </c>
      <c r="L2171" s="130" t="s">
        <v>1420</v>
      </c>
    </row>
    <row r="2172" spans="1:12" ht="33.75">
      <c r="A2172" s="334" t="s">
        <v>626</v>
      </c>
      <c r="B2172" s="125" t="str">
        <f>+VLOOKUP(A2172,'[1]LISTA FILTRADO'!$A$2:$B$620,2,FALSE)</f>
        <v>Dirección General De Programación Y Operaciones Del Tesoro</v>
      </c>
      <c r="C2172" s="126">
        <v>42825</v>
      </c>
      <c r="D2172" s="126" t="s">
        <v>3461</v>
      </c>
      <c r="E2172" s="127" t="s">
        <v>3</v>
      </c>
      <c r="F2172" s="127">
        <v>1489244</v>
      </c>
      <c r="G2172" s="127"/>
      <c r="H2172" s="335" t="s">
        <v>3462</v>
      </c>
      <c r="I2172" s="128">
        <v>0</v>
      </c>
      <c r="J2172" s="128">
        <v>180</v>
      </c>
      <c r="K2172" s="129">
        <f t="shared" si="33"/>
        <v>180</v>
      </c>
      <c r="L2172" s="130" t="s">
        <v>1420</v>
      </c>
    </row>
    <row r="2173" spans="1:12" ht="33.75">
      <c r="A2173" s="334">
        <v>591</v>
      </c>
      <c r="B2173" s="125" t="str">
        <f>+VLOOKUP(A2173,'[1]LISTA FILTRADO'!$A$2:$B$620,2,FALSE)</f>
        <v>Empresa Estatal De Transporte Por Cable Mi Teleférico</v>
      </c>
      <c r="C2173" s="126">
        <v>42825</v>
      </c>
      <c r="D2173" s="126" t="s">
        <v>2791</v>
      </c>
      <c r="E2173" s="127" t="s">
        <v>3</v>
      </c>
      <c r="F2173" s="127">
        <v>1489258</v>
      </c>
      <c r="G2173" s="127"/>
      <c r="H2173" s="335" t="s">
        <v>2792</v>
      </c>
      <c r="I2173" s="128">
        <v>0</v>
      </c>
      <c r="J2173" s="128">
        <v>180</v>
      </c>
      <c r="K2173" s="129">
        <f t="shared" si="33"/>
        <v>180</v>
      </c>
      <c r="L2173" s="130" t="s">
        <v>1420</v>
      </c>
    </row>
    <row r="2174" spans="1:12" ht="33.75">
      <c r="A2174" s="334" t="s">
        <v>626</v>
      </c>
      <c r="B2174" s="125" t="str">
        <f>+VLOOKUP(A2174,'[1]LISTA FILTRADO'!$A$2:$B$620,2,FALSE)</f>
        <v>Dirección General De Programación Y Operaciones Del Tesoro</v>
      </c>
      <c r="C2174" s="126">
        <v>42825</v>
      </c>
      <c r="D2174" s="126" t="s">
        <v>3463</v>
      </c>
      <c r="E2174" s="127" t="s">
        <v>3</v>
      </c>
      <c r="F2174" s="127">
        <v>1489260</v>
      </c>
      <c r="G2174" s="127"/>
      <c r="H2174" s="335" t="s">
        <v>3135</v>
      </c>
      <c r="I2174" s="128">
        <v>0</v>
      </c>
      <c r="J2174" s="128">
        <v>244.34</v>
      </c>
      <c r="K2174" s="129">
        <f t="shared" si="33"/>
        <v>244.34</v>
      </c>
      <c r="L2174" s="130" t="s">
        <v>1420</v>
      </c>
    </row>
    <row r="2175" spans="1:12" ht="33.75">
      <c r="A2175" s="334" t="s">
        <v>626</v>
      </c>
      <c r="B2175" s="125" t="str">
        <f>+VLOOKUP(A2175,'[1]LISTA FILTRADO'!$A$2:$B$620,2,FALSE)</f>
        <v>Dirección General De Programación Y Operaciones Del Tesoro</v>
      </c>
      <c r="C2175" s="126">
        <v>42825</v>
      </c>
      <c r="D2175" s="126" t="s">
        <v>3464</v>
      </c>
      <c r="E2175" s="127" t="s">
        <v>3</v>
      </c>
      <c r="F2175" s="127">
        <v>1489292</v>
      </c>
      <c r="G2175" s="127"/>
      <c r="H2175" s="335" t="s">
        <v>3465</v>
      </c>
      <c r="I2175" s="128">
        <v>0</v>
      </c>
      <c r="J2175" s="128">
        <v>125</v>
      </c>
      <c r="K2175" s="129">
        <f t="shared" si="33"/>
        <v>125</v>
      </c>
      <c r="L2175" s="130" t="s">
        <v>1420</v>
      </c>
    </row>
    <row r="2176" spans="1:12" ht="22.5">
      <c r="A2176" s="334">
        <v>590</v>
      </c>
      <c r="B2176" s="125" t="str">
        <f>+VLOOKUP(A2176,'[1]LISTA FILTRADO'!$A$2:$B$620,2,FALSE)</f>
        <v>Empresa Pública "Quipus"</v>
      </c>
      <c r="C2176" s="126">
        <v>42825</v>
      </c>
      <c r="D2176" s="126" t="s">
        <v>2776</v>
      </c>
      <c r="E2176" s="127" t="s">
        <v>3</v>
      </c>
      <c r="F2176" s="127">
        <v>1489302</v>
      </c>
      <c r="G2176" s="127"/>
      <c r="H2176" s="335" t="s">
        <v>2777</v>
      </c>
      <c r="I2176" s="128">
        <v>0</v>
      </c>
      <c r="J2176" s="128">
        <v>12304</v>
      </c>
      <c r="K2176" s="129">
        <f t="shared" si="33"/>
        <v>12304</v>
      </c>
      <c r="L2176" s="130" t="s">
        <v>1420</v>
      </c>
    </row>
    <row r="2177" spans="1:12" ht="33.75">
      <c r="A2177" s="334">
        <v>20</v>
      </c>
      <c r="B2177" s="125" t="str">
        <f>+VLOOKUP(A2177,'[1]LISTA FILTRADO'!$A$2:$B$620,2,FALSE)</f>
        <v>Ministerio De Defensa</v>
      </c>
      <c r="C2177" s="126">
        <v>42825</v>
      </c>
      <c r="D2177" s="126" t="s">
        <v>1722</v>
      </c>
      <c r="E2177" s="127" t="s">
        <v>3</v>
      </c>
      <c r="F2177" s="127">
        <v>1489312</v>
      </c>
      <c r="G2177" s="127"/>
      <c r="H2177" s="335" t="s">
        <v>1723</v>
      </c>
      <c r="I2177" s="128">
        <v>0</v>
      </c>
      <c r="J2177" s="128">
        <v>63.24</v>
      </c>
      <c r="K2177" s="129">
        <f t="shared" si="33"/>
        <v>63.24</v>
      </c>
      <c r="L2177" s="130" t="s">
        <v>1420</v>
      </c>
    </row>
    <row r="2178" spans="1:12" ht="33.75">
      <c r="A2178" s="334">
        <v>20</v>
      </c>
      <c r="B2178" s="125" t="str">
        <f>+VLOOKUP(A2178,'[1]LISTA FILTRADO'!$A$2:$B$620,2,FALSE)</f>
        <v>Ministerio De Defensa</v>
      </c>
      <c r="C2178" s="126">
        <v>42825</v>
      </c>
      <c r="D2178" s="126" t="s">
        <v>1724</v>
      </c>
      <c r="E2178" s="127" t="s">
        <v>3</v>
      </c>
      <c r="F2178" s="127">
        <v>1489314</v>
      </c>
      <c r="G2178" s="127"/>
      <c r="H2178" s="335" t="s">
        <v>1725</v>
      </c>
      <c r="I2178" s="128">
        <v>0</v>
      </c>
      <c r="J2178" s="128">
        <v>63.24</v>
      </c>
      <c r="K2178" s="129">
        <f t="shared" si="33"/>
        <v>63.24</v>
      </c>
      <c r="L2178" s="130" t="s">
        <v>1420</v>
      </c>
    </row>
    <row r="2179" spans="1:12" ht="33.75">
      <c r="A2179" s="334" t="s">
        <v>626</v>
      </c>
      <c r="B2179" s="125" t="str">
        <f>+VLOOKUP(A2179,'[1]LISTA FILTRADO'!$A$2:$B$620,2,FALSE)</f>
        <v>Dirección General De Programación Y Operaciones Del Tesoro</v>
      </c>
      <c r="C2179" s="126">
        <v>42825</v>
      </c>
      <c r="D2179" s="126" t="s">
        <v>3466</v>
      </c>
      <c r="E2179" s="127" t="s">
        <v>3</v>
      </c>
      <c r="F2179" s="127">
        <v>1489318</v>
      </c>
      <c r="G2179" s="127"/>
      <c r="H2179" s="335" t="s">
        <v>3467</v>
      </c>
      <c r="I2179" s="128">
        <v>0</v>
      </c>
      <c r="J2179" s="128">
        <v>1256.02</v>
      </c>
      <c r="K2179" s="129">
        <f t="shared" si="33"/>
        <v>1256.02</v>
      </c>
      <c r="L2179" s="130" t="s">
        <v>1420</v>
      </c>
    </row>
    <row r="2180" spans="1:12" ht="33.75">
      <c r="A2180" s="334" t="s">
        <v>626</v>
      </c>
      <c r="B2180" s="125" t="str">
        <f>+VLOOKUP(A2180,'[1]LISTA FILTRADO'!$A$2:$B$620,2,FALSE)</f>
        <v>Dirección General De Programación Y Operaciones Del Tesoro</v>
      </c>
      <c r="C2180" s="126">
        <v>42825</v>
      </c>
      <c r="D2180" s="126" t="s">
        <v>3468</v>
      </c>
      <c r="E2180" s="127" t="s">
        <v>3</v>
      </c>
      <c r="F2180" s="127">
        <v>1489323</v>
      </c>
      <c r="G2180" s="127"/>
      <c r="H2180" s="335" t="s">
        <v>3469</v>
      </c>
      <c r="I2180" s="128">
        <v>0</v>
      </c>
      <c r="J2180" s="128">
        <v>18906.080000000002</v>
      </c>
      <c r="K2180" s="129">
        <f t="shared" si="33"/>
        <v>18906.080000000002</v>
      </c>
      <c r="L2180" s="130" t="s">
        <v>1420</v>
      </c>
    </row>
    <row r="2181" spans="1:12" ht="33.75">
      <c r="A2181" s="334" t="s">
        <v>626</v>
      </c>
      <c r="B2181" s="125" t="str">
        <f>+VLOOKUP(A2181,'[1]LISTA FILTRADO'!$A$2:$B$620,2,FALSE)</f>
        <v>Dirección General De Programación Y Operaciones Del Tesoro</v>
      </c>
      <c r="C2181" s="126">
        <v>42828</v>
      </c>
      <c r="D2181" s="126" t="s">
        <v>5442</v>
      </c>
      <c r="E2181" s="127" t="s">
        <v>6</v>
      </c>
      <c r="F2181" s="127">
        <v>414083</v>
      </c>
      <c r="G2181" s="127"/>
      <c r="H2181" s="335" t="s">
        <v>5443</v>
      </c>
      <c r="I2181" s="128">
        <v>0</v>
      </c>
      <c r="J2181" s="128">
        <v>1027687.5</v>
      </c>
      <c r="K2181" s="129">
        <f t="shared" si="33"/>
        <v>1027687.5</v>
      </c>
      <c r="L2181" s="130" t="s">
        <v>1420</v>
      </c>
    </row>
    <row r="2182" spans="1:12" ht="33.75">
      <c r="A2182" s="334" t="s">
        <v>626</v>
      </c>
      <c r="B2182" s="125" t="str">
        <f>+VLOOKUP(A2182,'[1]LISTA FILTRADO'!$A$2:$B$620,2,FALSE)</f>
        <v>Dirección General De Programación Y Operaciones Del Tesoro</v>
      </c>
      <c r="C2182" s="126">
        <v>42828</v>
      </c>
      <c r="D2182" s="126" t="s">
        <v>5444</v>
      </c>
      <c r="E2182" s="127" t="s">
        <v>1285</v>
      </c>
      <c r="F2182" s="127">
        <v>13113621</v>
      </c>
      <c r="G2182" s="127"/>
      <c r="H2182" s="335" t="s">
        <v>5445</v>
      </c>
      <c r="I2182" s="128">
        <v>0</v>
      </c>
      <c r="J2182" s="128">
        <v>116345.38</v>
      </c>
      <c r="K2182" s="129">
        <f t="shared" si="33"/>
        <v>116345.38</v>
      </c>
      <c r="L2182" s="130" t="s">
        <v>1420</v>
      </c>
    </row>
    <row r="2183" spans="1:12" ht="33.75">
      <c r="A2183" s="334" t="s">
        <v>627</v>
      </c>
      <c r="B2183" s="125" t="str">
        <f>+VLOOKUP(A2183,'[1]LISTA FILTRADO'!$A$2:$B$620,2,FALSE)</f>
        <v>Dirección General De Crédito Público</v>
      </c>
      <c r="C2183" s="126">
        <v>42828</v>
      </c>
      <c r="D2183" s="126" t="s">
        <v>5446</v>
      </c>
      <c r="E2183" s="127" t="s">
        <v>6</v>
      </c>
      <c r="F2183" s="127">
        <v>820532</v>
      </c>
      <c r="G2183" s="127"/>
      <c r="H2183" s="335" t="s">
        <v>5447</v>
      </c>
      <c r="I2183" s="128">
        <v>0</v>
      </c>
      <c r="J2183" s="128">
        <v>100000</v>
      </c>
      <c r="K2183" s="129">
        <f t="shared" si="33"/>
        <v>100000</v>
      </c>
      <c r="L2183" s="130" t="s">
        <v>1420</v>
      </c>
    </row>
    <row r="2184" spans="1:12" ht="33.75">
      <c r="A2184" s="334" t="s">
        <v>626</v>
      </c>
      <c r="B2184" s="125" t="str">
        <f>+VLOOKUP(A2184,'[1]LISTA FILTRADO'!$A$2:$B$620,2,FALSE)</f>
        <v>Dirección General De Programación Y Operaciones Del Tesoro</v>
      </c>
      <c r="C2184" s="126">
        <v>42828</v>
      </c>
      <c r="D2184" s="126" t="s">
        <v>5448</v>
      </c>
      <c r="E2184" s="127" t="s">
        <v>11</v>
      </c>
      <c r="F2184" s="127">
        <v>883827</v>
      </c>
      <c r="G2184" s="127"/>
      <c r="H2184" s="335" t="s">
        <v>5449</v>
      </c>
      <c r="I2184" s="128">
        <v>433.47</v>
      </c>
      <c r="J2184" s="128">
        <v>0</v>
      </c>
      <c r="K2184" s="129">
        <f t="shared" si="33"/>
        <v>433.47</v>
      </c>
      <c r="L2184" s="130" t="s">
        <v>1420</v>
      </c>
    </row>
    <row r="2185" spans="1:12" ht="33.75">
      <c r="A2185" s="334" t="s">
        <v>626</v>
      </c>
      <c r="B2185" s="125" t="str">
        <f>+VLOOKUP(A2185,'[1]LISTA FILTRADO'!$A$2:$B$620,2,FALSE)</f>
        <v>Dirección General De Programación Y Operaciones Del Tesoro</v>
      </c>
      <c r="C2185" s="126">
        <v>42828</v>
      </c>
      <c r="D2185" s="126" t="s">
        <v>5450</v>
      </c>
      <c r="E2185" s="127" t="s">
        <v>11</v>
      </c>
      <c r="F2185" s="127">
        <v>883900</v>
      </c>
      <c r="G2185" s="127"/>
      <c r="H2185" s="335" t="s">
        <v>5451</v>
      </c>
      <c r="I2185" s="128">
        <v>50</v>
      </c>
      <c r="J2185" s="128">
        <v>0</v>
      </c>
      <c r="K2185" s="129">
        <f t="shared" ref="K2185:K2248" si="34">+I2185+J2185</f>
        <v>50</v>
      </c>
      <c r="L2185" s="130" t="s">
        <v>1420</v>
      </c>
    </row>
    <row r="2186" spans="1:12" ht="22.5">
      <c r="A2186" s="334" t="s">
        <v>627</v>
      </c>
      <c r="B2186" s="125" t="str">
        <f>+VLOOKUP(A2186,'[1]LISTA FILTRADO'!$A$2:$B$620,2,FALSE)</f>
        <v>Dirección General De Crédito Público</v>
      </c>
      <c r="C2186" s="126">
        <v>42828</v>
      </c>
      <c r="D2186" s="126" t="s">
        <v>5452</v>
      </c>
      <c r="E2186" s="127" t="s">
        <v>13</v>
      </c>
      <c r="F2186" s="127">
        <v>45756</v>
      </c>
      <c r="G2186" s="127"/>
      <c r="H2186" s="335" t="s">
        <v>1278</v>
      </c>
      <c r="I2186" s="128">
        <v>330.75</v>
      </c>
      <c r="J2186" s="128">
        <v>0</v>
      </c>
      <c r="K2186" s="129">
        <f t="shared" si="34"/>
        <v>330.75</v>
      </c>
      <c r="L2186" s="130" t="s">
        <v>1420</v>
      </c>
    </row>
    <row r="2187" spans="1:12" ht="22.5">
      <c r="A2187" s="334" t="s">
        <v>627</v>
      </c>
      <c r="B2187" s="125" t="str">
        <f>+VLOOKUP(A2187,'[1]LISTA FILTRADO'!$A$2:$B$620,2,FALSE)</f>
        <v>Dirección General De Crédito Público</v>
      </c>
      <c r="C2187" s="126">
        <v>42828</v>
      </c>
      <c r="D2187" s="126" t="s">
        <v>5453</v>
      </c>
      <c r="E2187" s="127" t="s">
        <v>13</v>
      </c>
      <c r="F2187" s="127">
        <v>45759</v>
      </c>
      <c r="G2187" s="127"/>
      <c r="H2187" s="335" t="s">
        <v>1278</v>
      </c>
      <c r="I2187" s="128">
        <v>20.07</v>
      </c>
      <c r="J2187" s="128">
        <v>0</v>
      </c>
      <c r="K2187" s="129">
        <f t="shared" si="34"/>
        <v>20.07</v>
      </c>
      <c r="L2187" s="130" t="s">
        <v>1420</v>
      </c>
    </row>
    <row r="2188" spans="1:12" ht="22.5">
      <c r="A2188" s="334" t="s">
        <v>627</v>
      </c>
      <c r="B2188" s="125" t="str">
        <f>+VLOOKUP(A2188,'[1]LISTA FILTRADO'!$A$2:$B$620,2,FALSE)</f>
        <v>Dirección General De Crédito Público</v>
      </c>
      <c r="C2188" s="126">
        <v>42828</v>
      </c>
      <c r="D2188" s="126" t="s">
        <v>5454</v>
      </c>
      <c r="E2188" s="127" t="s">
        <v>13</v>
      </c>
      <c r="F2188" s="127">
        <v>45762</v>
      </c>
      <c r="G2188" s="127"/>
      <c r="H2188" s="335" t="s">
        <v>1278</v>
      </c>
      <c r="I2188" s="128">
        <v>330.75</v>
      </c>
      <c r="J2188" s="128">
        <v>0</v>
      </c>
      <c r="K2188" s="129">
        <f t="shared" si="34"/>
        <v>330.75</v>
      </c>
      <c r="L2188" s="130" t="s">
        <v>1420</v>
      </c>
    </row>
    <row r="2189" spans="1:12" ht="22.5">
      <c r="A2189" s="334" t="s">
        <v>627</v>
      </c>
      <c r="B2189" s="125" t="str">
        <f>+VLOOKUP(A2189,'[1]LISTA FILTRADO'!$A$2:$B$620,2,FALSE)</f>
        <v>Dirección General De Crédito Público</v>
      </c>
      <c r="C2189" s="126">
        <v>42828</v>
      </c>
      <c r="D2189" s="126" t="s">
        <v>5455</v>
      </c>
      <c r="E2189" s="127" t="s">
        <v>13</v>
      </c>
      <c r="F2189" s="127">
        <v>45765</v>
      </c>
      <c r="G2189" s="127"/>
      <c r="H2189" s="335" t="s">
        <v>1278</v>
      </c>
      <c r="I2189" s="128">
        <v>20.07</v>
      </c>
      <c r="J2189" s="128">
        <v>0</v>
      </c>
      <c r="K2189" s="129">
        <f t="shared" si="34"/>
        <v>20.07</v>
      </c>
      <c r="L2189" s="130" t="s">
        <v>1420</v>
      </c>
    </row>
    <row r="2190" spans="1:12" ht="33.75">
      <c r="A2190" s="334" t="s">
        <v>626</v>
      </c>
      <c r="B2190" s="125" t="str">
        <f>+VLOOKUP(A2190,'[1]LISTA FILTRADO'!$A$2:$B$620,2,FALSE)</f>
        <v>Dirección General De Programación Y Operaciones Del Tesoro</v>
      </c>
      <c r="C2190" s="126">
        <v>42828</v>
      </c>
      <c r="D2190" s="126" t="s">
        <v>5456</v>
      </c>
      <c r="E2190" s="127" t="s">
        <v>13</v>
      </c>
      <c r="F2190" s="127">
        <v>45766</v>
      </c>
      <c r="G2190" s="127"/>
      <c r="H2190" s="335" t="s">
        <v>1279</v>
      </c>
      <c r="I2190" s="128">
        <v>50</v>
      </c>
      <c r="J2190" s="128">
        <v>0</v>
      </c>
      <c r="K2190" s="129">
        <f t="shared" si="34"/>
        <v>50</v>
      </c>
      <c r="L2190" s="130" t="s">
        <v>1420</v>
      </c>
    </row>
    <row r="2191" spans="1:12" ht="33.75">
      <c r="A2191" s="334">
        <v>513</v>
      </c>
      <c r="B2191" s="125" t="str">
        <f>+VLOOKUP(A2191,'[1]LISTA FILTRADO'!$A$2:$B$620,2,FALSE)</f>
        <v>Yacimientos Petrolíferos Fiscales Bolivianos</v>
      </c>
      <c r="C2191" s="126">
        <v>42828</v>
      </c>
      <c r="D2191" s="126" t="s">
        <v>5457</v>
      </c>
      <c r="E2191" s="127" t="s">
        <v>15</v>
      </c>
      <c r="F2191" s="127">
        <v>414091</v>
      </c>
      <c r="G2191" s="127"/>
      <c r="H2191" s="335" t="s">
        <v>5458</v>
      </c>
      <c r="I2191" s="128">
        <v>50</v>
      </c>
      <c r="J2191" s="128">
        <v>0</v>
      </c>
      <c r="K2191" s="129">
        <f t="shared" si="34"/>
        <v>50</v>
      </c>
      <c r="L2191" s="130" t="s">
        <v>1420</v>
      </c>
    </row>
    <row r="2192" spans="1:12" ht="56.25">
      <c r="A2192" s="334">
        <v>224</v>
      </c>
      <c r="B2192" s="125" t="str">
        <f>+VLOOKUP(A2192,'[1]LISTA FILTRADO'!$A$2:$B$620,2,FALSE)</f>
        <v>Insumos Bolivia</v>
      </c>
      <c r="C2192" s="126">
        <v>42828</v>
      </c>
      <c r="D2192" s="126" t="s">
        <v>5459</v>
      </c>
      <c r="E2192" s="127" t="s">
        <v>1286</v>
      </c>
      <c r="F2192" s="127">
        <v>1996</v>
      </c>
      <c r="G2192" s="127"/>
      <c r="H2192" s="335" t="s">
        <v>5460</v>
      </c>
      <c r="I2192" s="128">
        <v>11.43</v>
      </c>
      <c r="J2192" s="128">
        <v>0</v>
      </c>
      <c r="K2192" s="129">
        <f t="shared" si="34"/>
        <v>11.43</v>
      </c>
      <c r="L2192" s="130" t="s">
        <v>1420</v>
      </c>
    </row>
    <row r="2193" spans="1:12" ht="56.25">
      <c r="A2193" s="334">
        <v>224</v>
      </c>
      <c r="B2193" s="125" t="str">
        <f>+VLOOKUP(A2193,'[1]LISTA FILTRADO'!$A$2:$B$620,2,FALSE)</f>
        <v>Insumos Bolivia</v>
      </c>
      <c r="C2193" s="126">
        <v>42828</v>
      </c>
      <c r="D2193" s="126" t="s">
        <v>5461</v>
      </c>
      <c r="E2193" s="127" t="s">
        <v>15</v>
      </c>
      <c r="F2193" s="127">
        <v>1996</v>
      </c>
      <c r="G2193" s="127"/>
      <c r="H2193" s="335" t="s">
        <v>5462</v>
      </c>
      <c r="I2193" s="128">
        <v>270.33999999999997</v>
      </c>
      <c r="J2193" s="128">
        <v>0</v>
      </c>
      <c r="K2193" s="129">
        <f t="shared" si="34"/>
        <v>270.33999999999997</v>
      </c>
      <c r="L2193" s="130" t="s">
        <v>1420</v>
      </c>
    </row>
    <row r="2194" spans="1:12" ht="56.25">
      <c r="A2194" s="334">
        <v>222</v>
      </c>
      <c r="B2194" s="125" t="str">
        <f>+VLOOKUP(A2194,'[1]LISTA FILTRADO'!$A$2:$B$620,2,FALSE)</f>
        <v>Instituto Nacional De Innovación Agropecuaria Y Forestal</v>
      </c>
      <c r="C2194" s="126">
        <v>42828</v>
      </c>
      <c r="D2194" s="126" t="s">
        <v>5463</v>
      </c>
      <c r="E2194" s="127" t="s">
        <v>1286</v>
      </c>
      <c r="F2194" s="127">
        <v>1998</v>
      </c>
      <c r="G2194" s="127"/>
      <c r="H2194" s="335" t="s">
        <v>5464</v>
      </c>
      <c r="I2194" s="128">
        <v>350.12</v>
      </c>
      <c r="J2194" s="128">
        <v>0</v>
      </c>
      <c r="K2194" s="129">
        <f t="shared" si="34"/>
        <v>350.12</v>
      </c>
      <c r="L2194" s="130" t="s">
        <v>1420</v>
      </c>
    </row>
    <row r="2195" spans="1:12" ht="45">
      <c r="A2195" s="334">
        <v>222</v>
      </c>
      <c r="B2195" s="125" t="str">
        <f>+VLOOKUP(A2195,'[1]LISTA FILTRADO'!$A$2:$B$620,2,FALSE)</f>
        <v>Instituto Nacional De Innovación Agropecuaria Y Forestal</v>
      </c>
      <c r="C2195" s="126">
        <v>42828</v>
      </c>
      <c r="D2195" s="126" t="s">
        <v>5465</v>
      </c>
      <c r="E2195" s="127" t="s">
        <v>15</v>
      </c>
      <c r="F2195" s="127">
        <v>1998</v>
      </c>
      <c r="G2195" s="127"/>
      <c r="H2195" s="335" t="s">
        <v>5466</v>
      </c>
      <c r="I2195" s="128">
        <v>284.41000000000003</v>
      </c>
      <c r="J2195" s="128">
        <v>0</v>
      </c>
      <c r="K2195" s="129">
        <f t="shared" si="34"/>
        <v>284.41000000000003</v>
      </c>
      <c r="L2195" s="130" t="s">
        <v>1420</v>
      </c>
    </row>
    <row r="2196" spans="1:12" ht="33.75">
      <c r="A2196" s="334" t="s">
        <v>633</v>
      </c>
      <c r="B2196" s="125" t="str">
        <f>+VLOOKUP(A2196,'[1]LISTA FILTRADO'!$A$2:$B$620,2,FALSE)</f>
        <v>Acreedores</v>
      </c>
      <c r="C2196" s="126">
        <v>42829</v>
      </c>
      <c r="D2196" s="126" t="s">
        <v>5467</v>
      </c>
      <c r="E2196" s="127" t="s">
        <v>6</v>
      </c>
      <c r="F2196" s="127">
        <v>821144</v>
      </c>
      <c r="G2196" s="127"/>
      <c r="H2196" s="335" t="s">
        <v>5468</v>
      </c>
      <c r="I2196" s="128">
        <v>0</v>
      </c>
      <c r="J2196" s="128">
        <v>87.35</v>
      </c>
      <c r="K2196" s="129">
        <f t="shared" si="34"/>
        <v>87.35</v>
      </c>
      <c r="L2196" s="130" t="s">
        <v>1420</v>
      </c>
    </row>
    <row r="2197" spans="1:12" ht="45">
      <c r="A2197" s="334">
        <v>513</v>
      </c>
      <c r="B2197" s="125" t="str">
        <f>+VLOOKUP(A2197,'[1]LISTA FILTRADO'!$A$2:$B$620,2,FALSE)</f>
        <v>Yacimientos Petrolíferos Fiscales Bolivianos</v>
      </c>
      <c r="C2197" s="126">
        <v>42829</v>
      </c>
      <c r="D2197" s="126" t="s">
        <v>5469</v>
      </c>
      <c r="E2197" s="127" t="s">
        <v>11</v>
      </c>
      <c r="F2197" s="127">
        <v>883933</v>
      </c>
      <c r="G2197" s="127"/>
      <c r="H2197" s="335" t="s">
        <v>5470</v>
      </c>
      <c r="I2197" s="128">
        <v>1265.6600000000001</v>
      </c>
      <c r="J2197" s="128">
        <v>0</v>
      </c>
      <c r="K2197" s="129">
        <f t="shared" si="34"/>
        <v>1265.6600000000001</v>
      </c>
      <c r="L2197" s="130" t="s">
        <v>1420</v>
      </c>
    </row>
    <row r="2198" spans="1:12" ht="33.75">
      <c r="A2198" s="334">
        <v>513</v>
      </c>
      <c r="B2198" s="125" t="str">
        <f>+VLOOKUP(A2198,'[1]LISTA FILTRADO'!$A$2:$B$620,2,FALSE)</f>
        <v>Yacimientos Petrolíferos Fiscales Bolivianos</v>
      </c>
      <c r="C2198" s="126">
        <v>42829</v>
      </c>
      <c r="D2198" s="126" t="s">
        <v>5471</v>
      </c>
      <c r="E2198" s="127" t="s">
        <v>15</v>
      </c>
      <c r="F2198" s="127">
        <v>415249</v>
      </c>
      <c r="G2198" s="127"/>
      <c r="H2198" s="335" t="s">
        <v>5472</v>
      </c>
      <c r="I2198" s="128">
        <v>50</v>
      </c>
      <c r="J2198" s="128">
        <v>0</v>
      </c>
      <c r="K2198" s="129">
        <f t="shared" si="34"/>
        <v>50</v>
      </c>
      <c r="L2198" s="130" t="s">
        <v>1420</v>
      </c>
    </row>
    <row r="2199" spans="1:12" ht="33.75">
      <c r="A2199" s="334">
        <v>513</v>
      </c>
      <c r="B2199" s="125" t="str">
        <f>+VLOOKUP(A2199,'[1]LISTA FILTRADO'!$A$2:$B$620,2,FALSE)</f>
        <v>Yacimientos Petrolíferos Fiscales Bolivianos</v>
      </c>
      <c r="C2199" s="126">
        <v>42829</v>
      </c>
      <c r="D2199" s="126" t="s">
        <v>5473</v>
      </c>
      <c r="E2199" s="127" t="s">
        <v>15</v>
      </c>
      <c r="F2199" s="127">
        <v>415258</v>
      </c>
      <c r="G2199" s="127"/>
      <c r="H2199" s="335" t="s">
        <v>5474</v>
      </c>
      <c r="I2199" s="128">
        <v>50</v>
      </c>
      <c r="J2199" s="128">
        <v>0</v>
      </c>
      <c r="K2199" s="129">
        <f t="shared" si="34"/>
        <v>50</v>
      </c>
      <c r="L2199" s="130" t="s">
        <v>1420</v>
      </c>
    </row>
    <row r="2200" spans="1:12" ht="56.25">
      <c r="A2200" s="334">
        <v>224</v>
      </c>
      <c r="B2200" s="125" t="str">
        <f>+VLOOKUP(A2200,'[1]LISTA FILTRADO'!$A$2:$B$620,2,FALSE)</f>
        <v>Insumos Bolivia</v>
      </c>
      <c r="C2200" s="126">
        <v>42829</v>
      </c>
      <c r="D2200" s="126" t="s">
        <v>5475</v>
      </c>
      <c r="E2200" s="127" t="s">
        <v>1286</v>
      </c>
      <c r="F2200" s="127">
        <v>1995</v>
      </c>
      <c r="G2200" s="127"/>
      <c r="H2200" s="335" t="s">
        <v>5476</v>
      </c>
      <c r="I2200" s="128">
        <v>359.95</v>
      </c>
      <c r="J2200" s="128">
        <v>0</v>
      </c>
      <c r="K2200" s="129">
        <f t="shared" si="34"/>
        <v>359.95</v>
      </c>
      <c r="L2200" s="130" t="s">
        <v>1420</v>
      </c>
    </row>
    <row r="2201" spans="1:12" ht="45">
      <c r="A2201" s="334">
        <v>224</v>
      </c>
      <c r="B2201" s="125" t="str">
        <f>+VLOOKUP(A2201,'[1]LISTA FILTRADO'!$A$2:$B$620,2,FALSE)</f>
        <v>Insumos Bolivia</v>
      </c>
      <c r="C2201" s="126">
        <v>42829</v>
      </c>
      <c r="D2201" s="126" t="s">
        <v>5477</v>
      </c>
      <c r="E2201" s="127" t="s">
        <v>15</v>
      </c>
      <c r="F2201" s="127">
        <v>1995</v>
      </c>
      <c r="G2201" s="127"/>
      <c r="H2201" s="335" t="s">
        <v>5478</v>
      </c>
      <c r="I2201" s="128">
        <v>280.63</v>
      </c>
      <c r="J2201" s="128">
        <v>0</v>
      </c>
      <c r="K2201" s="129">
        <f t="shared" si="34"/>
        <v>280.63</v>
      </c>
      <c r="L2201" s="130" t="s">
        <v>1420</v>
      </c>
    </row>
    <row r="2202" spans="1:12" ht="45">
      <c r="A2202" s="334">
        <v>513</v>
      </c>
      <c r="B2202" s="125" t="str">
        <f>+VLOOKUP(A2202,'[1]LISTA FILTRADO'!$A$2:$B$620,2,FALSE)</f>
        <v>Yacimientos Petrolíferos Fiscales Bolivianos</v>
      </c>
      <c r="C2202" s="126">
        <v>42829</v>
      </c>
      <c r="D2202" s="126" t="s">
        <v>5479</v>
      </c>
      <c r="E2202" s="127" t="s">
        <v>15</v>
      </c>
      <c r="F2202" s="127">
        <v>2023</v>
      </c>
      <c r="G2202" s="127"/>
      <c r="H2202" s="335" t="s">
        <v>5480</v>
      </c>
      <c r="I2202" s="128">
        <v>116327.62</v>
      </c>
      <c r="J2202" s="128">
        <v>0</v>
      </c>
      <c r="K2202" s="129">
        <f t="shared" si="34"/>
        <v>116327.62</v>
      </c>
      <c r="L2202" s="130" t="s">
        <v>1420</v>
      </c>
    </row>
    <row r="2203" spans="1:12" ht="45">
      <c r="A2203" s="334">
        <v>25</v>
      </c>
      <c r="B2203" s="125" t="str">
        <f>+VLOOKUP(A2203,'[1]LISTA FILTRADO'!$A$2:$B$620,2,FALSE)</f>
        <v>Ministerio De La Presidencia</v>
      </c>
      <c r="C2203" s="126">
        <v>42829</v>
      </c>
      <c r="D2203" s="126" t="s">
        <v>5481</v>
      </c>
      <c r="E2203" s="127" t="s">
        <v>15</v>
      </c>
      <c r="F2203" s="127">
        <v>2022</v>
      </c>
      <c r="G2203" s="127"/>
      <c r="H2203" s="335" t="s">
        <v>5482</v>
      </c>
      <c r="I2203" s="128">
        <v>275.35000000000002</v>
      </c>
      <c r="J2203" s="128">
        <v>0</v>
      </c>
      <c r="K2203" s="129">
        <f t="shared" si="34"/>
        <v>275.35000000000002</v>
      </c>
      <c r="L2203" s="130" t="s">
        <v>1420</v>
      </c>
    </row>
    <row r="2204" spans="1:12" ht="45">
      <c r="A2204" s="334">
        <v>25</v>
      </c>
      <c r="B2204" s="125" t="str">
        <f>+VLOOKUP(A2204,'[1]LISTA FILTRADO'!$A$2:$B$620,2,FALSE)</f>
        <v>Ministerio De La Presidencia</v>
      </c>
      <c r="C2204" s="126">
        <v>42829</v>
      </c>
      <c r="D2204" s="126" t="s">
        <v>5483</v>
      </c>
      <c r="E2204" s="127" t="s">
        <v>15</v>
      </c>
      <c r="F2204" s="127">
        <v>2020</v>
      </c>
      <c r="G2204" s="127"/>
      <c r="H2204" s="335" t="s">
        <v>5484</v>
      </c>
      <c r="I2204" s="128">
        <v>894.95</v>
      </c>
      <c r="J2204" s="128">
        <v>0</v>
      </c>
      <c r="K2204" s="129">
        <f t="shared" si="34"/>
        <v>894.95</v>
      </c>
      <c r="L2204" s="130" t="s">
        <v>1420</v>
      </c>
    </row>
    <row r="2205" spans="1:12" ht="45">
      <c r="A2205" s="334">
        <v>25</v>
      </c>
      <c r="B2205" s="125" t="str">
        <f>+VLOOKUP(A2205,'[1]LISTA FILTRADO'!$A$2:$B$620,2,FALSE)</f>
        <v>Ministerio De La Presidencia</v>
      </c>
      <c r="C2205" s="126">
        <v>42829</v>
      </c>
      <c r="D2205" s="126" t="s">
        <v>5485</v>
      </c>
      <c r="E2205" s="127" t="s">
        <v>15</v>
      </c>
      <c r="F2205" s="127">
        <v>2021</v>
      </c>
      <c r="G2205" s="127"/>
      <c r="H2205" s="335" t="s">
        <v>5486</v>
      </c>
      <c r="I2205" s="128">
        <v>272.39999999999998</v>
      </c>
      <c r="J2205" s="128">
        <v>0</v>
      </c>
      <c r="K2205" s="129">
        <f t="shared" si="34"/>
        <v>272.39999999999998</v>
      </c>
      <c r="L2205" s="130" t="s">
        <v>1420</v>
      </c>
    </row>
    <row r="2206" spans="1:12" ht="33.75">
      <c r="A2206" s="334">
        <v>670</v>
      </c>
      <c r="B2206" s="125" t="str">
        <f>+VLOOKUP(A2206,'[1]LISTA FILTRADO'!$A$2:$B$620,2,FALSE)</f>
        <v>Órgano Electoral Plurinacional</v>
      </c>
      <c r="C2206" s="126">
        <v>42830</v>
      </c>
      <c r="D2206" s="126" t="s">
        <v>5487</v>
      </c>
      <c r="E2206" s="127" t="s">
        <v>6</v>
      </c>
      <c r="F2206" s="127">
        <v>884113</v>
      </c>
      <c r="G2206" s="127"/>
      <c r="H2206" s="335" t="s">
        <v>5488</v>
      </c>
      <c r="I2206" s="128">
        <v>0</v>
      </c>
      <c r="J2206" s="128">
        <v>585135</v>
      </c>
      <c r="K2206" s="129">
        <f t="shared" si="34"/>
        <v>585135</v>
      </c>
      <c r="L2206" s="130" t="s">
        <v>1420</v>
      </c>
    </row>
    <row r="2207" spans="1:12" ht="33.75">
      <c r="A2207" s="334">
        <v>291</v>
      </c>
      <c r="B2207" s="125" t="str">
        <f>+VLOOKUP(A2207,'[1]LISTA FILTRADO'!$A$2:$B$620,2,FALSE)</f>
        <v>Administradora Boliviana De Carreteras</v>
      </c>
      <c r="C2207" s="126">
        <v>42830</v>
      </c>
      <c r="D2207" s="126" t="s">
        <v>5489</v>
      </c>
      <c r="E2207" s="127" t="s">
        <v>11</v>
      </c>
      <c r="F2207" s="127">
        <v>416477</v>
      </c>
      <c r="G2207" s="127"/>
      <c r="H2207" s="335" t="s">
        <v>5490</v>
      </c>
      <c r="I2207" s="128">
        <v>50</v>
      </c>
      <c r="J2207" s="128">
        <v>0</v>
      </c>
      <c r="K2207" s="129">
        <f t="shared" si="34"/>
        <v>50</v>
      </c>
      <c r="L2207" s="130" t="s">
        <v>1420</v>
      </c>
    </row>
    <row r="2208" spans="1:12" ht="33.75">
      <c r="A2208" s="334">
        <v>287</v>
      </c>
      <c r="B2208" s="125" t="str">
        <f>+VLOOKUP(A2208,'[1]LISTA FILTRADO'!$A$2:$B$620,2,FALSE)</f>
        <v>Fondo Nacional De Inversión Productiva Y Social</v>
      </c>
      <c r="C2208" s="126">
        <v>42830</v>
      </c>
      <c r="D2208" s="126" t="s">
        <v>5491</v>
      </c>
      <c r="E2208" s="127" t="s">
        <v>11</v>
      </c>
      <c r="F2208" s="127">
        <v>416478</v>
      </c>
      <c r="G2208" s="127"/>
      <c r="H2208" s="335" t="s">
        <v>5492</v>
      </c>
      <c r="I2208" s="128">
        <v>50</v>
      </c>
      <c r="J2208" s="128">
        <v>0</v>
      </c>
      <c r="K2208" s="129">
        <f t="shared" si="34"/>
        <v>50</v>
      </c>
      <c r="L2208" s="130" t="s">
        <v>1420</v>
      </c>
    </row>
    <row r="2209" spans="1:12" ht="33.75">
      <c r="A2209" s="334">
        <v>513</v>
      </c>
      <c r="B2209" s="125" t="str">
        <f>+VLOOKUP(A2209,'[1]LISTA FILTRADO'!$A$2:$B$620,2,FALSE)</f>
        <v>Yacimientos Petrolíferos Fiscales Bolivianos</v>
      </c>
      <c r="C2209" s="126">
        <v>42830</v>
      </c>
      <c r="D2209" s="126" t="s">
        <v>5493</v>
      </c>
      <c r="E2209" s="127" t="s">
        <v>15</v>
      </c>
      <c r="F2209" s="127">
        <v>416482</v>
      </c>
      <c r="G2209" s="127"/>
      <c r="H2209" s="335" t="s">
        <v>5494</v>
      </c>
      <c r="I2209" s="128">
        <v>50</v>
      </c>
      <c r="J2209" s="128">
        <v>0</v>
      </c>
      <c r="K2209" s="129">
        <f t="shared" si="34"/>
        <v>50</v>
      </c>
      <c r="L2209" s="130" t="s">
        <v>1420</v>
      </c>
    </row>
    <row r="2210" spans="1:12" ht="33.75">
      <c r="A2210" s="334">
        <v>513</v>
      </c>
      <c r="B2210" s="125" t="str">
        <f>+VLOOKUP(A2210,'[1]LISTA FILTRADO'!$A$2:$B$620,2,FALSE)</f>
        <v>Yacimientos Petrolíferos Fiscales Bolivianos</v>
      </c>
      <c r="C2210" s="126">
        <v>42830</v>
      </c>
      <c r="D2210" s="126" t="s">
        <v>5495</v>
      </c>
      <c r="E2210" s="127" t="s">
        <v>15</v>
      </c>
      <c r="F2210" s="127">
        <v>416484</v>
      </c>
      <c r="G2210" s="127"/>
      <c r="H2210" s="335" t="s">
        <v>5496</v>
      </c>
      <c r="I2210" s="128">
        <v>50</v>
      </c>
      <c r="J2210" s="128">
        <v>0</v>
      </c>
      <c r="K2210" s="129">
        <f t="shared" si="34"/>
        <v>50</v>
      </c>
      <c r="L2210" s="130" t="s">
        <v>1420</v>
      </c>
    </row>
    <row r="2211" spans="1:12" ht="33.75">
      <c r="A2211" s="334">
        <v>513</v>
      </c>
      <c r="B2211" s="125" t="str">
        <f>+VLOOKUP(A2211,'[1]LISTA FILTRADO'!$A$2:$B$620,2,FALSE)</f>
        <v>Yacimientos Petrolíferos Fiscales Bolivianos</v>
      </c>
      <c r="C2211" s="126">
        <v>42830</v>
      </c>
      <c r="D2211" s="126" t="s">
        <v>5497</v>
      </c>
      <c r="E2211" s="127" t="s">
        <v>15</v>
      </c>
      <c r="F2211" s="127">
        <v>416486</v>
      </c>
      <c r="G2211" s="127"/>
      <c r="H2211" s="335" t="s">
        <v>5498</v>
      </c>
      <c r="I2211" s="128">
        <v>50</v>
      </c>
      <c r="J2211" s="128">
        <v>0</v>
      </c>
      <c r="K2211" s="129">
        <f t="shared" si="34"/>
        <v>50</v>
      </c>
      <c r="L2211" s="130" t="s">
        <v>1420</v>
      </c>
    </row>
    <row r="2212" spans="1:12" ht="33.75">
      <c r="A2212" s="334">
        <v>513</v>
      </c>
      <c r="B2212" s="125" t="str">
        <f>+VLOOKUP(A2212,'[1]LISTA FILTRADO'!$A$2:$B$620,2,FALSE)</f>
        <v>Yacimientos Petrolíferos Fiscales Bolivianos</v>
      </c>
      <c r="C2212" s="126">
        <v>42830</v>
      </c>
      <c r="D2212" s="126" t="s">
        <v>5499</v>
      </c>
      <c r="E2212" s="127" t="s">
        <v>15</v>
      </c>
      <c r="F2212" s="127">
        <v>416488</v>
      </c>
      <c r="G2212" s="127"/>
      <c r="H2212" s="335" t="s">
        <v>5500</v>
      </c>
      <c r="I2212" s="128">
        <v>50</v>
      </c>
      <c r="J2212" s="128">
        <v>0</v>
      </c>
      <c r="K2212" s="129">
        <f t="shared" si="34"/>
        <v>50</v>
      </c>
      <c r="L2212" s="130" t="s">
        <v>1420</v>
      </c>
    </row>
    <row r="2213" spans="1:12" ht="45">
      <c r="A2213" s="334">
        <v>291</v>
      </c>
      <c r="B2213" s="125" t="str">
        <f>+VLOOKUP(A2213,'[1]LISTA FILTRADO'!$A$2:$B$620,2,FALSE)</f>
        <v>Administradora Boliviana De Carreteras</v>
      </c>
      <c r="C2213" s="126">
        <v>42830</v>
      </c>
      <c r="D2213" s="126" t="s">
        <v>5501</v>
      </c>
      <c r="E2213" s="127" t="s">
        <v>11</v>
      </c>
      <c r="F2213" s="127">
        <v>417487</v>
      </c>
      <c r="G2213" s="127"/>
      <c r="H2213" s="335" t="s">
        <v>5502</v>
      </c>
      <c r="I2213" s="128">
        <v>50</v>
      </c>
      <c r="J2213" s="128">
        <v>0</v>
      </c>
      <c r="K2213" s="129">
        <f t="shared" si="34"/>
        <v>50</v>
      </c>
      <c r="L2213" s="130" t="s">
        <v>1420</v>
      </c>
    </row>
    <row r="2214" spans="1:12" ht="33.75">
      <c r="A2214" s="334">
        <v>513</v>
      </c>
      <c r="B2214" s="125" t="str">
        <f>+VLOOKUP(A2214,'[1]LISTA FILTRADO'!$A$2:$B$620,2,FALSE)</f>
        <v>Yacimientos Petrolíferos Fiscales Bolivianos</v>
      </c>
      <c r="C2214" s="126">
        <v>42830</v>
      </c>
      <c r="D2214" s="126" t="s">
        <v>5503</v>
      </c>
      <c r="E2214" s="127" t="s">
        <v>11</v>
      </c>
      <c r="F2214" s="127">
        <v>884021</v>
      </c>
      <c r="G2214" s="127"/>
      <c r="H2214" s="335" t="s">
        <v>5504</v>
      </c>
      <c r="I2214" s="128">
        <v>50</v>
      </c>
      <c r="J2214" s="128">
        <v>0</v>
      </c>
      <c r="K2214" s="129">
        <f t="shared" si="34"/>
        <v>50</v>
      </c>
      <c r="L2214" s="130" t="s">
        <v>1420</v>
      </c>
    </row>
    <row r="2215" spans="1:12" ht="22.5">
      <c r="A2215" s="334">
        <v>513</v>
      </c>
      <c r="B2215" s="125" t="str">
        <f>+VLOOKUP(A2215,'[1]LISTA FILTRADO'!$A$2:$B$620,2,FALSE)</f>
        <v>Yacimientos Petrolíferos Fiscales Bolivianos</v>
      </c>
      <c r="C2215" s="126">
        <v>42830</v>
      </c>
      <c r="D2215" s="126" t="s">
        <v>5505</v>
      </c>
      <c r="E2215" s="127" t="s">
        <v>11</v>
      </c>
      <c r="F2215" s="127">
        <v>884027</v>
      </c>
      <c r="G2215" s="127"/>
      <c r="H2215" s="335" t="s">
        <v>5506</v>
      </c>
      <c r="I2215" s="128">
        <v>50</v>
      </c>
      <c r="J2215" s="128">
        <v>0</v>
      </c>
      <c r="K2215" s="129">
        <f t="shared" si="34"/>
        <v>50</v>
      </c>
      <c r="L2215" s="130" t="s">
        <v>1420</v>
      </c>
    </row>
    <row r="2216" spans="1:12" ht="33.75">
      <c r="A2216" s="334">
        <v>373</v>
      </c>
      <c r="B2216" s="125" t="str">
        <f>+VLOOKUP(A2216,'[1]LISTA FILTRADO'!$A$2:$B$620,2,FALSE)</f>
        <v>Fondo de Desarrollo Indigena</v>
      </c>
      <c r="C2216" s="126">
        <v>42831</v>
      </c>
      <c r="D2216" s="126" t="s">
        <v>5507</v>
      </c>
      <c r="E2216" s="127" t="s">
        <v>1469</v>
      </c>
      <c r="F2216" s="127">
        <v>13157097</v>
      </c>
      <c r="G2216" s="127"/>
      <c r="H2216" s="335" t="s">
        <v>5508</v>
      </c>
      <c r="I2216" s="128">
        <v>0</v>
      </c>
      <c r="J2216" s="128">
        <v>802681.8</v>
      </c>
      <c r="K2216" s="129">
        <f t="shared" si="34"/>
        <v>802681.8</v>
      </c>
      <c r="L2216" s="130" t="s">
        <v>1420</v>
      </c>
    </row>
    <row r="2217" spans="1:12" ht="33.75">
      <c r="A2217" s="334" t="s">
        <v>629</v>
      </c>
      <c r="B2217" s="125" t="str">
        <f>+VLOOKUP(A2217,'[1]LISTA FILTRADO'!$A$2:$B$620,2,FALSE)</f>
        <v>Dirección General De Administración Y Finanzas Territoriales</v>
      </c>
      <c r="C2217" s="126">
        <v>42831</v>
      </c>
      <c r="D2217" s="126" t="s">
        <v>5509</v>
      </c>
      <c r="E2217" s="127" t="s">
        <v>1285</v>
      </c>
      <c r="F2217" s="127">
        <v>13157296</v>
      </c>
      <c r="G2217" s="127"/>
      <c r="H2217" s="335" t="s">
        <v>5510</v>
      </c>
      <c r="I2217" s="128">
        <v>0</v>
      </c>
      <c r="J2217" s="128">
        <v>188616.35</v>
      </c>
      <c r="K2217" s="129">
        <f t="shared" si="34"/>
        <v>188616.35</v>
      </c>
      <c r="L2217" s="130" t="s">
        <v>1420</v>
      </c>
    </row>
    <row r="2218" spans="1:12" ht="33.75">
      <c r="A2218" s="334" t="s">
        <v>629</v>
      </c>
      <c r="B2218" s="125" t="str">
        <f>+VLOOKUP(A2218,'[1]LISTA FILTRADO'!$A$2:$B$620,2,FALSE)</f>
        <v>Dirección General De Administración Y Finanzas Territoriales</v>
      </c>
      <c r="C2218" s="126">
        <v>42831</v>
      </c>
      <c r="D2218" s="126" t="s">
        <v>5511</v>
      </c>
      <c r="E2218" s="127" t="s">
        <v>1285</v>
      </c>
      <c r="F2218" s="127">
        <v>13157378</v>
      </c>
      <c r="G2218" s="127"/>
      <c r="H2218" s="335" t="s">
        <v>5512</v>
      </c>
      <c r="I2218" s="128">
        <v>0</v>
      </c>
      <c r="J2218" s="128">
        <v>587864.15</v>
      </c>
      <c r="K2218" s="129">
        <f t="shared" si="34"/>
        <v>587864.15</v>
      </c>
      <c r="L2218" s="130" t="s">
        <v>1420</v>
      </c>
    </row>
    <row r="2219" spans="1:12" ht="33.75">
      <c r="A2219" s="334" t="s">
        <v>629</v>
      </c>
      <c r="B2219" s="125" t="str">
        <f>+VLOOKUP(A2219,'[1]LISTA FILTRADO'!$A$2:$B$620,2,FALSE)</f>
        <v>Dirección General De Administración Y Finanzas Territoriales</v>
      </c>
      <c r="C2219" s="126">
        <v>42831</v>
      </c>
      <c r="D2219" s="126" t="s">
        <v>5513</v>
      </c>
      <c r="E2219" s="127" t="s">
        <v>1285</v>
      </c>
      <c r="F2219" s="127">
        <v>13157475</v>
      </c>
      <c r="G2219" s="127"/>
      <c r="H2219" s="335" t="s">
        <v>5514</v>
      </c>
      <c r="I2219" s="128">
        <v>0</v>
      </c>
      <c r="J2219" s="128">
        <v>10212.049999999999</v>
      </c>
      <c r="K2219" s="129">
        <f t="shared" si="34"/>
        <v>10212.049999999999</v>
      </c>
      <c r="L2219" s="130" t="s">
        <v>1420</v>
      </c>
    </row>
    <row r="2220" spans="1:12" ht="33.75">
      <c r="A2220" s="334" t="s">
        <v>627</v>
      </c>
      <c r="B2220" s="125" t="str">
        <f>+VLOOKUP(A2220,'[1]LISTA FILTRADO'!$A$2:$B$620,2,FALSE)</f>
        <v>Dirección General De Crédito Público</v>
      </c>
      <c r="C2220" s="126">
        <v>42831</v>
      </c>
      <c r="D2220" s="126" t="s">
        <v>5515</v>
      </c>
      <c r="E2220" s="127" t="s">
        <v>6</v>
      </c>
      <c r="F2220" s="127">
        <v>822084</v>
      </c>
      <c r="G2220" s="127"/>
      <c r="H2220" s="335" t="s">
        <v>5516</v>
      </c>
      <c r="I2220" s="128">
        <v>0</v>
      </c>
      <c r="J2220" s="128">
        <v>10000</v>
      </c>
      <c r="K2220" s="129">
        <f t="shared" si="34"/>
        <v>10000</v>
      </c>
      <c r="L2220" s="130" t="s">
        <v>1420</v>
      </c>
    </row>
    <row r="2221" spans="1:12" ht="33.75">
      <c r="A2221" s="334" t="s">
        <v>633</v>
      </c>
      <c r="B2221" s="125" t="str">
        <f>+VLOOKUP(A2221,'[1]LISTA FILTRADO'!$A$2:$B$620,2,FALSE)</f>
        <v>Acreedores</v>
      </c>
      <c r="C2221" s="126">
        <v>42831</v>
      </c>
      <c r="D2221" s="126" t="s">
        <v>5517</v>
      </c>
      <c r="E2221" s="127" t="s">
        <v>6</v>
      </c>
      <c r="F2221" s="127">
        <v>822136</v>
      </c>
      <c r="G2221" s="127"/>
      <c r="H2221" s="335" t="s">
        <v>5518</v>
      </c>
      <c r="I2221" s="128">
        <v>0</v>
      </c>
      <c r="J2221" s="128">
        <v>568952.21</v>
      </c>
      <c r="K2221" s="129">
        <f t="shared" si="34"/>
        <v>568952.21</v>
      </c>
      <c r="L2221" s="130" t="s">
        <v>1420</v>
      </c>
    </row>
    <row r="2222" spans="1:12" ht="33.75">
      <c r="A2222" s="334">
        <v>670</v>
      </c>
      <c r="B2222" s="125" t="str">
        <f>+VLOOKUP(A2222,'[1]LISTA FILTRADO'!$A$2:$B$620,2,FALSE)</f>
        <v>Órgano Electoral Plurinacional</v>
      </c>
      <c r="C2222" s="126">
        <v>42831</v>
      </c>
      <c r="D2222" s="126" t="s">
        <v>5519</v>
      </c>
      <c r="E2222" s="127" t="s">
        <v>6</v>
      </c>
      <c r="F2222" s="127">
        <v>884175</v>
      </c>
      <c r="G2222" s="127"/>
      <c r="H2222" s="335" t="s">
        <v>5520</v>
      </c>
      <c r="I2222" s="128">
        <v>0</v>
      </c>
      <c r="J2222" s="128">
        <v>399281</v>
      </c>
      <c r="K2222" s="129">
        <f t="shared" si="34"/>
        <v>399281</v>
      </c>
      <c r="L2222" s="130" t="s">
        <v>1420</v>
      </c>
    </row>
    <row r="2223" spans="1:12" ht="33.75">
      <c r="A2223" s="334">
        <v>670</v>
      </c>
      <c r="B2223" s="125" t="str">
        <f>+VLOOKUP(A2223,'[1]LISTA FILTRADO'!$A$2:$B$620,2,FALSE)</f>
        <v>Órgano Electoral Plurinacional</v>
      </c>
      <c r="C2223" s="126">
        <v>42831</v>
      </c>
      <c r="D2223" s="126" t="s">
        <v>5521</v>
      </c>
      <c r="E2223" s="127" t="s">
        <v>6</v>
      </c>
      <c r="F2223" s="127">
        <v>884180</v>
      </c>
      <c r="G2223" s="127"/>
      <c r="H2223" s="335" t="s">
        <v>5522</v>
      </c>
      <c r="I2223" s="128">
        <v>0</v>
      </c>
      <c r="J2223" s="128">
        <v>110000</v>
      </c>
      <c r="K2223" s="129">
        <f t="shared" si="34"/>
        <v>110000</v>
      </c>
      <c r="L2223" s="130" t="s">
        <v>1420</v>
      </c>
    </row>
    <row r="2224" spans="1:12" ht="45">
      <c r="A2224" s="334">
        <v>52</v>
      </c>
      <c r="B2224" s="125" t="str">
        <f>+VLOOKUP(A2224,'[1]LISTA FILTRADO'!$A$2:$B$620,2,FALSE)</f>
        <v>Ministerio De Culturas Y Turismo</v>
      </c>
      <c r="C2224" s="126">
        <v>42831</v>
      </c>
      <c r="D2224" s="126" t="s">
        <v>5523</v>
      </c>
      <c r="E2224" s="127" t="s">
        <v>15</v>
      </c>
      <c r="F2224" s="127">
        <v>2041</v>
      </c>
      <c r="G2224" s="127"/>
      <c r="H2224" s="335" t="s">
        <v>5524</v>
      </c>
      <c r="I2224" s="128">
        <v>412.83</v>
      </c>
      <c r="J2224" s="128">
        <v>0</v>
      </c>
      <c r="K2224" s="129">
        <f t="shared" si="34"/>
        <v>412.83</v>
      </c>
      <c r="L2224" s="130" t="s">
        <v>1420</v>
      </c>
    </row>
    <row r="2225" spans="1:12" ht="45">
      <c r="A2225" s="334">
        <v>513</v>
      </c>
      <c r="B2225" s="125" t="str">
        <f>+VLOOKUP(A2225,'[1]LISTA FILTRADO'!$A$2:$B$620,2,FALSE)</f>
        <v>Yacimientos Petrolíferos Fiscales Bolivianos</v>
      </c>
      <c r="C2225" s="126">
        <v>42831</v>
      </c>
      <c r="D2225" s="126" t="s">
        <v>5525</v>
      </c>
      <c r="E2225" s="127" t="s">
        <v>15</v>
      </c>
      <c r="F2225" s="127">
        <v>2044</v>
      </c>
      <c r="G2225" s="127"/>
      <c r="H2225" s="335" t="s">
        <v>5526</v>
      </c>
      <c r="I2225" s="128">
        <v>1514.54</v>
      </c>
      <c r="J2225" s="128">
        <v>0</v>
      </c>
      <c r="K2225" s="129">
        <f t="shared" si="34"/>
        <v>1514.54</v>
      </c>
      <c r="L2225" s="130" t="s">
        <v>1420</v>
      </c>
    </row>
    <row r="2226" spans="1:12" ht="45">
      <c r="A2226" s="334">
        <v>513</v>
      </c>
      <c r="B2226" s="125" t="str">
        <f>+VLOOKUP(A2226,'[1]LISTA FILTRADO'!$A$2:$B$620,2,FALSE)</f>
        <v>Yacimientos Petrolíferos Fiscales Bolivianos</v>
      </c>
      <c r="C2226" s="126">
        <v>42831</v>
      </c>
      <c r="D2226" s="126" t="s">
        <v>5527</v>
      </c>
      <c r="E2226" s="127" t="s">
        <v>15</v>
      </c>
      <c r="F2226" s="127">
        <v>2035</v>
      </c>
      <c r="G2226" s="127"/>
      <c r="H2226" s="335" t="s">
        <v>5528</v>
      </c>
      <c r="I2226" s="128">
        <v>103069.5</v>
      </c>
      <c r="J2226" s="128">
        <v>0</v>
      </c>
      <c r="K2226" s="129">
        <f t="shared" si="34"/>
        <v>103069.5</v>
      </c>
      <c r="L2226" s="130" t="s">
        <v>1420</v>
      </c>
    </row>
    <row r="2227" spans="1:12" ht="33.75">
      <c r="A2227" s="334">
        <v>513</v>
      </c>
      <c r="B2227" s="125" t="str">
        <f>+VLOOKUP(A2227,'[1]LISTA FILTRADO'!$A$2:$B$620,2,FALSE)</f>
        <v>Yacimientos Petrolíferos Fiscales Bolivianos</v>
      </c>
      <c r="C2227" s="126">
        <v>42831</v>
      </c>
      <c r="D2227" s="126" t="s">
        <v>5529</v>
      </c>
      <c r="E2227" s="127" t="s">
        <v>15</v>
      </c>
      <c r="F2227" s="127">
        <v>418549</v>
      </c>
      <c r="G2227" s="127"/>
      <c r="H2227" s="335" t="s">
        <v>5530</v>
      </c>
      <c r="I2227" s="128">
        <v>50</v>
      </c>
      <c r="J2227" s="128">
        <v>0</v>
      </c>
      <c r="K2227" s="129">
        <f t="shared" si="34"/>
        <v>50</v>
      </c>
      <c r="L2227" s="130" t="s">
        <v>1420</v>
      </c>
    </row>
    <row r="2228" spans="1:12" ht="33.75">
      <c r="A2228" s="334">
        <v>513</v>
      </c>
      <c r="B2228" s="125" t="str">
        <f>+VLOOKUP(A2228,'[1]LISTA FILTRADO'!$A$2:$B$620,2,FALSE)</f>
        <v>Yacimientos Petrolíferos Fiscales Bolivianos</v>
      </c>
      <c r="C2228" s="126">
        <v>42831</v>
      </c>
      <c r="D2228" s="126" t="s">
        <v>5531</v>
      </c>
      <c r="E2228" s="127" t="s">
        <v>15</v>
      </c>
      <c r="F2228" s="127">
        <v>418551</v>
      </c>
      <c r="G2228" s="127"/>
      <c r="H2228" s="335" t="s">
        <v>5532</v>
      </c>
      <c r="I2228" s="128">
        <v>50</v>
      </c>
      <c r="J2228" s="128">
        <v>0</v>
      </c>
      <c r="K2228" s="129">
        <f t="shared" si="34"/>
        <v>50</v>
      </c>
      <c r="L2228" s="130" t="s">
        <v>1420</v>
      </c>
    </row>
    <row r="2229" spans="1:12" ht="45">
      <c r="A2229" s="334">
        <v>513</v>
      </c>
      <c r="B2229" s="125" t="str">
        <f>+VLOOKUP(A2229,'[1]LISTA FILTRADO'!$A$2:$B$620,2,FALSE)</f>
        <v>Yacimientos Petrolíferos Fiscales Bolivianos</v>
      </c>
      <c r="C2229" s="126">
        <v>42831</v>
      </c>
      <c r="D2229" s="126" t="s">
        <v>5533</v>
      </c>
      <c r="E2229" s="127" t="s">
        <v>11</v>
      </c>
      <c r="F2229" s="127">
        <v>884140</v>
      </c>
      <c r="G2229" s="127"/>
      <c r="H2229" s="335" t="s">
        <v>5534</v>
      </c>
      <c r="I2229" s="128">
        <v>270</v>
      </c>
      <c r="J2229" s="128">
        <v>0</v>
      </c>
      <c r="K2229" s="129">
        <f t="shared" si="34"/>
        <v>270</v>
      </c>
      <c r="L2229" s="130" t="s">
        <v>1420</v>
      </c>
    </row>
    <row r="2230" spans="1:12" ht="33.75">
      <c r="A2230" s="334">
        <v>291</v>
      </c>
      <c r="B2230" s="125" t="str">
        <f>+VLOOKUP(A2230,'[1]LISTA FILTRADO'!$A$2:$B$620,2,FALSE)</f>
        <v>Administradora Boliviana De Carreteras</v>
      </c>
      <c r="C2230" s="126">
        <v>42831</v>
      </c>
      <c r="D2230" s="126" t="s">
        <v>5535</v>
      </c>
      <c r="E2230" s="127" t="s">
        <v>13</v>
      </c>
      <c r="F2230" s="127">
        <v>884181</v>
      </c>
      <c r="G2230" s="127"/>
      <c r="H2230" s="335" t="s">
        <v>5536</v>
      </c>
      <c r="I2230" s="128">
        <v>471.47</v>
      </c>
      <c r="J2230" s="128">
        <v>0</v>
      </c>
      <c r="K2230" s="129">
        <f t="shared" si="34"/>
        <v>471.47</v>
      </c>
      <c r="L2230" s="130" t="s">
        <v>1420</v>
      </c>
    </row>
    <row r="2231" spans="1:12" ht="33.75">
      <c r="A2231" s="334">
        <v>291</v>
      </c>
      <c r="B2231" s="125" t="str">
        <f>+VLOOKUP(A2231,'[1]LISTA FILTRADO'!$A$2:$B$620,2,FALSE)</f>
        <v>Administradora Boliviana De Carreteras</v>
      </c>
      <c r="C2231" s="126">
        <v>42831</v>
      </c>
      <c r="D2231" s="126" t="s">
        <v>5537</v>
      </c>
      <c r="E2231" s="127" t="s">
        <v>11</v>
      </c>
      <c r="F2231" s="127">
        <v>884181</v>
      </c>
      <c r="G2231" s="127"/>
      <c r="H2231" s="335" t="s">
        <v>5538</v>
      </c>
      <c r="I2231" s="128">
        <v>50</v>
      </c>
      <c r="J2231" s="128">
        <v>0</v>
      </c>
      <c r="K2231" s="129">
        <f t="shared" si="34"/>
        <v>50</v>
      </c>
      <c r="L2231" s="130" t="s">
        <v>1420</v>
      </c>
    </row>
    <row r="2232" spans="1:12" ht="33.75">
      <c r="A2232" s="334">
        <v>513</v>
      </c>
      <c r="B2232" s="125" t="str">
        <f>+VLOOKUP(A2232,'[1]LISTA FILTRADO'!$A$2:$B$620,2,FALSE)</f>
        <v>Yacimientos Petrolíferos Fiscales Bolivianos</v>
      </c>
      <c r="C2232" s="126">
        <v>42831</v>
      </c>
      <c r="D2232" s="126" t="s">
        <v>5539</v>
      </c>
      <c r="E2232" s="127" t="s">
        <v>11</v>
      </c>
      <c r="F2232" s="127">
        <v>884184</v>
      </c>
      <c r="G2232" s="127"/>
      <c r="H2232" s="335" t="s">
        <v>5540</v>
      </c>
      <c r="I2232" s="128">
        <v>490</v>
      </c>
      <c r="J2232" s="128">
        <v>0</v>
      </c>
      <c r="K2232" s="129">
        <f t="shared" si="34"/>
        <v>490</v>
      </c>
      <c r="L2232" s="130" t="s">
        <v>1420</v>
      </c>
    </row>
    <row r="2233" spans="1:12" ht="33.75">
      <c r="A2233" s="334" t="s">
        <v>627</v>
      </c>
      <c r="B2233" s="125" t="str">
        <f>+VLOOKUP(A2233,'[1]LISTA FILTRADO'!$A$2:$B$620,2,FALSE)</f>
        <v>Dirección General De Crédito Público</v>
      </c>
      <c r="C2233" s="126">
        <v>42832</v>
      </c>
      <c r="D2233" s="126" t="s">
        <v>5541</v>
      </c>
      <c r="E2233" s="127" t="s">
        <v>6</v>
      </c>
      <c r="F2233" s="127">
        <v>822545</v>
      </c>
      <c r="G2233" s="127"/>
      <c r="H2233" s="335" t="s">
        <v>5542</v>
      </c>
      <c r="I2233" s="128">
        <v>0</v>
      </c>
      <c r="J2233" s="128">
        <v>292000</v>
      </c>
      <c r="K2233" s="129">
        <f t="shared" si="34"/>
        <v>292000</v>
      </c>
      <c r="L2233" s="130" t="s">
        <v>1420</v>
      </c>
    </row>
    <row r="2234" spans="1:12" ht="22.5">
      <c r="A2234" s="334">
        <v>291</v>
      </c>
      <c r="B2234" s="125" t="str">
        <f>+VLOOKUP(A2234,'[1]LISTA FILTRADO'!$A$2:$B$620,2,FALSE)</f>
        <v>Administradora Boliviana De Carreteras</v>
      </c>
      <c r="C2234" s="126">
        <v>42832</v>
      </c>
      <c r="D2234" s="126" t="s">
        <v>5543</v>
      </c>
      <c r="E2234" s="127" t="s">
        <v>6</v>
      </c>
      <c r="F2234" s="127">
        <v>822553</v>
      </c>
      <c r="G2234" s="127"/>
      <c r="H2234" s="335" t="s">
        <v>5544</v>
      </c>
      <c r="I2234" s="128">
        <v>0</v>
      </c>
      <c r="J2234" s="128">
        <v>88451.23</v>
      </c>
      <c r="K2234" s="129">
        <f t="shared" si="34"/>
        <v>88451.23</v>
      </c>
      <c r="L2234" s="130" t="s">
        <v>1420</v>
      </c>
    </row>
    <row r="2235" spans="1:12" ht="33.75">
      <c r="A2235" s="334">
        <v>132</v>
      </c>
      <c r="B2235" s="125" t="str">
        <f>+VLOOKUP(A2235,'[1]LISTA FILTRADO'!$A$2:$B$620,2,FALSE)</f>
        <v>Servicio De Desarrollo De Las Empresas Púb. Productivas</v>
      </c>
      <c r="C2235" s="126">
        <v>42832</v>
      </c>
      <c r="D2235" s="126" t="s">
        <v>5545</v>
      </c>
      <c r="E2235" s="127" t="s">
        <v>6</v>
      </c>
      <c r="F2235" s="127">
        <v>884220</v>
      </c>
      <c r="G2235" s="127"/>
      <c r="H2235" s="335" t="s">
        <v>5546</v>
      </c>
      <c r="I2235" s="128">
        <v>0</v>
      </c>
      <c r="J2235" s="128">
        <v>22618264.390000001</v>
      </c>
      <c r="K2235" s="129">
        <f t="shared" si="34"/>
        <v>22618264.390000001</v>
      </c>
      <c r="L2235" s="130" t="s">
        <v>1420</v>
      </c>
    </row>
    <row r="2236" spans="1:12" ht="33.75">
      <c r="A2236" s="334" t="s">
        <v>626</v>
      </c>
      <c r="B2236" s="125" t="str">
        <f>+VLOOKUP(A2236,'[1]LISTA FILTRADO'!$A$2:$B$620,2,FALSE)</f>
        <v>Dirección General De Programación Y Operaciones Del Tesoro</v>
      </c>
      <c r="C2236" s="126">
        <v>42832</v>
      </c>
      <c r="D2236" s="126" t="s">
        <v>5547</v>
      </c>
      <c r="E2236" s="127" t="s">
        <v>6</v>
      </c>
      <c r="F2236" s="127">
        <v>884280</v>
      </c>
      <c r="G2236" s="127"/>
      <c r="H2236" s="335" t="s">
        <v>5548</v>
      </c>
      <c r="I2236" s="128">
        <v>0</v>
      </c>
      <c r="J2236" s="128">
        <v>29935.33</v>
      </c>
      <c r="K2236" s="129">
        <f t="shared" si="34"/>
        <v>29935.33</v>
      </c>
      <c r="L2236" s="130" t="s">
        <v>1420</v>
      </c>
    </row>
    <row r="2237" spans="1:12" ht="33.75">
      <c r="A2237" s="334">
        <v>582</v>
      </c>
      <c r="B2237" s="125" t="str">
        <f>+VLOOKUP(A2237,'[1]LISTA FILTRADO'!$A$2:$B$620,2,FALSE)</f>
        <v>Empresa Boliviana De Almendras Y Derivados</v>
      </c>
      <c r="C2237" s="126">
        <v>42832</v>
      </c>
      <c r="D2237" s="126" t="s">
        <v>5549</v>
      </c>
      <c r="E2237" s="127" t="s">
        <v>6</v>
      </c>
      <c r="F2237" s="127">
        <v>884320</v>
      </c>
      <c r="G2237" s="127"/>
      <c r="H2237" s="335" t="s">
        <v>5550</v>
      </c>
      <c r="I2237" s="128">
        <v>0</v>
      </c>
      <c r="J2237" s="128">
        <v>1213</v>
      </c>
      <c r="K2237" s="129">
        <f t="shared" si="34"/>
        <v>1213</v>
      </c>
      <c r="L2237" s="130" t="s">
        <v>1420</v>
      </c>
    </row>
    <row r="2238" spans="1:12" ht="33.75">
      <c r="A2238" s="334">
        <v>513</v>
      </c>
      <c r="B2238" s="125" t="str">
        <f>+VLOOKUP(A2238,'[1]LISTA FILTRADO'!$A$2:$B$620,2,FALSE)</f>
        <v>Yacimientos Petrolíferos Fiscales Bolivianos</v>
      </c>
      <c r="C2238" s="126">
        <v>42832</v>
      </c>
      <c r="D2238" s="126" t="s">
        <v>5551</v>
      </c>
      <c r="E2238" s="127" t="s">
        <v>11</v>
      </c>
      <c r="F2238" s="127">
        <v>884205</v>
      </c>
      <c r="G2238" s="127"/>
      <c r="H2238" s="335" t="s">
        <v>5552</v>
      </c>
      <c r="I2238" s="128">
        <v>270</v>
      </c>
      <c r="J2238" s="128">
        <v>0</v>
      </c>
      <c r="K2238" s="129">
        <f t="shared" si="34"/>
        <v>270</v>
      </c>
      <c r="L2238" s="130" t="s">
        <v>1420</v>
      </c>
    </row>
    <row r="2239" spans="1:12" ht="45">
      <c r="A2239" s="334">
        <v>513</v>
      </c>
      <c r="B2239" s="125" t="str">
        <f>+VLOOKUP(A2239,'[1]LISTA FILTRADO'!$A$2:$B$620,2,FALSE)</f>
        <v>Yacimientos Petrolíferos Fiscales Bolivianos</v>
      </c>
      <c r="C2239" s="126">
        <v>42832</v>
      </c>
      <c r="D2239" s="126" t="s">
        <v>5553</v>
      </c>
      <c r="E2239" s="127" t="s">
        <v>13</v>
      </c>
      <c r="F2239" s="127">
        <v>884308</v>
      </c>
      <c r="G2239" s="127"/>
      <c r="H2239" s="335" t="s">
        <v>5554</v>
      </c>
      <c r="I2239" s="128">
        <v>38898.879999999997</v>
      </c>
      <c r="J2239" s="128">
        <v>0</v>
      </c>
      <c r="K2239" s="129">
        <f t="shared" si="34"/>
        <v>38898.879999999997</v>
      </c>
      <c r="L2239" s="130" t="s">
        <v>1420</v>
      </c>
    </row>
    <row r="2240" spans="1:12" ht="45">
      <c r="A2240" s="334">
        <v>513</v>
      </c>
      <c r="B2240" s="125" t="str">
        <f>+VLOOKUP(A2240,'[1]LISTA FILTRADO'!$A$2:$B$620,2,FALSE)</f>
        <v>Yacimientos Petrolíferos Fiscales Bolivianos</v>
      </c>
      <c r="C2240" s="126">
        <v>42832</v>
      </c>
      <c r="D2240" s="126" t="s">
        <v>5556</v>
      </c>
      <c r="E2240" s="127" t="s">
        <v>15</v>
      </c>
      <c r="F2240" s="127">
        <v>2046</v>
      </c>
      <c r="G2240" s="127"/>
      <c r="H2240" s="335" t="s">
        <v>5557</v>
      </c>
      <c r="I2240" s="128">
        <v>102932.3</v>
      </c>
      <c r="J2240" s="128">
        <v>0</v>
      </c>
      <c r="K2240" s="129">
        <f t="shared" si="34"/>
        <v>102932.3</v>
      </c>
      <c r="L2240" s="130" t="s">
        <v>1420</v>
      </c>
    </row>
    <row r="2241" spans="1:12" ht="45">
      <c r="A2241" s="334">
        <v>513</v>
      </c>
      <c r="B2241" s="125" t="str">
        <f>+VLOOKUP(A2241,'[1]LISTA FILTRADO'!$A$2:$B$620,2,FALSE)</f>
        <v>Yacimientos Petrolíferos Fiscales Bolivianos</v>
      </c>
      <c r="C2241" s="126">
        <v>42832</v>
      </c>
      <c r="D2241" s="126" t="s">
        <v>5558</v>
      </c>
      <c r="E2241" s="127" t="s">
        <v>15</v>
      </c>
      <c r="F2241" s="127">
        <v>2047</v>
      </c>
      <c r="G2241" s="127"/>
      <c r="H2241" s="335" t="s">
        <v>5559</v>
      </c>
      <c r="I2241" s="128">
        <v>9368.14</v>
      </c>
      <c r="J2241" s="128">
        <v>0</v>
      </c>
      <c r="K2241" s="129">
        <f t="shared" si="34"/>
        <v>9368.14</v>
      </c>
      <c r="L2241" s="130" t="s">
        <v>1420</v>
      </c>
    </row>
    <row r="2242" spans="1:12" ht="22.5">
      <c r="A2242" s="334">
        <v>513</v>
      </c>
      <c r="B2242" s="125" t="str">
        <f>+VLOOKUP(A2242,'[1]LISTA FILTRADO'!$A$2:$B$620,2,FALSE)</f>
        <v>Yacimientos Petrolíferos Fiscales Bolivianos</v>
      </c>
      <c r="C2242" s="126">
        <v>42832</v>
      </c>
      <c r="D2242" s="126" t="s">
        <v>5560</v>
      </c>
      <c r="E2242" s="127" t="s">
        <v>15</v>
      </c>
      <c r="F2242" s="127">
        <v>419831</v>
      </c>
      <c r="G2242" s="127"/>
      <c r="H2242" s="335" t="s">
        <v>5561</v>
      </c>
      <c r="I2242" s="128">
        <v>50</v>
      </c>
      <c r="J2242" s="128">
        <v>0</v>
      </c>
      <c r="K2242" s="129">
        <f t="shared" si="34"/>
        <v>50</v>
      </c>
      <c r="L2242" s="130" t="s">
        <v>1420</v>
      </c>
    </row>
    <row r="2243" spans="1:12" ht="33.75">
      <c r="A2243" s="334">
        <v>513</v>
      </c>
      <c r="B2243" s="125" t="str">
        <f>+VLOOKUP(A2243,'[1]LISTA FILTRADO'!$A$2:$B$620,2,FALSE)</f>
        <v>Yacimientos Petrolíferos Fiscales Bolivianos</v>
      </c>
      <c r="C2243" s="126">
        <v>42832</v>
      </c>
      <c r="D2243" s="126" t="s">
        <v>5562</v>
      </c>
      <c r="E2243" s="127" t="s">
        <v>15</v>
      </c>
      <c r="F2243" s="127">
        <v>419833</v>
      </c>
      <c r="G2243" s="127"/>
      <c r="H2243" s="335" t="s">
        <v>5563</v>
      </c>
      <c r="I2243" s="128">
        <v>50</v>
      </c>
      <c r="J2243" s="128">
        <v>0</v>
      </c>
      <c r="K2243" s="129">
        <f t="shared" si="34"/>
        <v>50</v>
      </c>
      <c r="L2243" s="130" t="s">
        <v>1420</v>
      </c>
    </row>
    <row r="2244" spans="1:12" ht="33.75">
      <c r="A2244" s="334">
        <v>513</v>
      </c>
      <c r="B2244" s="125" t="str">
        <f>+VLOOKUP(A2244,'[1]LISTA FILTRADO'!$A$2:$B$620,2,FALSE)</f>
        <v>Yacimientos Petrolíferos Fiscales Bolivianos</v>
      </c>
      <c r="C2244" s="126">
        <v>42832</v>
      </c>
      <c r="D2244" s="126" t="s">
        <v>5564</v>
      </c>
      <c r="E2244" s="127" t="s">
        <v>15</v>
      </c>
      <c r="F2244" s="127">
        <v>419835</v>
      </c>
      <c r="G2244" s="127"/>
      <c r="H2244" s="335" t="s">
        <v>5565</v>
      </c>
      <c r="I2244" s="128">
        <v>50</v>
      </c>
      <c r="J2244" s="128">
        <v>0</v>
      </c>
      <c r="K2244" s="129">
        <f t="shared" si="34"/>
        <v>50</v>
      </c>
      <c r="L2244" s="130" t="s">
        <v>1420</v>
      </c>
    </row>
    <row r="2245" spans="1:12" ht="33.75">
      <c r="A2245" s="334">
        <v>513</v>
      </c>
      <c r="B2245" s="125" t="str">
        <f>+VLOOKUP(A2245,'[1]LISTA FILTRADO'!$A$2:$B$620,2,FALSE)</f>
        <v>Yacimientos Petrolíferos Fiscales Bolivianos</v>
      </c>
      <c r="C2245" s="126">
        <v>42832</v>
      </c>
      <c r="D2245" s="126" t="s">
        <v>5566</v>
      </c>
      <c r="E2245" s="127" t="s">
        <v>15</v>
      </c>
      <c r="F2245" s="127">
        <v>419842</v>
      </c>
      <c r="G2245" s="127"/>
      <c r="H2245" s="335" t="s">
        <v>5567</v>
      </c>
      <c r="I2245" s="128">
        <v>50</v>
      </c>
      <c r="J2245" s="128">
        <v>0</v>
      </c>
      <c r="K2245" s="129">
        <f t="shared" si="34"/>
        <v>50</v>
      </c>
      <c r="L2245" s="130" t="s">
        <v>1420</v>
      </c>
    </row>
    <row r="2246" spans="1:12" ht="33.75">
      <c r="A2246" s="334">
        <v>291</v>
      </c>
      <c r="B2246" s="125" t="str">
        <f>+VLOOKUP(A2246,'[1]LISTA FILTRADO'!$A$2:$B$620,2,FALSE)</f>
        <v>Administradora Boliviana De Carreteras</v>
      </c>
      <c r="C2246" s="126">
        <v>42832</v>
      </c>
      <c r="D2246" s="126" t="s">
        <v>5568</v>
      </c>
      <c r="E2246" s="127" t="s">
        <v>11</v>
      </c>
      <c r="F2246" s="127">
        <v>419850</v>
      </c>
      <c r="G2246" s="127"/>
      <c r="H2246" s="335" t="s">
        <v>5569</v>
      </c>
      <c r="I2246" s="128">
        <v>50</v>
      </c>
      <c r="J2246" s="128">
        <v>0</v>
      </c>
      <c r="K2246" s="129">
        <f t="shared" si="34"/>
        <v>50</v>
      </c>
      <c r="L2246" s="130" t="s">
        <v>1420</v>
      </c>
    </row>
    <row r="2247" spans="1:12" ht="45">
      <c r="A2247" s="334" t="s">
        <v>626</v>
      </c>
      <c r="B2247" s="125" t="str">
        <f>+VLOOKUP(A2247,'[1]LISTA FILTRADO'!$A$2:$B$620,2,FALSE)</f>
        <v>Dirección General De Programación Y Operaciones Del Tesoro</v>
      </c>
      <c r="C2247" s="126">
        <v>42835</v>
      </c>
      <c r="D2247" s="126" t="s">
        <v>5570</v>
      </c>
      <c r="E2247" s="127" t="s">
        <v>6</v>
      </c>
      <c r="F2247" s="127">
        <v>884580</v>
      </c>
      <c r="G2247" s="127"/>
      <c r="H2247" s="335" t="s">
        <v>5571</v>
      </c>
      <c r="I2247" s="128">
        <v>0</v>
      </c>
      <c r="J2247" s="128">
        <v>10541.83</v>
      </c>
      <c r="K2247" s="129">
        <f t="shared" si="34"/>
        <v>10541.83</v>
      </c>
      <c r="L2247" s="130" t="s">
        <v>1420</v>
      </c>
    </row>
    <row r="2248" spans="1:12" ht="45">
      <c r="A2248" s="334">
        <v>680</v>
      </c>
      <c r="B2248" s="125" t="str">
        <f>+VLOOKUP(A2248,'[1]LISTA FILTRADO'!$A$2:$B$620,2,FALSE)</f>
        <v>Contraloria General Del Estado</v>
      </c>
      <c r="C2248" s="126">
        <v>42835</v>
      </c>
      <c r="D2248" s="126" t="s">
        <v>5572</v>
      </c>
      <c r="E2248" s="127" t="s">
        <v>13</v>
      </c>
      <c r="F2248" s="127">
        <v>884621</v>
      </c>
      <c r="G2248" s="127"/>
      <c r="H2248" s="335" t="s">
        <v>5573</v>
      </c>
      <c r="I2248" s="128">
        <v>110.59</v>
      </c>
      <c r="J2248" s="128">
        <v>0</v>
      </c>
      <c r="K2248" s="129">
        <f t="shared" si="34"/>
        <v>110.59</v>
      </c>
      <c r="L2248" s="130" t="s">
        <v>1420</v>
      </c>
    </row>
    <row r="2249" spans="1:12" ht="45">
      <c r="A2249" s="334">
        <v>680</v>
      </c>
      <c r="B2249" s="125" t="str">
        <f>+VLOOKUP(A2249,'[1]LISTA FILTRADO'!$A$2:$B$620,2,FALSE)</f>
        <v>Contraloria General Del Estado</v>
      </c>
      <c r="C2249" s="126">
        <v>42835</v>
      </c>
      <c r="D2249" s="126" t="s">
        <v>5574</v>
      </c>
      <c r="E2249" s="127" t="s">
        <v>11</v>
      </c>
      <c r="F2249" s="127">
        <v>884621</v>
      </c>
      <c r="G2249" s="127"/>
      <c r="H2249" s="335" t="s">
        <v>5575</v>
      </c>
      <c r="I2249" s="128">
        <v>50</v>
      </c>
      <c r="J2249" s="128">
        <v>0</v>
      </c>
      <c r="K2249" s="129">
        <f t="shared" ref="K2249:K2312" si="35">+I2249+J2249</f>
        <v>50</v>
      </c>
      <c r="L2249" s="130" t="s">
        <v>1420</v>
      </c>
    </row>
    <row r="2250" spans="1:12" ht="45">
      <c r="A2250" s="334">
        <v>680</v>
      </c>
      <c r="B2250" s="125" t="str">
        <f>+VLOOKUP(A2250,'[1]LISTA FILTRADO'!$A$2:$B$620,2,FALSE)</f>
        <v>Contraloria General Del Estado</v>
      </c>
      <c r="C2250" s="126">
        <v>42835</v>
      </c>
      <c r="D2250" s="126" t="s">
        <v>5576</v>
      </c>
      <c r="E2250" s="127" t="s">
        <v>13</v>
      </c>
      <c r="F2250" s="127">
        <v>884634</v>
      </c>
      <c r="G2250" s="127"/>
      <c r="H2250" s="335" t="s">
        <v>5577</v>
      </c>
      <c r="I2250" s="128">
        <v>110.59</v>
      </c>
      <c r="J2250" s="128">
        <v>0</v>
      </c>
      <c r="K2250" s="129">
        <f t="shared" si="35"/>
        <v>110.59</v>
      </c>
      <c r="L2250" s="130" t="s">
        <v>1420</v>
      </c>
    </row>
    <row r="2251" spans="1:12" ht="45">
      <c r="A2251" s="334">
        <v>680</v>
      </c>
      <c r="B2251" s="125" t="str">
        <f>+VLOOKUP(A2251,'[1]LISTA FILTRADO'!$A$2:$B$620,2,FALSE)</f>
        <v>Contraloria General Del Estado</v>
      </c>
      <c r="C2251" s="126">
        <v>42835</v>
      </c>
      <c r="D2251" s="126" t="s">
        <v>5578</v>
      </c>
      <c r="E2251" s="127" t="s">
        <v>11</v>
      </c>
      <c r="F2251" s="127">
        <v>884634</v>
      </c>
      <c r="G2251" s="127"/>
      <c r="H2251" s="335" t="s">
        <v>5579</v>
      </c>
      <c r="I2251" s="128">
        <v>50</v>
      </c>
      <c r="J2251" s="128">
        <v>0</v>
      </c>
      <c r="K2251" s="129">
        <f t="shared" si="35"/>
        <v>50</v>
      </c>
      <c r="L2251" s="130" t="s">
        <v>1420</v>
      </c>
    </row>
    <row r="2252" spans="1:12" ht="45">
      <c r="A2252" s="334" t="s">
        <v>626</v>
      </c>
      <c r="B2252" s="125" t="str">
        <f>+VLOOKUP(A2252,'[1]LISTA FILTRADO'!$A$2:$B$620,2,FALSE)</f>
        <v>Dirección General De Programación Y Operaciones Del Tesoro</v>
      </c>
      <c r="C2252" s="126">
        <v>42835</v>
      </c>
      <c r="D2252" s="126" t="s">
        <v>5580</v>
      </c>
      <c r="E2252" s="127" t="s">
        <v>11</v>
      </c>
      <c r="F2252" s="127">
        <v>884670</v>
      </c>
      <c r="G2252" s="127"/>
      <c r="H2252" s="335" t="s">
        <v>5581</v>
      </c>
      <c r="I2252" s="128">
        <v>50</v>
      </c>
      <c r="J2252" s="128">
        <v>0</v>
      </c>
      <c r="K2252" s="129">
        <f t="shared" si="35"/>
        <v>50</v>
      </c>
      <c r="L2252" s="130" t="s">
        <v>1420</v>
      </c>
    </row>
    <row r="2253" spans="1:12" ht="33.75">
      <c r="A2253" s="334" t="s">
        <v>627</v>
      </c>
      <c r="B2253" s="125" t="str">
        <f>+VLOOKUP(A2253,'[1]LISTA FILTRADO'!$A$2:$B$620,2,FALSE)</f>
        <v>Dirección General De Crédito Público</v>
      </c>
      <c r="C2253" s="126">
        <v>42835</v>
      </c>
      <c r="D2253" s="126" t="s">
        <v>5582</v>
      </c>
      <c r="E2253" s="127" t="s">
        <v>13</v>
      </c>
      <c r="F2253" s="127">
        <v>884729</v>
      </c>
      <c r="G2253" s="127"/>
      <c r="H2253" s="335" t="s">
        <v>5583</v>
      </c>
      <c r="I2253" s="128">
        <v>1202658.02</v>
      </c>
      <c r="J2253" s="128">
        <v>0</v>
      </c>
      <c r="K2253" s="129">
        <f t="shared" si="35"/>
        <v>1202658.02</v>
      </c>
      <c r="L2253" s="130" t="s">
        <v>1420</v>
      </c>
    </row>
    <row r="2254" spans="1:12" ht="33.75">
      <c r="A2254" s="334" t="s">
        <v>627</v>
      </c>
      <c r="B2254" s="125" t="str">
        <f>+VLOOKUP(A2254,'[1]LISTA FILTRADO'!$A$2:$B$620,2,FALSE)</f>
        <v>Dirección General De Crédito Público</v>
      </c>
      <c r="C2254" s="126">
        <v>42835</v>
      </c>
      <c r="D2254" s="126" t="s">
        <v>5584</v>
      </c>
      <c r="E2254" s="127" t="s">
        <v>11</v>
      </c>
      <c r="F2254" s="127">
        <v>884729</v>
      </c>
      <c r="G2254" s="127"/>
      <c r="H2254" s="335" t="s">
        <v>5585</v>
      </c>
      <c r="I2254" s="128">
        <v>50</v>
      </c>
      <c r="J2254" s="128">
        <v>0</v>
      </c>
      <c r="K2254" s="129">
        <f t="shared" si="35"/>
        <v>50</v>
      </c>
      <c r="L2254" s="130" t="s">
        <v>1420</v>
      </c>
    </row>
    <row r="2255" spans="1:12" ht="33.75">
      <c r="A2255" s="334" t="s">
        <v>627</v>
      </c>
      <c r="B2255" s="125" t="str">
        <f>+VLOOKUP(A2255,'[1]LISTA FILTRADO'!$A$2:$B$620,2,FALSE)</f>
        <v>Dirección General De Crédito Público</v>
      </c>
      <c r="C2255" s="126">
        <v>42835</v>
      </c>
      <c r="D2255" s="126" t="s">
        <v>5586</v>
      </c>
      <c r="E2255" s="127" t="s">
        <v>11</v>
      </c>
      <c r="F2255" s="127">
        <v>9152</v>
      </c>
      <c r="G2255" s="127"/>
      <c r="H2255" s="335" t="s">
        <v>5587</v>
      </c>
      <c r="I2255" s="128">
        <v>279.26</v>
      </c>
      <c r="J2255" s="128">
        <v>0</v>
      </c>
      <c r="K2255" s="129">
        <f t="shared" si="35"/>
        <v>279.26</v>
      </c>
      <c r="L2255" s="130" t="s">
        <v>1420</v>
      </c>
    </row>
    <row r="2256" spans="1:12" ht="22.5">
      <c r="A2256" s="334">
        <v>513</v>
      </c>
      <c r="B2256" s="125" t="str">
        <f>+VLOOKUP(A2256,'[1]LISTA FILTRADO'!$A$2:$B$620,2,FALSE)</f>
        <v>Yacimientos Petrolíferos Fiscales Bolivianos</v>
      </c>
      <c r="C2256" s="126">
        <v>42835</v>
      </c>
      <c r="D2256" s="126" t="s">
        <v>5588</v>
      </c>
      <c r="E2256" s="127" t="s">
        <v>15</v>
      </c>
      <c r="F2256" s="127">
        <v>419973</v>
      </c>
      <c r="G2256" s="127"/>
      <c r="H2256" s="335" t="s">
        <v>5589</v>
      </c>
      <c r="I2256" s="128">
        <v>50</v>
      </c>
      <c r="J2256" s="128">
        <v>0</v>
      </c>
      <c r="K2256" s="129">
        <f t="shared" si="35"/>
        <v>50</v>
      </c>
      <c r="L2256" s="130" t="s">
        <v>1420</v>
      </c>
    </row>
    <row r="2257" spans="1:12" ht="33.75">
      <c r="A2257" s="334">
        <v>287</v>
      </c>
      <c r="B2257" s="125" t="str">
        <f>+VLOOKUP(A2257,'[1]LISTA FILTRADO'!$A$2:$B$620,2,FALSE)</f>
        <v>Fondo Nacional De Inversión Productiva Y Social</v>
      </c>
      <c r="C2257" s="126">
        <v>42835</v>
      </c>
      <c r="D2257" s="126" t="s">
        <v>5590</v>
      </c>
      <c r="E2257" s="127" t="s">
        <v>11</v>
      </c>
      <c r="F2257" s="127">
        <v>420151</v>
      </c>
      <c r="G2257" s="127"/>
      <c r="H2257" s="335" t="s">
        <v>5591</v>
      </c>
      <c r="I2257" s="128">
        <v>50</v>
      </c>
      <c r="J2257" s="128">
        <v>0</v>
      </c>
      <c r="K2257" s="129">
        <f t="shared" si="35"/>
        <v>50</v>
      </c>
      <c r="L2257" s="130" t="s">
        <v>1420</v>
      </c>
    </row>
    <row r="2258" spans="1:12" ht="33.75">
      <c r="A2258" s="334">
        <v>287</v>
      </c>
      <c r="B2258" s="125" t="str">
        <f>+VLOOKUP(A2258,'[1]LISTA FILTRADO'!$A$2:$B$620,2,FALSE)</f>
        <v>Fondo Nacional De Inversión Productiva Y Social</v>
      </c>
      <c r="C2258" s="126">
        <v>42835</v>
      </c>
      <c r="D2258" s="126" t="s">
        <v>5592</v>
      </c>
      <c r="E2258" s="127" t="s">
        <v>11</v>
      </c>
      <c r="F2258" s="127">
        <v>420152</v>
      </c>
      <c r="G2258" s="127"/>
      <c r="H2258" s="335" t="s">
        <v>5593</v>
      </c>
      <c r="I2258" s="128">
        <v>50</v>
      </c>
      <c r="J2258" s="128">
        <v>0</v>
      </c>
      <c r="K2258" s="129">
        <f t="shared" si="35"/>
        <v>50</v>
      </c>
      <c r="L2258" s="130" t="s">
        <v>1420</v>
      </c>
    </row>
    <row r="2259" spans="1:12" ht="22.5">
      <c r="A2259" s="334">
        <v>513</v>
      </c>
      <c r="B2259" s="125" t="str">
        <f>+VLOOKUP(A2259,'[1]LISTA FILTRADO'!$A$2:$B$620,2,FALSE)</f>
        <v>Yacimientos Petrolíferos Fiscales Bolivianos</v>
      </c>
      <c r="C2259" s="126">
        <v>42835</v>
      </c>
      <c r="D2259" s="126" t="s">
        <v>5594</v>
      </c>
      <c r="E2259" s="127" t="s">
        <v>15</v>
      </c>
      <c r="F2259" s="127">
        <v>420243</v>
      </c>
      <c r="G2259" s="127"/>
      <c r="H2259" s="335" t="s">
        <v>5595</v>
      </c>
      <c r="I2259" s="128">
        <v>50</v>
      </c>
      <c r="J2259" s="128">
        <v>0</v>
      </c>
      <c r="K2259" s="129">
        <f t="shared" si="35"/>
        <v>50</v>
      </c>
      <c r="L2259" s="130" t="s">
        <v>1420</v>
      </c>
    </row>
    <row r="2260" spans="1:12" ht="33.75">
      <c r="A2260" s="334">
        <v>513</v>
      </c>
      <c r="B2260" s="125" t="str">
        <f>+VLOOKUP(A2260,'[1]LISTA FILTRADO'!$A$2:$B$620,2,FALSE)</f>
        <v>Yacimientos Petrolíferos Fiscales Bolivianos</v>
      </c>
      <c r="C2260" s="126">
        <v>42835</v>
      </c>
      <c r="D2260" s="126" t="s">
        <v>5596</v>
      </c>
      <c r="E2260" s="127" t="s">
        <v>15</v>
      </c>
      <c r="F2260" s="127">
        <v>420450</v>
      </c>
      <c r="G2260" s="127"/>
      <c r="H2260" s="335" t="s">
        <v>5597</v>
      </c>
      <c r="I2260" s="128">
        <v>50</v>
      </c>
      <c r="J2260" s="128">
        <v>0</v>
      </c>
      <c r="K2260" s="129">
        <f t="shared" si="35"/>
        <v>50</v>
      </c>
      <c r="L2260" s="130" t="s">
        <v>1420</v>
      </c>
    </row>
    <row r="2261" spans="1:12" ht="33.75">
      <c r="A2261" s="334" t="s">
        <v>626</v>
      </c>
      <c r="B2261" s="125" t="str">
        <f>+VLOOKUP(A2261,'[1]LISTA FILTRADO'!$A$2:$B$620,2,FALSE)</f>
        <v>Dirección General De Programación Y Operaciones Del Tesoro</v>
      </c>
      <c r="C2261" s="126">
        <v>42836</v>
      </c>
      <c r="D2261" s="126" t="s">
        <v>5598</v>
      </c>
      <c r="E2261" s="127" t="s">
        <v>6</v>
      </c>
      <c r="F2261" s="127">
        <v>823766</v>
      </c>
      <c r="G2261" s="127"/>
      <c r="H2261" s="335" t="s">
        <v>5599</v>
      </c>
      <c r="I2261" s="128">
        <v>0</v>
      </c>
      <c r="J2261" s="128">
        <v>10557.94</v>
      </c>
      <c r="K2261" s="129">
        <f t="shared" si="35"/>
        <v>10557.94</v>
      </c>
      <c r="L2261" s="130" t="s">
        <v>1420</v>
      </c>
    </row>
    <row r="2262" spans="1:12" ht="33.75">
      <c r="A2262" s="334" t="s">
        <v>626</v>
      </c>
      <c r="B2262" s="125" t="str">
        <f>+VLOOKUP(A2262,'[1]LISTA FILTRADO'!$A$2:$B$620,2,FALSE)</f>
        <v>Dirección General De Programación Y Operaciones Del Tesoro</v>
      </c>
      <c r="C2262" s="126">
        <v>42836</v>
      </c>
      <c r="D2262" s="126" t="s">
        <v>5600</v>
      </c>
      <c r="E2262" s="127" t="s">
        <v>6</v>
      </c>
      <c r="F2262" s="127">
        <v>823767</v>
      </c>
      <c r="G2262" s="127"/>
      <c r="H2262" s="335" t="s">
        <v>5601</v>
      </c>
      <c r="I2262" s="128">
        <v>0</v>
      </c>
      <c r="J2262" s="128">
        <v>799</v>
      </c>
      <c r="K2262" s="129">
        <f t="shared" si="35"/>
        <v>799</v>
      </c>
      <c r="L2262" s="130" t="s">
        <v>1420</v>
      </c>
    </row>
    <row r="2263" spans="1:12" ht="33.75">
      <c r="A2263" s="334" t="s">
        <v>626</v>
      </c>
      <c r="B2263" s="125" t="str">
        <f>+VLOOKUP(A2263,'[1]LISTA FILTRADO'!$A$2:$B$620,2,FALSE)</f>
        <v>Dirección General De Programación Y Operaciones Del Tesoro</v>
      </c>
      <c r="C2263" s="126">
        <v>42836</v>
      </c>
      <c r="D2263" s="126" t="s">
        <v>5602</v>
      </c>
      <c r="E2263" s="127" t="s">
        <v>6</v>
      </c>
      <c r="F2263" s="127">
        <v>823768</v>
      </c>
      <c r="G2263" s="127"/>
      <c r="H2263" s="335" t="s">
        <v>5603</v>
      </c>
      <c r="I2263" s="128">
        <v>0</v>
      </c>
      <c r="J2263" s="128">
        <v>603.17999999999995</v>
      </c>
      <c r="K2263" s="129">
        <f t="shared" si="35"/>
        <v>603.17999999999995</v>
      </c>
      <c r="L2263" s="130" t="s">
        <v>1420</v>
      </c>
    </row>
    <row r="2264" spans="1:12" ht="45">
      <c r="A2264" s="334" t="s">
        <v>626</v>
      </c>
      <c r="B2264" s="125" t="str">
        <f>+VLOOKUP(A2264,'[1]LISTA FILTRADO'!$A$2:$B$620,2,FALSE)</f>
        <v>Dirección General De Programación Y Operaciones Del Tesoro</v>
      </c>
      <c r="C2264" s="126">
        <v>42836</v>
      </c>
      <c r="D2264" s="126" t="s">
        <v>5604</v>
      </c>
      <c r="E2264" s="127" t="s">
        <v>6</v>
      </c>
      <c r="F2264" s="127">
        <v>884825</v>
      </c>
      <c r="G2264" s="127"/>
      <c r="H2264" s="335" t="s">
        <v>5605</v>
      </c>
      <c r="I2264" s="128">
        <v>0</v>
      </c>
      <c r="J2264" s="128">
        <v>2000</v>
      </c>
      <c r="K2264" s="129">
        <f t="shared" si="35"/>
        <v>2000</v>
      </c>
      <c r="L2264" s="130" t="s">
        <v>1420</v>
      </c>
    </row>
    <row r="2265" spans="1:12" ht="33.75">
      <c r="A2265" s="334" t="s">
        <v>626</v>
      </c>
      <c r="B2265" s="125" t="str">
        <f>+VLOOKUP(A2265,'[1]LISTA FILTRADO'!$A$2:$B$620,2,FALSE)</f>
        <v>Dirección General De Programación Y Operaciones Del Tesoro</v>
      </c>
      <c r="C2265" s="126">
        <v>42836</v>
      </c>
      <c r="D2265" s="126" t="s">
        <v>5606</v>
      </c>
      <c r="E2265" s="127" t="s">
        <v>6</v>
      </c>
      <c r="F2265" s="127">
        <v>884834</v>
      </c>
      <c r="G2265" s="127"/>
      <c r="H2265" s="335" t="s">
        <v>5607</v>
      </c>
      <c r="I2265" s="128">
        <v>0</v>
      </c>
      <c r="J2265" s="128">
        <v>0.02</v>
      </c>
      <c r="K2265" s="129">
        <f t="shared" si="35"/>
        <v>0.02</v>
      </c>
      <c r="L2265" s="130" t="s">
        <v>1420</v>
      </c>
    </row>
    <row r="2266" spans="1:12" ht="45">
      <c r="A2266" s="334">
        <v>310</v>
      </c>
      <c r="B2266" s="125" t="str">
        <f>+VLOOKUP(A2266,'[1]LISTA FILTRADO'!$A$2:$B$620,2,FALSE)</f>
        <v>Autoridad De Regulación Y Fiscalización De Telecomunicaciones Y Transportes</v>
      </c>
      <c r="C2266" s="126">
        <v>42836</v>
      </c>
      <c r="D2266" s="126" t="s">
        <v>5609</v>
      </c>
      <c r="E2266" s="127" t="s">
        <v>13</v>
      </c>
      <c r="F2266" s="127">
        <v>884793</v>
      </c>
      <c r="G2266" s="127"/>
      <c r="H2266" s="335" t="s">
        <v>5610</v>
      </c>
      <c r="I2266" s="128">
        <v>348</v>
      </c>
      <c r="J2266" s="128">
        <v>0</v>
      </c>
      <c r="K2266" s="129">
        <f t="shared" si="35"/>
        <v>348</v>
      </c>
      <c r="L2266" s="130" t="s">
        <v>1420</v>
      </c>
    </row>
    <row r="2267" spans="1:12" ht="45">
      <c r="A2267" s="334">
        <v>310</v>
      </c>
      <c r="B2267" s="125" t="str">
        <f>+VLOOKUP(A2267,'[1]LISTA FILTRADO'!$A$2:$B$620,2,FALSE)</f>
        <v>Autoridad De Regulación Y Fiscalización De Telecomunicaciones Y Transportes</v>
      </c>
      <c r="C2267" s="126">
        <v>42836</v>
      </c>
      <c r="D2267" s="126" t="s">
        <v>5611</v>
      </c>
      <c r="E2267" s="127" t="s">
        <v>11</v>
      </c>
      <c r="F2267" s="127">
        <v>884793</v>
      </c>
      <c r="G2267" s="127"/>
      <c r="H2267" s="335" t="s">
        <v>5612</v>
      </c>
      <c r="I2267" s="128">
        <v>50</v>
      </c>
      <c r="J2267" s="128">
        <v>0</v>
      </c>
      <c r="K2267" s="129">
        <f t="shared" si="35"/>
        <v>50</v>
      </c>
      <c r="L2267" s="130" t="s">
        <v>1420</v>
      </c>
    </row>
    <row r="2268" spans="1:12" ht="45">
      <c r="A2268" s="334">
        <v>249</v>
      </c>
      <c r="B2268" s="125" t="str">
        <f>+VLOOKUP(A2268,'[1]LISTA FILTRADO'!$A$2:$B$620,2,FALSE)</f>
        <v>Central De Abastecimiento Y Suministros De Salud</v>
      </c>
      <c r="C2268" s="126">
        <v>42836</v>
      </c>
      <c r="D2268" s="126" t="s">
        <v>5613</v>
      </c>
      <c r="E2268" s="127" t="s">
        <v>11</v>
      </c>
      <c r="F2268" s="127">
        <v>884800</v>
      </c>
      <c r="G2268" s="127"/>
      <c r="H2268" s="335" t="s">
        <v>5614</v>
      </c>
      <c r="I2268" s="128">
        <v>490</v>
      </c>
      <c r="J2268" s="128">
        <v>0</v>
      </c>
      <c r="K2268" s="129">
        <f t="shared" si="35"/>
        <v>490</v>
      </c>
      <c r="L2268" s="130" t="s">
        <v>1420</v>
      </c>
    </row>
    <row r="2269" spans="1:12" ht="33.75">
      <c r="A2269" s="334" t="s">
        <v>626</v>
      </c>
      <c r="B2269" s="125" t="str">
        <f>+VLOOKUP(A2269,'[1]LISTA FILTRADO'!$A$2:$B$620,2,FALSE)</f>
        <v>Dirección General De Programación Y Operaciones Del Tesoro</v>
      </c>
      <c r="C2269" s="126">
        <v>42836</v>
      </c>
      <c r="D2269" s="126" t="s">
        <v>5615</v>
      </c>
      <c r="E2269" s="127" t="s">
        <v>11</v>
      </c>
      <c r="F2269" s="127">
        <v>884839</v>
      </c>
      <c r="G2269" s="127"/>
      <c r="H2269" s="335" t="s">
        <v>5616</v>
      </c>
      <c r="I2269" s="128">
        <v>50</v>
      </c>
      <c r="J2269" s="128">
        <v>0</v>
      </c>
      <c r="K2269" s="129">
        <f t="shared" si="35"/>
        <v>50</v>
      </c>
      <c r="L2269" s="130" t="s">
        <v>1420</v>
      </c>
    </row>
    <row r="2270" spans="1:12" ht="45">
      <c r="A2270" s="334">
        <v>513</v>
      </c>
      <c r="B2270" s="125" t="str">
        <f>+VLOOKUP(A2270,'[1]LISTA FILTRADO'!$A$2:$B$620,2,FALSE)</f>
        <v>Yacimientos Petrolíferos Fiscales Bolivianos</v>
      </c>
      <c r="C2270" s="126">
        <v>42836</v>
      </c>
      <c r="D2270" s="126" t="s">
        <v>5617</v>
      </c>
      <c r="E2270" s="127" t="s">
        <v>15</v>
      </c>
      <c r="F2270" s="127">
        <v>420635</v>
      </c>
      <c r="G2270" s="127"/>
      <c r="H2270" s="335" t="s">
        <v>5618</v>
      </c>
      <c r="I2270" s="128">
        <v>50</v>
      </c>
      <c r="J2270" s="128">
        <v>0</v>
      </c>
      <c r="K2270" s="129">
        <f t="shared" si="35"/>
        <v>50</v>
      </c>
      <c r="L2270" s="130" t="s">
        <v>1420</v>
      </c>
    </row>
    <row r="2271" spans="1:12" ht="33.75">
      <c r="A2271" s="334">
        <v>513</v>
      </c>
      <c r="B2271" s="125" t="str">
        <f>+VLOOKUP(A2271,'[1]LISTA FILTRADO'!$A$2:$B$620,2,FALSE)</f>
        <v>Yacimientos Petrolíferos Fiscales Bolivianos</v>
      </c>
      <c r="C2271" s="126">
        <v>42836</v>
      </c>
      <c r="D2271" s="126" t="s">
        <v>5619</v>
      </c>
      <c r="E2271" s="127" t="s">
        <v>15</v>
      </c>
      <c r="F2271" s="127">
        <v>420876</v>
      </c>
      <c r="G2271" s="127"/>
      <c r="H2271" s="335" t="s">
        <v>5498</v>
      </c>
      <c r="I2271" s="128">
        <v>50</v>
      </c>
      <c r="J2271" s="128">
        <v>0</v>
      </c>
      <c r="K2271" s="129">
        <f t="shared" si="35"/>
        <v>50</v>
      </c>
      <c r="L2271" s="130" t="s">
        <v>1420</v>
      </c>
    </row>
    <row r="2272" spans="1:12" ht="33.75">
      <c r="A2272" s="334">
        <v>225</v>
      </c>
      <c r="B2272" s="125" t="str">
        <f>+VLOOKUP(A2272,'[1]LISTA FILTRADO'!$A$2:$B$620,2,FALSE)</f>
        <v>Serv. Nal. Para La Sostenibilidad En Saneamiento Básico</v>
      </c>
      <c r="C2272" s="126">
        <v>42836</v>
      </c>
      <c r="D2272" s="126" t="s">
        <v>5620</v>
      </c>
      <c r="E2272" s="127" t="s">
        <v>11</v>
      </c>
      <c r="F2272" s="127">
        <v>421014</v>
      </c>
      <c r="G2272" s="127"/>
      <c r="H2272" s="335" t="s">
        <v>5621</v>
      </c>
      <c r="I2272" s="128">
        <v>50</v>
      </c>
      <c r="J2272" s="128">
        <v>0</v>
      </c>
      <c r="K2272" s="129">
        <f t="shared" si="35"/>
        <v>50</v>
      </c>
      <c r="L2272" s="130" t="s">
        <v>1420</v>
      </c>
    </row>
    <row r="2273" spans="1:12" ht="33.75">
      <c r="A2273" s="334">
        <v>225</v>
      </c>
      <c r="B2273" s="125" t="str">
        <f>+VLOOKUP(A2273,'[1]LISTA FILTRADO'!$A$2:$B$620,2,FALSE)</f>
        <v>Serv. Nal. Para La Sostenibilidad En Saneamiento Básico</v>
      </c>
      <c r="C2273" s="126">
        <v>42836</v>
      </c>
      <c r="D2273" s="126" t="s">
        <v>5622</v>
      </c>
      <c r="E2273" s="127" t="s">
        <v>11</v>
      </c>
      <c r="F2273" s="127">
        <v>421015</v>
      </c>
      <c r="G2273" s="127"/>
      <c r="H2273" s="335" t="s">
        <v>5623</v>
      </c>
      <c r="I2273" s="128">
        <v>50</v>
      </c>
      <c r="J2273" s="128">
        <v>0</v>
      </c>
      <c r="K2273" s="129">
        <f t="shared" si="35"/>
        <v>50</v>
      </c>
      <c r="L2273" s="130" t="s">
        <v>1420</v>
      </c>
    </row>
    <row r="2274" spans="1:12" ht="45">
      <c r="A2274" s="334">
        <v>513</v>
      </c>
      <c r="B2274" s="125" t="str">
        <f>+VLOOKUP(A2274,'[1]LISTA FILTRADO'!$A$2:$B$620,2,FALSE)</f>
        <v>Yacimientos Petrolíferos Fiscales Bolivianos</v>
      </c>
      <c r="C2274" s="126">
        <v>42836</v>
      </c>
      <c r="D2274" s="126" t="s">
        <v>5624</v>
      </c>
      <c r="E2274" s="127" t="s">
        <v>15</v>
      </c>
      <c r="F2274" s="127">
        <v>2060</v>
      </c>
      <c r="G2274" s="127"/>
      <c r="H2274" s="335" t="s">
        <v>5625</v>
      </c>
      <c r="I2274" s="128">
        <v>115676.95</v>
      </c>
      <c r="J2274" s="128">
        <v>0</v>
      </c>
      <c r="K2274" s="129">
        <f t="shared" si="35"/>
        <v>115676.95</v>
      </c>
      <c r="L2274" s="130" t="s">
        <v>1420</v>
      </c>
    </row>
    <row r="2275" spans="1:12" ht="45">
      <c r="A2275" s="334">
        <v>513</v>
      </c>
      <c r="B2275" s="125" t="str">
        <f>+VLOOKUP(A2275,'[1]LISTA FILTRADO'!$A$2:$B$620,2,FALSE)</f>
        <v>Yacimientos Petrolíferos Fiscales Bolivianos</v>
      </c>
      <c r="C2275" s="126">
        <v>42836</v>
      </c>
      <c r="D2275" s="126" t="s">
        <v>5626</v>
      </c>
      <c r="E2275" s="127" t="s">
        <v>15</v>
      </c>
      <c r="F2275" s="127">
        <v>2059</v>
      </c>
      <c r="G2275" s="127"/>
      <c r="H2275" s="335" t="s">
        <v>5627</v>
      </c>
      <c r="I2275" s="128">
        <v>771.47</v>
      </c>
      <c r="J2275" s="128">
        <v>0</v>
      </c>
      <c r="K2275" s="129">
        <f t="shared" si="35"/>
        <v>771.47</v>
      </c>
      <c r="L2275" s="130" t="s">
        <v>1420</v>
      </c>
    </row>
    <row r="2276" spans="1:12" ht="33.75">
      <c r="A2276" s="334">
        <v>513</v>
      </c>
      <c r="B2276" s="125" t="str">
        <f>+VLOOKUP(A2276,'[1]LISTA FILTRADO'!$A$2:$B$620,2,FALSE)</f>
        <v>Yacimientos Petrolíferos Fiscales Bolivianos</v>
      </c>
      <c r="C2276" s="126">
        <v>42836</v>
      </c>
      <c r="D2276" s="126" t="s">
        <v>5628</v>
      </c>
      <c r="E2276" s="127" t="s">
        <v>15</v>
      </c>
      <c r="F2276" s="127">
        <v>421465</v>
      </c>
      <c r="G2276" s="127"/>
      <c r="H2276" s="335" t="s">
        <v>5629</v>
      </c>
      <c r="I2276" s="128">
        <v>50</v>
      </c>
      <c r="J2276" s="128">
        <v>0</v>
      </c>
      <c r="K2276" s="129">
        <f t="shared" si="35"/>
        <v>50</v>
      </c>
      <c r="L2276" s="130" t="s">
        <v>1420</v>
      </c>
    </row>
    <row r="2277" spans="1:12" ht="22.5">
      <c r="A2277" s="334">
        <v>513</v>
      </c>
      <c r="B2277" s="125" t="str">
        <f>+VLOOKUP(A2277,'[1]LISTA FILTRADO'!$A$2:$B$620,2,FALSE)</f>
        <v>Yacimientos Petrolíferos Fiscales Bolivianos</v>
      </c>
      <c r="C2277" s="126">
        <v>42836</v>
      </c>
      <c r="D2277" s="126" t="s">
        <v>5630</v>
      </c>
      <c r="E2277" s="127" t="s">
        <v>15</v>
      </c>
      <c r="F2277" s="127">
        <v>421601</v>
      </c>
      <c r="G2277" s="127"/>
      <c r="H2277" s="335" t="s">
        <v>5631</v>
      </c>
      <c r="I2277" s="128">
        <v>50</v>
      </c>
      <c r="J2277" s="128">
        <v>0</v>
      </c>
      <c r="K2277" s="129">
        <f t="shared" si="35"/>
        <v>50</v>
      </c>
      <c r="L2277" s="130" t="s">
        <v>1420</v>
      </c>
    </row>
    <row r="2278" spans="1:12" ht="22.5">
      <c r="A2278" s="334">
        <v>513</v>
      </c>
      <c r="B2278" s="125" t="str">
        <f>+VLOOKUP(A2278,'[1]LISTA FILTRADO'!$A$2:$B$620,2,FALSE)</f>
        <v>Yacimientos Petrolíferos Fiscales Bolivianos</v>
      </c>
      <c r="C2278" s="126">
        <v>42836</v>
      </c>
      <c r="D2278" s="126" t="s">
        <v>5632</v>
      </c>
      <c r="E2278" s="127" t="s">
        <v>15</v>
      </c>
      <c r="F2278" s="127">
        <v>421603</v>
      </c>
      <c r="G2278" s="127"/>
      <c r="H2278" s="335" t="s">
        <v>5633</v>
      </c>
      <c r="I2278" s="128">
        <v>50</v>
      </c>
      <c r="J2278" s="128">
        <v>0</v>
      </c>
      <c r="K2278" s="129">
        <f t="shared" si="35"/>
        <v>50</v>
      </c>
      <c r="L2278" s="130" t="s">
        <v>1420</v>
      </c>
    </row>
    <row r="2279" spans="1:12" ht="33.75">
      <c r="A2279" s="334" t="s">
        <v>627</v>
      </c>
      <c r="B2279" s="125" t="str">
        <f>+VLOOKUP(A2279,'[1]LISTA FILTRADO'!$A$2:$B$620,2,FALSE)</f>
        <v>Dirección General De Crédito Público</v>
      </c>
      <c r="C2279" s="126">
        <v>42837</v>
      </c>
      <c r="D2279" s="126" t="s">
        <v>5634</v>
      </c>
      <c r="E2279" s="127" t="s">
        <v>6</v>
      </c>
      <c r="F2279" s="127">
        <v>824288</v>
      </c>
      <c r="G2279" s="127"/>
      <c r="H2279" s="335" t="s">
        <v>5635</v>
      </c>
      <c r="I2279" s="128">
        <v>0</v>
      </c>
      <c r="J2279" s="128">
        <v>58000</v>
      </c>
      <c r="K2279" s="129">
        <f t="shared" si="35"/>
        <v>58000</v>
      </c>
      <c r="L2279" s="130" t="s">
        <v>1420</v>
      </c>
    </row>
    <row r="2280" spans="1:12" ht="33.75">
      <c r="A2280" s="334">
        <v>222</v>
      </c>
      <c r="B2280" s="125" t="str">
        <f>+VLOOKUP(A2280,'[1]LISTA FILTRADO'!$A$2:$B$620,2,FALSE)</f>
        <v>Instituto Nacional De Innovación Agropecuaria Y Forestal</v>
      </c>
      <c r="C2280" s="126">
        <v>42837</v>
      </c>
      <c r="D2280" s="126" t="s">
        <v>5636</v>
      </c>
      <c r="E2280" s="127" t="s">
        <v>6</v>
      </c>
      <c r="F2280" s="127">
        <v>824343</v>
      </c>
      <c r="G2280" s="127"/>
      <c r="H2280" s="335" t="s">
        <v>5637</v>
      </c>
      <c r="I2280" s="128">
        <v>0</v>
      </c>
      <c r="J2280" s="128">
        <v>3000000</v>
      </c>
      <c r="K2280" s="129">
        <f t="shared" si="35"/>
        <v>3000000</v>
      </c>
      <c r="L2280" s="130" t="s">
        <v>1420</v>
      </c>
    </row>
    <row r="2281" spans="1:12" ht="33.75">
      <c r="A2281" s="334" t="s">
        <v>626</v>
      </c>
      <c r="B2281" s="125" t="str">
        <f>+VLOOKUP(A2281,'[1]LISTA FILTRADO'!$A$2:$B$620,2,FALSE)</f>
        <v>Dirección General De Programación Y Operaciones Del Tesoro</v>
      </c>
      <c r="C2281" s="126">
        <v>42837</v>
      </c>
      <c r="D2281" s="126" t="s">
        <v>5638</v>
      </c>
      <c r="E2281" s="127" t="s">
        <v>6</v>
      </c>
      <c r="F2281" s="127">
        <v>824346</v>
      </c>
      <c r="G2281" s="127"/>
      <c r="H2281" s="335" t="s">
        <v>5639</v>
      </c>
      <c r="I2281" s="128">
        <v>0</v>
      </c>
      <c r="J2281" s="128">
        <v>14020.29</v>
      </c>
      <c r="K2281" s="129">
        <f t="shared" si="35"/>
        <v>14020.29</v>
      </c>
      <c r="L2281" s="130" t="s">
        <v>1420</v>
      </c>
    </row>
    <row r="2282" spans="1:12" ht="33.75">
      <c r="A2282" s="334">
        <v>586</v>
      </c>
      <c r="B2282" s="125" t="str">
        <f>+VLOOKUP(A2282,'[1]LISTA FILTRADO'!$A$2:$B$620,2,FALSE)</f>
        <v>Empresa Azucarera San Buenaventura</v>
      </c>
      <c r="C2282" s="126">
        <v>42837</v>
      </c>
      <c r="D2282" s="126" t="s">
        <v>5640</v>
      </c>
      <c r="E2282" s="127" t="s">
        <v>6</v>
      </c>
      <c r="F2282" s="127">
        <v>884911</v>
      </c>
      <c r="G2282" s="127"/>
      <c r="H2282" s="335" t="s">
        <v>5641</v>
      </c>
      <c r="I2282" s="128">
        <v>0</v>
      </c>
      <c r="J2282" s="219">
        <v>16848.400000000001</v>
      </c>
      <c r="K2282" s="129">
        <f t="shared" si="35"/>
        <v>16848.400000000001</v>
      </c>
      <c r="L2282" s="130" t="s">
        <v>4099</v>
      </c>
    </row>
    <row r="2283" spans="1:12" ht="33.75">
      <c r="A2283" s="334">
        <v>586</v>
      </c>
      <c r="B2283" s="125" t="str">
        <f>+VLOOKUP(A2283,'[1]LISTA FILTRADO'!$A$2:$B$620,2,FALSE)</f>
        <v>Empresa Azucarera San Buenaventura</v>
      </c>
      <c r="C2283" s="126">
        <v>42837</v>
      </c>
      <c r="D2283" s="126" t="s">
        <v>5642</v>
      </c>
      <c r="E2283" s="127" t="s">
        <v>6</v>
      </c>
      <c r="F2283" s="127">
        <v>884911</v>
      </c>
      <c r="G2283" s="127"/>
      <c r="H2283" s="335" t="s">
        <v>5643</v>
      </c>
      <c r="I2283" s="128">
        <v>0</v>
      </c>
      <c r="J2283" s="128">
        <v>253977.78</v>
      </c>
      <c r="K2283" s="129">
        <f t="shared" si="35"/>
        <v>253977.78</v>
      </c>
      <c r="L2283" s="130" t="s">
        <v>1420</v>
      </c>
    </row>
    <row r="2284" spans="1:12" ht="45">
      <c r="A2284" s="334">
        <v>586</v>
      </c>
      <c r="B2284" s="125" t="str">
        <f>+VLOOKUP(A2284,'[1]LISTA FILTRADO'!$A$2:$B$620,2,FALSE)</f>
        <v>Empresa Azucarera San Buenaventura</v>
      </c>
      <c r="C2284" s="126">
        <v>42837</v>
      </c>
      <c r="D2284" s="126" t="s">
        <v>5644</v>
      </c>
      <c r="E2284" s="127" t="s">
        <v>11</v>
      </c>
      <c r="F2284" s="127">
        <v>884911</v>
      </c>
      <c r="G2284" s="127"/>
      <c r="H2284" s="335" t="s">
        <v>5645</v>
      </c>
      <c r="I2284" s="128">
        <v>50</v>
      </c>
      <c r="J2284" s="128">
        <v>0</v>
      </c>
      <c r="K2284" s="129">
        <f t="shared" si="35"/>
        <v>50</v>
      </c>
      <c r="L2284" s="130" t="s">
        <v>1420</v>
      </c>
    </row>
    <row r="2285" spans="1:12" ht="45">
      <c r="A2285" s="334">
        <v>25</v>
      </c>
      <c r="B2285" s="125" t="str">
        <f>+VLOOKUP(A2285,'[1]LISTA FILTRADO'!$A$2:$B$620,2,FALSE)</f>
        <v>Ministerio De La Presidencia</v>
      </c>
      <c r="C2285" s="126">
        <v>42837</v>
      </c>
      <c r="D2285" s="126" t="s">
        <v>5646</v>
      </c>
      <c r="E2285" s="127" t="s">
        <v>15</v>
      </c>
      <c r="F2285" s="127">
        <v>2063</v>
      </c>
      <c r="G2285" s="127"/>
      <c r="H2285" s="335" t="s">
        <v>5647</v>
      </c>
      <c r="I2285" s="128">
        <v>638.59</v>
      </c>
      <c r="J2285" s="128">
        <v>0</v>
      </c>
      <c r="K2285" s="129">
        <f t="shared" si="35"/>
        <v>638.59</v>
      </c>
      <c r="L2285" s="130" t="s">
        <v>1420</v>
      </c>
    </row>
    <row r="2286" spans="1:12" ht="33.75">
      <c r="A2286" s="334">
        <v>513</v>
      </c>
      <c r="B2286" s="125" t="str">
        <f>+VLOOKUP(A2286,'[1]LISTA FILTRADO'!$A$2:$B$620,2,FALSE)</f>
        <v>Yacimientos Petrolíferos Fiscales Bolivianos</v>
      </c>
      <c r="C2286" s="126">
        <v>42837</v>
      </c>
      <c r="D2286" s="126" t="s">
        <v>5649</v>
      </c>
      <c r="E2286" s="127" t="s">
        <v>15</v>
      </c>
      <c r="F2286" s="127">
        <v>422563</v>
      </c>
      <c r="G2286" s="127"/>
      <c r="H2286" s="335" t="s">
        <v>5650</v>
      </c>
      <c r="I2286" s="128">
        <v>50</v>
      </c>
      <c r="J2286" s="128">
        <v>0</v>
      </c>
      <c r="K2286" s="129">
        <f t="shared" si="35"/>
        <v>50</v>
      </c>
      <c r="L2286" s="130" t="s">
        <v>1420</v>
      </c>
    </row>
    <row r="2287" spans="1:12" ht="22.5">
      <c r="A2287" s="334">
        <v>513</v>
      </c>
      <c r="B2287" s="125" t="str">
        <f>+VLOOKUP(A2287,'[1]LISTA FILTRADO'!$A$2:$B$620,2,FALSE)</f>
        <v>Yacimientos Petrolíferos Fiscales Bolivianos</v>
      </c>
      <c r="C2287" s="126">
        <v>42837</v>
      </c>
      <c r="D2287" s="126" t="s">
        <v>5651</v>
      </c>
      <c r="E2287" s="127" t="s">
        <v>15</v>
      </c>
      <c r="F2287" s="127">
        <v>422683</v>
      </c>
      <c r="G2287" s="127"/>
      <c r="H2287" s="335" t="s">
        <v>1380</v>
      </c>
      <c r="I2287" s="128">
        <v>50</v>
      </c>
      <c r="J2287" s="128">
        <v>0</v>
      </c>
      <c r="K2287" s="129">
        <f t="shared" si="35"/>
        <v>50</v>
      </c>
      <c r="L2287" s="130" t="s">
        <v>1420</v>
      </c>
    </row>
    <row r="2288" spans="1:12" ht="22.5">
      <c r="A2288" s="334">
        <v>513</v>
      </c>
      <c r="B2288" s="125" t="str">
        <f>+VLOOKUP(A2288,'[1]LISTA FILTRADO'!$A$2:$B$620,2,FALSE)</f>
        <v>Yacimientos Petrolíferos Fiscales Bolivianos</v>
      </c>
      <c r="C2288" s="126">
        <v>42837</v>
      </c>
      <c r="D2288" s="126" t="s">
        <v>5652</v>
      </c>
      <c r="E2288" s="127" t="s">
        <v>15</v>
      </c>
      <c r="F2288" s="127">
        <v>422685</v>
      </c>
      <c r="G2288" s="127"/>
      <c r="H2288" s="335" t="s">
        <v>1380</v>
      </c>
      <c r="I2288" s="128">
        <v>50</v>
      </c>
      <c r="J2288" s="128">
        <v>0</v>
      </c>
      <c r="K2288" s="129">
        <f t="shared" si="35"/>
        <v>50</v>
      </c>
      <c r="L2288" s="130" t="s">
        <v>1420</v>
      </c>
    </row>
    <row r="2289" spans="1:12" ht="45">
      <c r="A2289" s="334">
        <v>35</v>
      </c>
      <c r="B2289" s="125" t="str">
        <f>+VLOOKUP(A2289,'[1]LISTA FILTRADO'!$A$2:$B$620,2,FALSE)</f>
        <v>Ministerio De Economía Y Finanzas Públicas</v>
      </c>
      <c r="C2289" s="126">
        <v>42838</v>
      </c>
      <c r="D2289" s="126" t="s">
        <v>5653</v>
      </c>
      <c r="E2289" s="127" t="s">
        <v>15</v>
      </c>
      <c r="F2289" s="127">
        <v>2075</v>
      </c>
      <c r="G2289" s="127"/>
      <c r="H2289" s="335" t="s">
        <v>5654</v>
      </c>
      <c r="I2289" s="128">
        <v>295.11</v>
      </c>
      <c r="J2289" s="128">
        <v>0</v>
      </c>
      <c r="K2289" s="129">
        <f t="shared" si="35"/>
        <v>295.11</v>
      </c>
      <c r="L2289" s="130" t="s">
        <v>1420</v>
      </c>
    </row>
    <row r="2290" spans="1:12" ht="45">
      <c r="A2290" s="334">
        <v>313</v>
      </c>
      <c r="B2290" s="125" t="str">
        <f>+VLOOKUP(A2290,'[1]LISTA FILTRADO'!$A$2:$B$620,2,FALSE)</f>
        <v>Autoridad De Fiscalización Y Control De Pensiones Y Seguros - Aps</v>
      </c>
      <c r="C2290" s="126">
        <v>42838</v>
      </c>
      <c r="D2290" s="126" t="s">
        <v>5655</v>
      </c>
      <c r="E2290" s="127" t="s">
        <v>15</v>
      </c>
      <c r="F2290" s="127">
        <v>2070</v>
      </c>
      <c r="G2290" s="127"/>
      <c r="H2290" s="335" t="s">
        <v>5656</v>
      </c>
      <c r="I2290" s="128">
        <v>283.72000000000003</v>
      </c>
      <c r="J2290" s="128">
        <v>0</v>
      </c>
      <c r="K2290" s="129">
        <f t="shared" si="35"/>
        <v>283.72000000000003</v>
      </c>
      <c r="L2290" s="130" t="s">
        <v>1420</v>
      </c>
    </row>
    <row r="2291" spans="1:12" ht="45">
      <c r="A2291" s="334">
        <v>578</v>
      </c>
      <c r="B2291" s="125" t="str">
        <f>+VLOOKUP(A2291,'[1]LISTA FILTRADO'!$A$2:$B$620,2,FALSE)</f>
        <v>Boliviana De Aviación</v>
      </c>
      <c r="C2291" s="126">
        <v>42838</v>
      </c>
      <c r="D2291" s="126" t="s">
        <v>5657</v>
      </c>
      <c r="E2291" s="127" t="s">
        <v>15</v>
      </c>
      <c r="F2291" s="127">
        <v>2074</v>
      </c>
      <c r="G2291" s="127"/>
      <c r="H2291" s="335" t="s">
        <v>5658</v>
      </c>
      <c r="I2291" s="128">
        <v>2493.7399999999998</v>
      </c>
      <c r="J2291" s="128">
        <v>0</v>
      </c>
      <c r="K2291" s="129">
        <f t="shared" si="35"/>
        <v>2493.7399999999998</v>
      </c>
      <c r="L2291" s="130" t="s">
        <v>1420</v>
      </c>
    </row>
    <row r="2292" spans="1:12" ht="45">
      <c r="A2292" s="334">
        <v>513</v>
      </c>
      <c r="B2292" s="125" t="str">
        <f>+VLOOKUP(A2292,'[1]LISTA FILTRADO'!$A$2:$B$620,2,FALSE)</f>
        <v>Yacimientos Petrolíferos Fiscales Bolivianos</v>
      </c>
      <c r="C2292" s="126">
        <v>42838</v>
      </c>
      <c r="D2292" s="126" t="s">
        <v>5659</v>
      </c>
      <c r="E2292" s="127" t="s">
        <v>15</v>
      </c>
      <c r="F2292" s="127">
        <v>2089</v>
      </c>
      <c r="G2292" s="127"/>
      <c r="H2292" s="335" t="s">
        <v>5660</v>
      </c>
      <c r="I2292" s="128">
        <v>415.29</v>
      </c>
      <c r="J2292" s="128">
        <v>0</v>
      </c>
      <c r="K2292" s="129">
        <f t="shared" si="35"/>
        <v>415.29</v>
      </c>
      <c r="L2292" s="130" t="s">
        <v>1420</v>
      </c>
    </row>
    <row r="2293" spans="1:12" ht="33.75">
      <c r="A2293" s="334">
        <v>513</v>
      </c>
      <c r="B2293" s="125" t="str">
        <f>+VLOOKUP(A2293,'[1]LISTA FILTRADO'!$A$2:$B$620,2,FALSE)</f>
        <v>Yacimientos Petrolíferos Fiscales Bolivianos</v>
      </c>
      <c r="C2293" s="126">
        <v>42838</v>
      </c>
      <c r="D2293" s="126" t="s">
        <v>5661</v>
      </c>
      <c r="E2293" s="127" t="s">
        <v>15</v>
      </c>
      <c r="F2293" s="127">
        <v>2090</v>
      </c>
      <c r="G2293" s="127"/>
      <c r="H2293" s="335" t="s">
        <v>5662</v>
      </c>
      <c r="I2293" s="128">
        <v>325.5</v>
      </c>
      <c r="J2293" s="128">
        <v>0</v>
      </c>
      <c r="K2293" s="129">
        <f t="shared" si="35"/>
        <v>325.5</v>
      </c>
      <c r="L2293" s="130" t="s">
        <v>1420</v>
      </c>
    </row>
    <row r="2294" spans="1:12" ht="45">
      <c r="A2294" s="334">
        <v>513</v>
      </c>
      <c r="B2294" s="125" t="str">
        <f>+VLOOKUP(A2294,'[1]LISTA FILTRADO'!$A$2:$B$620,2,FALSE)</f>
        <v>Yacimientos Petrolíferos Fiscales Bolivianos</v>
      </c>
      <c r="C2294" s="126">
        <v>42838</v>
      </c>
      <c r="D2294" s="126" t="s">
        <v>5663</v>
      </c>
      <c r="E2294" s="127" t="s">
        <v>15</v>
      </c>
      <c r="F2294" s="127">
        <v>2091</v>
      </c>
      <c r="G2294" s="127"/>
      <c r="H2294" s="335" t="s">
        <v>5664</v>
      </c>
      <c r="I2294" s="128">
        <v>18523.23</v>
      </c>
      <c r="J2294" s="128">
        <v>0</v>
      </c>
      <c r="K2294" s="129">
        <f t="shared" si="35"/>
        <v>18523.23</v>
      </c>
      <c r="L2294" s="130" t="s">
        <v>1420</v>
      </c>
    </row>
    <row r="2295" spans="1:12" ht="45">
      <c r="A2295" s="334">
        <v>513</v>
      </c>
      <c r="B2295" s="125" t="str">
        <f>+VLOOKUP(A2295,'[1]LISTA FILTRADO'!$A$2:$B$620,2,FALSE)</f>
        <v>Yacimientos Petrolíferos Fiscales Bolivianos</v>
      </c>
      <c r="C2295" s="126">
        <v>42838</v>
      </c>
      <c r="D2295" s="126" t="s">
        <v>5665</v>
      </c>
      <c r="E2295" s="127" t="s">
        <v>15</v>
      </c>
      <c r="F2295" s="127">
        <v>2092</v>
      </c>
      <c r="G2295" s="127"/>
      <c r="H2295" s="335" t="s">
        <v>5666</v>
      </c>
      <c r="I2295" s="128">
        <v>26562.6</v>
      </c>
      <c r="J2295" s="128">
        <v>0</v>
      </c>
      <c r="K2295" s="129">
        <f t="shared" si="35"/>
        <v>26562.6</v>
      </c>
      <c r="L2295" s="130" t="s">
        <v>1420</v>
      </c>
    </row>
    <row r="2296" spans="1:12" ht="45">
      <c r="A2296" s="334">
        <v>513</v>
      </c>
      <c r="B2296" s="125" t="str">
        <f>+VLOOKUP(A2296,'[1]LISTA FILTRADO'!$A$2:$B$620,2,FALSE)</f>
        <v>Yacimientos Petrolíferos Fiscales Bolivianos</v>
      </c>
      <c r="C2296" s="126">
        <v>42838</v>
      </c>
      <c r="D2296" s="126" t="s">
        <v>5667</v>
      </c>
      <c r="E2296" s="127" t="s">
        <v>15</v>
      </c>
      <c r="F2296" s="127">
        <v>2088</v>
      </c>
      <c r="G2296" s="127"/>
      <c r="H2296" s="335" t="s">
        <v>5668</v>
      </c>
      <c r="I2296" s="128">
        <v>17996.169999999998</v>
      </c>
      <c r="J2296" s="128">
        <v>0</v>
      </c>
      <c r="K2296" s="129">
        <f t="shared" si="35"/>
        <v>17996.169999999998</v>
      </c>
      <c r="L2296" s="130" t="s">
        <v>1420</v>
      </c>
    </row>
    <row r="2297" spans="1:12" ht="33.75">
      <c r="A2297" s="334" t="s">
        <v>627</v>
      </c>
      <c r="B2297" s="125" t="str">
        <f>+VLOOKUP(A2297,'[1]LISTA FILTRADO'!$A$2:$B$620,2,FALSE)</f>
        <v>Dirección General De Crédito Público</v>
      </c>
      <c r="C2297" s="126">
        <v>42842</v>
      </c>
      <c r="D2297" s="126" t="s">
        <v>5669</v>
      </c>
      <c r="E2297" s="127" t="s">
        <v>6</v>
      </c>
      <c r="F2297" s="127">
        <v>425094</v>
      </c>
      <c r="G2297" s="127"/>
      <c r="H2297" s="335" t="s">
        <v>5670</v>
      </c>
      <c r="I2297" s="128">
        <v>0</v>
      </c>
      <c r="J2297" s="128">
        <v>2833259.12</v>
      </c>
      <c r="K2297" s="129">
        <f t="shared" si="35"/>
        <v>2833259.12</v>
      </c>
      <c r="L2297" s="130" t="s">
        <v>1420</v>
      </c>
    </row>
    <row r="2298" spans="1:12" ht="22.5">
      <c r="A2298" s="334" t="s">
        <v>627</v>
      </c>
      <c r="B2298" s="125" t="str">
        <f>+VLOOKUP(A2298,'[1]LISTA FILTRADO'!$A$2:$B$620,2,FALSE)</f>
        <v>Dirección General De Crédito Público</v>
      </c>
      <c r="C2298" s="126">
        <v>42842</v>
      </c>
      <c r="D2298" s="126" t="s">
        <v>5671</v>
      </c>
      <c r="E2298" s="127" t="s">
        <v>1469</v>
      </c>
      <c r="F2298" s="127">
        <v>13159872</v>
      </c>
      <c r="G2298" s="127"/>
      <c r="H2298" s="335" t="s">
        <v>5672</v>
      </c>
      <c r="I2298" s="128">
        <v>0</v>
      </c>
      <c r="J2298" s="128">
        <v>5774.16</v>
      </c>
      <c r="K2298" s="129">
        <f t="shared" si="35"/>
        <v>5774.16</v>
      </c>
      <c r="L2298" s="130" t="s">
        <v>1420</v>
      </c>
    </row>
    <row r="2299" spans="1:12" ht="22.5">
      <c r="A2299" s="334" t="s">
        <v>627</v>
      </c>
      <c r="B2299" s="125" t="str">
        <f>+VLOOKUP(A2299,'[1]LISTA FILTRADO'!$A$2:$B$620,2,FALSE)</f>
        <v>Dirección General De Crédito Público</v>
      </c>
      <c r="C2299" s="126">
        <v>42842</v>
      </c>
      <c r="D2299" s="126" t="s">
        <v>5673</v>
      </c>
      <c r="E2299" s="127" t="s">
        <v>1469</v>
      </c>
      <c r="F2299" s="127">
        <v>13159941</v>
      </c>
      <c r="G2299" s="127"/>
      <c r="H2299" s="335" t="s">
        <v>5672</v>
      </c>
      <c r="I2299" s="128">
        <v>0</v>
      </c>
      <c r="J2299" s="128">
        <v>900.93</v>
      </c>
      <c r="K2299" s="129">
        <f t="shared" si="35"/>
        <v>900.93</v>
      </c>
      <c r="L2299" s="130" t="s">
        <v>1420</v>
      </c>
    </row>
    <row r="2300" spans="1:12" ht="45">
      <c r="A2300" s="334" t="s">
        <v>627</v>
      </c>
      <c r="B2300" s="125" t="str">
        <f>+VLOOKUP(A2300,'[1]LISTA FILTRADO'!$A$2:$B$620,2,FALSE)</f>
        <v>Dirección General De Crédito Público</v>
      </c>
      <c r="C2300" s="126">
        <v>42842</v>
      </c>
      <c r="D2300" s="126" t="s">
        <v>5674</v>
      </c>
      <c r="E2300" s="127" t="s">
        <v>6</v>
      </c>
      <c r="F2300" s="127">
        <v>885058</v>
      </c>
      <c r="G2300" s="127"/>
      <c r="H2300" s="335" t="s">
        <v>5675</v>
      </c>
      <c r="I2300" s="128">
        <v>0</v>
      </c>
      <c r="J2300" s="128">
        <v>2516681.87</v>
      </c>
      <c r="K2300" s="129">
        <f t="shared" si="35"/>
        <v>2516681.87</v>
      </c>
      <c r="L2300" s="130" t="s">
        <v>1420</v>
      </c>
    </row>
    <row r="2301" spans="1:12" ht="22.5">
      <c r="A2301" s="334" t="s">
        <v>627</v>
      </c>
      <c r="B2301" s="125" t="str">
        <f>+VLOOKUP(A2301,'[1]LISTA FILTRADO'!$A$2:$B$620,2,FALSE)</f>
        <v>Dirección General De Crédito Público</v>
      </c>
      <c r="C2301" s="126">
        <v>42842</v>
      </c>
      <c r="D2301" s="126" t="s">
        <v>5676</v>
      </c>
      <c r="E2301" s="127" t="s">
        <v>13</v>
      </c>
      <c r="F2301" s="127">
        <v>45779</v>
      </c>
      <c r="G2301" s="127"/>
      <c r="H2301" s="335" t="s">
        <v>1278</v>
      </c>
      <c r="I2301" s="128">
        <v>137.81</v>
      </c>
      <c r="J2301" s="128">
        <v>0</v>
      </c>
      <c r="K2301" s="129">
        <f t="shared" si="35"/>
        <v>137.81</v>
      </c>
      <c r="L2301" s="130" t="s">
        <v>1420</v>
      </c>
    </row>
    <row r="2302" spans="1:12" ht="33.75">
      <c r="A2302" s="334" t="s">
        <v>626</v>
      </c>
      <c r="B2302" s="125" t="str">
        <f>+VLOOKUP(A2302,'[1]LISTA FILTRADO'!$A$2:$B$620,2,FALSE)</f>
        <v>Dirección General De Programación Y Operaciones Del Tesoro</v>
      </c>
      <c r="C2302" s="126">
        <v>42842</v>
      </c>
      <c r="D2302" s="126" t="s">
        <v>5677</v>
      </c>
      <c r="E2302" s="127" t="s">
        <v>13</v>
      </c>
      <c r="F2302" s="127">
        <v>45783</v>
      </c>
      <c r="G2302" s="127"/>
      <c r="H2302" s="335" t="s">
        <v>1279</v>
      </c>
      <c r="I2302" s="128">
        <v>50</v>
      </c>
      <c r="J2302" s="128">
        <v>0</v>
      </c>
      <c r="K2302" s="129">
        <f t="shared" si="35"/>
        <v>50</v>
      </c>
      <c r="L2302" s="130" t="s">
        <v>1420</v>
      </c>
    </row>
    <row r="2303" spans="1:12" ht="33.75">
      <c r="A2303" s="334" t="s">
        <v>627</v>
      </c>
      <c r="B2303" s="125" t="str">
        <f>+VLOOKUP(A2303,'[1]LISTA FILTRADO'!$A$2:$B$620,2,FALSE)</f>
        <v>Dirección General De Crédito Público</v>
      </c>
      <c r="C2303" s="126">
        <v>42842</v>
      </c>
      <c r="D2303" s="126" t="s">
        <v>5678</v>
      </c>
      <c r="E2303" s="127" t="s">
        <v>11</v>
      </c>
      <c r="F2303" s="127">
        <v>9165</v>
      </c>
      <c r="G2303" s="127"/>
      <c r="H2303" s="335" t="s">
        <v>5679</v>
      </c>
      <c r="I2303" s="128">
        <v>270.82</v>
      </c>
      <c r="J2303" s="128">
        <v>0</v>
      </c>
      <c r="K2303" s="129">
        <f t="shared" si="35"/>
        <v>270.82</v>
      </c>
      <c r="L2303" s="130" t="s">
        <v>1420</v>
      </c>
    </row>
    <row r="2304" spans="1:12" ht="33.75">
      <c r="A2304" s="334">
        <v>287</v>
      </c>
      <c r="B2304" s="125" t="str">
        <f>+VLOOKUP(A2304,'[1]LISTA FILTRADO'!$A$2:$B$620,2,FALSE)</f>
        <v>Fondo Nacional De Inversión Productiva Y Social</v>
      </c>
      <c r="C2304" s="126">
        <v>42842</v>
      </c>
      <c r="D2304" s="126" t="s">
        <v>5680</v>
      </c>
      <c r="E2304" s="127" t="s">
        <v>11</v>
      </c>
      <c r="F2304" s="127">
        <v>424538</v>
      </c>
      <c r="G2304" s="127"/>
      <c r="H2304" s="335" t="s">
        <v>5681</v>
      </c>
      <c r="I2304" s="128">
        <v>50</v>
      </c>
      <c r="J2304" s="128">
        <v>0</v>
      </c>
      <c r="K2304" s="129">
        <f t="shared" si="35"/>
        <v>50</v>
      </c>
      <c r="L2304" s="130" t="s">
        <v>1420</v>
      </c>
    </row>
    <row r="2305" spans="1:12" ht="45">
      <c r="A2305" s="334">
        <v>513</v>
      </c>
      <c r="B2305" s="125" t="str">
        <f>+VLOOKUP(A2305,'[1]LISTA FILTRADO'!$A$2:$B$620,2,FALSE)</f>
        <v>Yacimientos Petrolíferos Fiscales Bolivianos</v>
      </c>
      <c r="C2305" s="126">
        <v>42842</v>
      </c>
      <c r="D2305" s="126" t="s">
        <v>5682</v>
      </c>
      <c r="E2305" s="127" t="s">
        <v>15</v>
      </c>
      <c r="F2305" s="127">
        <v>2100</v>
      </c>
      <c r="G2305" s="127"/>
      <c r="H2305" s="335" t="s">
        <v>5683</v>
      </c>
      <c r="I2305" s="128">
        <v>2328</v>
      </c>
      <c r="J2305" s="128">
        <v>0</v>
      </c>
      <c r="K2305" s="129">
        <f t="shared" si="35"/>
        <v>2328</v>
      </c>
      <c r="L2305" s="130" t="s">
        <v>1420</v>
      </c>
    </row>
    <row r="2306" spans="1:12" ht="45">
      <c r="A2306" s="334">
        <v>513</v>
      </c>
      <c r="B2306" s="125" t="str">
        <f>+VLOOKUP(A2306,'[1]LISTA FILTRADO'!$A$2:$B$620,2,FALSE)</f>
        <v>Yacimientos Petrolíferos Fiscales Bolivianos</v>
      </c>
      <c r="C2306" s="126">
        <v>42842</v>
      </c>
      <c r="D2306" s="126" t="s">
        <v>5684</v>
      </c>
      <c r="E2306" s="127" t="s">
        <v>15</v>
      </c>
      <c r="F2306" s="127">
        <v>2102</v>
      </c>
      <c r="G2306" s="127"/>
      <c r="H2306" s="335" t="s">
        <v>5685</v>
      </c>
      <c r="I2306" s="128">
        <v>6821.3</v>
      </c>
      <c r="J2306" s="128">
        <v>0</v>
      </c>
      <c r="K2306" s="129">
        <f t="shared" si="35"/>
        <v>6821.3</v>
      </c>
      <c r="L2306" s="130" t="s">
        <v>1420</v>
      </c>
    </row>
    <row r="2307" spans="1:12" ht="45">
      <c r="A2307" s="334" t="s">
        <v>627</v>
      </c>
      <c r="B2307" s="125" t="str">
        <f>+VLOOKUP(A2307,'[1]LISTA FILTRADO'!$A$2:$B$620,2,FALSE)</f>
        <v>Dirección General De Crédito Público</v>
      </c>
      <c r="C2307" s="126">
        <v>42842</v>
      </c>
      <c r="D2307" s="126" t="s">
        <v>5686</v>
      </c>
      <c r="E2307" s="127" t="s">
        <v>11</v>
      </c>
      <c r="F2307" s="127">
        <v>424955</v>
      </c>
      <c r="G2307" s="127"/>
      <c r="H2307" s="335" t="s">
        <v>5687</v>
      </c>
      <c r="I2307" s="128">
        <v>50</v>
      </c>
      <c r="J2307" s="128">
        <v>0</v>
      </c>
      <c r="K2307" s="129">
        <f t="shared" si="35"/>
        <v>50</v>
      </c>
      <c r="L2307" s="130" t="s">
        <v>1420</v>
      </c>
    </row>
    <row r="2308" spans="1:12" ht="22.5">
      <c r="A2308" s="334">
        <v>513</v>
      </c>
      <c r="B2308" s="125" t="str">
        <f>+VLOOKUP(A2308,'[1]LISTA FILTRADO'!$A$2:$B$620,2,FALSE)</f>
        <v>Yacimientos Petrolíferos Fiscales Bolivianos</v>
      </c>
      <c r="C2308" s="126">
        <v>42842</v>
      </c>
      <c r="D2308" s="126" t="s">
        <v>5688</v>
      </c>
      <c r="E2308" s="127" t="s">
        <v>15</v>
      </c>
      <c r="F2308" s="127">
        <v>425208</v>
      </c>
      <c r="G2308" s="127"/>
      <c r="H2308" s="335" t="s">
        <v>5689</v>
      </c>
      <c r="I2308" s="128">
        <v>50</v>
      </c>
      <c r="J2308" s="128">
        <v>0</v>
      </c>
      <c r="K2308" s="129">
        <f t="shared" si="35"/>
        <v>50</v>
      </c>
      <c r="L2308" s="130" t="s">
        <v>1420</v>
      </c>
    </row>
    <row r="2309" spans="1:12" ht="22.5">
      <c r="A2309" s="334">
        <v>513</v>
      </c>
      <c r="B2309" s="125" t="str">
        <f>+VLOOKUP(A2309,'[1]LISTA FILTRADO'!$A$2:$B$620,2,FALSE)</f>
        <v>Yacimientos Petrolíferos Fiscales Bolivianos</v>
      </c>
      <c r="C2309" s="126">
        <v>42842</v>
      </c>
      <c r="D2309" s="126" t="s">
        <v>5690</v>
      </c>
      <c r="E2309" s="127" t="s">
        <v>15</v>
      </c>
      <c r="F2309" s="127">
        <v>425212</v>
      </c>
      <c r="G2309" s="127"/>
      <c r="H2309" s="335" t="s">
        <v>5691</v>
      </c>
      <c r="I2309" s="128">
        <v>50</v>
      </c>
      <c r="J2309" s="128">
        <v>0</v>
      </c>
      <c r="K2309" s="129">
        <f t="shared" si="35"/>
        <v>50</v>
      </c>
      <c r="L2309" s="130" t="s">
        <v>1420</v>
      </c>
    </row>
    <row r="2310" spans="1:12" ht="33.75">
      <c r="A2310" s="334">
        <v>586</v>
      </c>
      <c r="B2310" s="125" t="str">
        <f>+VLOOKUP(A2310,'[1]LISTA FILTRADO'!$A$2:$B$620,2,FALSE)</f>
        <v>Empresa Azucarera San Buenaventura</v>
      </c>
      <c r="C2310" s="126">
        <v>42842</v>
      </c>
      <c r="D2310" s="126" t="s">
        <v>5692</v>
      </c>
      <c r="E2310" s="127" t="s">
        <v>11</v>
      </c>
      <c r="F2310" s="127">
        <v>885042</v>
      </c>
      <c r="G2310" s="127"/>
      <c r="H2310" s="335" t="s">
        <v>5693</v>
      </c>
      <c r="I2310" s="128">
        <v>280.02</v>
      </c>
      <c r="J2310" s="128">
        <v>0</v>
      </c>
      <c r="K2310" s="129">
        <f t="shared" si="35"/>
        <v>280.02</v>
      </c>
      <c r="L2310" s="130" t="s">
        <v>1420</v>
      </c>
    </row>
    <row r="2311" spans="1:12" ht="22.5">
      <c r="A2311" s="334" t="s">
        <v>627</v>
      </c>
      <c r="B2311" s="125" t="str">
        <f>+VLOOKUP(A2311,'[1]LISTA FILTRADO'!$A$2:$B$620,2,FALSE)</f>
        <v>Dirección General De Crédito Público</v>
      </c>
      <c r="C2311" s="126">
        <v>42842</v>
      </c>
      <c r="D2311" s="126" t="s">
        <v>5694</v>
      </c>
      <c r="E2311" s="127" t="s">
        <v>13</v>
      </c>
      <c r="F2311" s="127">
        <v>45782</v>
      </c>
      <c r="G2311" s="127"/>
      <c r="H2311" s="335" t="s">
        <v>1278</v>
      </c>
      <c r="I2311" s="128">
        <v>8.36</v>
      </c>
      <c r="J2311" s="128">
        <v>0</v>
      </c>
      <c r="K2311" s="129">
        <f t="shared" si="35"/>
        <v>8.36</v>
      </c>
      <c r="L2311" s="130" t="s">
        <v>1420</v>
      </c>
    </row>
    <row r="2312" spans="1:12" ht="45">
      <c r="A2312" s="334" t="s">
        <v>627</v>
      </c>
      <c r="B2312" s="125" t="str">
        <f>+VLOOKUP(A2312,'[1]LISTA FILTRADO'!$A$2:$B$620,2,FALSE)</f>
        <v>Dirección General De Crédito Público</v>
      </c>
      <c r="C2312" s="126">
        <v>42843</v>
      </c>
      <c r="D2312" s="126" t="s">
        <v>5695</v>
      </c>
      <c r="E2312" s="127" t="s">
        <v>6</v>
      </c>
      <c r="F2312" s="127">
        <v>885116</v>
      </c>
      <c r="G2312" s="127"/>
      <c r="H2312" s="335" t="s">
        <v>5696</v>
      </c>
      <c r="I2312" s="128">
        <v>0</v>
      </c>
      <c r="J2312" s="128">
        <v>9699.84</v>
      </c>
      <c r="K2312" s="129">
        <f t="shared" si="35"/>
        <v>9699.84</v>
      </c>
      <c r="L2312" s="130" t="s">
        <v>1420</v>
      </c>
    </row>
    <row r="2313" spans="1:12" ht="45">
      <c r="A2313" s="334">
        <v>513</v>
      </c>
      <c r="B2313" s="125" t="str">
        <f>+VLOOKUP(A2313,'[1]LISTA FILTRADO'!$A$2:$B$620,2,FALSE)</f>
        <v>Yacimientos Petrolíferos Fiscales Bolivianos</v>
      </c>
      <c r="C2313" s="126">
        <v>42843</v>
      </c>
      <c r="D2313" s="126" t="s">
        <v>5697</v>
      </c>
      <c r="E2313" s="127" t="s">
        <v>11</v>
      </c>
      <c r="F2313" s="127">
        <v>885087</v>
      </c>
      <c r="G2313" s="127"/>
      <c r="H2313" s="335" t="s">
        <v>5698</v>
      </c>
      <c r="I2313" s="128">
        <v>1161.8</v>
      </c>
      <c r="J2313" s="128">
        <v>0</v>
      </c>
      <c r="K2313" s="129">
        <f t="shared" ref="K2313:K2376" si="36">+I2313+J2313</f>
        <v>1161.8</v>
      </c>
      <c r="L2313" s="130" t="s">
        <v>1420</v>
      </c>
    </row>
    <row r="2314" spans="1:12" ht="56.25">
      <c r="A2314" s="334">
        <v>582</v>
      </c>
      <c r="B2314" s="125" t="str">
        <f>+VLOOKUP(A2314,'[1]LISTA FILTRADO'!$A$2:$B$620,2,FALSE)</f>
        <v>Empresa Boliviana De Almendras Y Derivados</v>
      </c>
      <c r="C2314" s="126">
        <v>42843</v>
      </c>
      <c r="D2314" s="126" t="s">
        <v>5699</v>
      </c>
      <c r="E2314" s="127" t="s">
        <v>1286</v>
      </c>
      <c r="F2314" s="127">
        <v>2101</v>
      </c>
      <c r="G2314" s="127"/>
      <c r="H2314" s="335" t="s">
        <v>5700</v>
      </c>
      <c r="I2314" s="128">
        <v>119.27</v>
      </c>
      <c r="J2314" s="128">
        <v>0</v>
      </c>
      <c r="K2314" s="129">
        <f t="shared" si="36"/>
        <v>119.27</v>
      </c>
      <c r="L2314" s="130" t="s">
        <v>1420</v>
      </c>
    </row>
    <row r="2315" spans="1:12" ht="45">
      <c r="A2315" s="334">
        <v>582</v>
      </c>
      <c r="B2315" s="125" t="str">
        <f>+VLOOKUP(A2315,'[1]LISTA FILTRADO'!$A$2:$B$620,2,FALSE)</f>
        <v>Empresa Boliviana De Almendras Y Derivados</v>
      </c>
      <c r="C2315" s="126">
        <v>42843</v>
      </c>
      <c r="D2315" s="126" t="s">
        <v>5701</v>
      </c>
      <c r="E2315" s="127" t="s">
        <v>15</v>
      </c>
      <c r="F2315" s="127">
        <v>2101</v>
      </c>
      <c r="G2315" s="127"/>
      <c r="H2315" s="335" t="s">
        <v>5702</v>
      </c>
      <c r="I2315" s="128">
        <v>276.58999999999997</v>
      </c>
      <c r="J2315" s="128">
        <v>0</v>
      </c>
      <c r="K2315" s="129">
        <f t="shared" si="36"/>
        <v>276.58999999999997</v>
      </c>
      <c r="L2315" s="130" t="s">
        <v>1420</v>
      </c>
    </row>
    <row r="2316" spans="1:12" ht="56.25">
      <c r="A2316" s="334">
        <v>35</v>
      </c>
      <c r="B2316" s="125" t="str">
        <f>+VLOOKUP(A2316,'[1]LISTA FILTRADO'!$A$2:$B$620,2,FALSE)</f>
        <v>Ministerio De Economía Y Finanzas Públicas</v>
      </c>
      <c r="C2316" s="126">
        <v>42843</v>
      </c>
      <c r="D2316" s="126" t="s">
        <v>5703</v>
      </c>
      <c r="E2316" s="127" t="s">
        <v>1286</v>
      </c>
      <c r="F2316" s="127">
        <v>2094</v>
      </c>
      <c r="G2316" s="127"/>
      <c r="H2316" s="335" t="s">
        <v>5704</v>
      </c>
      <c r="I2316" s="128">
        <v>1815.53</v>
      </c>
      <c r="J2316" s="128">
        <v>0</v>
      </c>
      <c r="K2316" s="129">
        <f t="shared" si="36"/>
        <v>1815.53</v>
      </c>
      <c r="L2316" s="130" t="s">
        <v>1420</v>
      </c>
    </row>
    <row r="2317" spans="1:12" ht="45">
      <c r="A2317" s="334">
        <v>35</v>
      </c>
      <c r="B2317" s="125" t="str">
        <f>+VLOOKUP(A2317,'[1]LISTA FILTRADO'!$A$2:$B$620,2,FALSE)</f>
        <v>Ministerio De Economía Y Finanzas Públicas</v>
      </c>
      <c r="C2317" s="126">
        <v>42843</v>
      </c>
      <c r="D2317" s="126" t="s">
        <v>5705</v>
      </c>
      <c r="E2317" s="127" t="s">
        <v>15</v>
      </c>
      <c r="F2317" s="127">
        <v>2094</v>
      </c>
      <c r="G2317" s="127"/>
      <c r="H2317" s="335" t="s">
        <v>5706</v>
      </c>
      <c r="I2317" s="128">
        <v>370.02</v>
      </c>
      <c r="J2317" s="128">
        <v>0</v>
      </c>
      <c r="K2317" s="129">
        <f t="shared" si="36"/>
        <v>370.02</v>
      </c>
      <c r="L2317" s="130" t="s">
        <v>1420</v>
      </c>
    </row>
    <row r="2318" spans="1:12" ht="45">
      <c r="A2318" s="334">
        <v>513</v>
      </c>
      <c r="B2318" s="125" t="str">
        <f>+VLOOKUP(A2318,'[1]LISTA FILTRADO'!$A$2:$B$620,2,FALSE)</f>
        <v>Yacimientos Petrolíferos Fiscales Bolivianos</v>
      </c>
      <c r="C2318" s="126">
        <v>42843</v>
      </c>
      <c r="D2318" s="126" t="s">
        <v>5707</v>
      </c>
      <c r="E2318" s="127" t="s">
        <v>15</v>
      </c>
      <c r="F2318" s="127">
        <v>2104</v>
      </c>
      <c r="G2318" s="127"/>
      <c r="H2318" s="335" t="s">
        <v>5708</v>
      </c>
      <c r="I2318" s="128">
        <v>284.47000000000003</v>
      </c>
      <c r="J2318" s="128">
        <v>0</v>
      </c>
      <c r="K2318" s="129">
        <f t="shared" si="36"/>
        <v>284.47000000000003</v>
      </c>
      <c r="L2318" s="130" t="s">
        <v>1420</v>
      </c>
    </row>
    <row r="2319" spans="1:12" ht="45">
      <c r="A2319" s="334">
        <v>513</v>
      </c>
      <c r="B2319" s="125" t="str">
        <f>+VLOOKUP(A2319,'[1]LISTA FILTRADO'!$A$2:$B$620,2,FALSE)</f>
        <v>Yacimientos Petrolíferos Fiscales Bolivianos</v>
      </c>
      <c r="C2319" s="126">
        <v>42843</v>
      </c>
      <c r="D2319" s="126" t="s">
        <v>5709</v>
      </c>
      <c r="E2319" s="127" t="s">
        <v>15</v>
      </c>
      <c r="F2319" s="127">
        <v>2105</v>
      </c>
      <c r="G2319" s="127"/>
      <c r="H2319" s="335" t="s">
        <v>5710</v>
      </c>
      <c r="I2319" s="128">
        <v>316.64999999999998</v>
      </c>
      <c r="J2319" s="128">
        <v>0</v>
      </c>
      <c r="K2319" s="129">
        <f t="shared" si="36"/>
        <v>316.64999999999998</v>
      </c>
      <c r="L2319" s="130" t="s">
        <v>1420</v>
      </c>
    </row>
    <row r="2320" spans="1:12" ht="33.75">
      <c r="A2320" s="334" t="s">
        <v>627</v>
      </c>
      <c r="B2320" s="125" t="str">
        <f>+VLOOKUP(A2320,'[1]LISTA FILTRADO'!$A$2:$B$620,2,FALSE)</f>
        <v>Dirección General De Crédito Público</v>
      </c>
      <c r="C2320" s="126">
        <v>42843</v>
      </c>
      <c r="D2320" s="126" t="s">
        <v>5711</v>
      </c>
      <c r="E2320" s="127" t="s">
        <v>11</v>
      </c>
      <c r="F2320" s="127">
        <v>426106</v>
      </c>
      <c r="G2320" s="127"/>
      <c r="H2320" s="335" t="s">
        <v>5712</v>
      </c>
      <c r="I2320" s="128">
        <v>460.93</v>
      </c>
      <c r="J2320" s="128">
        <v>0</v>
      </c>
      <c r="K2320" s="129">
        <f t="shared" si="36"/>
        <v>460.93</v>
      </c>
      <c r="L2320" s="130" t="s">
        <v>1420</v>
      </c>
    </row>
    <row r="2321" spans="1:12" ht="22.5">
      <c r="A2321" s="334">
        <v>513</v>
      </c>
      <c r="B2321" s="125" t="str">
        <f>+VLOOKUP(A2321,'[1]LISTA FILTRADO'!$A$2:$B$620,2,FALSE)</f>
        <v>Yacimientos Petrolíferos Fiscales Bolivianos</v>
      </c>
      <c r="C2321" s="126">
        <v>42843</v>
      </c>
      <c r="D2321" s="126" t="s">
        <v>5713</v>
      </c>
      <c r="E2321" s="127" t="s">
        <v>15</v>
      </c>
      <c r="F2321" s="127">
        <v>426484</v>
      </c>
      <c r="G2321" s="127"/>
      <c r="H2321" s="335" t="s">
        <v>5714</v>
      </c>
      <c r="I2321" s="128">
        <v>50</v>
      </c>
      <c r="J2321" s="128">
        <v>0</v>
      </c>
      <c r="K2321" s="129">
        <f t="shared" si="36"/>
        <v>50</v>
      </c>
      <c r="L2321" s="130" t="s">
        <v>1420</v>
      </c>
    </row>
    <row r="2322" spans="1:12" ht="33.75">
      <c r="A2322" s="334" t="s">
        <v>629</v>
      </c>
      <c r="B2322" s="125" t="str">
        <f>+VLOOKUP(A2322,'[1]LISTA FILTRADO'!$A$2:$B$620,2,FALSE)</f>
        <v>Dirección General De Administración Y Finanzas Territoriales</v>
      </c>
      <c r="C2322" s="126">
        <v>42844</v>
      </c>
      <c r="D2322" s="126" t="s">
        <v>5715</v>
      </c>
      <c r="E2322" s="127" t="s">
        <v>1285</v>
      </c>
      <c r="F2322" s="127">
        <v>13273064</v>
      </c>
      <c r="G2322" s="127"/>
      <c r="H2322" s="335" t="s">
        <v>5716</v>
      </c>
      <c r="I2322" s="128">
        <v>0</v>
      </c>
      <c r="J2322" s="128">
        <v>12333.68</v>
      </c>
      <c r="K2322" s="129">
        <f t="shared" si="36"/>
        <v>12333.68</v>
      </c>
      <c r="L2322" s="130" t="s">
        <v>1420</v>
      </c>
    </row>
    <row r="2323" spans="1:12" ht="33.75">
      <c r="A2323" s="334" t="s">
        <v>627</v>
      </c>
      <c r="B2323" s="125" t="str">
        <f>+VLOOKUP(A2323,'[1]LISTA FILTRADO'!$A$2:$B$620,2,FALSE)</f>
        <v>Dirección General De Crédito Público</v>
      </c>
      <c r="C2323" s="126">
        <v>42844</v>
      </c>
      <c r="D2323" s="126" t="s">
        <v>5717</v>
      </c>
      <c r="E2323" s="127" t="s">
        <v>6</v>
      </c>
      <c r="F2323" s="127">
        <v>826649</v>
      </c>
      <c r="G2323" s="127"/>
      <c r="H2323" s="335" t="s">
        <v>5718</v>
      </c>
      <c r="I2323" s="128">
        <v>0</v>
      </c>
      <c r="J2323" s="128">
        <v>408000</v>
      </c>
      <c r="K2323" s="129">
        <f t="shared" si="36"/>
        <v>408000</v>
      </c>
      <c r="L2323" s="130" t="s">
        <v>1420</v>
      </c>
    </row>
    <row r="2324" spans="1:12" ht="33.75">
      <c r="A2324" s="334" t="s">
        <v>626</v>
      </c>
      <c r="B2324" s="125" t="str">
        <f>+VLOOKUP(A2324,'[1]LISTA FILTRADO'!$A$2:$B$620,2,FALSE)</f>
        <v>Dirección General De Programación Y Operaciones Del Tesoro</v>
      </c>
      <c r="C2324" s="126">
        <v>42844</v>
      </c>
      <c r="D2324" s="126" t="s">
        <v>5719</v>
      </c>
      <c r="E2324" s="127" t="s">
        <v>6</v>
      </c>
      <c r="F2324" s="127">
        <v>885204</v>
      </c>
      <c r="G2324" s="127"/>
      <c r="H2324" s="335" t="s">
        <v>5720</v>
      </c>
      <c r="I2324" s="128">
        <v>0</v>
      </c>
      <c r="J2324" s="128">
        <v>58769.17</v>
      </c>
      <c r="K2324" s="129">
        <f t="shared" si="36"/>
        <v>58769.17</v>
      </c>
      <c r="L2324" s="130" t="s">
        <v>1420</v>
      </c>
    </row>
    <row r="2325" spans="1:12" ht="33.75">
      <c r="A2325" s="334">
        <v>513</v>
      </c>
      <c r="B2325" s="125" t="str">
        <f>+VLOOKUP(A2325,'[1]LISTA FILTRADO'!$A$2:$B$620,2,FALSE)</f>
        <v>Yacimientos Petrolíferos Fiscales Bolivianos</v>
      </c>
      <c r="C2325" s="126">
        <v>42844</v>
      </c>
      <c r="D2325" s="126" t="s">
        <v>5721</v>
      </c>
      <c r="E2325" s="127" t="s">
        <v>11</v>
      </c>
      <c r="F2325" s="127">
        <v>885171</v>
      </c>
      <c r="G2325" s="127"/>
      <c r="H2325" s="335" t="s">
        <v>5722</v>
      </c>
      <c r="I2325" s="128">
        <v>490</v>
      </c>
      <c r="J2325" s="128">
        <v>0</v>
      </c>
      <c r="K2325" s="129">
        <f t="shared" si="36"/>
        <v>490</v>
      </c>
      <c r="L2325" s="130" t="s">
        <v>1420</v>
      </c>
    </row>
    <row r="2326" spans="1:12" ht="33.75">
      <c r="A2326" s="334">
        <v>513</v>
      </c>
      <c r="B2326" s="125" t="str">
        <f>+VLOOKUP(A2326,'[1]LISTA FILTRADO'!$A$2:$B$620,2,FALSE)</f>
        <v>Yacimientos Petrolíferos Fiscales Bolivianos</v>
      </c>
      <c r="C2326" s="126">
        <v>42844</v>
      </c>
      <c r="D2326" s="126" t="s">
        <v>5723</v>
      </c>
      <c r="E2326" s="127" t="s">
        <v>15</v>
      </c>
      <c r="F2326" s="127">
        <v>426659</v>
      </c>
      <c r="G2326" s="127"/>
      <c r="H2326" s="335" t="s">
        <v>5724</v>
      </c>
      <c r="I2326" s="128">
        <v>50</v>
      </c>
      <c r="J2326" s="128">
        <v>0</v>
      </c>
      <c r="K2326" s="129">
        <f t="shared" si="36"/>
        <v>50</v>
      </c>
      <c r="L2326" s="130" t="s">
        <v>1420</v>
      </c>
    </row>
    <row r="2327" spans="1:12" ht="33.75">
      <c r="A2327" s="334">
        <v>513</v>
      </c>
      <c r="B2327" s="125" t="str">
        <f>+VLOOKUP(A2327,'[1]LISTA FILTRADO'!$A$2:$B$620,2,FALSE)</f>
        <v>Yacimientos Petrolíferos Fiscales Bolivianos</v>
      </c>
      <c r="C2327" s="126">
        <v>42844</v>
      </c>
      <c r="D2327" s="126" t="s">
        <v>5725</v>
      </c>
      <c r="E2327" s="127" t="s">
        <v>15</v>
      </c>
      <c r="F2327" s="127">
        <v>426661</v>
      </c>
      <c r="G2327" s="127"/>
      <c r="H2327" s="335" t="s">
        <v>5726</v>
      </c>
      <c r="I2327" s="128">
        <v>50</v>
      </c>
      <c r="J2327" s="128">
        <v>0</v>
      </c>
      <c r="K2327" s="129">
        <f t="shared" si="36"/>
        <v>50</v>
      </c>
      <c r="L2327" s="130" t="s">
        <v>1420</v>
      </c>
    </row>
    <row r="2328" spans="1:12" ht="22.5">
      <c r="A2328" s="334">
        <v>513</v>
      </c>
      <c r="B2328" s="125" t="str">
        <f>+VLOOKUP(A2328,'[1]LISTA FILTRADO'!$A$2:$B$620,2,FALSE)</f>
        <v>Yacimientos Petrolíferos Fiscales Bolivianos</v>
      </c>
      <c r="C2328" s="126">
        <v>42844</v>
      </c>
      <c r="D2328" s="126" t="s">
        <v>5727</v>
      </c>
      <c r="E2328" s="127" t="s">
        <v>15</v>
      </c>
      <c r="F2328" s="127">
        <v>426663</v>
      </c>
      <c r="G2328" s="127"/>
      <c r="H2328" s="335" t="s">
        <v>5728</v>
      </c>
      <c r="I2328" s="128">
        <v>50</v>
      </c>
      <c r="J2328" s="128">
        <v>0</v>
      </c>
      <c r="K2328" s="129">
        <f t="shared" si="36"/>
        <v>50</v>
      </c>
      <c r="L2328" s="130" t="s">
        <v>1420</v>
      </c>
    </row>
    <row r="2329" spans="1:12" ht="45">
      <c r="A2329" s="334">
        <v>526</v>
      </c>
      <c r="B2329" s="125" t="str">
        <f>+VLOOKUP(A2329,'[1]LISTA FILTRADO'!$A$2:$B$620,2,FALSE)</f>
        <v>Bolivia Tv</v>
      </c>
      <c r="C2329" s="126">
        <v>42844</v>
      </c>
      <c r="D2329" s="126" t="s">
        <v>5729</v>
      </c>
      <c r="E2329" s="127" t="s">
        <v>15</v>
      </c>
      <c r="F2329" s="127">
        <v>2116</v>
      </c>
      <c r="G2329" s="127"/>
      <c r="H2329" s="335" t="s">
        <v>5730</v>
      </c>
      <c r="I2329" s="128">
        <v>486.78</v>
      </c>
      <c r="J2329" s="128">
        <v>0</v>
      </c>
      <c r="K2329" s="129">
        <f t="shared" si="36"/>
        <v>486.78</v>
      </c>
      <c r="L2329" s="130" t="s">
        <v>1420</v>
      </c>
    </row>
    <row r="2330" spans="1:12" ht="45">
      <c r="A2330" s="334">
        <v>526</v>
      </c>
      <c r="B2330" s="125" t="str">
        <f>+VLOOKUP(A2330,'[1]LISTA FILTRADO'!$A$2:$B$620,2,FALSE)</f>
        <v>Bolivia Tv</v>
      </c>
      <c r="C2330" s="126">
        <v>42844</v>
      </c>
      <c r="D2330" s="126" t="s">
        <v>5731</v>
      </c>
      <c r="E2330" s="127" t="s">
        <v>15</v>
      </c>
      <c r="F2330" s="127">
        <v>2117</v>
      </c>
      <c r="G2330" s="127"/>
      <c r="H2330" s="335" t="s">
        <v>5732</v>
      </c>
      <c r="I2330" s="128">
        <v>486.78</v>
      </c>
      <c r="J2330" s="128">
        <v>0</v>
      </c>
      <c r="K2330" s="129">
        <f t="shared" si="36"/>
        <v>486.78</v>
      </c>
      <c r="L2330" s="130" t="s">
        <v>1420</v>
      </c>
    </row>
    <row r="2331" spans="1:12" ht="45">
      <c r="A2331" s="334">
        <v>526</v>
      </c>
      <c r="B2331" s="125" t="str">
        <f>+VLOOKUP(A2331,'[1]LISTA FILTRADO'!$A$2:$B$620,2,FALSE)</f>
        <v>Bolivia Tv</v>
      </c>
      <c r="C2331" s="126">
        <v>42844</v>
      </c>
      <c r="D2331" s="126" t="s">
        <v>5733</v>
      </c>
      <c r="E2331" s="127" t="s">
        <v>15</v>
      </c>
      <c r="F2331" s="127">
        <v>2114</v>
      </c>
      <c r="G2331" s="127"/>
      <c r="H2331" s="335" t="s">
        <v>5734</v>
      </c>
      <c r="I2331" s="128">
        <v>376.47</v>
      </c>
      <c r="J2331" s="128">
        <v>0</v>
      </c>
      <c r="K2331" s="129">
        <f t="shared" si="36"/>
        <v>376.47</v>
      </c>
      <c r="L2331" s="130" t="s">
        <v>1420</v>
      </c>
    </row>
    <row r="2332" spans="1:12" ht="45">
      <c r="A2332" s="334">
        <v>526</v>
      </c>
      <c r="B2332" s="125" t="str">
        <f>+VLOOKUP(A2332,'[1]LISTA FILTRADO'!$A$2:$B$620,2,FALSE)</f>
        <v>Bolivia Tv</v>
      </c>
      <c r="C2332" s="126">
        <v>42844</v>
      </c>
      <c r="D2332" s="126" t="s">
        <v>5735</v>
      </c>
      <c r="E2332" s="127" t="s">
        <v>15</v>
      </c>
      <c r="F2332" s="127">
        <v>2115</v>
      </c>
      <c r="G2332" s="127"/>
      <c r="H2332" s="335" t="s">
        <v>5736</v>
      </c>
      <c r="I2332" s="128">
        <v>376.47</v>
      </c>
      <c r="J2332" s="128">
        <v>0</v>
      </c>
      <c r="K2332" s="129">
        <f t="shared" si="36"/>
        <v>376.47</v>
      </c>
      <c r="L2332" s="130" t="s">
        <v>1420</v>
      </c>
    </row>
    <row r="2333" spans="1:12" ht="45">
      <c r="A2333" s="334">
        <v>10</v>
      </c>
      <c r="B2333" s="125" t="str">
        <f>+VLOOKUP(A2333,'[1]LISTA FILTRADO'!$A$2:$B$620,2,FALSE)</f>
        <v>Ministerio De Relaciones Exteriores</v>
      </c>
      <c r="C2333" s="126">
        <v>42844</v>
      </c>
      <c r="D2333" s="126" t="s">
        <v>5737</v>
      </c>
      <c r="E2333" s="127" t="s">
        <v>15</v>
      </c>
      <c r="F2333" s="127">
        <v>2113</v>
      </c>
      <c r="G2333" s="127"/>
      <c r="H2333" s="335" t="s">
        <v>5738</v>
      </c>
      <c r="I2333" s="128">
        <v>453.16</v>
      </c>
      <c r="J2333" s="128">
        <v>0</v>
      </c>
      <c r="K2333" s="129">
        <f t="shared" si="36"/>
        <v>453.16</v>
      </c>
      <c r="L2333" s="130" t="s">
        <v>1420</v>
      </c>
    </row>
    <row r="2334" spans="1:12" ht="45">
      <c r="A2334" s="334">
        <v>10</v>
      </c>
      <c r="B2334" s="125" t="str">
        <f>+VLOOKUP(A2334,'[1]LISTA FILTRADO'!$A$2:$B$620,2,FALSE)</f>
        <v>Ministerio De Relaciones Exteriores</v>
      </c>
      <c r="C2334" s="126">
        <v>42844</v>
      </c>
      <c r="D2334" s="126" t="s">
        <v>5739</v>
      </c>
      <c r="E2334" s="127" t="s">
        <v>15</v>
      </c>
      <c r="F2334" s="127">
        <v>2112</v>
      </c>
      <c r="G2334" s="127"/>
      <c r="H2334" s="335" t="s">
        <v>5740</v>
      </c>
      <c r="I2334" s="128">
        <v>350.26</v>
      </c>
      <c r="J2334" s="128">
        <v>0</v>
      </c>
      <c r="K2334" s="129">
        <f t="shared" si="36"/>
        <v>350.26</v>
      </c>
      <c r="L2334" s="130" t="s">
        <v>1420</v>
      </c>
    </row>
    <row r="2335" spans="1:12" ht="33.75">
      <c r="A2335" s="334">
        <v>513</v>
      </c>
      <c r="B2335" s="125" t="str">
        <f>+VLOOKUP(A2335,'[1]LISTA FILTRADO'!$A$2:$B$620,2,FALSE)</f>
        <v>Yacimientos Petrolíferos Fiscales Bolivianos</v>
      </c>
      <c r="C2335" s="126">
        <v>42844</v>
      </c>
      <c r="D2335" s="126" t="s">
        <v>5741</v>
      </c>
      <c r="E2335" s="127" t="s">
        <v>15</v>
      </c>
      <c r="F2335" s="127">
        <v>427390</v>
      </c>
      <c r="G2335" s="127"/>
      <c r="H2335" s="335" t="s">
        <v>5530</v>
      </c>
      <c r="I2335" s="128">
        <v>50</v>
      </c>
      <c r="J2335" s="128">
        <v>0</v>
      </c>
      <c r="K2335" s="129">
        <f t="shared" si="36"/>
        <v>50</v>
      </c>
      <c r="L2335" s="130" t="s">
        <v>1420</v>
      </c>
    </row>
    <row r="2336" spans="1:12" ht="33.75">
      <c r="A2336" s="334">
        <v>513</v>
      </c>
      <c r="B2336" s="125" t="str">
        <f>+VLOOKUP(A2336,'[1]LISTA FILTRADO'!$A$2:$B$620,2,FALSE)</f>
        <v>Yacimientos Petrolíferos Fiscales Bolivianos</v>
      </c>
      <c r="C2336" s="126">
        <v>42844</v>
      </c>
      <c r="D2336" s="126" t="s">
        <v>5742</v>
      </c>
      <c r="E2336" s="127" t="s">
        <v>15</v>
      </c>
      <c r="F2336" s="127">
        <v>427532</v>
      </c>
      <c r="G2336" s="127"/>
      <c r="H2336" s="335" t="s">
        <v>5743</v>
      </c>
      <c r="I2336" s="128">
        <v>50</v>
      </c>
      <c r="J2336" s="128">
        <v>0</v>
      </c>
      <c r="K2336" s="129">
        <f t="shared" si="36"/>
        <v>50</v>
      </c>
      <c r="L2336" s="130" t="s">
        <v>1420</v>
      </c>
    </row>
    <row r="2337" spans="1:12" ht="33.75">
      <c r="A2337" s="334">
        <v>513</v>
      </c>
      <c r="B2337" s="125" t="str">
        <f>+VLOOKUP(A2337,'[1]LISTA FILTRADO'!$A$2:$B$620,2,FALSE)</f>
        <v>Yacimientos Petrolíferos Fiscales Bolivianos</v>
      </c>
      <c r="C2337" s="126">
        <v>42844</v>
      </c>
      <c r="D2337" s="126" t="s">
        <v>5744</v>
      </c>
      <c r="E2337" s="127" t="s">
        <v>15</v>
      </c>
      <c r="F2337" s="127">
        <v>427534</v>
      </c>
      <c r="G2337" s="127"/>
      <c r="H2337" s="335" t="s">
        <v>5745</v>
      </c>
      <c r="I2337" s="128">
        <v>50</v>
      </c>
      <c r="J2337" s="128">
        <v>0</v>
      </c>
      <c r="K2337" s="129">
        <f t="shared" si="36"/>
        <v>50</v>
      </c>
      <c r="L2337" s="130" t="s">
        <v>1420</v>
      </c>
    </row>
    <row r="2338" spans="1:12" ht="22.5">
      <c r="A2338" s="334">
        <v>513</v>
      </c>
      <c r="B2338" s="125" t="str">
        <f>+VLOOKUP(A2338,'[1]LISTA FILTRADO'!$A$2:$B$620,2,FALSE)</f>
        <v>Yacimientos Petrolíferos Fiscales Bolivianos</v>
      </c>
      <c r="C2338" s="126">
        <v>42844</v>
      </c>
      <c r="D2338" s="126" t="s">
        <v>5746</v>
      </c>
      <c r="E2338" s="127" t="s">
        <v>15</v>
      </c>
      <c r="F2338" s="127">
        <v>427536</v>
      </c>
      <c r="G2338" s="127"/>
      <c r="H2338" s="335" t="s">
        <v>5747</v>
      </c>
      <c r="I2338" s="128">
        <v>50</v>
      </c>
      <c r="J2338" s="128">
        <v>0</v>
      </c>
      <c r="K2338" s="129">
        <f t="shared" si="36"/>
        <v>50</v>
      </c>
      <c r="L2338" s="130" t="s">
        <v>1420</v>
      </c>
    </row>
    <row r="2339" spans="1:12" ht="33.75">
      <c r="A2339" s="334" t="s">
        <v>626</v>
      </c>
      <c r="B2339" s="125" t="str">
        <f>+VLOOKUP(A2339,'[1]LISTA FILTRADO'!$A$2:$B$620,2,FALSE)</f>
        <v>Dirección General De Programación Y Operaciones Del Tesoro</v>
      </c>
      <c r="C2339" s="126">
        <v>42845</v>
      </c>
      <c r="D2339" s="126" t="s">
        <v>5749</v>
      </c>
      <c r="E2339" s="127" t="s">
        <v>6</v>
      </c>
      <c r="F2339" s="127">
        <v>827310</v>
      </c>
      <c r="G2339" s="127"/>
      <c r="H2339" s="335" t="s">
        <v>5750</v>
      </c>
      <c r="I2339" s="128">
        <v>0</v>
      </c>
      <c r="J2339" s="128">
        <v>1075.51</v>
      </c>
      <c r="K2339" s="129">
        <f t="shared" si="36"/>
        <v>1075.51</v>
      </c>
      <c r="L2339" s="130" t="s">
        <v>1420</v>
      </c>
    </row>
    <row r="2340" spans="1:12" ht="45">
      <c r="A2340" s="334">
        <v>513</v>
      </c>
      <c r="B2340" s="125" t="str">
        <f>+VLOOKUP(A2340,'[1]LISTA FILTRADO'!$A$2:$B$620,2,FALSE)</f>
        <v>Yacimientos Petrolíferos Fiscales Bolivianos</v>
      </c>
      <c r="C2340" s="126">
        <v>42845</v>
      </c>
      <c r="D2340" s="126" t="s">
        <v>5751</v>
      </c>
      <c r="E2340" s="127" t="s">
        <v>15</v>
      </c>
      <c r="F2340" s="127">
        <v>2118</v>
      </c>
      <c r="G2340" s="127"/>
      <c r="H2340" s="335" t="s">
        <v>5752</v>
      </c>
      <c r="I2340" s="128">
        <v>542.54999999999995</v>
      </c>
      <c r="J2340" s="128">
        <v>0</v>
      </c>
      <c r="K2340" s="129">
        <f t="shared" si="36"/>
        <v>542.54999999999995</v>
      </c>
      <c r="L2340" s="130" t="s">
        <v>1420</v>
      </c>
    </row>
    <row r="2341" spans="1:12" ht="22.5">
      <c r="A2341" s="334">
        <v>273</v>
      </c>
      <c r="B2341" s="125" t="str">
        <f>+VLOOKUP(A2341,'[1]LISTA FILTRADO'!$A$2:$B$620,2,FALSE)</f>
        <v>Direc. Dptal. De Educación Pando</v>
      </c>
      <c r="C2341" s="126">
        <v>42846</v>
      </c>
      <c r="D2341" s="126" t="s">
        <v>5753</v>
      </c>
      <c r="E2341" s="127" t="s">
        <v>6</v>
      </c>
      <c r="F2341" s="127">
        <v>827469</v>
      </c>
      <c r="G2341" s="127"/>
      <c r="H2341" s="335" t="s">
        <v>5754</v>
      </c>
      <c r="I2341" s="128">
        <v>0</v>
      </c>
      <c r="J2341" s="128">
        <v>147892</v>
      </c>
      <c r="K2341" s="129">
        <f t="shared" si="36"/>
        <v>147892</v>
      </c>
      <c r="L2341" s="130" t="s">
        <v>1420</v>
      </c>
    </row>
    <row r="2342" spans="1:12" ht="33.75">
      <c r="A2342" s="334" t="s">
        <v>627</v>
      </c>
      <c r="B2342" s="125" t="str">
        <f>+VLOOKUP(A2342,'[1]LISTA FILTRADO'!$A$2:$B$620,2,FALSE)</f>
        <v>Dirección General De Crédito Público</v>
      </c>
      <c r="C2342" s="126">
        <v>42846</v>
      </c>
      <c r="D2342" s="126" t="s">
        <v>5755</v>
      </c>
      <c r="E2342" s="127" t="s">
        <v>6</v>
      </c>
      <c r="F2342" s="127">
        <v>827710</v>
      </c>
      <c r="G2342" s="127"/>
      <c r="H2342" s="335" t="s">
        <v>5756</v>
      </c>
      <c r="I2342" s="128">
        <v>0</v>
      </c>
      <c r="J2342" s="128">
        <v>20000</v>
      </c>
      <c r="K2342" s="129">
        <f t="shared" si="36"/>
        <v>20000</v>
      </c>
      <c r="L2342" s="130" t="s">
        <v>1420</v>
      </c>
    </row>
    <row r="2343" spans="1:12" ht="33.75">
      <c r="A2343" s="334" t="s">
        <v>626</v>
      </c>
      <c r="B2343" s="125" t="str">
        <f>+VLOOKUP(A2343,'[1]LISTA FILTRADO'!$A$2:$B$620,2,FALSE)</f>
        <v>Dirección General De Programación Y Operaciones Del Tesoro</v>
      </c>
      <c r="C2343" s="126">
        <v>42846</v>
      </c>
      <c r="D2343" s="126" t="s">
        <v>5757</v>
      </c>
      <c r="E2343" s="127" t="s">
        <v>6</v>
      </c>
      <c r="F2343" s="127">
        <v>827818</v>
      </c>
      <c r="G2343" s="127"/>
      <c r="H2343" s="335" t="s">
        <v>5758</v>
      </c>
      <c r="I2343" s="128">
        <v>0</v>
      </c>
      <c r="J2343" s="128">
        <v>205717.76000000001</v>
      </c>
      <c r="K2343" s="129">
        <f t="shared" si="36"/>
        <v>205717.76000000001</v>
      </c>
      <c r="L2343" s="130" t="s">
        <v>1420</v>
      </c>
    </row>
    <row r="2344" spans="1:12" ht="45">
      <c r="A2344" s="334" t="s">
        <v>626</v>
      </c>
      <c r="B2344" s="125" t="str">
        <f>+VLOOKUP(A2344,'[1]LISTA FILTRADO'!$A$2:$B$620,2,FALSE)</f>
        <v>Dirección General De Programación Y Operaciones Del Tesoro</v>
      </c>
      <c r="C2344" s="126">
        <v>42846</v>
      </c>
      <c r="D2344" s="126" t="s">
        <v>5759</v>
      </c>
      <c r="E2344" s="127" t="s">
        <v>11</v>
      </c>
      <c r="F2344" s="127">
        <v>885477</v>
      </c>
      <c r="G2344" s="127"/>
      <c r="H2344" s="335" t="s">
        <v>5760</v>
      </c>
      <c r="I2344" s="128">
        <v>50</v>
      </c>
      <c r="J2344" s="128">
        <v>0</v>
      </c>
      <c r="K2344" s="129">
        <f t="shared" si="36"/>
        <v>50</v>
      </c>
      <c r="L2344" s="130" t="s">
        <v>1420</v>
      </c>
    </row>
    <row r="2345" spans="1:12" ht="45">
      <c r="A2345" s="334">
        <v>513</v>
      </c>
      <c r="B2345" s="125" t="str">
        <f>+VLOOKUP(A2345,'[1]LISTA FILTRADO'!$A$2:$B$620,2,FALSE)</f>
        <v>Yacimientos Petrolíferos Fiscales Bolivianos</v>
      </c>
      <c r="C2345" s="126">
        <v>42846</v>
      </c>
      <c r="D2345" s="126" t="s">
        <v>5761</v>
      </c>
      <c r="E2345" s="127" t="s">
        <v>13</v>
      </c>
      <c r="F2345" s="127">
        <v>885483</v>
      </c>
      <c r="G2345" s="127"/>
      <c r="H2345" s="335" t="s">
        <v>5762</v>
      </c>
      <c r="I2345" s="128">
        <v>84703.2</v>
      </c>
      <c r="J2345" s="128">
        <v>0</v>
      </c>
      <c r="K2345" s="129">
        <f t="shared" si="36"/>
        <v>84703.2</v>
      </c>
      <c r="L2345" s="130" t="s">
        <v>1420</v>
      </c>
    </row>
    <row r="2346" spans="1:12" ht="45">
      <c r="A2346" s="334">
        <v>25</v>
      </c>
      <c r="B2346" s="125" t="str">
        <f>+VLOOKUP(A2346,'[1]LISTA FILTRADO'!$A$2:$B$620,2,FALSE)</f>
        <v>Ministerio De La Presidencia</v>
      </c>
      <c r="C2346" s="126">
        <v>42846</v>
      </c>
      <c r="D2346" s="126" t="s">
        <v>5763</v>
      </c>
      <c r="E2346" s="127" t="s">
        <v>15</v>
      </c>
      <c r="F2346" s="127">
        <v>2125</v>
      </c>
      <c r="G2346" s="127"/>
      <c r="H2346" s="335" t="s">
        <v>5764</v>
      </c>
      <c r="I2346" s="128">
        <v>50</v>
      </c>
      <c r="J2346" s="128">
        <v>0</v>
      </c>
      <c r="K2346" s="129">
        <f t="shared" si="36"/>
        <v>50</v>
      </c>
      <c r="L2346" s="130" t="s">
        <v>1420</v>
      </c>
    </row>
    <row r="2347" spans="1:12" ht="22.5">
      <c r="A2347" s="334">
        <v>513</v>
      </c>
      <c r="B2347" s="125" t="str">
        <f>+VLOOKUP(A2347,'[1]LISTA FILTRADO'!$A$2:$B$620,2,FALSE)</f>
        <v>Yacimientos Petrolíferos Fiscales Bolivianos</v>
      </c>
      <c r="C2347" s="126">
        <v>42846</v>
      </c>
      <c r="D2347" s="126" t="s">
        <v>5765</v>
      </c>
      <c r="E2347" s="127" t="s">
        <v>15</v>
      </c>
      <c r="F2347" s="127">
        <v>428877</v>
      </c>
      <c r="G2347" s="127"/>
      <c r="H2347" s="335" t="s">
        <v>1310</v>
      </c>
      <c r="I2347" s="128">
        <v>50</v>
      </c>
      <c r="J2347" s="128">
        <v>0</v>
      </c>
      <c r="K2347" s="129">
        <f t="shared" si="36"/>
        <v>50</v>
      </c>
      <c r="L2347" s="130" t="s">
        <v>1420</v>
      </c>
    </row>
    <row r="2348" spans="1:12" ht="45">
      <c r="A2348" s="334">
        <v>526</v>
      </c>
      <c r="B2348" s="125" t="str">
        <f>+VLOOKUP(A2348,'[1]LISTA FILTRADO'!$A$2:$B$620,2,FALSE)</f>
        <v>Bolivia Tv</v>
      </c>
      <c r="C2348" s="126">
        <v>42846</v>
      </c>
      <c r="D2348" s="126" t="s">
        <v>5767</v>
      </c>
      <c r="E2348" s="127" t="s">
        <v>15</v>
      </c>
      <c r="F2348" s="127">
        <v>2128</v>
      </c>
      <c r="G2348" s="127"/>
      <c r="H2348" s="335" t="s">
        <v>5768</v>
      </c>
      <c r="I2348" s="128">
        <v>486.78</v>
      </c>
      <c r="J2348" s="128">
        <v>0</v>
      </c>
      <c r="K2348" s="129">
        <f t="shared" si="36"/>
        <v>486.78</v>
      </c>
      <c r="L2348" s="130" t="s">
        <v>1420</v>
      </c>
    </row>
    <row r="2349" spans="1:12" ht="45">
      <c r="A2349" s="334">
        <v>526</v>
      </c>
      <c r="B2349" s="125" t="str">
        <f>+VLOOKUP(A2349,'[1]LISTA FILTRADO'!$A$2:$B$620,2,FALSE)</f>
        <v>Bolivia Tv</v>
      </c>
      <c r="C2349" s="126">
        <v>42846</v>
      </c>
      <c r="D2349" s="126" t="s">
        <v>5769</v>
      </c>
      <c r="E2349" s="127" t="s">
        <v>15</v>
      </c>
      <c r="F2349" s="127">
        <v>2129</v>
      </c>
      <c r="G2349" s="127"/>
      <c r="H2349" s="335" t="s">
        <v>5770</v>
      </c>
      <c r="I2349" s="128">
        <v>376.47</v>
      </c>
      <c r="J2349" s="128">
        <v>0</v>
      </c>
      <c r="K2349" s="129">
        <f t="shared" si="36"/>
        <v>376.47</v>
      </c>
      <c r="L2349" s="130" t="s">
        <v>1420</v>
      </c>
    </row>
    <row r="2350" spans="1:12" ht="33.75">
      <c r="A2350" s="334">
        <v>35</v>
      </c>
      <c r="B2350" s="125" t="str">
        <f>+VLOOKUP(A2350,'[1]LISTA FILTRADO'!$A$2:$B$620,2,FALSE)</f>
        <v>Ministerio De Economía Y Finanzas Públicas</v>
      </c>
      <c r="C2350" s="126">
        <v>42849</v>
      </c>
      <c r="D2350" s="126" t="s">
        <v>5771</v>
      </c>
      <c r="E2350" s="127" t="s">
        <v>1469</v>
      </c>
      <c r="F2350" s="127">
        <v>13288080</v>
      </c>
      <c r="G2350" s="127"/>
      <c r="H2350" s="335" t="s">
        <v>5772</v>
      </c>
      <c r="I2350" s="128">
        <v>0</v>
      </c>
      <c r="J2350" s="128">
        <v>7963.12</v>
      </c>
      <c r="K2350" s="129">
        <f t="shared" si="36"/>
        <v>7963.12</v>
      </c>
      <c r="L2350" s="130" t="s">
        <v>1420</v>
      </c>
    </row>
    <row r="2351" spans="1:12" ht="33.75">
      <c r="A2351" s="334" t="s">
        <v>627</v>
      </c>
      <c r="B2351" s="125" t="str">
        <f>+VLOOKUP(A2351,'[1]LISTA FILTRADO'!$A$2:$B$620,2,FALSE)</f>
        <v>Dirección General De Crédito Público</v>
      </c>
      <c r="C2351" s="126">
        <v>42849</v>
      </c>
      <c r="D2351" s="126" t="s">
        <v>5773</v>
      </c>
      <c r="E2351" s="127" t="s">
        <v>6</v>
      </c>
      <c r="F2351" s="127">
        <v>828415</v>
      </c>
      <c r="G2351" s="127"/>
      <c r="H2351" s="335" t="s">
        <v>5774</v>
      </c>
      <c r="I2351" s="128">
        <v>0</v>
      </c>
      <c r="J2351" s="128">
        <v>117000</v>
      </c>
      <c r="K2351" s="129">
        <f t="shared" si="36"/>
        <v>117000</v>
      </c>
      <c r="L2351" s="130" t="s">
        <v>1420</v>
      </c>
    </row>
    <row r="2352" spans="1:12" ht="33.75">
      <c r="A2352" s="334" t="s">
        <v>627</v>
      </c>
      <c r="B2352" s="125" t="str">
        <f>+VLOOKUP(A2352,'[1]LISTA FILTRADO'!$A$2:$B$620,2,FALSE)</f>
        <v>Dirección General De Crédito Público</v>
      </c>
      <c r="C2352" s="126">
        <v>42849</v>
      </c>
      <c r="D2352" s="126" t="s">
        <v>5775</v>
      </c>
      <c r="E2352" s="127" t="s">
        <v>6</v>
      </c>
      <c r="F2352" s="127">
        <v>828441</v>
      </c>
      <c r="G2352" s="127"/>
      <c r="H2352" s="335" t="s">
        <v>5776</v>
      </c>
      <c r="I2352" s="128">
        <v>0</v>
      </c>
      <c r="J2352" s="128">
        <v>2100</v>
      </c>
      <c r="K2352" s="129">
        <f t="shared" si="36"/>
        <v>2100</v>
      </c>
      <c r="L2352" s="130" t="s">
        <v>1420</v>
      </c>
    </row>
    <row r="2353" spans="1:12" ht="45">
      <c r="A2353" s="334" t="s">
        <v>626</v>
      </c>
      <c r="B2353" s="125" t="str">
        <f>+VLOOKUP(A2353,'[1]LISTA FILTRADO'!$A$2:$B$620,2,FALSE)</f>
        <v>Dirección General De Programación Y Operaciones Del Tesoro</v>
      </c>
      <c r="C2353" s="126">
        <v>42849</v>
      </c>
      <c r="D2353" s="126" t="s">
        <v>5777</v>
      </c>
      <c r="E2353" s="127" t="s">
        <v>11</v>
      </c>
      <c r="F2353" s="127">
        <v>885522</v>
      </c>
      <c r="G2353" s="127"/>
      <c r="H2353" s="335" t="s">
        <v>5778</v>
      </c>
      <c r="I2353" s="128">
        <v>50</v>
      </c>
      <c r="J2353" s="128">
        <v>0</v>
      </c>
      <c r="K2353" s="129">
        <f t="shared" si="36"/>
        <v>50</v>
      </c>
      <c r="L2353" s="130" t="s">
        <v>1420</v>
      </c>
    </row>
    <row r="2354" spans="1:12" ht="45">
      <c r="A2354" s="334">
        <v>513</v>
      </c>
      <c r="B2354" s="125" t="str">
        <f>+VLOOKUP(A2354,'[1]LISTA FILTRADO'!$A$2:$B$620,2,FALSE)</f>
        <v>Yacimientos Petrolíferos Fiscales Bolivianos</v>
      </c>
      <c r="C2354" s="126">
        <v>42849</v>
      </c>
      <c r="D2354" s="126" t="s">
        <v>5779</v>
      </c>
      <c r="E2354" s="127" t="s">
        <v>11</v>
      </c>
      <c r="F2354" s="127">
        <v>885625</v>
      </c>
      <c r="G2354" s="127"/>
      <c r="H2354" s="335" t="s">
        <v>5780</v>
      </c>
      <c r="I2354" s="128">
        <v>3000</v>
      </c>
      <c r="J2354" s="128">
        <v>0</v>
      </c>
      <c r="K2354" s="129">
        <f t="shared" si="36"/>
        <v>3000</v>
      </c>
      <c r="L2354" s="130" t="s">
        <v>1420</v>
      </c>
    </row>
    <row r="2355" spans="1:12" ht="33.75">
      <c r="A2355" s="334">
        <v>513</v>
      </c>
      <c r="B2355" s="125" t="str">
        <f>+VLOOKUP(A2355,'[1]LISTA FILTRADO'!$A$2:$B$620,2,FALSE)</f>
        <v>Yacimientos Petrolíferos Fiscales Bolivianos</v>
      </c>
      <c r="C2355" s="126">
        <v>42849</v>
      </c>
      <c r="D2355" s="126" t="s">
        <v>5781</v>
      </c>
      <c r="E2355" s="127" t="s">
        <v>15</v>
      </c>
      <c r="F2355" s="127">
        <v>430290</v>
      </c>
      <c r="G2355" s="127"/>
      <c r="H2355" s="335" t="s">
        <v>5782</v>
      </c>
      <c r="I2355" s="128">
        <v>50</v>
      </c>
      <c r="J2355" s="128">
        <v>0</v>
      </c>
      <c r="K2355" s="129">
        <f t="shared" si="36"/>
        <v>50</v>
      </c>
      <c r="L2355" s="130" t="s">
        <v>1420</v>
      </c>
    </row>
    <row r="2356" spans="1:12" ht="33.75">
      <c r="A2356" s="334">
        <v>513</v>
      </c>
      <c r="B2356" s="125" t="str">
        <f>+VLOOKUP(A2356,'[1]LISTA FILTRADO'!$A$2:$B$620,2,FALSE)</f>
        <v>Yacimientos Petrolíferos Fiscales Bolivianos</v>
      </c>
      <c r="C2356" s="126">
        <v>42849</v>
      </c>
      <c r="D2356" s="126" t="s">
        <v>5783</v>
      </c>
      <c r="E2356" s="127" t="s">
        <v>15</v>
      </c>
      <c r="F2356" s="127">
        <v>430293</v>
      </c>
      <c r="G2356" s="127"/>
      <c r="H2356" s="335" t="s">
        <v>5784</v>
      </c>
      <c r="I2356" s="128">
        <v>50</v>
      </c>
      <c r="J2356" s="128">
        <v>0</v>
      </c>
      <c r="K2356" s="129">
        <f t="shared" si="36"/>
        <v>50</v>
      </c>
      <c r="L2356" s="130" t="s">
        <v>1420</v>
      </c>
    </row>
    <row r="2357" spans="1:12" ht="45">
      <c r="A2357" s="334">
        <v>513</v>
      </c>
      <c r="B2357" s="125" t="str">
        <f>+VLOOKUP(A2357,'[1]LISTA FILTRADO'!$A$2:$B$620,2,FALSE)</f>
        <v>Yacimientos Petrolíferos Fiscales Bolivianos</v>
      </c>
      <c r="C2357" s="126">
        <v>42849</v>
      </c>
      <c r="D2357" s="126" t="s">
        <v>5785</v>
      </c>
      <c r="E2357" s="127" t="s">
        <v>15</v>
      </c>
      <c r="F2357" s="127">
        <v>2137</v>
      </c>
      <c r="G2357" s="127"/>
      <c r="H2357" s="335" t="s">
        <v>5786</v>
      </c>
      <c r="I2357" s="128">
        <v>404.04</v>
      </c>
      <c r="J2357" s="128">
        <v>0</v>
      </c>
      <c r="K2357" s="129">
        <f t="shared" si="36"/>
        <v>404.04</v>
      </c>
      <c r="L2357" s="130" t="s">
        <v>1420</v>
      </c>
    </row>
    <row r="2358" spans="1:12" ht="33.75">
      <c r="A2358" s="334" t="s">
        <v>627</v>
      </c>
      <c r="B2358" s="125" t="str">
        <f>+VLOOKUP(A2358,'[1]LISTA FILTRADO'!$A$2:$B$620,2,FALSE)</f>
        <v>Dirección General De Crédito Público</v>
      </c>
      <c r="C2358" s="126">
        <v>42849</v>
      </c>
      <c r="D2358" s="126" t="s">
        <v>5787</v>
      </c>
      <c r="E2358" s="127" t="s">
        <v>11</v>
      </c>
      <c r="F2358" s="127">
        <v>9196</v>
      </c>
      <c r="G2358" s="127"/>
      <c r="H2358" s="335" t="s">
        <v>5788</v>
      </c>
      <c r="I2358" s="128">
        <v>439.65</v>
      </c>
      <c r="J2358" s="128">
        <v>0</v>
      </c>
      <c r="K2358" s="129">
        <f t="shared" si="36"/>
        <v>439.65</v>
      </c>
      <c r="L2358" s="130" t="s">
        <v>1420</v>
      </c>
    </row>
    <row r="2359" spans="1:12" ht="33.75">
      <c r="A2359" s="334">
        <v>291</v>
      </c>
      <c r="B2359" s="125" t="str">
        <f>+VLOOKUP(A2359,'[1]LISTA FILTRADO'!$A$2:$B$620,2,FALSE)</f>
        <v>Administradora Boliviana De Carreteras</v>
      </c>
      <c r="C2359" s="126">
        <v>42849</v>
      </c>
      <c r="D2359" s="126" t="s">
        <v>5789</v>
      </c>
      <c r="E2359" s="127" t="s">
        <v>11</v>
      </c>
      <c r="F2359" s="127">
        <v>430849</v>
      </c>
      <c r="G2359" s="127"/>
      <c r="H2359" s="335" t="s">
        <v>5790</v>
      </c>
      <c r="I2359" s="128">
        <v>50</v>
      </c>
      <c r="J2359" s="128">
        <v>0</v>
      </c>
      <c r="K2359" s="129">
        <f t="shared" si="36"/>
        <v>50</v>
      </c>
      <c r="L2359" s="130" t="s">
        <v>1420</v>
      </c>
    </row>
    <row r="2360" spans="1:12" ht="33.75">
      <c r="A2360" s="334">
        <v>513</v>
      </c>
      <c r="B2360" s="125" t="str">
        <f>+VLOOKUP(A2360,'[1]LISTA FILTRADO'!$A$2:$B$620,2,FALSE)</f>
        <v>Yacimientos Petrolíferos Fiscales Bolivianos</v>
      </c>
      <c r="C2360" s="126">
        <v>42849</v>
      </c>
      <c r="D2360" s="126" t="s">
        <v>5791</v>
      </c>
      <c r="E2360" s="127" t="s">
        <v>1469</v>
      </c>
      <c r="F2360" s="127">
        <v>13276187</v>
      </c>
      <c r="G2360" s="127"/>
      <c r="H2360" s="335" t="s">
        <v>5792</v>
      </c>
      <c r="I2360" s="128">
        <v>21247.599999999999</v>
      </c>
      <c r="J2360" s="128">
        <v>0</v>
      </c>
      <c r="K2360" s="129">
        <f t="shared" si="36"/>
        <v>21247.599999999999</v>
      </c>
      <c r="L2360" s="130" t="s">
        <v>1420</v>
      </c>
    </row>
    <row r="2361" spans="1:12" ht="45">
      <c r="A2361" s="334">
        <v>47</v>
      </c>
      <c r="B2361" s="125" t="str">
        <f>+VLOOKUP(A2361,'[1]LISTA FILTRADO'!$A$2:$B$620,2,FALSE)</f>
        <v>Ministerio De Desarrollo Rural Y Tierras</v>
      </c>
      <c r="C2361" s="126">
        <v>42849</v>
      </c>
      <c r="D2361" s="126" t="s">
        <v>5793</v>
      </c>
      <c r="E2361" s="127" t="s">
        <v>1469</v>
      </c>
      <c r="F2361" s="127">
        <v>13246923</v>
      </c>
      <c r="G2361" s="127"/>
      <c r="H2361" s="335" t="s">
        <v>5794</v>
      </c>
      <c r="I2361" s="128">
        <v>19.850000000000001</v>
      </c>
      <c r="J2361" s="128">
        <v>0</v>
      </c>
      <c r="K2361" s="129">
        <f t="shared" si="36"/>
        <v>19.850000000000001</v>
      </c>
      <c r="L2361" s="130" t="s">
        <v>1420</v>
      </c>
    </row>
    <row r="2362" spans="1:12" ht="33.75">
      <c r="A2362" s="334" t="s">
        <v>627</v>
      </c>
      <c r="B2362" s="125" t="str">
        <f>+VLOOKUP(A2362,'[1]LISTA FILTRADO'!$A$2:$B$620,2,FALSE)</f>
        <v>Dirección General De Crédito Público</v>
      </c>
      <c r="C2362" s="126">
        <v>42850</v>
      </c>
      <c r="D2362" s="126" t="s">
        <v>5795</v>
      </c>
      <c r="E2362" s="127" t="s">
        <v>6</v>
      </c>
      <c r="F2362" s="127">
        <v>829015</v>
      </c>
      <c r="G2362" s="127"/>
      <c r="H2362" s="335" t="s">
        <v>5796</v>
      </c>
      <c r="I2362" s="128">
        <v>0</v>
      </c>
      <c r="J2362" s="128">
        <v>60000</v>
      </c>
      <c r="K2362" s="129">
        <f t="shared" si="36"/>
        <v>60000</v>
      </c>
      <c r="L2362" s="130" t="s">
        <v>1420</v>
      </c>
    </row>
    <row r="2363" spans="1:12" ht="22.5">
      <c r="A2363" s="334">
        <v>513</v>
      </c>
      <c r="B2363" s="125" t="str">
        <f>+VLOOKUP(A2363,'[1]LISTA FILTRADO'!$A$2:$B$620,2,FALSE)</f>
        <v>Yacimientos Petrolíferos Fiscales Bolivianos</v>
      </c>
      <c r="C2363" s="126">
        <v>42850</v>
      </c>
      <c r="D2363" s="126" t="s">
        <v>5797</v>
      </c>
      <c r="E2363" s="127" t="s">
        <v>1469</v>
      </c>
      <c r="F2363" s="127">
        <v>13319830</v>
      </c>
      <c r="G2363" s="127"/>
      <c r="H2363" s="335" t="s">
        <v>5798</v>
      </c>
      <c r="I2363" s="128">
        <v>70715.600000000006</v>
      </c>
      <c r="J2363" s="128">
        <v>0</v>
      </c>
      <c r="K2363" s="129">
        <f t="shared" si="36"/>
        <v>70715.600000000006</v>
      </c>
      <c r="L2363" s="130" t="s">
        <v>1420</v>
      </c>
    </row>
    <row r="2364" spans="1:12" ht="45">
      <c r="A2364" s="334">
        <v>513</v>
      </c>
      <c r="B2364" s="125" t="str">
        <f>+VLOOKUP(A2364,'[1]LISTA FILTRADO'!$A$2:$B$620,2,FALSE)</f>
        <v>Yacimientos Petrolíferos Fiscales Bolivianos</v>
      </c>
      <c r="C2364" s="126">
        <v>42850</v>
      </c>
      <c r="D2364" s="126" t="s">
        <v>5799</v>
      </c>
      <c r="E2364" s="127" t="s">
        <v>1469</v>
      </c>
      <c r="F2364" s="127">
        <v>13336948</v>
      </c>
      <c r="G2364" s="127"/>
      <c r="H2364" s="335" t="s">
        <v>5800</v>
      </c>
      <c r="I2364" s="128">
        <v>1466192.73</v>
      </c>
      <c r="J2364" s="128">
        <v>0</v>
      </c>
      <c r="K2364" s="129">
        <f t="shared" si="36"/>
        <v>1466192.73</v>
      </c>
      <c r="L2364" s="130" t="s">
        <v>1420</v>
      </c>
    </row>
    <row r="2365" spans="1:12" ht="45">
      <c r="A2365" s="334">
        <v>586</v>
      </c>
      <c r="B2365" s="125" t="str">
        <f>+VLOOKUP(A2365,'[1]LISTA FILTRADO'!$A$2:$B$620,2,FALSE)</f>
        <v>Empresa Azucarera San Buenaventura</v>
      </c>
      <c r="C2365" s="126">
        <v>42850</v>
      </c>
      <c r="D2365" s="126" t="s">
        <v>5801</v>
      </c>
      <c r="E2365" s="127" t="s">
        <v>11</v>
      </c>
      <c r="F2365" s="127">
        <v>885649</v>
      </c>
      <c r="G2365" s="127"/>
      <c r="H2365" s="335" t="s">
        <v>5802</v>
      </c>
      <c r="I2365" s="128">
        <v>454.81</v>
      </c>
      <c r="J2365" s="128">
        <v>0</v>
      </c>
      <c r="K2365" s="129">
        <f t="shared" si="36"/>
        <v>454.81</v>
      </c>
      <c r="L2365" s="130" t="s">
        <v>1420</v>
      </c>
    </row>
    <row r="2366" spans="1:12" ht="33.75">
      <c r="A2366" s="334">
        <v>513</v>
      </c>
      <c r="B2366" s="125" t="str">
        <f>+VLOOKUP(A2366,'[1]LISTA FILTRADO'!$A$2:$B$620,2,FALSE)</f>
        <v>Yacimientos Petrolíferos Fiscales Bolivianos</v>
      </c>
      <c r="C2366" s="126">
        <v>42850</v>
      </c>
      <c r="D2366" s="126" t="s">
        <v>5803</v>
      </c>
      <c r="E2366" s="127" t="s">
        <v>11</v>
      </c>
      <c r="F2366" s="127">
        <v>885749</v>
      </c>
      <c r="G2366" s="127"/>
      <c r="H2366" s="335" t="s">
        <v>5804</v>
      </c>
      <c r="I2366" s="128">
        <v>270</v>
      </c>
      <c r="J2366" s="128">
        <v>0</v>
      </c>
      <c r="K2366" s="129">
        <f t="shared" si="36"/>
        <v>270</v>
      </c>
      <c r="L2366" s="130" t="s">
        <v>1420</v>
      </c>
    </row>
    <row r="2367" spans="1:12" ht="22.5">
      <c r="A2367" s="334" t="s">
        <v>627</v>
      </c>
      <c r="B2367" s="125" t="str">
        <f>+VLOOKUP(A2367,'[1]LISTA FILTRADO'!$A$2:$B$620,2,FALSE)</f>
        <v>Dirección General De Crédito Público</v>
      </c>
      <c r="C2367" s="126">
        <v>42850</v>
      </c>
      <c r="D2367" s="126" t="s">
        <v>5805</v>
      </c>
      <c r="E2367" s="127" t="s">
        <v>13</v>
      </c>
      <c r="F2367" s="127">
        <v>45819</v>
      </c>
      <c r="G2367" s="127"/>
      <c r="H2367" s="335" t="s">
        <v>1278</v>
      </c>
      <c r="I2367" s="128">
        <v>523.67999999999995</v>
      </c>
      <c r="J2367" s="128">
        <v>0</v>
      </c>
      <c r="K2367" s="129">
        <f t="shared" si="36"/>
        <v>523.67999999999995</v>
      </c>
      <c r="L2367" s="130" t="s">
        <v>1420</v>
      </c>
    </row>
    <row r="2368" spans="1:12" ht="22.5">
      <c r="A2368" s="334" t="s">
        <v>627</v>
      </c>
      <c r="B2368" s="125" t="str">
        <f>+VLOOKUP(A2368,'[1]LISTA FILTRADO'!$A$2:$B$620,2,FALSE)</f>
        <v>Dirección General De Crédito Público</v>
      </c>
      <c r="C2368" s="126">
        <v>42850</v>
      </c>
      <c r="D2368" s="126" t="s">
        <v>5806</v>
      </c>
      <c r="E2368" s="127" t="s">
        <v>13</v>
      </c>
      <c r="F2368" s="127">
        <v>45822</v>
      </c>
      <c r="G2368" s="127"/>
      <c r="H2368" s="335" t="s">
        <v>1278</v>
      </c>
      <c r="I2368" s="128">
        <v>31.77</v>
      </c>
      <c r="J2368" s="128">
        <v>0</v>
      </c>
      <c r="K2368" s="129">
        <f t="shared" si="36"/>
        <v>31.77</v>
      </c>
      <c r="L2368" s="130" t="s">
        <v>1420</v>
      </c>
    </row>
    <row r="2369" spans="1:12" ht="22.5">
      <c r="A2369" s="334" t="s">
        <v>627</v>
      </c>
      <c r="B2369" s="125" t="str">
        <f>+VLOOKUP(A2369,'[1]LISTA FILTRADO'!$A$2:$B$620,2,FALSE)</f>
        <v>Dirección General De Crédito Público</v>
      </c>
      <c r="C2369" s="126">
        <v>42850</v>
      </c>
      <c r="D2369" s="126" t="s">
        <v>5807</v>
      </c>
      <c r="E2369" s="127" t="s">
        <v>13</v>
      </c>
      <c r="F2369" s="127">
        <v>45825</v>
      </c>
      <c r="G2369" s="127"/>
      <c r="H2369" s="335" t="s">
        <v>1278</v>
      </c>
      <c r="I2369" s="128">
        <v>358.31</v>
      </c>
      <c r="J2369" s="128">
        <v>0</v>
      </c>
      <c r="K2369" s="129">
        <f t="shared" si="36"/>
        <v>358.31</v>
      </c>
      <c r="L2369" s="130" t="s">
        <v>1420</v>
      </c>
    </row>
    <row r="2370" spans="1:12" ht="22.5">
      <c r="A2370" s="334" t="s">
        <v>627</v>
      </c>
      <c r="B2370" s="125" t="str">
        <f>+VLOOKUP(A2370,'[1]LISTA FILTRADO'!$A$2:$B$620,2,FALSE)</f>
        <v>Dirección General De Crédito Público</v>
      </c>
      <c r="C2370" s="126">
        <v>42850</v>
      </c>
      <c r="D2370" s="126" t="s">
        <v>5808</v>
      </c>
      <c r="E2370" s="127" t="s">
        <v>13</v>
      </c>
      <c r="F2370" s="127">
        <v>45828</v>
      </c>
      <c r="G2370" s="127"/>
      <c r="H2370" s="335" t="s">
        <v>1278</v>
      </c>
      <c r="I2370" s="128">
        <v>21.74</v>
      </c>
      <c r="J2370" s="128">
        <v>0</v>
      </c>
      <c r="K2370" s="129">
        <f t="shared" si="36"/>
        <v>21.74</v>
      </c>
      <c r="L2370" s="130" t="s">
        <v>1420</v>
      </c>
    </row>
    <row r="2371" spans="1:12" ht="22.5">
      <c r="A2371" s="334" t="s">
        <v>627</v>
      </c>
      <c r="B2371" s="125" t="str">
        <f>+VLOOKUP(A2371,'[1]LISTA FILTRADO'!$A$2:$B$620,2,FALSE)</f>
        <v>Dirección General De Crédito Público</v>
      </c>
      <c r="C2371" s="126">
        <v>42850</v>
      </c>
      <c r="D2371" s="126" t="s">
        <v>5809</v>
      </c>
      <c r="E2371" s="127" t="s">
        <v>13</v>
      </c>
      <c r="F2371" s="127">
        <v>45831</v>
      </c>
      <c r="G2371" s="127"/>
      <c r="H2371" s="335" t="s">
        <v>1278</v>
      </c>
      <c r="I2371" s="128">
        <v>192.94</v>
      </c>
      <c r="J2371" s="128">
        <v>0</v>
      </c>
      <c r="K2371" s="129">
        <f t="shared" si="36"/>
        <v>192.94</v>
      </c>
      <c r="L2371" s="130" t="s">
        <v>1420</v>
      </c>
    </row>
    <row r="2372" spans="1:12" ht="22.5">
      <c r="A2372" s="334" t="s">
        <v>627</v>
      </c>
      <c r="B2372" s="125" t="str">
        <f>+VLOOKUP(A2372,'[1]LISTA FILTRADO'!$A$2:$B$620,2,FALSE)</f>
        <v>Dirección General De Crédito Público</v>
      </c>
      <c r="C2372" s="126">
        <v>42850</v>
      </c>
      <c r="D2372" s="126" t="s">
        <v>5810</v>
      </c>
      <c r="E2372" s="127" t="s">
        <v>13</v>
      </c>
      <c r="F2372" s="127">
        <v>45834</v>
      </c>
      <c r="G2372" s="127"/>
      <c r="H2372" s="335" t="s">
        <v>1278</v>
      </c>
      <c r="I2372" s="128">
        <v>11.7</v>
      </c>
      <c r="J2372" s="128">
        <v>0</v>
      </c>
      <c r="K2372" s="129">
        <f t="shared" si="36"/>
        <v>11.7</v>
      </c>
      <c r="L2372" s="130" t="s">
        <v>1420</v>
      </c>
    </row>
    <row r="2373" spans="1:12" ht="33.75">
      <c r="A2373" s="334" t="s">
        <v>626</v>
      </c>
      <c r="B2373" s="125" t="str">
        <f>+VLOOKUP(A2373,'[1]LISTA FILTRADO'!$A$2:$B$620,2,FALSE)</f>
        <v>Dirección General De Programación Y Operaciones Del Tesoro</v>
      </c>
      <c r="C2373" s="126">
        <v>42850</v>
      </c>
      <c r="D2373" s="126" t="s">
        <v>5811</v>
      </c>
      <c r="E2373" s="127" t="s">
        <v>13</v>
      </c>
      <c r="F2373" s="127">
        <v>45835</v>
      </c>
      <c r="G2373" s="127"/>
      <c r="H2373" s="335" t="s">
        <v>1279</v>
      </c>
      <c r="I2373" s="128">
        <v>50</v>
      </c>
      <c r="J2373" s="128">
        <v>0</v>
      </c>
      <c r="K2373" s="129">
        <f t="shared" si="36"/>
        <v>50</v>
      </c>
      <c r="L2373" s="130" t="s">
        <v>1420</v>
      </c>
    </row>
    <row r="2374" spans="1:12" ht="33.75">
      <c r="A2374" s="334">
        <v>291</v>
      </c>
      <c r="B2374" s="125" t="str">
        <f>+VLOOKUP(A2374,'[1]LISTA FILTRADO'!$A$2:$B$620,2,FALSE)</f>
        <v>Administradora Boliviana De Carreteras</v>
      </c>
      <c r="C2374" s="126">
        <v>42850</v>
      </c>
      <c r="D2374" s="126" t="s">
        <v>5812</v>
      </c>
      <c r="E2374" s="127" t="s">
        <v>11</v>
      </c>
      <c r="F2374" s="127">
        <v>431495</v>
      </c>
      <c r="G2374" s="127"/>
      <c r="H2374" s="335" t="s">
        <v>5813</v>
      </c>
      <c r="I2374" s="128">
        <v>50</v>
      </c>
      <c r="J2374" s="128">
        <v>0</v>
      </c>
      <c r="K2374" s="129">
        <f t="shared" si="36"/>
        <v>50</v>
      </c>
      <c r="L2374" s="130" t="s">
        <v>1420</v>
      </c>
    </row>
    <row r="2375" spans="1:12" ht="45">
      <c r="A2375" s="334">
        <v>526</v>
      </c>
      <c r="B2375" s="125" t="str">
        <f>+VLOOKUP(A2375,'[1]LISTA FILTRADO'!$A$2:$B$620,2,FALSE)</f>
        <v>Bolivia Tv</v>
      </c>
      <c r="C2375" s="126">
        <v>42850</v>
      </c>
      <c r="D2375" s="126" t="s">
        <v>5814</v>
      </c>
      <c r="E2375" s="127" t="s">
        <v>15</v>
      </c>
      <c r="F2375" s="127">
        <v>2144</v>
      </c>
      <c r="G2375" s="127"/>
      <c r="H2375" s="335" t="s">
        <v>5815</v>
      </c>
      <c r="I2375" s="128">
        <v>486.78</v>
      </c>
      <c r="J2375" s="128">
        <v>0</v>
      </c>
      <c r="K2375" s="129">
        <f t="shared" si="36"/>
        <v>486.78</v>
      </c>
      <c r="L2375" s="130" t="s">
        <v>1420</v>
      </c>
    </row>
    <row r="2376" spans="1:12" ht="45">
      <c r="A2376" s="334">
        <v>513</v>
      </c>
      <c r="B2376" s="125" t="str">
        <f>+VLOOKUP(A2376,'[1]LISTA FILTRADO'!$A$2:$B$620,2,FALSE)</f>
        <v>Yacimientos Petrolíferos Fiscales Bolivianos</v>
      </c>
      <c r="C2376" s="126">
        <v>42850</v>
      </c>
      <c r="D2376" s="126" t="s">
        <v>5816</v>
      </c>
      <c r="E2376" s="127" t="s">
        <v>15</v>
      </c>
      <c r="F2376" s="127">
        <v>2145</v>
      </c>
      <c r="G2376" s="127"/>
      <c r="H2376" s="335" t="s">
        <v>5817</v>
      </c>
      <c r="I2376" s="128">
        <v>2988.55</v>
      </c>
      <c r="J2376" s="128">
        <v>0</v>
      </c>
      <c r="K2376" s="129">
        <f t="shared" si="36"/>
        <v>2988.55</v>
      </c>
      <c r="L2376" s="130" t="s">
        <v>1420</v>
      </c>
    </row>
    <row r="2377" spans="1:12" ht="45">
      <c r="A2377" s="334">
        <v>526</v>
      </c>
      <c r="B2377" s="125" t="str">
        <f>+VLOOKUP(A2377,'[1]LISTA FILTRADO'!$A$2:$B$620,2,FALSE)</f>
        <v>Bolivia Tv</v>
      </c>
      <c r="C2377" s="126">
        <v>42850</v>
      </c>
      <c r="D2377" s="126" t="s">
        <v>5818</v>
      </c>
      <c r="E2377" s="127" t="s">
        <v>15</v>
      </c>
      <c r="F2377" s="127">
        <v>2142</v>
      </c>
      <c r="G2377" s="127"/>
      <c r="H2377" s="335" t="s">
        <v>5819</v>
      </c>
      <c r="I2377" s="128">
        <v>376.47</v>
      </c>
      <c r="J2377" s="128">
        <v>0</v>
      </c>
      <c r="K2377" s="129">
        <f t="shared" ref="K2377:K2440" si="37">+I2377+J2377</f>
        <v>376.47</v>
      </c>
      <c r="L2377" s="130" t="s">
        <v>1420</v>
      </c>
    </row>
    <row r="2378" spans="1:12" ht="33.75">
      <c r="A2378" s="334">
        <v>291</v>
      </c>
      <c r="B2378" s="125" t="str">
        <f>+VLOOKUP(A2378,'[1]LISTA FILTRADO'!$A$2:$B$620,2,FALSE)</f>
        <v>Administradora Boliviana De Carreteras</v>
      </c>
      <c r="C2378" s="126">
        <v>42850</v>
      </c>
      <c r="D2378" s="126" t="s">
        <v>5820</v>
      </c>
      <c r="E2378" s="127" t="s">
        <v>11</v>
      </c>
      <c r="F2378" s="127">
        <v>431978</v>
      </c>
      <c r="G2378" s="127"/>
      <c r="H2378" s="335" t="s">
        <v>5821</v>
      </c>
      <c r="I2378" s="128">
        <v>50</v>
      </c>
      <c r="J2378" s="128">
        <v>0</v>
      </c>
      <c r="K2378" s="129">
        <f t="shared" si="37"/>
        <v>50</v>
      </c>
      <c r="L2378" s="130" t="s">
        <v>1420</v>
      </c>
    </row>
    <row r="2379" spans="1:12" ht="33.75">
      <c r="A2379" s="334">
        <v>513</v>
      </c>
      <c r="B2379" s="125" t="str">
        <f>+VLOOKUP(A2379,'[1]LISTA FILTRADO'!$A$2:$B$620,2,FALSE)</f>
        <v>Yacimientos Petrolíferos Fiscales Bolivianos</v>
      </c>
      <c r="C2379" s="126">
        <v>42850</v>
      </c>
      <c r="D2379" s="126" t="s">
        <v>5822</v>
      </c>
      <c r="E2379" s="127" t="s">
        <v>15</v>
      </c>
      <c r="F2379" s="127">
        <v>431980</v>
      </c>
      <c r="G2379" s="127"/>
      <c r="H2379" s="335" t="s">
        <v>5823</v>
      </c>
      <c r="I2379" s="128">
        <v>50</v>
      </c>
      <c r="J2379" s="128">
        <v>0</v>
      </c>
      <c r="K2379" s="129">
        <f t="shared" si="37"/>
        <v>50</v>
      </c>
      <c r="L2379" s="130" t="s">
        <v>1420</v>
      </c>
    </row>
    <row r="2380" spans="1:12" ht="22.5">
      <c r="A2380" s="334">
        <v>513</v>
      </c>
      <c r="B2380" s="125" t="str">
        <f>+VLOOKUP(A2380,'[1]LISTA FILTRADO'!$A$2:$B$620,2,FALSE)</f>
        <v>Yacimientos Petrolíferos Fiscales Bolivianos</v>
      </c>
      <c r="C2380" s="126">
        <v>42850</v>
      </c>
      <c r="D2380" s="126" t="s">
        <v>5824</v>
      </c>
      <c r="E2380" s="127" t="s">
        <v>1469</v>
      </c>
      <c r="F2380" s="127">
        <v>13319829</v>
      </c>
      <c r="G2380" s="127"/>
      <c r="H2380" s="335" t="s">
        <v>5825</v>
      </c>
      <c r="I2380" s="128">
        <v>2616</v>
      </c>
      <c r="J2380" s="128">
        <v>0</v>
      </c>
      <c r="K2380" s="129">
        <f t="shared" si="37"/>
        <v>2616</v>
      </c>
      <c r="L2380" s="130" t="s">
        <v>1420</v>
      </c>
    </row>
    <row r="2381" spans="1:12" ht="33.75">
      <c r="A2381" s="334" t="s">
        <v>627</v>
      </c>
      <c r="B2381" s="125" t="str">
        <f>+VLOOKUP(A2381,'[1]LISTA FILTRADO'!$A$2:$B$620,2,FALSE)</f>
        <v>Dirección General De Crédito Público</v>
      </c>
      <c r="C2381" s="126">
        <v>42851</v>
      </c>
      <c r="D2381" s="126" t="s">
        <v>5826</v>
      </c>
      <c r="E2381" s="127" t="s">
        <v>6</v>
      </c>
      <c r="F2381" s="127">
        <v>829567</v>
      </c>
      <c r="G2381" s="127"/>
      <c r="H2381" s="335" t="s">
        <v>5827</v>
      </c>
      <c r="I2381" s="128">
        <v>0</v>
      </c>
      <c r="J2381" s="128">
        <v>32000</v>
      </c>
      <c r="K2381" s="129">
        <f t="shared" si="37"/>
        <v>32000</v>
      </c>
      <c r="L2381" s="130" t="s">
        <v>1420</v>
      </c>
    </row>
    <row r="2382" spans="1:12" ht="33.75">
      <c r="A2382" s="334">
        <v>513</v>
      </c>
      <c r="B2382" s="125" t="str">
        <f>+VLOOKUP(A2382,'[1]LISTA FILTRADO'!$A$2:$B$620,2,FALSE)</f>
        <v>Yacimientos Petrolíferos Fiscales Bolivianos</v>
      </c>
      <c r="C2382" s="126">
        <v>42851</v>
      </c>
      <c r="D2382" s="126" t="s">
        <v>5828</v>
      </c>
      <c r="E2382" s="127" t="s">
        <v>11</v>
      </c>
      <c r="F2382" s="127">
        <v>885771</v>
      </c>
      <c r="G2382" s="127"/>
      <c r="H2382" s="335" t="s">
        <v>5829</v>
      </c>
      <c r="I2382" s="128">
        <v>50</v>
      </c>
      <c r="J2382" s="128">
        <v>0</v>
      </c>
      <c r="K2382" s="129">
        <f t="shared" si="37"/>
        <v>50</v>
      </c>
      <c r="L2382" s="130" t="s">
        <v>1420</v>
      </c>
    </row>
    <row r="2383" spans="1:12" ht="22.5">
      <c r="A2383" s="334">
        <v>513</v>
      </c>
      <c r="B2383" s="125" t="str">
        <f>+VLOOKUP(A2383,'[1]LISTA FILTRADO'!$A$2:$B$620,2,FALSE)</f>
        <v>Yacimientos Petrolíferos Fiscales Bolivianos</v>
      </c>
      <c r="C2383" s="126">
        <v>42851</v>
      </c>
      <c r="D2383" s="126" t="s">
        <v>5830</v>
      </c>
      <c r="E2383" s="127" t="s">
        <v>15</v>
      </c>
      <c r="F2383" s="127">
        <v>432469</v>
      </c>
      <c r="G2383" s="127"/>
      <c r="H2383" s="335" t="s">
        <v>5831</v>
      </c>
      <c r="I2383" s="128">
        <v>50</v>
      </c>
      <c r="J2383" s="128">
        <v>0</v>
      </c>
      <c r="K2383" s="129">
        <f t="shared" si="37"/>
        <v>50</v>
      </c>
      <c r="L2383" s="130" t="s">
        <v>1420</v>
      </c>
    </row>
    <row r="2384" spans="1:12" ht="33.75">
      <c r="A2384" s="334">
        <v>513</v>
      </c>
      <c r="B2384" s="125" t="str">
        <f>+VLOOKUP(A2384,'[1]LISTA FILTRADO'!$A$2:$B$620,2,FALSE)</f>
        <v>Yacimientos Petrolíferos Fiscales Bolivianos</v>
      </c>
      <c r="C2384" s="126">
        <v>42851</v>
      </c>
      <c r="D2384" s="126" t="s">
        <v>5832</v>
      </c>
      <c r="E2384" s="127" t="s">
        <v>15</v>
      </c>
      <c r="F2384" s="127">
        <v>432471</v>
      </c>
      <c r="G2384" s="127"/>
      <c r="H2384" s="335" t="s">
        <v>5833</v>
      </c>
      <c r="I2384" s="128">
        <v>50</v>
      </c>
      <c r="J2384" s="128">
        <v>0</v>
      </c>
      <c r="K2384" s="129">
        <f t="shared" si="37"/>
        <v>50</v>
      </c>
      <c r="L2384" s="130" t="s">
        <v>1420</v>
      </c>
    </row>
    <row r="2385" spans="1:12" ht="45">
      <c r="A2385" s="334">
        <v>513</v>
      </c>
      <c r="B2385" s="125" t="str">
        <f>+VLOOKUP(A2385,'[1]LISTA FILTRADO'!$A$2:$B$620,2,FALSE)</f>
        <v>Yacimientos Petrolíferos Fiscales Bolivianos</v>
      </c>
      <c r="C2385" s="126">
        <v>42851</v>
      </c>
      <c r="D2385" s="126" t="s">
        <v>5834</v>
      </c>
      <c r="E2385" s="127" t="s">
        <v>15</v>
      </c>
      <c r="F2385" s="127">
        <v>2150</v>
      </c>
      <c r="G2385" s="127"/>
      <c r="H2385" s="335" t="s">
        <v>5835</v>
      </c>
      <c r="I2385" s="128">
        <v>9894.31</v>
      </c>
      <c r="J2385" s="128">
        <v>0</v>
      </c>
      <c r="K2385" s="129">
        <f t="shared" si="37"/>
        <v>9894.31</v>
      </c>
      <c r="L2385" s="130" t="s">
        <v>1420</v>
      </c>
    </row>
    <row r="2386" spans="1:12" ht="33.75">
      <c r="A2386" s="334">
        <v>513</v>
      </c>
      <c r="B2386" s="125" t="str">
        <f>+VLOOKUP(A2386,'[1]LISTA FILTRADO'!$A$2:$B$620,2,FALSE)</f>
        <v>Yacimientos Petrolíferos Fiscales Bolivianos</v>
      </c>
      <c r="C2386" s="126">
        <v>42851</v>
      </c>
      <c r="D2386" s="126" t="s">
        <v>5836</v>
      </c>
      <c r="E2386" s="127" t="s">
        <v>15</v>
      </c>
      <c r="F2386" s="127">
        <v>433108</v>
      </c>
      <c r="G2386" s="127"/>
      <c r="H2386" s="335" t="s">
        <v>5837</v>
      </c>
      <c r="I2386" s="128">
        <v>50</v>
      </c>
      <c r="J2386" s="128">
        <v>0</v>
      </c>
      <c r="K2386" s="129">
        <f t="shared" si="37"/>
        <v>50</v>
      </c>
      <c r="L2386" s="130" t="s">
        <v>1420</v>
      </c>
    </row>
    <row r="2387" spans="1:12" ht="33.75">
      <c r="A2387" s="334" t="s">
        <v>626</v>
      </c>
      <c r="B2387" s="125" t="str">
        <f>+VLOOKUP(A2387,'[1]LISTA FILTRADO'!$A$2:$B$620,2,FALSE)</f>
        <v>Dirección General De Programación Y Operaciones Del Tesoro</v>
      </c>
      <c r="C2387" s="126">
        <v>42852</v>
      </c>
      <c r="D2387" s="126" t="s">
        <v>5838</v>
      </c>
      <c r="E2387" s="127" t="s">
        <v>6</v>
      </c>
      <c r="F2387" s="127">
        <v>433390</v>
      </c>
      <c r="G2387" s="127"/>
      <c r="H2387" s="335" t="s">
        <v>5839</v>
      </c>
      <c r="I2387" s="128">
        <v>0</v>
      </c>
      <c r="J2387" s="128">
        <v>28354.639999999999</v>
      </c>
      <c r="K2387" s="129">
        <f t="shared" si="37"/>
        <v>28354.639999999999</v>
      </c>
      <c r="L2387" s="130" t="s">
        <v>1420</v>
      </c>
    </row>
    <row r="2388" spans="1:12" ht="33.75">
      <c r="A2388" s="334" t="s">
        <v>626</v>
      </c>
      <c r="B2388" s="125" t="str">
        <f>+VLOOKUP(A2388,'[1]LISTA FILTRADO'!$A$2:$B$620,2,FALSE)</f>
        <v>Dirección General De Programación Y Operaciones Del Tesoro</v>
      </c>
      <c r="C2388" s="126">
        <v>42852</v>
      </c>
      <c r="D2388" s="126" t="s">
        <v>5840</v>
      </c>
      <c r="E2388" s="127" t="s">
        <v>6</v>
      </c>
      <c r="F2388" s="127">
        <v>830064</v>
      </c>
      <c r="G2388" s="127"/>
      <c r="H2388" s="335" t="s">
        <v>5841</v>
      </c>
      <c r="I2388" s="128">
        <v>0</v>
      </c>
      <c r="J2388" s="128">
        <v>3307.98</v>
      </c>
      <c r="K2388" s="129">
        <f t="shared" si="37"/>
        <v>3307.98</v>
      </c>
      <c r="L2388" s="130" t="s">
        <v>1420</v>
      </c>
    </row>
    <row r="2389" spans="1:12" ht="33.75">
      <c r="A2389" s="334">
        <v>291</v>
      </c>
      <c r="B2389" s="125" t="str">
        <f>+VLOOKUP(A2389,'[1]LISTA FILTRADO'!$A$2:$B$620,2,FALSE)</f>
        <v>Administradora Boliviana De Carreteras</v>
      </c>
      <c r="C2389" s="126">
        <v>42852</v>
      </c>
      <c r="D2389" s="126" t="s">
        <v>5842</v>
      </c>
      <c r="E2389" s="127" t="s">
        <v>13</v>
      </c>
      <c r="F2389" s="127">
        <v>886060</v>
      </c>
      <c r="G2389" s="127"/>
      <c r="H2389" s="335" t="s">
        <v>5843</v>
      </c>
      <c r="I2389" s="128">
        <v>113.87</v>
      </c>
      <c r="J2389" s="128">
        <v>0</v>
      </c>
      <c r="K2389" s="129">
        <f t="shared" si="37"/>
        <v>113.87</v>
      </c>
      <c r="L2389" s="130" t="s">
        <v>1420</v>
      </c>
    </row>
    <row r="2390" spans="1:12" ht="45">
      <c r="A2390" s="334">
        <v>291</v>
      </c>
      <c r="B2390" s="125" t="str">
        <f>+VLOOKUP(A2390,'[1]LISTA FILTRADO'!$A$2:$B$620,2,FALSE)</f>
        <v>Administradora Boliviana De Carreteras</v>
      </c>
      <c r="C2390" s="126">
        <v>42852</v>
      </c>
      <c r="D2390" s="126" t="s">
        <v>5844</v>
      </c>
      <c r="E2390" s="127" t="s">
        <v>11</v>
      </c>
      <c r="F2390" s="127">
        <v>886060</v>
      </c>
      <c r="G2390" s="127"/>
      <c r="H2390" s="335" t="s">
        <v>5845</v>
      </c>
      <c r="I2390" s="128">
        <v>50</v>
      </c>
      <c r="J2390" s="128">
        <v>0</v>
      </c>
      <c r="K2390" s="129">
        <f t="shared" si="37"/>
        <v>50</v>
      </c>
      <c r="L2390" s="130" t="s">
        <v>1420</v>
      </c>
    </row>
    <row r="2391" spans="1:12" ht="33.75">
      <c r="A2391" s="334">
        <v>10</v>
      </c>
      <c r="B2391" s="125" t="str">
        <f>+VLOOKUP(A2391,'[1]LISTA FILTRADO'!$A$2:$B$620,2,FALSE)</f>
        <v>Ministerio De Relaciones Exteriores</v>
      </c>
      <c r="C2391" s="126">
        <v>42852</v>
      </c>
      <c r="D2391" s="126" t="s">
        <v>5846</v>
      </c>
      <c r="E2391" s="127" t="s">
        <v>15</v>
      </c>
      <c r="F2391" s="127">
        <v>433391</v>
      </c>
      <c r="G2391" s="127"/>
      <c r="H2391" s="335" t="s">
        <v>5847</v>
      </c>
      <c r="I2391" s="128">
        <v>50</v>
      </c>
      <c r="J2391" s="128">
        <v>0</v>
      </c>
      <c r="K2391" s="129">
        <f t="shared" si="37"/>
        <v>50</v>
      </c>
      <c r="L2391" s="130" t="s">
        <v>1420</v>
      </c>
    </row>
    <row r="2392" spans="1:12" ht="22.5">
      <c r="A2392" s="334">
        <v>513</v>
      </c>
      <c r="B2392" s="125" t="str">
        <f>+VLOOKUP(A2392,'[1]LISTA FILTRADO'!$A$2:$B$620,2,FALSE)</f>
        <v>Yacimientos Petrolíferos Fiscales Bolivianos</v>
      </c>
      <c r="C2392" s="126">
        <v>42852</v>
      </c>
      <c r="D2392" s="126" t="s">
        <v>5848</v>
      </c>
      <c r="E2392" s="127" t="s">
        <v>15</v>
      </c>
      <c r="F2392" s="127">
        <v>433630</v>
      </c>
      <c r="G2392" s="127"/>
      <c r="H2392" s="335" t="s">
        <v>5849</v>
      </c>
      <c r="I2392" s="128">
        <v>50</v>
      </c>
      <c r="J2392" s="128">
        <v>0</v>
      </c>
      <c r="K2392" s="129">
        <f t="shared" si="37"/>
        <v>50</v>
      </c>
      <c r="L2392" s="130" t="s">
        <v>1420</v>
      </c>
    </row>
    <row r="2393" spans="1:12" ht="33.75">
      <c r="A2393" s="334">
        <v>513</v>
      </c>
      <c r="B2393" s="125" t="str">
        <f>+VLOOKUP(A2393,'[1]LISTA FILTRADO'!$A$2:$B$620,2,FALSE)</f>
        <v>Yacimientos Petrolíferos Fiscales Bolivianos</v>
      </c>
      <c r="C2393" s="126">
        <v>42852</v>
      </c>
      <c r="D2393" s="126" t="s">
        <v>5850</v>
      </c>
      <c r="E2393" s="127" t="s">
        <v>15</v>
      </c>
      <c r="F2393" s="127">
        <v>433644</v>
      </c>
      <c r="G2393" s="127"/>
      <c r="H2393" s="335" t="s">
        <v>5851</v>
      </c>
      <c r="I2393" s="128">
        <v>50</v>
      </c>
      <c r="J2393" s="128">
        <v>0</v>
      </c>
      <c r="K2393" s="129">
        <f t="shared" si="37"/>
        <v>50</v>
      </c>
      <c r="L2393" s="130" t="s">
        <v>1420</v>
      </c>
    </row>
    <row r="2394" spans="1:12" ht="22.5">
      <c r="A2394" s="334">
        <v>513</v>
      </c>
      <c r="B2394" s="125" t="str">
        <f>+VLOOKUP(A2394,'[1]LISTA FILTRADO'!$A$2:$B$620,2,FALSE)</f>
        <v>Yacimientos Petrolíferos Fiscales Bolivianos</v>
      </c>
      <c r="C2394" s="126">
        <v>42852</v>
      </c>
      <c r="D2394" s="126" t="s">
        <v>5852</v>
      </c>
      <c r="E2394" s="127" t="s">
        <v>15</v>
      </c>
      <c r="F2394" s="127">
        <v>434316</v>
      </c>
      <c r="G2394" s="127"/>
      <c r="H2394" s="335" t="s">
        <v>5561</v>
      </c>
      <c r="I2394" s="128">
        <v>50</v>
      </c>
      <c r="J2394" s="128">
        <v>0</v>
      </c>
      <c r="K2394" s="129">
        <f t="shared" si="37"/>
        <v>50</v>
      </c>
      <c r="L2394" s="130" t="s">
        <v>1420</v>
      </c>
    </row>
    <row r="2395" spans="1:12" ht="33.75">
      <c r="A2395" s="334">
        <v>513</v>
      </c>
      <c r="B2395" s="125" t="str">
        <f>+VLOOKUP(A2395,'[1]LISTA FILTRADO'!$A$2:$B$620,2,FALSE)</f>
        <v>Yacimientos Petrolíferos Fiscales Bolivianos</v>
      </c>
      <c r="C2395" s="126">
        <v>42852</v>
      </c>
      <c r="D2395" s="126" t="s">
        <v>5853</v>
      </c>
      <c r="E2395" s="127" t="s">
        <v>15</v>
      </c>
      <c r="F2395" s="127">
        <v>434318</v>
      </c>
      <c r="G2395" s="127"/>
      <c r="H2395" s="335" t="s">
        <v>5854</v>
      </c>
      <c r="I2395" s="128">
        <v>50</v>
      </c>
      <c r="J2395" s="128">
        <v>0</v>
      </c>
      <c r="K2395" s="129">
        <f t="shared" si="37"/>
        <v>50</v>
      </c>
      <c r="L2395" s="130" t="s">
        <v>1420</v>
      </c>
    </row>
    <row r="2396" spans="1:12" ht="22.5">
      <c r="A2396" s="334">
        <v>513</v>
      </c>
      <c r="B2396" s="125" t="str">
        <f>+VLOOKUP(A2396,'[1]LISTA FILTRADO'!$A$2:$B$620,2,FALSE)</f>
        <v>Yacimientos Petrolíferos Fiscales Bolivianos</v>
      </c>
      <c r="C2396" s="126">
        <v>42852</v>
      </c>
      <c r="D2396" s="126" t="s">
        <v>5855</v>
      </c>
      <c r="E2396" s="127" t="s">
        <v>15</v>
      </c>
      <c r="F2396" s="127">
        <v>434320</v>
      </c>
      <c r="G2396" s="127"/>
      <c r="H2396" s="335" t="s">
        <v>5747</v>
      </c>
      <c r="I2396" s="128">
        <v>50</v>
      </c>
      <c r="J2396" s="128">
        <v>0</v>
      </c>
      <c r="K2396" s="129">
        <f t="shared" si="37"/>
        <v>50</v>
      </c>
      <c r="L2396" s="130" t="s">
        <v>1420</v>
      </c>
    </row>
    <row r="2397" spans="1:12" ht="33.75">
      <c r="A2397" s="334">
        <v>291</v>
      </c>
      <c r="B2397" s="125" t="str">
        <f>+VLOOKUP(A2397,'[1]LISTA FILTRADO'!$A$2:$B$620,2,FALSE)</f>
        <v>Administradora Boliviana De Carreteras</v>
      </c>
      <c r="C2397" s="126">
        <v>42852</v>
      </c>
      <c r="D2397" s="126" t="s">
        <v>5856</v>
      </c>
      <c r="E2397" s="127" t="s">
        <v>11</v>
      </c>
      <c r="F2397" s="127">
        <v>434465</v>
      </c>
      <c r="G2397" s="127"/>
      <c r="H2397" s="335" t="s">
        <v>5857</v>
      </c>
      <c r="I2397" s="128">
        <v>50</v>
      </c>
      <c r="J2397" s="128">
        <v>0</v>
      </c>
      <c r="K2397" s="129">
        <f t="shared" si="37"/>
        <v>50</v>
      </c>
      <c r="L2397" s="130" t="s">
        <v>1420</v>
      </c>
    </row>
    <row r="2398" spans="1:12" ht="33.75">
      <c r="A2398" s="334">
        <v>513</v>
      </c>
      <c r="B2398" s="125" t="str">
        <f>+VLOOKUP(A2398,'[1]LISTA FILTRADO'!$A$2:$B$620,2,FALSE)</f>
        <v>Yacimientos Petrolíferos Fiscales Bolivianos</v>
      </c>
      <c r="C2398" s="126">
        <v>42852</v>
      </c>
      <c r="D2398" s="126" t="s">
        <v>5858</v>
      </c>
      <c r="E2398" s="127" t="s">
        <v>15</v>
      </c>
      <c r="F2398" s="127">
        <v>434467</v>
      </c>
      <c r="G2398" s="127"/>
      <c r="H2398" s="335" t="s">
        <v>5859</v>
      </c>
      <c r="I2398" s="128">
        <v>50</v>
      </c>
      <c r="J2398" s="128">
        <v>0</v>
      </c>
      <c r="K2398" s="129">
        <f t="shared" si="37"/>
        <v>50</v>
      </c>
      <c r="L2398" s="130" t="s">
        <v>1420</v>
      </c>
    </row>
    <row r="2399" spans="1:12" ht="33.75">
      <c r="A2399" s="334">
        <v>35</v>
      </c>
      <c r="B2399" s="125" t="str">
        <f>+VLOOKUP(A2399,'[1]LISTA FILTRADO'!$A$2:$B$620,2,FALSE)</f>
        <v>Ministerio De Economía Y Finanzas Públicas</v>
      </c>
      <c r="C2399" s="126">
        <v>42853</v>
      </c>
      <c r="D2399" s="126" t="s">
        <v>5860</v>
      </c>
      <c r="E2399" s="127" t="s">
        <v>1469</v>
      </c>
      <c r="F2399" s="127">
        <v>13334149</v>
      </c>
      <c r="G2399" s="127"/>
      <c r="H2399" s="335" t="s">
        <v>5861</v>
      </c>
      <c r="I2399" s="128">
        <v>0</v>
      </c>
      <c r="J2399" s="128">
        <v>1547.41</v>
      </c>
      <c r="K2399" s="129">
        <f t="shared" si="37"/>
        <v>1547.41</v>
      </c>
      <c r="L2399" s="130" t="s">
        <v>1420</v>
      </c>
    </row>
    <row r="2400" spans="1:12" ht="33.75">
      <c r="A2400" s="334">
        <v>35</v>
      </c>
      <c r="B2400" s="125" t="str">
        <f>+VLOOKUP(A2400,'[1]LISTA FILTRADO'!$A$2:$B$620,2,FALSE)</f>
        <v>Ministerio De Economía Y Finanzas Públicas</v>
      </c>
      <c r="C2400" s="126">
        <v>42853</v>
      </c>
      <c r="D2400" s="126" t="s">
        <v>5862</v>
      </c>
      <c r="E2400" s="127" t="s">
        <v>1469</v>
      </c>
      <c r="F2400" s="127">
        <v>13334154</v>
      </c>
      <c r="G2400" s="127"/>
      <c r="H2400" s="335" t="s">
        <v>5863</v>
      </c>
      <c r="I2400" s="128">
        <v>0</v>
      </c>
      <c r="J2400" s="128">
        <v>12325.65</v>
      </c>
      <c r="K2400" s="129">
        <f t="shared" si="37"/>
        <v>12325.65</v>
      </c>
      <c r="L2400" s="130" t="s">
        <v>1420</v>
      </c>
    </row>
    <row r="2401" spans="1:12" ht="33.75">
      <c r="A2401" s="334">
        <v>35</v>
      </c>
      <c r="B2401" s="125" t="str">
        <f>+VLOOKUP(A2401,'[1]LISTA FILTRADO'!$A$2:$B$620,2,FALSE)</f>
        <v>Ministerio De Economía Y Finanzas Públicas</v>
      </c>
      <c r="C2401" s="126">
        <v>42853</v>
      </c>
      <c r="D2401" s="126" t="s">
        <v>5864</v>
      </c>
      <c r="E2401" s="127" t="s">
        <v>1469</v>
      </c>
      <c r="F2401" s="127">
        <v>13334532</v>
      </c>
      <c r="G2401" s="127"/>
      <c r="H2401" s="335" t="s">
        <v>5865</v>
      </c>
      <c r="I2401" s="128">
        <v>0</v>
      </c>
      <c r="J2401" s="128">
        <v>97246.33</v>
      </c>
      <c r="K2401" s="129">
        <f t="shared" si="37"/>
        <v>97246.33</v>
      </c>
      <c r="L2401" s="130" t="s">
        <v>1420</v>
      </c>
    </row>
    <row r="2402" spans="1:12" ht="33.75">
      <c r="A2402" s="334">
        <v>35</v>
      </c>
      <c r="B2402" s="125" t="str">
        <f>+VLOOKUP(A2402,'[1]LISTA FILTRADO'!$A$2:$B$620,2,FALSE)</f>
        <v>Ministerio De Economía Y Finanzas Públicas</v>
      </c>
      <c r="C2402" s="126">
        <v>42853</v>
      </c>
      <c r="D2402" s="126" t="s">
        <v>5866</v>
      </c>
      <c r="E2402" s="127" t="s">
        <v>1469</v>
      </c>
      <c r="F2402" s="127">
        <v>13334534</v>
      </c>
      <c r="G2402" s="127"/>
      <c r="H2402" s="335" t="s">
        <v>5867</v>
      </c>
      <c r="I2402" s="128">
        <v>0</v>
      </c>
      <c r="J2402" s="128">
        <v>138661.68</v>
      </c>
      <c r="K2402" s="129">
        <f t="shared" si="37"/>
        <v>138661.68</v>
      </c>
      <c r="L2402" s="130" t="s">
        <v>1420</v>
      </c>
    </row>
    <row r="2403" spans="1:12" ht="22.5">
      <c r="A2403" s="334">
        <v>35</v>
      </c>
      <c r="B2403" s="125" t="str">
        <f>+VLOOKUP(A2403,'[1]LISTA FILTRADO'!$A$2:$B$620,2,FALSE)</f>
        <v>Ministerio De Economía Y Finanzas Públicas</v>
      </c>
      <c r="C2403" s="126">
        <v>42853</v>
      </c>
      <c r="D2403" s="126" t="s">
        <v>5868</v>
      </c>
      <c r="E2403" s="127" t="s">
        <v>1469</v>
      </c>
      <c r="F2403" s="127">
        <v>13334535</v>
      </c>
      <c r="G2403" s="127"/>
      <c r="H2403" s="335" t="s">
        <v>5869</v>
      </c>
      <c r="I2403" s="128">
        <v>0</v>
      </c>
      <c r="J2403" s="128">
        <v>293737.7</v>
      </c>
      <c r="K2403" s="129">
        <f t="shared" si="37"/>
        <v>293737.7</v>
      </c>
      <c r="L2403" s="130" t="s">
        <v>1420</v>
      </c>
    </row>
    <row r="2404" spans="1:12" ht="33.75">
      <c r="A2404" s="334" t="s">
        <v>626</v>
      </c>
      <c r="B2404" s="125" t="str">
        <f>+VLOOKUP(A2404,'[1]LISTA FILTRADO'!$A$2:$B$620,2,FALSE)</f>
        <v>Dirección General De Programación Y Operaciones Del Tesoro</v>
      </c>
      <c r="C2404" s="126">
        <v>42853</v>
      </c>
      <c r="D2404" s="126" t="s">
        <v>5870</v>
      </c>
      <c r="E2404" s="127" t="s">
        <v>1469</v>
      </c>
      <c r="F2404" s="127">
        <v>13334537</v>
      </c>
      <c r="G2404" s="127"/>
      <c r="H2404" s="335" t="s">
        <v>5871</v>
      </c>
      <c r="I2404" s="128">
        <v>0</v>
      </c>
      <c r="J2404" s="128">
        <v>49505.04</v>
      </c>
      <c r="K2404" s="129">
        <f t="shared" si="37"/>
        <v>49505.04</v>
      </c>
      <c r="L2404" s="130" t="s">
        <v>1420</v>
      </c>
    </row>
    <row r="2405" spans="1:12" ht="33.75">
      <c r="A2405" s="334">
        <v>15</v>
      </c>
      <c r="B2405" s="125" t="str">
        <f>+VLOOKUP(A2405,'[1]LISTA FILTRADO'!$A$2:$B$620,2,FALSE)</f>
        <v>Ministerio De Gobierno</v>
      </c>
      <c r="C2405" s="126">
        <v>42853</v>
      </c>
      <c r="D2405" s="126" t="s">
        <v>5872</v>
      </c>
      <c r="E2405" s="127" t="s">
        <v>1285</v>
      </c>
      <c r="F2405" s="127">
        <v>13378865</v>
      </c>
      <c r="G2405" s="127"/>
      <c r="H2405" s="335" t="s">
        <v>5873</v>
      </c>
      <c r="I2405" s="128">
        <v>0</v>
      </c>
      <c r="J2405" s="128">
        <v>227393.29</v>
      </c>
      <c r="K2405" s="129">
        <f t="shared" si="37"/>
        <v>227393.29</v>
      </c>
      <c r="L2405" s="130" t="s">
        <v>1420</v>
      </c>
    </row>
    <row r="2406" spans="1:12" ht="33.75">
      <c r="A2406" s="334">
        <v>15</v>
      </c>
      <c r="B2406" s="125" t="str">
        <f>+VLOOKUP(A2406,'[1]LISTA FILTRADO'!$A$2:$B$620,2,FALSE)</f>
        <v>Ministerio De Gobierno</v>
      </c>
      <c r="C2406" s="126">
        <v>42853</v>
      </c>
      <c r="D2406" s="126" t="s">
        <v>5874</v>
      </c>
      <c r="E2406" s="127" t="s">
        <v>1285</v>
      </c>
      <c r="F2406" s="127">
        <v>13378799</v>
      </c>
      <c r="G2406" s="127"/>
      <c r="H2406" s="335" t="s">
        <v>5875</v>
      </c>
      <c r="I2406" s="128">
        <v>0</v>
      </c>
      <c r="J2406" s="128">
        <v>412152.96</v>
      </c>
      <c r="K2406" s="129">
        <f t="shared" si="37"/>
        <v>412152.96</v>
      </c>
      <c r="L2406" s="130" t="s">
        <v>1420</v>
      </c>
    </row>
    <row r="2407" spans="1:12" ht="33.75">
      <c r="A2407" s="334">
        <v>290</v>
      </c>
      <c r="B2407" s="125" t="str">
        <f>+VLOOKUP(A2407,'[1]LISTA FILTRADO'!$A$2:$B$620,2,FALSE)</f>
        <v>Servicio De Impuestos Nacionales</v>
      </c>
      <c r="C2407" s="126">
        <v>42853</v>
      </c>
      <c r="D2407" s="126" t="s">
        <v>5876</v>
      </c>
      <c r="E2407" s="127" t="s">
        <v>1285</v>
      </c>
      <c r="F2407" s="127">
        <v>13378622</v>
      </c>
      <c r="G2407" s="127"/>
      <c r="H2407" s="335" t="s">
        <v>5877</v>
      </c>
      <c r="I2407" s="128">
        <v>0</v>
      </c>
      <c r="J2407" s="128">
        <v>75229.440000000002</v>
      </c>
      <c r="K2407" s="129">
        <f t="shared" si="37"/>
        <v>75229.440000000002</v>
      </c>
      <c r="L2407" s="130" t="s">
        <v>1420</v>
      </c>
    </row>
    <row r="2408" spans="1:12" ht="22.5">
      <c r="A2408" s="334">
        <v>272</v>
      </c>
      <c r="B2408" s="125" t="str">
        <f>+VLOOKUP(A2408,'[1]LISTA FILTRADO'!$A$2:$B$620,2,FALSE)</f>
        <v>Direc. Dptal. De Educación Beni</v>
      </c>
      <c r="C2408" s="126">
        <v>42853</v>
      </c>
      <c r="D2408" s="126" t="s">
        <v>5878</v>
      </c>
      <c r="E2408" s="127" t="s">
        <v>6</v>
      </c>
      <c r="F2408" s="127">
        <v>830497</v>
      </c>
      <c r="G2408" s="127"/>
      <c r="H2408" s="335" t="s">
        <v>5879</v>
      </c>
      <c r="I2408" s="128">
        <v>0</v>
      </c>
      <c r="J2408" s="128">
        <v>139256</v>
      </c>
      <c r="K2408" s="129">
        <f t="shared" si="37"/>
        <v>139256</v>
      </c>
      <c r="L2408" s="130" t="s">
        <v>1420</v>
      </c>
    </row>
    <row r="2409" spans="1:12" ht="33.75">
      <c r="A2409" s="334" t="s">
        <v>627</v>
      </c>
      <c r="B2409" s="125" t="str">
        <f>+VLOOKUP(A2409,'[1]LISTA FILTRADO'!$A$2:$B$620,2,FALSE)</f>
        <v>Dirección General De Crédito Público</v>
      </c>
      <c r="C2409" s="126">
        <v>42853</v>
      </c>
      <c r="D2409" s="126" t="s">
        <v>5880</v>
      </c>
      <c r="E2409" s="127" t="s">
        <v>6</v>
      </c>
      <c r="F2409" s="127">
        <v>830666</v>
      </c>
      <c r="G2409" s="127"/>
      <c r="H2409" s="335" t="s">
        <v>5881</v>
      </c>
      <c r="I2409" s="128">
        <v>0</v>
      </c>
      <c r="J2409" s="128">
        <v>5000</v>
      </c>
      <c r="K2409" s="129">
        <f t="shared" si="37"/>
        <v>5000</v>
      </c>
      <c r="L2409" s="130" t="s">
        <v>1420</v>
      </c>
    </row>
    <row r="2410" spans="1:12">
      <c r="A2410" s="334" t="s">
        <v>1307</v>
      </c>
      <c r="B2410" s="125" t="str">
        <f>+VLOOKUP(A2410,'[1]LISTA FILTRADO'!$A$2:$B$620,2,FALSE)</f>
        <v>GRACOS</v>
      </c>
      <c r="C2410" s="126">
        <v>42853</v>
      </c>
      <c r="D2410" s="126" t="s">
        <v>5882</v>
      </c>
      <c r="E2410" s="127" t="s">
        <v>13</v>
      </c>
      <c r="F2410" s="127">
        <v>368563</v>
      </c>
      <c r="G2410" s="127"/>
      <c r="H2410" s="335" t="s">
        <v>1308</v>
      </c>
      <c r="I2410" s="128">
        <v>1925305.99</v>
      </c>
      <c r="J2410" s="128">
        <v>0</v>
      </c>
      <c r="K2410" s="129">
        <f t="shared" si="37"/>
        <v>1925305.99</v>
      </c>
      <c r="L2410" s="130" t="s">
        <v>1420</v>
      </c>
    </row>
    <row r="2411" spans="1:12">
      <c r="A2411" s="334" t="s">
        <v>1307</v>
      </c>
      <c r="B2411" s="125" t="str">
        <f>+VLOOKUP(A2411,'[1]LISTA FILTRADO'!$A$2:$B$620,2,FALSE)</f>
        <v>GRACOS</v>
      </c>
      <c r="C2411" s="126">
        <v>42853</v>
      </c>
      <c r="D2411" s="126" t="s">
        <v>5883</v>
      </c>
      <c r="E2411" s="127" t="s">
        <v>13</v>
      </c>
      <c r="F2411" s="127">
        <v>368565</v>
      </c>
      <c r="G2411" s="127"/>
      <c r="H2411" s="335" t="s">
        <v>1308</v>
      </c>
      <c r="I2411" s="128">
        <v>1925305.99</v>
      </c>
      <c r="J2411" s="128">
        <v>0</v>
      </c>
      <c r="K2411" s="129">
        <f t="shared" si="37"/>
        <v>1925305.99</v>
      </c>
      <c r="L2411" s="130" t="s">
        <v>1420</v>
      </c>
    </row>
    <row r="2412" spans="1:12">
      <c r="A2412" s="334" t="s">
        <v>1307</v>
      </c>
      <c r="B2412" s="125" t="str">
        <f>+VLOOKUP(A2412,'[1]LISTA FILTRADO'!$A$2:$B$620,2,FALSE)</f>
        <v>GRACOS</v>
      </c>
      <c r="C2412" s="126">
        <v>42853</v>
      </c>
      <c r="D2412" s="126" t="s">
        <v>5884</v>
      </c>
      <c r="E2412" s="127" t="s">
        <v>13</v>
      </c>
      <c r="F2412" s="127">
        <v>368567</v>
      </c>
      <c r="G2412" s="127"/>
      <c r="H2412" s="335" t="s">
        <v>1308</v>
      </c>
      <c r="I2412" s="128">
        <v>167960.58</v>
      </c>
      <c r="J2412" s="128">
        <v>0</v>
      </c>
      <c r="K2412" s="129">
        <f t="shared" si="37"/>
        <v>167960.58</v>
      </c>
      <c r="L2412" s="130" t="s">
        <v>1420</v>
      </c>
    </row>
    <row r="2413" spans="1:12">
      <c r="A2413" s="334" t="s">
        <v>1307</v>
      </c>
      <c r="B2413" s="125" t="str">
        <f>+VLOOKUP(A2413,'[1]LISTA FILTRADO'!$A$2:$B$620,2,FALSE)</f>
        <v>GRACOS</v>
      </c>
      <c r="C2413" s="126">
        <v>42853</v>
      </c>
      <c r="D2413" s="126" t="s">
        <v>5885</v>
      </c>
      <c r="E2413" s="127" t="s">
        <v>13</v>
      </c>
      <c r="F2413" s="127">
        <v>368569</v>
      </c>
      <c r="G2413" s="127"/>
      <c r="H2413" s="335" t="s">
        <v>1308</v>
      </c>
      <c r="I2413" s="128">
        <v>1795679.16</v>
      </c>
      <c r="J2413" s="128">
        <v>0</v>
      </c>
      <c r="K2413" s="129">
        <f t="shared" si="37"/>
        <v>1795679.16</v>
      </c>
      <c r="L2413" s="130" t="s">
        <v>1420</v>
      </c>
    </row>
    <row r="2414" spans="1:12">
      <c r="A2414" s="334" t="s">
        <v>1307</v>
      </c>
      <c r="B2414" s="125" t="str">
        <f>+VLOOKUP(A2414,'[1]LISTA FILTRADO'!$A$2:$B$620,2,FALSE)</f>
        <v>GRACOS</v>
      </c>
      <c r="C2414" s="126">
        <v>42853</v>
      </c>
      <c r="D2414" s="126" t="s">
        <v>5886</v>
      </c>
      <c r="E2414" s="127" t="s">
        <v>13</v>
      </c>
      <c r="F2414" s="127">
        <v>368571</v>
      </c>
      <c r="G2414" s="127"/>
      <c r="H2414" s="335" t="s">
        <v>1308</v>
      </c>
      <c r="I2414" s="128">
        <v>427856.9</v>
      </c>
      <c r="J2414" s="128">
        <v>0</v>
      </c>
      <c r="K2414" s="129">
        <f t="shared" si="37"/>
        <v>427856.9</v>
      </c>
      <c r="L2414" s="130" t="s">
        <v>1420</v>
      </c>
    </row>
    <row r="2415" spans="1:12">
      <c r="A2415" s="334" t="s">
        <v>1307</v>
      </c>
      <c r="B2415" s="125" t="str">
        <f>+VLOOKUP(A2415,'[1]LISTA FILTRADO'!$A$2:$B$620,2,FALSE)</f>
        <v>GRACOS</v>
      </c>
      <c r="C2415" s="126">
        <v>42853</v>
      </c>
      <c r="D2415" s="126" t="s">
        <v>5887</v>
      </c>
      <c r="E2415" s="127" t="s">
        <v>13</v>
      </c>
      <c r="F2415" s="127">
        <v>368573</v>
      </c>
      <c r="G2415" s="127"/>
      <c r="H2415" s="335" t="s">
        <v>1308</v>
      </c>
      <c r="I2415" s="128">
        <v>2426929.5</v>
      </c>
      <c r="J2415" s="128">
        <v>0</v>
      </c>
      <c r="K2415" s="129">
        <f t="shared" si="37"/>
        <v>2426929.5</v>
      </c>
      <c r="L2415" s="130" t="s">
        <v>1420</v>
      </c>
    </row>
    <row r="2416" spans="1:12">
      <c r="A2416" s="334" t="s">
        <v>1307</v>
      </c>
      <c r="B2416" s="125" t="str">
        <f>+VLOOKUP(A2416,'[1]LISTA FILTRADO'!$A$2:$B$620,2,FALSE)</f>
        <v>GRACOS</v>
      </c>
      <c r="C2416" s="126">
        <v>42853</v>
      </c>
      <c r="D2416" s="126" t="s">
        <v>5888</v>
      </c>
      <c r="E2416" s="127" t="s">
        <v>13</v>
      </c>
      <c r="F2416" s="127">
        <v>368575</v>
      </c>
      <c r="G2416" s="127"/>
      <c r="H2416" s="335" t="s">
        <v>1308</v>
      </c>
      <c r="I2416" s="128">
        <v>1175159.1599999999</v>
      </c>
      <c r="J2416" s="128">
        <v>0</v>
      </c>
      <c r="K2416" s="129">
        <f t="shared" si="37"/>
        <v>1175159.1599999999</v>
      </c>
      <c r="L2416" s="130" t="s">
        <v>1420</v>
      </c>
    </row>
    <row r="2417" spans="1:12">
      <c r="A2417" s="334" t="s">
        <v>1307</v>
      </c>
      <c r="B2417" s="125" t="str">
        <f>+VLOOKUP(A2417,'[1]LISTA FILTRADO'!$A$2:$B$620,2,FALSE)</f>
        <v>GRACOS</v>
      </c>
      <c r="C2417" s="126">
        <v>42853</v>
      </c>
      <c r="D2417" s="126" t="s">
        <v>5889</v>
      </c>
      <c r="E2417" s="127" t="s">
        <v>13</v>
      </c>
      <c r="F2417" s="127">
        <v>368577</v>
      </c>
      <c r="G2417" s="127"/>
      <c r="H2417" s="335" t="s">
        <v>1308</v>
      </c>
      <c r="I2417" s="128">
        <v>4932043.79</v>
      </c>
      <c r="J2417" s="128">
        <v>0</v>
      </c>
      <c r="K2417" s="129">
        <f t="shared" si="37"/>
        <v>4932043.79</v>
      </c>
      <c r="L2417" s="130" t="s">
        <v>1420</v>
      </c>
    </row>
    <row r="2418" spans="1:12">
      <c r="A2418" s="334" t="s">
        <v>1307</v>
      </c>
      <c r="B2418" s="125" t="str">
        <f>+VLOOKUP(A2418,'[1]LISTA FILTRADO'!$A$2:$B$620,2,FALSE)</f>
        <v>GRACOS</v>
      </c>
      <c r="C2418" s="126">
        <v>42853</v>
      </c>
      <c r="D2418" s="126" t="s">
        <v>5890</v>
      </c>
      <c r="E2418" s="127" t="s">
        <v>13</v>
      </c>
      <c r="F2418" s="127">
        <v>368579</v>
      </c>
      <c r="G2418" s="127"/>
      <c r="H2418" s="335" t="s">
        <v>1308</v>
      </c>
      <c r="I2418" s="128">
        <v>461323.41</v>
      </c>
      <c r="J2418" s="128">
        <v>0</v>
      </c>
      <c r="K2418" s="129">
        <f t="shared" si="37"/>
        <v>461323.41</v>
      </c>
      <c r="L2418" s="130" t="s">
        <v>1420</v>
      </c>
    </row>
    <row r="2419" spans="1:12">
      <c r="A2419" s="334" t="s">
        <v>1307</v>
      </c>
      <c r="B2419" s="125" t="str">
        <f>+VLOOKUP(A2419,'[1]LISTA FILTRADO'!$A$2:$B$620,2,FALSE)</f>
        <v>GRACOS</v>
      </c>
      <c r="C2419" s="126">
        <v>42853</v>
      </c>
      <c r="D2419" s="126" t="s">
        <v>5891</v>
      </c>
      <c r="E2419" s="127" t="s">
        <v>13</v>
      </c>
      <c r="F2419" s="127">
        <v>368581</v>
      </c>
      <c r="G2419" s="127"/>
      <c r="H2419" s="335" t="s">
        <v>1308</v>
      </c>
      <c r="I2419" s="128">
        <v>2055858.17</v>
      </c>
      <c r="J2419" s="128">
        <v>0</v>
      </c>
      <c r="K2419" s="129">
        <f t="shared" si="37"/>
        <v>2055858.17</v>
      </c>
      <c r="L2419" s="130" t="s">
        <v>1420</v>
      </c>
    </row>
    <row r="2420" spans="1:12">
      <c r="A2420" s="334" t="s">
        <v>1307</v>
      </c>
      <c r="B2420" s="125" t="str">
        <f>+VLOOKUP(A2420,'[1]LISTA FILTRADO'!$A$2:$B$620,2,FALSE)</f>
        <v>GRACOS</v>
      </c>
      <c r="C2420" s="126">
        <v>42853</v>
      </c>
      <c r="D2420" s="126" t="s">
        <v>5892</v>
      </c>
      <c r="E2420" s="127" t="s">
        <v>13</v>
      </c>
      <c r="F2420" s="127">
        <v>368583</v>
      </c>
      <c r="G2420" s="127"/>
      <c r="H2420" s="335" t="s">
        <v>1308</v>
      </c>
      <c r="I2420" s="128">
        <v>4177946.9</v>
      </c>
      <c r="J2420" s="128">
        <v>0</v>
      </c>
      <c r="K2420" s="129">
        <f t="shared" si="37"/>
        <v>4177946.9</v>
      </c>
      <c r="L2420" s="130" t="s">
        <v>1420</v>
      </c>
    </row>
    <row r="2421" spans="1:12">
      <c r="A2421" s="334" t="s">
        <v>1307</v>
      </c>
      <c r="B2421" s="125" t="str">
        <f>+VLOOKUP(A2421,'[1]LISTA FILTRADO'!$A$2:$B$620,2,FALSE)</f>
        <v>GRACOS</v>
      </c>
      <c r="C2421" s="126">
        <v>42853</v>
      </c>
      <c r="D2421" s="126" t="s">
        <v>5893</v>
      </c>
      <c r="E2421" s="127" t="s">
        <v>13</v>
      </c>
      <c r="F2421" s="127">
        <v>368585</v>
      </c>
      <c r="G2421" s="127"/>
      <c r="H2421" s="335" t="s">
        <v>1308</v>
      </c>
      <c r="I2421" s="128">
        <v>390788.2</v>
      </c>
      <c r="J2421" s="128">
        <v>0</v>
      </c>
      <c r="K2421" s="129">
        <f t="shared" si="37"/>
        <v>390788.2</v>
      </c>
      <c r="L2421" s="130" t="s">
        <v>1420</v>
      </c>
    </row>
    <row r="2422" spans="1:12">
      <c r="A2422" s="334" t="s">
        <v>1307</v>
      </c>
      <c r="B2422" s="125" t="str">
        <f>+VLOOKUP(A2422,'[1]LISTA FILTRADO'!$A$2:$B$620,2,FALSE)</f>
        <v>GRACOS</v>
      </c>
      <c r="C2422" s="126">
        <v>42853</v>
      </c>
      <c r="D2422" s="126" t="s">
        <v>5894</v>
      </c>
      <c r="E2422" s="127" t="s">
        <v>13</v>
      </c>
      <c r="F2422" s="127">
        <v>368587</v>
      </c>
      <c r="G2422" s="127"/>
      <c r="H2422" s="335" t="s">
        <v>1308</v>
      </c>
      <c r="I2422" s="128">
        <v>1073345.72</v>
      </c>
      <c r="J2422" s="128">
        <v>0</v>
      </c>
      <c r="K2422" s="129">
        <f t="shared" si="37"/>
        <v>1073345.72</v>
      </c>
      <c r="L2422" s="130" t="s">
        <v>1420</v>
      </c>
    </row>
    <row r="2423" spans="1:12">
      <c r="A2423" s="334" t="s">
        <v>1307</v>
      </c>
      <c r="B2423" s="125" t="str">
        <f>+VLOOKUP(A2423,'[1]LISTA FILTRADO'!$A$2:$B$620,2,FALSE)</f>
        <v>GRACOS</v>
      </c>
      <c r="C2423" s="126">
        <v>42853</v>
      </c>
      <c r="D2423" s="126" t="s">
        <v>5895</v>
      </c>
      <c r="E2423" s="127" t="s">
        <v>13</v>
      </c>
      <c r="F2423" s="127">
        <v>368589</v>
      </c>
      <c r="G2423" s="127"/>
      <c r="H2423" s="335" t="s">
        <v>1308</v>
      </c>
      <c r="I2423" s="128">
        <v>11475221.890000001</v>
      </c>
      <c r="J2423" s="128">
        <v>0</v>
      </c>
      <c r="K2423" s="129">
        <f t="shared" si="37"/>
        <v>11475221.890000001</v>
      </c>
      <c r="L2423" s="130" t="s">
        <v>1420</v>
      </c>
    </row>
    <row r="2424" spans="1:12">
      <c r="A2424" s="334" t="s">
        <v>1307</v>
      </c>
      <c r="B2424" s="125" t="str">
        <f>+VLOOKUP(A2424,'[1]LISTA FILTRADO'!$A$2:$B$620,2,FALSE)</f>
        <v>GRACOS</v>
      </c>
      <c r="C2424" s="126">
        <v>42853</v>
      </c>
      <c r="D2424" s="126" t="s">
        <v>5896</v>
      </c>
      <c r="E2424" s="127" t="s">
        <v>13</v>
      </c>
      <c r="F2424" s="127">
        <v>368591</v>
      </c>
      <c r="G2424" s="127"/>
      <c r="H2424" s="335" t="s">
        <v>1308</v>
      </c>
      <c r="I2424" s="128">
        <v>2734203.71</v>
      </c>
      <c r="J2424" s="128">
        <v>0</v>
      </c>
      <c r="K2424" s="129">
        <f t="shared" si="37"/>
        <v>2734203.71</v>
      </c>
      <c r="L2424" s="130" t="s">
        <v>1420</v>
      </c>
    </row>
    <row r="2425" spans="1:12">
      <c r="A2425" s="334" t="s">
        <v>1307</v>
      </c>
      <c r="B2425" s="125" t="str">
        <f>+VLOOKUP(A2425,'[1]LISTA FILTRADO'!$A$2:$B$620,2,FALSE)</f>
        <v>GRACOS</v>
      </c>
      <c r="C2425" s="126">
        <v>42853</v>
      </c>
      <c r="D2425" s="126" t="s">
        <v>5897</v>
      </c>
      <c r="E2425" s="127" t="s">
        <v>13</v>
      </c>
      <c r="F2425" s="127">
        <v>368593</v>
      </c>
      <c r="G2425" s="127"/>
      <c r="H2425" s="335" t="s">
        <v>1308</v>
      </c>
      <c r="I2425" s="128">
        <v>5646655.9500000002</v>
      </c>
      <c r="J2425" s="128">
        <v>0</v>
      </c>
      <c r="K2425" s="129">
        <f t="shared" si="37"/>
        <v>5646655.9500000002</v>
      </c>
      <c r="L2425" s="130" t="s">
        <v>1420</v>
      </c>
    </row>
    <row r="2426" spans="1:12">
      <c r="A2426" s="334" t="s">
        <v>1307</v>
      </c>
      <c r="B2426" s="125" t="str">
        <f>+VLOOKUP(A2426,'[1]LISTA FILTRADO'!$A$2:$B$620,2,FALSE)</f>
        <v>GRACOS</v>
      </c>
      <c r="C2426" s="126">
        <v>42853</v>
      </c>
      <c r="D2426" s="126" t="s">
        <v>5898</v>
      </c>
      <c r="E2426" s="127" t="s">
        <v>13</v>
      </c>
      <c r="F2426" s="127">
        <v>368595</v>
      </c>
      <c r="G2426" s="127"/>
      <c r="H2426" s="335" t="s">
        <v>1308</v>
      </c>
      <c r="I2426" s="128">
        <v>2111220.02</v>
      </c>
      <c r="J2426" s="128">
        <v>0</v>
      </c>
      <c r="K2426" s="129">
        <f t="shared" si="37"/>
        <v>2111220.02</v>
      </c>
      <c r="L2426" s="130" t="s">
        <v>1420</v>
      </c>
    </row>
    <row r="2427" spans="1:12">
      <c r="A2427" s="334" t="s">
        <v>1307</v>
      </c>
      <c r="B2427" s="125" t="str">
        <f>+VLOOKUP(A2427,'[1]LISTA FILTRADO'!$A$2:$B$620,2,FALSE)</f>
        <v>GRACOS</v>
      </c>
      <c r="C2427" s="126">
        <v>42853</v>
      </c>
      <c r="D2427" s="126" t="s">
        <v>5899</v>
      </c>
      <c r="E2427" s="127" t="s">
        <v>13</v>
      </c>
      <c r="F2427" s="127">
        <v>368597</v>
      </c>
      <c r="G2427" s="127"/>
      <c r="H2427" s="335" t="s">
        <v>1308</v>
      </c>
      <c r="I2427" s="128">
        <v>503040.85</v>
      </c>
      <c r="J2427" s="128">
        <v>0</v>
      </c>
      <c r="K2427" s="129">
        <f t="shared" si="37"/>
        <v>503040.85</v>
      </c>
      <c r="L2427" s="130" t="s">
        <v>1420</v>
      </c>
    </row>
    <row r="2428" spans="1:12">
      <c r="A2428" s="334" t="s">
        <v>1307</v>
      </c>
      <c r="B2428" s="125" t="str">
        <f>+VLOOKUP(A2428,'[1]LISTA FILTRADO'!$A$2:$B$620,2,FALSE)</f>
        <v>GRACOS</v>
      </c>
      <c r="C2428" s="126">
        <v>42853</v>
      </c>
      <c r="D2428" s="126" t="s">
        <v>5900</v>
      </c>
      <c r="E2428" s="127" t="s">
        <v>13</v>
      </c>
      <c r="F2428" s="127">
        <v>368599</v>
      </c>
      <c r="G2428" s="127"/>
      <c r="H2428" s="335" t="s">
        <v>1308</v>
      </c>
      <c r="I2428" s="128">
        <v>197474.98</v>
      </c>
      <c r="J2428" s="128">
        <v>0</v>
      </c>
      <c r="K2428" s="129">
        <f t="shared" si="37"/>
        <v>197474.98</v>
      </c>
      <c r="L2428" s="130" t="s">
        <v>1420</v>
      </c>
    </row>
    <row r="2429" spans="1:12">
      <c r="A2429" s="334" t="s">
        <v>1307</v>
      </c>
      <c r="B2429" s="125" t="str">
        <f>+VLOOKUP(A2429,'[1]LISTA FILTRADO'!$A$2:$B$620,2,FALSE)</f>
        <v>GRACOS</v>
      </c>
      <c r="C2429" s="126">
        <v>42853</v>
      </c>
      <c r="D2429" s="126" t="s">
        <v>5901</v>
      </c>
      <c r="E2429" s="127" t="s">
        <v>13</v>
      </c>
      <c r="F2429" s="127">
        <v>368601</v>
      </c>
      <c r="G2429" s="127"/>
      <c r="H2429" s="335" t="s">
        <v>1308</v>
      </c>
      <c r="I2429" s="128">
        <v>1038876.07</v>
      </c>
      <c r="J2429" s="128">
        <v>0</v>
      </c>
      <c r="K2429" s="129">
        <f t="shared" si="37"/>
        <v>1038876.07</v>
      </c>
      <c r="L2429" s="130" t="s">
        <v>1420</v>
      </c>
    </row>
    <row r="2430" spans="1:12">
      <c r="A2430" s="334" t="s">
        <v>1307</v>
      </c>
      <c r="B2430" s="125" t="str">
        <f>+VLOOKUP(A2430,'[1]LISTA FILTRADO'!$A$2:$B$620,2,FALSE)</f>
        <v>GRACOS</v>
      </c>
      <c r="C2430" s="126">
        <v>42853</v>
      </c>
      <c r="D2430" s="126" t="s">
        <v>5902</v>
      </c>
      <c r="E2430" s="127" t="s">
        <v>13</v>
      </c>
      <c r="F2430" s="127">
        <v>368603</v>
      </c>
      <c r="G2430" s="127"/>
      <c r="H2430" s="335" t="s">
        <v>1308</v>
      </c>
      <c r="I2430" s="128">
        <v>1469591.11</v>
      </c>
      <c r="J2430" s="128">
        <v>0</v>
      </c>
      <c r="K2430" s="129">
        <f t="shared" si="37"/>
        <v>1469591.11</v>
      </c>
      <c r="L2430" s="130" t="s">
        <v>1420</v>
      </c>
    </row>
    <row r="2431" spans="1:12">
      <c r="A2431" s="334" t="s">
        <v>1307</v>
      </c>
      <c r="B2431" s="125" t="str">
        <f>+VLOOKUP(A2431,'[1]LISTA FILTRADO'!$A$2:$B$620,2,FALSE)</f>
        <v>GRACOS</v>
      </c>
      <c r="C2431" s="126">
        <v>42853</v>
      </c>
      <c r="D2431" s="126" t="s">
        <v>5903</v>
      </c>
      <c r="E2431" s="127" t="s">
        <v>13</v>
      </c>
      <c r="F2431" s="127">
        <v>368605</v>
      </c>
      <c r="G2431" s="127"/>
      <c r="H2431" s="335" t="s">
        <v>1308</v>
      </c>
      <c r="I2431" s="128">
        <v>753945.01</v>
      </c>
      <c r="J2431" s="128">
        <v>0</v>
      </c>
      <c r="K2431" s="129">
        <f t="shared" si="37"/>
        <v>753945.01</v>
      </c>
      <c r="L2431" s="130" t="s">
        <v>1420</v>
      </c>
    </row>
    <row r="2432" spans="1:12">
      <c r="A2432" s="334" t="s">
        <v>1307</v>
      </c>
      <c r="B2432" s="125" t="str">
        <f>+VLOOKUP(A2432,'[1]LISTA FILTRADO'!$A$2:$B$620,2,FALSE)</f>
        <v>GRACOS</v>
      </c>
      <c r="C2432" s="126">
        <v>42853</v>
      </c>
      <c r="D2432" s="126" t="s">
        <v>5904</v>
      </c>
      <c r="E2432" s="127" t="s">
        <v>13</v>
      </c>
      <c r="F2432" s="127">
        <v>368607</v>
      </c>
      <c r="G2432" s="127"/>
      <c r="H2432" s="335" t="s">
        <v>1308</v>
      </c>
      <c r="I2432" s="128">
        <v>2070798.43</v>
      </c>
      <c r="J2432" s="128">
        <v>0</v>
      </c>
      <c r="K2432" s="129">
        <f t="shared" si="37"/>
        <v>2070798.43</v>
      </c>
      <c r="L2432" s="130" t="s">
        <v>1420</v>
      </c>
    </row>
    <row r="2433" spans="1:12">
      <c r="A2433" s="334" t="s">
        <v>1307</v>
      </c>
      <c r="B2433" s="125" t="str">
        <f>+VLOOKUP(A2433,'[1]LISTA FILTRADO'!$A$2:$B$620,2,FALSE)</f>
        <v>GRACOS</v>
      </c>
      <c r="C2433" s="126">
        <v>42853</v>
      </c>
      <c r="D2433" s="126" t="s">
        <v>5905</v>
      </c>
      <c r="E2433" s="127" t="s">
        <v>13</v>
      </c>
      <c r="F2433" s="127">
        <v>368609</v>
      </c>
      <c r="G2433" s="127"/>
      <c r="H2433" s="335" t="s">
        <v>1308</v>
      </c>
      <c r="I2433" s="128">
        <v>3419248.6</v>
      </c>
      <c r="J2433" s="128">
        <v>0</v>
      </c>
      <c r="K2433" s="129">
        <f t="shared" si="37"/>
        <v>3419248.6</v>
      </c>
      <c r="L2433" s="130" t="s">
        <v>1420</v>
      </c>
    </row>
    <row r="2434" spans="1:12">
      <c r="A2434" s="334" t="s">
        <v>1307</v>
      </c>
      <c r="B2434" s="125" t="str">
        <f>+VLOOKUP(A2434,'[1]LISTA FILTRADO'!$A$2:$B$620,2,FALSE)</f>
        <v>GRACOS</v>
      </c>
      <c r="C2434" s="126">
        <v>42853</v>
      </c>
      <c r="D2434" s="126" t="s">
        <v>5906</v>
      </c>
      <c r="E2434" s="127" t="s">
        <v>13</v>
      </c>
      <c r="F2434" s="127">
        <v>368611</v>
      </c>
      <c r="G2434" s="127"/>
      <c r="H2434" s="335" t="s">
        <v>1308</v>
      </c>
      <c r="I2434" s="128">
        <v>1727831.01</v>
      </c>
      <c r="J2434" s="128">
        <v>0</v>
      </c>
      <c r="K2434" s="129">
        <f t="shared" si="37"/>
        <v>1727831.01</v>
      </c>
      <c r="L2434" s="130" t="s">
        <v>1420</v>
      </c>
    </row>
    <row r="2435" spans="1:12">
      <c r="A2435" s="334" t="s">
        <v>1307</v>
      </c>
      <c r="B2435" s="125" t="str">
        <f>+VLOOKUP(A2435,'[1]LISTA FILTRADO'!$A$2:$B$620,2,FALSE)</f>
        <v>GRACOS</v>
      </c>
      <c r="C2435" s="126">
        <v>42853</v>
      </c>
      <c r="D2435" s="126" t="s">
        <v>5907</v>
      </c>
      <c r="E2435" s="127" t="s">
        <v>13</v>
      </c>
      <c r="F2435" s="127">
        <v>368613</v>
      </c>
      <c r="G2435" s="127"/>
      <c r="H2435" s="335" t="s">
        <v>1308</v>
      </c>
      <c r="I2435" s="128">
        <v>30773325.66</v>
      </c>
      <c r="J2435" s="128">
        <v>0</v>
      </c>
      <c r="K2435" s="129">
        <f t="shared" si="37"/>
        <v>30773325.66</v>
      </c>
      <c r="L2435" s="130" t="s">
        <v>1420</v>
      </c>
    </row>
    <row r="2436" spans="1:12">
      <c r="A2436" s="334" t="s">
        <v>1307</v>
      </c>
      <c r="B2436" s="125" t="str">
        <f>+VLOOKUP(A2436,'[1]LISTA FILTRADO'!$A$2:$B$620,2,FALSE)</f>
        <v>GRACOS</v>
      </c>
      <c r="C2436" s="126">
        <v>42853</v>
      </c>
      <c r="D2436" s="126" t="s">
        <v>5908</v>
      </c>
      <c r="E2436" s="127" t="s">
        <v>13</v>
      </c>
      <c r="F2436" s="127">
        <v>368615</v>
      </c>
      <c r="G2436" s="127"/>
      <c r="H2436" s="335" t="s">
        <v>1308</v>
      </c>
      <c r="I2436" s="128">
        <v>1119.76</v>
      </c>
      <c r="J2436" s="128">
        <v>0</v>
      </c>
      <c r="K2436" s="129">
        <f t="shared" si="37"/>
        <v>1119.76</v>
      </c>
      <c r="L2436" s="130" t="s">
        <v>1420</v>
      </c>
    </row>
    <row r="2437" spans="1:12">
      <c r="A2437" s="334" t="s">
        <v>1307</v>
      </c>
      <c r="B2437" s="125" t="str">
        <f>+VLOOKUP(A2437,'[1]LISTA FILTRADO'!$A$2:$B$620,2,FALSE)</f>
        <v>GRACOS</v>
      </c>
      <c r="C2437" s="126">
        <v>42853</v>
      </c>
      <c r="D2437" s="126" t="s">
        <v>5909</v>
      </c>
      <c r="E2437" s="127" t="s">
        <v>13</v>
      </c>
      <c r="F2437" s="127">
        <v>368617</v>
      </c>
      <c r="G2437" s="127"/>
      <c r="H2437" s="335" t="s">
        <v>1308</v>
      </c>
      <c r="I2437" s="128">
        <v>10917</v>
      </c>
      <c r="J2437" s="128">
        <v>0</v>
      </c>
      <c r="K2437" s="129">
        <f t="shared" si="37"/>
        <v>10917</v>
      </c>
      <c r="L2437" s="130" t="s">
        <v>1420</v>
      </c>
    </row>
    <row r="2438" spans="1:12">
      <c r="A2438" s="334" t="s">
        <v>1307</v>
      </c>
      <c r="B2438" s="125" t="str">
        <f>+VLOOKUP(A2438,'[1]LISTA FILTRADO'!$A$2:$B$620,2,FALSE)</f>
        <v>GRACOS</v>
      </c>
      <c r="C2438" s="126">
        <v>42853</v>
      </c>
      <c r="D2438" s="126" t="s">
        <v>5910</v>
      </c>
      <c r="E2438" s="127" t="s">
        <v>13</v>
      </c>
      <c r="F2438" s="127">
        <v>368619</v>
      </c>
      <c r="G2438" s="127"/>
      <c r="H2438" s="335" t="s">
        <v>1308</v>
      </c>
      <c r="I2438" s="128">
        <v>4230.91</v>
      </c>
      <c r="J2438" s="128">
        <v>0</v>
      </c>
      <c r="K2438" s="129">
        <f t="shared" si="37"/>
        <v>4230.91</v>
      </c>
      <c r="L2438" s="130" t="s">
        <v>1420</v>
      </c>
    </row>
    <row r="2439" spans="1:12">
      <c r="A2439" s="334" t="s">
        <v>1307</v>
      </c>
      <c r="B2439" s="125" t="str">
        <f>+VLOOKUP(A2439,'[1]LISTA FILTRADO'!$A$2:$B$620,2,FALSE)</f>
        <v>GRACOS</v>
      </c>
      <c r="C2439" s="126">
        <v>42853</v>
      </c>
      <c r="D2439" s="126" t="s">
        <v>5911</v>
      </c>
      <c r="E2439" s="127" t="s">
        <v>13</v>
      </c>
      <c r="F2439" s="127">
        <v>368621</v>
      </c>
      <c r="G2439" s="127"/>
      <c r="H2439" s="335" t="s">
        <v>1308</v>
      </c>
      <c r="I2439" s="128">
        <v>3858.34</v>
      </c>
      <c r="J2439" s="128">
        <v>0</v>
      </c>
      <c r="K2439" s="129">
        <f t="shared" si="37"/>
        <v>3858.34</v>
      </c>
      <c r="L2439" s="130" t="s">
        <v>1420</v>
      </c>
    </row>
    <row r="2440" spans="1:12">
      <c r="A2440" s="334" t="s">
        <v>1307</v>
      </c>
      <c r="B2440" s="125" t="str">
        <f>+VLOOKUP(A2440,'[1]LISTA FILTRADO'!$A$2:$B$620,2,FALSE)</f>
        <v>GRACOS</v>
      </c>
      <c r="C2440" s="126">
        <v>42853</v>
      </c>
      <c r="D2440" s="126" t="s">
        <v>5912</v>
      </c>
      <c r="E2440" s="127" t="s">
        <v>13</v>
      </c>
      <c r="F2440" s="127">
        <v>368623</v>
      </c>
      <c r="G2440" s="127"/>
      <c r="H2440" s="335" t="s">
        <v>1308</v>
      </c>
      <c r="I2440" s="128">
        <v>3858.34</v>
      </c>
      <c r="J2440" s="128">
        <v>0</v>
      </c>
      <c r="K2440" s="129">
        <f t="shared" si="37"/>
        <v>3858.34</v>
      </c>
      <c r="L2440" s="130" t="s">
        <v>1420</v>
      </c>
    </row>
    <row r="2441" spans="1:12">
      <c r="A2441" s="334" t="s">
        <v>1307</v>
      </c>
      <c r="B2441" s="125" t="str">
        <f>+VLOOKUP(A2441,'[1]LISTA FILTRADO'!$A$2:$B$620,2,FALSE)</f>
        <v>GRACOS</v>
      </c>
      <c r="C2441" s="126">
        <v>42853</v>
      </c>
      <c r="D2441" s="126" t="s">
        <v>5913</v>
      </c>
      <c r="E2441" s="127" t="s">
        <v>13</v>
      </c>
      <c r="F2441" s="127">
        <v>368625</v>
      </c>
      <c r="G2441" s="127"/>
      <c r="H2441" s="335" t="s">
        <v>1308</v>
      </c>
      <c r="I2441" s="128">
        <v>7834.39</v>
      </c>
      <c r="J2441" s="128">
        <v>0</v>
      </c>
      <c r="K2441" s="129">
        <f t="shared" ref="K2441:K2504" si="38">+I2441+J2441</f>
        <v>7834.39</v>
      </c>
      <c r="L2441" s="130" t="s">
        <v>1420</v>
      </c>
    </row>
    <row r="2442" spans="1:12">
      <c r="A2442" s="334" t="s">
        <v>1307</v>
      </c>
      <c r="B2442" s="125" t="str">
        <f>+VLOOKUP(A2442,'[1]LISTA FILTRADO'!$A$2:$B$620,2,FALSE)</f>
        <v>GRACOS</v>
      </c>
      <c r="C2442" s="126">
        <v>42853</v>
      </c>
      <c r="D2442" s="126" t="s">
        <v>5914</v>
      </c>
      <c r="E2442" s="127" t="s">
        <v>13</v>
      </c>
      <c r="F2442" s="127">
        <v>368627</v>
      </c>
      <c r="G2442" s="127"/>
      <c r="H2442" s="335" t="s">
        <v>1308</v>
      </c>
      <c r="I2442" s="128">
        <v>29984.85</v>
      </c>
      <c r="J2442" s="128">
        <v>0</v>
      </c>
      <c r="K2442" s="129">
        <f t="shared" si="38"/>
        <v>29984.85</v>
      </c>
      <c r="L2442" s="130" t="s">
        <v>1420</v>
      </c>
    </row>
    <row r="2443" spans="1:12">
      <c r="A2443" s="334" t="s">
        <v>1307</v>
      </c>
      <c r="B2443" s="125" t="str">
        <f>+VLOOKUP(A2443,'[1]LISTA FILTRADO'!$A$2:$B$620,2,FALSE)</f>
        <v>GRACOS</v>
      </c>
      <c r="C2443" s="126">
        <v>42853</v>
      </c>
      <c r="D2443" s="126" t="s">
        <v>5915</v>
      </c>
      <c r="E2443" s="127" t="s">
        <v>13</v>
      </c>
      <c r="F2443" s="127">
        <v>368629</v>
      </c>
      <c r="G2443" s="127"/>
      <c r="H2443" s="335" t="s">
        <v>1308</v>
      </c>
      <c r="I2443" s="128">
        <v>3462.59</v>
      </c>
      <c r="J2443" s="128">
        <v>0</v>
      </c>
      <c r="K2443" s="129">
        <f t="shared" si="38"/>
        <v>3462.59</v>
      </c>
      <c r="L2443" s="130" t="s">
        <v>1420</v>
      </c>
    </row>
    <row r="2444" spans="1:12">
      <c r="A2444" s="334" t="s">
        <v>1307</v>
      </c>
      <c r="B2444" s="125" t="str">
        <f>+VLOOKUP(A2444,'[1]LISTA FILTRADO'!$A$2:$B$620,2,FALSE)</f>
        <v>GRACOS</v>
      </c>
      <c r="C2444" s="126">
        <v>42853</v>
      </c>
      <c r="D2444" s="126" t="s">
        <v>5916</v>
      </c>
      <c r="E2444" s="127" t="s">
        <v>13</v>
      </c>
      <c r="F2444" s="127">
        <v>368434</v>
      </c>
      <c r="G2444" s="127"/>
      <c r="H2444" s="335" t="s">
        <v>1308</v>
      </c>
      <c r="I2444" s="128">
        <v>10917</v>
      </c>
      <c r="J2444" s="128">
        <v>0</v>
      </c>
      <c r="K2444" s="129">
        <f t="shared" si="38"/>
        <v>10917</v>
      </c>
      <c r="L2444" s="130" t="s">
        <v>1420</v>
      </c>
    </row>
    <row r="2445" spans="1:12">
      <c r="A2445" s="334" t="s">
        <v>1307</v>
      </c>
      <c r="B2445" s="125" t="str">
        <f>+VLOOKUP(A2445,'[1]LISTA FILTRADO'!$A$2:$B$620,2,FALSE)</f>
        <v>GRACOS</v>
      </c>
      <c r="C2445" s="126">
        <v>42853</v>
      </c>
      <c r="D2445" s="126" t="s">
        <v>5917</v>
      </c>
      <c r="E2445" s="127" t="s">
        <v>13</v>
      </c>
      <c r="F2445" s="127">
        <v>368436</v>
      </c>
      <c r="G2445" s="127"/>
      <c r="H2445" s="335" t="s">
        <v>1308</v>
      </c>
      <c r="I2445" s="128">
        <v>10917</v>
      </c>
      <c r="J2445" s="128">
        <v>0</v>
      </c>
      <c r="K2445" s="129">
        <f t="shared" si="38"/>
        <v>10917</v>
      </c>
      <c r="L2445" s="130" t="s">
        <v>1420</v>
      </c>
    </row>
    <row r="2446" spans="1:12">
      <c r="A2446" s="334" t="s">
        <v>1307</v>
      </c>
      <c r="B2446" s="125" t="str">
        <f>+VLOOKUP(A2446,'[1]LISTA FILTRADO'!$A$2:$B$620,2,FALSE)</f>
        <v>GRACOS</v>
      </c>
      <c r="C2446" s="126">
        <v>42853</v>
      </c>
      <c r="D2446" s="126" t="s">
        <v>5918</v>
      </c>
      <c r="E2446" s="127" t="s">
        <v>13</v>
      </c>
      <c r="F2446" s="127">
        <v>368438</v>
      </c>
      <c r="G2446" s="127"/>
      <c r="H2446" s="335" t="s">
        <v>1308</v>
      </c>
      <c r="I2446" s="128">
        <v>10917</v>
      </c>
      <c r="J2446" s="128">
        <v>0</v>
      </c>
      <c r="K2446" s="129">
        <f t="shared" si="38"/>
        <v>10917</v>
      </c>
      <c r="L2446" s="130" t="s">
        <v>1420</v>
      </c>
    </row>
    <row r="2447" spans="1:12">
      <c r="A2447" s="334" t="s">
        <v>1307</v>
      </c>
      <c r="B2447" s="125" t="str">
        <f>+VLOOKUP(A2447,'[1]LISTA FILTRADO'!$A$2:$B$620,2,FALSE)</f>
        <v>GRACOS</v>
      </c>
      <c r="C2447" s="126">
        <v>42853</v>
      </c>
      <c r="D2447" s="126" t="s">
        <v>5919</v>
      </c>
      <c r="E2447" s="127" t="s">
        <v>13</v>
      </c>
      <c r="F2447" s="127">
        <v>368440</v>
      </c>
      <c r="G2447" s="127"/>
      <c r="H2447" s="335" t="s">
        <v>1308</v>
      </c>
      <c r="I2447" s="128">
        <v>205155.5</v>
      </c>
      <c r="J2447" s="128">
        <v>0</v>
      </c>
      <c r="K2447" s="129">
        <f t="shared" si="38"/>
        <v>205155.5</v>
      </c>
      <c r="L2447" s="130" t="s">
        <v>1420</v>
      </c>
    </row>
    <row r="2448" spans="1:12">
      <c r="A2448" s="334" t="s">
        <v>1307</v>
      </c>
      <c r="B2448" s="125" t="str">
        <f>+VLOOKUP(A2448,'[1]LISTA FILTRADO'!$A$2:$B$620,2,FALSE)</f>
        <v>GRACOS</v>
      </c>
      <c r="C2448" s="126">
        <v>42853</v>
      </c>
      <c r="D2448" s="126" t="s">
        <v>5920</v>
      </c>
      <c r="E2448" s="127" t="s">
        <v>13</v>
      </c>
      <c r="F2448" s="127">
        <v>368442</v>
      </c>
      <c r="G2448" s="127"/>
      <c r="H2448" s="335" t="s">
        <v>1308</v>
      </c>
      <c r="I2448" s="128">
        <v>2081.94</v>
      </c>
      <c r="J2448" s="128">
        <v>0</v>
      </c>
      <c r="K2448" s="129">
        <f t="shared" si="38"/>
        <v>2081.94</v>
      </c>
      <c r="L2448" s="130" t="s">
        <v>1420</v>
      </c>
    </row>
    <row r="2449" spans="1:12">
      <c r="A2449" s="334" t="s">
        <v>1307</v>
      </c>
      <c r="B2449" s="125" t="str">
        <f>+VLOOKUP(A2449,'[1]LISTA FILTRADO'!$A$2:$B$620,2,FALSE)</f>
        <v>GRACOS</v>
      </c>
      <c r="C2449" s="126">
        <v>42853</v>
      </c>
      <c r="D2449" s="126" t="s">
        <v>5921</v>
      </c>
      <c r="E2449" s="127" t="s">
        <v>13</v>
      </c>
      <c r="F2449" s="127">
        <v>368444</v>
      </c>
      <c r="G2449" s="127"/>
      <c r="H2449" s="335" t="s">
        <v>1308</v>
      </c>
      <c r="I2449" s="128">
        <v>395.75</v>
      </c>
      <c r="J2449" s="128">
        <v>0</v>
      </c>
      <c r="K2449" s="129">
        <f t="shared" si="38"/>
        <v>395.75</v>
      </c>
      <c r="L2449" s="130" t="s">
        <v>1420</v>
      </c>
    </row>
    <row r="2450" spans="1:12">
      <c r="A2450" s="334" t="s">
        <v>1307</v>
      </c>
      <c r="B2450" s="125" t="str">
        <f>+VLOOKUP(A2450,'[1]LISTA FILTRADO'!$A$2:$B$620,2,FALSE)</f>
        <v>GRACOS</v>
      </c>
      <c r="C2450" s="126">
        <v>42853</v>
      </c>
      <c r="D2450" s="126" t="s">
        <v>5922</v>
      </c>
      <c r="E2450" s="127" t="s">
        <v>13</v>
      </c>
      <c r="F2450" s="127">
        <v>368446</v>
      </c>
      <c r="G2450" s="127"/>
      <c r="H2450" s="335" t="s">
        <v>1308</v>
      </c>
      <c r="I2450" s="128">
        <v>1008.08</v>
      </c>
      <c r="J2450" s="128">
        <v>0</v>
      </c>
      <c r="K2450" s="129">
        <f t="shared" si="38"/>
        <v>1008.08</v>
      </c>
      <c r="L2450" s="130" t="s">
        <v>1420</v>
      </c>
    </row>
    <row r="2451" spans="1:12">
      <c r="A2451" s="334" t="s">
        <v>1307</v>
      </c>
      <c r="B2451" s="125" t="str">
        <f>+VLOOKUP(A2451,'[1]LISTA FILTRADO'!$A$2:$B$620,2,FALSE)</f>
        <v>GRACOS</v>
      </c>
      <c r="C2451" s="126">
        <v>42853</v>
      </c>
      <c r="D2451" s="126" t="s">
        <v>5923</v>
      </c>
      <c r="E2451" s="127" t="s">
        <v>13</v>
      </c>
      <c r="F2451" s="127">
        <v>368448</v>
      </c>
      <c r="G2451" s="127"/>
      <c r="H2451" s="335" t="s">
        <v>1308</v>
      </c>
      <c r="I2451" s="128">
        <v>3858.34</v>
      </c>
      <c r="J2451" s="128">
        <v>0</v>
      </c>
      <c r="K2451" s="129">
        <f t="shared" si="38"/>
        <v>3858.34</v>
      </c>
      <c r="L2451" s="130" t="s">
        <v>1420</v>
      </c>
    </row>
    <row r="2452" spans="1:12">
      <c r="A2452" s="334" t="s">
        <v>1307</v>
      </c>
      <c r="B2452" s="125" t="str">
        <f>+VLOOKUP(A2452,'[1]LISTA FILTRADO'!$A$2:$B$620,2,FALSE)</f>
        <v>GRACOS</v>
      </c>
      <c r="C2452" s="126">
        <v>42853</v>
      </c>
      <c r="D2452" s="126" t="s">
        <v>5924</v>
      </c>
      <c r="E2452" s="127" t="s">
        <v>13</v>
      </c>
      <c r="F2452" s="127">
        <v>368450</v>
      </c>
      <c r="G2452" s="127"/>
      <c r="H2452" s="335" t="s">
        <v>1308</v>
      </c>
      <c r="I2452" s="128">
        <v>3858.34</v>
      </c>
      <c r="J2452" s="128">
        <v>0</v>
      </c>
      <c r="K2452" s="129">
        <f t="shared" si="38"/>
        <v>3858.34</v>
      </c>
      <c r="L2452" s="130" t="s">
        <v>1420</v>
      </c>
    </row>
    <row r="2453" spans="1:12">
      <c r="A2453" s="334" t="s">
        <v>1307</v>
      </c>
      <c r="B2453" s="125" t="str">
        <f>+VLOOKUP(A2453,'[1]LISTA FILTRADO'!$A$2:$B$620,2,FALSE)</f>
        <v>GRACOS</v>
      </c>
      <c r="C2453" s="126">
        <v>42853</v>
      </c>
      <c r="D2453" s="126" t="s">
        <v>5925</v>
      </c>
      <c r="E2453" s="127" t="s">
        <v>13</v>
      </c>
      <c r="F2453" s="127">
        <v>368452</v>
      </c>
      <c r="G2453" s="127"/>
      <c r="H2453" s="335" t="s">
        <v>1308</v>
      </c>
      <c r="I2453" s="128">
        <v>3858.34</v>
      </c>
      <c r="J2453" s="128">
        <v>0</v>
      </c>
      <c r="K2453" s="129">
        <f t="shared" si="38"/>
        <v>3858.34</v>
      </c>
      <c r="L2453" s="130" t="s">
        <v>1420</v>
      </c>
    </row>
    <row r="2454" spans="1:12">
      <c r="A2454" s="334" t="s">
        <v>1307</v>
      </c>
      <c r="B2454" s="125" t="str">
        <f>+VLOOKUP(A2454,'[1]LISTA FILTRADO'!$A$2:$B$620,2,FALSE)</f>
        <v>GRACOS</v>
      </c>
      <c r="C2454" s="126">
        <v>42853</v>
      </c>
      <c r="D2454" s="126" t="s">
        <v>5926</v>
      </c>
      <c r="E2454" s="127" t="s">
        <v>13</v>
      </c>
      <c r="F2454" s="127">
        <v>368454</v>
      </c>
      <c r="G2454" s="127"/>
      <c r="H2454" s="335" t="s">
        <v>1308</v>
      </c>
      <c r="I2454" s="128">
        <v>32880.32</v>
      </c>
      <c r="J2454" s="128">
        <v>0</v>
      </c>
      <c r="K2454" s="129">
        <f t="shared" si="38"/>
        <v>32880.32</v>
      </c>
      <c r="L2454" s="130" t="s">
        <v>1420</v>
      </c>
    </row>
    <row r="2455" spans="1:12">
      <c r="A2455" s="334" t="s">
        <v>1307</v>
      </c>
      <c r="B2455" s="125" t="str">
        <f>+VLOOKUP(A2455,'[1]LISTA FILTRADO'!$A$2:$B$620,2,FALSE)</f>
        <v>GRACOS</v>
      </c>
      <c r="C2455" s="126">
        <v>42853</v>
      </c>
      <c r="D2455" s="126" t="s">
        <v>5927</v>
      </c>
      <c r="E2455" s="127" t="s">
        <v>13</v>
      </c>
      <c r="F2455" s="127">
        <v>368456</v>
      </c>
      <c r="G2455" s="127"/>
      <c r="H2455" s="335" t="s">
        <v>1308</v>
      </c>
      <c r="I2455" s="128">
        <v>16179.52</v>
      </c>
      <c r="J2455" s="128">
        <v>0</v>
      </c>
      <c r="K2455" s="129">
        <f t="shared" si="38"/>
        <v>16179.52</v>
      </c>
      <c r="L2455" s="130" t="s">
        <v>1420</v>
      </c>
    </row>
    <row r="2456" spans="1:12">
      <c r="A2456" s="334" t="s">
        <v>1307</v>
      </c>
      <c r="B2456" s="125" t="str">
        <f>+VLOOKUP(A2456,'[1]LISTA FILTRADO'!$A$2:$B$620,2,FALSE)</f>
        <v>GRACOS</v>
      </c>
      <c r="C2456" s="126">
        <v>42853</v>
      </c>
      <c r="D2456" s="126" t="s">
        <v>5928</v>
      </c>
      <c r="E2456" s="127" t="s">
        <v>13</v>
      </c>
      <c r="F2456" s="127">
        <v>368458</v>
      </c>
      <c r="G2456" s="127"/>
      <c r="H2456" s="335" t="s">
        <v>1308</v>
      </c>
      <c r="I2456" s="128">
        <v>3075.48</v>
      </c>
      <c r="J2456" s="128">
        <v>0</v>
      </c>
      <c r="K2456" s="129">
        <f t="shared" si="38"/>
        <v>3075.48</v>
      </c>
      <c r="L2456" s="130" t="s">
        <v>1420</v>
      </c>
    </row>
    <row r="2457" spans="1:12">
      <c r="A2457" s="334" t="s">
        <v>1307</v>
      </c>
      <c r="B2457" s="125" t="str">
        <f>+VLOOKUP(A2457,'[1]LISTA FILTRADO'!$A$2:$B$620,2,FALSE)</f>
        <v>GRACOS</v>
      </c>
      <c r="C2457" s="126">
        <v>42853</v>
      </c>
      <c r="D2457" s="126" t="s">
        <v>5929</v>
      </c>
      <c r="E2457" s="127" t="s">
        <v>13</v>
      </c>
      <c r="F2457" s="127">
        <v>368460</v>
      </c>
      <c r="G2457" s="127"/>
      <c r="H2457" s="335" t="s">
        <v>1308</v>
      </c>
      <c r="I2457" s="128">
        <v>29984.85</v>
      </c>
      <c r="J2457" s="128">
        <v>0</v>
      </c>
      <c r="K2457" s="129">
        <f t="shared" si="38"/>
        <v>29984.85</v>
      </c>
      <c r="L2457" s="130" t="s">
        <v>1420</v>
      </c>
    </row>
    <row r="2458" spans="1:12">
      <c r="A2458" s="334" t="s">
        <v>1307</v>
      </c>
      <c r="B2458" s="125" t="str">
        <f>+VLOOKUP(A2458,'[1]LISTA FILTRADO'!$A$2:$B$620,2,FALSE)</f>
        <v>GRACOS</v>
      </c>
      <c r="C2458" s="126">
        <v>42853</v>
      </c>
      <c r="D2458" s="126" t="s">
        <v>5930</v>
      </c>
      <c r="E2458" s="127" t="s">
        <v>13</v>
      </c>
      <c r="F2458" s="127">
        <v>368462</v>
      </c>
      <c r="G2458" s="127"/>
      <c r="H2458" s="335" t="s">
        <v>1308</v>
      </c>
      <c r="I2458" s="128">
        <v>29984.85</v>
      </c>
      <c r="J2458" s="128">
        <v>0</v>
      </c>
      <c r="K2458" s="129">
        <f t="shared" si="38"/>
        <v>29984.85</v>
      </c>
      <c r="L2458" s="130" t="s">
        <v>1420</v>
      </c>
    </row>
    <row r="2459" spans="1:12">
      <c r="A2459" s="334" t="s">
        <v>1307</v>
      </c>
      <c r="B2459" s="125" t="str">
        <f>+VLOOKUP(A2459,'[1]LISTA FILTRADO'!$A$2:$B$620,2,FALSE)</f>
        <v>GRACOS</v>
      </c>
      <c r="C2459" s="126">
        <v>42853</v>
      </c>
      <c r="D2459" s="126" t="s">
        <v>5931</v>
      </c>
      <c r="E2459" s="127" t="s">
        <v>13</v>
      </c>
      <c r="F2459" s="127">
        <v>368464</v>
      </c>
      <c r="G2459" s="127"/>
      <c r="H2459" s="335" t="s">
        <v>1308</v>
      </c>
      <c r="I2459" s="128">
        <v>29984.85</v>
      </c>
      <c r="J2459" s="128">
        <v>0</v>
      </c>
      <c r="K2459" s="129">
        <f t="shared" si="38"/>
        <v>29984.85</v>
      </c>
      <c r="L2459" s="130" t="s">
        <v>1420</v>
      </c>
    </row>
    <row r="2460" spans="1:12">
      <c r="A2460" s="334" t="s">
        <v>1307</v>
      </c>
      <c r="B2460" s="125" t="str">
        <f>+VLOOKUP(A2460,'[1]LISTA FILTRADO'!$A$2:$B$620,2,FALSE)</f>
        <v>GRACOS</v>
      </c>
      <c r="C2460" s="126">
        <v>42853</v>
      </c>
      <c r="D2460" s="126" t="s">
        <v>5932</v>
      </c>
      <c r="E2460" s="127" t="s">
        <v>13</v>
      </c>
      <c r="F2460" s="127">
        <v>368466</v>
      </c>
      <c r="G2460" s="127"/>
      <c r="H2460" s="335" t="s">
        <v>1308</v>
      </c>
      <c r="I2460" s="128">
        <v>29984.85</v>
      </c>
      <c r="J2460" s="128">
        <v>0</v>
      </c>
      <c r="K2460" s="129">
        <f t="shared" si="38"/>
        <v>29984.85</v>
      </c>
      <c r="L2460" s="130" t="s">
        <v>1420</v>
      </c>
    </row>
    <row r="2461" spans="1:12">
      <c r="A2461" s="334" t="s">
        <v>1307</v>
      </c>
      <c r="B2461" s="125" t="str">
        <f>+VLOOKUP(A2461,'[1]LISTA FILTRADO'!$A$2:$B$620,2,FALSE)</f>
        <v>GRACOS</v>
      </c>
      <c r="C2461" s="126">
        <v>42853</v>
      </c>
      <c r="D2461" s="126" t="s">
        <v>5933</v>
      </c>
      <c r="E2461" s="127" t="s">
        <v>13</v>
      </c>
      <c r="F2461" s="127">
        <v>368468</v>
      </c>
      <c r="G2461" s="127"/>
      <c r="H2461" s="335" t="s">
        <v>1308</v>
      </c>
      <c r="I2461" s="128">
        <v>35808.17</v>
      </c>
      <c r="J2461" s="128">
        <v>0</v>
      </c>
      <c r="K2461" s="129">
        <f t="shared" si="38"/>
        <v>35808.17</v>
      </c>
      <c r="L2461" s="130" t="s">
        <v>1420</v>
      </c>
    </row>
    <row r="2462" spans="1:12">
      <c r="A2462" s="334" t="s">
        <v>1307</v>
      </c>
      <c r="B2462" s="125" t="str">
        <f>+VLOOKUP(A2462,'[1]LISTA FILTRADO'!$A$2:$B$620,2,FALSE)</f>
        <v>GRACOS</v>
      </c>
      <c r="C2462" s="126">
        <v>42853</v>
      </c>
      <c r="D2462" s="126" t="s">
        <v>5934</v>
      </c>
      <c r="E2462" s="127" t="s">
        <v>13</v>
      </c>
      <c r="F2462" s="127">
        <v>368470</v>
      </c>
      <c r="G2462" s="127"/>
      <c r="H2462" s="335" t="s">
        <v>1308</v>
      </c>
      <c r="I2462" s="128">
        <v>2850.26</v>
      </c>
      <c r="J2462" s="128">
        <v>0</v>
      </c>
      <c r="K2462" s="129">
        <f t="shared" si="38"/>
        <v>2850.26</v>
      </c>
      <c r="L2462" s="130" t="s">
        <v>1420</v>
      </c>
    </row>
    <row r="2463" spans="1:12">
      <c r="A2463" s="334" t="s">
        <v>1307</v>
      </c>
      <c r="B2463" s="125" t="str">
        <f>+VLOOKUP(A2463,'[1]LISTA FILTRADO'!$A$2:$B$620,2,FALSE)</f>
        <v>GRACOS</v>
      </c>
      <c r="C2463" s="126">
        <v>42853</v>
      </c>
      <c r="D2463" s="126" t="s">
        <v>5935</v>
      </c>
      <c r="E2463" s="127" t="s">
        <v>13</v>
      </c>
      <c r="F2463" s="127">
        <v>368472</v>
      </c>
      <c r="G2463" s="127"/>
      <c r="H2463" s="335" t="s">
        <v>1308</v>
      </c>
      <c r="I2463" s="128">
        <v>1776.4</v>
      </c>
      <c r="J2463" s="128">
        <v>0</v>
      </c>
      <c r="K2463" s="129">
        <f t="shared" si="38"/>
        <v>1776.4</v>
      </c>
      <c r="L2463" s="130" t="s">
        <v>1420</v>
      </c>
    </row>
    <row r="2464" spans="1:12">
      <c r="A2464" s="334" t="s">
        <v>1307</v>
      </c>
      <c r="B2464" s="125" t="str">
        <f>+VLOOKUP(A2464,'[1]LISTA FILTRADO'!$A$2:$B$620,2,FALSE)</f>
        <v>GRACOS</v>
      </c>
      <c r="C2464" s="126">
        <v>42853</v>
      </c>
      <c r="D2464" s="126" t="s">
        <v>5936</v>
      </c>
      <c r="E2464" s="127" t="s">
        <v>13</v>
      </c>
      <c r="F2464" s="127">
        <v>368474</v>
      </c>
      <c r="G2464" s="127"/>
      <c r="H2464" s="335" t="s">
        <v>1308</v>
      </c>
      <c r="I2464" s="128">
        <v>9797.25</v>
      </c>
      <c r="J2464" s="128">
        <v>0</v>
      </c>
      <c r="K2464" s="129">
        <f t="shared" si="38"/>
        <v>9797.25</v>
      </c>
      <c r="L2464" s="130" t="s">
        <v>1420</v>
      </c>
    </row>
    <row r="2465" spans="1:12">
      <c r="A2465" s="334" t="s">
        <v>1307</v>
      </c>
      <c r="B2465" s="125" t="str">
        <f>+VLOOKUP(A2465,'[1]LISTA FILTRADO'!$A$2:$B$620,2,FALSE)</f>
        <v>GRACOS</v>
      </c>
      <c r="C2465" s="126">
        <v>42853</v>
      </c>
      <c r="D2465" s="126" t="s">
        <v>5937</v>
      </c>
      <c r="E2465" s="127" t="s">
        <v>13</v>
      </c>
      <c r="F2465" s="127">
        <v>368476</v>
      </c>
      <c r="G2465" s="127"/>
      <c r="H2465" s="335" t="s">
        <v>1308</v>
      </c>
      <c r="I2465" s="128">
        <v>5026.32</v>
      </c>
      <c r="J2465" s="128">
        <v>0</v>
      </c>
      <c r="K2465" s="129">
        <f t="shared" si="38"/>
        <v>5026.32</v>
      </c>
      <c r="L2465" s="130" t="s">
        <v>1420</v>
      </c>
    </row>
    <row r="2466" spans="1:12">
      <c r="A2466" s="334" t="s">
        <v>1307</v>
      </c>
      <c r="B2466" s="125" t="str">
        <f>+VLOOKUP(A2466,'[1]LISTA FILTRADO'!$A$2:$B$620,2,FALSE)</f>
        <v>GRACOS</v>
      </c>
      <c r="C2466" s="126">
        <v>42853</v>
      </c>
      <c r="D2466" s="126" t="s">
        <v>5938</v>
      </c>
      <c r="E2466" s="127" t="s">
        <v>13</v>
      </c>
      <c r="F2466" s="127">
        <v>368478</v>
      </c>
      <c r="G2466" s="127"/>
      <c r="H2466" s="335" t="s">
        <v>1308</v>
      </c>
      <c r="I2466" s="128">
        <v>13805.34</v>
      </c>
      <c r="J2466" s="128">
        <v>0</v>
      </c>
      <c r="K2466" s="129">
        <f t="shared" si="38"/>
        <v>13805.34</v>
      </c>
      <c r="L2466" s="130" t="s">
        <v>1420</v>
      </c>
    </row>
    <row r="2467" spans="1:12">
      <c r="A2467" s="334" t="s">
        <v>1307</v>
      </c>
      <c r="B2467" s="125" t="str">
        <f>+VLOOKUP(A2467,'[1]LISTA FILTRADO'!$A$2:$B$620,2,FALSE)</f>
        <v>GRACOS</v>
      </c>
      <c r="C2467" s="126">
        <v>42853</v>
      </c>
      <c r="D2467" s="126" t="s">
        <v>5939</v>
      </c>
      <c r="E2467" s="127" t="s">
        <v>13</v>
      </c>
      <c r="F2467" s="127">
        <v>368480</v>
      </c>
      <c r="G2467" s="127"/>
      <c r="H2467" s="335" t="s">
        <v>1308</v>
      </c>
      <c r="I2467" s="128">
        <v>26909.38</v>
      </c>
      <c r="J2467" s="128">
        <v>0</v>
      </c>
      <c r="K2467" s="129">
        <f t="shared" si="38"/>
        <v>26909.38</v>
      </c>
      <c r="L2467" s="130" t="s">
        <v>1420</v>
      </c>
    </row>
    <row r="2468" spans="1:12">
      <c r="A2468" s="334" t="s">
        <v>1307</v>
      </c>
      <c r="B2468" s="125" t="str">
        <f>+VLOOKUP(A2468,'[1]LISTA FILTRADO'!$A$2:$B$620,2,FALSE)</f>
        <v>GRACOS</v>
      </c>
      <c r="C2468" s="126">
        <v>42853</v>
      </c>
      <c r="D2468" s="126" t="s">
        <v>5940</v>
      </c>
      <c r="E2468" s="127" t="s">
        <v>13</v>
      </c>
      <c r="F2468" s="127">
        <v>368482</v>
      </c>
      <c r="G2468" s="127"/>
      <c r="H2468" s="335" t="s">
        <v>1308</v>
      </c>
      <c r="I2468" s="128">
        <v>22150.46</v>
      </c>
      <c r="J2468" s="128">
        <v>0</v>
      </c>
      <c r="K2468" s="129">
        <f t="shared" si="38"/>
        <v>22150.46</v>
      </c>
      <c r="L2468" s="130" t="s">
        <v>1420</v>
      </c>
    </row>
    <row r="2469" spans="1:12">
      <c r="A2469" s="334" t="s">
        <v>1307</v>
      </c>
      <c r="B2469" s="125" t="str">
        <f>+VLOOKUP(A2469,'[1]LISTA FILTRADO'!$A$2:$B$620,2,FALSE)</f>
        <v>GRACOS</v>
      </c>
      <c r="C2469" s="126">
        <v>42853</v>
      </c>
      <c r="D2469" s="126" t="s">
        <v>5941</v>
      </c>
      <c r="E2469" s="127" t="s">
        <v>13</v>
      </c>
      <c r="F2469" s="127">
        <v>368484</v>
      </c>
      <c r="G2469" s="127"/>
      <c r="H2469" s="335" t="s">
        <v>1308</v>
      </c>
      <c r="I2469" s="128">
        <v>4818057.68</v>
      </c>
      <c r="J2469" s="128">
        <v>0</v>
      </c>
      <c r="K2469" s="129">
        <f t="shared" si="38"/>
        <v>4818057.68</v>
      </c>
      <c r="L2469" s="130" t="s">
        <v>1420</v>
      </c>
    </row>
    <row r="2470" spans="1:12">
      <c r="A2470" s="334" t="s">
        <v>1307</v>
      </c>
      <c r="B2470" s="125" t="str">
        <f>+VLOOKUP(A2470,'[1]LISTA FILTRADO'!$A$2:$B$620,2,FALSE)</f>
        <v>GRACOS</v>
      </c>
      <c r="C2470" s="126">
        <v>42853</v>
      </c>
      <c r="D2470" s="126" t="s">
        <v>5942</v>
      </c>
      <c r="E2470" s="127" t="s">
        <v>13</v>
      </c>
      <c r="F2470" s="127">
        <v>368486</v>
      </c>
      <c r="G2470" s="127"/>
      <c r="H2470" s="335" t="s">
        <v>1308</v>
      </c>
      <c r="I2470" s="128">
        <v>7730509.9199999999</v>
      </c>
      <c r="J2470" s="128">
        <v>0</v>
      </c>
      <c r="K2470" s="129">
        <f t="shared" si="38"/>
        <v>7730509.9199999999</v>
      </c>
      <c r="L2470" s="130" t="s">
        <v>1420</v>
      </c>
    </row>
    <row r="2471" spans="1:12">
      <c r="A2471" s="334" t="s">
        <v>1307</v>
      </c>
      <c r="B2471" s="125" t="str">
        <f>+VLOOKUP(A2471,'[1]LISTA FILTRADO'!$A$2:$B$620,2,FALSE)</f>
        <v>GRACOS</v>
      </c>
      <c r="C2471" s="126">
        <v>42853</v>
      </c>
      <c r="D2471" s="126" t="s">
        <v>5943</v>
      </c>
      <c r="E2471" s="127" t="s">
        <v>13</v>
      </c>
      <c r="F2471" s="127">
        <v>368488</v>
      </c>
      <c r="G2471" s="127"/>
      <c r="H2471" s="335" t="s">
        <v>1308</v>
      </c>
      <c r="I2471" s="128">
        <v>886429.92</v>
      </c>
      <c r="J2471" s="128">
        <v>0</v>
      </c>
      <c r="K2471" s="129">
        <f t="shared" si="38"/>
        <v>886429.92</v>
      </c>
      <c r="L2471" s="130" t="s">
        <v>1420</v>
      </c>
    </row>
    <row r="2472" spans="1:12">
      <c r="A2472" s="334" t="s">
        <v>1307</v>
      </c>
      <c r="B2472" s="125" t="str">
        <f>+VLOOKUP(A2472,'[1]LISTA FILTRADO'!$A$2:$B$620,2,FALSE)</f>
        <v>GRACOS</v>
      </c>
      <c r="C2472" s="126">
        <v>42853</v>
      </c>
      <c r="D2472" s="126" t="s">
        <v>5944</v>
      </c>
      <c r="E2472" s="127" t="s">
        <v>13</v>
      </c>
      <c r="F2472" s="127">
        <v>368490</v>
      </c>
      <c r="G2472" s="127"/>
      <c r="H2472" s="335" t="s">
        <v>1308</v>
      </c>
      <c r="I2472" s="128">
        <v>1422265.07</v>
      </c>
      <c r="J2472" s="128">
        <v>0</v>
      </c>
      <c r="K2472" s="129">
        <f t="shared" si="38"/>
        <v>1422265.07</v>
      </c>
      <c r="L2472" s="130" t="s">
        <v>1420</v>
      </c>
    </row>
    <row r="2473" spans="1:12">
      <c r="A2473" s="334" t="s">
        <v>1307</v>
      </c>
      <c r="B2473" s="125" t="str">
        <f>+VLOOKUP(A2473,'[1]LISTA FILTRADO'!$A$2:$B$620,2,FALSE)</f>
        <v>GRACOS</v>
      </c>
      <c r="C2473" s="126">
        <v>42853</v>
      </c>
      <c r="D2473" s="126" t="s">
        <v>5945</v>
      </c>
      <c r="E2473" s="127" t="s">
        <v>13</v>
      </c>
      <c r="F2473" s="127">
        <v>368492</v>
      </c>
      <c r="G2473" s="127"/>
      <c r="H2473" s="335" t="s">
        <v>1308</v>
      </c>
      <c r="I2473" s="128">
        <v>12497045.710000001</v>
      </c>
      <c r="J2473" s="128">
        <v>0</v>
      </c>
      <c r="K2473" s="129">
        <f t="shared" si="38"/>
        <v>12497045.710000001</v>
      </c>
      <c r="L2473" s="130" t="s">
        <v>1420</v>
      </c>
    </row>
    <row r="2474" spans="1:12">
      <c r="A2474" s="334" t="s">
        <v>1307</v>
      </c>
      <c r="B2474" s="125" t="str">
        <f>+VLOOKUP(A2474,'[1]LISTA FILTRADO'!$A$2:$B$620,2,FALSE)</f>
        <v>GRACOS</v>
      </c>
      <c r="C2474" s="126">
        <v>42853</v>
      </c>
      <c r="D2474" s="126" t="s">
        <v>5946</v>
      </c>
      <c r="E2474" s="127" t="s">
        <v>13</v>
      </c>
      <c r="F2474" s="127">
        <v>368494</v>
      </c>
      <c r="G2474" s="127"/>
      <c r="H2474" s="335" t="s">
        <v>1308</v>
      </c>
      <c r="I2474" s="128">
        <v>15712797</v>
      </c>
      <c r="J2474" s="128">
        <v>0</v>
      </c>
      <c r="K2474" s="129">
        <f t="shared" si="38"/>
        <v>15712797</v>
      </c>
      <c r="L2474" s="130" t="s">
        <v>1420</v>
      </c>
    </row>
    <row r="2475" spans="1:12">
      <c r="A2475" s="334" t="s">
        <v>1307</v>
      </c>
      <c r="B2475" s="125" t="str">
        <f>+VLOOKUP(A2475,'[1]LISTA FILTRADO'!$A$2:$B$620,2,FALSE)</f>
        <v>GRACOS</v>
      </c>
      <c r="C2475" s="126">
        <v>42853</v>
      </c>
      <c r="D2475" s="126" t="s">
        <v>5947</v>
      </c>
      <c r="E2475" s="127" t="s">
        <v>13</v>
      </c>
      <c r="F2475" s="127">
        <v>368496</v>
      </c>
      <c r="G2475" s="127"/>
      <c r="H2475" s="335" t="s">
        <v>1308</v>
      </c>
      <c r="I2475" s="128">
        <v>6051757.0599999996</v>
      </c>
      <c r="J2475" s="128">
        <v>0</v>
      </c>
      <c r="K2475" s="129">
        <f t="shared" si="38"/>
        <v>6051757.0599999996</v>
      </c>
      <c r="L2475" s="130" t="s">
        <v>1420</v>
      </c>
    </row>
    <row r="2476" spans="1:12">
      <c r="A2476" s="334" t="s">
        <v>1307</v>
      </c>
      <c r="B2476" s="125" t="str">
        <f>+VLOOKUP(A2476,'[1]LISTA FILTRADO'!$A$2:$B$620,2,FALSE)</f>
        <v>GRACOS</v>
      </c>
      <c r="C2476" s="126">
        <v>42853</v>
      </c>
      <c r="D2476" s="126" t="s">
        <v>5948</v>
      </c>
      <c r="E2476" s="127" t="s">
        <v>13</v>
      </c>
      <c r="F2476" s="127">
        <v>368498</v>
      </c>
      <c r="G2476" s="127"/>
      <c r="H2476" s="335" t="s">
        <v>1308</v>
      </c>
      <c r="I2476" s="128">
        <v>71599271.230000004</v>
      </c>
      <c r="J2476" s="128">
        <v>0</v>
      </c>
      <c r="K2476" s="129">
        <f t="shared" si="38"/>
        <v>71599271.230000004</v>
      </c>
      <c r="L2476" s="130" t="s">
        <v>1420</v>
      </c>
    </row>
    <row r="2477" spans="1:12">
      <c r="A2477" s="334" t="s">
        <v>1307</v>
      </c>
      <c r="B2477" s="125" t="str">
        <f>+VLOOKUP(A2477,'[1]LISTA FILTRADO'!$A$2:$B$620,2,FALSE)</f>
        <v>GRACOS</v>
      </c>
      <c r="C2477" s="126">
        <v>42853</v>
      </c>
      <c r="D2477" s="126" t="s">
        <v>5949</v>
      </c>
      <c r="E2477" s="127" t="s">
        <v>13</v>
      </c>
      <c r="F2477" s="127">
        <v>368500</v>
      </c>
      <c r="G2477" s="127"/>
      <c r="H2477" s="335" t="s">
        <v>1308</v>
      </c>
      <c r="I2477" s="128">
        <v>5371223.1100000003</v>
      </c>
      <c r="J2477" s="128">
        <v>0</v>
      </c>
      <c r="K2477" s="129">
        <f t="shared" si="38"/>
        <v>5371223.1100000003</v>
      </c>
      <c r="L2477" s="130" t="s">
        <v>1420</v>
      </c>
    </row>
    <row r="2478" spans="1:12">
      <c r="A2478" s="334" t="s">
        <v>1307</v>
      </c>
      <c r="B2478" s="125" t="str">
        <f>+VLOOKUP(A2478,'[1]LISTA FILTRADO'!$A$2:$B$620,2,FALSE)</f>
        <v>GRACOS</v>
      </c>
      <c r="C2478" s="126">
        <v>42853</v>
      </c>
      <c r="D2478" s="126" t="s">
        <v>5950</v>
      </c>
      <c r="E2478" s="127" t="s">
        <v>13</v>
      </c>
      <c r="F2478" s="127">
        <v>368502</v>
      </c>
      <c r="G2478" s="127"/>
      <c r="H2478" s="335" t="s">
        <v>1308</v>
      </c>
      <c r="I2478" s="128">
        <v>5890.68</v>
      </c>
      <c r="J2478" s="128">
        <v>0</v>
      </c>
      <c r="K2478" s="129">
        <f t="shared" si="38"/>
        <v>5890.68</v>
      </c>
      <c r="L2478" s="130" t="s">
        <v>1420</v>
      </c>
    </row>
    <row r="2479" spans="1:12">
      <c r="A2479" s="334" t="s">
        <v>1307</v>
      </c>
      <c r="B2479" s="125" t="str">
        <f>+VLOOKUP(A2479,'[1]LISTA FILTRADO'!$A$2:$B$620,2,FALSE)</f>
        <v>GRACOS</v>
      </c>
      <c r="C2479" s="126">
        <v>42853</v>
      </c>
      <c r="D2479" s="126" t="s">
        <v>5951</v>
      </c>
      <c r="E2479" s="127" t="s">
        <v>13</v>
      </c>
      <c r="F2479" s="127">
        <v>368504</v>
      </c>
      <c r="G2479" s="127"/>
      <c r="H2479" s="335" t="s">
        <v>1308</v>
      </c>
      <c r="I2479" s="128">
        <v>11971.18</v>
      </c>
      <c r="J2479" s="128">
        <v>0</v>
      </c>
      <c r="K2479" s="129">
        <f t="shared" si="38"/>
        <v>11971.18</v>
      </c>
      <c r="L2479" s="130" t="s">
        <v>1420</v>
      </c>
    </row>
    <row r="2480" spans="1:12">
      <c r="A2480" s="334" t="s">
        <v>1307</v>
      </c>
      <c r="B2480" s="125" t="str">
        <f>+VLOOKUP(A2480,'[1]LISTA FILTRADO'!$A$2:$B$620,2,FALSE)</f>
        <v>GRACOS</v>
      </c>
      <c r="C2480" s="126">
        <v>42853</v>
      </c>
      <c r="D2480" s="126" t="s">
        <v>5952</v>
      </c>
      <c r="E2480" s="127" t="s">
        <v>13</v>
      </c>
      <c r="F2480" s="127">
        <v>368506</v>
      </c>
      <c r="G2480" s="127"/>
      <c r="H2480" s="335" t="s">
        <v>1308</v>
      </c>
      <c r="I2480" s="128">
        <v>2852.39</v>
      </c>
      <c r="J2480" s="128">
        <v>0</v>
      </c>
      <c r="K2480" s="129">
        <f t="shared" si="38"/>
        <v>2852.39</v>
      </c>
      <c r="L2480" s="130" t="s">
        <v>1420</v>
      </c>
    </row>
    <row r="2481" spans="1:12">
      <c r="A2481" s="334" t="s">
        <v>1307</v>
      </c>
      <c r="B2481" s="125" t="str">
        <f>+VLOOKUP(A2481,'[1]LISTA FILTRADO'!$A$2:$B$620,2,FALSE)</f>
        <v>GRACOS</v>
      </c>
      <c r="C2481" s="126">
        <v>42853</v>
      </c>
      <c r="D2481" s="126" t="s">
        <v>5953</v>
      </c>
      <c r="E2481" s="127" t="s">
        <v>13</v>
      </c>
      <c r="F2481" s="127">
        <v>368508</v>
      </c>
      <c r="G2481" s="127"/>
      <c r="H2481" s="335" t="s">
        <v>1308</v>
      </c>
      <c r="I2481" s="128">
        <v>10917</v>
      </c>
      <c r="J2481" s="128">
        <v>0</v>
      </c>
      <c r="K2481" s="129">
        <f t="shared" si="38"/>
        <v>10917</v>
      </c>
      <c r="L2481" s="130" t="s">
        <v>1420</v>
      </c>
    </row>
    <row r="2482" spans="1:12">
      <c r="A2482" s="334" t="s">
        <v>1307</v>
      </c>
      <c r="B2482" s="125" t="str">
        <f>+VLOOKUP(A2482,'[1]LISTA FILTRADO'!$A$2:$B$620,2,FALSE)</f>
        <v>GRACOS</v>
      </c>
      <c r="C2482" s="126">
        <v>42853</v>
      </c>
      <c r="D2482" s="126" t="s">
        <v>5954</v>
      </c>
      <c r="E2482" s="127" t="s">
        <v>13</v>
      </c>
      <c r="F2482" s="127">
        <v>368510</v>
      </c>
      <c r="G2482" s="127"/>
      <c r="H2482" s="335" t="s">
        <v>1308</v>
      </c>
      <c r="I2482" s="128">
        <v>995480.33</v>
      </c>
      <c r="J2482" s="128">
        <v>0</v>
      </c>
      <c r="K2482" s="129">
        <f t="shared" si="38"/>
        <v>995480.33</v>
      </c>
      <c r="L2482" s="130" t="s">
        <v>1420</v>
      </c>
    </row>
    <row r="2483" spans="1:12">
      <c r="A2483" s="334" t="s">
        <v>1307</v>
      </c>
      <c r="B2483" s="125" t="str">
        <f>+VLOOKUP(A2483,'[1]LISTA FILTRADO'!$A$2:$B$620,2,FALSE)</f>
        <v>GRACOS</v>
      </c>
      <c r="C2483" s="126">
        <v>42853</v>
      </c>
      <c r="D2483" s="126" t="s">
        <v>5955</v>
      </c>
      <c r="E2483" s="127" t="s">
        <v>13</v>
      </c>
      <c r="F2483" s="127">
        <v>368512</v>
      </c>
      <c r="G2483" s="127"/>
      <c r="H2483" s="335" t="s">
        <v>1308</v>
      </c>
      <c r="I2483" s="128">
        <v>12253192.189999999</v>
      </c>
      <c r="J2483" s="128">
        <v>0</v>
      </c>
      <c r="K2483" s="129">
        <f t="shared" si="38"/>
        <v>12253192.189999999</v>
      </c>
      <c r="L2483" s="130" t="s">
        <v>1420</v>
      </c>
    </row>
    <row r="2484" spans="1:12">
      <c r="A2484" s="334" t="s">
        <v>1307</v>
      </c>
      <c r="B2484" s="125" t="str">
        <f>+VLOOKUP(A2484,'[1]LISTA FILTRADO'!$A$2:$B$620,2,FALSE)</f>
        <v>GRACOS</v>
      </c>
      <c r="C2484" s="126">
        <v>42853</v>
      </c>
      <c r="D2484" s="126" t="s">
        <v>5956</v>
      </c>
      <c r="E2484" s="127" t="s">
        <v>13</v>
      </c>
      <c r="F2484" s="127">
        <v>368515</v>
      </c>
      <c r="G2484" s="127"/>
      <c r="H2484" s="335" t="s">
        <v>1308</v>
      </c>
      <c r="I2484" s="128">
        <v>883606.69</v>
      </c>
      <c r="J2484" s="128">
        <v>0</v>
      </c>
      <c r="K2484" s="129">
        <f t="shared" si="38"/>
        <v>883606.69</v>
      </c>
      <c r="L2484" s="130" t="s">
        <v>1420</v>
      </c>
    </row>
    <row r="2485" spans="1:12">
      <c r="A2485" s="334" t="s">
        <v>1307</v>
      </c>
      <c r="B2485" s="125" t="str">
        <f>+VLOOKUP(A2485,'[1]LISTA FILTRADO'!$A$2:$B$620,2,FALSE)</f>
        <v>GRACOS</v>
      </c>
      <c r="C2485" s="126">
        <v>42853</v>
      </c>
      <c r="D2485" s="126" t="s">
        <v>5957</v>
      </c>
      <c r="E2485" s="127" t="s">
        <v>13</v>
      </c>
      <c r="F2485" s="127">
        <v>368517</v>
      </c>
      <c r="G2485" s="127"/>
      <c r="H2485" s="335" t="s">
        <v>1308</v>
      </c>
      <c r="I2485" s="128">
        <v>1637551.63</v>
      </c>
      <c r="J2485" s="128">
        <v>0</v>
      </c>
      <c r="K2485" s="129">
        <f t="shared" si="38"/>
        <v>1637551.63</v>
      </c>
      <c r="L2485" s="130" t="s">
        <v>1420</v>
      </c>
    </row>
    <row r="2486" spans="1:12">
      <c r="A2486" s="334" t="s">
        <v>1307</v>
      </c>
      <c r="B2486" s="125" t="str">
        <f>+VLOOKUP(A2486,'[1]LISTA FILTRADO'!$A$2:$B$620,2,FALSE)</f>
        <v>GRACOS</v>
      </c>
      <c r="C2486" s="126">
        <v>42853</v>
      </c>
      <c r="D2486" s="126" t="s">
        <v>5958</v>
      </c>
      <c r="E2486" s="127" t="s">
        <v>13</v>
      </c>
      <c r="F2486" s="127">
        <v>368519</v>
      </c>
      <c r="G2486" s="127"/>
      <c r="H2486" s="335" t="s">
        <v>1308</v>
      </c>
      <c r="I2486" s="128">
        <v>1637551.63</v>
      </c>
      <c r="J2486" s="128">
        <v>0</v>
      </c>
      <c r="K2486" s="129">
        <f t="shared" si="38"/>
        <v>1637551.63</v>
      </c>
      <c r="L2486" s="130" t="s">
        <v>1420</v>
      </c>
    </row>
    <row r="2487" spans="1:12">
      <c r="A2487" s="334" t="s">
        <v>1307</v>
      </c>
      <c r="B2487" s="125" t="str">
        <f>+VLOOKUP(A2487,'[1]LISTA FILTRADO'!$A$2:$B$620,2,FALSE)</f>
        <v>GRACOS</v>
      </c>
      <c r="C2487" s="126">
        <v>42853</v>
      </c>
      <c r="D2487" s="126" t="s">
        <v>5959</v>
      </c>
      <c r="E2487" s="127" t="s">
        <v>13</v>
      </c>
      <c r="F2487" s="127">
        <v>368521</v>
      </c>
      <c r="G2487" s="127"/>
      <c r="H2487" s="335" t="s">
        <v>1308</v>
      </c>
      <c r="I2487" s="128">
        <v>1637551.63</v>
      </c>
      <c r="J2487" s="128">
        <v>0</v>
      </c>
      <c r="K2487" s="129">
        <f t="shared" si="38"/>
        <v>1637551.63</v>
      </c>
      <c r="L2487" s="130" t="s">
        <v>1420</v>
      </c>
    </row>
    <row r="2488" spans="1:12">
      <c r="A2488" s="334" t="s">
        <v>1307</v>
      </c>
      <c r="B2488" s="125" t="str">
        <f>+VLOOKUP(A2488,'[1]LISTA FILTRADO'!$A$2:$B$620,2,FALSE)</f>
        <v>GRACOS</v>
      </c>
      <c r="C2488" s="126">
        <v>42853</v>
      </c>
      <c r="D2488" s="126" t="s">
        <v>5960</v>
      </c>
      <c r="E2488" s="127" t="s">
        <v>13</v>
      </c>
      <c r="F2488" s="127">
        <v>368523</v>
      </c>
      <c r="G2488" s="127"/>
      <c r="H2488" s="335" t="s">
        <v>1308</v>
      </c>
      <c r="I2488" s="128">
        <v>1637551.63</v>
      </c>
      <c r="J2488" s="128">
        <v>0</v>
      </c>
      <c r="K2488" s="129">
        <f t="shared" si="38"/>
        <v>1637551.63</v>
      </c>
      <c r="L2488" s="130" t="s">
        <v>1420</v>
      </c>
    </row>
    <row r="2489" spans="1:12">
      <c r="A2489" s="334" t="s">
        <v>1307</v>
      </c>
      <c r="B2489" s="125" t="str">
        <f>+VLOOKUP(A2489,'[1]LISTA FILTRADO'!$A$2:$B$620,2,FALSE)</f>
        <v>GRACOS</v>
      </c>
      <c r="C2489" s="126">
        <v>42853</v>
      </c>
      <c r="D2489" s="126" t="s">
        <v>5961</v>
      </c>
      <c r="E2489" s="127" t="s">
        <v>13</v>
      </c>
      <c r="F2489" s="127">
        <v>368525</v>
      </c>
      <c r="G2489" s="127"/>
      <c r="H2489" s="335" t="s">
        <v>1308</v>
      </c>
      <c r="I2489" s="128">
        <v>1637551.63</v>
      </c>
      <c r="J2489" s="128">
        <v>0</v>
      </c>
      <c r="K2489" s="129">
        <f t="shared" si="38"/>
        <v>1637551.63</v>
      </c>
      <c r="L2489" s="130" t="s">
        <v>1420</v>
      </c>
    </row>
    <row r="2490" spans="1:12">
      <c r="A2490" s="334" t="s">
        <v>1307</v>
      </c>
      <c r="B2490" s="125" t="str">
        <f>+VLOOKUP(A2490,'[1]LISTA FILTRADO'!$A$2:$B$620,2,FALSE)</f>
        <v>GRACOS</v>
      </c>
      <c r="C2490" s="126">
        <v>42853</v>
      </c>
      <c r="D2490" s="126" t="s">
        <v>5962</v>
      </c>
      <c r="E2490" s="127" t="s">
        <v>13</v>
      </c>
      <c r="F2490" s="127">
        <v>368527</v>
      </c>
      <c r="G2490" s="127"/>
      <c r="H2490" s="335" t="s">
        <v>1308</v>
      </c>
      <c r="I2490" s="128">
        <v>4497727.92</v>
      </c>
      <c r="J2490" s="128">
        <v>0</v>
      </c>
      <c r="K2490" s="129">
        <f t="shared" si="38"/>
        <v>4497727.92</v>
      </c>
      <c r="L2490" s="130" t="s">
        <v>1420</v>
      </c>
    </row>
    <row r="2491" spans="1:12">
      <c r="A2491" s="334" t="s">
        <v>1307</v>
      </c>
      <c r="B2491" s="125" t="str">
        <f>+VLOOKUP(A2491,'[1]LISTA FILTRADO'!$A$2:$B$620,2,FALSE)</f>
        <v>GRACOS</v>
      </c>
      <c r="C2491" s="126">
        <v>42853</v>
      </c>
      <c r="D2491" s="126" t="s">
        <v>5963</v>
      </c>
      <c r="E2491" s="127" t="s">
        <v>13</v>
      </c>
      <c r="F2491" s="127">
        <v>368529</v>
      </c>
      <c r="G2491" s="127"/>
      <c r="H2491" s="335" t="s">
        <v>1308</v>
      </c>
      <c r="I2491" s="128">
        <v>4497727.92</v>
      </c>
      <c r="J2491" s="128">
        <v>0</v>
      </c>
      <c r="K2491" s="129">
        <f t="shared" si="38"/>
        <v>4497727.92</v>
      </c>
      <c r="L2491" s="130" t="s">
        <v>1420</v>
      </c>
    </row>
    <row r="2492" spans="1:12">
      <c r="A2492" s="334" t="s">
        <v>1307</v>
      </c>
      <c r="B2492" s="125" t="str">
        <f>+VLOOKUP(A2492,'[1]LISTA FILTRADO'!$A$2:$B$620,2,FALSE)</f>
        <v>GRACOS</v>
      </c>
      <c r="C2492" s="126">
        <v>42853</v>
      </c>
      <c r="D2492" s="126" t="s">
        <v>5964</v>
      </c>
      <c r="E2492" s="127" t="s">
        <v>13</v>
      </c>
      <c r="F2492" s="127">
        <v>368531</v>
      </c>
      <c r="G2492" s="127"/>
      <c r="H2492" s="335" t="s">
        <v>1308</v>
      </c>
      <c r="I2492" s="128">
        <v>4497727.92</v>
      </c>
      <c r="J2492" s="128">
        <v>0</v>
      </c>
      <c r="K2492" s="129">
        <f t="shared" si="38"/>
        <v>4497727.92</v>
      </c>
      <c r="L2492" s="130" t="s">
        <v>1420</v>
      </c>
    </row>
    <row r="2493" spans="1:12">
      <c r="A2493" s="334" t="s">
        <v>1307</v>
      </c>
      <c r="B2493" s="125" t="str">
        <f>+VLOOKUP(A2493,'[1]LISTA FILTRADO'!$A$2:$B$620,2,FALSE)</f>
        <v>GRACOS</v>
      </c>
      <c r="C2493" s="126">
        <v>42853</v>
      </c>
      <c r="D2493" s="126" t="s">
        <v>5965</v>
      </c>
      <c r="E2493" s="127" t="s">
        <v>13</v>
      </c>
      <c r="F2493" s="127">
        <v>368533</v>
      </c>
      <c r="G2493" s="127"/>
      <c r="H2493" s="335" t="s">
        <v>1308</v>
      </c>
      <c r="I2493" s="128">
        <v>4497727.92</v>
      </c>
      <c r="J2493" s="128">
        <v>0</v>
      </c>
      <c r="K2493" s="129">
        <f t="shared" si="38"/>
        <v>4497727.92</v>
      </c>
      <c r="L2493" s="130" t="s">
        <v>1420</v>
      </c>
    </row>
    <row r="2494" spans="1:12">
      <c r="A2494" s="334" t="s">
        <v>1307</v>
      </c>
      <c r="B2494" s="125" t="str">
        <f>+VLOOKUP(A2494,'[1]LISTA FILTRADO'!$A$2:$B$620,2,FALSE)</f>
        <v>GRACOS</v>
      </c>
      <c r="C2494" s="126">
        <v>42853</v>
      </c>
      <c r="D2494" s="126" t="s">
        <v>5966</v>
      </c>
      <c r="E2494" s="127" t="s">
        <v>13</v>
      </c>
      <c r="F2494" s="127">
        <v>368535</v>
      </c>
      <c r="G2494" s="127"/>
      <c r="H2494" s="335" t="s">
        <v>1308</v>
      </c>
      <c r="I2494" s="128">
        <v>4497727.92</v>
      </c>
      <c r="J2494" s="128">
        <v>0</v>
      </c>
      <c r="K2494" s="129">
        <f t="shared" si="38"/>
        <v>4497727.92</v>
      </c>
      <c r="L2494" s="130" t="s">
        <v>1420</v>
      </c>
    </row>
    <row r="2495" spans="1:12">
      <c r="A2495" s="334" t="s">
        <v>1307</v>
      </c>
      <c r="B2495" s="125" t="str">
        <f>+VLOOKUP(A2495,'[1]LISTA FILTRADO'!$A$2:$B$620,2,FALSE)</f>
        <v>GRACOS</v>
      </c>
      <c r="C2495" s="126">
        <v>42853</v>
      </c>
      <c r="D2495" s="126" t="s">
        <v>5967</v>
      </c>
      <c r="E2495" s="127" t="s">
        <v>13</v>
      </c>
      <c r="F2495" s="127">
        <v>368537</v>
      </c>
      <c r="G2495" s="127"/>
      <c r="H2495" s="335" t="s">
        <v>1308</v>
      </c>
      <c r="I2495" s="128">
        <v>3810036.8</v>
      </c>
      <c r="J2495" s="128">
        <v>0</v>
      </c>
      <c r="K2495" s="129">
        <f t="shared" si="38"/>
        <v>3810036.8</v>
      </c>
      <c r="L2495" s="130" t="s">
        <v>1420</v>
      </c>
    </row>
    <row r="2496" spans="1:12">
      <c r="A2496" s="334" t="s">
        <v>1307</v>
      </c>
      <c r="B2496" s="125" t="str">
        <f>+VLOOKUP(A2496,'[1]LISTA FILTRADO'!$A$2:$B$620,2,FALSE)</f>
        <v>GRACOS</v>
      </c>
      <c r="C2496" s="126">
        <v>42853</v>
      </c>
      <c r="D2496" s="126" t="s">
        <v>5968</v>
      </c>
      <c r="E2496" s="127" t="s">
        <v>13</v>
      </c>
      <c r="F2496" s="127">
        <v>368539</v>
      </c>
      <c r="G2496" s="127"/>
      <c r="H2496" s="335" t="s">
        <v>1308</v>
      </c>
      <c r="I2496" s="128">
        <v>3810036.8</v>
      </c>
      <c r="J2496" s="128">
        <v>0</v>
      </c>
      <c r="K2496" s="129">
        <f t="shared" si="38"/>
        <v>3810036.8</v>
      </c>
      <c r="L2496" s="130" t="s">
        <v>1420</v>
      </c>
    </row>
    <row r="2497" spans="1:12">
      <c r="A2497" s="334" t="s">
        <v>1307</v>
      </c>
      <c r="B2497" s="125" t="str">
        <f>+VLOOKUP(A2497,'[1]LISTA FILTRADO'!$A$2:$B$620,2,FALSE)</f>
        <v>GRACOS</v>
      </c>
      <c r="C2497" s="126">
        <v>42853</v>
      </c>
      <c r="D2497" s="126" t="s">
        <v>5969</v>
      </c>
      <c r="E2497" s="127" t="s">
        <v>13</v>
      </c>
      <c r="F2497" s="127">
        <v>368541</v>
      </c>
      <c r="G2497" s="127"/>
      <c r="H2497" s="335" t="s">
        <v>1308</v>
      </c>
      <c r="I2497" s="128">
        <v>3810036.8</v>
      </c>
      <c r="J2497" s="128">
        <v>0</v>
      </c>
      <c r="K2497" s="129">
        <f t="shared" si="38"/>
        <v>3810036.8</v>
      </c>
      <c r="L2497" s="130" t="s">
        <v>1420</v>
      </c>
    </row>
    <row r="2498" spans="1:12">
      <c r="A2498" s="334" t="s">
        <v>1307</v>
      </c>
      <c r="B2498" s="125" t="str">
        <f>+VLOOKUP(A2498,'[1]LISTA FILTRADO'!$A$2:$B$620,2,FALSE)</f>
        <v>GRACOS</v>
      </c>
      <c r="C2498" s="126">
        <v>42853</v>
      </c>
      <c r="D2498" s="126" t="s">
        <v>5970</v>
      </c>
      <c r="E2498" s="127" t="s">
        <v>13</v>
      </c>
      <c r="F2498" s="127">
        <v>368543</v>
      </c>
      <c r="G2498" s="127"/>
      <c r="H2498" s="335" t="s">
        <v>1308</v>
      </c>
      <c r="I2498" s="128">
        <v>3810036.8</v>
      </c>
      <c r="J2498" s="128">
        <v>0</v>
      </c>
      <c r="K2498" s="129">
        <f t="shared" si="38"/>
        <v>3810036.8</v>
      </c>
      <c r="L2498" s="130" t="s">
        <v>1420</v>
      </c>
    </row>
    <row r="2499" spans="1:12">
      <c r="A2499" s="334" t="s">
        <v>1307</v>
      </c>
      <c r="B2499" s="125" t="str">
        <f>+VLOOKUP(A2499,'[1]LISTA FILTRADO'!$A$2:$B$620,2,FALSE)</f>
        <v>GRACOS</v>
      </c>
      <c r="C2499" s="126">
        <v>42853</v>
      </c>
      <c r="D2499" s="126" t="s">
        <v>5971</v>
      </c>
      <c r="E2499" s="127" t="s">
        <v>13</v>
      </c>
      <c r="F2499" s="127">
        <v>368545</v>
      </c>
      <c r="G2499" s="127"/>
      <c r="H2499" s="335" t="s">
        <v>1308</v>
      </c>
      <c r="I2499" s="128">
        <v>3810036.8</v>
      </c>
      <c r="J2499" s="128">
        <v>0</v>
      </c>
      <c r="K2499" s="129">
        <f t="shared" si="38"/>
        <v>3810036.8</v>
      </c>
      <c r="L2499" s="130" t="s">
        <v>1420</v>
      </c>
    </row>
    <row r="2500" spans="1:12">
      <c r="A2500" s="334" t="s">
        <v>1307</v>
      </c>
      <c r="B2500" s="125" t="str">
        <f>+VLOOKUP(A2500,'[1]LISTA FILTRADO'!$A$2:$B$620,2,FALSE)</f>
        <v>GRACOS</v>
      </c>
      <c r="C2500" s="126">
        <v>42853</v>
      </c>
      <c r="D2500" s="126" t="s">
        <v>5972</v>
      </c>
      <c r="E2500" s="127" t="s">
        <v>13</v>
      </c>
      <c r="F2500" s="127">
        <v>368547</v>
      </c>
      <c r="G2500" s="127"/>
      <c r="H2500" s="335" t="s">
        <v>1308</v>
      </c>
      <c r="I2500" s="128">
        <v>10464713.640000001</v>
      </c>
      <c r="J2500" s="128">
        <v>0</v>
      </c>
      <c r="K2500" s="129">
        <f t="shared" si="38"/>
        <v>10464713.640000001</v>
      </c>
      <c r="L2500" s="130" t="s">
        <v>1420</v>
      </c>
    </row>
    <row r="2501" spans="1:12">
      <c r="A2501" s="334" t="s">
        <v>1307</v>
      </c>
      <c r="B2501" s="125" t="str">
        <f>+VLOOKUP(A2501,'[1]LISTA FILTRADO'!$A$2:$B$620,2,FALSE)</f>
        <v>GRACOS</v>
      </c>
      <c r="C2501" s="126">
        <v>42853</v>
      </c>
      <c r="D2501" s="126" t="s">
        <v>5973</v>
      </c>
      <c r="E2501" s="127" t="s">
        <v>13</v>
      </c>
      <c r="F2501" s="127">
        <v>368549</v>
      </c>
      <c r="G2501" s="127"/>
      <c r="H2501" s="335" t="s">
        <v>1308</v>
      </c>
      <c r="I2501" s="128">
        <v>10464713.640000001</v>
      </c>
      <c r="J2501" s="128">
        <v>0</v>
      </c>
      <c r="K2501" s="129">
        <f t="shared" si="38"/>
        <v>10464713.640000001</v>
      </c>
      <c r="L2501" s="130" t="s">
        <v>1420</v>
      </c>
    </row>
    <row r="2502" spans="1:12">
      <c r="A2502" s="334" t="s">
        <v>1307</v>
      </c>
      <c r="B2502" s="125" t="str">
        <f>+VLOOKUP(A2502,'[1]LISTA FILTRADO'!$A$2:$B$620,2,FALSE)</f>
        <v>GRACOS</v>
      </c>
      <c r="C2502" s="126">
        <v>42853</v>
      </c>
      <c r="D2502" s="126" t="s">
        <v>5974</v>
      </c>
      <c r="E2502" s="127" t="s">
        <v>13</v>
      </c>
      <c r="F2502" s="127">
        <v>368551</v>
      </c>
      <c r="G2502" s="127"/>
      <c r="H2502" s="335" t="s">
        <v>1308</v>
      </c>
      <c r="I2502" s="128">
        <v>10464713.640000001</v>
      </c>
      <c r="J2502" s="128">
        <v>0</v>
      </c>
      <c r="K2502" s="129">
        <f t="shared" si="38"/>
        <v>10464713.640000001</v>
      </c>
      <c r="L2502" s="130" t="s">
        <v>1420</v>
      </c>
    </row>
    <row r="2503" spans="1:12">
      <c r="A2503" s="334" t="s">
        <v>1307</v>
      </c>
      <c r="B2503" s="125" t="str">
        <f>+VLOOKUP(A2503,'[1]LISTA FILTRADO'!$A$2:$B$620,2,FALSE)</f>
        <v>GRACOS</v>
      </c>
      <c r="C2503" s="126">
        <v>42853</v>
      </c>
      <c r="D2503" s="126" t="s">
        <v>5975</v>
      </c>
      <c r="E2503" s="127" t="s">
        <v>13</v>
      </c>
      <c r="F2503" s="127">
        <v>368553</v>
      </c>
      <c r="G2503" s="127"/>
      <c r="H2503" s="335" t="s">
        <v>1308</v>
      </c>
      <c r="I2503" s="128">
        <v>10464713.640000001</v>
      </c>
      <c r="J2503" s="128">
        <v>0</v>
      </c>
      <c r="K2503" s="129">
        <f t="shared" si="38"/>
        <v>10464713.640000001</v>
      </c>
      <c r="L2503" s="130" t="s">
        <v>1420</v>
      </c>
    </row>
    <row r="2504" spans="1:12">
      <c r="A2504" s="334" t="s">
        <v>1307</v>
      </c>
      <c r="B2504" s="125" t="str">
        <f>+VLOOKUP(A2504,'[1]LISTA FILTRADO'!$A$2:$B$620,2,FALSE)</f>
        <v>GRACOS</v>
      </c>
      <c r="C2504" s="126">
        <v>42853</v>
      </c>
      <c r="D2504" s="126" t="s">
        <v>5976</v>
      </c>
      <c r="E2504" s="127" t="s">
        <v>13</v>
      </c>
      <c r="F2504" s="127">
        <v>368555</v>
      </c>
      <c r="G2504" s="127"/>
      <c r="H2504" s="335" t="s">
        <v>1308</v>
      </c>
      <c r="I2504" s="128">
        <v>10464713.640000001</v>
      </c>
      <c r="J2504" s="128">
        <v>0</v>
      </c>
      <c r="K2504" s="129">
        <f t="shared" si="38"/>
        <v>10464713.640000001</v>
      </c>
      <c r="L2504" s="130" t="s">
        <v>1420</v>
      </c>
    </row>
    <row r="2505" spans="1:12">
      <c r="A2505" s="334" t="s">
        <v>1307</v>
      </c>
      <c r="B2505" s="125" t="str">
        <f>+VLOOKUP(A2505,'[1]LISTA FILTRADO'!$A$2:$B$620,2,FALSE)</f>
        <v>GRACOS</v>
      </c>
      <c r="C2505" s="126">
        <v>42853</v>
      </c>
      <c r="D2505" s="126" t="s">
        <v>5977</v>
      </c>
      <c r="E2505" s="127" t="s">
        <v>13</v>
      </c>
      <c r="F2505" s="127">
        <v>368557</v>
      </c>
      <c r="G2505" s="127"/>
      <c r="H2505" s="335" t="s">
        <v>1308</v>
      </c>
      <c r="I2505" s="128">
        <v>1925305.99</v>
      </c>
      <c r="J2505" s="128">
        <v>0</v>
      </c>
      <c r="K2505" s="129">
        <f t="shared" ref="K2505:K2568" si="39">+I2505+J2505</f>
        <v>1925305.99</v>
      </c>
      <c r="L2505" s="130" t="s">
        <v>1420</v>
      </c>
    </row>
    <row r="2506" spans="1:12">
      <c r="A2506" s="334" t="s">
        <v>1307</v>
      </c>
      <c r="B2506" s="125" t="str">
        <f>+VLOOKUP(A2506,'[1]LISTA FILTRADO'!$A$2:$B$620,2,FALSE)</f>
        <v>GRACOS</v>
      </c>
      <c r="C2506" s="126">
        <v>42853</v>
      </c>
      <c r="D2506" s="126" t="s">
        <v>5978</v>
      </c>
      <c r="E2506" s="127" t="s">
        <v>13</v>
      </c>
      <c r="F2506" s="127">
        <v>368559</v>
      </c>
      <c r="G2506" s="127"/>
      <c r="H2506" s="335" t="s">
        <v>1308</v>
      </c>
      <c r="I2506" s="128">
        <v>1925305.99</v>
      </c>
      <c r="J2506" s="128">
        <v>0</v>
      </c>
      <c r="K2506" s="129">
        <f t="shared" si="39"/>
        <v>1925305.99</v>
      </c>
      <c r="L2506" s="130" t="s">
        <v>1420</v>
      </c>
    </row>
    <row r="2507" spans="1:12">
      <c r="A2507" s="334" t="s">
        <v>1307</v>
      </c>
      <c r="B2507" s="125" t="str">
        <f>+VLOOKUP(A2507,'[1]LISTA FILTRADO'!$A$2:$B$620,2,FALSE)</f>
        <v>GRACOS</v>
      </c>
      <c r="C2507" s="126">
        <v>42853</v>
      </c>
      <c r="D2507" s="126" t="s">
        <v>5979</v>
      </c>
      <c r="E2507" s="127" t="s">
        <v>13</v>
      </c>
      <c r="F2507" s="127">
        <v>368561</v>
      </c>
      <c r="G2507" s="127"/>
      <c r="H2507" s="335" t="s">
        <v>1308</v>
      </c>
      <c r="I2507" s="128">
        <v>1925305.99</v>
      </c>
      <c r="J2507" s="128">
        <v>0</v>
      </c>
      <c r="K2507" s="129">
        <f t="shared" si="39"/>
        <v>1925305.99</v>
      </c>
      <c r="L2507" s="130" t="s">
        <v>1420</v>
      </c>
    </row>
    <row r="2508" spans="1:12" ht="45">
      <c r="A2508" s="334">
        <v>249</v>
      </c>
      <c r="B2508" s="125" t="str">
        <f>+VLOOKUP(A2508,'[1]LISTA FILTRADO'!$A$2:$B$620,2,FALSE)</f>
        <v>Central De Abastecimiento Y Suministros De Salud</v>
      </c>
      <c r="C2508" s="126">
        <v>42853</v>
      </c>
      <c r="D2508" s="126" t="s">
        <v>5980</v>
      </c>
      <c r="E2508" s="127" t="s">
        <v>11</v>
      </c>
      <c r="F2508" s="127">
        <v>886280</v>
      </c>
      <c r="G2508" s="127"/>
      <c r="H2508" s="335" t="s">
        <v>5981</v>
      </c>
      <c r="I2508" s="128">
        <v>581.44000000000005</v>
      </c>
      <c r="J2508" s="128">
        <v>0</v>
      </c>
      <c r="K2508" s="129">
        <f t="shared" si="39"/>
        <v>581.44000000000005</v>
      </c>
      <c r="L2508" s="130" t="s">
        <v>1420</v>
      </c>
    </row>
    <row r="2509" spans="1:12" ht="33.75">
      <c r="A2509" s="334">
        <v>513</v>
      </c>
      <c r="B2509" s="125" t="str">
        <f>+VLOOKUP(A2509,'[1]LISTA FILTRADO'!$A$2:$B$620,2,FALSE)</f>
        <v>Yacimientos Petrolíferos Fiscales Bolivianos</v>
      </c>
      <c r="C2509" s="126">
        <v>42853</v>
      </c>
      <c r="D2509" s="126" t="s">
        <v>5982</v>
      </c>
      <c r="E2509" s="127" t="s">
        <v>11</v>
      </c>
      <c r="F2509" s="127">
        <v>886325</v>
      </c>
      <c r="G2509" s="127"/>
      <c r="H2509" s="335" t="s">
        <v>5983</v>
      </c>
      <c r="I2509" s="128">
        <v>398.63</v>
      </c>
      <c r="J2509" s="128">
        <v>0</v>
      </c>
      <c r="K2509" s="129">
        <f t="shared" si="39"/>
        <v>398.63</v>
      </c>
      <c r="L2509" s="130" t="s">
        <v>1420</v>
      </c>
    </row>
    <row r="2510" spans="1:12" ht="33.75">
      <c r="A2510" s="334">
        <v>513</v>
      </c>
      <c r="B2510" s="125" t="str">
        <f>+VLOOKUP(A2510,'[1]LISTA FILTRADO'!$A$2:$B$620,2,FALSE)</f>
        <v>Yacimientos Petrolíferos Fiscales Bolivianos</v>
      </c>
      <c r="C2510" s="126">
        <v>42853</v>
      </c>
      <c r="D2510" s="126" t="s">
        <v>5984</v>
      </c>
      <c r="E2510" s="127" t="s">
        <v>11</v>
      </c>
      <c r="F2510" s="127">
        <v>886333</v>
      </c>
      <c r="G2510" s="127"/>
      <c r="H2510" s="335" t="s">
        <v>5985</v>
      </c>
      <c r="I2510" s="128">
        <v>496.65</v>
      </c>
      <c r="J2510" s="128">
        <v>0</v>
      </c>
      <c r="K2510" s="129">
        <f t="shared" si="39"/>
        <v>496.65</v>
      </c>
      <c r="L2510" s="130" t="s">
        <v>1420</v>
      </c>
    </row>
    <row r="2511" spans="1:12" ht="33.75">
      <c r="A2511" s="334" t="s">
        <v>626</v>
      </c>
      <c r="B2511" s="125" t="str">
        <f>+VLOOKUP(A2511,'[1]LISTA FILTRADO'!$A$2:$B$620,2,FALSE)</f>
        <v>Dirección General De Programación Y Operaciones Del Tesoro</v>
      </c>
      <c r="C2511" s="126">
        <v>42853</v>
      </c>
      <c r="D2511" s="126" t="s">
        <v>5986</v>
      </c>
      <c r="E2511" s="127" t="s">
        <v>11</v>
      </c>
      <c r="F2511" s="127">
        <v>886448</v>
      </c>
      <c r="G2511" s="127"/>
      <c r="H2511" s="335" t="s">
        <v>5987</v>
      </c>
      <c r="I2511" s="128">
        <v>50</v>
      </c>
      <c r="J2511" s="128">
        <v>0</v>
      </c>
      <c r="K2511" s="129">
        <f t="shared" si="39"/>
        <v>50</v>
      </c>
      <c r="L2511" s="130" t="s">
        <v>1420</v>
      </c>
    </row>
    <row r="2512" spans="1:12">
      <c r="A2512" s="334" t="s">
        <v>1307</v>
      </c>
      <c r="B2512" s="125" t="str">
        <f>+VLOOKUP(A2512,'[1]LISTA FILTRADO'!$A$2:$B$620,2,FALSE)</f>
        <v>GRACOS</v>
      </c>
      <c r="C2512" s="126">
        <v>42853</v>
      </c>
      <c r="D2512" s="126" t="s">
        <v>5988</v>
      </c>
      <c r="E2512" s="127" t="s">
        <v>13</v>
      </c>
      <c r="F2512" s="127">
        <v>368420</v>
      </c>
      <c r="G2512" s="127"/>
      <c r="H2512" s="335" t="s">
        <v>1308</v>
      </c>
      <c r="I2512" s="128">
        <v>1209694.73</v>
      </c>
      <c r="J2512" s="128">
        <v>0</v>
      </c>
      <c r="K2512" s="129">
        <f t="shared" si="39"/>
        <v>1209694.73</v>
      </c>
      <c r="L2512" s="130" t="s">
        <v>1420</v>
      </c>
    </row>
    <row r="2513" spans="1:12">
      <c r="A2513" s="334" t="s">
        <v>1307</v>
      </c>
      <c r="B2513" s="125" t="str">
        <f>+VLOOKUP(A2513,'[1]LISTA FILTRADO'!$A$2:$B$620,2,FALSE)</f>
        <v>GRACOS</v>
      </c>
      <c r="C2513" s="126">
        <v>42853</v>
      </c>
      <c r="D2513" s="126" t="s">
        <v>5989</v>
      </c>
      <c r="E2513" s="127" t="s">
        <v>13</v>
      </c>
      <c r="F2513" s="127">
        <v>368422</v>
      </c>
      <c r="G2513" s="127"/>
      <c r="H2513" s="335" t="s">
        <v>1308</v>
      </c>
      <c r="I2513" s="128">
        <v>3322568.76</v>
      </c>
      <c r="J2513" s="128">
        <v>0</v>
      </c>
      <c r="K2513" s="129">
        <f t="shared" si="39"/>
        <v>3322568.76</v>
      </c>
      <c r="L2513" s="130" t="s">
        <v>1420</v>
      </c>
    </row>
    <row r="2514" spans="1:12">
      <c r="A2514" s="334" t="s">
        <v>1307</v>
      </c>
      <c r="B2514" s="125" t="str">
        <f>+VLOOKUP(A2514,'[1]LISTA FILTRADO'!$A$2:$B$620,2,FALSE)</f>
        <v>GRACOS</v>
      </c>
      <c r="C2514" s="126">
        <v>42853</v>
      </c>
      <c r="D2514" s="126" t="s">
        <v>5990</v>
      </c>
      <c r="E2514" s="127" t="s">
        <v>13</v>
      </c>
      <c r="F2514" s="127">
        <v>368424</v>
      </c>
      <c r="G2514" s="127"/>
      <c r="H2514" s="335" t="s">
        <v>1308</v>
      </c>
      <c r="I2514" s="128">
        <v>4036404.59</v>
      </c>
      <c r="J2514" s="128">
        <v>0</v>
      </c>
      <c r="K2514" s="129">
        <f t="shared" si="39"/>
        <v>4036404.59</v>
      </c>
      <c r="L2514" s="130" t="s">
        <v>1420</v>
      </c>
    </row>
    <row r="2515" spans="1:12">
      <c r="A2515" s="334" t="s">
        <v>1307</v>
      </c>
      <c r="B2515" s="125" t="str">
        <f>+VLOOKUP(A2515,'[1]LISTA FILTRADO'!$A$2:$B$620,2,FALSE)</f>
        <v>GRACOS</v>
      </c>
      <c r="C2515" s="126">
        <v>42853</v>
      </c>
      <c r="D2515" s="126" t="s">
        <v>5991</v>
      </c>
      <c r="E2515" s="127" t="s">
        <v>13</v>
      </c>
      <c r="F2515" s="127">
        <v>368426</v>
      </c>
      <c r="G2515" s="127"/>
      <c r="H2515" s="335" t="s">
        <v>1308</v>
      </c>
      <c r="I2515" s="128">
        <v>2814556.47</v>
      </c>
      <c r="J2515" s="128">
        <v>0</v>
      </c>
      <c r="K2515" s="129">
        <f t="shared" si="39"/>
        <v>2814556.47</v>
      </c>
      <c r="L2515" s="130" t="s">
        <v>1420</v>
      </c>
    </row>
    <row r="2516" spans="1:12">
      <c r="A2516" s="334" t="s">
        <v>1307</v>
      </c>
      <c r="B2516" s="125" t="str">
        <f>+VLOOKUP(A2516,'[1]LISTA FILTRADO'!$A$2:$B$620,2,FALSE)</f>
        <v>GRACOS</v>
      </c>
      <c r="C2516" s="126">
        <v>42853</v>
      </c>
      <c r="D2516" s="126" t="s">
        <v>5992</v>
      </c>
      <c r="E2516" s="127" t="s">
        <v>13</v>
      </c>
      <c r="F2516" s="127">
        <v>368428</v>
      </c>
      <c r="G2516" s="127"/>
      <c r="H2516" s="335" t="s">
        <v>1308</v>
      </c>
      <c r="I2516" s="128">
        <v>1754178.63</v>
      </c>
      <c r="J2516" s="128">
        <v>0</v>
      </c>
      <c r="K2516" s="129">
        <f t="shared" si="39"/>
        <v>1754178.63</v>
      </c>
      <c r="L2516" s="130" t="s">
        <v>1420</v>
      </c>
    </row>
    <row r="2517" spans="1:12">
      <c r="A2517" s="334" t="s">
        <v>1307</v>
      </c>
      <c r="B2517" s="125" t="str">
        <f>+VLOOKUP(A2517,'[1]LISTA FILTRADO'!$A$2:$B$620,2,FALSE)</f>
        <v>GRACOS</v>
      </c>
      <c r="C2517" s="126">
        <v>42853</v>
      </c>
      <c r="D2517" s="126" t="s">
        <v>5993</v>
      </c>
      <c r="E2517" s="127" t="s">
        <v>13</v>
      </c>
      <c r="F2517" s="127">
        <v>368430</v>
      </c>
      <c r="G2517" s="127"/>
      <c r="H2517" s="335" t="s">
        <v>1308</v>
      </c>
      <c r="I2517" s="128">
        <v>9391367.9199999999</v>
      </c>
      <c r="J2517" s="128">
        <v>0</v>
      </c>
      <c r="K2517" s="129">
        <f t="shared" si="39"/>
        <v>9391367.9199999999</v>
      </c>
      <c r="L2517" s="130" t="s">
        <v>1420</v>
      </c>
    </row>
    <row r="2518" spans="1:12">
      <c r="A2518" s="334" t="s">
        <v>1307</v>
      </c>
      <c r="B2518" s="125" t="str">
        <f>+VLOOKUP(A2518,'[1]LISTA FILTRADO'!$A$2:$B$620,2,FALSE)</f>
        <v>GRACOS</v>
      </c>
      <c r="C2518" s="126">
        <v>42853</v>
      </c>
      <c r="D2518" s="126" t="s">
        <v>5994</v>
      </c>
      <c r="E2518" s="127" t="s">
        <v>13</v>
      </c>
      <c r="F2518" s="127">
        <v>368432</v>
      </c>
      <c r="G2518" s="127"/>
      <c r="H2518" s="335" t="s">
        <v>1308</v>
      </c>
      <c r="I2518" s="128">
        <v>8064.62</v>
      </c>
      <c r="J2518" s="128">
        <v>0</v>
      </c>
      <c r="K2518" s="129">
        <f t="shared" si="39"/>
        <v>8064.62</v>
      </c>
      <c r="L2518" s="130" t="s">
        <v>1420</v>
      </c>
    </row>
    <row r="2519" spans="1:12" ht="45">
      <c r="A2519" s="334">
        <v>25</v>
      </c>
      <c r="B2519" s="125" t="str">
        <f>+VLOOKUP(A2519,'[1]LISTA FILTRADO'!$A$2:$B$620,2,FALSE)</f>
        <v>Ministerio De La Presidencia</v>
      </c>
      <c r="C2519" s="126">
        <v>42853</v>
      </c>
      <c r="D2519" s="126" t="s">
        <v>5995</v>
      </c>
      <c r="E2519" s="127" t="s">
        <v>1286</v>
      </c>
      <c r="F2519" s="127">
        <v>2153</v>
      </c>
      <c r="G2519" s="127"/>
      <c r="H2519" s="335" t="s">
        <v>5996</v>
      </c>
      <c r="I2519" s="128">
        <v>73.97</v>
      </c>
      <c r="J2519" s="128">
        <v>0</v>
      </c>
      <c r="K2519" s="129">
        <f t="shared" si="39"/>
        <v>73.97</v>
      </c>
      <c r="L2519" s="130" t="s">
        <v>1420</v>
      </c>
    </row>
    <row r="2520" spans="1:12" ht="45">
      <c r="A2520" s="334">
        <v>25</v>
      </c>
      <c r="B2520" s="125" t="str">
        <f>+VLOOKUP(A2520,'[1]LISTA FILTRADO'!$A$2:$B$620,2,FALSE)</f>
        <v>Ministerio De La Presidencia</v>
      </c>
      <c r="C2520" s="126">
        <v>42853</v>
      </c>
      <c r="D2520" s="126" t="s">
        <v>5997</v>
      </c>
      <c r="E2520" s="127" t="s">
        <v>15</v>
      </c>
      <c r="F2520" s="127">
        <v>2153</v>
      </c>
      <c r="G2520" s="127"/>
      <c r="H2520" s="335" t="s">
        <v>5998</v>
      </c>
      <c r="I2520" s="128">
        <v>277.95999999999998</v>
      </c>
      <c r="J2520" s="128">
        <v>0</v>
      </c>
      <c r="K2520" s="129">
        <f t="shared" si="39"/>
        <v>277.95999999999998</v>
      </c>
      <c r="L2520" s="130" t="s">
        <v>1420</v>
      </c>
    </row>
    <row r="2521" spans="1:12" ht="33.75">
      <c r="A2521" s="334">
        <v>513</v>
      </c>
      <c r="B2521" s="125" t="str">
        <f>+VLOOKUP(A2521,'[1]LISTA FILTRADO'!$A$2:$B$620,2,FALSE)</f>
        <v>Yacimientos Petrolíferos Fiscales Bolivianos</v>
      </c>
      <c r="C2521" s="126">
        <v>42853</v>
      </c>
      <c r="D2521" s="126" t="s">
        <v>5999</v>
      </c>
      <c r="E2521" s="127" t="s">
        <v>15</v>
      </c>
      <c r="F2521" s="127">
        <v>434854</v>
      </c>
      <c r="G2521" s="127"/>
      <c r="H2521" s="335" t="s">
        <v>6000</v>
      </c>
      <c r="I2521" s="128">
        <v>50</v>
      </c>
      <c r="J2521" s="128">
        <v>0</v>
      </c>
      <c r="K2521" s="129">
        <f t="shared" si="39"/>
        <v>50</v>
      </c>
      <c r="L2521" s="130" t="s">
        <v>1420</v>
      </c>
    </row>
    <row r="2522" spans="1:12" ht="33.75">
      <c r="A2522" s="334">
        <v>513</v>
      </c>
      <c r="B2522" s="125" t="str">
        <f>+VLOOKUP(A2522,'[1]LISTA FILTRADO'!$A$2:$B$620,2,FALSE)</f>
        <v>Yacimientos Petrolíferos Fiscales Bolivianos</v>
      </c>
      <c r="C2522" s="126">
        <v>42853</v>
      </c>
      <c r="D2522" s="126" t="s">
        <v>6001</v>
      </c>
      <c r="E2522" s="127" t="s">
        <v>15</v>
      </c>
      <c r="F2522" s="127">
        <v>434861</v>
      </c>
      <c r="G2522" s="127"/>
      <c r="H2522" s="335" t="s">
        <v>6002</v>
      </c>
      <c r="I2522" s="128">
        <v>50</v>
      </c>
      <c r="J2522" s="128">
        <v>0</v>
      </c>
      <c r="K2522" s="129">
        <f t="shared" si="39"/>
        <v>50</v>
      </c>
      <c r="L2522" s="130" t="s">
        <v>1420</v>
      </c>
    </row>
    <row r="2523" spans="1:12" ht="33.75">
      <c r="A2523" s="334">
        <v>513</v>
      </c>
      <c r="B2523" s="125" t="str">
        <f>+VLOOKUP(A2523,'[1]LISTA FILTRADO'!$A$2:$B$620,2,FALSE)</f>
        <v>Yacimientos Petrolíferos Fiscales Bolivianos</v>
      </c>
      <c r="C2523" s="126">
        <v>42853</v>
      </c>
      <c r="D2523" s="126" t="s">
        <v>6003</v>
      </c>
      <c r="E2523" s="127" t="s">
        <v>15</v>
      </c>
      <c r="F2523" s="127">
        <v>434864</v>
      </c>
      <c r="G2523" s="127"/>
      <c r="H2523" s="335" t="s">
        <v>6004</v>
      </c>
      <c r="I2523" s="128">
        <v>50</v>
      </c>
      <c r="J2523" s="128">
        <v>0</v>
      </c>
      <c r="K2523" s="129">
        <f t="shared" si="39"/>
        <v>50</v>
      </c>
      <c r="L2523" s="130" t="s">
        <v>1420</v>
      </c>
    </row>
    <row r="2524" spans="1:12" ht="22.5">
      <c r="A2524" s="334">
        <v>513</v>
      </c>
      <c r="B2524" s="125" t="str">
        <f>+VLOOKUP(A2524,'[1]LISTA FILTRADO'!$A$2:$B$620,2,FALSE)</f>
        <v>Yacimientos Petrolíferos Fiscales Bolivianos</v>
      </c>
      <c r="C2524" s="126">
        <v>42853</v>
      </c>
      <c r="D2524" s="126" t="s">
        <v>6005</v>
      </c>
      <c r="E2524" s="127" t="s">
        <v>15</v>
      </c>
      <c r="F2524" s="127">
        <v>435015</v>
      </c>
      <c r="G2524" s="127"/>
      <c r="H2524" s="335" t="s">
        <v>6006</v>
      </c>
      <c r="I2524" s="128">
        <v>50</v>
      </c>
      <c r="J2524" s="128">
        <v>0</v>
      </c>
      <c r="K2524" s="129">
        <f t="shared" si="39"/>
        <v>50</v>
      </c>
      <c r="L2524" s="130" t="s">
        <v>1420</v>
      </c>
    </row>
    <row r="2525" spans="1:12" ht="45">
      <c r="A2525" s="334">
        <v>25</v>
      </c>
      <c r="B2525" s="125" t="str">
        <f>+VLOOKUP(A2525,'[1]LISTA FILTRADO'!$A$2:$B$620,2,FALSE)</f>
        <v>Ministerio De La Presidencia</v>
      </c>
      <c r="C2525" s="126">
        <v>42853</v>
      </c>
      <c r="D2525" s="126" t="s">
        <v>6007</v>
      </c>
      <c r="E2525" s="127" t="s">
        <v>15</v>
      </c>
      <c r="F2525" s="127">
        <v>2170</v>
      </c>
      <c r="G2525" s="127"/>
      <c r="H2525" s="335" t="s">
        <v>6008</v>
      </c>
      <c r="I2525" s="128">
        <v>272.68</v>
      </c>
      <c r="J2525" s="128">
        <v>0</v>
      </c>
      <c r="K2525" s="129">
        <f t="shared" si="39"/>
        <v>272.68</v>
      </c>
      <c r="L2525" s="130" t="s">
        <v>1420</v>
      </c>
    </row>
    <row r="2526" spans="1:12" ht="45">
      <c r="A2526" s="334">
        <v>25</v>
      </c>
      <c r="B2526" s="125" t="str">
        <f>+VLOOKUP(A2526,'[1]LISTA FILTRADO'!$A$2:$B$620,2,FALSE)</f>
        <v>Ministerio De La Presidencia</v>
      </c>
      <c r="C2526" s="126">
        <v>42853</v>
      </c>
      <c r="D2526" s="126" t="s">
        <v>6009</v>
      </c>
      <c r="E2526" s="127" t="s">
        <v>15</v>
      </c>
      <c r="F2526" s="127">
        <v>2171</v>
      </c>
      <c r="G2526" s="127"/>
      <c r="H2526" s="335" t="s">
        <v>6010</v>
      </c>
      <c r="I2526" s="128">
        <v>569.29999999999995</v>
      </c>
      <c r="J2526" s="128">
        <v>0</v>
      </c>
      <c r="K2526" s="129">
        <f t="shared" si="39"/>
        <v>569.29999999999995</v>
      </c>
      <c r="L2526" s="130" t="s">
        <v>1420</v>
      </c>
    </row>
    <row r="2527" spans="1:12" ht="45">
      <c r="A2527" s="334">
        <v>25</v>
      </c>
      <c r="B2527" s="125" t="str">
        <f>+VLOOKUP(A2527,'[1]LISTA FILTRADO'!$A$2:$B$620,2,FALSE)</f>
        <v>Ministerio De La Presidencia</v>
      </c>
      <c r="C2527" s="126">
        <v>42853</v>
      </c>
      <c r="D2527" s="126" t="s">
        <v>6011</v>
      </c>
      <c r="E2527" s="127" t="s">
        <v>15</v>
      </c>
      <c r="F2527" s="127">
        <v>2172</v>
      </c>
      <c r="G2527" s="127"/>
      <c r="H2527" s="335" t="s">
        <v>6012</v>
      </c>
      <c r="I2527" s="128">
        <v>390.8</v>
      </c>
      <c r="J2527" s="128">
        <v>0</v>
      </c>
      <c r="K2527" s="129">
        <f t="shared" si="39"/>
        <v>390.8</v>
      </c>
      <c r="L2527" s="130" t="s">
        <v>1420</v>
      </c>
    </row>
    <row r="2528" spans="1:12" ht="45">
      <c r="A2528" s="334">
        <v>25</v>
      </c>
      <c r="B2528" s="125" t="str">
        <f>+VLOOKUP(A2528,'[1]LISTA FILTRADO'!$A$2:$B$620,2,FALSE)</f>
        <v>Ministerio De La Presidencia</v>
      </c>
      <c r="C2528" s="126">
        <v>42853</v>
      </c>
      <c r="D2528" s="126" t="s">
        <v>6013</v>
      </c>
      <c r="E2528" s="127" t="s">
        <v>15</v>
      </c>
      <c r="F2528" s="127">
        <v>2173</v>
      </c>
      <c r="G2528" s="127"/>
      <c r="H2528" s="335" t="s">
        <v>6014</v>
      </c>
      <c r="I2528" s="128">
        <v>277.95999999999998</v>
      </c>
      <c r="J2528" s="128">
        <v>0</v>
      </c>
      <c r="K2528" s="129">
        <f t="shared" si="39"/>
        <v>277.95999999999998</v>
      </c>
      <c r="L2528" s="130" t="s">
        <v>1420</v>
      </c>
    </row>
    <row r="2529" spans="1:12" ht="45">
      <c r="A2529" s="334">
        <v>35</v>
      </c>
      <c r="B2529" s="125" t="str">
        <f>+VLOOKUP(A2529,'[1]LISTA FILTRADO'!$A$2:$B$620,2,FALSE)</f>
        <v>Ministerio De Economía Y Finanzas Públicas</v>
      </c>
      <c r="C2529" s="126">
        <v>42853</v>
      </c>
      <c r="D2529" s="126" t="s">
        <v>6015</v>
      </c>
      <c r="E2529" s="127" t="s">
        <v>15</v>
      </c>
      <c r="F2529" s="127">
        <v>2178</v>
      </c>
      <c r="G2529" s="127"/>
      <c r="H2529" s="335" t="s">
        <v>6016</v>
      </c>
      <c r="I2529" s="128">
        <v>956</v>
      </c>
      <c r="J2529" s="128">
        <v>0</v>
      </c>
      <c r="K2529" s="129">
        <f t="shared" si="39"/>
        <v>956</v>
      </c>
      <c r="L2529" s="130" t="s">
        <v>1420</v>
      </c>
    </row>
    <row r="2530" spans="1:12" ht="33.75">
      <c r="A2530" s="334">
        <v>513</v>
      </c>
      <c r="B2530" s="125" t="str">
        <f>+VLOOKUP(A2530,'[1]LISTA FILTRADO'!$A$2:$B$620,2,FALSE)</f>
        <v>Yacimientos Petrolíferos Fiscales Bolivianos</v>
      </c>
      <c r="C2530" s="126">
        <v>42853</v>
      </c>
      <c r="D2530" s="126" t="s">
        <v>6017</v>
      </c>
      <c r="E2530" s="127" t="s">
        <v>15</v>
      </c>
      <c r="F2530" s="127">
        <v>435630</v>
      </c>
      <c r="G2530" s="127"/>
      <c r="H2530" s="335" t="s">
        <v>6018</v>
      </c>
      <c r="I2530" s="128">
        <v>50</v>
      </c>
      <c r="J2530" s="128">
        <v>0</v>
      </c>
      <c r="K2530" s="129">
        <f t="shared" si="39"/>
        <v>50</v>
      </c>
      <c r="L2530" s="130" t="s">
        <v>1420</v>
      </c>
    </row>
    <row r="2531" spans="1:12" ht="33.75">
      <c r="A2531" s="334">
        <v>291</v>
      </c>
      <c r="B2531" s="125" t="str">
        <f>+VLOOKUP(A2531,'[1]LISTA FILTRADO'!$A$2:$B$620,2,FALSE)</f>
        <v>Administradora Boliviana De Carreteras</v>
      </c>
      <c r="C2531" s="126">
        <v>42853</v>
      </c>
      <c r="D2531" s="126" t="s">
        <v>6019</v>
      </c>
      <c r="E2531" s="127" t="s">
        <v>11</v>
      </c>
      <c r="F2531" s="127">
        <v>435631</v>
      </c>
      <c r="G2531" s="127"/>
      <c r="H2531" s="335" t="s">
        <v>6020</v>
      </c>
      <c r="I2531" s="128">
        <v>50</v>
      </c>
      <c r="J2531" s="128">
        <v>0</v>
      </c>
      <c r="K2531" s="129">
        <f t="shared" si="39"/>
        <v>50</v>
      </c>
      <c r="L2531" s="130" t="s">
        <v>1420</v>
      </c>
    </row>
    <row r="2532" spans="1:12" ht="33.75">
      <c r="A2532" s="334">
        <v>513</v>
      </c>
      <c r="B2532" s="125" t="str">
        <f>+VLOOKUP(A2532,'[1]LISTA FILTRADO'!$A$2:$B$620,2,FALSE)</f>
        <v>Yacimientos Petrolíferos Fiscales Bolivianos</v>
      </c>
      <c r="C2532" s="126">
        <v>42853</v>
      </c>
      <c r="D2532" s="126" t="s">
        <v>6021</v>
      </c>
      <c r="E2532" s="127" t="s">
        <v>15</v>
      </c>
      <c r="F2532" s="127">
        <v>435635</v>
      </c>
      <c r="G2532" s="127"/>
      <c r="H2532" s="335" t="s">
        <v>6022</v>
      </c>
      <c r="I2532" s="128">
        <v>50</v>
      </c>
      <c r="J2532" s="128">
        <v>0</v>
      </c>
      <c r="K2532" s="129">
        <f t="shared" si="39"/>
        <v>50</v>
      </c>
      <c r="L2532" s="130" t="s">
        <v>1420</v>
      </c>
    </row>
    <row r="2533" spans="1:12" ht="22.5">
      <c r="A2533" s="334">
        <v>130</v>
      </c>
      <c r="B2533" s="125" t="str">
        <f>+VLOOKUP(A2533,'[1]LISTA FILTRADO'!$A$2:$B$620,2,FALSE)</f>
        <v>Fondo De Financiamiento Para La Minería</v>
      </c>
      <c r="C2533" s="126">
        <v>42828</v>
      </c>
      <c r="D2533" s="126" t="s">
        <v>6023</v>
      </c>
      <c r="E2533" s="127" t="s">
        <v>3</v>
      </c>
      <c r="F2533" s="127">
        <v>1489502</v>
      </c>
      <c r="G2533" s="127"/>
      <c r="H2533" s="335" t="s">
        <v>6024</v>
      </c>
      <c r="I2533" s="128">
        <v>0</v>
      </c>
      <c r="J2533" s="128">
        <v>688336.35</v>
      </c>
      <c r="K2533" s="129">
        <f t="shared" si="39"/>
        <v>688336.35</v>
      </c>
      <c r="L2533" s="130" t="s">
        <v>1420</v>
      </c>
    </row>
    <row r="2534" spans="1:12" ht="33.75">
      <c r="A2534" s="334">
        <v>130</v>
      </c>
      <c r="B2534" s="125" t="str">
        <f>+VLOOKUP(A2534,'[1]LISTA FILTRADO'!$A$2:$B$620,2,FALSE)</f>
        <v>Fondo De Financiamiento Para La Minería</v>
      </c>
      <c r="C2534" s="126">
        <v>42828</v>
      </c>
      <c r="D2534" s="126" t="s">
        <v>6025</v>
      </c>
      <c r="E2534" s="127" t="s">
        <v>3</v>
      </c>
      <c r="F2534" s="127">
        <v>1489503</v>
      </c>
      <c r="G2534" s="127"/>
      <c r="H2534" s="335" t="s">
        <v>6026</v>
      </c>
      <c r="I2534" s="128">
        <v>0</v>
      </c>
      <c r="J2534" s="128">
        <v>152581.22</v>
      </c>
      <c r="K2534" s="129">
        <f t="shared" si="39"/>
        <v>152581.22</v>
      </c>
      <c r="L2534" s="130" t="s">
        <v>1420</v>
      </c>
    </row>
    <row r="2535" spans="1:12" ht="33.75">
      <c r="A2535" s="334">
        <v>46</v>
      </c>
      <c r="B2535" s="125" t="str">
        <f>+VLOOKUP(A2535,'[1]LISTA FILTRADO'!$A$2:$B$620,2,FALSE)</f>
        <v>Ministerio De Salud</v>
      </c>
      <c r="C2535" s="126">
        <v>42828</v>
      </c>
      <c r="D2535" s="126" t="s">
        <v>6027</v>
      </c>
      <c r="E2535" s="127" t="s">
        <v>3</v>
      </c>
      <c r="F2535" s="127">
        <v>1489540</v>
      </c>
      <c r="G2535" s="127"/>
      <c r="H2535" s="335" t="s">
        <v>6028</v>
      </c>
      <c r="I2535" s="128">
        <v>0</v>
      </c>
      <c r="J2535" s="128">
        <v>276698.21000000002</v>
      </c>
      <c r="K2535" s="129">
        <f t="shared" si="39"/>
        <v>276698.21000000002</v>
      </c>
      <c r="L2535" s="130" t="s">
        <v>1420</v>
      </c>
    </row>
    <row r="2536" spans="1:12" ht="33.75">
      <c r="A2536" s="334" t="s">
        <v>626</v>
      </c>
      <c r="B2536" s="125" t="str">
        <f>+VLOOKUP(A2536,'[1]LISTA FILTRADO'!$A$2:$B$620,2,FALSE)</f>
        <v>Dirección General De Programación Y Operaciones Del Tesoro</v>
      </c>
      <c r="C2536" s="126">
        <v>42828</v>
      </c>
      <c r="D2536" s="126" t="s">
        <v>6029</v>
      </c>
      <c r="E2536" s="127" t="s">
        <v>3</v>
      </c>
      <c r="F2536" s="127">
        <v>1489560</v>
      </c>
      <c r="G2536" s="127"/>
      <c r="H2536" s="335" t="s">
        <v>6030</v>
      </c>
      <c r="I2536" s="128">
        <v>0</v>
      </c>
      <c r="J2536" s="128">
        <v>3000</v>
      </c>
      <c r="K2536" s="129">
        <f t="shared" si="39"/>
        <v>3000</v>
      </c>
      <c r="L2536" s="130" t="s">
        <v>1420</v>
      </c>
    </row>
    <row r="2537" spans="1:12" ht="33.75">
      <c r="A2537" s="334" t="s">
        <v>626</v>
      </c>
      <c r="B2537" s="125" t="str">
        <f>+VLOOKUP(A2537,'[1]LISTA FILTRADO'!$A$2:$B$620,2,FALSE)</f>
        <v>Dirección General De Programación Y Operaciones Del Tesoro</v>
      </c>
      <c r="C2537" s="126">
        <v>42828</v>
      </c>
      <c r="D2537" s="126" t="s">
        <v>6031</v>
      </c>
      <c r="E2537" s="127" t="s">
        <v>3</v>
      </c>
      <c r="F2537" s="127">
        <v>1489563</v>
      </c>
      <c r="G2537" s="127"/>
      <c r="H2537" s="335" t="s">
        <v>6032</v>
      </c>
      <c r="I2537" s="128">
        <v>0</v>
      </c>
      <c r="J2537" s="128">
        <v>2770.5</v>
      </c>
      <c r="K2537" s="129">
        <f t="shared" si="39"/>
        <v>2770.5</v>
      </c>
      <c r="L2537" s="130" t="s">
        <v>1420</v>
      </c>
    </row>
    <row r="2538" spans="1:12" ht="33.75">
      <c r="A2538" s="334" t="s">
        <v>626</v>
      </c>
      <c r="B2538" s="125" t="str">
        <f>+VLOOKUP(A2538,'[1]LISTA FILTRADO'!$A$2:$B$620,2,FALSE)</f>
        <v>Dirección General De Programación Y Operaciones Del Tesoro</v>
      </c>
      <c r="C2538" s="126">
        <v>42828</v>
      </c>
      <c r="D2538" s="126" t="s">
        <v>6033</v>
      </c>
      <c r="E2538" s="127" t="s">
        <v>3</v>
      </c>
      <c r="F2538" s="127">
        <v>1489565</v>
      </c>
      <c r="G2538" s="127"/>
      <c r="H2538" s="335" t="s">
        <v>6034</v>
      </c>
      <c r="I2538" s="128">
        <v>0</v>
      </c>
      <c r="J2538" s="128">
        <v>3161.42</v>
      </c>
      <c r="K2538" s="129">
        <f t="shared" si="39"/>
        <v>3161.42</v>
      </c>
      <c r="L2538" s="130" t="s">
        <v>1420</v>
      </c>
    </row>
    <row r="2539" spans="1:12" ht="33.75">
      <c r="A2539" s="334" t="s">
        <v>626</v>
      </c>
      <c r="B2539" s="125" t="str">
        <f>+VLOOKUP(A2539,'[1]LISTA FILTRADO'!$A$2:$B$620,2,FALSE)</f>
        <v>Dirección General De Programación Y Operaciones Del Tesoro</v>
      </c>
      <c r="C2539" s="126">
        <v>42828</v>
      </c>
      <c r="D2539" s="126" t="s">
        <v>6035</v>
      </c>
      <c r="E2539" s="127" t="s">
        <v>3</v>
      </c>
      <c r="F2539" s="127">
        <v>1489566</v>
      </c>
      <c r="G2539" s="127"/>
      <c r="H2539" s="335" t="s">
        <v>6036</v>
      </c>
      <c r="I2539" s="128">
        <v>0</v>
      </c>
      <c r="J2539" s="128">
        <v>5903.39</v>
      </c>
      <c r="K2539" s="129">
        <f t="shared" si="39"/>
        <v>5903.39</v>
      </c>
      <c r="L2539" s="130" t="s">
        <v>1420</v>
      </c>
    </row>
    <row r="2540" spans="1:12" ht="33.75">
      <c r="A2540" s="334" t="s">
        <v>626</v>
      </c>
      <c r="B2540" s="125" t="str">
        <f>+VLOOKUP(A2540,'[1]LISTA FILTRADO'!$A$2:$B$620,2,FALSE)</f>
        <v>Dirección General De Programación Y Operaciones Del Tesoro</v>
      </c>
      <c r="C2540" s="126">
        <v>42828</v>
      </c>
      <c r="D2540" s="126" t="s">
        <v>6037</v>
      </c>
      <c r="E2540" s="127" t="s">
        <v>3</v>
      </c>
      <c r="F2540" s="127">
        <v>1489567</v>
      </c>
      <c r="G2540" s="127"/>
      <c r="H2540" s="335" t="s">
        <v>6038</v>
      </c>
      <c r="I2540" s="128">
        <v>0</v>
      </c>
      <c r="J2540" s="128">
        <v>3676.36</v>
      </c>
      <c r="K2540" s="129">
        <f t="shared" si="39"/>
        <v>3676.36</v>
      </c>
      <c r="L2540" s="130" t="s">
        <v>1420</v>
      </c>
    </row>
    <row r="2541" spans="1:12" ht="33.75">
      <c r="A2541" s="334" t="s">
        <v>626</v>
      </c>
      <c r="B2541" s="125" t="str">
        <f>+VLOOKUP(A2541,'[1]LISTA FILTRADO'!$A$2:$B$620,2,FALSE)</f>
        <v>Dirección General De Programación Y Operaciones Del Tesoro</v>
      </c>
      <c r="C2541" s="126">
        <v>42828</v>
      </c>
      <c r="D2541" s="126" t="s">
        <v>6039</v>
      </c>
      <c r="E2541" s="127" t="s">
        <v>3</v>
      </c>
      <c r="F2541" s="127">
        <v>1489572</v>
      </c>
      <c r="G2541" s="127"/>
      <c r="H2541" s="335" t="s">
        <v>6040</v>
      </c>
      <c r="I2541" s="128">
        <v>0</v>
      </c>
      <c r="J2541" s="128">
        <v>2702</v>
      </c>
      <c r="K2541" s="129">
        <f t="shared" si="39"/>
        <v>2702</v>
      </c>
      <c r="L2541" s="130" t="s">
        <v>1420</v>
      </c>
    </row>
    <row r="2542" spans="1:12" ht="33.75">
      <c r="A2542" s="334">
        <v>670</v>
      </c>
      <c r="B2542" s="125" t="str">
        <f>+VLOOKUP(A2542,'[1]LISTA FILTRADO'!$A$2:$B$620,2,FALSE)</f>
        <v>Órgano Electoral Plurinacional</v>
      </c>
      <c r="C2542" s="126">
        <v>42828</v>
      </c>
      <c r="D2542" s="126" t="s">
        <v>6041</v>
      </c>
      <c r="E2542" s="127" t="s">
        <v>3</v>
      </c>
      <c r="F2542" s="127">
        <v>1489602</v>
      </c>
      <c r="G2542" s="127"/>
      <c r="H2542" s="335" t="s">
        <v>6042</v>
      </c>
      <c r="I2542" s="128">
        <v>0</v>
      </c>
      <c r="J2542" s="128">
        <v>355412</v>
      </c>
      <c r="K2542" s="129">
        <f t="shared" si="39"/>
        <v>355412</v>
      </c>
      <c r="L2542" s="130" t="s">
        <v>1420</v>
      </c>
    </row>
    <row r="2543" spans="1:12" ht="22.5">
      <c r="A2543" s="334">
        <v>680</v>
      </c>
      <c r="B2543" s="125" t="str">
        <f>+VLOOKUP(A2543,'[1]LISTA FILTRADO'!$A$2:$B$620,2,FALSE)</f>
        <v>Contraloria General Del Estado</v>
      </c>
      <c r="C2543" s="126">
        <v>42828</v>
      </c>
      <c r="D2543" s="126" t="s">
        <v>6043</v>
      </c>
      <c r="E2543" s="127" t="s">
        <v>3</v>
      </c>
      <c r="F2543" s="127">
        <v>1489633</v>
      </c>
      <c r="G2543" s="127"/>
      <c r="H2543" s="335" t="s">
        <v>6044</v>
      </c>
      <c r="I2543" s="128">
        <v>0</v>
      </c>
      <c r="J2543" s="128">
        <v>427.84</v>
      </c>
      <c r="K2543" s="129">
        <f t="shared" si="39"/>
        <v>427.84</v>
      </c>
      <c r="L2543" s="130" t="s">
        <v>1420</v>
      </c>
    </row>
    <row r="2544" spans="1:12" ht="33.75">
      <c r="A2544" s="334" t="s">
        <v>626</v>
      </c>
      <c r="B2544" s="125" t="str">
        <f>+VLOOKUP(A2544,'[1]LISTA FILTRADO'!$A$2:$B$620,2,FALSE)</f>
        <v>Dirección General De Programación Y Operaciones Del Tesoro</v>
      </c>
      <c r="C2544" s="126">
        <v>42828</v>
      </c>
      <c r="D2544" s="126" t="s">
        <v>6045</v>
      </c>
      <c r="E2544" s="127" t="s">
        <v>3</v>
      </c>
      <c r="F2544" s="127">
        <v>1489507</v>
      </c>
      <c r="G2544" s="127"/>
      <c r="H2544" s="335" t="s">
        <v>6046</v>
      </c>
      <c r="I2544" s="128">
        <v>0</v>
      </c>
      <c r="J2544" s="128">
        <v>180</v>
      </c>
      <c r="K2544" s="129">
        <f t="shared" si="39"/>
        <v>180</v>
      </c>
      <c r="L2544" s="130" t="s">
        <v>1420</v>
      </c>
    </row>
    <row r="2545" spans="1:12" ht="33.75">
      <c r="A2545" s="334" t="s">
        <v>626</v>
      </c>
      <c r="B2545" s="125" t="str">
        <f>+VLOOKUP(A2545,'[1]LISTA FILTRADO'!$A$2:$B$620,2,FALSE)</f>
        <v>Dirección General De Programación Y Operaciones Del Tesoro</v>
      </c>
      <c r="C2545" s="126">
        <v>42828</v>
      </c>
      <c r="D2545" s="126" t="s">
        <v>6047</v>
      </c>
      <c r="E2545" s="127" t="s">
        <v>3</v>
      </c>
      <c r="F2545" s="127">
        <v>1489508</v>
      </c>
      <c r="G2545" s="127"/>
      <c r="H2545" s="335" t="s">
        <v>6048</v>
      </c>
      <c r="I2545" s="128">
        <v>0</v>
      </c>
      <c r="J2545" s="128">
        <v>371</v>
      </c>
      <c r="K2545" s="129">
        <f t="shared" si="39"/>
        <v>371</v>
      </c>
      <c r="L2545" s="130" t="s">
        <v>1420</v>
      </c>
    </row>
    <row r="2546" spans="1:12" ht="33.75">
      <c r="A2546" s="334" t="s">
        <v>626</v>
      </c>
      <c r="B2546" s="125" t="str">
        <f>+VLOOKUP(A2546,'[1]LISTA FILTRADO'!$A$2:$B$620,2,FALSE)</f>
        <v>Dirección General De Programación Y Operaciones Del Tesoro</v>
      </c>
      <c r="C2546" s="126">
        <v>42828</v>
      </c>
      <c r="D2546" s="126" t="s">
        <v>6049</v>
      </c>
      <c r="E2546" s="127" t="s">
        <v>3</v>
      </c>
      <c r="F2546" s="127">
        <v>1489509</v>
      </c>
      <c r="G2546" s="127"/>
      <c r="H2546" s="335" t="s">
        <v>6050</v>
      </c>
      <c r="I2546" s="128">
        <v>0</v>
      </c>
      <c r="J2546" s="128">
        <v>70</v>
      </c>
      <c r="K2546" s="129">
        <f t="shared" si="39"/>
        <v>70</v>
      </c>
      <c r="L2546" s="130" t="s">
        <v>1420</v>
      </c>
    </row>
    <row r="2547" spans="1:12" ht="33.75">
      <c r="A2547" s="334" t="s">
        <v>626</v>
      </c>
      <c r="B2547" s="125" t="str">
        <f>+VLOOKUP(A2547,'[1]LISTA FILTRADO'!$A$2:$B$620,2,FALSE)</f>
        <v>Dirección General De Programación Y Operaciones Del Tesoro</v>
      </c>
      <c r="C2547" s="126">
        <v>42828</v>
      </c>
      <c r="D2547" s="126" t="s">
        <v>6051</v>
      </c>
      <c r="E2547" s="127" t="s">
        <v>3</v>
      </c>
      <c r="F2547" s="127">
        <v>1489536</v>
      </c>
      <c r="G2547" s="127"/>
      <c r="H2547" s="335" t="s">
        <v>6052</v>
      </c>
      <c r="I2547" s="128">
        <v>0</v>
      </c>
      <c r="J2547" s="128">
        <v>700</v>
      </c>
      <c r="K2547" s="129">
        <f t="shared" si="39"/>
        <v>700</v>
      </c>
      <c r="L2547" s="130" t="s">
        <v>1420</v>
      </c>
    </row>
    <row r="2548" spans="1:12" ht="33.75">
      <c r="A2548" s="334" t="s">
        <v>626</v>
      </c>
      <c r="B2548" s="125" t="str">
        <f>+VLOOKUP(A2548,'[1]LISTA FILTRADO'!$A$2:$B$620,2,FALSE)</f>
        <v>Dirección General De Programación Y Operaciones Del Tesoro</v>
      </c>
      <c r="C2548" s="126">
        <v>42828</v>
      </c>
      <c r="D2548" s="126" t="s">
        <v>6053</v>
      </c>
      <c r="E2548" s="127" t="s">
        <v>3</v>
      </c>
      <c r="F2548" s="127">
        <v>1489575</v>
      </c>
      <c r="G2548" s="127"/>
      <c r="H2548" s="335" t="s">
        <v>6054</v>
      </c>
      <c r="I2548" s="128">
        <v>0</v>
      </c>
      <c r="J2548" s="128">
        <v>867.05</v>
      </c>
      <c r="K2548" s="129">
        <f t="shared" si="39"/>
        <v>867.05</v>
      </c>
      <c r="L2548" s="130" t="s">
        <v>1420</v>
      </c>
    </row>
    <row r="2549" spans="1:12" ht="33.75">
      <c r="A2549" s="334" t="s">
        <v>626</v>
      </c>
      <c r="B2549" s="125" t="str">
        <f>+VLOOKUP(A2549,'[1]LISTA FILTRADO'!$A$2:$B$620,2,FALSE)</f>
        <v>Dirección General De Programación Y Operaciones Del Tesoro</v>
      </c>
      <c r="C2549" s="126">
        <v>42828</v>
      </c>
      <c r="D2549" s="126" t="s">
        <v>6055</v>
      </c>
      <c r="E2549" s="127" t="s">
        <v>3</v>
      </c>
      <c r="F2549" s="127">
        <v>1489578</v>
      </c>
      <c r="G2549" s="127"/>
      <c r="H2549" s="335" t="s">
        <v>3027</v>
      </c>
      <c r="I2549" s="128">
        <v>0</v>
      </c>
      <c r="J2549" s="128">
        <v>1000</v>
      </c>
      <c r="K2549" s="129">
        <f t="shared" si="39"/>
        <v>1000</v>
      </c>
      <c r="L2549" s="130" t="s">
        <v>1420</v>
      </c>
    </row>
    <row r="2550" spans="1:12" ht="33.75">
      <c r="A2550" s="334" t="s">
        <v>626</v>
      </c>
      <c r="B2550" s="125" t="str">
        <f>+VLOOKUP(A2550,'[1]LISTA FILTRADO'!$A$2:$B$620,2,FALSE)</f>
        <v>Dirección General De Programación Y Operaciones Del Tesoro</v>
      </c>
      <c r="C2550" s="126">
        <v>42828</v>
      </c>
      <c r="D2550" s="126" t="s">
        <v>6056</v>
      </c>
      <c r="E2550" s="127" t="s">
        <v>3</v>
      </c>
      <c r="F2550" s="127">
        <v>1489621</v>
      </c>
      <c r="G2550" s="127"/>
      <c r="H2550" s="335" t="s">
        <v>6057</v>
      </c>
      <c r="I2550" s="128">
        <v>0</v>
      </c>
      <c r="J2550" s="128">
        <v>1665.22</v>
      </c>
      <c r="K2550" s="129">
        <f t="shared" si="39"/>
        <v>1665.22</v>
      </c>
      <c r="L2550" s="130" t="s">
        <v>1420</v>
      </c>
    </row>
    <row r="2551" spans="1:12" ht="22.5">
      <c r="A2551" s="334">
        <v>526</v>
      </c>
      <c r="B2551" s="125" t="str">
        <f>+VLOOKUP(A2551,'[1]LISTA FILTRADO'!$A$2:$B$620,2,FALSE)</f>
        <v>Bolivia Tv</v>
      </c>
      <c r="C2551" s="126">
        <v>42828</v>
      </c>
      <c r="D2551" s="126" t="s">
        <v>6058</v>
      </c>
      <c r="E2551" s="127" t="s">
        <v>3</v>
      </c>
      <c r="F2551" s="127">
        <v>1489631</v>
      </c>
      <c r="G2551" s="127"/>
      <c r="H2551" s="335" t="s">
        <v>6059</v>
      </c>
      <c r="I2551" s="128">
        <v>0</v>
      </c>
      <c r="J2551" s="128">
        <v>30</v>
      </c>
      <c r="K2551" s="129">
        <f t="shared" si="39"/>
        <v>30</v>
      </c>
      <c r="L2551" s="130" t="s">
        <v>1420</v>
      </c>
    </row>
    <row r="2552" spans="1:12" ht="33.75">
      <c r="A2552" s="334">
        <v>212</v>
      </c>
      <c r="B2552" s="125" t="str">
        <f>+VLOOKUP(A2552,'[1]LISTA FILTRADO'!$A$2:$B$620,2,FALSE)</f>
        <v>Instituto Nacional De Reforma Agraria</v>
      </c>
      <c r="C2552" s="126">
        <v>42828</v>
      </c>
      <c r="D2552" s="126" t="s">
        <v>6060</v>
      </c>
      <c r="E2552" s="127" t="s">
        <v>3</v>
      </c>
      <c r="F2552" s="127">
        <v>1489699</v>
      </c>
      <c r="G2552" s="127"/>
      <c r="H2552" s="335" t="s">
        <v>6061</v>
      </c>
      <c r="I2552" s="128">
        <v>0</v>
      </c>
      <c r="J2552" s="128">
        <v>4</v>
      </c>
      <c r="K2552" s="129">
        <f t="shared" si="39"/>
        <v>4</v>
      </c>
      <c r="L2552" s="130" t="s">
        <v>1420</v>
      </c>
    </row>
    <row r="2553" spans="1:12" ht="22.5">
      <c r="A2553" s="334">
        <v>20</v>
      </c>
      <c r="B2553" s="125" t="str">
        <f>+VLOOKUP(A2553,'[1]LISTA FILTRADO'!$A$2:$B$620,2,FALSE)</f>
        <v>Ministerio De Defensa</v>
      </c>
      <c r="C2553" s="126">
        <v>42828</v>
      </c>
      <c r="D2553" s="126" t="s">
        <v>6062</v>
      </c>
      <c r="E2553" s="127" t="s">
        <v>3</v>
      </c>
      <c r="F2553" s="127">
        <v>1489700</v>
      </c>
      <c r="G2553" s="127"/>
      <c r="H2553" s="335" t="s">
        <v>6063</v>
      </c>
      <c r="I2553" s="128">
        <v>0</v>
      </c>
      <c r="J2553" s="128">
        <v>95</v>
      </c>
      <c r="K2553" s="129">
        <f t="shared" si="39"/>
        <v>95</v>
      </c>
      <c r="L2553" s="130" t="s">
        <v>1420</v>
      </c>
    </row>
    <row r="2554" spans="1:12" ht="22.5">
      <c r="A2554" s="334">
        <v>580</v>
      </c>
      <c r="B2554" s="125" t="str">
        <f>+VLOOKUP(A2554,'[1]LISTA FILTRADO'!$A$2:$B$620,2,FALSE)</f>
        <v>Depósitos Aduaneros Bolivianos</v>
      </c>
      <c r="C2554" s="126">
        <v>42828</v>
      </c>
      <c r="D2554" s="126" t="s">
        <v>6064</v>
      </c>
      <c r="E2554" s="127" t="s">
        <v>3</v>
      </c>
      <c r="F2554" s="127">
        <v>1489701</v>
      </c>
      <c r="G2554" s="127"/>
      <c r="H2554" s="335" t="s">
        <v>6065</v>
      </c>
      <c r="I2554" s="128">
        <v>0</v>
      </c>
      <c r="J2554" s="128">
        <v>172.8</v>
      </c>
      <c r="K2554" s="129">
        <f t="shared" si="39"/>
        <v>172.8</v>
      </c>
      <c r="L2554" s="130" t="s">
        <v>1420</v>
      </c>
    </row>
    <row r="2555" spans="1:12" ht="33.75">
      <c r="A2555" s="334" t="s">
        <v>626</v>
      </c>
      <c r="B2555" s="125" t="str">
        <f>+VLOOKUP(A2555,'[1]LISTA FILTRADO'!$A$2:$B$620,2,FALSE)</f>
        <v>Dirección General De Programación Y Operaciones Del Tesoro</v>
      </c>
      <c r="C2555" s="126">
        <v>42828</v>
      </c>
      <c r="D2555" s="126" t="s">
        <v>6066</v>
      </c>
      <c r="E2555" s="127" t="s">
        <v>3</v>
      </c>
      <c r="F2555" s="127">
        <v>1489792</v>
      </c>
      <c r="G2555" s="127"/>
      <c r="H2555" s="335" t="s">
        <v>6067</v>
      </c>
      <c r="I2555" s="128">
        <v>0</v>
      </c>
      <c r="J2555" s="128">
        <v>2284.59</v>
      </c>
      <c r="K2555" s="129">
        <f t="shared" si="39"/>
        <v>2284.59</v>
      </c>
      <c r="L2555" s="130" t="s">
        <v>1420</v>
      </c>
    </row>
    <row r="2556" spans="1:12" ht="33.75">
      <c r="A2556" s="334" t="s">
        <v>626</v>
      </c>
      <c r="B2556" s="125" t="str">
        <f>+VLOOKUP(A2556,'[1]LISTA FILTRADO'!$A$2:$B$620,2,FALSE)</f>
        <v>Dirección General De Programación Y Operaciones Del Tesoro</v>
      </c>
      <c r="C2556" s="126">
        <v>42828</v>
      </c>
      <c r="D2556" s="126" t="s">
        <v>6068</v>
      </c>
      <c r="E2556" s="127" t="s">
        <v>3</v>
      </c>
      <c r="F2556" s="127">
        <v>1489793</v>
      </c>
      <c r="G2556" s="127"/>
      <c r="H2556" s="335" t="s">
        <v>6069</v>
      </c>
      <c r="I2556" s="128">
        <v>0</v>
      </c>
      <c r="J2556" s="128">
        <v>2284.59</v>
      </c>
      <c r="K2556" s="129">
        <f t="shared" si="39"/>
        <v>2284.59</v>
      </c>
      <c r="L2556" s="130" t="s">
        <v>1420</v>
      </c>
    </row>
    <row r="2557" spans="1:12" ht="33.75">
      <c r="A2557" s="334">
        <v>20</v>
      </c>
      <c r="B2557" s="125" t="str">
        <f>+VLOOKUP(A2557,'[1]LISTA FILTRADO'!$A$2:$B$620,2,FALSE)</f>
        <v>Ministerio De Defensa</v>
      </c>
      <c r="C2557" s="126">
        <v>42829</v>
      </c>
      <c r="D2557" s="126" t="s">
        <v>6070</v>
      </c>
      <c r="E2557" s="127" t="s">
        <v>3</v>
      </c>
      <c r="F2557" s="127">
        <v>1490036</v>
      </c>
      <c r="G2557" s="127"/>
      <c r="H2557" s="335" t="s">
        <v>6071</v>
      </c>
      <c r="I2557" s="128">
        <v>0</v>
      </c>
      <c r="J2557" s="128">
        <v>240479.27</v>
      </c>
      <c r="K2557" s="129">
        <f t="shared" si="39"/>
        <v>240479.27</v>
      </c>
      <c r="L2557" s="130" t="s">
        <v>1420</v>
      </c>
    </row>
    <row r="2558" spans="1:12" ht="33.75">
      <c r="A2558" s="334" t="s">
        <v>626</v>
      </c>
      <c r="B2558" s="125" t="str">
        <f>+VLOOKUP(A2558,'[1]LISTA FILTRADO'!$A$2:$B$620,2,FALSE)</f>
        <v>Dirección General De Programación Y Operaciones Del Tesoro</v>
      </c>
      <c r="C2558" s="126">
        <v>42829</v>
      </c>
      <c r="D2558" s="126" t="s">
        <v>6072</v>
      </c>
      <c r="E2558" s="127" t="s">
        <v>3</v>
      </c>
      <c r="F2558" s="127">
        <v>1489908</v>
      </c>
      <c r="G2558" s="127"/>
      <c r="H2558" s="335" t="s">
        <v>3378</v>
      </c>
      <c r="I2558" s="128">
        <v>0</v>
      </c>
      <c r="J2558" s="128">
        <v>1693.06</v>
      </c>
      <c r="K2558" s="129">
        <f t="shared" si="39"/>
        <v>1693.06</v>
      </c>
      <c r="L2558" s="130" t="s">
        <v>1420</v>
      </c>
    </row>
    <row r="2559" spans="1:12" ht="33.75">
      <c r="A2559" s="334" t="s">
        <v>626</v>
      </c>
      <c r="B2559" s="125" t="str">
        <f>+VLOOKUP(A2559,'[1]LISTA FILTRADO'!$A$2:$B$620,2,FALSE)</f>
        <v>Dirección General De Programación Y Operaciones Del Tesoro</v>
      </c>
      <c r="C2559" s="126">
        <v>42829</v>
      </c>
      <c r="D2559" s="126" t="s">
        <v>6073</v>
      </c>
      <c r="E2559" s="127" t="s">
        <v>3</v>
      </c>
      <c r="F2559" s="127">
        <v>1489911</v>
      </c>
      <c r="G2559" s="127"/>
      <c r="H2559" s="335" t="s">
        <v>6074</v>
      </c>
      <c r="I2559" s="128">
        <v>0</v>
      </c>
      <c r="J2559" s="128">
        <v>18378.740000000002</v>
      </c>
      <c r="K2559" s="129">
        <f t="shared" si="39"/>
        <v>18378.740000000002</v>
      </c>
      <c r="L2559" s="130" t="s">
        <v>1420</v>
      </c>
    </row>
    <row r="2560" spans="1:12" ht="33.75">
      <c r="A2560" s="334" t="s">
        <v>626</v>
      </c>
      <c r="B2560" s="125" t="str">
        <f>+VLOOKUP(A2560,'[1]LISTA FILTRADO'!$A$2:$B$620,2,FALSE)</f>
        <v>Dirección General De Programación Y Operaciones Del Tesoro</v>
      </c>
      <c r="C2560" s="126">
        <v>42829</v>
      </c>
      <c r="D2560" s="126" t="s">
        <v>6075</v>
      </c>
      <c r="E2560" s="127" t="s">
        <v>3</v>
      </c>
      <c r="F2560" s="127">
        <v>1489930</v>
      </c>
      <c r="G2560" s="127"/>
      <c r="H2560" s="335" t="s">
        <v>6076</v>
      </c>
      <c r="I2560" s="128">
        <v>0</v>
      </c>
      <c r="J2560" s="128">
        <v>1523.9</v>
      </c>
      <c r="K2560" s="129">
        <f t="shared" si="39"/>
        <v>1523.9</v>
      </c>
      <c r="L2560" s="130" t="s">
        <v>1420</v>
      </c>
    </row>
    <row r="2561" spans="1:12" ht="33.75">
      <c r="A2561" s="334" t="s">
        <v>626</v>
      </c>
      <c r="B2561" s="125" t="str">
        <f>+VLOOKUP(A2561,'[1]LISTA FILTRADO'!$A$2:$B$620,2,FALSE)</f>
        <v>Dirección General De Programación Y Operaciones Del Tesoro</v>
      </c>
      <c r="C2561" s="126">
        <v>42829</v>
      </c>
      <c r="D2561" s="126" t="s">
        <v>6077</v>
      </c>
      <c r="E2561" s="127" t="s">
        <v>3</v>
      </c>
      <c r="F2561" s="127">
        <v>1489943</v>
      </c>
      <c r="G2561" s="127"/>
      <c r="H2561" s="335" t="s">
        <v>6078</v>
      </c>
      <c r="I2561" s="128">
        <v>0</v>
      </c>
      <c r="J2561" s="128">
        <v>545</v>
      </c>
      <c r="K2561" s="129">
        <f t="shared" si="39"/>
        <v>545</v>
      </c>
      <c r="L2561" s="130" t="s">
        <v>1420</v>
      </c>
    </row>
    <row r="2562" spans="1:12" ht="22.5">
      <c r="A2562" s="334">
        <v>378</v>
      </c>
      <c r="B2562" s="125" t="str">
        <f>+VLOOKUP(A2562,'[1]LISTA FILTRADO'!$A$2:$B$620,2,FALSE)</f>
        <v>Servicio Nacional Textil</v>
      </c>
      <c r="C2562" s="126">
        <v>42829</v>
      </c>
      <c r="D2562" s="126" t="s">
        <v>6079</v>
      </c>
      <c r="E2562" s="127" t="s">
        <v>3</v>
      </c>
      <c r="F2562" s="127">
        <v>1489979</v>
      </c>
      <c r="G2562" s="127"/>
      <c r="H2562" s="335" t="s">
        <v>6080</v>
      </c>
      <c r="I2562" s="128">
        <v>0</v>
      </c>
      <c r="J2562" s="128">
        <v>544.08000000000004</v>
      </c>
      <c r="K2562" s="129">
        <f t="shared" si="39"/>
        <v>544.08000000000004</v>
      </c>
      <c r="L2562" s="130" t="s">
        <v>1420</v>
      </c>
    </row>
    <row r="2563" spans="1:12" ht="22.5">
      <c r="A2563" s="334">
        <v>526</v>
      </c>
      <c r="B2563" s="125" t="str">
        <f>+VLOOKUP(A2563,'[1]LISTA FILTRADO'!$A$2:$B$620,2,FALSE)</f>
        <v>Bolivia Tv</v>
      </c>
      <c r="C2563" s="126">
        <v>42829</v>
      </c>
      <c r="D2563" s="126" t="s">
        <v>6081</v>
      </c>
      <c r="E2563" s="127" t="s">
        <v>3</v>
      </c>
      <c r="F2563" s="127">
        <v>1489990</v>
      </c>
      <c r="G2563" s="127"/>
      <c r="H2563" s="335" t="s">
        <v>6082</v>
      </c>
      <c r="I2563" s="128">
        <v>0</v>
      </c>
      <c r="J2563" s="128">
        <v>182</v>
      </c>
      <c r="K2563" s="129">
        <f t="shared" si="39"/>
        <v>182</v>
      </c>
      <c r="L2563" s="130" t="s">
        <v>1420</v>
      </c>
    </row>
    <row r="2564" spans="1:12" ht="22.5">
      <c r="A2564" s="334">
        <v>585</v>
      </c>
      <c r="B2564" s="125" t="str">
        <f>+VLOOKUP(A2564,'[1]LISTA FILTRADO'!$A$2:$B$620,2,FALSE)</f>
        <v>Agencia Boliviana Espacial</v>
      </c>
      <c r="C2564" s="126">
        <v>42829</v>
      </c>
      <c r="D2564" s="126" t="s">
        <v>6083</v>
      </c>
      <c r="E2564" s="127" t="s">
        <v>3</v>
      </c>
      <c r="F2564" s="127">
        <v>1490013</v>
      </c>
      <c r="G2564" s="127"/>
      <c r="H2564" s="335" t="s">
        <v>6084</v>
      </c>
      <c r="I2564" s="128">
        <v>0</v>
      </c>
      <c r="J2564" s="128">
        <v>34</v>
      </c>
      <c r="K2564" s="129">
        <f t="shared" si="39"/>
        <v>34</v>
      </c>
      <c r="L2564" s="130" t="s">
        <v>1420</v>
      </c>
    </row>
    <row r="2565" spans="1:12" ht="33.75">
      <c r="A2565" s="334" t="s">
        <v>626</v>
      </c>
      <c r="B2565" s="125" t="str">
        <f>+VLOOKUP(A2565,'[1]LISTA FILTRADO'!$A$2:$B$620,2,FALSE)</f>
        <v>Dirección General De Programación Y Operaciones Del Tesoro</v>
      </c>
      <c r="C2565" s="126">
        <v>42829</v>
      </c>
      <c r="D2565" s="126" t="s">
        <v>6085</v>
      </c>
      <c r="E2565" s="127" t="s">
        <v>3</v>
      </c>
      <c r="F2565" s="127">
        <v>1490037</v>
      </c>
      <c r="G2565" s="127"/>
      <c r="H2565" s="335" t="s">
        <v>6086</v>
      </c>
      <c r="I2565" s="128">
        <v>0</v>
      </c>
      <c r="J2565" s="128">
        <v>217</v>
      </c>
      <c r="K2565" s="129">
        <f t="shared" si="39"/>
        <v>217</v>
      </c>
      <c r="L2565" s="130" t="s">
        <v>1420</v>
      </c>
    </row>
    <row r="2566" spans="1:12" ht="33.75">
      <c r="A2566" s="334">
        <v>41</v>
      </c>
      <c r="B2566" s="125" t="str">
        <f>+VLOOKUP(A2566,'[1]LISTA FILTRADO'!$A$2:$B$620,2,FALSE)</f>
        <v>Ministerio De Desarrollo Productivo Y Economía Plural</v>
      </c>
      <c r="C2566" s="126">
        <v>42829</v>
      </c>
      <c r="D2566" s="126" t="s">
        <v>6087</v>
      </c>
      <c r="E2566" s="127" t="s">
        <v>3</v>
      </c>
      <c r="F2566" s="127">
        <v>1490091</v>
      </c>
      <c r="G2566" s="127"/>
      <c r="H2566" s="335" t="s">
        <v>6088</v>
      </c>
      <c r="I2566" s="128">
        <v>0</v>
      </c>
      <c r="J2566" s="128">
        <v>1288</v>
      </c>
      <c r="K2566" s="129">
        <f t="shared" si="39"/>
        <v>1288</v>
      </c>
      <c r="L2566" s="130" t="s">
        <v>1420</v>
      </c>
    </row>
    <row r="2567" spans="1:12" ht="33.75">
      <c r="A2567" s="334" t="s">
        <v>626</v>
      </c>
      <c r="B2567" s="125" t="str">
        <f>+VLOOKUP(A2567,'[1]LISTA FILTRADO'!$A$2:$B$620,2,FALSE)</f>
        <v>Dirección General De Programación Y Operaciones Del Tesoro</v>
      </c>
      <c r="C2567" s="126">
        <v>42829</v>
      </c>
      <c r="D2567" s="126" t="s">
        <v>6089</v>
      </c>
      <c r="E2567" s="127" t="s">
        <v>3</v>
      </c>
      <c r="F2567" s="127">
        <v>1490144</v>
      </c>
      <c r="G2567" s="127"/>
      <c r="H2567" s="335" t="s">
        <v>6090</v>
      </c>
      <c r="I2567" s="128">
        <v>0</v>
      </c>
      <c r="J2567" s="128">
        <v>7357.35</v>
      </c>
      <c r="K2567" s="129">
        <f t="shared" si="39"/>
        <v>7357.35</v>
      </c>
      <c r="L2567" s="130" t="s">
        <v>1420</v>
      </c>
    </row>
    <row r="2568" spans="1:12" ht="22.5">
      <c r="A2568" s="334">
        <v>378</v>
      </c>
      <c r="B2568" s="125" t="str">
        <f>+VLOOKUP(A2568,'[1]LISTA FILTRADO'!$A$2:$B$620,2,FALSE)</f>
        <v>Servicio Nacional Textil</v>
      </c>
      <c r="C2568" s="126">
        <v>42829</v>
      </c>
      <c r="D2568" s="126" t="s">
        <v>6091</v>
      </c>
      <c r="E2568" s="127" t="s">
        <v>3</v>
      </c>
      <c r="F2568" s="127">
        <v>1490185</v>
      </c>
      <c r="G2568" s="127"/>
      <c r="H2568" s="335" t="s">
        <v>6092</v>
      </c>
      <c r="I2568" s="128">
        <v>0</v>
      </c>
      <c r="J2568" s="128">
        <v>10.46</v>
      </c>
      <c r="K2568" s="129">
        <f t="shared" si="39"/>
        <v>10.46</v>
      </c>
      <c r="L2568" s="130" t="s">
        <v>1420</v>
      </c>
    </row>
    <row r="2569" spans="1:12" ht="22.5">
      <c r="A2569" s="334">
        <v>582</v>
      </c>
      <c r="B2569" s="125" t="str">
        <f>+VLOOKUP(A2569,'[1]LISTA FILTRADO'!$A$2:$B$620,2,FALSE)</f>
        <v>Empresa Boliviana De Almendras Y Derivados</v>
      </c>
      <c r="C2569" s="126">
        <v>42829</v>
      </c>
      <c r="D2569" s="126" t="s">
        <v>6093</v>
      </c>
      <c r="E2569" s="127" t="s">
        <v>3</v>
      </c>
      <c r="F2569" s="127">
        <v>1490200</v>
      </c>
      <c r="G2569" s="127"/>
      <c r="H2569" s="335" t="s">
        <v>6094</v>
      </c>
      <c r="I2569" s="128">
        <v>0</v>
      </c>
      <c r="J2569" s="128">
        <v>532.35</v>
      </c>
      <c r="K2569" s="129">
        <f t="shared" ref="K2569:K2632" si="40">+I2569+J2569</f>
        <v>532.35</v>
      </c>
      <c r="L2569" s="130" t="s">
        <v>1420</v>
      </c>
    </row>
    <row r="2570" spans="1:12" ht="33.75">
      <c r="A2570" s="334" t="s">
        <v>626</v>
      </c>
      <c r="B2570" s="125" t="str">
        <f>+VLOOKUP(A2570,'[1]LISTA FILTRADO'!$A$2:$B$620,2,FALSE)</f>
        <v>Dirección General De Programación Y Operaciones Del Tesoro</v>
      </c>
      <c r="C2570" s="126">
        <v>42829</v>
      </c>
      <c r="D2570" s="126" t="s">
        <v>6095</v>
      </c>
      <c r="E2570" s="127" t="s">
        <v>3</v>
      </c>
      <c r="F2570" s="127">
        <v>1490233</v>
      </c>
      <c r="G2570" s="127"/>
      <c r="H2570" s="335" t="s">
        <v>6096</v>
      </c>
      <c r="I2570" s="128">
        <v>0</v>
      </c>
      <c r="J2570" s="128">
        <v>590</v>
      </c>
      <c r="K2570" s="129">
        <f t="shared" si="40"/>
        <v>590</v>
      </c>
      <c r="L2570" s="130" t="s">
        <v>1420</v>
      </c>
    </row>
    <row r="2571" spans="1:12" ht="22.5">
      <c r="A2571" s="334">
        <v>580</v>
      </c>
      <c r="B2571" s="125" t="str">
        <f>+VLOOKUP(A2571,'[1]LISTA FILTRADO'!$A$2:$B$620,2,FALSE)</f>
        <v>Depósitos Aduaneros Bolivianos</v>
      </c>
      <c r="C2571" s="126">
        <v>42829</v>
      </c>
      <c r="D2571" s="126" t="s">
        <v>6097</v>
      </c>
      <c r="E2571" s="127" t="s">
        <v>3</v>
      </c>
      <c r="F2571" s="127">
        <v>1490238</v>
      </c>
      <c r="G2571" s="127"/>
      <c r="H2571" s="335" t="s">
        <v>6098</v>
      </c>
      <c r="I2571" s="128">
        <v>0</v>
      </c>
      <c r="J2571" s="128">
        <v>72</v>
      </c>
      <c r="K2571" s="129">
        <f t="shared" si="40"/>
        <v>72</v>
      </c>
      <c r="L2571" s="130" t="s">
        <v>1420</v>
      </c>
    </row>
    <row r="2572" spans="1:12" ht="22.5">
      <c r="A2572" s="334">
        <v>291</v>
      </c>
      <c r="B2572" s="125" t="str">
        <f>+VLOOKUP(A2572,'[1]LISTA FILTRADO'!$A$2:$B$620,2,FALSE)</f>
        <v>Administradora Boliviana De Carreteras</v>
      </c>
      <c r="C2572" s="126">
        <v>42830</v>
      </c>
      <c r="D2572" s="126" t="s">
        <v>6099</v>
      </c>
      <c r="E2572" s="127" t="s">
        <v>3</v>
      </c>
      <c r="F2572" s="127">
        <v>1490442</v>
      </c>
      <c r="G2572" s="127"/>
      <c r="H2572" s="335" t="s">
        <v>6100</v>
      </c>
      <c r="I2572" s="128">
        <v>0</v>
      </c>
      <c r="J2572" s="128">
        <v>63548.73</v>
      </c>
      <c r="K2572" s="129">
        <f t="shared" si="40"/>
        <v>63548.73</v>
      </c>
      <c r="L2572" s="130" t="s">
        <v>1420</v>
      </c>
    </row>
    <row r="2573" spans="1:12" ht="33.75">
      <c r="A2573" s="334" t="s">
        <v>633</v>
      </c>
      <c r="B2573" s="125" t="str">
        <f>+VLOOKUP(A2573,'[1]LISTA FILTRADO'!$A$2:$B$620,2,FALSE)</f>
        <v>Acreedores</v>
      </c>
      <c r="C2573" s="126">
        <v>42830</v>
      </c>
      <c r="D2573" s="126" t="s">
        <v>6101</v>
      </c>
      <c r="E2573" s="127" t="s">
        <v>3</v>
      </c>
      <c r="F2573" s="127">
        <v>1490484</v>
      </c>
      <c r="G2573" s="127"/>
      <c r="H2573" s="335" t="s">
        <v>6102</v>
      </c>
      <c r="I2573" s="128">
        <v>0</v>
      </c>
      <c r="J2573" s="128">
        <v>33353.879999999997</v>
      </c>
      <c r="K2573" s="129">
        <f t="shared" si="40"/>
        <v>33353.879999999997</v>
      </c>
      <c r="L2573" s="130" t="s">
        <v>1420</v>
      </c>
    </row>
    <row r="2574" spans="1:12" ht="22.5">
      <c r="A2574" s="334">
        <v>203</v>
      </c>
      <c r="B2574" s="125" t="str">
        <f>+VLOOKUP(A2574,'[1]LISTA FILTRADO'!$A$2:$B$620,2,FALSE)</f>
        <v>Autoridad De Supervisión Del Sistema Financiero</v>
      </c>
      <c r="C2574" s="126">
        <v>42830</v>
      </c>
      <c r="D2574" s="126" t="s">
        <v>6103</v>
      </c>
      <c r="E2574" s="127" t="s">
        <v>3</v>
      </c>
      <c r="F2574" s="127">
        <v>1490353</v>
      </c>
      <c r="G2574" s="127"/>
      <c r="H2574" s="335" t="s">
        <v>6104</v>
      </c>
      <c r="I2574" s="128">
        <v>0</v>
      </c>
      <c r="J2574" s="128">
        <v>11</v>
      </c>
      <c r="K2574" s="129">
        <f t="shared" si="40"/>
        <v>11</v>
      </c>
      <c r="L2574" s="130" t="s">
        <v>1420</v>
      </c>
    </row>
    <row r="2575" spans="1:12" ht="33.75">
      <c r="A2575" s="334" t="s">
        <v>626</v>
      </c>
      <c r="B2575" s="125" t="str">
        <f>+VLOOKUP(A2575,'[1]LISTA FILTRADO'!$A$2:$B$620,2,FALSE)</f>
        <v>Dirección General De Programación Y Operaciones Del Tesoro</v>
      </c>
      <c r="C2575" s="126">
        <v>42830</v>
      </c>
      <c r="D2575" s="126" t="s">
        <v>6105</v>
      </c>
      <c r="E2575" s="127" t="s">
        <v>3</v>
      </c>
      <c r="F2575" s="127">
        <v>1490358</v>
      </c>
      <c r="G2575" s="127"/>
      <c r="H2575" s="335" t="s">
        <v>4041</v>
      </c>
      <c r="I2575" s="128">
        <v>0</v>
      </c>
      <c r="J2575" s="128">
        <v>1016</v>
      </c>
      <c r="K2575" s="129">
        <f t="shared" si="40"/>
        <v>1016</v>
      </c>
      <c r="L2575" s="130" t="s">
        <v>1420</v>
      </c>
    </row>
    <row r="2576" spans="1:12" ht="33.75">
      <c r="A2576" s="334" t="s">
        <v>626</v>
      </c>
      <c r="B2576" s="125" t="str">
        <f>+VLOOKUP(A2576,'[1]LISTA FILTRADO'!$A$2:$B$620,2,FALSE)</f>
        <v>Dirección General De Programación Y Operaciones Del Tesoro</v>
      </c>
      <c r="C2576" s="126">
        <v>42830</v>
      </c>
      <c r="D2576" s="126" t="s">
        <v>6106</v>
      </c>
      <c r="E2576" s="127" t="s">
        <v>3</v>
      </c>
      <c r="F2576" s="127">
        <v>1490359</v>
      </c>
      <c r="G2576" s="127"/>
      <c r="H2576" s="335" t="s">
        <v>6107</v>
      </c>
      <c r="I2576" s="128">
        <v>0</v>
      </c>
      <c r="J2576" s="128">
        <v>238.24</v>
      </c>
      <c r="K2576" s="129">
        <f t="shared" si="40"/>
        <v>238.24</v>
      </c>
      <c r="L2576" s="130" t="s">
        <v>1420</v>
      </c>
    </row>
    <row r="2577" spans="1:12" ht="33.75">
      <c r="A2577" s="334" t="s">
        <v>626</v>
      </c>
      <c r="B2577" s="125" t="str">
        <f>+VLOOKUP(A2577,'[1]LISTA FILTRADO'!$A$2:$B$620,2,FALSE)</f>
        <v>Dirección General De Programación Y Operaciones Del Tesoro</v>
      </c>
      <c r="C2577" s="126">
        <v>42830</v>
      </c>
      <c r="D2577" s="126" t="s">
        <v>6108</v>
      </c>
      <c r="E2577" s="127" t="s">
        <v>3</v>
      </c>
      <c r="F2577" s="127">
        <v>1490368</v>
      </c>
      <c r="G2577" s="127"/>
      <c r="H2577" s="335" t="s">
        <v>6109</v>
      </c>
      <c r="I2577" s="128">
        <v>0</v>
      </c>
      <c r="J2577" s="128">
        <v>4748.6000000000004</v>
      </c>
      <c r="K2577" s="129">
        <f t="shared" si="40"/>
        <v>4748.6000000000004</v>
      </c>
      <c r="L2577" s="130" t="s">
        <v>1420</v>
      </c>
    </row>
    <row r="2578" spans="1:12" ht="33.75">
      <c r="A2578" s="334" t="s">
        <v>626</v>
      </c>
      <c r="B2578" s="125" t="str">
        <f>+VLOOKUP(A2578,'[1]LISTA FILTRADO'!$A$2:$B$620,2,FALSE)</f>
        <v>Dirección General De Programación Y Operaciones Del Tesoro</v>
      </c>
      <c r="C2578" s="126">
        <v>42830</v>
      </c>
      <c r="D2578" s="126" t="s">
        <v>6110</v>
      </c>
      <c r="E2578" s="127" t="s">
        <v>3</v>
      </c>
      <c r="F2578" s="127">
        <v>1490397</v>
      </c>
      <c r="G2578" s="127"/>
      <c r="H2578" s="335" t="s">
        <v>4941</v>
      </c>
      <c r="I2578" s="128">
        <v>0</v>
      </c>
      <c r="J2578" s="128">
        <v>711.18</v>
      </c>
      <c r="K2578" s="129">
        <f t="shared" si="40"/>
        <v>711.18</v>
      </c>
      <c r="L2578" s="130" t="s">
        <v>1420</v>
      </c>
    </row>
    <row r="2579" spans="1:12" ht="33.75">
      <c r="A2579" s="334" t="s">
        <v>626</v>
      </c>
      <c r="B2579" s="125" t="str">
        <f>+VLOOKUP(A2579,'[1]LISTA FILTRADO'!$A$2:$B$620,2,FALSE)</f>
        <v>Dirección General De Programación Y Operaciones Del Tesoro</v>
      </c>
      <c r="C2579" s="126">
        <v>42830</v>
      </c>
      <c r="D2579" s="126" t="s">
        <v>6111</v>
      </c>
      <c r="E2579" s="127" t="s">
        <v>3</v>
      </c>
      <c r="F2579" s="127">
        <v>1490399</v>
      </c>
      <c r="G2579" s="127"/>
      <c r="H2579" s="335" t="s">
        <v>6112</v>
      </c>
      <c r="I2579" s="128">
        <v>0</v>
      </c>
      <c r="J2579" s="128">
        <v>460</v>
      </c>
      <c r="K2579" s="129">
        <f t="shared" si="40"/>
        <v>460</v>
      </c>
      <c r="L2579" s="130" t="s">
        <v>1420</v>
      </c>
    </row>
    <row r="2580" spans="1:12" ht="33.75">
      <c r="A2580" s="334" t="s">
        <v>626</v>
      </c>
      <c r="B2580" s="125" t="str">
        <f>+VLOOKUP(A2580,'[1]LISTA FILTRADO'!$A$2:$B$620,2,FALSE)</f>
        <v>Dirección General De Programación Y Operaciones Del Tesoro</v>
      </c>
      <c r="C2580" s="126">
        <v>42830</v>
      </c>
      <c r="D2580" s="126" t="s">
        <v>6113</v>
      </c>
      <c r="E2580" s="127" t="s">
        <v>3</v>
      </c>
      <c r="F2580" s="127">
        <v>1490402</v>
      </c>
      <c r="G2580" s="127"/>
      <c r="H2580" s="335" t="s">
        <v>6114</v>
      </c>
      <c r="I2580" s="128">
        <v>0</v>
      </c>
      <c r="J2580" s="128">
        <v>8184.09</v>
      </c>
      <c r="K2580" s="129">
        <f t="shared" si="40"/>
        <v>8184.09</v>
      </c>
      <c r="L2580" s="130" t="s">
        <v>1420</v>
      </c>
    </row>
    <row r="2581" spans="1:12" ht="33.75">
      <c r="A2581" s="334" t="s">
        <v>626</v>
      </c>
      <c r="B2581" s="125" t="str">
        <f>+VLOOKUP(A2581,'[1]LISTA FILTRADO'!$A$2:$B$620,2,FALSE)</f>
        <v>Dirección General De Programación Y Operaciones Del Tesoro</v>
      </c>
      <c r="C2581" s="126">
        <v>42830</v>
      </c>
      <c r="D2581" s="126" t="s">
        <v>6115</v>
      </c>
      <c r="E2581" s="127" t="s">
        <v>3</v>
      </c>
      <c r="F2581" s="127">
        <v>1490405</v>
      </c>
      <c r="G2581" s="127"/>
      <c r="H2581" s="335" t="s">
        <v>6116</v>
      </c>
      <c r="I2581" s="128">
        <v>0</v>
      </c>
      <c r="J2581" s="128">
        <v>5001.2700000000004</v>
      </c>
      <c r="K2581" s="129">
        <f t="shared" si="40"/>
        <v>5001.2700000000004</v>
      </c>
      <c r="L2581" s="130" t="s">
        <v>1420</v>
      </c>
    </row>
    <row r="2582" spans="1:12" ht="33.75">
      <c r="A2582" s="334" t="s">
        <v>626</v>
      </c>
      <c r="B2582" s="125" t="str">
        <f>+VLOOKUP(A2582,'[1]LISTA FILTRADO'!$A$2:$B$620,2,FALSE)</f>
        <v>Dirección General De Programación Y Operaciones Del Tesoro</v>
      </c>
      <c r="C2582" s="126">
        <v>42830</v>
      </c>
      <c r="D2582" s="126" t="s">
        <v>6117</v>
      </c>
      <c r="E2582" s="127" t="s">
        <v>3</v>
      </c>
      <c r="F2582" s="127">
        <v>1490407</v>
      </c>
      <c r="G2582" s="127"/>
      <c r="H2582" s="335" t="s">
        <v>4968</v>
      </c>
      <c r="I2582" s="128">
        <v>0</v>
      </c>
      <c r="J2582" s="128">
        <v>1713</v>
      </c>
      <c r="K2582" s="129">
        <f t="shared" si="40"/>
        <v>1713</v>
      </c>
      <c r="L2582" s="130" t="s">
        <v>1420</v>
      </c>
    </row>
    <row r="2583" spans="1:12" ht="33.75">
      <c r="A2583" s="334" t="s">
        <v>626</v>
      </c>
      <c r="B2583" s="125" t="str">
        <f>+VLOOKUP(A2583,'[1]LISTA FILTRADO'!$A$2:$B$620,2,FALSE)</f>
        <v>Dirección General De Programación Y Operaciones Del Tesoro</v>
      </c>
      <c r="C2583" s="126">
        <v>42830</v>
      </c>
      <c r="D2583" s="126" t="s">
        <v>6118</v>
      </c>
      <c r="E2583" s="127" t="s">
        <v>3</v>
      </c>
      <c r="F2583" s="127">
        <v>1490424</v>
      </c>
      <c r="G2583" s="127"/>
      <c r="H2583" s="335" t="s">
        <v>6119</v>
      </c>
      <c r="I2583" s="128">
        <v>0</v>
      </c>
      <c r="J2583" s="128">
        <v>3335.74</v>
      </c>
      <c r="K2583" s="129">
        <f t="shared" si="40"/>
        <v>3335.74</v>
      </c>
      <c r="L2583" s="130" t="s">
        <v>1420</v>
      </c>
    </row>
    <row r="2584" spans="1:12" ht="22.5">
      <c r="A2584" s="334">
        <v>580</v>
      </c>
      <c r="B2584" s="125" t="str">
        <f>+VLOOKUP(A2584,'[1]LISTA FILTRADO'!$A$2:$B$620,2,FALSE)</f>
        <v>Depósitos Aduaneros Bolivianos</v>
      </c>
      <c r="C2584" s="126">
        <v>42830</v>
      </c>
      <c r="D2584" s="126" t="s">
        <v>6120</v>
      </c>
      <c r="E2584" s="127" t="s">
        <v>3</v>
      </c>
      <c r="F2584" s="127">
        <v>1490431</v>
      </c>
      <c r="G2584" s="127"/>
      <c r="H2584" s="335" t="s">
        <v>6121</v>
      </c>
      <c r="I2584" s="128">
        <v>0</v>
      </c>
      <c r="J2584" s="128">
        <v>158.36000000000001</v>
      </c>
      <c r="K2584" s="129">
        <f t="shared" si="40"/>
        <v>158.36000000000001</v>
      </c>
      <c r="L2584" s="130" t="s">
        <v>1420</v>
      </c>
    </row>
    <row r="2585" spans="1:12" ht="33.75">
      <c r="A2585" s="334" t="s">
        <v>626</v>
      </c>
      <c r="B2585" s="125" t="str">
        <f>+VLOOKUP(A2585,'[1]LISTA FILTRADO'!$A$2:$B$620,2,FALSE)</f>
        <v>Dirección General De Programación Y Operaciones Del Tesoro</v>
      </c>
      <c r="C2585" s="126">
        <v>42830</v>
      </c>
      <c r="D2585" s="126" t="s">
        <v>6122</v>
      </c>
      <c r="E2585" s="127" t="s">
        <v>3</v>
      </c>
      <c r="F2585" s="127">
        <v>1490452</v>
      </c>
      <c r="G2585" s="127"/>
      <c r="H2585" s="335" t="s">
        <v>6123</v>
      </c>
      <c r="I2585" s="128">
        <v>0</v>
      </c>
      <c r="J2585" s="128">
        <v>1506</v>
      </c>
      <c r="K2585" s="129">
        <f t="shared" si="40"/>
        <v>1506</v>
      </c>
      <c r="L2585" s="130" t="s">
        <v>1420</v>
      </c>
    </row>
    <row r="2586" spans="1:12" ht="33.75">
      <c r="A2586" s="334" t="s">
        <v>626</v>
      </c>
      <c r="B2586" s="125" t="str">
        <f>+VLOOKUP(A2586,'[1]LISTA FILTRADO'!$A$2:$B$620,2,FALSE)</f>
        <v>Dirección General De Programación Y Operaciones Del Tesoro</v>
      </c>
      <c r="C2586" s="126">
        <v>42830</v>
      </c>
      <c r="D2586" s="126" t="s">
        <v>6124</v>
      </c>
      <c r="E2586" s="127" t="s">
        <v>3</v>
      </c>
      <c r="F2586" s="127">
        <v>1490495</v>
      </c>
      <c r="G2586" s="127"/>
      <c r="H2586" s="335" t="s">
        <v>6125</v>
      </c>
      <c r="I2586" s="128">
        <v>0</v>
      </c>
      <c r="J2586" s="128">
        <v>2404.38</v>
      </c>
      <c r="K2586" s="129">
        <f t="shared" si="40"/>
        <v>2404.38</v>
      </c>
      <c r="L2586" s="130" t="s">
        <v>1420</v>
      </c>
    </row>
    <row r="2587" spans="1:12" ht="33.75">
      <c r="A2587" s="334" t="s">
        <v>626</v>
      </c>
      <c r="B2587" s="125" t="str">
        <f>+VLOOKUP(A2587,'[1]LISTA FILTRADO'!$A$2:$B$620,2,FALSE)</f>
        <v>Dirección General De Programación Y Operaciones Del Tesoro</v>
      </c>
      <c r="C2587" s="126">
        <v>42830</v>
      </c>
      <c r="D2587" s="126" t="s">
        <v>6126</v>
      </c>
      <c r="E2587" s="127" t="s">
        <v>3</v>
      </c>
      <c r="F2587" s="127">
        <v>1490522</v>
      </c>
      <c r="G2587" s="127"/>
      <c r="H2587" s="335" t="s">
        <v>6127</v>
      </c>
      <c r="I2587" s="128">
        <v>0</v>
      </c>
      <c r="J2587" s="128">
        <v>2</v>
      </c>
      <c r="K2587" s="129">
        <f t="shared" si="40"/>
        <v>2</v>
      </c>
      <c r="L2587" s="130" t="s">
        <v>1420</v>
      </c>
    </row>
    <row r="2588" spans="1:12" ht="33.75">
      <c r="A2588" s="334" t="s">
        <v>626</v>
      </c>
      <c r="B2588" s="125" t="str">
        <f>+VLOOKUP(A2588,'[1]LISTA FILTRADO'!$A$2:$B$620,2,FALSE)</f>
        <v>Dirección General De Programación Y Operaciones Del Tesoro</v>
      </c>
      <c r="C2588" s="126">
        <v>42830</v>
      </c>
      <c r="D2588" s="126" t="s">
        <v>6128</v>
      </c>
      <c r="E2588" s="127" t="s">
        <v>3</v>
      </c>
      <c r="F2588" s="127">
        <v>1490566</v>
      </c>
      <c r="G2588" s="127"/>
      <c r="H2588" s="335" t="s">
        <v>6129</v>
      </c>
      <c r="I2588" s="128">
        <v>0</v>
      </c>
      <c r="J2588" s="128">
        <v>1968.57</v>
      </c>
      <c r="K2588" s="129">
        <f t="shared" si="40"/>
        <v>1968.57</v>
      </c>
      <c r="L2588" s="130" t="s">
        <v>1420</v>
      </c>
    </row>
    <row r="2589" spans="1:12" ht="33.75">
      <c r="A2589" s="334" t="s">
        <v>626</v>
      </c>
      <c r="B2589" s="125" t="str">
        <f>+VLOOKUP(A2589,'[1]LISTA FILTRADO'!$A$2:$B$620,2,FALSE)</f>
        <v>Dirección General De Programación Y Operaciones Del Tesoro</v>
      </c>
      <c r="C2589" s="126">
        <v>42830</v>
      </c>
      <c r="D2589" s="126" t="s">
        <v>6130</v>
      </c>
      <c r="E2589" s="127" t="s">
        <v>3</v>
      </c>
      <c r="F2589" s="127">
        <v>1490617</v>
      </c>
      <c r="G2589" s="127"/>
      <c r="H2589" s="335" t="s">
        <v>6131</v>
      </c>
      <c r="I2589" s="128">
        <v>0</v>
      </c>
      <c r="J2589" s="128">
        <v>371</v>
      </c>
      <c r="K2589" s="129">
        <f t="shared" si="40"/>
        <v>371</v>
      </c>
      <c r="L2589" s="130" t="s">
        <v>1420</v>
      </c>
    </row>
    <row r="2590" spans="1:12" ht="33.75">
      <c r="A2590" s="334" t="s">
        <v>626</v>
      </c>
      <c r="B2590" s="125" t="str">
        <f>+VLOOKUP(A2590,'[1]LISTA FILTRADO'!$A$2:$B$620,2,FALSE)</f>
        <v>Dirección General De Programación Y Operaciones Del Tesoro</v>
      </c>
      <c r="C2590" s="126">
        <v>42830</v>
      </c>
      <c r="D2590" s="126" t="s">
        <v>6132</v>
      </c>
      <c r="E2590" s="127" t="s">
        <v>3</v>
      </c>
      <c r="F2590" s="127">
        <v>1490628</v>
      </c>
      <c r="G2590" s="127"/>
      <c r="H2590" s="335" t="s">
        <v>6133</v>
      </c>
      <c r="I2590" s="128">
        <v>0</v>
      </c>
      <c r="J2590" s="128">
        <v>4376</v>
      </c>
      <c r="K2590" s="129">
        <f t="shared" si="40"/>
        <v>4376</v>
      </c>
      <c r="L2590" s="130" t="s">
        <v>1420</v>
      </c>
    </row>
    <row r="2591" spans="1:12" ht="33.75">
      <c r="A2591" s="334" t="s">
        <v>626</v>
      </c>
      <c r="B2591" s="125" t="str">
        <f>+VLOOKUP(A2591,'[1]LISTA FILTRADO'!$A$2:$B$620,2,FALSE)</f>
        <v>Dirección General De Programación Y Operaciones Del Tesoro</v>
      </c>
      <c r="C2591" s="126">
        <v>42830</v>
      </c>
      <c r="D2591" s="126" t="s">
        <v>6134</v>
      </c>
      <c r="E2591" s="127" t="s">
        <v>3</v>
      </c>
      <c r="F2591" s="127">
        <v>1490629</v>
      </c>
      <c r="G2591" s="127"/>
      <c r="H2591" s="335" t="s">
        <v>6133</v>
      </c>
      <c r="I2591" s="128">
        <v>0</v>
      </c>
      <c r="J2591" s="128">
        <v>4376</v>
      </c>
      <c r="K2591" s="129">
        <f t="shared" si="40"/>
        <v>4376</v>
      </c>
      <c r="L2591" s="130" t="s">
        <v>1420</v>
      </c>
    </row>
    <row r="2592" spans="1:12" ht="22.5">
      <c r="A2592" s="334">
        <v>526</v>
      </c>
      <c r="B2592" s="125" t="str">
        <f>+VLOOKUP(A2592,'[1]LISTA FILTRADO'!$A$2:$B$620,2,FALSE)</f>
        <v>Bolivia Tv</v>
      </c>
      <c r="C2592" s="126">
        <v>42830</v>
      </c>
      <c r="D2592" s="126" t="s">
        <v>6135</v>
      </c>
      <c r="E2592" s="127" t="s">
        <v>3</v>
      </c>
      <c r="F2592" s="127">
        <v>1490654</v>
      </c>
      <c r="G2592" s="127"/>
      <c r="H2592" s="335" t="s">
        <v>6136</v>
      </c>
      <c r="I2592" s="128">
        <v>0</v>
      </c>
      <c r="J2592" s="128">
        <v>181</v>
      </c>
      <c r="K2592" s="129">
        <f t="shared" si="40"/>
        <v>181</v>
      </c>
      <c r="L2592" s="130" t="s">
        <v>1420</v>
      </c>
    </row>
    <row r="2593" spans="1:12" ht="33.75">
      <c r="A2593" s="334">
        <v>670</v>
      </c>
      <c r="B2593" s="125" t="str">
        <f>+VLOOKUP(A2593,'[1]LISTA FILTRADO'!$A$2:$B$620,2,FALSE)</f>
        <v>Órgano Electoral Plurinacional</v>
      </c>
      <c r="C2593" s="126">
        <v>42831</v>
      </c>
      <c r="D2593" s="126" t="s">
        <v>6137</v>
      </c>
      <c r="E2593" s="127" t="s">
        <v>3</v>
      </c>
      <c r="F2593" s="127">
        <v>1490781</v>
      </c>
      <c r="G2593" s="127"/>
      <c r="H2593" s="335" t="s">
        <v>6138</v>
      </c>
      <c r="I2593" s="128">
        <v>0</v>
      </c>
      <c r="J2593" s="128">
        <v>200000</v>
      </c>
      <c r="K2593" s="129">
        <f t="shared" si="40"/>
        <v>200000</v>
      </c>
      <c r="L2593" s="130" t="s">
        <v>1420</v>
      </c>
    </row>
    <row r="2594" spans="1:12" ht="33.75">
      <c r="A2594" s="334">
        <v>163</v>
      </c>
      <c r="B2594" s="125" t="str">
        <f>+VLOOKUP(A2594,'[1]LISTA FILTRADO'!$A$2:$B$620,2,FALSE)</f>
        <v>Agencia Nacional De Hidrocarburos</v>
      </c>
      <c r="C2594" s="126">
        <v>42831</v>
      </c>
      <c r="D2594" s="126" t="s">
        <v>6139</v>
      </c>
      <c r="E2594" s="127" t="s">
        <v>3</v>
      </c>
      <c r="F2594" s="127">
        <v>1490820</v>
      </c>
      <c r="G2594" s="127"/>
      <c r="H2594" s="335" t="s">
        <v>6140</v>
      </c>
      <c r="I2594" s="128">
        <v>0</v>
      </c>
      <c r="J2594" s="128">
        <v>922.54</v>
      </c>
      <c r="K2594" s="129">
        <f t="shared" si="40"/>
        <v>922.54</v>
      </c>
      <c r="L2594" s="130" t="s">
        <v>1420</v>
      </c>
    </row>
    <row r="2595" spans="1:12" ht="33.75">
      <c r="A2595" s="334">
        <v>680</v>
      </c>
      <c r="B2595" s="125" t="str">
        <f>+VLOOKUP(A2595,'[1]LISTA FILTRADO'!$A$2:$B$620,2,FALSE)</f>
        <v>Contraloria General Del Estado</v>
      </c>
      <c r="C2595" s="126">
        <v>42831</v>
      </c>
      <c r="D2595" s="126" t="s">
        <v>6141</v>
      </c>
      <c r="E2595" s="127" t="s">
        <v>3</v>
      </c>
      <c r="F2595" s="127">
        <v>1490822</v>
      </c>
      <c r="G2595" s="127"/>
      <c r="H2595" s="335" t="s">
        <v>6142</v>
      </c>
      <c r="I2595" s="128">
        <v>0</v>
      </c>
      <c r="J2595" s="128">
        <v>2000</v>
      </c>
      <c r="K2595" s="129">
        <f t="shared" si="40"/>
        <v>2000</v>
      </c>
      <c r="L2595" s="130" t="s">
        <v>1420</v>
      </c>
    </row>
    <row r="2596" spans="1:12" ht="33.75">
      <c r="A2596" s="334">
        <v>670</v>
      </c>
      <c r="B2596" s="125" t="str">
        <f>+VLOOKUP(A2596,'[1]LISTA FILTRADO'!$A$2:$B$620,2,FALSE)</f>
        <v>Órgano Electoral Plurinacional</v>
      </c>
      <c r="C2596" s="126">
        <v>42831</v>
      </c>
      <c r="D2596" s="126" t="s">
        <v>6143</v>
      </c>
      <c r="E2596" s="127" t="s">
        <v>3</v>
      </c>
      <c r="F2596" s="127">
        <v>1490856</v>
      </c>
      <c r="G2596" s="127"/>
      <c r="H2596" s="335" t="s">
        <v>6144</v>
      </c>
      <c r="I2596" s="128">
        <v>0</v>
      </c>
      <c r="J2596" s="128">
        <v>7299.8</v>
      </c>
      <c r="K2596" s="129">
        <f t="shared" si="40"/>
        <v>7299.8</v>
      </c>
      <c r="L2596" s="130" t="s">
        <v>1420</v>
      </c>
    </row>
    <row r="2597" spans="1:12" ht="33.75">
      <c r="A2597" s="334">
        <v>526</v>
      </c>
      <c r="B2597" s="125" t="str">
        <f>+VLOOKUP(A2597,'[1]LISTA FILTRADO'!$A$2:$B$620,2,FALSE)</f>
        <v>Bolivia Tv</v>
      </c>
      <c r="C2597" s="126">
        <v>42831</v>
      </c>
      <c r="D2597" s="126" t="s">
        <v>6145</v>
      </c>
      <c r="E2597" s="127" t="s">
        <v>3</v>
      </c>
      <c r="F2597" s="127">
        <v>1490868</v>
      </c>
      <c r="G2597" s="127"/>
      <c r="H2597" s="335" t="s">
        <v>6146</v>
      </c>
      <c r="I2597" s="128">
        <v>0</v>
      </c>
      <c r="J2597" s="128">
        <v>1847.42</v>
      </c>
      <c r="K2597" s="129">
        <f t="shared" si="40"/>
        <v>1847.42</v>
      </c>
      <c r="L2597" s="130" t="s">
        <v>1420</v>
      </c>
    </row>
    <row r="2598" spans="1:12" ht="22.5">
      <c r="A2598" s="334">
        <v>41</v>
      </c>
      <c r="B2598" s="125" t="str">
        <f>+VLOOKUP(A2598,'[1]LISTA FILTRADO'!$A$2:$B$620,2,FALSE)</f>
        <v>Ministerio De Desarrollo Productivo Y Economía Plural</v>
      </c>
      <c r="C2598" s="126">
        <v>42831</v>
      </c>
      <c r="D2598" s="126" t="s">
        <v>6147</v>
      </c>
      <c r="E2598" s="127" t="s">
        <v>3</v>
      </c>
      <c r="F2598" s="127">
        <v>1490757</v>
      </c>
      <c r="G2598" s="127"/>
      <c r="H2598" s="335" t="s">
        <v>6148</v>
      </c>
      <c r="I2598" s="128">
        <v>0</v>
      </c>
      <c r="J2598" s="128">
        <v>1822.5</v>
      </c>
      <c r="K2598" s="129">
        <f t="shared" si="40"/>
        <v>1822.5</v>
      </c>
      <c r="L2598" s="130" t="s">
        <v>1420</v>
      </c>
    </row>
    <row r="2599" spans="1:12" ht="33.75">
      <c r="A2599" s="334" t="s">
        <v>626</v>
      </c>
      <c r="B2599" s="125" t="str">
        <f>+VLOOKUP(A2599,'[1]LISTA FILTRADO'!$A$2:$B$620,2,FALSE)</f>
        <v>Dirección General De Programación Y Operaciones Del Tesoro</v>
      </c>
      <c r="C2599" s="126">
        <v>42831</v>
      </c>
      <c r="D2599" s="126" t="s">
        <v>6149</v>
      </c>
      <c r="E2599" s="127" t="s">
        <v>3</v>
      </c>
      <c r="F2599" s="127">
        <v>1490840</v>
      </c>
      <c r="G2599" s="127"/>
      <c r="H2599" s="335" t="s">
        <v>6150</v>
      </c>
      <c r="I2599" s="128">
        <v>0</v>
      </c>
      <c r="J2599" s="128">
        <v>2192.88</v>
      </c>
      <c r="K2599" s="129">
        <f t="shared" si="40"/>
        <v>2192.88</v>
      </c>
      <c r="L2599" s="130" t="s">
        <v>1420</v>
      </c>
    </row>
    <row r="2600" spans="1:12" ht="33.75">
      <c r="A2600" s="334" t="s">
        <v>626</v>
      </c>
      <c r="B2600" s="125" t="str">
        <f>+VLOOKUP(A2600,'[1]LISTA FILTRADO'!$A$2:$B$620,2,FALSE)</f>
        <v>Dirección General De Programación Y Operaciones Del Tesoro</v>
      </c>
      <c r="C2600" s="126">
        <v>42831</v>
      </c>
      <c r="D2600" s="126" t="s">
        <v>6151</v>
      </c>
      <c r="E2600" s="127" t="s">
        <v>3</v>
      </c>
      <c r="F2600" s="127">
        <v>1490884</v>
      </c>
      <c r="G2600" s="127"/>
      <c r="H2600" s="335" t="s">
        <v>6152</v>
      </c>
      <c r="I2600" s="128">
        <v>0</v>
      </c>
      <c r="J2600" s="128">
        <v>58</v>
      </c>
      <c r="K2600" s="129">
        <f t="shared" si="40"/>
        <v>58</v>
      </c>
      <c r="L2600" s="130" t="s">
        <v>1420</v>
      </c>
    </row>
    <row r="2601" spans="1:12" ht="33.75">
      <c r="A2601" s="334" t="s">
        <v>626</v>
      </c>
      <c r="B2601" s="125" t="str">
        <f>+VLOOKUP(A2601,'[1]LISTA FILTRADO'!$A$2:$B$620,2,FALSE)</f>
        <v>Dirección General De Programación Y Operaciones Del Tesoro</v>
      </c>
      <c r="C2601" s="126">
        <v>42831</v>
      </c>
      <c r="D2601" s="126" t="s">
        <v>6153</v>
      </c>
      <c r="E2601" s="127" t="s">
        <v>3</v>
      </c>
      <c r="F2601" s="127">
        <v>1490886</v>
      </c>
      <c r="G2601" s="127"/>
      <c r="H2601" s="335" t="s">
        <v>6154</v>
      </c>
      <c r="I2601" s="128">
        <v>0</v>
      </c>
      <c r="J2601" s="128">
        <v>193</v>
      </c>
      <c r="K2601" s="129">
        <f t="shared" si="40"/>
        <v>193</v>
      </c>
      <c r="L2601" s="130" t="s">
        <v>1420</v>
      </c>
    </row>
    <row r="2602" spans="1:12" ht="33.75">
      <c r="A2602" s="334" t="s">
        <v>626</v>
      </c>
      <c r="B2602" s="125" t="str">
        <f>+VLOOKUP(A2602,'[1]LISTA FILTRADO'!$A$2:$B$620,2,FALSE)</f>
        <v>Dirección General De Programación Y Operaciones Del Tesoro</v>
      </c>
      <c r="C2602" s="126">
        <v>42831</v>
      </c>
      <c r="D2602" s="126" t="s">
        <v>6155</v>
      </c>
      <c r="E2602" s="127" t="s">
        <v>3</v>
      </c>
      <c r="F2602" s="127">
        <v>1490888</v>
      </c>
      <c r="G2602" s="127"/>
      <c r="H2602" s="335" t="s">
        <v>6156</v>
      </c>
      <c r="I2602" s="128">
        <v>0</v>
      </c>
      <c r="J2602" s="128">
        <v>97</v>
      </c>
      <c r="K2602" s="129">
        <f t="shared" si="40"/>
        <v>97</v>
      </c>
      <c r="L2602" s="130" t="s">
        <v>1420</v>
      </c>
    </row>
    <row r="2603" spans="1:12" ht="33.75">
      <c r="A2603" s="334" t="s">
        <v>626</v>
      </c>
      <c r="B2603" s="125" t="str">
        <f>+VLOOKUP(A2603,'[1]LISTA FILTRADO'!$A$2:$B$620,2,FALSE)</f>
        <v>Dirección General De Programación Y Operaciones Del Tesoro</v>
      </c>
      <c r="C2603" s="126">
        <v>42831</v>
      </c>
      <c r="D2603" s="126" t="s">
        <v>6157</v>
      </c>
      <c r="E2603" s="127" t="s">
        <v>3</v>
      </c>
      <c r="F2603" s="127">
        <v>1490981</v>
      </c>
      <c r="G2603" s="127"/>
      <c r="H2603" s="335" t="s">
        <v>6158</v>
      </c>
      <c r="I2603" s="128">
        <v>0</v>
      </c>
      <c r="J2603" s="128">
        <v>31.3</v>
      </c>
      <c r="K2603" s="129">
        <f t="shared" si="40"/>
        <v>31.3</v>
      </c>
      <c r="L2603" s="130" t="s">
        <v>1420</v>
      </c>
    </row>
    <row r="2604" spans="1:12" ht="33.75">
      <c r="A2604" s="334" t="s">
        <v>626</v>
      </c>
      <c r="B2604" s="125" t="str">
        <f>+VLOOKUP(A2604,'[1]LISTA FILTRADO'!$A$2:$B$620,2,FALSE)</f>
        <v>Dirección General De Programación Y Operaciones Del Tesoro</v>
      </c>
      <c r="C2604" s="126">
        <v>42831</v>
      </c>
      <c r="D2604" s="126" t="s">
        <v>6159</v>
      </c>
      <c r="E2604" s="127" t="s">
        <v>3</v>
      </c>
      <c r="F2604" s="127">
        <v>1490984</v>
      </c>
      <c r="G2604" s="127"/>
      <c r="H2604" s="335" t="s">
        <v>6160</v>
      </c>
      <c r="I2604" s="128">
        <v>0</v>
      </c>
      <c r="J2604" s="128">
        <v>249</v>
      </c>
      <c r="K2604" s="129">
        <f t="shared" si="40"/>
        <v>249</v>
      </c>
      <c r="L2604" s="130" t="s">
        <v>1420</v>
      </c>
    </row>
    <row r="2605" spans="1:12" ht="33.75">
      <c r="A2605" s="334" t="s">
        <v>626</v>
      </c>
      <c r="B2605" s="125" t="str">
        <f>+VLOOKUP(A2605,'[1]LISTA FILTRADO'!$A$2:$B$620,2,FALSE)</f>
        <v>Dirección General De Programación Y Operaciones Del Tesoro</v>
      </c>
      <c r="C2605" s="126">
        <v>42831</v>
      </c>
      <c r="D2605" s="126" t="s">
        <v>6161</v>
      </c>
      <c r="E2605" s="127" t="s">
        <v>3</v>
      </c>
      <c r="F2605" s="127">
        <v>1490987</v>
      </c>
      <c r="G2605" s="127"/>
      <c r="H2605" s="335" t="s">
        <v>6162</v>
      </c>
      <c r="I2605" s="128">
        <v>0</v>
      </c>
      <c r="J2605" s="128">
        <v>6</v>
      </c>
      <c r="K2605" s="129">
        <f t="shared" si="40"/>
        <v>6</v>
      </c>
      <c r="L2605" s="130" t="s">
        <v>1420</v>
      </c>
    </row>
    <row r="2606" spans="1:12" ht="33.75">
      <c r="A2606" s="334" t="s">
        <v>626</v>
      </c>
      <c r="B2606" s="125" t="str">
        <f>+VLOOKUP(A2606,'[1]LISTA FILTRADO'!$A$2:$B$620,2,FALSE)</f>
        <v>Dirección General De Programación Y Operaciones Del Tesoro</v>
      </c>
      <c r="C2606" s="126">
        <v>42831</v>
      </c>
      <c r="D2606" s="126" t="s">
        <v>6163</v>
      </c>
      <c r="E2606" s="127" t="s">
        <v>3</v>
      </c>
      <c r="F2606" s="127">
        <v>1490996</v>
      </c>
      <c r="G2606" s="127"/>
      <c r="H2606" s="335" t="s">
        <v>6164</v>
      </c>
      <c r="I2606" s="128">
        <v>0</v>
      </c>
      <c r="J2606" s="128">
        <v>307.64</v>
      </c>
      <c r="K2606" s="129">
        <f t="shared" si="40"/>
        <v>307.64</v>
      </c>
      <c r="L2606" s="130" t="s">
        <v>1420</v>
      </c>
    </row>
    <row r="2607" spans="1:12" ht="33.75">
      <c r="A2607" s="125" t="s">
        <v>626</v>
      </c>
      <c r="B2607" s="125" t="str">
        <f>+VLOOKUP(A2607,'[1]LISTA FILTRADO'!$A$2:$B$620,2,FALSE)</f>
        <v>Dirección General De Programación Y Operaciones Del Tesoro</v>
      </c>
      <c r="C2607" s="126">
        <v>42832</v>
      </c>
      <c r="D2607" s="126" t="s">
        <v>6165</v>
      </c>
      <c r="E2607" s="127" t="s">
        <v>3</v>
      </c>
      <c r="F2607" s="127">
        <v>1491206</v>
      </c>
      <c r="G2607" s="127"/>
      <c r="H2607" s="335" t="s">
        <v>6166</v>
      </c>
      <c r="I2607" s="128">
        <v>0</v>
      </c>
      <c r="J2607" s="128">
        <v>11803.85</v>
      </c>
      <c r="K2607" s="129">
        <f t="shared" si="40"/>
        <v>11803.85</v>
      </c>
      <c r="L2607" s="130" t="s">
        <v>1420</v>
      </c>
    </row>
    <row r="2608" spans="1:12" ht="33.75">
      <c r="A2608" s="334" t="s">
        <v>626</v>
      </c>
      <c r="B2608" s="125" t="str">
        <f>+VLOOKUP(A2608,'[1]LISTA FILTRADO'!$A$2:$B$620,2,FALSE)</f>
        <v>Dirección General De Programación Y Operaciones Del Tesoro</v>
      </c>
      <c r="C2608" s="126">
        <v>42832</v>
      </c>
      <c r="D2608" s="126" t="s">
        <v>6167</v>
      </c>
      <c r="E2608" s="127" t="s">
        <v>3</v>
      </c>
      <c r="F2608" s="127">
        <v>1491246</v>
      </c>
      <c r="G2608" s="127"/>
      <c r="H2608" s="335" t="s">
        <v>6168</v>
      </c>
      <c r="I2608" s="128">
        <v>0</v>
      </c>
      <c r="J2608" s="128">
        <v>20.05</v>
      </c>
      <c r="K2608" s="129">
        <f t="shared" si="40"/>
        <v>20.05</v>
      </c>
      <c r="L2608" s="130" t="s">
        <v>1420</v>
      </c>
    </row>
    <row r="2609" spans="1:12" ht="22.5">
      <c r="A2609" s="334">
        <v>15</v>
      </c>
      <c r="B2609" s="125" t="str">
        <f>+VLOOKUP(A2609,'[1]LISTA FILTRADO'!$A$2:$B$620,2,FALSE)</f>
        <v>Ministerio De Gobierno</v>
      </c>
      <c r="C2609" s="126">
        <v>42832</v>
      </c>
      <c r="D2609" s="126" t="s">
        <v>6169</v>
      </c>
      <c r="E2609" s="127" t="s">
        <v>3</v>
      </c>
      <c r="F2609" s="127">
        <v>1491268</v>
      </c>
      <c r="G2609" s="127"/>
      <c r="H2609" s="335" t="s">
        <v>6170</v>
      </c>
      <c r="I2609" s="128">
        <v>0</v>
      </c>
      <c r="J2609" s="128">
        <v>720</v>
      </c>
      <c r="K2609" s="129">
        <f t="shared" si="40"/>
        <v>720</v>
      </c>
      <c r="L2609" s="130" t="s">
        <v>1420</v>
      </c>
    </row>
    <row r="2610" spans="1:12" ht="22.5">
      <c r="A2610" s="334">
        <v>15</v>
      </c>
      <c r="B2610" s="125" t="str">
        <f>+VLOOKUP(A2610,'[1]LISTA FILTRADO'!$A$2:$B$620,2,FALSE)</f>
        <v>Ministerio De Gobierno</v>
      </c>
      <c r="C2610" s="126">
        <v>42832</v>
      </c>
      <c r="D2610" s="126" t="s">
        <v>6171</v>
      </c>
      <c r="E2610" s="127" t="s">
        <v>3</v>
      </c>
      <c r="F2610" s="127">
        <v>1491270</v>
      </c>
      <c r="G2610" s="127"/>
      <c r="H2610" s="335" t="s">
        <v>6172</v>
      </c>
      <c r="I2610" s="128">
        <v>0</v>
      </c>
      <c r="J2610" s="128">
        <v>1770</v>
      </c>
      <c r="K2610" s="129">
        <f t="shared" si="40"/>
        <v>1770</v>
      </c>
      <c r="L2610" s="130" t="s">
        <v>1420</v>
      </c>
    </row>
    <row r="2611" spans="1:12" ht="22.5">
      <c r="A2611" s="334">
        <v>15</v>
      </c>
      <c r="B2611" s="125" t="str">
        <f>+VLOOKUP(A2611,'[1]LISTA FILTRADO'!$A$2:$B$620,2,FALSE)</f>
        <v>Ministerio De Gobierno</v>
      </c>
      <c r="C2611" s="126">
        <v>42832</v>
      </c>
      <c r="D2611" s="126" t="s">
        <v>6173</v>
      </c>
      <c r="E2611" s="127" t="s">
        <v>3</v>
      </c>
      <c r="F2611" s="127">
        <v>1491272</v>
      </c>
      <c r="G2611" s="127"/>
      <c r="H2611" s="335" t="s">
        <v>6174</v>
      </c>
      <c r="I2611" s="128">
        <v>0</v>
      </c>
      <c r="J2611" s="128">
        <v>1599</v>
      </c>
      <c r="K2611" s="129">
        <f t="shared" si="40"/>
        <v>1599</v>
      </c>
      <c r="L2611" s="130" t="s">
        <v>1420</v>
      </c>
    </row>
    <row r="2612" spans="1:12" ht="22.5">
      <c r="A2612" s="334">
        <v>15</v>
      </c>
      <c r="B2612" s="125" t="str">
        <f>+VLOOKUP(A2612,'[1]LISTA FILTRADO'!$A$2:$B$620,2,FALSE)</f>
        <v>Ministerio De Gobierno</v>
      </c>
      <c r="C2612" s="126">
        <v>42832</v>
      </c>
      <c r="D2612" s="126" t="s">
        <v>6175</v>
      </c>
      <c r="E2612" s="127" t="s">
        <v>3</v>
      </c>
      <c r="F2612" s="127">
        <v>1491276</v>
      </c>
      <c r="G2612" s="127"/>
      <c r="H2612" s="335" t="s">
        <v>6176</v>
      </c>
      <c r="I2612" s="128">
        <v>0</v>
      </c>
      <c r="J2612" s="128">
        <v>600</v>
      </c>
      <c r="K2612" s="129">
        <f t="shared" si="40"/>
        <v>600</v>
      </c>
      <c r="L2612" s="130" t="s">
        <v>1420</v>
      </c>
    </row>
    <row r="2613" spans="1:12" ht="22.5">
      <c r="A2613" s="334">
        <v>15</v>
      </c>
      <c r="B2613" s="125" t="str">
        <f>+VLOOKUP(A2613,'[1]LISTA FILTRADO'!$A$2:$B$620,2,FALSE)</f>
        <v>Ministerio De Gobierno</v>
      </c>
      <c r="C2613" s="126">
        <v>42832</v>
      </c>
      <c r="D2613" s="126" t="s">
        <v>6177</v>
      </c>
      <c r="E2613" s="127" t="s">
        <v>3</v>
      </c>
      <c r="F2613" s="127">
        <v>1491277</v>
      </c>
      <c r="G2613" s="127"/>
      <c r="H2613" s="335" t="s">
        <v>6178</v>
      </c>
      <c r="I2613" s="128">
        <v>0</v>
      </c>
      <c r="J2613" s="128">
        <v>6000</v>
      </c>
      <c r="K2613" s="129">
        <f t="shared" si="40"/>
        <v>6000</v>
      </c>
      <c r="L2613" s="130" t="s">
        <v>1420</v>
      </c>
    </row>
    <row r="2614" spans="1:12" ht="22.5">
      <c r="A2614" s="334">
        <v>15</v>
      </c>
      <c r="B2614" s="125" t="str">
        <f>+VLOOKUP(A2614,'[1]LISTA FILTRADO'!$A$2:$B$620,2,FALSE)</f>
        <v>Ministerio De Gobierno</v>
      </c>
      <c r="C2614" s="126">
        <v>42832</v>
      </c>
      <c r="D2614" s="126" t="s">
        <v>6179</v>
      </c>
      <c r="E2614" s="127" t="s">
        <v>3</v>
      </c>
      <c r="F2614" s="127">
        <v>1491280</v>
      </c>
      <c r="G2614" s="127"/>
      <c r="H2614" s="335" t="s">
        <v>6180</v>
      </c>
      <c r="I2614" s="128">
        <v>0</v>
      </c>
      <c r="J2614" s="128">
        <v>400</v>
      </c>
      <c r="K2614" s="129">
        <f t="shared" si="40"/>
        <v>400</v>
      </c>
      <c r="L2614" s="130" t="s">
        <v>1420</v>
      </c>
    </row>
    <row r="2615" spans="1:12" ht="22.5">
      <c r="A2615" s="334">
        <v>15</v>
      </c>
      <c r="B2615" s="125" t="str">
        <f>+VLOOKUP(A2615,'[1]LISTA FILTRADO'!$A$2:$B$620,2,FALSE)</f>
        <v>Ministerio De Gobierno</v>
      </c>
      <c r="C2615" s="126">
        <v>42832</v>
      </c>
      <c r="D2615" s="126" t="s">
        <v>6181</v>
      </c>
      <c r="E2615" s="127" t="s">
        <v>3</v>
      </c>
      <c r="F2615" s="127">
        <v>1491283</v>
      </c>
      <c r="G2615" s="127"/>
      <c r="H2615" s="335" t="s">
        <v>6182</v>
      </c>
      <c r="I2615" s="128">
        <v>0</v>
      </c>
      <c r="J2615" s="128">
        <v>30</v>
      </c>
      <c r="K2615" s="129">
        <f t="shared" si="40"/>
        <v>30</v>
      </c>
      <c r="L2615" s="130" t="s">
        <v>1420</v>
      </c>
    </row>
    <row r="2616" spans="1:12" ht="22.5">
      <c r="A2616" s="334">
        <v>574</v>
      </c>
      <c r="B2616" s="125" t="str">
        <f>+VLOOKUP(A2616,'[1]LISTA FILTRADO'!$A$2:$B$620,2,FALSE)</f>
        <v>Lácteos De Bolivia</v>
      </c>
      <c r="C2616" s="126">
        <v>42832</v>
      </c>
      <c r="D2616" s="126" t="s">
        <v>6183</v>
      </c>
      <c r="E2616" s="127" t="s">
        <v>3</v>
      </c>
      <c r="F2616" s="127">
        <v>1491299</v>
      </c>
      <c r="G2616" s="127"/>
      <c r="H2616" s="335" t="s">
        <v>6184</v>
      </c>
      <c r="I2616" s="128">
        <v>0</v>
      </c>
      <c r="J2616" s="128">
        <v>611</v>
      </c>
      <c r="K2616" s="129">
        <f t="shared" si="40"/>
        <v>611</v>
      </c>
      <c r="L2616" s="130" t="s">
        <v>1420</v>
      </c>
    </row>
    <row r="2617" spans="1:12" ht="33.75">
      <c r="A2617" s="334" t="s">
        <v>626</v>
      </c>
      <c r="B2617" s="125" t="str">
        <f>+VLOOKUP(A2617,'[1]LISTA FILTRADO'!$A$2:$B$620,2,FALSE)</f>
        <v>Dirección General De Programación Y Operaciones Del Tesoro</v>
      </c>
      <c r="C2617" s="126">
        <v>42832</v>
      </c>
      <c r="D2617" s="126" t="s">
        <v>6185</v>
      </c>
      <c r="E2617" s="127" t="s">
        <v>3</v>
      </c>
      <c r="F2617" s="127">
        <v>1491182</v>
      </c>
      <c r="G2617" s="127"/>
      <c r="H2617" s="335" t="s">
        <v>1349</v>
      </c>
      <c r="I2617" s="128">
        <v>0</v>
      </c>
      <c r="J2617" s="128">
        <v>1500</v>
      </c>
      <c r="K2617" s="129">
        <f t="shared" si="40"/>
        <v>1500</v>
      </c>
      <c r="L2617" s="130" t="s">
        <v>1420</v>
      </c>
    </row>
    <row r="2618" spans="1:12" ht="33.75">
      <c r="A2618" s="334" t="s">
        <v>626</v>
      </c>
      <c r="B2618" s="125" t="str">
        <f>+VLOOKUP(A2618,'[1]LISTA FILTRADO'!$A$2:$B$620,2,FALSE)</f>
        <v>Dirección General De Programación Y Operaciones Del Tesoro</v>
      </c>
      <c r="C2618" s="126">
        <v>42832</v>
      </c>
      <c r="D2618" s="126" t="s">
        <v>6186</v>
      </c>
      <c r="E2618" s="127" t="s">
        <v>3</v>
      </c>
      <c r="F2618" s="127">
        <v>1491195</v>
      </c>
      <c r="G2618" s="127"/>
      <c r="H2618" s="335" t="s">
        <v>6187</v>
      </c>
      <c r="I2618" s="128">
        <v>0</v>
      </c>
      <c r="J2618" s="128">
        <v>1014.15</v>
      </c>
      <c r="K2618" s="129">
        <f t="shared" si="40"/>
        <v>1014.15</v>
      </c>
      <c r="L2618" s="130" t="s">
        <v>1420</v>
      </c>
    </row>
    <row r="2619" spans="1:12" ht="22.5">
      <c r="A2619" s="334">
        <v>41</v>
      </c>
      <c r="B2619" s="125" t="str">
        <f>+VLOOKUP(A2619,'[1]LISTA FILTRADO'!$A$2:$B$620,2,FALSE)</f>
        <v>Ministerio De Desarrollo Productivo Y Economía Plural</v>
      </c>
      <c r="C2619" s="126">
        <v>42832</v>
      </c>
      <c r="D2619" s="126" t="s">
        <v>6188</v>
      </c>
      <c r="E2619" s="127" t="s">
        <v>3</v>
      </c>
      <c r="F2619" s="127">
        <v>1491209</v>
      </c>
      <c r="G2619" s="127"/>
      <c r="H2619" s="335" t="s">
        <v>6189</v>
      </c>
      <c r="I2619" s="128">
        <v>0</v>
      </c>
      <c r="J2619" s="128">
        <v>92.6</v>
      </c>
      <c r="K2619" s="129">
        <f t="shared" si="40"/>
        <v>92.6</v>
      </c>
      <c r="L2619" s="130" t="s">
        <v>1420</v>
      </c>
    </row>
    <row r="2620" spans="1:12" ht="33.75">
      <c r="A2620" s="334" t="s">
        <v>626</v>
      </c>
      <c r="B2620" s="125" t="str">
        <f>+VLOOKUP(A2620,'[1]LISTA FILTRADO'!$A$2:$B$620,2,FALSE)</f>
        <v>Dirección General De Programación Y Operaciones Del Tesoro</v>
      </c>
      <c r="C2620" s="126">
        <v>42832</v>
      </c>
      <c r="D2620" s="126" t="s">
        <v>6190</v>
      </c>
      <c r="E2620" s="127" t="s">
        <v>3</v>
      </c>
      <c r="F2620" s="127">
        <v>1491222</v>
      </c>
      <c r="G2620" s="127"/>
      <c r="H2620" s="335" t="s">
        <v>6191</v>
      </c>
      <c r="I2620" s="128">
        <v>0</v>
      </c>
      <c r="J2620" s="128">
        <v>246.76</v>
      </c>
      <c r="K2620" s="129">
        <f t="shared" si="40"/>
        <v>246.76</v>
      </c>
      <c r="L2620" s="130" t="s">
        <v>1420</v>
      </c>
    </row>
    <row r="2621" spans="1:12" ht="33.75">
      <c r="A2621" s="334" t="s">
        <v>626</v>
      </c>
      <c r="B2621" s="125" t="str">
        <f>+VLOOKUP(A2621,'[1]LISTA FILTRADO'!$A$2:$B$620,2,FALSE)</f>
        <v>Dirección General De Programación Y Operaciones Del Tesoro</v>
      </c>
      <c r="C2621" s="126">
        <v>42832</v>
      </c>
      <c r="D2621" s="126" t="s">
        <v>6192</v>
      </c>
      <c r="E2621" s="127" t="s">
        <v>3</v>
      </c>
      <c r="F2621" s="127">
        <v>1491223</v>
      </c>
      <c r="G2621" s="127"/>
      <c r="H2621" s="335" t="s">
        <v>6193</v>
      </c>
      <c r="I2621" s="128">
        <v>0</v>
      </c>
      <c r="J2621" s="128">
        <v>246.76</v>
      </c>
      <c r="K2621" s="129">
        <f t="shared" si="40"/>
        <v>246.76</v>
      </c>
      <c r="L2621" s="130" t="s">
        <v>1420</v>
      </c>
    </row>
    <row r="2622" spans="1:12" ht="22.5">
      <c r="A2622" s="334">
        <v>20</v>
      </c>
      <c r="B2622" s="125" t="str">
        <f>+VLOOKUP(A2622,'[1]LISTA FILTRADO'!$A$2:$B$620,2,FALSE)</f>
        <v>Ministerio De Defensa</v>
      </c>
      <c r="C2622" s="126">
        <v>42832</v>
      </c>
      <c r="D2622" s="126" t="s">
        <v>6194</v>
      </c>
      <c r="E2622" s="127" t="s">
        <v>3</v>
      </c>
      <c r="F2622" s="127">
        <v>1491237</v>
      </c>
      <c r="G2622" s="127"/>
      <c r="H2622" s="335" t="s">
        <v>6195</v>
      </c>
      <c r="I2622" s="128">
        <v>0</v>
      </c>
      <c r="J2622" s="128">
        <v>31.2</v>
      </c>
      <c r="K2622" s="129">
        <f t="shared" si="40"/>
        <v>31.2</v>
      </c>
      <c r="L2622" s="130" t="s">
        <v>1420</v>
      </c>
    </row>
    <row r="2623" spans="1:12" ht="33.75">
      <c r="A2623" s="334" t="s">
        <v>626</v>
      </c>
      <c r="B2623" s="125" t="str">
        <f>+VLOOKUP(A2623,'[1]LISTA FILTRADO'!$A$2:$B$620,2,FALSE)</f>
        <v>Dirección General De Programación Y Operaciones Del Tesoro</v>
      </c>
      <c r="C2623" s="126">
        <v>42832</v>
      </c>
      <c r="D2623" s="126" t="s">
        <v>6196</v>
      </c>
      <c r="E2623" s="127" t="s">
        <v>3</v>
      </c>
      <c r="F2623" s="127">
        <v>1491253</v>
      </c>
      <c r="G2623" s="127"/>
      <c r="H2623" s="335" t="s">
        <v>6197</v>
      </c>
      <c r="I2623" s="128">
        <v>0</v>
      </c>
      <c r="J2623" s="128">
        <v>3347.34</v>
      </c>
      <c r="K2623" s="129">
        <f t="shared" si="40"/>
        <v>3347.34</v>
      </c>
      <c r="L2623" s="130" t="s">
        <v>1420</v>
      </c>
    </row>
    <row r="2624" spans="1:12" ht="22.5">
      <c r="A2624" s="334">
        <v>586</v>
      </c>
      <c r="B2624" s="125" t="str">
        <f>+VLOOKUP(A2624,'[1]LISTA FILTRADO'!$A$2:$B$620,2,FALSE)</f>
        <v>Empresa Azucarera San Buenaventura</v>
      </c>
      <c r="C2624" s="126">
        <v>42832</v>
      </c>
      <c r="D2624" s="126" t="s">
        <v>6198</v>
      </c>
      <c r="E2624" s="127" t="s">
        <v>3</v>
      </c>
      <c r="F2624" s="127">
        <v>1491335</v>
      </c>
      <c r="G2624" s="127"/>
      <c r="H2624" s="335" t="s">
        <v>6199</v>
      </c>
      <c r="I2624" s="128">
        <v>0</v>
      </c>
      <c r="J2624" s="128">
        <v>816.4</v>
      </c>
      <c r="K2624" s="129">
        <f t="shared" si="40"/>
        <v>816.4</v>
      </c>
      <c r="L2624" s="130" t="s">
        <v>1420</v>
      </c>
    </row>
    <row r="2625" spans="1:12" ht="22.5">
      <c r="A2625" s="334">
        <v>586</v>
      </c>
      <c r="B2625" s="125" t="str">
        <f>+VLOOKUP(A2625,'[1]LISTA FILTRADO'!$A$2:$B$620,2,FALSE)</f>
        <v>Empresa Azucarera San Buenaventura</v>
      </c>
      <c r="C2625" s="126">
        <v>42832</v>
      </c>
      <c r="D2625" s="126" t="s">
        <v>6200</v>
      </c>
      <c r="E2625" s="127" t="s">
        <v>3</v>
      </c>
      <c r="F2625" s="127">
        <v>1491336</v>
      </c>
      <c r="G2625" s="127"/>
      <c r="H2625" s="335" t="s">
        <v>6201</v>
      </c>
      <c r="I2625" s="128">
        <v>0</v>
      </c>
      <c r="J2625" s="128">
        <v>456.5</v>
      </c>
      <c r="K2625" s="129">
        <f t="shared" si="40"/>
        <v>456.5</v>
      </c>
      <c r="L2625" s="130" t="s">
        <v>1420</v>
      </c>
    </row>
    <row r="2626" spans="1:12" ht="22.5">
      <c r="A2626" s="334">
        <v>586</v>
      </c>
      <c r="B2626" s="125" t="str">
        <f>+VLOOKUP(A2626,'[1]LISTA FILTRADO'!$A$2:$B$620,2,FALSE)</f>
        <v>Empresa Azucarera San Buenaventura</v>
      </c>
      <c r="C2626" s="126">
        <v>42832</v>
      </c>
      <c r="D2626" s="126" t="s">
        <v>6202</v>
      </c>
      <c r="E2626" s="127" t="s">
        <v>3</v>
      </c>
      <c r="F2626" s="127">
        <v>1491337</v>
      </c>
      <c r="G2626" s="127"/>
      <c r="H2626" s="335" t="s">
        <v>6203</v>
      </c>
      <c r="I2626" s="128">
        <v>0</v>
      </c>
      <c r="J2626" s="128">
        <v>209.1</v>
      </c>
      <c r="K2626" s="129">
        <f t="shared" si="40"/>
        <v>209.1</v>
      </c>
      <c r="L2626" s="130" t="s">
        <v>1420</v>
      </c>
    </row>
    <row r="2627" spans="1:12" ht="22.5">
      <c r="A2627" s="334">
        <v>586</v>
      </c>
      <c r="B2627" s="125" t="str">
        <f>+VLOOKUP(A2627,'[1]LISTA FILTRADO'!$A$2:$B$620,2,FALSE)</f>
        <v>Empresa Azucarera San Buenaventura</v>
      </c>
      <c r="C2627" s="126">
        <v>42832</v>
      </c>
      <c r="D2627" s="126" t="s">
        <v>6204</v>
      </c>
      <c r="E2627" s="127" t="s">
        <v>3</v>
      </c>
      <c r="F2627" s="127">
        <v>1491338</v>
      </c>
      <c r="G2627" s="127"/>
      <c r="H2627" s="335" t="s">
        <v>6205</v>
      </c>
      <c r="I2627" s="128">
        <v>0</v>
      </c>
      <c r="J2627" s="128">
        <v>390.82</v>
      </c>
      <c r="K2627" s="129">
        <f t="shared" si="40"/>
        <v>390.82</v>
      </c>
      <c r="L2627" s="130" t="s">
        <v>1420</v>
      </c>
    </row>
    <row r="2628" spans="1:12" ht="33.75">
      <c r="A2628" s="334" t="s">
        <v>626</v>
      </c>
      <c r="B2628" s="125" t="str">
        <f>+VLOOKUP(A2628,'[1]LISTA FILTRADO'!$A$2:$B$620,2,FALSE)</f>
        <v>Dirección General De Programación Y Operaciones Del Tesoro</v>
      </c>
      <c r="C2628" s="126">
        <v>42832</v>
      </c>
      <c r="D2628" s="126" t="s">
        <v>6206</v>
      </c>
      <c r="E2628" s="127" t="s">
        <v>3</v>
      </c>
      <c r="F2628" s="127">
        <v>1491353</v>
      </c>
      <c r="G2628" s="127"/>
      <c r="H2628" s="335" t="s">
        <v>6207</v>
      </c>
      <c r="I2628" s="128">
        <v>0</v>
      </c>
      <c r="J2628" s="128">
        <v>5680</v>
      </c>
      <c r="K2628" s="129">
        <f t="shared" si="40"/>
        <v>5680</v>
      </c>
      <c r="L2628" s="130" t="s">
        <v>1420</v>
      </c>
    </row>
    <row r="2629" spans="1:12" ht="33.75">
      <c r="A2629" s="334" t="s">
        <v>626</v>
      </c>
      <c r="B2629" s="125" t="str">
        <f>+VLOOKUP(A2629,'[1]LISTA FILTRADO'!$A$2:$B$620,2,FALSE)</f>
        <v>Dirección General De Programación Y Operaciones Del Tesoro</v>
      </c>
      <c r="C2629" s="126">
        <v>42832</v>
      </c>
      <c r="D2629" s="126" t="s">
        <v>6208</v>
      </c>
      <c r="E2629" s="127" t="s">
        <v>3</v>
      </c>
      <c r="F2629" s="127">
        <v>1491357</v>
      </c>
      <c r="G2629" s="127"/>
      <c r="H2629" s="335" t="s">
        <v>6209</v>
      </c>
      <c r="I2629" s="128">
        <v>0</v>
      </c>
      <c r="J2629" s="128">
        <v>46.92</v>
      </c>
      <c r="K2629" s="129">
        <f t="shared" si="40"/>
        <v>46.92</v>
      </c>
      <c r="L2629" s="130" t="s">
        <v>1420</v>
      </c>
    </row>
    <row r="2630" spans="1:12" ht="33.75">
      <c r="A2630" s="334" t="s">
        <v>626</v>
      </c>
      <c r="B2630" s="125" t="str">
        <f>+VLOOKUP(A2630,'[1]LISTA FILTRADO'!$A$2:$B$620,2,FALSE)</f>
        <v>Dirección General De Programación Y Operaciones Del Tesoro</v>
      </c>
      <c r="C2630" s="126">
        <v>42832</v>
      </c>
      <c r="D2630" s="126" t="s">
        <v>6210</v>
      </c>
      <c r="E2630" s="127" t="s">
        <v>3</v>
      </c>
      <c r="F2630" s="127">
        <v>1491358</v>
      </c>
      <c r="G2630" s="127"/>
      <c r="H2630" s="335" t="s">
        <v>6211</v>
      </c>
      <c r="I2630" s="128">
        <v>0</v>
      </c>
      <c r="J2630" s="128">
        <v>2481</v>
      </c>
      <c r="K2630" s="129">
        <f t="shared" si="40"/>
        <v>2481</v>
      </c>
      <c r="L2630" s="130" t="s">
        <v>1420</v>
      </c>
    </row>
    <row r="2631" spans="1:12" ht="33.75">
      <c r="A2631" s="334" t="s">
        <v>626</v>
      </c>
      <c r="B2631" s="125" t="str">
        <f>+VLOOKUP(A2631,'[1]LISTA FILTRADO'!$A$2:$B$620,2,FALSE)</f>
        <v>Dirección General De Programación Y Operaciones Del Tesoro</v>
      </c>
      <c r="C2631" s="126">
        <v>42832</v>
      </c>
      <c r="D2631" s="126" t="s">
        <v>6212</v>
      </c>
      <c r="E2631" s="127" t="s">
        <v>3</v>
      </c>
      <c r="F2631" s="127">
        <v>1491381</v>
      </c>
      <c r="G2631" s="127"/>
      <c r="H2631" s="335" t="s">
        <v>6213</v>
      </c>
      <c r="I2631" s="128">
        <v>0</v>
      </c>
      <c r="J2631" s="128">
        <v>1018</v>
      </c>
      <c r="K2631" s="129">
        <f t="shared" si="40"/>
        <v>1018</v>
      </c>
      <c r="L2631" s="130" t="s">
        <v>1420</v>
      </c>
    </row>
    <row r="2632" spans="1:12" ht="22.5">
      <c r="A2632" s="334">
        <v>526</v>
      </c>
      <c r="B2632" s="125" t="str">
        <f>+VLOOKUP(A2632,'[1]LISTA FILTRADO'!$A$2:$B$620,2,FALSE)</f>
        <v>Bolivia Tv</v>
      </c>
      <c r="C2632" s="126">
        <v>42832</v>
      </c>
      <c r="D2632" s="126" t="s">
        <v>6214</v>
      </c>
      <c r="E2632" s="127" t="s">
        <v>3</v>
      </c>
      <c r="F2632" s="127">
        <v>1491425</v>
      </c>
      <c r="G2632" s="127"/>
      <c r="H2632" s="335" t="s">
        <v>6215</v>
      </c>
      <c r="I2632" s="128">
        <v>0</v>
      </c>
      <c r="J2632" s="128">
        <v>1</v>
      </c>
      <c r="K2632" s="129">
        <f t="shared" si="40"/>
        <v>1</v>
      </c>
      <c r="L2632" s="130" t="s">
        <v>1420</v>
      </c>
    </row>
    <row r="2633" spans="1:12" ht="33.75">
      <c r="A2633" s="334" t="s">
        <v>626</v>
      </c>
      <c r="B2633" s="125" t="str">
        <f>+VLOOKUP(A2633,'[1]LISTA FILTRADO'!$A$2:$B$620,2,FALSE)</f>
        <v>Dirección General De Programación Y Operaciones Del Tesoro</v>
      </c>
      <c r="C2633" s="126">
        <v>42832</v>
      </c>
      <c r="D2633" s="126" t="s">
        <v>6216</v>
      </c>
      <c r="E2633" s="127" t="s">
        <v>3</v>
      </c>
      <c r="F2633" s="127">
        <v>1491429</v>
      </c>
      <c r="G2633" s="127"/>
      <c r="H2633" s="335" t="s">
        <v>6217</v>
      </c>
      <c r="I2633" s="128">
        <v>0</v>
      </c>
      <c r="J2633" s="128">
        <v>227.42</v>
      </c>
      <c r="K2633" s="129">
        <f t="shared" ref="K2633:K2696" si="41">+I2633+J2633</f>
        <v>227.42</v>
      </c>
      <c r="L2633" s="130" t="s">
        <v>1420</v>
      </c>
    </row>
    <row r="2634" spans="1:12" ht="33.75">
      <c r="A2634" s="334" t="s">
        <v>626</v>
      </c>
      <c r="B2634" s="125" t="str">
        <f>+VLOOKUP(A2634,'[1]LISTA FILTRADO'!$A$2:$B$620,2,FALSE)</f>
        <v>Dirección General De Programación Y Operaciones Del Tesoro</v>
      </c>
      <c r="C2634" s="126">
        <v>42832</v>
      </c>
      <c r="D2634" s="126" t="s">
        <v>6218</v>
      </c>
      <c r="E2634" s="127" t="s">
        <v>3</v>
      </c>
      <c r="F2634" s="127">
        <v>1491445</v>
      </c>
      <c r="G2634" s="127"/>
      <c r="H2634" s="335" t="s">
        <v>6219</v>
      </c>
      <c r="I2634" s="128">
        <v>0</v>
      </c>
      <c r="J2634" s="128">
        <v>518</v>
      </c>
      <c r="K2634" s="129">
        <f t="shared" si="41"/>
        <v>518</v>
      </c>
      <c r="L2634" s="130" t="s">
        <v>1420</v>
      </c>
    </row>
    <row r="2635" spans="1:12" ht="33.75">
      <c r="A2635" s="334" t="s">
        <v>626</v>
      </c>
      <c r="B2635" s="125" t="str">
        <f>+VLOOKUP(A2635,'[1]LISTA FILTRADO'!$A$2:$B$620,2,FALSE)</f>
        <v>Dirección General De Programación Y Operaciones Del Tesoro</v>
      </c>
      <c r="C2635" s="126">
        <v>42832</v>
      </c>
      <c r="D2635" s="126" t="s">
        <v>6220</v>
      </c>
      <c r="E2635" s="127" t="s">
        <v>3</v>
      </c>
      <c r="F2635" s="127">
        <v>1491462</v>
      </c>
      <c r="G2635" s="127"/>
      <c r="H2635" s="335" t="s">
        <v>4873</v>
      </c>
      <c r="I2635" s="128">
        <v>0</v>
      </c>
      <c r="J2635" s="128">
        <v>1000</v>
      </c>
      <c r="K2635" s="129">
        <f t="shared" si="41"/>
        <v>1000</v>
      </c>
      <c r="L2635" s="130" t="s">
        <v>1420</v>
      </c>
    </row>
    <row r="2636" spans="1:12" ht="33.75">
      <c r="A2636" s="334">
        <v>86</v>
      </c>
      <c r="B2636" s="125" t="str">
        <f>+VLOOKUP(A2636,'[1]LISTA FILTRADO'!$A$2:$B$620,2,FALSE)</f>
        <v>Ministerio De Medio Ambiente Y Agua</v>
      </c>
      <c r="C2636" s="126">
        <v>42835</v>
      </c>
      <c r="D2636" s="126" t="s">
        <v>6221</v>
      </c>
      <c r="E2636" s="127" t="s">
        <v>3</v>
      </c>
      <c r="F2636" s="127">
        <v>1491743</v>
      </c>
      <c r="G2636" s="127"/>
      <c r="H2636" s="335" t="s">
        <v>6222</v>
      </c>
      <c r="I2636" s="128">
        <v>0</v>
      </c>
      <c r="J2636" s="128">
        <v>278400</v>
      </c>
      <c r="K2636" s="129">
        <f t="shared" si="41"/>
        <v>278400</v>
      </c>
      <c r="L2636" s="130" t="s">
        <v>1420</v>
      </c>
    </row>
    <row r="2637" spans="1:12" ht="33.75">
      <c r="A2637" s="334">
        <v>201</v>
      </c>
      <c r="B2637" s="125" t="str">
        <f>+VLOOKUP(A2637,'[1]LISTA FILTRADO'!$A$2:$B$620,2,FALSE)</f>
        <v>Agencia Para El Des. De Las Macroreg. Y Zonas Fronterizas</v>
      </c>
      <c r="C2637" s="126">
        <v>42835</v>
      </c>
      <c r="D2637" s="126" t="s">
        <v>6223</v>
      </c>
      <c r="E2637" s="127" t="s">
        <v>3</v>
      </c>
      <c r="F2637" s="127">
        <v>1491764</v>
      </c>
      <c r="G2637" s="127"/>
      <c r="H2637" s="335" t="s">
        <v>6224</v>
      </c>
      <c r="I2637" s="128">
        <v>0</v>
      </c>
      <c r="J2637" s="128">
        <v>109.62</v>
      </c>
      <c r="K2637" s="129">
        <f t="shared" si="41"/>
        <v>109.62</v>
      </c>
      <c r="L2637" s="130" t="s">
        <v>1420</v>
      </c>
    </row>
    <row r="2638" spans="1:12" ht="33.75">
      <c r="A2638" s="334">
        <v>291</v>
      </c>
      <c r="B2638" s="125" t="str">
        <f>+VLOOKUP(A2638,'[1]LISTA FILTRADO'!$A$2:$B$620,2,FALSE)</f>
        <v>Administradora Boliviana De Carreteras</v>
      </c>
      <c r="C2638" s="126">
        <v>42835</v>
      </c>
      <c r="D2638" s="126" t="s">
        <v>6225</v>
      </c>
      <c r="E2638" s="127" t="s">
        <v>3</v>
      </c>
      <c r="F2638" s="127">
        <v>1491769</v>
      </c>
      <c r="G2638" s="127"/>
      <c r="H2638" s="335" t="s">
        <v>6226</v>
      </c>
      <c r="I2638" s="128">
        <v>0</v>
      </c>
      <c r="J2638" s="128">
        <v>353805</v>
      </c>
      <c r="K2638" s="129">
        <f t="shared" si="41"/>
        <v>353805</v>
      </c>
      <c r="L2638" s="130" t="s">
        <v>1420</v>
      </c>
    </row>
    <row r="2639" spans="1:12" ht="33.75">
      <c r="A2639" s="334" t="s">
        <v>626</v>
      </c>
      <c r="B2639" s="125" t="str">
        <f>+VLOOKUP(A2639,'[1]LISTA FILTRADO'!$A$2:$B$620,2,FALSE)</f>
        <v>Dirección General De Programación Y Operaciones Del Tesoro</v>
      </c>
      <c r="C2639" s="126">
        <v>42835</v>
      </c>
      <c r="D2639" s="126" t="s">
        <v>6227</v>
      </c>
      <c r="E2639" s="127" t="s">
        <v>3</v>
      </c>
      <c r="F2639" s="127">
        <v>1491680</v>
      </c>
      <c r="G2639" s="127"/>
      <c r="H2639" s="335" t="s">
        <v>6228</v>
      </c>
      <c r="I2639" s="128">
        <v>0</v>
      </c>
      <c r="J2639" s="128">
        <v>950</v>
      </c>
      <c r="K2639" s="129">
        <f t="shared" si="41"/>
        <v>950</v>
      </c>
      <c r="L2639" s="130" t="s">
        <v>1420</v>
      </c>
    </row>
    <row r="2640" spans="1:12" ht="33.75">
      <c r="A2640" s="334" t="s">
        <v>626</v>
      </c>
      <c r="B2640" s="125" t="str">
        <f>+VLOOKUP(A2640,'[1]LISTA FILTRADO'!$A$2:$B$620,2,FALSE)</f>
        <v>Dirección General De Programación Y Operaciones Del Tesoro</v>
      </c>
      <c r="C2640" s="126">
        <v>42835</v>
      </c>
      <c r="D2640" s="126" t="s">
        <v>6229</v>
      </c>
      <c r="E2640" s="127" t="s">
        <v>3</v>
      </c>
      <c r="F2640" s="127">
        <v>1491730</v>
      </c>
      <c r="G2640" s="127"/>
      <c r="H2640" s="335" t="s">
        <v>6230</v>
      </c>
      <c r="I2640" s="128">
        <v>0</v>
      </c>
      <c r="J2640" s="128">
        <v>2449.4</v>
      </c>
      <c r="K2640" s="129">
        <f t="shared" si="41"/>
        <v>2449.4</v>
      </c>
      <c r="L2640" s="130" t="s">
        <v>1420</v>
      </c>
    </row>
    <row r="2641" spans="1:12" ht="33.75">
      <c r="A2641" s="334" t="s">
        <v>626</v>
      </c>
      <c r="B2641" s="125" t="str">
        <f>+VLOOKUP(A2641,'[1]LISTA FILTRADO'!$A$2:$B$620,2,FALSE)</f>
        <v>Dirección General De Programación Y Operaciones Del Tesoro</v>
      </c>
      <c r="C2641" s="126">
        <v>42835</v>
      </c>
      <c r="D2641" s="126" t="s">
        <v>6231</v>
      </c>
      <c r="E2641" s="127" t="s">
        <v>3</v>
      </c>
      <c r="F2641" s="127">
        <v>1491732</v>
      </c>
      <c r="G2641" s="127"/>
      <c r="H2641" s="335" t="s">
        <v>6232</v>
      </c>
      <c r="I2641" s="128">
        <v>0</v>
      </c>
      <c r="J2641" s="128">
        <v>27.19</v>
      </c>
      <c r="K2641" s="129">
        <f t="shared" si="41"/>
        <v>27.19</v>
      </c>
      <c r="L2641" s="130" t="s">
        <v>1420</v>
      </c>
    </row>
    <row r="2642" spans="1:12" ht="33.75">
      <c r="A2642" s="334" t="s">
        <v>626</v>
      </c>
      <c r="B2642" s="125" t="str">
        <f>+VLOOKUP(A2642,'[1]LISTA FILTRADO'!$A$2:$B$620,2,FALSE)</f>
        <v>Dirección General De Programación Y Operaciones Del Tesoro</v>
      </c>
      <c r="C2642" s="126">
        <v>42835</v>
      </c>
      <c r="D2642" s="126" t="s">
        <v>6233</v>
      </c>
      <c r="E2642" s="127" t="s">
        <v>3</v>
      </c>
      <c r="F2642" s="127">
        <v>1491733</v>
      </c>
      <c r="G2642" s="127"/>
      <c r="H2642" s="335" t="s">
        <v>6234</v>
      </c>
      <c r="I2642" s="128">
        <v>0</v>
      </c>
      <c r="J2642" s="128">
        <v>1969.4</v>
      </c>
      <c r="K2642" s="129">
        <f t="shared" si="41"/>
        <v>1969.4</v>
      </c>
      <c r="L2642" s="130" t="s">
        <v>1420</v>
      </c>
    </row>
    <row r="2643" spans="1:12" ht="33.75">
      <c r="A2643" s="334" t="s">
        <v>626</v>
      </c>
      <c r="B2643" s="125" t="str">
        <f>+VLOOKUP(A2643,'[1]LISTA FILTRADO'!$A$2:$B$620,2,FALSE)</f>
        <v>Dirección General De Programación Y Operaciones Del Tesoro</v>
      </c>
      <c r="C2643" s="126">
        <v>42835</v>
      </c>
      <c r="D2643" s="126" t="s">
        <v>6235</v>
      </c>
      <c r="E2643" s="127" t="s">
        <v>3</v>
      </c>
      <c r="F2643" s="127">
        <v>1491734</v>
      </c>
      <c r="G2643" s="127"/>
      <c r="H2643" s="335" t="s">
        <v>6236</v>
      </c>
      <c r="I2643" s="128">
        <v>0</v>
      </c>
      <c r="J2643" s="128">
        <v>1432.53</v>
      </c>
      <c r="K2643" s="129">
        <f t="shared" si="41"/>
        <v>1432.53</v>
      </c>
      <c r="L2643" s="130" t="s">
        <v>1420</v>
      </c>
    </row>
    <row r="2644" spans="1:12" ht="33.75">
      <c r="A2644" s="334" t="s">
        <v>626</v>
      </c>
      <c r="B2644" s="125" t="str">
        <f>+VLOOKUP(A2644,'[1]LISTA FILTRADO'!$A$2:$B$620,2,FALSE)</f>
        <v>Dirección General De Programación Y Operaciones Del Tesoro</v>
      </c>
      <c r="C2644" s="126">
        <v>42835</v>
      </c>
      <c r="D2644" s="126" t="s">
        <v>6237</v>
      </c>
      <c r="E2644" s="127" t="s">
        <v>3</v>
      </c>
      <c r="F2644" s="127">
        <v>1491735</v>
      </c>
      <c r="G2644" s="127"/>
      <c r="H2644" s="335" t="s">
        <v>6238</v>
      </c>
      <c r="I2644" s="128">
        <v>0</v>
      </c>
      <c r="J2644" s="128">
        <v>110.87</v>
      </c>
      <c r="K2644" s="129">
        <f t="shared" si="41"/>
        <v>110.87</v>
      </c>
      <c r="L2644" s="130" t="s">
        <v>1420</v>
      </c>
    </row>
    <row r="2645" spans="1:12" ht="33.75">
      <c r="A2645" s="334" t="s">
        <v>626</v>
      </c>
      <c r="B2645" s="125" t="str">
        <f>+VLOOKUP(A2645,'[1]LISTA FILTRADO'!$A$2:$B$620,2,FALSE)</f>
        <v>Dirección General De Programación Y Operaciones Del Tesoro</v>
      </c>
      <c r="C2645" s="126">
        <v>42835</v>
      </c>
      <c r="D2645" s="126" t="s">
        <v>6239</v>
      </c>
      <c r="E2645" s="127" t="s">
        <v>3</v>
      </c>
      <c r="F2645" s="127">
        <v>1491736</v>
      </c>
      <c r="G2645" s="127"/>
      <c r="H2645" s="335" t="s">
        <v>6240</v>
      </c>
      <c r="I2645" s="128">
        <v>0</v>
      </c>
      <c r="J2645" s="128">
        <v>751.24</v>
      </c>
      <c r="K2645" s="129">
        <f t="shared" si="41"/>
        <v>751.24</v>
      </c>
      <c r="L2645" s="130" t="s">
        <v>1420</v>
      </c>
    </row>
    <row r="2646" spans="1:12" ht="33.75">
      <c r="A2646" s="334" t="s">
        <v>626</v>
      </c>
      <c r="B2646" s="125" t="str">
        <f>+VLOOKUP(A2646,'[1]LISTA FILTRADO'!$A$2:$B$620,2,FALSE)</f>
        <v>Dirección General De Programación Y Operaciones Del Tesoro</v>
      </c>
      <c r="C2646" s="126">
        <v>42835</v>
      </c>
      <c r="D2646" s="126" t="s">
        <v>6241</v>
      </c>
      <c r="E2646" s="127" t="s">
        <v>3</v>
      </c>
      <c r="F2646" s="127">
        <v>1491737</v>
      </c>
      <c r="G2646" s="127"/>
      <c r="H2646" s="335" t="s">
        <v>6242</v>
      </c>
      <c r="I2646" s="128">
        <v>0</v>
      </c>
      <c r="J2646" s="128">
        <v>110.87</v>
      </c>
      <c r="K2646" s="129">
        <f t="shared" si="41"/>
        <v>110.87</v>
      </c>
      <c r="L2646" s="130" t="s">
        <v>1420</v>
      </c>
    </row>
    <row r="2647" spans="1:12" ht="33.75">
      <c r="A2647" s="334" t="s">
        <v>626</v>
      </c>
      <c r="B2647" s="125" t="str">
        <f>+VLOOKUP(A2647,'[1]LISTA FILTRADO'!$A$2:$B$620,2,FALSE)</f>
        <v>Dirección General De Programación Y Operaciones Del Tesoro</v>
      </c>
      <c r="C2647" s="126">
        <v>42835</v>
      </c>
      <c r="D2647" s="126" t="s">
        <v>6243</v>
      </c>
      <c r="E2647" s="127" t="s">
        <v>3</v>
      </c>
      <c r="F2647" s="127">
        <v>1491738</v>
      </c>
      <c r="G2647" s="127"/>
      <c r="H2647" s="335" t="s">
        <v>6244</v>
      </c>
      <c r="I2647" s="128">
        <v>0</v>
      </c>
      <c r="J2647" s="128">
        <v>1284.5</v>
      </c>
      <c r="K2647" s="129">
        <f t="shared" si="41"/>
        <v>1284.5</v>
      </c>
      <c r="L2647" s="130" t="s">
        <v>1420</v>
      </c>
    </row>
    <row r="2648" spans="1:12" ht="33.75">
      <c r="A2648" s="334" t="s">
        <v>626</v>
      </c>
      <c r="B2648" s="125" t="str">
        <f>+VLOOKUP(A2648,'[1]LISTA FILTRADO'!$A$2:$B$620,2,FALSE)</f>
        <v>Dirección General De Programación Y Operaciones Del Tesoro</v>
      </c>
      <c r="C2648" s="126">
        <v>42835</v>
      </c>
      <c r="D2648" s="126" t="s">
        <v>6245</v>
      </c>
      <c r="E2648" s="127" t="s">
        <v>3</v>
      </c>
      <c r="F2648" s="127">
        <v>1491739</v>
      </c>
      <c r="G2648" s="127"/>
      <c r="H2648" s="335" t="s">
        <v>6246</v>
      </c>
      <c r="I2648" s="128">
        <v>0</v>
      </c>
      <c r="J2648" s="128">
        <v>418.29</v>
      </c>
      <c r="K2648" s="129">
        <f t="shared" si="41"/>
        <v>418.29</v>
      </c>
      <c r="L2648" s="130" t="s">
        <v>1420</v>
      </c>
    </row>
    <row r="2649" spans="1:12" ht="33.75">
      <c r="A2649" s="334" t="s">
        <v>626</v>
      </c>
      <c r="B2649" s="125" t="str">
        <f>+VLOOKUP(A2649,'[1]LISTA FILTRADO'!$A$2:$B$620,2,FALSE)</f>
        <v>Dirección General De Programación Y Operaciones Del Tesoro</v>
      </c>
      <c r="C2649" s="126">
        <v>42835</v>
      </c>
      <c r="D2649" s="126" t="s">
        <v>6247</v>
      </c>
      <c r="E2649" s="127" t="s">
        <v>3</v>
      </c>
      <c r="F2649" s="127">
        <v>1491742</v>
      </c>
      <c r="G2649" s="127"/>
      <c r="H2649" s="335" t="s">
        <v>6248</v>
      </c>
      <c r="I2649" s="128">
        <v>0</v>
      </c>
      <c r="J2649" s="128">
        <v>6810.8</v>
      </c>
      <c r="K2649" s="129">
        <f t="shared" si="41"/>
        <v>6810.8</v>
      </c>
      <c r="L2649" s="130" t="s">
        <v>1420</v>
      </c>
    </row>
    <row r="2650" spans="1:12" ht="33.75">
      <c r="A2650" s="334" t="s">
        <v>626</v>
      </c>
      <c r="B2650" s="125" t="str">
        <f>+VLOOKUP(A2650,'[1]LISTA FILTRADO'!$A$2:$B$620,2,FALSE)</f>
        <v>Dirección General De Programación Y Operaciones Del Tesoro</v>
      </c>
      <c r="C2650" s="126">
        <v>42835</v>
      </c>
      <c r="D2650" s="126" t="s">
        <v>6249</v>
      </c>
      <c r="E2650" s="127" t="s">
        <v>3</v>
      </c>
      <c r="F2650" s="127">
        <v>1491745</v>
      </c>
      <c r="G2650" s="127"/>
      <c r="H2650" s="335" t="s">
        <v>6250</v>
      </c>
      <c r="I2650" s="128">
        <v>0</v>
      </c>
      <c r="J2650" s="128">
        <v>488.48</v>
      </c>
      <c r="K2650" s="129">
        <f t="shared" si="41"/>
        <v>488.48</v>
      </c>
      <c r="L2650" s="130" t="s">
        <v>1420</v>
      </c>
    </row>
    <row r="2651" spans="1:12" ht="33.75">
      <c r="A2651" s="334" t="s">
        <v>626</v>
      </c>
      <c r="B2651" s="125" t="str">
        <f>+VLOOKUP(A2651,'[1]LISTA FILTRADO'!$A$2:$B$620,2,FALSE)</f>
        <v>Dirección General De Programación Y Operaciones Del Tesoro</v>
      </c>
      <c r="C2651" s="126">
        <v>42835</v>
      </c>
      <c r="D2651" s="126" t="s">
        <v>6251</v>
      </c>
      <c r="E2651" s="127" t="s">
        <v>3</v>
      </c>
      <c r="F2651" s="127">
        <v>1491747</v>
      </c>
      <c r="G2651" s="127"/>
      <c r="H2651" s="335" t="s">
        <v>6252</v>
      </c>
      <c r="I2651" s="128">
        <v>0</v>
      </c>
      <c r="J2651" s="128">
        <v>1152.28</v>
      </c>
      <c r="K2651" s="129">
        <f t="shared" si="41"/>
        <v>1152.28</v>
      </c>
      <c r="L2651" s="130" t="s">
        <v>1420</v>
      </c>
    </row>
    <row r="2652" spans="1:12" ht="33.75">
      <c r="A2652" s="334" t="s">
        <v>626</v>
      </c>
      <c r="B2652" s="125" t="str">
        <f>+VLOOKUP(A2652,'[1]LISTA FILTRADO'!$A$2:$B$620,2,FALSE)</f>
        <v>Dirección General De Programación Y Operaciones Del Tesoro</v>
      </c>
      <c r="C2652" s="126">
        <v>42835</v>
      </c>
      <c r="D2652" s="126" t="s">
        <v>6253</v>
      </c>
      <c r="E2652" s="127" t="s">
        <v>3</v>
      </c>
      <c r="F2652" s="127">
        <v>1491774</v>
      </c>
      <c r="G2652" s="127"/>
      <c r="H2652" s="335" t="s">
        <v>6254</v>
      </c>
      <c r="I2652" s="128">
        <v>0</v>
      </c>
      <c r="J2652" s="128">
        <v>3143.12</v>
      </c>
      <c r="K2652" s="129">
        <f t="shared" si="41"/>
        <v>3143.12</v>
      </c>
      <c r="L2652" s="130" t="s">
        <v>1420</v>
      </c>
    </row>
    <row r="2653" spans="1:12" ht="33.75">
      <c r="A2653" s="334" t="s">
        <v>626</v>
      </c>
      <c r="B2653" s="125" t="str">
        <f>+VLOOKUP(A2653,'[1]LISTA FILTRADO'!$A$2:$B$620,2,FALSE)</f>
        <v>Dirección General De Programación Y Operaciones Del Tesoro</v>
      </c>
      <c r="C2653" s="126">
        <v>42835</v>
      </c>
      <c r="D2653" s="126" t="s">
        <v>6255</v>
      </c>
      <c r="E2653" s="127" t="s">
        <v>3</v>
      </c>
      <c r="F2653" s="127">
        <v>1491778</v>
      </c>
      <c r="G2653" s="127"/>
      <c r="H2653" s="335" t="s">
        <v>6256</v>
      </c>
      <c r="I2653" s="128">
        <v>0</v>
      </c>
      <c r="J2653" s="128">
        <v>145</v>
      </c>
      <c r="K2653" s="129">
        <f t="shared" si="41"/>
        <v>145</v>
      </c>
      <c r="L2653" s="130" t="s">
        <v>1420</v>
      </c>
    </row>
    <row r="2654" spans="1:12" ht="33.75">
      <c r="A2654" s="334">
        <v>591</v>
      </c>
      <c r="B2654" s="125" t="str">
        <f>+VLOOKUP(A2654,'[1]LISTA FILTRADO'!$A$2:$B$620,2,FALSE)</f>
        <v>Empresa Estatal De Transporte Por Cable Mi Teleférico</v>
      </c>
      <c r="C2654" s="126">
        <v>42835</v>
      </c>
      <c r="D2654" s="126" t="s">
        <v>6257</v>
      </c>
      <c r="E2654" s="127" t="s">
        <v>3</v>
      </c>
      <c r="F2654" s="127">
        <v>1491787</v>
      </c>
      <c r="G2654" s="127"/>
      <c r="H2654" s="335" t="s">
        <v>6258</v>
      </c>
      <c r="I2654" s="128">
        <v>0</v>
      </c>
      <c r="J2654" s="128">
        <v>95</v>
      </c>
      <c r="K2654" s="129">
        <f t="shared" si="41"/>
        <v>95</v>
      </c>
      <c r="L2654" s="130" t="s">
        <v>1420</v>
      </c>
    </row>
    <row r="2655" spans="1:12" ht="33.75">
      <c r="A2655" s="334">
        <v>591</v>
      </c>
      <c r="B2655" s="125" t="str">
        <f>+VLOOKUP(A2655,'[1]LISTA FILTRADO'!$A$2:$B$620,2,FALSE)</f>
        <v>Empresa Estatal De Transporte Por Cable Mi Teleférico</v>
      </c>
      <c r="C2655" s="126">
        <v>42835</v>
      </c>
      <c r="D2655" s="126" t="s">
        <v>6259</v>
      </c>
      <c r="E2655" s="127" t="s">
        <v>3</v>
      </c>
      <c r="F2655" s="127">
        <v>1491789</v>
      </c>
      <c r="G2655" s="127"/>
      <c r="H2655" s="335" t="s">
        <v>6260</v>
      </c>
      <c r="I2655" s="128">
        <v>0</v>
      </c>
      <c r="J2655" s="128">
        <v>95</v>
      </c>
      <c r="K2655" s="129">
        <f t="shared" si="41"/>
        <v>95</v>
      </c>
      <c r="L2655" s="130" t="s">
        <v>1420</v>
      </c>
    </row>
    <row r="2656" spans="1:12" ht="33.75">
      <c r="A2656" s="334">
        <v>591</v>
      </c>
      <c r="B2656" s="125" t="str">
        <f>+VLOOKUP(A2656,'[1]LISTA FILTRADO'!$A$2:$B$620,2,FALSE)</f>
        <v>Empresa Estatal De Transporte Por Cable Mi Teleférico</v>
      </c>
      <c r="C2656" s="126">
        <v>42835</v>
      </c>
      <c r="D2656" s="126" t="s">
        <v>6261</v>
      </c>
      <c r="E2656" s="127" t="s">
        <v>3</v>
      </c>
      <c r="F2656" s="127">
        <v>1491790</v>
      </c>
      <c r="G2656" s="127"/>
      <c r="H2656" s="335" t="s">
        <v>6262</v>
      </c>
      <c r="I2656" s="128">
        <v>0</v>
      </c>
      <c r="J2656" s="128">
        <v>95</v>
      </c>
      <c r="K2656" s="129">
        <f t="shared" si="41"/>
        <v>95</v>
      </c>
      <c r="L2656" s="130" t="s">
        <v>1420</v>
      </c>
    </row>
    <row r="2657" spans="1:12" ht="22.5">
      <c r="A2657" s="334">
        <v>526</v>
      </c>
      <c r="B2657" s="125" t="str">
        <f>+VLOOKUP(A2657,'[1]LISTA FILTRADO'!$A$2:$B$620,2,FALSE)</f>
        <v>Bolivia Tv</v>
      </c>
      <c r="C2657" s="126">
        <v>42835</v>
      </c>
      <c r="D2657" s="126" t="s">
        <v>6263</v>
      </c>
      <c r="E2657" s="127" t="s">
        <v>3</v>
      </c>
      <c r="F2657" s="127">
        <v>1491792</v>
      </c>
      <c r="G2657" s="127"/>
      <c r="H2657" s="335" t="s">
        <v>6264</v>
      </c>
      <c r="I2657" s="128">
        <v>0</v>
      </c>
      <c r="J2657" s="128">
        <v>183</v>
      </c>
      <c r="K2657" s="129">
        <f t="shared" si="41"/>
        <v>183</v>
      </c>
      <c r="L2657" s="130" t="s">
        <v>1420</v>
      </c>
    </row>
    <row r="2658" spans="1:12" ht="22.5">
      <c r="A2658" s="334">
        <v>283</v>
      </c>
      <c r="B2658" s="125" t="str">
        <f>+VLOOKUP(A2658,'[1]LISTA FILTRADO'!$A$2:$B$620,2,FALSE)</f>
        <v>Aduana Nacional</v>
      </c>
      <c r="C2658" s="126">
        <v>42835</v>
      </c>
      <c r="D2658" s="126" t="s">
        <v>6265</v>
      </c>
      <c r="E2658" s="127" t="s">
        <v>3</v>
      </c>
      <c r="F2658" s="127">
        <v>1491820</v>
      </c>
      <c r="G2658" s="127"/>
      <c r="H2658" s="335" t="s">
        <v>6266</v>
      </c>
      <c r="I2658" s="128">
        <v>0</v>
      </c>
      <c r="J2658" s="128">
        <v>977.5</v>
      </c>
      <c r="K2658" s="129">
        <f t="shared" si="41"/>
        <v>977.5</v>
      </c>
      <c r="L2658" s="130" t="s">
        <v>1420</v>
      </c>
    </row>
    <row r="2659" spans="1:12" ht="33.75">
      <c r="A2659" s="334" t="s">
        <v>626</v>
      </c>
      <c r="B2659" s="125" t="str">
        <f>+VLOOKUP(A2659,'[1]LISTA FILTRADO'!$A$2:$B$620,2,FALSE)</f>
        <v>Dirección General De Programación Y Operaciones Del Tesoro</v>
      </c>
      <c r="C2659" s="126">
        <v>42835</v>
      </c>
      <c r="D2659" s="126" t="s">
        <v>6267</v>
      </c>
      <c r="E2659" s="127" t="s">
        <v>3</v>
      </c>
      <c r="F2659" s="127">
        <v>1491880</v>
      </c>
      <c r="G2659" s="127"/>
      <c r="H2659" s="335" t="s">
        <v>6268</v>
      </c>
      <c r="I2659" s="128">
        <v>0</v>
      </c>
      <c r="J2659" s="128">
        <v>444</v>
      </c>
      <c r="K2659" s="129">
        <f t="shared" si="41"/>
        <v>444</v>
      </c>
      <c r="L2659" s="130" t="s">
        <v>1420</v>
      </c>
    </row>
    <row r="2660" spans="1:12" ht="33.75">
      <c r="A2660" s="334" t="s">
        <v>626</v>
      </c>
      <c r="B2660" s="125" t="str">
        <f>+VLOOKUP(A2660,'[1]LISTA FILTRADO'!$A$2:$B$620,2,FALSE)</f>
        <v>Dirección General De Programación Y Operaciones Del Tesoro</v>
      </c>
      <c r="C2660" s="126">
        <v>42835</v>
      </c>
      <c r="D2660" s="126" t="s">
        <v>6269</v>
      </c>
      <c r="E2660" s="127" t="s">
        <v>3</v>
      </c>
      <c r="F2660" s="127">
        <v>1491894</v>
      </c>
      <c r="G2660" s="127"/>
      <c r="H2660" s="335" t="s">
        <v>6270</v>
      </c>
      <c r="I2660" s="128">
        <v>0</v>
      </c>
      <c r="J2660" s="128">
        <v>3225.46</v>
      </c>
      <c r="K2660" s="129">
        <f t="shared" si="41"/>
        <v>3225.46</v>
      </c>
      <c r="L2660" s="130" t="s">
        <v>1420</v>
      </c>
    </row>
    <row r="2661" spans="1:12" ht="22.5">
      <c r="A2661" s="334">
        <v>574</v>
      </c>
      <c r="B2661" s="125" t="str">
        <f>+VLOOKUP(A2661,'[1]LISTA FILTRADO'!$A$2:$B$620,2,FALSE)</f>
        <v>Lácteos De Bolivia</v>
      </c>
      <c r="C2661" s="126">
        <v>42835</v>
      </c>
      <c r="D2661" s="126" t="s">
        <v>6271</v>
      </c>
      <c r="E2661" s="127" t="s">
        <v>3</v>
      </c>
      <c r="F2661" s="127">
        <v>1491917</v>
      </c>
      <c r="G2661" s="127"/>
      <c r="H2661" s="335" t="s">
        <v>6272</v>
      </c>
      <c r="I2661" s="128">
        <v>0</v>
      </c>
      <c r="J2661" s="128">
        <v>1815</v>
      </c>
      <c r="K2661" s="129">
        <f t="shared" si="41"/>
        <v>1815</v>
      </c>
      <c r="L2661" s="130" t="s">
        <v>1420</v>
      </c>
    </row>
    <row r="2662" spans="1:12" ht="22.5">
      <c r="A2662" s="334">
        <v>574</v>
      </c>
      <c r="B2662" s="125" t="str">
        <f>+VLOOKUP(A2662,'[1]LISTA FILTRADO'!$A$2:$B$620,2,FALSE)</f>
        <v>Lácteos De Bolivia</v>
      </c>
      <c r="C2662" s="126">
        <v>42835</v>
      </c>
      <c r="D2662" s="126" t="s">
        <v>6273</v>
      </c>
      <c r="E2662" s="127" t="s">
        <v>3</v>
      </c>
      <c r="F2662" s="127">
        <v>1491919</v>
      </c>
      <c r="G2662" s="127"/>
      <c r="H2662" s="335" t="s">
        <v>6274</v>
      </c>
      <c r="I2662" s="128">
        <v>0</v>
      </c>
      <c r="J2662" s="128">
        <v>1950</v>
      </c>
      <c r="K2662" s="129">
        <f t="shared" si="41"/>
        <v>1950</v>
      </c>
      <c r="L2662" s="130" t="s">
        <v>1420</v>
      </c>
    </row>
    <row r="2663" spans="1:12" ht="33.75">
      <c r="A2663" s="334">
        <v>20</v>
      </c>
      <c r="B2663" s="125" t="str">
        <f>+VLOOKUP(A2663,'[1]LISTA FILTRADO'!$A$2:$B$620,2,FALSE)</f>
        <v>Ministerio De Defensa</v>
      </c>
      <c r="C2663" s="126">
        <v>42835</v>
      </c>
      <c r="D2663" s="126" t="s">
        <v>6275</v>
      </c>
      <c r="E2663" s="127" t="s">
        <v>3</v>
      </c>
      <c r="F2663" s="127">
        <v>1491922</v>
      </c>
      <c r="G2663" s="127"/>
      <c r="H2663" s="335" t="s">
        <v>6276</v>
      </c>
      <c r="I2663" s="128">
        <v>0</v>
      </c>
      <c r="J2663" s="128">
        <v>78</v>
      </c>
      <c r="K2663" s="129">
        <f t="shared" si="41"/>
        <v>78</v>
      </c>
      <c r="L2663" s="130" t="s">
        <v>1420</v>
      </c>
    </row>
    <row r="2664" spans="1:12" ht="22.5">
      <c r="A2664" s="334">
        <v>342</v>
      </c>
      <c r="B2664" s="125" t="str">
        <f>+VLOOKUP(A2664,'[1]LISTA FILTRADO'!$A$2:$B$620,2,FALSE)</f>
        <v>Agencia Estatal De Vivienda</v>
      </c>
      <c r="C2664" s="126">
        <v>42835</v>
      </c>
      <c r="D2664" s="126" t="s">
        <v>6277</v>
      </c>
      <c r="E2664" s="127" t="s">
        <v>3</v>
      </c>
      <c r="F2664" s="127">
        <v>1491929</v>
      </c>
      <c r="G2664" s="127"/>
      <c r="H2664" s="335" t="s">
        <v>6278</v>
      </c>
      <c r="I2664" s="128">
        <v>0</v>
      </c>
      <c r="J2664" s="128">
        <v>130</v>
      </c>
      <c r="K2664" s="129">
        <f t="shared" si="41"/>
        <v>130</v>
      </c>
      <c r="L2664" s="130" t="s">
        <v>1420</v>
      </c>
    </row>
    <row r="2665" spans="1:12" ht="33.75">
      <c r="A2665" s="334">
        <v>20</v>
      </c>
      <c r="B2665" s="125" t="str">
        <f>+VLOOKUP(A2665,'[1]LISTA FILTRADO'!$A$2:$B$620,2,FALSE)</f>
        <v>Ministerio De Defensa</v>
      </c>
      <c r="C2665" s="126">
        <v>42835</v>
      </c>
      <c r="D2665" s="126" t="s">
        <v>6280</v>
      </c>
      <c r="E2665" s="127" t="s">
        <v>3</v>
      </c>
      <c r="F2665" s="127">
        <v>1491945</v>
      </c>
      <c r="G2665" s="127"/>
      <c r="H2665" s="335" t="s">
        <v>6281</v>
      </c>
      <c r="I2665" s="128">
        <v>0</v>
      </c>
      <c r="J2665" s="128">
        <v>188.16</v>
      </c>
      <c r="K2665" s="129">
        <f t="shared" si="41"/>
        <v>188.16</v>
      </c>
      <c r="L2665" s="130" t="s">
        <v>1420</v>
      </c>
    </row>
    <row r="2666" spans="1:12" ht="33.75">
      <c r="A2666" s="334">
        <v>20</v>
      </c>
      <c r="B2666" s="125" t="str">
        <f>+VLOOKUP(A2666,'[1]LISTA FILTRADO'!$A$2:$B$620,2,FALSE)</f>
        <v>Ministerio De Defensa</v>
      </c>
      <c r="C2666" s="126">
        <v>42835</v>
      </c>
      <c r="D2666" s="126" t="s">
        <v>6282</v>
      </c>
      <c r="E2666" s="127" t="s">
        <v>3</v>
      </c>
      <c r="F2666" s="127">
        <v>1491946</v>
      </c>
      <c r="G2666" s="127"/>
      <c r="H2666" s="335" t="s">
        <v>6283</v>
      </c>
      <c r="I2666" s="128">
        <v>0</v>
      </c>
      <c r="J2666" s="128">
        <v>208.32</v>
      </c>
      <c r="K2666" s="129">
        <f t="shared" si="41"/>
        <v>208.32</v>
      </c>
      <c r="L2666" s="130" t="s">
        <v>1420</v>
      </c>
    </row>
    <row r="2667" spans="1:12" ht="33.75">
      <c r="A2667" s="334">
        <v>20</v>
      </c>
      <c r="B2667" s="125" t="str">
        <f>+VLOOKUP(A2667,'[1]LISTA FILTRADO'!$A$2:$B$620,2,FALSE)</f>
        <v>Ministerio De Defensa</v>
      </c>
      <c r="C2667" s="126">
        <v>42835</v>
      </c>
      <c r="D2667" s="126" t="s">
        <v>6284</v>
      </c>
      <c r="E2667" s="127" t="s">
        <v>3</v>
      </c>
      <c r="F2667" s="127">
        <v>1491947</v>
      </c>
      <c r="G2667" s="127"/>
      <c r="H2667" s="335" t="s">
        <v>6285</v>
      </c>
      <c r="I2667" s="128">
        <v>0</v>
      </c>
      <c r="J2667" s="128">
        <v>840</v>
      </c>
      <c r="K2667" s="129">
        <f t="shared" si="41"/>
        <v>840</v>
      </c>
      <c r="L2667" s="130" t="s">
        <v>1420</v>
      </c>
    </row>
    <row r="2668" spans="1:12" ht="33.75">
      <c r="A2668" s="334">
        <v>20</v>
      </c>
      <c r="B2668" s="125" t="str">
        <f>+VLOOKUP(A2668,'[1]LISTA FILTRADO'!$A$2:$B$620,2,FALSE)</f>
        <v>Ministerio De Defensa</v>
      </c>
      <c r="C2668" s="126">
        <v>42835</v>
      </c>
      <c r="D2668" s="126" t="s">
        <v>6286</v>
      </c>
      <c r="E2668" s="127" t="s">
        <v>3</v>
      </c>
      <c r="F2668" s="127">
        <v>1491948</v>
      </c>
      <c r="G2668" s="127"/>
      <c r="H2668" s="335" t="s">
        <v>6287</v>
      </c>
      <c r="I2668" s="128">
        <v>0</v>
      </c>
      <c r="J2668" s="128">
        <v>540</v>
      </c>
      <c r="K2668" s="129">
        <f t="shared" si="41"/>
        <v>540</v>
      </c>
      <c r="L2668" s="130" t="s">
        <v>1420</v>
      </c>
    </row>
    <row r="2669" spans="1:12" ht="33.75">
      <c r="A2669" s="334">
        <v>20</v>
      </c>
      <c r="B2669" s="125" t="str">
        <f>+VLOOKUP(A2669,'[1]LISTA FILTRADO'!$A$2:$B$620,2,FALSE)</f>
        <v>Ministerio De Defensa</v>
      </c>
      <c r="C2669" s="126">
        <v>42835</v>
      </c>
      <c r="D2669" s="126" t="s">
        <v>6288</v>
      </c>
      <c r="E2669" s="127" t="s">
        <v>3</v>
      </c>
      <c r="F2669" s="127">
        <v>1491950</v>
      </c>
      <c r="G2669" s="127"/>
      <c r="H2669" s="335" t="s">
        <v>6289</v>
      </c>
      <c r="I2669" s="128">
        <v>0</v>
      </c>
      <c r="J2669" s="128">
        <v>2764</v>
      </c>
      <c r="K2669" s="129">
        <f t="shared" si="41"/>
        <v>2764</v>
      </c>
      <c r="L2669" s="130" t="s">
        <v>1420</v>
      </c>
    </row>
    <row r="2670" spans="1:12" ht="33.75">
      <c r="A2670" s="334">
        <v>20</v>
      </c>
      <c r="B2670" s="125" t="str">
        <f>+VLOOKUP(A2670,'[1]LISTA FILTRADO'!$A$2:$B$620,2,FALSE)</f>
        <v>Ministerio De Defensa</v>
      </c>
      <c r="C2670" s="126">
        <v>42835</v>
      </c>
      <c r="D2670" s="126" t="s">
        <v>6290</v>
      </c>
      <c r="E2670" s="127" t="s">
        <v>3</v>
      </c>
      <c r="F2670" s="127">
        <v>1491952</v>
      </c>
      <c r="G2670" s="127"/>
      <c r="H2670" s="335" t="s">
        <v>6291</v>
      </c>
      <c r="I2670" s="128">
        <v>0</v>
      </c>
      <c r="J2670" s="128">
        <v>1741.44</v>
      </c>
      <c r="K2670" s="129">
        <f t="shared" si="41"/>
        <v>1741.44</v>
      </c>
      <c r="L2670" s="130" t="s">
        <v>1420</v>
      </c>
    </row>
    <row r="2671" spans="1:12" ht="33.75">
      <c r="A2671" s="334" t="s">
        <v>626</v>
      </c>
      <c r="B2671" s="125" t="str">
        <f>+VLOOKUP(A2671,'[1]LISTA FILTRADO'!$A$2:$B$620,2,FALSE)</f>
        <v>Dirección General De Programación Y Operaciones Del Tesoro</v>
      </c>
      <c r="C2671" s="126">
        <v>42836</v>
      </c>
      <c r="D2671" s="126" t="s">
        <v>6292</v>
      </c>
      <c r="E2671" s="127" t="s">
        <v>3</v>
      </c>
      <c r="F2671" s="127">
        <v>1492172</v>
      </c>
      <c r="G2671" s="127"/>
      <c r="H2671" s="335" t="s">
        <v>6293</v>
      </c>
      <c r="I2671" s="128">
        <v>0</v>
      </c>
      <c r="J2671" s="128">
        <v>4274.05</v>
      </c>
      <c r="K2671" s="129">
        <f t="shared" si="41"/>
        <v>4274.05</v>
      </c>
      <c r="L2671" s="130" t="s">
        <v>1420</v>
      </c>
    </row>
    <row r="2672" spans="1:12" ht="33.75">
      <c r="A2672" s="334" t="s">
        <v>626</v>
      </c>
      <c r="B2672" s="125" t="str">
        <f>+VLOOKUP(A2672,'[1]LISTA FILTRADO'!$A$2:$B$620,2,FALSE)</f>
        <v>Dirección General De Programación Y Operaciones Del Tesoro</v>
      </c>
      <c r="C2672" s="126">
        <v>42836</v>
      </c>
      <c r="D2672" s="126" t="s">
        <v>6294</v>
      </c>
      <c r="E2672" s="127" t="s">
        <v>3</v>
      </c>
      <c r="F2672" s="127">
        <v>1492173</v>
      </c>
      <c r="G2672" s="127"/>
      <c r="H2672" s="335" t="s">
        <v>6295</v>
      </c>
      <c r="I2672" s="128">
        <v>0</v>
      </c>
      <c r="J2672" s="128">
        <v>4274.05</v>
      </c>
      <c r="K2672" s="129">
        <f t="shared" si="41"/>
        <v>4274.05</v>
      </c>
      <c r="L2672" s="130" t="s">
        <v>1420</v>
      </c>
    </row>
    <row r="2673" spans="1:12" ht="33.75">
      <c r="A2673" s="334" t="s">
        <v>626</v>
      </c>
      <c r="B2673" s="125" t="str">
        <f>+VLOOKUP(A2673,'[1]LISTA FILTRADO'!$A$2:$B$620,2,FALSE)</f>
        <v>Dirección General De Programación Y Operaciones Del Tesoro</v>
      </c>
      <c r="C2673" s="126">
        <v>42836</v>
      </c>
      <c r="D2673" s="126" t="s">
        <v>6296</v>
      </c>
      <c r="E2673" s="127" t="s">
        <v>3</v>
      </c>
      <c r="F2673" s="127">
        <v>1492174</v>
      </c>
      <c r="G2673" s="127"/>
      <c r="H2673" s="335" t="s">
        <v>6297</v>
      </c>
      <c r="I2673" s="128">
        <v>0</v>
      </c>
      <c r="J2673" s="128">
        <v>23500</v>
      </c>
      <c r="K2673" s="129">
        <f t="shared" si="41"/>
        <v>23500</v>
      </c>
      <c r="L2673" s="130" t="s">
        <v>1420</v>
      </c>
    </row>
    <row r="2674" spans="1:12" ht="33.75">
      <c r="A2674" s="334">
        <v>16</v>
      </c>
      <c r="B2674" s="125" t="str">
        <f>+VLOOKUP(A2674,'[1]LISTA FILTRADO'!$A$2:$B$620,2,FALSE)</f>
        <v>Ministerio De Educación</v>
      </c>
      <c r="C2674" s="126">
        <v>42836</v>
      </c>
      <c r="D2674" s="126" t="s">
        <v>6298</v>
      </c>
      <c r="E2674" s="127" t="s">
        <v>3</v>
      </c>
      <c r="F2674" s="127">
        <v>1492181</v>
      </c>
      <c r="G2674" s="127"/>
      <c r="H2674" s="335" t="s">
        <v>6299</v>
      </c>
      <c r="I2674" s="128">
        <v>0</v>
      </c>
      <c r="J2674" s="128">
        <v>1000</v>
      </c>
      <c r="K2674" s="129">
        <f t="shared" si="41"/>
        <v>1000</v>
      </c>
      <c r="L2674" s="130" t="s">
        <v>1420</v>
      </c>
    </row>
    <row r="2675" spans="1:12" ht="33.75">
      <c r="A2675" s="334">
        <v>16</v>
      </c>
      <c r="B2675" s="125" t="str">
        <f>+VLOOKUP(A2675,'[1]LISTA FILTRADO'!$A$2:$B$620,2,FALSE)</f>
        <v>Ministerio De Educación</v>
      </c>
      <c r="C2675" s="126">
        <v>42836</v>
      </c>
      <c r="D2675" s="126" t="s">
        <v>6300</v>
      </c>
      <c r="E2675" s="127" t="s">
        <v>3</v>
      </c>
      <c r="F2675" s="127">
        <v>1492182</v>
      </c>
      <c r="G2675" s="127"/>
      <c r="H2675" s="335" t="s">
        <v>6301</v>
      </c>
      <c r="I2675" s="128">
        <v>0</v>
      </c>
      <c r="J2675" s="128">
        <v>1000</v>
      </c>
      <c r="K2675" s="129">
        <f t="shared" si="41"/>
        <v>1000</v>
      </c>
      <c r="L2675" s="130" t="s">
        <v>1420</v>
      </c>
    </row>
    <row r="2676" spans="1:12" ht="33.75">
      <c r="A2676" s="334">
        <v>16</v>
      </c>
      <c r="B2676" s="125" t="str">
        <f>+VLOOKUP(A2676,'[1]LISTA FILTRADO'!$A$2:$B$620,2,FALSE)</f>
        <v>Ministerio De Educación</v>
      </c>
      <c r="C2676" s="126">
        <v>42836</v>
      </c>
      <c r="D2676" s="126" t="s">
        <v>6302</v>
      </c>
      <c r="E2676" s="127" t="s">
        <v>3</v>
      </c>
      <c r="F2676" s="127">
        <v>1492183</v>
      </c>
      <c r="G2676" s="127"/>
      <c r="H2676" s="335" t="s">
        <v>6303</v>
      </c>
      <c r="I2676" s="128">
        <v>0</v>
      </c>
      <c r="J2676" s="128">
        <v>6570</v>
      </c>
      <c r="K2676" s="129">
        <f t="shared" si="41"/>
        <v>6570</v>
      </c>
      <c r="L2676" s="130" t="s">
        <v>1420</v>
      </c>
    </row>
    <row r="2677" spans="1:12" ht="33.75">
      <c r="A2677" s="334">
        <v>16</v>
      </c>
      <c r="B2677" s="125" t="str">
        <f>+VLOOKUP(A2677,'[1]LISTA FILTRADO'!$A$2:$B$620,2,FALSE)</f>
        <v>Ministerio De Educación</v>
      </c>
      <c r="C2677" s="126">
        <v>42836</v>
      </c>
      <c r="D2677" s="126" t="s">
        <v>6304</v>
      </c>
      <c r="E2677" s="127" t="s">
        <v>3</v>
      </c>
      <c r="F2677" s="127">
        <v>1492186</v>
      </c>
      <c r="G2677" s="127"/>
      <c r="H2677" s="335" t="s">
        <v>6305</v>
      </c>
      <c r="I2677" s="128">
        <v>0</v>
      </c>
      <c r="J2677" s="128">
        <v>80276</v>
      </c>
      <c r="K2677" s="129">
        <f t="shared" si="41"/>
        <v>80276</v>
      </c>
      <c r="L2677" s="130" t="s">
        <v>1420</v>
      </c>
    </row>
    <row r="2678" spans="1:12" ht="33.75">
      <c r="A2678" s="334">
        <v>16</v>
      </c>
      <c r="B2678" s="125" t="str">
        <f>+VLOOKUP(A2678,'[1]LISTA FILTRADO'!$A$2:$B$620,2,FALSE)</f>
        <v>Ministerio De Educación</v>
      </c>
      <c r="C2678" s="126">
        <v>42836</v>
      </c>
      <c r="D2678" s="126" t="s">
        <v>6306</v>
      </c>
      <c r="E2678" s="127" t="s">
        <v>3</v>
      </c>
      <c r="F2678" s="127">
        <v>1492188</v>
      </c>
      <c r="G2678" s="127"/>
      <c r="H2678" s="335" t="s">
        <v>6307</v>
      </c>
      <c r="I2678" s="128">
        <v>0</v>
      </c>
      <c r="J2678" s="128">
        <v>570</v>
      </c>
      <c r="K2678" s="129">
        <f t="shared" si="41"/>
        <v>570</v>
      </c>
      <c r="L2678" s="130" t="s">
        <v>1420</v>
      </c>
    </row>
    <row r="2679" spans="1:12" ht="33.75">
      <c r="A2679" s="334" t="s">
        <v>633</v>
      </c>
      <c r="B2679" s="125" t="str">
        <f>+VLOOKUP(A2679,'[1]LISTA FILTRADO'!$A$2:$B$620,2,FALSE)</f>
        <v>Acreedores</v>
      </c>
      <c r="C2679" s="126">
        <v>42836</v>
      </c>
      <c r="D2679" s="126" t="s">
        <v>6308</v>
      </c>
      <c r="E2679" s="127" t="s">
        <v>3</v>
      </c>
      <c r="F2679" s="127">
        <v>1492208</v>
      </c>
      <c r="G2679" s="127"/>
      <c r="H2679" s="335" t="s">
        <v>6309</v>
      </c>
      <c r="I2679" s="128">
        <v>0</v>
      </c>
      <c r="J2679" s="128">
        <v>539.96</v>
      </c>
      <c r="K2679" s="129">
        <f t="shared" si="41"/>
        <v>539.96</v>
      </c>
      <c r="L2679" s="130" t="s">
        <v>1420</v>
      </c>
    </row>
    <row r="2680" spans="1:12" ht="22.5">
      <c r="A2680" s="334">
        <v>86</v>
      </c>
      <c r="B2680" s="125" t="str">
        <f>+VLOOKUP(A2680,'[1]LISTA FILTRADO'!$A$2:$B$620,2,FALSE)</f>
        <v>Ministerio De Medio Ambiente Y Agua</v>
      </c>
      <c r="C2680" s="126">
        <v>42836</v>
      </c>
      <c r="D2680" s="126" t="s">
        <v>6310</v>
      </c>
      <c r="E2680" s="127" t="s">
        <v>3</v>
      </c>
      <c r="F2680" s="127">
        <v>1492214</v>
      </c>
      <c r="G2680" s="127"/>
      <c r="H2680" s="335" t="s">
        <v>6311</v>
      </c>
      <c r="I2680" s="128">
        <v>0</v>
      </c>
      <c r="J2680" s="128">
        <v>94833.47</v>
      </c>
      <c r="K2680" s="129">
        <f t="shared" si="41"/>
        <v>94833.47</v>
      </c>
      <c r="L2680" s="130" t="s">
        <v>1420</v>
      </c>
    </row>
    <row r="2681" spans="1:12" ht="22.5">
      <c r="A2681" s="334">
        <v>20</v>
      </c>
      <c r="B2681" s="125" t="str">
        <f>+VLOOKUP(A2681,'[1]LISTA FILTRADO'!$A$2:$B$620,2,FALSE)</f>
        <v>Ministerio De Defensa</v>
      </c>
      <c r="C2681" s="126">
        <v>42836</v>
      </c>
      <c r="D2681" s="126" t="s">
        <v>6312</v>
      </c>
      <c r="E2681" s="127" t="s">
        <v>3</v>
      </c>
      <c r="F2681" s="127">
        <v>1492115</v>
      </c>
      <c r="G2681" s="127"/>
      <c r="H2681" s="335" t="s">
        <v>6313</v>
      </c>
      <c r="I2681" s="128">
        <v>0</v>
      </c>
      <c r="J2681" s="128">
        <v>1.26</v>
      </c>
      <c r="K2681" s="129">
        <f t="shared" si="41"/>
        <v>1.26</v>
      </c>
      <c r="L2681" s="130" t="s">
        <v>1420</v>
      </c>
    </row>
    <row r="2682" spans="1:12" ht="22.5">
      <c r="A2682" s="334">
        <v>20</v>
      </c>
      <c r="B2682" s="125" t="str">
        <f>+VLOOKUP(A2682,'[1]LISTA FILTRADO'!$A$2:$B$620,2,FALSE)</f>
        <v>Ministerio De Defensa</v>
      </c>
      <c r="C2682" s="126">
        <v>42836</v>
      </c>
      <c r="D2682" s="126" t="s">
        <v>6314</v>
      </c>
      <c r="E2682" s="127" t="s">
        <v>3</v>
      </c>
      <c r="F2682" s="127">
        <v>1492116</v>
      </c>
      <c r="G2682" s="127"/>
      <c r="H2682" s="335" t="s">
        <v>6315</v>
      </c>
      <c r="I2682" s="128">
        <v>0</v>
      </c>
      <c r="J2682" s="128">
        <v>1.26</v>
      </c>
      <c r="K2682" s="129">
        <f t="shared" si="41"/>
        <v>1.26</v>
      </c>
      <c r="L2682" s="130" t="s">
        <v>1420</v>
      </c>
    </row>
    <row r="2683" spans="1:12" ht="33.75">
      <c r="A2683" s="334" t="s">
        <v>633</v>
      </c>
      <c r="B2683" s="125" t="str">
        <f>+VLOOKUP(A2683,'[1]LISTA FILTRADO'!$A$2:$B$620,2,FALSE)</f>
        <v>Acreedores</v>
      </c>
      <c r="C2683" s="126">
        <v>42836</v>
      </c>
      <c r="D2683" s="126" t="s">
        <v>6316</v>
      </c>
      <c r="E2683" s="127" t="s">
        <v>3</v>
      </c>
      <c r="F2683" s="127">
        <v>1492242</v>
      </c>
      <c r="G2683" s="127"/>
      <c r="H2683" s="335" t="s">
        <v>6317</v>
      </c>
      <c r="I2683" s="128">
        <v>0</v>
      </c>
      <c r="J2683" s="128">
        <v>53.94</v>
      </c>
      <c r="K2683" s="129">
        <f t="shared" si="41"/>
        <v>53.94</v>
      </c>
      <c r="L2683" s="130" t="s">
        <v>1420</v>
      </c>
    </row>
    <row r="2684" spans="1:12" ht="22.5">
      <c r="A2684" s="334">
        <v>86</v>
      </c>
      <c r="B2684" s="125" t="str">
        <f>+VLOOKUP(A2684,'[1]LISTA FILTRADO'!$A$2:$B$620,2,FALSE)</f>
        <v>Ministerio De Medio Ambiente Y Agua</v>
      </c>
      <c r="C2684" s="126">
        <v>42836</v>
      </c>
      <c r="D2684" s="126" t="s">
        <v>6318</v>
      </c>
      <c r="E2684" s="127" t="s">
        <v>3</v>
      </c>
      <c r="F2684" s="127">
        <v>1492252</v>
      </c>
      <c r="G2684" s="127"/>
      <c r="H2684" s="335" t="s">
        <v>6319</v>
      </c>
      <c r="I2684" s="128">
        <v>0</v>
      </c>
      <c r="J2684" s="128">
        <v>153.5</v>
      </c>
      <c r="K2684" s="129">
        <f t="shared" si="41"/>
        <v>153.5</v>
      </c>
      <c r="L2684" s="130" t="s">
        <v>1420</v>
      </c>
    </row>
    <row r="2685" spans="1:12" ht="22.5">
      <c r="A2685" s="334">
        <v>86</v>
      </c>
      <c r="B2685" s="125" t="str">
        <f>+VLOOKUP(A2685,'[1]LISTA FILTRADO'!$A$2:$B$620,2,FALSE)</f>
        <v>Ministerio De Medio Ambiente Y Agua</v>
      </c>
      <c r="C2685" s="126">
        <v>42836</v>
      </c>
      <c r="D2685" s="126" t="s">
        <v>6320</v>
      </c>
      <c r="E2685" s="127" t="s">
        <v>3</v>
      </c>
      <c r="F2685" s="127">
        <v>1492253</v>
      </c>
      <c r="G2685" s="127"/>
      <c r="H2685" s="335" t="s">
        <v>6321</v>
      </c>
      <c r="I2685" s="128">
        <v>0</v>
      </c>
      <c r="J2685" s="128">
        <v>400</v>
      </c>
      <c r="K2685" s="129">
        <f t="shared" si="41"/>
        <v>400</v>
      </c>
      <c r="L2685" s="130" t="s">
        <v>1420</v>
      </c>
    </row>
    <row r="2686" spans="1:12" ht="22.5">
      <c r="A2686" s="334">
        <v>526</v>
      </c>
      <c r="B2686" s="125" t="str">
        <f>+VLOOKUP(A2686,'[1]LISTA FILTRADO'!$A$2:$B$620,2,FALSE)</f>
        <v>Bolivia Tv</v>
      </c>
      <c r="C2686" s="126">
        <v>42836</v>
      </c>
      <c r="D2686" s="126" t="s">
        <v>6322</v>
      </c>
      <c r="E2686" s="127" t="s">
        <v>3</v>
      </c>
      <c r="F2686" s="127">
        <v>1492272</v>
      </c>
      <c r="G2686" s="127"/>
      <c r="H2686" s="335" t="s">
        <v>6323</v>
      </c>
      <c r="I2686" s="128">
        <v>0</v>
      </c>
      <c r="J2686" s="128">
        <v>182</v>
      </c>
      <c r="K2686" s="129">
        <f t="shared" si="41"/>
        <v>182</v>
      </c>
      <c r="L2686" s="130" t="s">
        <v>1420</v>
      </c>
    </row>
    <row r="2687" spans="1:12" ht="22.5">
      <c r="A2687" s="334">
        <v>132</v>
      </c>
      <c r="B2687" s="125" t="str">
        <f>+VLOOKUP(A2687,'[1]LISTA FILTRADO'!$A$2:$B$620,2,FALSE)</f>
        <v>Servicio De Desarrollo De Las Empresas Púb. Productivas</v>
      </c>
      <c r="C2687" s="126">
        <v>42836</v>
      </c>
      <c r="D2687" s="126" t="s">
        <v>6324</v>
      </c>
      <c r="E2687" s="127" t="s">
        <v>3</v>
      </c>
      <c r="F2687" s="127">
        <v>1492278</v>
      </c>
      <c r="G2687" s="127"/>
      <c r="H2687" s="335" t="s">
        <v>6325</v>
      </c>
      <c r="I2687" s="128">
        <v>0</v>
      </c>
      <c r="J2687" s="128">
        <v>275.58</v>
      </c>
      <c r="K2687" s="129">
        <f t="shared" si="41"/>
        <v>275.58</v>
      </c>
      <c r="L2687" s="130" t="s">
        <v>1420</v>
      </c>
    </row>
    <row r="2688" spans="1:12" ht="22.5">
      <c r="A2688" s="334">
        <v>132</v>
      </c>
      <c r="B2688" s="125" t="str">
        <f>+VLOOKUP(A2688,'[1]LISTA FILTRADO'!$A$2:$B$620,2,FALSE)</f>
        <v>Servicio De Desarrollo De Las Empresas Púb. Productivas</v>
      </c>
      <c r="C2688" s="126">
        <v>42836</v>
      </c>
      <c r="D2688" s="126" t="s">
        <v>6326</v>
      </c>
      <c r="E2688" s="127" t="s">
        <v>3</v>
      </c>
      <c r="F2688" s="127">
        <v>1492279</v>
      </c>
      <c r="G2688" s="127"/>
      <c r="H2688" s="335" t="s">
        <v>6327</v>
      </c>
      <c r="I2688" s="128">
        <v>0</v>
      </c>
      <c r="J2688" s="128">
        <v>1226</v>
      </c>
      <c r="K2688" s="129">
        <f t="shared" si="41"/>
        <v>1226</v>
      </c>
      <c r="L2688" s="130" t="s">
        <v>1420</v>
      </c>
    </row>
    <row r="2689" spans="1:12" ht="33.75">
      <c r="A2689" s="334" t="s">
        <v>626</v>
      </c>
      <c r="B2689" s="125" t="str">
        <f>+VLOOKUP(A2689,'[1]LISTA FILTRADO'!$A$2:$B$620,2,FALSE)</f>
        <v>Dirección General De Programación Y Operaciones Del Tesoro</v>
      </c>
      <c r="C2689" s="126">
        <v>42836</v>
      </c>
      <c r="D2689" s="126" t="s">
        <v>6328</v>
      </c>
      <c r="E2689" s="127" t="s">
        <v>3</v>
      </c>
      <c r="F2689" s="127">
        <v>1492298</v>
      </c>
      <c r="G2689" s="127"/>
      <c r="H2689" s="335" t="s">
        <v>6329</v>
      </c>
      <c r="I2689" s="128">
        <v>0</v>
      </c>
      <c r="J2689" s="128">
        <v>3025.64</v>
      </c>
      <c r="K2689" s="129">
        <f t="shared" si="41"/>
        <v>3025.64</v>
      </c>
      <c r="L2689" s="130" t="s">
        <v>1420</v>
      </c>
    </row>
    <row r="2690" spans="1:12" ht="33.75">
      <c r="A2690" s="334">
        <v>48</v>
      </c>
      <c r="B2690" s="125" t="str">
        <f>+VLOOKUP(A2690,'[1]LISTA FILTRADO'!$A$2:$B$620,2,FALSE)</f>
        <v>Ministerio De Deportes</v>
      </c>
      <c r="C2690" s="126">
        <v>42836</v>
      </c>
      <c r="D2690" s="126" t="s">
        <v>6330</v>
      </c>
      <c r="E2690" s="127" t="s">
        <v>3</v>
      </c>
      <c r="F2690" s="127">
        <v>1492162</v>
      </c>
      <c r="G2690" s="127"/>
      <c r="H2690" s="335" t="s">
        <v>6331</v>
      </c>
      <c r="I2690" s="128">
        <v>0</v>
      </c>
      <c r="J2690" s="219">
        <v>0.70000000000000007</v>
      </c>
      <c r="K2690" s="129">
        <f t="shared" si="41"/>
        <v>0.70000000000000007</v>
      </c>
      <c r="L2690" s="130" t="s">
        <v>4099</v>
      </c>
    </row>
    <row r="2691" spans="1:12" ht="33.75">
      <c r="A2691" s="334" t="s">
        <v>626</v>
      </c>
      <c r="B2691" s="125" t="str">
        <f>+VLOOKUP(A2691,'[1]LISTA FILTRADO'!$A$2:$B$620,2,FALSE)</f>
        <v>Dirección General De Programación Y Operaciones Del Tesoro</v>
      </c>
      <c r="C2691" s="126">
        <v>42836</v>
      </c>
      <c r="D2691" s="126" t="s">
        <v>6332</v>
      </c>
      <c r="E2691" s="127" t="s">
        <v>3</v>
      </c>
      <c r="F2691" s="127">
        <v>1492305</v>
      </c>
      <c r="G2691" s="127"/>
      <c r="H2691" s="335" t="s">
        <v>6333</v>
      </c>
      <c r="I2691" s="128">
        <v>0</v>
      </c>
      <c r="J2691" s="128">
        <v>940.5</v>
      </c>
      <c r="K2691" s="129">
        <f t="shared" si="41"/>
        <v>940.5</v>
      </c>
      <c r="L2691" s="130" t="s">
        <v>1420</v>
      </c>
    </row>
    <row r="2692" spans="1:12" ht="22.5">
      <c r="A2692" s="334">
        <v>342</v>
      </c>
      <c r="B2692" s="125" t="str">
        <f>+VLOOKUP(A2692,'[1]LISTA FILTRADO'!$A$2:$B$620,2,FALSE)</f>
        <v>Agencia Estatal De Vivienda</v>
      </c>
      <c r="C2692" s="126">
        <v>42836</v>
      </c>
      <c r="D2692" s="126" t="s">
        <v>6334</v>
      </c>
      <c r="E2692" s="127" t="s">
        <v>3</v>
      </c>
      <c r="F2692" s="127">
        <v>1492354</v>
      </c>
      <c r="G2692" s="127"/>
      <c r="H2692" s="335" t="s">
        <v>6335</v>
      </c>
      <c r="I2692" s="128">
        <v>0</v>
      </c>
      <c r="J2692" s="128">
        <v>147.5</v>
      </c>
      <c r="K2692" s="129">
        <f t="shared" si="41"/>
        <v>147.5</v>
      </c>
      <c r="L2692" s="130" t="s">
        <v>1420</v>
      </c>
    </row>
    <row r="2693" spans="1:12" ht="33.75">
      <c r="A2693" s="334" t="s">
        <v>633</v>
      </c>
      <c r="B2693" s="125" t="str">
        <f>+VLOOKUP(A2693,'[1]LISTA FILTRADO'!$A$2:$B$620,2,FALSE)</f>
        <v>Acreedores</v>
      </c>
      <c r="C2693" s="126">
        <v>42837</v>
      </c>
      <c r="D2693" s="126" t="s">
        <v>6336</v>
      </c>
      <c r="E2693" s="127" t="s">
        <v>3</v>
      </c>
      <c r="F2693" s="127">
        <v>1492509</v>
      </c>
      <c r="G2693" s="127"/>
      <c r="H2693" s="335" t="s">
        <v>6337</v>
      </c>
      <c r="I2693" s="128">
        <v>0</v>
      </c>
      <c r="J2693" s="128">
        <v>1285.4100000000001</v>
      </c>
      <c r="K2693" s="129">
        <f t="shared" si="41"/>
        <v>1285.4100000000001</v>
      </c>
      <c r="L2693" s="130" t="s">
        <v>1420</v>
      </c>
    </row>
    <row r="2694" spans="1:12" ht="33.75">
      <c r="A2694" s="334" t="s">
        <v>626</v>
      </c>
      <c r="B2694" s="125" t="str">
        <f>+VLOOKUP(A2694,'[1]LISTA FILTRADO'!$A$2:$B$620,2,FALSE)</f>
        <v>Dirección General De Programación Y Operaciones Del Tesoro</v>
      </c>
      <c r="C2694" s="126">
        <v>42837</v>
      </c>
      <c r="D2694" s="126" t="s">
        <v>6338</v>
      </c>
      <c r="E2694" s="127" t="s">
        <v>3</v>
      </c>
      <c r="F2694" s="127">
        <v>1492561</v>
      </c>
      <c r="G2694" s="127"/>
      <c r="H2694" s="335" t="s">
        <v>6339</v>
      </c>
      <c r="I2694" s="128">
        <v>0</v>
      </c>
      <c r="J2694" s="128">
        <v>50000</v>
      </c>
      <c r="K2694" s="129">
        <f t="shared" si="41"/>
        <v>50000</v>
      </c>
      <c r="L2694" s="130" t="s">
        <v>1420</v>
      </c>
    </row>
    <row r="2695" spans="1:12" ht="33.75">
      <c r="A2695" s="334" t="s">
        <v>626</v>
      </c>
      <c r="B2695" s="125" t="str">
        <f>+VLOOKUP(A2695,'[1]LISTA FILTRADO'!$A$2:$B$620,2,FALSE)</f>
        <v>Dirección General De Programación Y Operaciones Del Tesoro</v>
      </c>
      <c r="C2695" s="126">
        <v>42837</v>
      </c>
      <c r="D2695" s="126" t="s">
        <v>6340</v>
      </c>
      <c r="E2695" s="127" t="s">
        <v>3</v>
      </c>
      <c r="F2695" s="127">
        <v>1492506</v>
      </c>
      <c r="G2695" s="127"/>
      <c r="H2695" s="335" t="s">
        <v>6341</v>
      </c>
      <c r="I2695" s="128">
        <v>0</v>
      </c>
      <c r="J2695" s="128">
        <v>986</v>
      </c>
      <c r="K2695" s="129">
        <f t="shared" si="41"/>
        <v>986</v>
      </c>
      <c r="L2695" s="130" t="s">
        <v>1420</v>
      </c>
    </row>
    <row r="2696" spans="1:12" ht="33.75">
      <c r="A2696" s="334" t="s">
        <v>626</v>
      </c>
      <c r="B2696" s="125" t="str">
        <f>+VLOOKUP(A2696,'[1]LISTA FILTRADO'!$A$2:$B$620,2,FALSE)</f>
        <v>Dirección General De Programación Y Operaciones Del Tesoro</v>
      </c>
      <c r="C2696" s="126">
        <v>42837</v>
      </c>
      <c r="D2696" s="126" t="s">
        <v>6342</v>
      </c>
      <c r="E2696" s="127" t="s">
        <v>3</v>
      </c>
      <c r="F2696" s="127">
        <v>1492510</v>
      </c>
      <c r="G2696" s="127"/>
      <c r="H2696" s="335" t="s">
        <v>6341</v>
      </c>
      <c r="I2696" s="128">
        <v>0</v>
      </c>
      <c r="J2696" s="128">
        <v>1091</v>
      </c>
      <c r="K2696" s="129">
        <f t="shared" si="41"/>
        <v>1091</v>
      </c>
      <c r="L2696" s="130" t="s">
        <v>1420</v>
      </c>
    </row>
    <row r="2697" spans="1:12" ht="33.75">
      <c r="A2697" s="334" t="s">
        <v>626</v>
      </c>
      <c r="B2697" s="125" t="str">
        <f>+VLOOKUP(A2697,'[1]LISTA FILTRADO'!$A$2:$B$620,2,FALSE)</f>
        <v>Dirección General De Programación Y Operaciones Del Tesoro</v>
      </c>
      <c r="C2697" s="126">
        <v>42837</v>
      </c>
      <c r="D2697" s="126" t="s">
        <v>6343</v>
      </c>
      <c r="E2697" s="127" t="s">
        <v>3</v>
      </c>
      <c r="F2697" s="127">
        <v>1492518</v>
      </c>
      <c r="G2697" s="127"/>
      <c r="H2697" s="335" t="s">
        <v>6344</v>
      </c>
      <c r="I2697" s="128">
        <v>0</v>
      </c>
      <c r="J2697" s="128">
        <v>3148.17</v>
      </c>
      <c r="K2697" s="129">
        <f t="shared" ref="K2697:K2760" si="42">+I2697+J2697</f>
        <v>3148.17</v>
      </c>
      <c r="L2697" s="130" t="s">
        <v>1420</v>
      </c>
    </row>
    <row r="2698" spans="1:12" ht="33.75">
      <c r="A2698" s="334" t="s">
        <v>626</v>
      </c>
      <c r="B2698" s="125" t="str">
        <f>+VLOOKUP(A2698,'[1]LISTA FILTRADO'!$A$2:$B$620,2,FALSE)</f>
        <v>Dirección General De Programación Y Operaciones Del Tesoro</v>
      </c>
      <c r="C2698" s="126">
        <v>42837</v>
      </c>
      <c r="D2698" s="126" t="s">
        <v>6345</v>
      </c>
      <c r="E2698" s="127" t="s">
        <v>3</v>
      </c>
      <c r="F2698" s="127">
        <v>1492567</v>
      </c>
      <c r="G2698" s="127"/>
      <c r="H2698" s="335" t="s">
        <v>6346</v>
      </c>
      <c r="I2698" s="128">
        <v>0</v>
      </c>
      <c r="J2698" s="128">
        <v>1018.49</v>
      </c>
      <c r="K2698" s="129">
        <f t="shared" si="42"/>
        <v>1018.49</v>
      </c>
      <c r="L2698" s="130" t="s">
        <v>1420</v>
      </c>
    </row>
    <row r="2699" spans="1:12" ht="33.75">
      <c r="A2699" s="334" t="s">
        <v>626</v>
      </c>
      <c r="B2699" s="125" t="str">
        <f>+VLOOKUP(A2699,'[1]LISTA FILTRADO'!$A$2:$B$620,2,FALSE)</f>
        <v>Dirección General De Programación Y Operaciones Del Tesoro</v>
      </c>
      <c r="C2699" s="126">
        <v>42837</v>
      </c>
      <c r="D2699" s="126" t="s">
        <v>6347</v>
      </c>
      <c r="E2699" s="127" t="s">
        <v>3</v>
      </c>
      <c r="F2699" s="127">
        <v>1492570</v>
      </c>
      <c r="G2699" s="127"/>
      <c r="H2699" s="335" t="s">
        <v>6348</v>
      </c>
      <c r="I2699" s="128">
        <v>0</v>
      </c>
      <c r="J2699" s="128">
        <v>0.73</v>
      </c>
      <c r="K2699" s="129">
        <f t="shared" si="42"/>
        <v>0.73</v>
      </c>
      <c r="L2699" s="130" t="s">
        <v>1420</v>
      </c>
    </row>
    <row r="2700" spans="1:12" ht="22.5">
      <c r="A2700" s="334">
        <v>163</v>
      </c>
      <c r="B2700" s="125" t="str">
        <f>+VLOOKUP(A2700,'[1]LISTA FILTRADO'!$A$2:$B$620,2,FALSE)</f>
        <v>Agencia Nacional De Hidrocarburos</v>
      </c>
      <c r="C2700" s="126">
        <v>42837</v>
      </c>
      <c r="D2700" s="126" t="s">
        <v>6350</v>
      </c>
      <c r="E2700" s="127" t="s">
        <v>3</v>
      </c>
      <c r="F2700" s="127">
        <v>1492634</v>
      </c>
      <c r="G2700" s="127"/>
      <c r="H2700" s="335" t="s">
        <v>6351</v>
      </c>
      <c r="I2700" s="128">
        <v>0</v>
      </c>
      <c r="J2700" s="128">
        <v>371</v>
      </c>
      <c r="K2700" s="129">
        <f t="shared" si="42"/>
        <v>371</v>
      </c>
      <c r="L2700" s="130" t="s">
        <v>1420</v>
      </c>
    </row>
    <row r="2701" spans="1:12" ht="22.5">
      <c r="A2701" s="334">
        <v>163</v>
      </c>
      <c r="B2701" s="125" t="str">
        <f>+VLOOKUP(A2701,'[1]LISTA FILTRADO'!$A$2:$B$620,2,FALSE)</f>
        <v>Agencia Nacional De Hidrocarburos</v>
      </c>
      <c r="C2701" s="126">
        <v>42837</v>
      </c>
      <c r="D2701" s="126" t="s">
        <v>6352</v>
      </c>
      <c r="E2701" s="127" t="s">
        <v>3</v>
      </c>
      <c r="F2701" s="127">
        <v>1492635</v>
      </c>
      <c r="G2701" s="127"/>
      <c r="H2701" s="335" t="s">
        <v>6353</v>
      </c>
      <c r="I2701" s="128">
        <v>0</v>
      </c>
      <c r="J2701" s="128">
        <v>167.5</v>
      </c>
      <c r="K2701" s="129">
        <f t="shared" si="42"/>
        <v>167.5</v>
      </c>
      <c r="L2701" s="130" t="s">
        <v>1420</v>
      </c>
    </row>
    <row r="2702" spans="1:12" ht="33.75">
      <c r="A2702" s="334" t="s">
        <v>626</v>
      </c>
      <c r="B2702" s="125" t="str">
        <f>+VLOOKUP(A2702,'[1]LISTA FILTRADO'!$A$2:$B$620,2,FALSE)</f>
        <v>Dirección General De Programación Y Operaciones Del Tesoro</v>
      </c>
      <c r="C2702" s="126">
        <v>42837</v>
      </c>
      <c r="D2702" s="126" t="s">
        <v>6354</v>
      </c>
      <c r="E2702" s="127" t="s">
        <v>3</v>
      </c>
      <c r="F2702" s="127">
        <v>1492638</v>
      </c>
      <c r="G2702" s="127"/>
      <c r="H2702" s="335" t="s">
        <v>5233</v>
      </c>
      <c r="I2702" s="128">
        <v>0</v>
      </c>
      <c r="J2702" s="128">
        <v>1200</v>
      </c>
      <c r="K2702" s="129">
        <f t="shared" si="42"/>
        <v>1200</v>
      </c>
      <c r="L2702" s="130" t="s">
        <v>1420</v>
      </c>
    </row>
    <row r="2703" spans="1:12" ht="33.75">
      <c r="A2703" s="334" t="s">
        <v>626</v>
      </c>
      <c r="B2703" s="125" t="str">
        <f>+VLOOKUP(A2703,'[1]LISTA FILTRADO'!$A$2:$B$620,2,FALSE)</f>
        <v>Dirección General De Programación Y Operaciones Del Tesoro</v>
      </c>
      <c r="C2703" s="126">
        <v>42837</v>
      </c>
      <c r="D2703" s="126" t="s">
        <v>6355</v>
      </c>
      <c r="E2703" s="127" t="s">
        <v>3</v>
      </c>
      <c r="F2703" s="127">
        <v>1492639</v>
      </c>
      <c r="G2703" s="127"/>
      <c r="H2703" s="335" t="s">
        <v>5233</v>
      </c>
      <c r="I2703" s="128">
        <v>0</v>
      </c>
      <c r="J2703" s="128">
        <v>1200</v>
      </c>
      <c r="K2703" s="129">
        <f t="shared" si="42"/>
        <v>1200</v>
      </c>
      <c r="L2703" s="130" t="s">
        <v>1420</v>
      </c>
    </row>
    <row r="2704" spans="1:12" ht="33.75">
      <c r="A2704" s="334" t="s">
        <v>626</v>
      </c>
      <c r="B2704" s="125" t="str">
        <f>+VLOOKUP(A2704,'[1]LISTA FILTRADO'!$A$2:$B$620,2,FALSE)</f>
        <v>Dirección General De Programación Y Operaciones Del Tesoro</v>
      </c>
      <c r="C2704" s="126">
        <v>42837</v>
      </c>
      <c r="D2704" s="126" t="s">
        <v>6356</v>
      </c>
      <c r="E2704" s="127" t="s">
        <v>3</v>
      </c>
      <c r="F2704" s="127">
        <v>1492650</v>
      </c>
      <c r="G2704" s="127"/>
      <c r="H2704" s="335" t="s">
        <v>6357</v>
      </c>
      <c r="I2704" s="128">
        <v>0</v>
      </c>
      <c r="J2704" s="128">
        <v>109</v>
      </c>
      <c r="K2704" s="129">
        <f t="shared" si="42"/>
        <v>109</v>
      </c>
      <c r="L2704" s="130" t="s">
        <v>1420</v>
      </c>
    </row>
    <row r="2705" spans="1:12" ht="22.5">
      <c r="A2705" s="334">
        <v>526</v>
      </c>
      <c r="B2705" s="125" t="str">
        <f>+VLOOKUP(A2705,'[1]LISTA FILTRADO'!$A$2:$B$620,2,FALSE)</f>
        <v>Bolivia Tv</v>
      </c>
      <c r="C2705" s="126">
        <v>42837</v>
      </c>
      <c r="D2705" s="126" t="s">
        <v>6358</v>
      </c>
      <c r="E2705" s="127" t="s">
        <v>3</v>
      </c>
      <c r="F2705" s="127">
        <v>1492676</v>
      </c>
      <c r="G2705" s="127"/>
      <c r="H2705" s="335" t="s">
        <v>6359</v>
      </c>
      <c r="I2705" s="128">
        <v>0</v>
      </c>
      <c r="J2705" s="128">
        <v>182</v>
      </c>
      <c r="K2705" s="129">
        <f t="shared" si="42"/>
        <v>182</v>
      </c>
      <c r="L2705" s="130" t="s">
        <v>1420</v>
      </c>
    </row>
    <row r="2706" spans="1:12" ht="22.5">
      <c r="A2706" s="334">
        <v>526</v>
      </c>
      <c r="B2706" s="125" t="str">
        <f>+VLOOKUP(A2706,'[1]LISTA FILTRADO'!$A$2:$B$620,2,FALSE)</f>
        <v>Bolivia Tv</v>
      </c>
      <c r="C2706" s="126">
        <v>42837</v>
      </c>
      <c r="D2706" s="126" t="s">
        <v>6360</v>
      </c>
      <c r="E2706" s="127" t="s">
        <v>3</v>
      </c>
      <c r="F2706" s="127">
        <v>1492677</v>
      </c>
      <c r="G2706" s="127"/>
      <c r="H2706" s="335" t="s">
        <v>6361</v>
      </c>
      <c r="I2706" s="128">
        <v>0</v>
      </c>
      <c r="J2706" s="128">
        <v>182</v>
      </c>
      <c r="K2706" s="129">
        <f t="shared" si="42"/>
        <v>182</v>
      </c>
      <c r="L2706" s="130" t="s">
        <v>1420</v>
      </c>
    </row>
    <row r="2707" spans="1:12" ht="33.75">
      <c r="A2707" s="334" t="s">
        <v>626</v>
      </c>
      <c r="B2707" s="125" t="str">
        <f>+VLOOKUP(A2707,'[1]LISTA FILTRADO'!$A$2:$B$620,2,FALSE)</f>
        <v>Dirección General De Programación Y Operaciones Del Tesoro</v>
      </c>
      <c r="C2707" s="126">
        <v>42837</v>
      </c>
      <c r="D2707" s="126" t="s">
        <v>6362</v>
      </c>
      <c r="E2707" s="127" t="s">
        <v>3</v>
      </c>
      <c r="F2707" s="127">
        <v>1492681</v>
      </c>
      <c r="G2707" s="127"/>
      <c r="H2707" s="335" t="s">
        <v>6363</v>
      </c>
      <c r="I2707" s="128">
        <v>0</v>
      </c>
      <c r="J2707" s="128">
        <v>3028.78</v>
      </c>
      <c r="K2707" s="129">
        <f t="shared" si="42"/>
        <v>3028.78</v>
      </c>
      <c r="L2707" s="130" t="s">
        <v>1420</v>
      </c>
    </row>
    <row r="2708" spans="1:12" ht="22.5">
      <c r="A2708" s="334">
        <v>526</v>
      </c>
      <c r="B2708" s="125" t="str">
        <f>+VLOOKUP(A2708,'[1]LISTA FILTRADO'!$A$2:$B$620,2,FALSE)</f>
        <v>Bolivia Tv</v>
      </c>
      <c r="C2708" s="126">
        <v>42837</v>
      </c>
      <c r="D2708" s="126" t="s">
        <v>6364</v>
      </c>
      <c r="E2708" s="127" t="s">
        <v>3</v>
      </c>
      <c r="F2708" s="127">
        <v>1492699</v>
      </c>
      <c r="G2708" s="127"/>
      <c r="H2708" s="335" t="s">
        <v>6365</v>
      </c>
      <c r="I2708" s="128">
        <v>0</v>
      </c>
      <c r="J2708" s="219">
        <v>0.85</v>
      </c>
      <c r="K2708" s="129">
        <f t="shared" si="42"/>
        <v>0.85</v>
      </c>
      <c r="L2708" s="130" t="s">
        <v>4099</v>
      </c>
    </row>
    <row r="2709" spans="1:12" ht="33.75">
      <c r="A2709" s="334" t="s">
        <v>626</v>
      </c>
      <c r="B2709" s="125" t="str">
        <f>+VLOOKUP(A2709,'[1]LISTA FILTRADO'!$A$2:$B$620,2,FALSE)</f>
        <v>Dirección General De Programación Y Operaciones Del Tesoro</v>
      </c>
      <c r="C2709" s="126">
        <v>42837</v>
      </c>
      <c r="D2709" s="126" t="s">
        <v>6366</v>
      </c>
      <c r="E2709" s="127" t="s">
        <v>3</v>
      </c>
      <c r="F2709" s="127">
        <v>1492716</v>
      </c>
      <c r="G2709" s="127"/>
      <c r="H2709" s="335" t="s">
        <v>6367</v>
      </c>
      <c r="I2709" s="128">
        <v>0</v>
      </c>
      <c r="J2709" s="128">
        <v>2000</v>
      </c>
      <c r="K2709" s="129">
        <f t="shared" si="42"/>
        <v>2000</v>
      </c>
      <c r="L2709" s="130" t="s">
        <v>1420</v>
      </c>
    </row>
    <row r="2710" spans="1:12" ht="33.75">
      <c r="A2710" s="334" t="s">
        <v>626</v>
      </c>
      <c r="B2710" s="125" t="str">
        <f>+VLOOKUP(A2710,'[1]LISTA FILTRADO'!$A$2:$B$620,2,FALSE)</f>
        <v>Dirección General De Programación Y Operaciones Del Tesoro</v>
      </c>
      <c r="C2710" s="126">
        <v>42837</v>
      </c>
      <c r="D2710" s="126" t="s">
        <v>6368</v>
      </c>
      <c r="E2710" s="127" t="s">
        <v>3</v>
      </c>
      <c r="F2710" s="127">
        <v>1492746</v>
      </c>
      <c r="G2710" s="127"/>
      <c r="H2710" s="335" t="s">
        <v>6369</v>
      </c>
      <c r="I2710" s="128">
        <v>0</v>
      </c>
      <c r="J2710" s="128">
        <v>33.409999999999997</v>
      </c>
      <c r="K2710" s="129">
        <f t="shared" si="42"/>
        <v>33.409999999999997</v>
      </c>
      <c r="L2710" s="130" t="s">
        <v>1420</v>
      </c>
    </row>
    <row r="2711" spans="1:12" ht="33.75">
      <c r="A2711" s="334" t="s">
        <v>626</v>
      </c>
      <c r="B2711" s="125" t="str">
        <f>+VLOOKUP(A2711,'[1]LISTA FILTRADO'!$A$2:$B$620,2,FALSE)</f>
        <v>Dirección General De Programación Y Operaciones Del Tesoro</v>
      </c>
      <c r="C2711" s="126">
        <v>42837</v>
      </c>
      <c r="D2711" s="126" t="s">
        <v>6370</v>
      </c>
      <c r="E2711" s="127" t="s">
        <v>3</v>
      </c>
      <c r="F2711" s="127">
        <v>1492748</v>
      </c>
      <c r="G2711" s="127"/>
      <c r="H2711" s="335" t="s">
        <v>6371</v>
      </c>
      <c r="I2711" s="128">
        <v>0</v>
      </c>
      <c r="J2711" s="128">
        <v>10.54</v>
      </c>
      <c r="K2711" s="129">
        <f t="shared" si="42"/>
        <v>10.54</v>
      </c>
      <c r="L2711" s="130" t="s">
        <v>1420</v>
      </c>
    </row>
    <row r="2712" spans="1:12" ht="33.75">
      <c r="A2712" s="334" t="s">
        <v>626</v>
      </c>
      <c r="B2712" s="125" t="str">
        <f>+VLOOKUP(A2712,'[1]LISTA FILTRADO'!$A$2:$B$620,2,FALSE)</f>
        <v>Dirección General De Programación Y Operaciones Del Tesoro</v>
      </c>
      <c r="C2712" s="126">
        <v>42837</v>
      </c>
      <c r="D2712" s="126" t="s">
        <v>6372</v>
      </c>
      <c r="E2712" s="127" t="s">
        <v>3</v>
      </c>
      <c r="F2712" s="127">
        <v>1492749</v>
      </c>
      <c r="G2712" s="127"/>
      <c r="H2712" s="335" t="s">
        <v>6373</v>
      </c>
      <c r="I2712" s="128">
        <v>0</v>
      </c>
      <c r="J2712" s="128">
        <v>16.79</v>
      </c>
      <c r="K2712" s="129">
        <f t="shared" si="42"/>
        <v>16.79</v>
      </c>
      <c r="L2712" s="130" t="s">
        <v>1420</v>
      </c>
    </row>
    <row r="2713" spans="1:12" ht="22.5">
      <c r="A2713" s="334">
        <v>86</v>
      </c>
      <c r="B2713" s="125" t="str">
        <f>+VLOOKUP(A2713,'[1]LISTA FILTRADO'!$A$2:$B$620,2,FALSE)</f>
        <v>Ministerio De Medio Ambiente Y Agua</v>
      </c>
      <c r="C2713" s="126">
        <v>42837</v>
      </c>
      <c r="D2713" s="126" t="s">
        <v>6374</v>
      </c>
      <c r="E2713" s="127" t="s">
        <v>3</v>
      </c>
      <c r="F2713" s="127">
        <v>1492750</v>
      </c>
      <c r="G2713" s="127"/>
      <c r="H2713" s="335" t="s">
        <v>6375</v>
      </c>
      <c r="I2713" s="128">
        <v>0</v>
      </c>
      <c r="J2713" s="128">
        <v>1277</v>
      </c>
      <c r="K2713" s="129">
        <f t="shared" si="42"/>
        <v>1277</v>
      </c>
      <c r="L2713" s="130" t="s">
        <v>1420</v>
      </c>
    </row>
    <row r="2714" spans="1:12" ht="33.75">
      <c r="A2714" s="334" t="s">
        <v>626</v>
      </c>
      <c r="B2714" s="125" t="str">
        <f>+VLOOKUP(A2714,'[1]LISTA FILTRADO'!$A$2:$B$620,2,FALSE)</f>
        <v>Dirección General De Programación Y Operaciones Del Tesoro</v>
      </c>
      <c r="C2714" s="126">
        <v>42837</v>
      </c>
      <c r="D2714" s="126" t="s">
        <v>6376</v>
      </c>
      <c r="E2714" s="127" t="s">
        <v>3</v>
      </c>
      <c r="F2714" s="127">
        <v>1492751</v>
      </c>
      <c r="G2714" s="127"/>
      <c r="H2714" s="335" t="s">
        <v>6377</v>
      </c>
      <c r="I2714" s="128">
        <v>0</v>
      </c>
      <c r="J2714" s="128">
        <v>1.25</v>
      </c>
      <c r="K2714" s="129">
        <f t="shared" si="42"/>
        <v>1.25</v>
      </c>
      <c r="L2714" s="130" t="s">
        <v>1420</v>
      </c>
    </row>
    <row r="2715" spans="1:12" ht="22.5">
      <c r="A2715" s="334">
        <v>86</v>
      </c>
      <c r="B2715" s="125" t="str">
        <f>+VLOOKUP(A2715,'[1]LISTA FILTRADO'!$A$2:$B$620,2,FALSE)</f>
        <v>Ministerio De Medio Ambiente Y Agua</v>
      </c>
      <c r="C2715" s="126">
        <v>42837</v>
      </c>
      <c r="D2715" s="126" t="s">
        <v>6378</v>
      </c>
      <c r="E2715" s="127" t="s">
        <v>3</v>
      </c>
      <c r="F2715" s="127">
        <v>1492752</v>
      </c>
      <c r="G2715" s="127"/>
      <c r="H2715" s="335" t="s">
        <v>6379</v>
      </c>
      <c r="I2715" s="128">
        <v>0</v>
      </c>
      <c r="J2715" s="128">
        <v>1277</v>
      </c>
      <c r="K2715" s="129">
        <f t="shared" si="42"/>
        <v>1277</v>
      </c>
      <c r="L2715" s="130" t="s">
        <v>1420</v>
      </c>
    </row>
    <row r="2716" spans="1:12" ht="33.75">
      <c r="A2716" s="334" t="s">
        <v>626</v>
      </c>
      <c r="B2716" s="125" t="str">
        <f>+VLOOKUP(A2716,'[1]LISTA FILTRADO'!$A$2:$B$620,2,FALSE)</f>
        <v>Dirección General De Programación Y Operaciones Del Tesoro</v>
      </c>
      <c r="C2716" s="126">
        <v>42837</v>
      </c>
      <c r="D2716" s="126" t="s">
        <v>6380</v>
      </c>
      <c r="E2716" s="127" t="s">
        <v>3</v>
      </c>
      <c r="F2716" s="127">
        <v>1492753</v>
      </c>
      <c r="G2716" s="127"/>
      <c r="H2716" s="335" t="s">
        <v>6381</v>
      </c>
      <c r="I2716" s="128">
        <v>0</v>
      </c>
      <c r="J2716" s="128">
        <v>50.06</v>
      </c>
      <c r="K2716" s="129">
        <f t="shared" si="42"/>
        <v>50.06</v>
      </c>
      <c r="L2716" s="130" t="s">
        <v>1420</v>
      </c>
    </row>
    <row r="2717" spans="1:12" ht="33.75">
      <c r="A2717" s="334" t="s">
        <v>626</v>
      </c>
      <c r="B2717" s="125" t="str">
        <f>+VLOOKUP(A2717,'[1]LISTA FILTRADO'!$A$2:$B$620,2,FALSE)</f>
        <v>Dirección General De Programación Y Operaciones Del Tesoro</v>
      </c>
      <c r="C2717" s="126">
        <v>42837</v>
      </c>
      <c r="D2717" s="126" t="s">
        <v>6382</v>
      </c>
      <c r="E2717" s="127" t="s">
        <v>3</v>
      </c>
      <c r="F2717" s="127">
        <v>1492754</v>
      </c>
      <c r="G2717" s="127"/>
      <c r="H2717" s="335" t="s">
        <v>6383</v>
      </c>
      <c r="I2717" s="128">
        <v>0</v>
      </c>
      <c r="J2717" s="128">
        <v>10.24</v>
      </c>
      <c r="K2717" s="129">
        <f t="shared" si="42"/>
        <v>10.24</v>
      </c>
      <c r="L2717" s="130" t="s">
        <v>1420</v>
      </c>
    </row>
    <row r="2718" spans="1:12" ht="33.75">
      <c r="A2718" s="334" t="s">
        <v>626</v>
      </c>
      <c r="B2718" s="125" t="str">
        <f>+VLOOKUP(A2718,'[1]LISTA FILTRADO'!$A$2:$B$620,2,FALSE)</f>
        <v>Dirección General De Programación Y Operaciones Del Tesoro</v>
      </c>
      <c r="C2718" s="126">
        <v>42837</v>
      </c>
      <c r="D2718" s="126" t="s">
        <v>6384</v>
      </c>
      <c r="E2718" s="127" t="s">
        <v>3</v>
      </c>
      <c r="F2718" s="127">
        <v>1492755</v>
      </c>
      <c r="G2718" s="127"/>
      <c r="H2718" s="335" t="s">
        <v>6385</v>
      </c>
      <c r="I2718" s="128">
        <v>0</v>
      </c>
      <c r="J2718" s="128">
        <v>75.59</v>
      </c>
      <c r="K2718" s="129">
        <f t="shared" si="42"/>
        <v>75.59</v>
      </c>
      <c r="L2718" s="130" t="s">
        <v>1420</v>
      </c>
    </row>
    <row r="2719" spans="1:12" ht="33.75">
      <c r="A2719" s="334" t="s">
        <v>626</v>
      </c>
      <c r="B2719" s="125" t="str">
        <f>+VLOOKUP(A2719,'[1]LISTA FILTRADO'!$A$2:$B$620,2,FALSE)</f>
        <v>Dirección General De Programación Y Operaciones Del Tesoro</v>
      </c>
      <c r="C2719" s="126">
        <v>42837</v>
      </c>
      <c r="D2719" s="126" t="s">
        <v>6386</v>
      </c>
      <c r="E2719" s="127" t="s">
        <v>3</v>
      </c>
      <c r="F2719" s="127">
        <v>1492757</v>
      </c>
      <c r="G2719" s="127"/>
      <c r="H2719" s="335" t="s">
        <v>6387</v>
      </c>
      <c r="I2719" s="128">
        <v>0</v>
      </c>
      <c r="J2719" s="128">
        <v>10.98</v>
      </c>
      <c r="K2719" s="129">
        <f t="shared" si="42"/>
        <v>10.98</v>
      </c>
      <c r="L2719" s="130" t="s">
        <v>1420</v>
      </c>
    </row>
    <row r="2720" spans="1:12" ht="33.75">
      <c r="A2720" s="334">
        <v>670</v>
      </c>
      <c r="B2720" s="125" t="str">
        <f>+VLOOKUP(A2720,'[1]LISTA FILTRADO'!$A$2:$B$620,2,FALSE)</f>
        <v>Órgano Electoral Plurinacional</v>
      </c>
      <c r="C2720" s="126">
        <v>42838</v>
      </c>
      <c r="D2720" s="126" t="s">
        <v>6388</v>
      </c>
      <c r="E2720" s="127" t="s">
        <v>3</v>
      </c>
      <c r="F2720" s="127">
        <v>1492920</v>
      </c>
      <c r="G2720" s="127"/>
      <c r="H2720" s="335" t="s">
        <v>6389</v>
      </c>
      <c r="I2720" s="128">
        <v>0</v>
      </c>
      <c r="J2720" s="128">
        <v>414</v>
      </c>
      <c r="K2720" s="129">
        <f t="shared" si="42"/>
        <v>414</v>
      </c>
      <c r="L2720" s="130" t="s">
        <v>1420</v>
      </c>
    </row>
    <row r="2721" spans="1:12" ht="33.75">
      <c r="A2721" s="334" t="s">
        <v>626</v>
      </c>
      <c r="B2721" s="125" t="str">
        <f>+VLOOKUP(A2721,'[1]LISTA FILTRADO'!$A$2:$B$620,2,FALSE)</f>
        <v>Dirección General De Programación Y Operaciones Del Tesoro</v>
      </c>
      <c r="C2721" s="126">
        <v>42838</v>
      </c>
      <c r="D2721" s="126" t="s">
        <v>6390</v>
      </c>
      <c r="E2721" s="127" t="s">
        <v>3</v>
      </c>
      <c r="F2721" s="127">
        <v>1492945</v>
      </c>
      <c r="G2721" s="127"/>
      <c r="H2721" s="335" t="s">
        <v>6391</v>
      </c>
      <c r="I2721" s="128">
        <v>0</v>
      </c>
      <c r="J2721" s="128">
        <v>1501.1</v>
      </c>
      <c r="K2721" s="129">
        <f t="shared" si="42"/>
        <v>1501.1</v>
      </c>
      <c r="L2721" s="130" t="s">
        <v>1420</v>
      </c>
    </row>
    <row r="2722" spans="1:12" ht="33.75">
      <c r="A2722" s="334" t="s">
        <v>626</v>
      </c>
      <c r="B2722" s="125" t="str">
        <f>+VLOOKUP(A2722,'[1]LISTA FILTRADO'!$A$2:$B$620,2,FALSE)</f>
        <v>Dirección General De Programación Y Operaciones Del Tesoro</v>
      </c>
      <c r="C2722" s="126">
        <v>42838</v>
      </c>
      <c r="D2722" s="126" t="s">
        <v>6392</v>
      </c>
      <c r="E2722" s="127" t="s">
        <v>3</v>
      </c>
      <c r="F2722" s="127">
        <v>1492946</v>
      </c>
      <c r="G2722" s="127"/>
      <c r="H2722" s="335" t="s">
        <v>6393</v>
      </c>
      <c r="I2722" s="128">
        <v>0</v>
      </c>
      <c r="J2722" s="128">
        <v>10439.57</v>
      </c>
      <c r="K2722" s="129">
        <f t="shared" si="42"/>
        <v>10439.57</v>
      </c>
      <c r="L2722" s="130" t="s">
        <v>1420</v>
      </c>
    </row>
    <row r="2723" spans="1:12" ht="22.5">
      <c r="A2723" s="334">
        <v>592</v>
      </c>
      <c r="B2723" s="125" t="str">
        <f>+VLOOKUP(A2723,'[1]LISTA FILTRADO'!$A$2:$B$620,2,FALSE)</f>
        <v>Empresa Estatal Boliviana De Turismo</v>
      </c>
      <c r="C2723" s="126">
        <v>42838</v>
      </c>
      <c r="D2723" s="126" t="s">
        <v>6394</v>
      </c>
      <c r="E2723" s="127" t="s">
        <v>3</v>
      </c>
      <c r="F2723" s="127">
        <v>1492956</v>
      </c>
      <c r="G2723" s="127"/>
      <c r="H2723" s="335" t="s">
        <v>6395</v>
      </c>
      <c r="I2723" s="128">
        <v>0</v>
      </c>
      <c r="J2723" s="128">
        <v>100000</v>
      </c>
      <c r="K2723" s="129">
        <f t="shared" si="42"/>
        <v>100000</v>
      </c>
      <c r="L2723" s="130" t="s">
        <v>1420</v>
      </c>
    </row>
    <row r="2724" spans="1:12" ht="33.75">
      <c r="A2724" s="334">
        <v>290</v>
      </c>
      <c r="B2724" s="125" t="str">
        <f>+VLOOKUP(A2724,'[1]LISTA FILTRADO'!$A$2:$B$620,2,FALSE)</f>
        <v>Servicio De Impuestos Nacionales</v>
      </c>
      <c r="C2724" s="126">
        <v>42838</v>
      </c>
      <c r="D2724" s="126" t="s">
        <v>6396</v>
      </c>
      <c r="E2724" s="127" t="s">
        <v>3</v>
      </c>
      <c r="F2724" s="127">
        <v>1492976</v>
      </c>
      <c r="G2724" s="127"/>
      <c r="H2724" s="335" t="s">
        <v>6397</v>
      </c>
      <c r="I2724" s="128">
        <v>0</v>
      </c>
      <c r="J2724" s="128">
        <v>3239.32</v>
      </c>
      <c r="K2724" s="129">
        <f t="shared" si="42"/>
        <v>3239.32</v>
      </c>
      <c r="L2724" s="130" t="s">
        <v>1420</v>
      </c>
    </row>
    <row r="2725" spans="1:12" ht="33.75">
      <c r="A2725" s="334">
        <v>290</v>
      </c>
      <c r="B2725" s="125" t="str">
        <f>+VLOOKUP(A2725,'[1]LISTA FILTRADO'!$A$2:$B$620,2,FALSE)</f>
        <v>Servicio De Impuestos Nacionales</v>
      </c>
      <c r="C2725" s="126">
        <v>42838</v>
      </c>
      <c r="D2725" s="126" t="s">
        <v>6398</v>
      </c>
      <c r="E2725" s="127" t="s">
        <v>3</v>
      </c>
      <c r="F2725" s="127">
        <v>1492978</v>
      </c>
      <c r="G2725" s="127"/>
      <c r="H2725" s="335" t="s">
        <v>6399</v>
      </c>
      <c r="I2725" s="128">
        <v>0</v>
      </c>
      <c r="J2725" s="128">
        <v>2</v>
      </c>
      <c r="K2725" s="129">
        <f t="shared" si="42"/>
        <v>2</v>
      </c>
      <c r="L2725" s="130" t="s">
        <v>1420</v>
      </c>
    </row>
    <row r="2726" spans="1:12" ht="33.75">
      <c r="A2726" s="334">
        <v>290</v>
      </c>
      <c r="B2726" s="125" t="str">
        <f>+VLOOKUP(A2726,'[1]LISTA FILTRADO'!$A$2:$B$620,2,FALSE)</f>
        <v>Servicio De Impuestos Nacionales</v>
      </c>
      <c r="C2726" s="126">
        <v>42838</v>
      </c>
      <c r="D2726" s="126" t="s">
        <v>6400</v>
      </c>
      <c r="E2726" s="127" t="s">
        <v>3</v>
      </c>
      <c r="F2726" s="127">
        <v>1492980</v>
      </c>
      <c r="G2726" s="127"/>
      <c r="H2726" s="335" t="s">
        <v>6401</v>
      </c>
      <c r="I2726" s="128">
        <v>0</v>
      </c>
      <c r="J2726" s="128">
        <v>2973.93</v>
      </c>
      <c r="K2726" s="129">
        <f t="shared" si="42"/>
        <v>2973.93</v>
      </c>
      <c r="L2726" s="130" t="s">
        <v>1420</v>
      </c>
    </row>
    <row r="2727" spans="1:12" ht="33.75">
      <c r="A2727" s="334">
        <v>290</v>
      </c>
      <c r="B2727" s="125" t="str">
        <f>+VLOOKUP(A2727,'[1]LISTA FILTRADO'!$A$2:$B$620,2,FALSE)</f>
        <v>Servicio De Impuestos Nacionales</v>
      </c>
      <c r="C2727" s="126">
        <v>42838</v>
      </c>
      <c r="D2727" s="126" t="s">
        <v>6402</v>
      </c>
      <c r="E2727" s="127" t="s">
        <v>3</v>
      </c>
      <c r="F2727" s="127">
        <v>1492982</v>
      </c>
      <c r="G2727" s="127"/>
      <c r="H2727" s="335" t="s">
        <v>6403</v>
      </c>
      <c r="I2727" s="128">
        <v>0</v>
      </c>
      <c r="J2727" s="128">
        <v>29.76</v>
      </c>
      <c r="K2727" s="129">
        <f t="shared" si="42"/>
        <v>29.76</v>
      </c>
      <c r="L2727" s="130" t="s">
        <v>1420</v>
      </c>
    </row>
    <row r="2728" spans="1:12" ht="33.75">
      <c r="A2728" s="334">
        <v>290</v>
      </c>
      <c r="B2728" s="125" t="str">
        <f>+VLOOKUP(A2728,'[1]LISTA FILTRADO'!$A$2:$B$620,2,FALSE)</f>
        <v>Servicio De Impuestos Nacionales</v>
      </c>
      <c r="C2728" s="126">
        <v>42838</v>
      </c>
      <c r="D2728" s="126" t="s">
        <v>6404</v>
      </c>
      <c r="E2728" s="127" t="s">
        <v>3</v>
      </c>
      <c r="F2728" s="127">
        <v>1492983</v>
      </c>
      <c r="G2728" s="127"/>
      <c r="H2728" s="335" t="s">
        <v>6405</v>
      </c>
      <c r="I2728" s="128">
        <v>0</v>
      </c>
      <c r="J2728" s="128">
        <v>1463</v>
      </c>
      <c r="K2728" s="129">
        <f t="shared" si="42"/>
        <v>1463</v>
      </c>
      <c r="L2728" s="130" t="s">
        <v>1420</v>
      </c>
    </row>
    <row r="2729" spans="1:12" ht="33.75">
      <c r="A2729" s="334">
        <v>290</v>
      </c>
      <c r="B2729" s="125" t="str">
        <f>+VLOOKUP(A2729,'[1]LISTA FILTRADO'!$A$2:$B$620,2,FALSE)</f>
        <v>Servicio De Impuestos Nacionales</v>
      </c>
      <c r="C2729" s="126">
        <v>42838</v>
      </c>
      <c r="D2729" s="126" t="s">
        <v>6406</v>
      </c>
      <c r="E2729" s="127" t="s">
        <v>3</v>
      </c>
      <c r="F2729" s="127">
        <v>1492984</v>
      </c>
      <c r="G2729" s="127"/>
      <c r="H2729" s="335" t="s">
        <v>6407</v>
      </c>
      <c r="I2729" s="128">
        <v>0</v>
      </c>
      <c r="J2729" s="128">
        <v>742</v>
      </c>
      <c r="K2729" s="129">
        <f t="shared" si="42"/>
        <v>742</v>
      </c>
      <c r="L2729" s="130" t="s">
        <v>1420</v>
      </c>
    </row>
    <row r="2730" spans="1:12" ht="33.75">
      <c r="A2730" s="334">
        <v>290</v>
      </c>
      <c r="B2730" s="125" t="str">
        <f>+VLOOKUP(A2730,'[1]LISTA FILTRADO'!$A$2:$B$620,2,FALSE)</f>
        <v>Servicio De Impuestos Nacionales</v>
      </c>
      <c r="C2730" s="126">
        <v>42838</v>
      </c>
      <c r="D2730" s="126" t="s">
        <v>6408</v>
      </c>
      <c r="E2730" s="127" t="s">
        <v>3</v>
      </c>
      <c r="F2730" s="127">
        <v>1492985</v>
      </c>
      <c r="G2730" s="127"/>
      <c r="H2730" s="335" t="s">
        <v>6409</v>
      </c>
      <c r="I2730" s="128">
        <v>0</v>
      </c>
      <c r="J2730" s="128">
        <v>1044</v>
      </c>
      <c r="K2730" s="129">
        <f t="shared" si="42"/>
        <v>1044</v>
      </c>
      <c r="L2730" s="130" t="s">
        <v>1420</v>
      </c>
    </row>
    <row r="2731" spans="1:12" ht="33.75">
      <c r="A2731" s="334" t="s">
        <v>626</v>
      </c>
      <c r="B2731" s="125" t="str">
        <f>+VLOOKUP(A2731,'[1]LISTA FILTRADO'!$A$2:$B$620,2,FALSE)</f>
        <v>Dirección General De Programación Y Operaciones Del Tesoro</v>
      </c>
      <c r="C2731" s="126">
        <v>42838</v>
      </c>
      <c r="D2731" s="126" t="s">
        <v>6410</v>
      </c>
      <c r="E2731" s="127" t="s">
        <v>3</v>
      </c>
      <c r="F2731" s="127">
        <v>1492921</v>
      </c>
      <c r="G2731" s="127"/>
      <c r="H2731" s="335" t="s">
        <v>6411</v>
      </c>
      <c r="I2731" s="128">
        <v>0</v>
      </c>
      <c r="J2731" s="128">
        <v>3309.74</v>
      </c>
      <c r="K2731" s="129">
        <f t="shared" si="42"/>
        <v>3309.74</v>
      </c>
      <c r="L2731" s="130" t="s">
        <v>1420</v>
      </c>
    </row>
    <row r="2732" spans="1:12" ht="33.75">
      <c r="A2732" s="334" t="s">
        <v>626</v>
      </c>
      <c r="B2732" s="125" t="str">
        <f>+VLOOKUP(A2732,'[1]LISTA FILTRADO'!$A$2:$B$620,2,FALSE)</f>
        <v>Dirección General De Programación Y Operaciones Del Tesoro</v>
      </c>
      <c r="C2732" s="126">
        <v>42838</v>
      </c>
      <c r="D2732" s="126" t="s">
        <v>6412</v>
      </c>
      <c r="E2732" s="127" t="s">
        <v>3</v>
      </c>
      <c r="F2732" s="127">
        <v>1492961</v>
      </c>
      <c r="G2732" s="127"/>
      <c r="H2732" s="335" t="s">
        <v>6413</v>
      </c>
      <c r="I2732" s="128">
        <v>0</v>
      </c>
      <c r="J2732" s="128">
        <v>5000</v>
      </c>
      <c r="K2732" s="129">
        <f t="shared" si="42"/>
        <v>5000</v>
      </c>
      <c r="L2732" s="130" t="s">
        <v>1420</v>
      </c>
    </row>
    <row r="2733" spans="1:12" ht="33.75">
      <c r="A2733" s="334" t="s">
        <v>626</v>
      </c>
      <c r="B2733" s="125" t="str">
        <f>+VLOOKUP(A2733,'[1]LISTA FILTRADO'!$A$2:$B$620,2,FALSE)</f>
        <v>Dirección General De Programación Y Operaciones Del Tesoro</v>
      </c>
      <c r="C2733" s="126">
        <v>42838</v>
      </c>
      <c r="D2733" s="126" t="s">
        <v>6414</v>
      </c>
      <c r="E2733" s="127" t="s">
        <v>3</v>
      </c>
      <c r="F2733" s="127">
        <v>1492987</v>
      </c>
      <c r="G2733" s="127"/>
      <c r="H2733" s="335" t="s">
        <v>6415</v>
      </c>
      <c r="I2733" s="128">
        <v>0</v>
      </c>
      <c r="J2733" s="128">
        <v>1.8</v>
      </c>
      <c r="K2733" s="129">
        <f t="shared" si="42"/>
        <v>1.8</v>
      </c>
      <c r="L2733" s="130" t="s">
        <v>1420</v>
      </c>
    </row>
    <row r="2734" spans="1:12" ht="33.75">
      <c r="A2734" s="334" t="s">
        <v>626</v>
      </c>
      <c r="B2734" s="125" t="str">
        <f>+VLOOKUP(A2734,'[1]LISTA FILTRADO'!$A$2:$B$620,2,FALSE)</f>
        <v>Dirección General De Programación Y Operaciones Del Tesoro</v>
      </c>
      <c r="C2734" s="126">
        <v>42838</v>
      </c>
      <c r="D2734" s="126" t="s">
        <v>6416</v>
      </c>
      <c r="E2734" s="127" t="s">
        <v>3</v>
      </c>
      <c r="F2734" s="127">
        <v>1492989</v>
      </c>
      <c r="G2734" s="127"/>
      <c r="H2734" s="335" t="s">
        <v>6417</v>
      </c>
      <c r="I2734" s="128">
        <v>0</v>
      </c>
      <c r="J2734" s="128">
        <v>370</v>
      </c>
      <c r="K2734" s="129">
        <f t="shared" si="42"/>
        <v>370</v>
      </c>
      <c r="L2734" s="130" t="s">
        <v>1420</v>
      </c>
    </row>
    <row r="2735" spans="1:12" ht="33.75">
      <c r="A2735" s="334" t="s">
        <v>626</v>
      </c>
      <c r="B2735" s="125" t="str">
        <f>+VLOOKUP(A2735,'[1]LISTA FILTRADO'!$A$2:$B$620,2,FALSE)</f>
        <v>Dirección General De Programación Y Operaciones Del Tesoro</v>
      </c>
      <c r="C2735" s="126">
        <v>42838</v>
      </c>
      <c r="D2735" s="126" t="s">
        <v>6418</v>
      </c>
      <c r="E2735" s="127" t="s">
        <v>3</v>
      </c>
      <c r="F2735" s="127">
        <v>1492991</v>
      </c>
      <c r="G2735" s="127"/>
      <c r="H2735" s="335" t="s">
        <v>6419</v>
      </c>
      <c r="I2735" s="128">
        <v>0</v>
      </c>
      <c r="J2735" s="128">
        <v>370</v>
      </c>
      <c r="K2735" s="129">
        <f t="shared" si="42"/>
        <v>370</v>
      </c>
      <c r="L2735" s="130" t="s">
        <v>1420</v>
      </c>
    </row>
    <row r="2736" spans="1:12" ht="33.75">
      <c r="A2736" s="334" t="s">
        <v>626</v>
      </c>
      <c r="B2736" s="125" t="str">
        <f>+VLOOKUP(A2736,'[1]LISTA FILTRADO'!$A$2:$B$620,2,FALSE)</f>
        <v>Dirección General De Programación Y Operaciones Del Tesoro</v>
      </c>
      <c r="C2736" s="126">
        <v>42838</v>
      </c>
      <c r="D2736" s="126" t="s">
        <v>6421</v>
      </c>
      <c r="E2736" s="127" t="s">
        <v>3</v>
      </c>
      <c r="F2736" s="127">
        <v>1492993</v>
      </c>
      <c r="G2736" s="127"/>
      <c r="H2736" s="335" t="s">
        <v>6422</v>
      </c>
      <c r="I2736" s="128">
        <v>0</v>
      </c>
      <c r="J2736" s="128">
        <v>370</v>
      </c>
      <c r="K2736" s="129">
        <f t="shared" si="42"/>
        <v>370</v>
      </c>
      <c r="L2736" s="130" t="s">
        <v>1420</v>
      </c>
    </row>
    <row r="2737" spans="1:12" ht="33.75">
      <c r="A2737" s="334" t="s">
        <v>626</v>
      </c>
      <c r="B2737" s="125" t="str">
        <f>+VLOOKUP(A2737,'[1]LISTA FILTRADO'!$A$2:$B$620,2,FALSE)</f>
        <v>Dirección General De Programación Y Operaciones Del Tesoro</v>
      </c>
      <c r="C2737" s="126">
        <v>42838</v>
      </c>
      <c r="D2737" s="126" t="s">
        <v>6423</v>
      </c>
      <c r="E2737" s="127" t="s">
        <v>3</v>
      </c>
      <c r="F2737" s="127">
        <v>1492995</v>
      </c>
      <c r="G2737" s="127"/>
      <c r="H2737" s="335" t="s">
        <v>6424</v>
      </c>
      <c r="I2737" s="128">
        <v>0</v>
      </c>
      <c r="J2737" s="128">
        <v>370</v>
      </c>
      <c r="K2737" s="129">
        <f t="shared" si="42"/>
        <v>370</v>
      </c>
      <c r="L2737" s="130" t="s">
        <v>1420</v>
      </c>
    </row>
    <row r="2738" spans="1:12" ht="33.75">
      <c r="A2738" s="334" t="s">
        <v>626</v>
      </c>
      <c r="B2738" s="125" t="str">
        <f>+VLOOKUP(A2738,'[1]LISTA FILTRADO'!$A$2:$B$620,2,FALSE)</f>
        <v>Dirección General De Programación Y Operaciones Del Tesoro</v>
      </c>
      <c r="C2738" s="126">
        <v>42838</v>
      </c>
      <c r="D2738" s="126" t="s">
        <v>6425</v>
      </c>
      <c r="E2738" s="127" t="s">
        <v>3</v>
      </c>
      <c r="F2738" s="127">
        <v>1492999</v>
      </c>
      <c r="G2738" s="127"/>
      <c r="H2738" s="335" t="s">
        <v>6426</v>
      </c>
      <c r="I2738" s="128">
        <v>0</v>
      </c>
      <c r="J2738" s="128">
        <v>371</v>
      </c>
      <c r="K2738" s="129">
        <f t="shared" si="42"/>
        <v>371</v>
      </c>
      <c r="L2738" s="130" t="s">
        <v>1420</v>
      </c>
    </row>
    <row r="2739" spans="1:12" ht="33.75">
      <c r="A2739" s="334">
        <v>591</v>
      </c>
      <c r="B2739" s="125" t="str">
        <f>+VLOOKUP(A2739,'[1]LISTA FILTRADO'!$A$2:$B$620,2,FALSE)</f>
        <v>Empresa Estatal De Transporte Por Cable Mi Teleférico</v>
      </c>
      <c r="C2739" s="126">
        <v>42838</v>
      </c>
      <c r="D2739" s="126" t="s">
        <v>6427</v>
      </c>
      <c r="E2739" s="127" t="s">
        <v>3</v>
      </c>
      <c r="F2739" s="127">
        <v>1493007</v>
      </c>
      <c r="G2739" s="127"/>
      <c r="H2739" s="335" t="s">
        <v>6428</v>
      </c>
      <c r="I2739" s="128">
        <v>0</v>
      </c>
      <c r="J2739" s="128">
        <v>95</v>
      </c>
      <c r="K2739" s="129">
        <f t="shared" si="42"/>
        <v>95</v>
      </c>
      <c r="L2739" s="130" t="s">
        <v>1420</v>
      </c>
    </row>
    <row r="2740" spans="1:12" ht="33.75">
      <c r="A2740" s="334" t="s">
        <v>626</v>
      </c>
      <c r="B2740" s="125" t="str">
        <f>+VLOOKUP(A2740,'[1]LISTA FILTRADO'!$A$2:$B$620,2,FALSE)</f>
        <v>Dirección General De Programación Y Operaciones Del Tesoro</v>
      </c>
      <c r="C2740" s="126">
        <v>42838</v>
      </c>
      <c r="D2740" s="126" t="s">
        <v>6429</v>
      </c>
      <c r="E2740" s="127" t="s">
        <v>3</v>
      </c>
      <c r="F2740" s="127">
        <v>1493009</v>
      </c>
      <c r="G2740" s="127"/>
      <c r="H2740" s="335" t="s">
        <v>6430</v>
      </c>
      <c r="I2740" s="128">
        <v>0</v>
      </c>
      <c r="J2740" s="128">
        <v>550</v>
      </c>
      <c r="K2740" s="129">
        <f t="shared" si="42"/>
        <v>550</v>
      </c>
      <c r="L2740" s="130" t="s">
        <v>1420</v>
      </c>
    </row>
    <row r="2741" spans="1:12" ht="22.5">
      <c r="A2741" s="334">
        <v>291</v>
      </c>
      <c r="B2741" s="125" t="str">
        <f>+VLOOKUP(A2741,'[1]LISTA FILTRADO'!$A$2:$B$620,2,FALSE)</f>
        <v>Administradora Boliviana De Carreteras</v>
      </c>
      <c r="C2741" s="126">
        <v>42838</v>
      </c>
      <c r="D2741" s="126" t="s">
        <v>6431</v>
      </c>
      <c r="E2741" s="127" t="s">
        <v>3</v>
      </c>
      <c r="F2741" s="127">
        <v>1493030</v>
      </c>
      <c r="G2741" s="127"/>
      <c r="H2741" s="335" t="s">
        <v>6432</v>
      </c>
      <c r="I2741" s="128">
        <v>0</v>
      </c>
      <c r="J2741" s="128">
        <v>5.41</v>
      </c>
      <c r="K2741" s="129">
        <f t="shared" si="42"/>
        <v>5.41</v>
      </c>
      <c r="L2741" s="130" t="s">
        <v>1420</v>
      </c>
    </row>
    <row r="2742" spans="1:12" ht="33.75">
      <c r="A2742" s="334" t="s">
        <v>626</v>
      </c>
      <c r="B2742" s="125" t="str">
        <f>+VLOOKUP(A2742,'[1]LISTA FILTRADO'!$A$2:$B$620,2,FALSE)</f>
        <v>Dirección General De Programación Y Operaciones Del Tesoro</v>
      </c>
      <c r="C2742" s="126">
        <v>42838</v>
      </c>
      <c r="D2742" s="126" t="s">
        <v>6433</v>
      </c>
      <c r="E2742" s="127" t="s">
        <v>3</v>
      </c>
      <c r="F2742" s="127">
        <v>1493045</v>
      </c>
      <c r="G2742" s="127"/>
      <c r="H2742" s="335" t="s">
        <v>6434</v>
      </c>
      <c r="I2742" s="128">
        <v>0</v>
      </c>
      <c r="J2742" s="128">
        <v>25</v>
      </c>
      <c r="K2742" s="129">
        <f t="shared" si="42"/>
        <v>25</v>
      </c>
      <c r="L2742" s="130" t="s">
        <v>1420</v>
      </c>
    </row>
    <row r="2743" spans="1:12" ht="22.5">
      <c r="A2743" s="334">
        <v>290</v>
      </c>
      <c r="B2743" s="125" t="str">
        <f>+VLOOKUP(A2743,'[1]LISTA FILTRADO'!$A$2:$B$620,2,FALSE)</f>
        <v>Servicio De Impuestos Nacionales</v>
      </c>
      <c r="C2743" s="126">
        <v>42838</v>
      </c>
      <c r="D2743" s="126" t="s">
        <v>6435</v>
      </c>
      <c r="E2743" s="127" t="s">
        <v>3</v>
      </c>
      <c r="F2743" s="127">
        <v>1493064</v>
      </c>
      <c r="G2743" s="127"/>
      <c r="H2743" s="335" t="s">
        <v>6436</v>
      </c>
      <c r="I2743" s="128">
        <v>0</v>
      </c>
      <c r="J2743" s="128">
        <v>12</v>
      </c>
      <c r="K2743" s="129">
        <f t="shared" si="42"/>
        <v>12</v>
      </c>
      <c r="L2743" s="130" t="s">
        <v>1420</v>
      </c>
    </row>
    <row r="2744" spans="1:12" ht="33.75">
      <c r="A2744" s="334">
        <v>574</v>
      </c>
      <c r="B2744" s="125" t="str">
        <f>+VLOOKUP(A2744,'[1]LISTA FILTRADO'!$A$2:$B$620,2,FALSE)</f>
        <v>Lácteos De Bolivia</v>
      </c>
      <c r="C2744" s="126">
        <v>42842</v>
      </c>
      <c r="D2744" s="126" t="s">
        <v>6437</v>
      </c>
      <c r="E2744" s="127" t="s">
        <v>3</v>
      </c>
      <c r="F2744" s="127">
        <v>1493203</v>
      </c>
      <c r="G2744" s="127"/>
      <c r="H2744" s="335" t="s">
        <v>6438</v>
      </c>
      <c r="I2744" s="128">
        <v>0</v>
      </c>
      <c r="J2744" s="128">
        <v>695</v>
      </c>
      <c r="K2744" s="129">
        <f t="shared" si="42"/>
        <v>695</v>
      </c>
      <c r="L2744" s="130" t="s">
        <v>1420</v>
      </c>
    </row>
    <row r="2745" spans="1:12" ht="33.75">
      <c r="A2745" s="334">
        <v>291</v>
      </c>
      <c r="B2745" s="125" t="str">
        <f>+VLOOKUP(A2745,'[1]LISTA FILTRADO'!$A$2:$B$620,2,FALSE)</f>
        <v>Administradora Boliviana De Carreteras</v>
      </c>
      <c r="C2745" s="126">
        <v>42842</v>
      </c>
      <c r="D2745" s="126" t="s">
        <v>6439</v>
      </c>
      <c r="E2745" s="127" t="s">
        <v>3</v>
      </c>
      <c r="F2745" s="127">
        <v>1493231</v>
      </c>
      <c r="G2745" s="127"/>
      <c r="H2745" s="335" t="s">
        <v>6440</v>
      </c>
      <c r="I2745" s="128">
        <v>0</v>
      </c>
      <c r="J2745" s="128">
        <v>15000</v>
      </c>
      <c r="K2745" s="129">
        <f t="shared" si="42"/>
        <v>15000</v>
      </c>
      <c r="L2745" s="130" t="s">
        <v>1420</v>
      </c>
    </row>
    <row r="2746" spans="1:12" ht="33.75">
      <c r="A2746" s="334">
        <v>290</v>
      </c>
      <c r="B2746" s="125" t="str">
        <f>+VLOOKUP(A2746,'[1]LISTA FILTRADO'!$A$2:$B$620,2,FALSE)</f>
        <v>Servicio De Impuestos Nacionales</v>
      </c>
      <c r="C2746" s="126">
        <v>42842</v>
      </c>
      <c r="D2746" s="126" t="s">
        <v>6441</v>
      </c>
      <c r="E2746" s="127" t="s">
        <v>3</v>
      </c>
      <c r="F2746" s="127">
        <v>1493232</v>
      </c>
      <c r="G2746" s="127"/>
      <c r="H2746" s="335" t="s">
        <v>6442</v>
      </c>
      <c r="I2746" s="128">
        <v>0</v>
      </c>
      <c r="J2746" s="128">
        <v>11655.3</v>
      </c>
      <c r="K2746" s="129">
        <f t="shared" si="42"/>
        <v>11655.3</v>
      </c>
      <c r="L2746" s="130" t="s">
        <v>1420</v>
      </c>
    </row>
    <row r="2747" spans="1:12" ht="33.75">
      <c r="A2747" s="334">
        <v>291</v>
      </c>
      <c r="B2747" s="125" t="str">
        <f>+VLOOKUP(A2747,'[1]LISTA FILTRADO'!$A$2:$B$620,2,FALSE)</f>
        <v>Administradora Boliviana De Carreteras</v>
      </c>
      <c r="C2747" s="126">
        <v>42842</v>
      </c>
      <c r="D2747" s="126" t="s">
        <v>6443</v>
      </c>
      <c r="E2747" s="127" t="s">
        <v>3</v>
      </c>
      <c r="F2747" s="127">
        <v>1493234</v>
      </c>
      <c r="G2747" s="127"/>
      <c r="H2747" s="335" t="s">
        <v>6444</v>
      </c>
      <c r="I2747" s="128">
        <v>0</v>
      </c>
      <c r="J2747" s="128">
        <v>139200</v>
      </c>
      <c r="K2747" s="129">
        <f t="shared" si="42"/>
        <v>139200</v>
      </c>
      <c r="L2747" s="130" t="s">
        <v>1420</v>
      </c>
    </row>
    <row r="2748" spans="1:12" ht="33.75">
      <c r="A2748" s="334">
        <v>291</v>
      </c>
      <c r="B2748" s="125" t="str">
        <f>+VLOOKUP(A2748,'[1]LISTA FILTRADO'!$A$2:$B$620,2,FALSE)</f>
        <v>Administradora Boliviana De Carreteras</v>
      </c>
      <c r="C2748" s="126">
        <v>42842</v>
      </c>
      <c r="D2748" s="126" t="s">
        <v>6445</v>
      </c>
      <c r="E2748" s="127" t="s">
        <v>3</v>
      </c>
      <c r="F2748" s="127">
        <v>1493235</v>
      </c>
      <c r="G2748" s="127"/>
      <c r="H2748" s="335" t="s">
        <v>6446</v>
      </c>
      <c r="I2748" s="128">
        <v>0</v>
      </c>
      <c r="J2748" s="128">
        <v>28000</v>
      </c>
      <c r="K2748" s="129">
        <f t="shared" si="42"/>
        <v>28000</v>
      </c>
      <c r="L2748" s="130" t="s">
        <v>1420</v>
      </c>
    </row>
    <row r="2749" spans="1:12" ht="33.75">
      <c r="A2749" s="334" t="s">
        <v>633</v>
      </c>
      <c r="B2749" s="125" t="str">
        <f>+VLOOKUP(A2749,'[1]LISTA FILTRADO'!$A$2:$B$620,2,FALSE)</f>
        <v>Acreedores</v>
      </c>
      <c r="C2749" s="126">
        <v>42842</v>
      </c>
      <c r="D2749" s="126" t="s">
        <v>6447</v>
      </c>
      <c r="E2749" s="127" t="s">
        <v>3</v>
      </c>
      <c r="F2749" s="127">
        <v>1493236</v>
      </c>
      <c r="G2749" s="127"/>
      <c r="H2749" s="335" t="s">
        <v>6448</v>
      </c>
      <c r="I2749" s="128">
        <v>0</v>
      </c>
      <c r="J2749" s="128">
        <v>153031.34</v>
      </c>
      <c r="K2749" s="129">
        <f t="shared" si="42"/>
        <v>153031.34</v>
      </c>
      <c r="L2749" s="130" t="s">
        <v>1420</v>
      </c>
    </row>
    <row r="2750" spans="1:12" ht="33.75">
      <c r="A2750" s="334">
        <v>291</v>
      </c>
      <c r="B2750" s="125" t="str">
        <f>+VLOOKUP(A2750,'[1]LISTA FILTRADO'!$A$2:$B$620,2,FALSE)</f>
        <v>Administradora Boliviana De Carreteras</v>
      </c>
      <c r="C2750" s="126">
        <v>42842</v>
      </c>
      <c r="D2750" s="126" t="s">
        <v>6449</v>
      </c>
      <c r="E2750" s="127" t="s">
        <v>3</v>
      </c>
      <c r="F2750" s="127">
        <v>1493238</v>
      </c>
      <c r="G2750" s="127"/>
      <c r="H2750" s="335" t="s">
        <v>6450</v>
      </c>
      <c r="I2750" s="128">
        <v>0</v>
      </c>
      <c r="J2750" s="128">
        <v>51000</v>
      </c>
      <c r="K2750" s="129">
        <f t="shared" si="42"/>
        <v>51000</v>
      </c>
      <c r="L2750" s="130" t="s">
        <v>1420</v>
      </c>
    </row>
    <row r="2751" spans="1:12" ht="33.75">
      <c r="A2751" s="334">
        <v>291</v>
      </c>
      <c r="B2751" s="125" t="str">
        <f>+VLOOKUP(A2751,'[1]LISTA FILTRADO'!$A$2:$B$620,2,FALSE)</f>
        <v>Administradora Boliviana De Carreteras</v>
      </c>
      <c r="C2751" s="126">
        <v>42842</v>
      </c>
      <c r="D2751" s="126" t="s">
        <v>6451</v>
      </c>
      <c r="E2751" s="127" t="s">
        <v>3</v>
      </c>
      <c r="F2751" s="127">
        <v>1493239</v>
      </c>
      <c r="G2751" s="127"/>
      <c r="H2751" s="335" t="s">
        <v>6452</v>
      </c>
      <c r="I2751" s="128">
        <v>0</v>
      </c>
      <c r="J2751" s="128">
        <v>112000</v>
      </c>
      <c r="K2751" s="129">
        <f t="shared" si="42"/>
        <v>112000</v>
      </c>
      <c r="L2751" s="130" t="s">
        <v>1420</v>
      </c>
    </row>
    <row r="2752" spans="1:12" ht="33.75">
      <c r="A2752" s="334">
        <v>291</v>
      </c>
      <c r="B2752" s="125" t="str">
        <f>+VLOOKUP(A2752,'[1]LISTA FILTRADO'!$A$2:$B$620,2,FALSE)</f>
        <v>Administradora Boliviana De Carreteras</v>
      </c>
      <c r="C2752" s="126">
        <v>42842</v>
      </c>
      <c r="D2752" s="126" t="s">
        <v>6453</v>
      </c>
      <c r="E2752" s="127" t="s">
        <v>3</v>
      </c>
      <c r="F2752" s="127">
        <v>1493240</v>
      </c>
      <c r="G2752" s="127"/>
      <c r="H2752" s="335" t="s">
        <v>6454</v>
      </c>
      <c r="I2752" s="128">
        <v>0</v>
      </c>
      <c r="J2752" s="128">
        <v>25000</v>
      </c>
      <c r="K2752" s="129">
        <f t="shared" si="42"/>
        <v>25000</v>
      </c>
      <c r="L2752" s="130" t="s">
        <v>1420</v>
      </c>
    </row>
    <row r="2753" spans="1:12" ht="33.75">
      <c r="A2753" s="334" t="s">
        <v>626</v>
      </c>
      <c r="B2753" s="125" t="str">
        <f>+VLOOKUP(A2753,'[1]LISTA FILTRADO'!$A$2:$B$620,2,FALSE)</f>
        <v>Dirección General De Programación Y Operaciones Del Tesoro</v>
      </c>
      <c r="C2753" s="126">
        <v>42842</v>
      </c>
      <c r="D2753" s="126" t="s">
        <v>6455</v>
      </c>
      <c r="E2753" s="127" t="s">
        <v>3</v>
      </c>
      <c r="F2753" s="127">
        <v>1493304</v>
      </c>
      <c r="G2753" s="127"/>
      <c r="H2753" s="335" t="s">
        <v>6456</v>
      </c>
      <c r="I2753" s="128">
        <v>0</v>
      </c>
      <c r="J2753" s="128">
        <v>6252</v>
      </c>
      <c r="K2753" s="129">
        <f t="shared" si="42"/>
        <v>6252</v>
      </c>
      <c r="L2753" s="130" t="s">
        <v>1420</v>
      </c>
    </row>
    <row r="2754" spans="1:12" ht="33.75">
      <c r="A2754" s="334" t="s">
        <v>626</v>
      </c>
      <c r="B2754" s="125" t="str">
        <f>+VLOOKUP(A2754,'[1]LISTA FILTRADO'!$A$2:$B$620,2,FALSE)</f>
        <v>Dirección General De Programación Y Operaciones Del Tesoro</v>
      </c>
      <c r="C2754" s="126">
        <v>42842</v>
      </c>
      <c r="D2754" s="126" t="s">
        <v>6457</v>
      </c>
      <c r="E2754" s="127" t="s">
        <v>3</v>
      </c>
      <c r="F2754" s="127">
        <v>1493307</v>
      </c>
      <c r="G2754" s="127"/>
      <c r="H2754" s="335" t="s">
        <v>6458</v>
      </c>
      <c r="I2754" s="128">
        <v>0</v>
      </c>
      <c r="J2754" s="128">
        <v>3574</v>
      </c>
      <c r="K2754" s="129">
        <f t="shared" si="42"/>
        <v>3574</v>
      </c>
      <c r="L2754" s="130" t="s">
        <v>1420</v>
      </c>
    </row>
    <row r="2755" spans="1:12" ht="33.75">
      <c r="A2755" s="334">
        <v>86</v>
      </c>
      <c r="B2755" s="125" t="str">
        <f>+VLOOKUP(A2755,'[1]LISTA FILTRADO'!$A$2:$B$620,2,FALSE)</f>
        <v>Ministerio De Medio Ambiente Y Agua</v>
      </c>
      <c r="C2755" s="126">
        <v>42842</v>
      </c>
      <c r="D2755" s="126" t="s">
        <v>6459</v>
      </c>
      <c r="E2755" s="127" t="s">
        <v>3</v>
      </c>
      <c r="F2755" s="127">
        <v>1493377</v>
      </c>
      <c r="G2755" s="127"/>
      <c r="H2755" s="335" t="s">
        <v>6460</v>
      </c>
      <c r="I2755" s="128">
        <v>0</v>
      </c>
      <c r="J2755" s="128">
        <v>41966.25</v>
      </c>
      <c r="K2755" s="129">
        <f t="shared" si="42"/>
        <v>41966.25</v>
      </c>
      <c r="L2755" s="130" t="s">
        <v>1420</v>
      </c>
    </row>
    <row r="2756" spans="1:12" ht="33.75">
      <c r="A2756" s="334" t="s">
        <v>626</v>
      </c>
      <c r="B2756" s="125" t="str">
        <f>+VLOOKUP(A2756,'[1]LISTA FILTRADO'!$A$2:$B$620,2,FALSE)</f>
        <v>Dirección General De Programación Y Operaciones Del Tesoro</v>
      </c>
      <c r="C2756" s="126">
        <v>42842</v>
      </c>
      <c r="D2756" s="126" t="s">
        <v>6461</v>
      </c>
      <c r="E2756" s="127" t="s">
        <v>3</v>
      </c>
      <c r="F2756" s="127">
        <v>1493272</v>
      </c>
      <c r="G2756" s="127"/>
      <c r="H2756" s="335" t="s">
        <v>6462</v>
      </c>
      <c r="I2756" s="128">
        <v>0</v>
      </c>
      <c r="J2756" s="128">
        <v>828.96</v>
      </c>
      <c r="K2756" s="129">
        <f t="shared" si="42"/>
        <v>828.96</v>
      </c>
      <c r="L2756" s="130" t="s">
        <v>1420</v>
      </c>
    </row>
    <row r="2757" spans="1:12" ht="33.75">
      <c r="A2757" s="334">
        <v>591</v>
      </c>
      <c r="B2757" s="125" t="str">
        <f>+VLOOKUP(A2757,'[1]LISTA FILTRADO'!$A$2:$B$620,2,FALSE)</f>
        <v>Empresa Estatal De Transporte Por Cable Mi Teleférico</v>
      </c>
      <c r="C2757" s="126">
        <v>42842</v>
      </c>
      <c r="D2757" s="126" t="s">
        <v>6463</v>
      </c>
      <c r="E2757" s="127" t="s">
        <v>3</v>
      </c>
      <c r="F2757" s="127">
        <v>1493277</v>
      </c>
      <c r="G2757" s="127"/>
      <c r="H2757" s="335" t="s">
        <v>6464</v>
      </c>
      <c r="I2757" s="128">
        <v>0</v>
      </c>
      <c r="J2757" s="128">
        <v>95</v>
      </c>
      <c r="K2757" s="129">
        <f t="shared" si="42"/>
        <v>95</v>
      </c>
      <c r="L2757" s="130" t="s">
        <v>1420</v>
      </c>
    </row>
    <row r="2758" spans="1:12" ht="22.5">
      <c r="A2758" s="334">
        <v>86</v>
      </c>
      <c r="B2758" s="125" t="str">
        <f>+VLOOKUP(A2758,'[1]LISTA FILTRADO'!$A$2:$B$620,2,FALSE)</f>
        <v>Ministerio De Medio Ambiente Y Agua</v>
      </c>
      <c r="C2758" s="126">
        <v>42842</v>
      </c>
      <c r="D2758" s="126" t="s">
        <v>6465</v>
      </c>
      <c r="E2758" s="127" t="s">
        <v>3</v>
      </c>
      <c r="F2758" s="127">
        <v>1493284</v>
      </c>
      <c r="G2758" s="127"/>
      <c r="H2758" s="335" t="s">
        <v>6466</v>
      </c>
      <c r="I2758" s="128">
        <v>0</v>
      </c>
      <c r="J2758" s="128">
        <v>284</v>
      </c>
      <c r="K2758" s="129">
        <f t="shared" si="42"/>
        <v>284</v>
      </c>
      <c r="L2758" s="130" t="s">
        <v>1420</v>
      </c>
    </row>
    <row r="2759" spans="1:12" ht="22.5">
      <c r="A2759" s="334">
        <v>86</v>
      </c>
      <c r="B2759" s="125" t="str">
        <f>+VLOOKUP(A2759,'[1]LISTA FILTRADO'!$A$2:$B$620,2,FALSE)</f>
        <v>Ministerio De Medio Ambiente Y Agua</v>
      </c>
      <c r="C2759" s="126">
        <v>42842</v>
      </c>
      <c r="D2759" s="126" t="s">
        <v>6467</v>
      </c>
      <c r="E2759" s="127" t="s">
        <v>3</v>
      </c>
      <c r="F2759" s="127">
        <v>1493285</v>
      </c>
      <c r="G2759" s="127"/>
      <c r="H2759" s="335" t="s">
        <v>6468</v>
      </c>
      <c r="I2759" s="128">
        <v>0</v>
      </c>
      <c r="J2759" s="128">
        <v>160</v>
      </c>
      <c r="K2759" s="129">
        <f t="shared" si="42"/>
        <v>160</v>
      </c>
      <c r="L2759" s="130" t="s">
        <v>1420</v>
      </c>
    </row>
    <row r="2760" spans="1:12" ht="22.5">
      <c r="A2760" s="334">
        <v>86</v>
      </c>
      <c r="B2760" s="125" t="str">
        <f>+VLOOKUP(A2760,'[1]LISTA FILTRADO'!$A$2:$B$620,2,FALSE)</f>
        <v>Ministerio De Medio Ambiente Y Agua</v>
      </c>
      <c r="C2760" s="126">
        <v>42842</v>
      </c>
      <c r="D2760" s="126" t="s">
        <v>6469</v>
      </c>
      <c r="E2760" s="127" t="s">
        <v>3</v>
      </c>
      <c r="F2760" s="127">
        <v>1493286</v>
      </c>
      <c r="G2760" s="127"/>
      <c r="H2760" s="335" t="s">
        <v>6470</v>
      </c>
      <c r="I2760" s="128">
        <v>0</v>
      </c>
      <c r="J2760" s="128">
        <v>150</v>
      </c>
      <c r="K2760" s="129">
        <f t="shared" si="42"/>
        <v>150</v>
      </c>
      <c r="L2760" s="130" t="s">
        <v>1420</v>
      </c>
    </row>
    <row r="2761" spans="1:12" ht="22.5">
      <c r="A2761" s="334">
        <v>526</v>
      </c>
      <c r="B2761" s="125" t="str">
        <f>+VLOOKUP(A2761,'[1]LISTA FILTRADO'!$A$2:$B$620,2,FALSE)</f>
        <v>Bolivia Tv</v>
      </c>
      <c r="C2761" s="126">
        <v>42842</v>
      </c>
      <c r="D2761" s="126" t="s">
        <v>6471</v>
      </c>
      <c r="E2761" s="127" t="s">
        <v>3</v>
      </c>
      <c r="F2761" s="127">
        <v>1493296</v>
      </c>
      <c r="G2761" s="127"/>
      <c r="H2761" s="335" t="s">
        <v>6472</v>
      </c>
      <c r="I2761" s="128">
        <v>0</v>
      </c>
      <c r="J2761" s="128">
        <v>817</v>
      </c>
      <c r="K2761" s="129">
        <f t="shared" ref="K2761:K2824" si="43">+I2761+J2761</f>
        <v>817</v>
      </c>
      <c r="L2761" s="130" t="s">
        <v>1420</v>
      </c>
    </row>
    <row r="2762" spans="1:12" ht="33.75">
      <c r="A2762" s="334" t="s">
        <v>626</v>
      </c>
      <c r="B2762" s="125" t="str">
        <f>+VLOOKUP(A2762,'[1]LISTA FILTRADO'!$A$2:$B$620,2,FALSE)</f>
        <v>Dirección General De Programación Y Operaciones Del Tesoro</v>
      </c>
      <c r="C2762" s="126">
        <v>42842</v>
      </c>
      <c r="D2762" s="126" t="s">
        <v>6473</v>
      </c>
      <c r="E2762" s="127" t="s">
        <v>3</v>
      </c>
      <c r="F2762" s="127">
        <v>1493306</v>
      </c>
      <c r="G2762" s="127"/>
      <c r="H2762" s="335" t="s">
        <v>6474</v>
      </c>
      <c r="I2762" s="128">
        <v>0</v>
      </c>
      <c r="J2762" s="128">
        <v>1842.2</v>
      </c>
      <c r="K2762" s="129">
        <f t="shared" si="43"/>
        <v>1842.2</v>
      </c>
      <c r="L2762" s="130" t="s">
        <v>1420</v>
      </c>
    </row>
    <row r="2763" spans="1:12" ht="33.75">
      <c r="A2763" s="334">
        <v>234</v>
      </c>
      <c r="B2763" s="125" t="str">
        <f>+VLOOKUP(A2763,'[1]LISTA FILTRADO'!$A$2:$B$620,2,FALSE)</f>
        <v>Servicio Geológico Minero</v>
      </c>
      <c r="C2763" s="126">
        <v>42842</v>
      </c>
      <c r="D2763" s="126" t="s">
        <v>6475</v>
      </c>
      <c r="E2763" s="127" t="s">
        <v>3</v>
      </c>
      <c r="F2763" s="127">
        <v>1493346</v>
      </c>
      <c r="G2763" s="127"/>
      <c r="H2763" s="335" t="s">
        <v>6476</v>
      </c>
      <c r="I2763" s="128">
        <v>0</v>
      </c>
      <c r="J2763" s="128">
        <v>1976.12</v>
      </c>
      <c r="K2763" s="129">
        <f t="shared" si="43"/>
        <v>1976.12</v>
      </c>
      <c r="L2763" s="130" t="s">
        <v>1420</v>
      </c>
    </row>
    <row r="2764" spans="1:12" ht="22.5">
      <c r="A2764" s="334">
        <v>20</v>
      </c>
      <c r="B2764" s="125" t="str">
        <f>+VLOOKUP(A2764,'[1]LISTA FILTRADO'!$A$2:$B$620,2,FALSE)</f>
        <v>Ministerio De Defensa</v>
      </c>
      <c r="C2764" s="126">
        <v>42842</v>
      </c>
      <c r="D2764" s="126" t="s">
        <v>6477</v>
      </c>
      <c r="E2764" s="127" t="s">
        <v>3</v>
      </c>
      <c r="F2764" s="127">
        <v>1493362</v>
      </c>
      <c r="G2764" s="127"/>
      <c r="H2764" s="335" t="s">
        <v>6478</v>
      </c>
      <c r="I2764" s="128">
        <v>0</v>
      </c>
      <c r="J2764" s="128">
        <v>470</v>
      </c>
      <c r="K2764" s="129">
        <f t="shared" si="43"/>
        <v>470</v>
      </c>
      <c r="L2764" s="130" t="s">
        <v>1420</v>
      </c>
    </row>
    <row r="2765" spans="1:12" ht="22.5">
      <c r="A2765" s="334">
        <v>20</v>
      </c>
      <c r="B2765" s="125" t="str">
        <f>+VLOOKUP(A2765,'[1]LISTA FILTRADO'!$A$2:$B$620,2,FALSE)</f>
        <v>Ministerio De Defensa</v>
      </c>
      <c r="C2765" s="126">
        <v>42842</v>
      </c>
      <c r="D2765" s="126" t="s">
        <v>6479</v>
      </c>
      <c r="E2765" s="127" t="s">
        <v>3</v>
      </c>
      <c r="F2765" s="127">
        <v>1493363</v>
      </c>
      <c r="G2765" s="127"/>
      <c r="H2765" s="335" t="s">
        <v>6478</v>
      </c>
      <c r="I2765" s="128">
        <v>0</v>
      </c>
      <c r="J2765" s="128">
        <v>40</v>
      </c>
      <c r="K2765" s="129">
        <f t="shared" si="43"/>
        <v>40</v>
      </c>
      <c r="L2765" s="130" t="s">
        <v>1420</v>
      </c>
    </row>
    <row r="2766" spans="1:12" ht="22.5">
      <c r="A2766" s="334">
        <v>20</v>
      </c>
      <c r="B2766" s="125" t="str">
        <f>+VLOOKUP(A2766,'[1]LISTA FILTRADO'!$A$2:$B$620,2,FALSE)</f>
        <v>Ministerio De Defensa</v>
      </c>
      <c r="C2766" s="126">
        <v>42842</v>
      </c>
      <c r="D2766" s="126" t="s">
        <v>6480</v>
      </c>
      <c r="E2766" s="127" t="s">
        <v>3</v>
      </c>
      <c r="F2766" s="127">
        <v>1493365</v>
      </c>
      <c r="G2766" s="127"/>
      <c r="H2766" s="335" t="s">
        <v>6481</v>
      </c>
      <c r="I2766" s="128">
        <v>0</v>
      </c>
      <c r="J2766" s="128">
        <v>936</v>
      </c>
      <c r="K2766" s="129">
        <f t="shared" si="43"/>
        <v>936</v>
      </c>
      <c r="L2766" s="130" t="s">
        <v>1420</v>
      </c>
    </row>
    <row r="2767" spans="1:12" ht="22.5">
      <c r="A2767" s="334">
        <v>20</v>
      </c>
      <c r="B2767" s="125" t="str">
        <f>+VLOOKUP(A2767,'[1]LISTA FILTRADO'!$A$2:$B$620,2,FALSE)</f>
        <v>Ministerio De Defensa</v>
      </c>
      <c r="C2767" s="126">
        <v>42842</v>
      </c>
      <c r="D2767" s="126" t="s">
        <v>6482</v>
      </c>
      <c r="E2767" s="127" t="s">
        <v>3</v>
      </c>
      <c r="F2767" s="127">
        <v>1493366</v>
      </c>
      <c r="G2767" s="127"/>
      <c r="H2767" s="335" t="s">
        <v>6483</v>
      </c>
      <c r="I2767" s="128">
        <v>0</v>
      </c>
      <c r="J2767" s="128">
        <v>1777</v>
      </c>
      <c r="K2767" s="129">
        <f t="shared" si="43"/>
        <v>1777</v>
      </c>
      <c r="L2767" s="130" t="s">
        <v>1420</v>
      </c>
    </row>
    <row r="2768" spans="1:12" ht="22.5">
      <c r="A2768" s="334">
        <v>20</v>
      </c>
      <c r="B2768" s="125" t="str">
        <f>+VLOOKUP(A2768,'[1]LISTA FILTRADO'!$A$2:$B$620,2,FALSE)</f>
        <v>Ministerio De Defensa</v>
      </c>
      <c r="C2768" s="126">
        <v>42842</v>
      </c>
      <c r="D2768" s="126" t="s">
        <v>6484</v>
      </c>
      <c r="E2768" s="127" t="s">
        <v>3</v>
      </c>
      <c r="F2768" s="127">
        <v>1493367</v>
      </c>
      <c r="G2768" s="127"/>
      <c r="H2768" s="335" t="s">
        <v>6483</v>
      </c>
      <c r="I2768" s="128">
        <v>0</v>
      </c>
      <c r="J2768" s="128">
        <v>267</v>
      </c>
      <c r="K2768" s="129">
        <f t="shared" si="43"/>
        <v>267</v>
      </c>
      <c r="L2768" s="130" t="s">
        <v>1420</v>
      </c>
    </row>
    <row r="2769" spans="1:12" ht="22.5">
      <c r="A2769" s="334">
        <v>20</v>
      </c>
      <c r="B2769" s="125" t="str">
        <f>+VLOOKUP(A2769,'[1]LISTA FILTRADO'!$A$2:$B$620,2,FALSE)</f>
        <v>Ministerio De Defensa</v>
      </c>
      <c r="C2769" s="126">
        <v>42842</v>
      </c>
      <c r="D2769" s="126" t="s">
        <v>6485</v>
      </c>
      <c r="E2769" s="127" t="s">
        <v>3</v>
      </c>
      <c r="F2769" s="127">
        <v>1493368</v>
      </c>
      <c r="G2769" s="127"/>
      <c r="H2769" s="335" t="s">
        <v>6483</v>
      </c>
      <c r="I2769" s="128">
        <v>0</v>
      </c>
      <c r="J2769" s="128">
        <v>220</v>
      </c>
      <c r="K2769" s="129">
        <f t="shared" si="43"/>
        <v>220</v>
      </c>
      <c r="L2769" s="130" t="s">
        <v>1420</v>
      </c>
    </row>
    <row r="2770" spans="1:12" ht="22.5">
      <c r="A2770" s="334">
        <v>20</v>
      </c>
      <c r="B2770" s="125" t="str">
        <f>+VLOOKUP(A2770,'[1]LISTA FILTRADO'!$A$2:$B$620,2,FALSE)</f>
        <v>Ministerio De Defensa</v>
      </c>
      <c r="C2770" s="126">
        <v>42842</v>
      </c>
      <c r="D2770" s="126" t="s">
        <v>6486</v>
      </c>
      <c r="E2770" s="127" t="s">
        <v>3</v>
      </c>
      <c r="F2770" s="127">
        <v>1493370</v>
      </c>
      <c r="G2770" s="127"/>
      <c r="H2770" s="335" t="s">
        <v>6483</v>
      </c>
      <c r="I2770" s="128">
        <v>0</v>
      </c>
      <c r="J2770" s="128">
        <v>62</v>
      </c>
      <c r="K2770" s="129">
        <f t="shared" si="43"/>
        <v>62</v>
      </c>
      <c r="L2770" s="130" t="s">
        <v>1420</v>
      </c>
    </row>
    <row r="2771" spans="1:12" ht="22.5">
      <c r="A2771" s="334">
        <v>20</v>
      </c>
      <c r="B2771" s="125" t="str">
        <f>+VLOOKUP(A2771,'[1]LISTA FILTRADO'!$A$2:$B$620,2,FALSE)</f>
        <v>Ministerio De Defensa</v>
      </c>
      <c r="C2771" s="126">
        <v>42842</v>
      </c>
      <c r="D2771" s="126" t="s">
        <v>6487</v>
      </c>
      <c r="E2771" s="127" t="s">
        <v>3</v>
      </c>
      <c r="F2771" s="127">
        <v>1493371</v>
      </c>
      <c r="G2771" s="127"/>
      <c r="H2771" s="335" t="s">
        <v>6483</v>
      </c>
      <c r="I2771" s="128">
        <v>0</v>
      </c>
      <c r="J2771" s="128">
        <v>310</v>
      </c>
      <c r="K2771" s="129">
        <f t="shared" si="43"/>
        <v>310</v>
      </c>
      <c r="L2771" s="130" t="s">
        <v>1420</v>
      </c>
    </row>
    <row r="2772" spans="1:12" ht="33.75">
      <c r="A2772" s="334">
        <v>265</v>
      </c>
      <c r="B2772" s="125" t="str">
        <f>+VLOOKUP(A2772,'[1]LISTA FILTRADO'!$A$2:$B$620,2,FALSE)</f>
        <v>Direc. Dptal. De Educación  Chuquisaca</v>
      </c>
      <c r="C2772" s="126">
        <v>42842</v>
      </c>
      <c r="D2772" s="126" t="s">
        <v>6488</v>
      </c>
      <c r="E2772" s="127" t="s">
        <v>3</v>
      </c>
      <c r="F2772" s="127">
        <v>1493421</v>
      </c>
      <c r="G2772" s="127"/>
      <c r="H2772" s="335" t="s">
        <v>6489</v>
      </c>
      <c r="I2772" s="128">
        <v>0</v>
      </c>
      <c r="J2772" s="128">
        <v>398</v>
      </c>
      <c r="K2772" s="129">
        <f t="shared" si="43"/>
        <v>398</v>
      </c>
      <c r="L2772" s="130" t="s">
        <v>1420</v>
      </c>
    </row>
    <row r="2773" spans="1:12" ht="33.75">
      <c r="A2773" s="334" t="s">
        <v>626</v>
      </c>
      <c r="B2773" s="125" t="str">
        <f>+VLOOKUP(A2773,'[1]LISTA FILTRADO'!$A$2:$B$620,2,FALSE)</f>
        <v>Dirección General De Programación Y Operaciones Del Tesoro</v>
      </c>
      <c r="C2773" s="126">
        <v>42842</v>
      </c>
      <c r="D2773" s="126" t="s">
        <v>6490</v>
      </c>
      <c r="E2773" s="127" t="s">
        <v>3</v>
      </c>
      <c r="F2773" s="127">
        <v>1493437</v>
      </c>
      <c r="G2773" s="127"/>
      <c r="H2773" s="335" t="s">
        <v>6491</v>
      </c>
      <c r="I2773" s="128">
        <v>0</v>
      </c>
      <c r="J2773" s="128">
        <v>124</v>
      </c>
      <c r="K2773" s="129">
        <f t="shared" si="43"/>
        <v>124</v>
      </c>
      <c r="L2773" s="130" t="s">
        <v>1420</v>
      </c>
    </row>
    <row r="2774" spans="1:12" ht="33.75">
      <c r="A2774" s="334" t="s">
        <v>626</v>
      </c>
      <c r="B2774" s="125" t="str">
        <f>+VLOOKUP(A2774,'[1]LISTA FILTRADO'!$A$2:$B$620,2,FALSE)</f>
        <v>Dirección General De Programación Y Operaciones Del Tesoro</v>
      </c>
      <c r="C2774" s="126">
        <v>42842</v>
      </c>
      <c r="D2774" s="126" t="s">
        <v>6492</v>
      </c>
      <c r="E2774" s="127" t="s">
        <v>3</v>
      </c>
      <c r="F2774" s="127">
        <v>1493454</v>
      </c>
      <c r="G2774" s="127"/>
      <c r="H2774" s="335" t="s">
        <v>6493</v>
      </c>
      <c r="I2774" s="128">
        <v>0</v>
      </c>
      <c r="J2774" s="128">
        <v>3400</v>
      </c>
      <c r="K2774" s="129">
        <f t="shared" si="43"/>
        <v>3400</v>
      </c>
      <c r="L2774" s="130" t="s">
        <v>1420</v>
      </c>
    </row>
    <row r="2775" spans="1:12" ht="33.75">
      <c r="A2775" s="334" t="s">
        <v>626</v>
      </c>
      <c r="B2775" s="125" t="str">
        <f>+VLOOKUP(A2775,'[1]LISTA FILTRADO'!$A$2:$B$620,2,FALSE)</f>
        <v>Dirección General De Programación Y Operaciones Del Tesoro</v>
      </c>
      <c r="C2775" s="126">
        <v>42842</v>
      </c>
      <c r="D2775" s="126" t="s">
        <v>6494</v>
      </c>
      <c r="E2775" s="127" t="s">
        <v>3</v>
      </c>
      <c r="F2775" s="127">
        <v>1493490</v>
      </c>
      <c r="G2775" s="127"/>
      <c r="H2775" s="335" t="s">
        <v>6495</v>
      </c>
      <c r="I2775" s="128">
        <v>0</v>
      </c>
      <c r="J2775" s="128">
        <v>341</v>
      </c>
      <c r="K2775" s="129">
        <f t="shared" si="43"/>
        <v>341</v>
      </c>
      <c r="L2775" s="130" t="s">
        <v>1420</v>
      </c>
    </row>
    <row r="2776" spans="1:12" ht="45">
      <c r="A2776" s="334">
        <v>587</v>
      </c>
      <c r="B2776" s="125" t="str">
        <f>+VLOOKUP(A2776,'[1]LISTA FILTRADO'!$A$2:$B$620,2,FALSE)</f>
        <v>Empresa Estratégica Boliviana De Construcción Y Conservación De Infraestructura Civil</v>
      </c>
      <c r="C2776" s="126">
        <v>42842</v>
      </c>
      <c r="D2776" s="126" t="s">
        <v>6496</v>
      </c>
      <c r="E2776" s="127" t="s">
        <v>3</v>
      </c>
      <c r="F2776" s="127">
        <v>1493536</v>
      </c>
      <c r="G2776" s="127"/>
      <c r="H2776" s="335" t="s">
        <v>6497</v>
      </c>
      <c r="I2776" s="128">
        <v>0</v>
      </c>
      <c r="J2776" s="128">
        <v>346.85</v>
      </c>
      <c r="K2776" s="129">
        <f t="shared" si="43"/>
        <v>346.85</v>
      </c>
      <c r="L2776" s="130" t="s">
        <v>1420</v>
      </c>
    </row>
    <row r="2777" spans="1:12" ht="33.75">
      <c r="A2777" s="334">
        <v>526</v>
      </c>
      <c r="B2777" s="125" t="str">
        <f>+VLOOKUP(A2777,'[1]LISTA FILTRADO'!$A$2:$B$620,2,FALSE)</f>
        <v>Bolivia Tv</v>
      </c>
      <c r="C2777" s="126">
        <v>42843</v>
      </c>
      <c r="D2777" s="126" t="s">
        <v>6498</v>
      </c>
      <c r="E2777" s="127" t="s">
        <v>3</v>
      </c>
      <c r="F2777" s="127">
        <v>1493697</v>
      </c>
      <c r="G2777" s="127"/>
      <c r="H2777" s="335" t="s">
        <v>6499</v>
      </c>
      <c r="I2777" s="128">
        <v>0</v>
      </c>
      <c r="J2777" s="128">
        <v>5679</v>
      </c>
      <c r="K2777" s="129">
        <f t="shared" si="43"/>
        <v>5679</v>
      </c>
      <c r="L2777" s="130" t="s">
        <v>1420</v>
      </c>
    </row>
    <row r="2778" spans="1:12" ht="33.75">
      <c r="A2778" s="334">
        <v>670</v>
      </c>
      <c r="B2778" s="125" t="str">
        <f>+VLOOKUP(A2778,'[1]LISTA FILTRADO'!$A$2:$B$620,2,FALSE)</f>
        <v>Órgano Electoral Plurinacional</v>
      </c>
      <c r="C2778" s="126">
        <v>42843</v>
      </c>
      <c r="D2778" s="126" t="s">
        <v>6500</v>
      </c>
      <c r="E2778" s="127" t="s">
        <v>3</v>
      </c>
      <c r="F2778" s="127">
        <v>1493773</v>
      </c>
      <c r="G2778" s="127"/>
      <c r="H2778" s="335" t="s">
        <v>6501</v>
      </c>
      <c r="I2778" s="128">
        <v>0</v>
      </c>
      <c r="J2778" s="128">
        <v>2463.75</v>
      </c>
      <c r="K2778" s="129">
        <f t="shared" si="43"/>
        <v>2463.75</v>
      </c>
      <c r="L2778" s="130" t="s">
        <v>1420</v>
      </c>
    </row>
    <row r="2779" spans="1:12" ht="22.5">
      <c r="A2779" s="334">
        <v>590</v>
      </c>
      <c r="B2779" s="125" t="str">
        <f>+VLOOKUP(A2779,'[1]LISTA FILTRADO'!$A$2:$B$620,2,FALSE)</f>
        <v>Empresa Pública "Quipus"</v>
      </c>
      <c r="C2779" s="126">
        <v>42843</v>
      </c>
      <c r="D2779" s="126" t="s">
        <v>6502</v>
      </c>
      <c r="E2779" s="127" t="s">
        <v>3</v>
      </c>
      <c r="F2779" s="127">
        <v>1493718</v>
      </c>
      <c r="G2779" s="127"/>
      <c r="H2779" s="335" t="s">
        <v>6503</v>
      </c>
      <c r="I2779" s="128">
        <v>0</v>
      </c>
      <c r="J2779" s="128">
        <v>225.7</v>
      </c>
      <c r="K2779" s="129">
        <f t="shared" si="43"/>
        <v>225.7</v>
      </c>
      <c r="L2779" s="130" t="s">
        <v>1420</v>
      </c>
    </row>
    <row r="2780" spans="1:12" ht="22.5">
      <c r="A2780" s="334">
        <v>70</v>
      </c>
      <c r="B2780" s="125" t="str">
        <f>+VLOOKUP(A2780,'[1]LISTA FILTRADO'!$A$2:$B$620,2,FALSE)</f>
        <v>Ministerio De Trabajo, Empleo Y Previsión Social</v>
      </c>
      <c r="C2780" s="126">
        <v>42843</v>
      </c>
      <c r="D2780" s="126" t="s">
        <v>6504</v>
      </c>
      <c r="E2780" s="127" t="s">
        <v>3</v>
      </c>
      <c r="F2780" s="127">
        <v>1493741</v>
      </c>
      <c r="G2780" s="127"/>
      <c r="H2780" s="335" t="s">
        <v>6505</v>
      </c>
      <c r="I2780" s="128">
        <v>0</v>
      </c>
      <c r="J2780" s="128">
        <v>42.5</v>
      </c>
      <c r="K2780" s="129">
        <f t="shared" si="43"/>
        <v>42.5</v>
      </c>
      <c r="L2780" s="130" t="s">
        <v>1420</v>
      </c>
    </row>
    <row r="2781" spans="1:12" ht="33.75">
      <c r="A2781" s="334">
        <v>20</v>
      </c>
      <c r="B2781" s="125" t="str">
        <f>+VLOOKUP(A2781,'[1]LISTA FILTRADO'!$A$2:$B$620,2,FALSE)</f>
        <v>Ministerio De Defensa</v>
      </c>
      <c r="C2781" s="126">
        <v>42843</v>
      </c>
      <c r="D2781" s="126" t="s">
        <v>6506</v>
      </c>
      <c r="E2781" s="127" t="s">
        <v>3</v>
      </c>
      <c r="F2781" s="127">
        <v>1493798</v>
      </c>
      <c r="G2781" s="127"/>
      <c r="H2781" s="335" t="s">
        <v>6507</v>
      </c>
      <c r="I2781" s="128">
        <v>0</v>
      </c>
      <c r="J2781" s="128">
        <v>44</v>
      </c>
      <c r="K2781" s="129">
        <f t="shared" si="43"/>
        <v>44</v>
      </c>
      <c r="L2781" s="130" t="s">
        <v>1420</v>
      </c>
    </row>
    <row r="2782" spans="1:12" ht="33.75">
      <c r="A2782" s="334" t="s">
        <v>626</v>
      </c>
      <c r="B2782" s="125" t="str">
        <f>+VLOOKUP(A2782,'[1]LISTA FILTRADO'!$A$2:$B$620,2,FALSE)</f>
        <v>Dirección General De Programación Y Operaciones Del Tesoro</v>
      </c>
      <c r="C2782" s="126">
        <v>42843</v>
      </c>
      <c r="D2782" s="126" t="s">
        <v>6508</v>
      </c>
      <c r="E2782" s="127" t="s">
        <v>3</v>
      </c>
      <c r="F2782" s="127">
        <v>1493836</v>
      </c>
      <c r="G2782" s="127"/>
      <c r="H2782" s="335" t="s">
        <v>6509</v>
      </c>
      <c r="I2782" s="128">
        <v>0</v>
      </c>
      <c r="J2782" s="128">
        <v>372</v>
      </c>
      <c r="K2782" s="129">
        <f t="shared" si="43"/>
        <v>372</v>
      </c>
      <c r="L2782" s="130" t="s">
        <v>1420</v>
      </c>
    </row>
    <row r="2783" spans="1:12" ht="33.75">
      <c r="A2783" s="334" t="s">
        <v>626</v>
      </c>
      <c r="B2783" s="125" t="str">
        <f>+VLOOKUP(A2783,'[1]LISTA FILTRADO'!$A$2:$B$620,2,FALSE)</f>
        <v>Dirección General De Programación Y Operaciones Del Tesoro</v>
      </c>
      <c r="C2783" s="126">
        <v>42843</v>
      </c>
      <c r="D2783" s="126" t="s">
        <v>6510</v>
      </c>
      <c r="E2783" s="127" t="s">
        <v>3</v>
      </c>
      <c r="F2783" s="127">
        <v>1493837</v>
      </c>
      <c r="G2783" s="127"/>
      <c r="H2783" s="335" t="s">
        <v>6511</v>
      </c>
      <c r="I2783" s="128">
        <v>0</v>
      </c>
      <c r="J2783" s="128">
        <v>278</v>
      </c>
      <c r="K2783" s="129">
        <f t="shared" si="43"/>
        <v>278</v>
      </c>
      <c r="L2783" s="130" t="s">
        <v>1420</v>
      </c>
    </row>
    <row r="2784" spans="1:12" ht="33.75">
      <c r="A2784" s="334" t="s">
        <v>626</v>
      </c>
      <c r="B2784" s="125" t="str">
        <f>+VLOOKUP(A2784,'[1]LISTA FILTRADO'!$A$2:$B$620,2,FALSE)</f>
        <v>Dirección General De Programación Y Operaciones Del Tesoro</v>
      </c>
      <c r="C2784" s="126">
        <v>42843</v>
      </c>
      <c r="D2784" s="126" t="s">
        <v>6512</v>
      </c>
      <c r="E2784" s="127" t="s">
        <v>3</v>
      </c>
      <c r="F2784" s="127">
        <v>1493838</v>
      </c>
      <c r="G2784" s="127"/>
      <c r="H2784" s="335" t="s">
        <v>6513</v>
      </c>
      <c r="I2784" s="128">
        <v>0</v>
      </c>
      <c r="J2784" s="128">
        <v>100</v>
      </c>
      <c r="K2784" s="129">
        <f t="shared" si="43"/>
        <v>100</v>
      </c>
      <c r="L2784" s="130" t="s">
        <v>1420</v>
      </c>
    </row>
    <row r="2785" spans="1:12" ht="33.75">
      <c r="A2785" s="334" t="s">
        <v>626</v>
      </c>
      <c r="B2785" s="125" t="str">
        <f>+VLOOKUP(A2785,'[1]LISTA FILTRADO'!$A$2:$B$620,2,FALSE)</f>
        <v>Dirección General De Programación Y Operaciones Del Tesoro</v>
      </c>
      <c r="C2785" s="126">
        <v>42843</v>
      </c>
      <c r="D2785" s="126" t="s">
        <v>6514</v>
      </c>
      <c r="E2785" s="127" t="s">
        <v>3</v>
      </c>
      <c r="F2785" s="127">
        <v>1493840</v>
      </c>
      <c r="G2785" s="127"/>
      <c r="H2785" s="335" t="s">
        <v>3354</v>
      </c>
      <c r="I2785" s="128">
        <v>0</v>
      </c>
      <c r="J2785" s="128">
        <v>5439.47</v>
      </c>
      <c r="K2785" s="129">
        <f t="shared" si="43"/>
        <v>5439.47</v>
      </c>
      <c r="L2785" s="130" t="s">
        <v>1420</v>
      </c>
    </row>
    <row r="2786" spans="1:12" ht="33.75">
      <c r="A2786" s="334">
        <v>20</v>
      </c>
      <c r="B2786" s="125" t="str">
        <f>+VLOOKUP(A2786,'[1]LISTA FILTRADO'!$A$2:$B$620,2,FALSE)</f>
        <v>Ministerio De Defensa</v>
      </c>
      <c r="C2786" s="126">
        <v>42843</v>
      </c>
      <c r="D2786" s="126" t="s">
        <v>6515</v>
      </c>
      <c r="E2786" s="127" t="s">
        <v>3</v>
      </c>
      <c r="F2786" s="127">
        <v>1493912</v>
      </c>
      <c r="G2786" s="127"/>
      <c r="H2786" s="335" t="s">
        <v>6516</v>
      </c>
      <c r="I2786" s="128">
        <v>0</v>
      </c>
      <c r="J2786" s="128">
        <v>22</v>
      </c>
      <c r="K2786" s="129">
        <f t="shared" si="43"/>
        <v>22</v>
      </c>
      <c r="L2786" s="130" t="s">
        <v>1420</v>
      </c>
    </row>
    <row r="2787" spans="1:12" ht="22.5">
      <c r="A2787" s="334">
        <v>20</v>
      </c>
      <c r="B2787" s="125" t="str">
        <f>+VLOOKUP(A2787,'[1]LISTA FILTRADO'!$A$2:$B$620,2,FALSE)</f>
        <v>Ministerio De Defensa</v>
      </c>
      <c r="C2787" s="126">
        <v>42843</v>
      </c>
      <c r="D2787" s="126" t="s">
        <v>6517</v>
      </c>
      <c r="E2787" s="127" t="s">
        <v>3</v>
      </c>
      <c r="F2787" s="127">
        <v>1493915</v>
      </c>
      <c r="G2787" s="127"/>
      <c r="H2787" s="335" t="s">
        <v>6518</v>
      </c>
      <c r="I2787" s="128">
        <v>0</v>
      </c>
      <c r="J2787" s="128">
        <v>17</v>
      </c>
      <c r="K2787" s="129">
        <f t="shared" si="43"/>
        <v>17</v>
      </c>
      <c r="L2787" s="130" t="s">
        <v>1420</v>
      </c>
    </row>
    <row r="2788" spans="1:12" ht="33.75">
      <c r="A2788" s="334">
        <v>20</v>
      </c>
      <c r="B2788" s="125" t="str">
        <f>+VLOOKUP(A2788,'[1]LISTA FILTRADO'!$A$2:$B$620,2,FALSE)</f>
        <v>Ministerio De Defensa</v>
      </c>
      <c r="C2788" s="126">
        <v>42843</v>
      </c>
      <c r="D2788" s="126" t="s">
        <v>6519</v>
      </c>
      <c r="E2788" s="127" t="s">
        <v>3</v>
      </c>
      <c r="F2788" s="127">
        <v>1493919</v>
      </c>
      <c r="G2788" s="127"/>
      <c r="H2788" s="335" t="s">
        <v>6520</v>
      </c>
      <c r="I2788" s="128">
        <v>0</v>
      </c>
      <c r="J2788" s="128">
        <v>44</v>
      </c>
      <c r="K2788" s="129">
        <f t="shared" si="43"/>
        <v>44</v>
      </c>
      <c r="L2788" s="130" t="s">
        <v>1420</v>
      </c>
    </row>
    <row r="2789" spans="1:12" ht="33.75">
      <c r="A2789" s="334" t="s">
        <v>626</v>
      </c>
      <c r="B2789" s="125" t="str">
        <f>+VLOOKUP(A2789,'[1]LISTA FILTRADO'!$A$2:$B$620,2,FALSE)</f>
        <v>Dirección General De Programación Y Operaciones Del Tesoro</v>
      </c>
      <c r="C2789" s="126">
        <v>42843</v>
      </c>
      <c r="D2789" s="126" t="s">
        <v>6521</v>
      </c>
      <c r="E2789" s="127" t="s">
        <v>3</v>
      </c>
      <c r="F2789" s="127">
        <v>1494008</v>
      </c>
      <c r="G2789" s="127"/>
      <c r="H2789" s="335" t="s">
        <v>3376</v>
      </c>
      <c r="I2789" s="128">
        <v>0</v>
      </c>
      <c r="J2789" s="128">
        <v>200</v>
      </c>
      <c r="K2789" s="129">
        <f t="shared" si="43"/>
        <v>200</v>
      </c>
      <c r="L2789" s="130" t="s">
        <v>1420</v>
      </c>
    </row>
    <row r="2790" spans="1:12" ht="33.75">
      <c r="A2790" s="334">
        <v>10</v>
      </c>
      <c r="B2790" s="125" t="str">
        <f>+VLOOKUP(A2790,'[1]LISTA FILTRADO'!$A$2:$B$620,2,FALSE)</f>
        <v>Ministerio De Relaciones Exteriores</v>
      </c>
      <c r="C2790" s="126">
        <v>42844</v>
      </c>
      <c r="D2790" s="126" t="s">
        <v>6522</v>
      </c>
      <c r="E2790" s="127" t="s">
        <v>3</v>
      </c>
      <c r="F2790" s="127">
        <v>1494146</v>
      </c>
      <c r="G2790" s="127"/>
      <c r="H2790" s="335" t="s">
        <v>6523</v>
      </c>
      <c r="I2790" s="128">
        <v>0</v>
      </c>
      <c r="J2790" s="128">
        <v>13439.78</v>
      </c>
      <c r="K2790" s="129">
        <f t="shared" si="43"/>
        <v>13439.78</v>
      </c>
      <c r="L2790" s="130" t="s">
        <v>1420</v>
      </c>
    </row>
    <row r="2791" spans="1:12" ht="33.75">
      <c r="A2791" s="334">
        <v>10</v>
      </c>
      <c r="B2791" s="125" t="str">
        <f>+VLOOKUP(A2791,'[1]LISTA FILTRADO'!$A$2:$B$620,2,FALSE)</f>
        <v>Ministerio De Relaciones Exteriores</v>
      </c>
      <c r="C2791" s="126">
        <v>42844</v>
      </c>
      <c r="D2791" s="126" t="s">
        <v>6524</v>
      </c>
      <c r="E2791" s="127" t="s">
        <v>3</v>
      </c>
      <c r="F2791" s="127">
        <v>1494147</v>
      </c>
      <c r="G2791" s="127"/>
      <c r="H2791" s="335" t="s">
        <v>6525</v>
      </c>
      <c r="I2791" s="128">
        <v>0</v>
      </c>
      <c r="J2791" s="128">
        <v>13439.78</v>
      </c>
      <c r="K2791" s="129">
        <f t="shared" si="43"/>
        <v>13439.78</v>
      </c>
      <c r="L2791" s="130" t="s">
        <v>1420</v>
      </c>
    </row>
    <row r="2792" spans="1:12" ht="33.75">
      <c r="A2792" s="334" t="s">
        <v>626</v>
      </c>
      <c r="B2792" s="125" t="str">
        <f>+VLOOKUP(A2792,'[1]LISTA FILTRADO'!$A$2:$B$620,2,FALSE)</f>
        <v>Dirección General De Programación Y Operaciones Del Tesoro</v>
      </c>
      <c r="C2792" s="126">
        <v>42844</v>
      </c>
      <c r="D2792" s="126" t="s">
        <v>6526</v>
      </c>
      <c r="E2792" s="127" t="s">
        <v>3</v>
      </c>
      <c r="F2792" s="127">
        <v>1494167</v>
      </c>
      <c r="G2792" s="127"/>
      <c r="H2792" s="335" t="s">
        <v>6527</v>
      </c>
      <c r="I2792" s="128">
        <v>0</v>
      </c>
      <c r="J2792" s="128">
        <v>605.65</v>
      </c>
      <c r="K2792" s="129">
        <f t="shared" si="43"/>
        <v>605.65</v>
      </c>
      <c r="L2792" s="130" t="s">
        <v>1420</v>
      </c>
    </row>
    <row r="2793" spans="1:12" ht="33.75">
      <c r="A2793" s="334" t="s">
        <v>626</v>
      </c>
      <c r="B2793" s="125" t="str">
        <f>+VLOOKUP(A2793,'[1]LISTA FILTRADO'!$A$2:$B$620,2,FALSE)</f>
        <v>Dirección General De Programación Y Operaciones Del Tesoro</v>
      </c>
      <c r="C2793" s="126">
        <v>42844</v>
      </c>
      <c r="D2793" s="126" t="s">
        <v>6528</v>
      </c>
      <c r="E2793" s="127" t="s">
        <v>3</v>
      </c>
      <c r="F2793" s="127">
        <v>1494169</v>
      </c>
      <c r="G2793" s="127"/>
      <c r="H2793" s="335" t="s">
        <v>6529</v>
      </c>
      <c r="I2793" s="128">
        <v>0</v>
      </c>
      <c r="J2793" s="128">
        <v>225.15</v>
      </c>
      <c r="K2793" s="129">
        <f t="shared" si="43"/>
        <v>225.15</v>
      </c>
      <c r="L2793" s="130" t="s">
        <v>1420</v>
      </c>
    </row>
    <row r="2794" spans="1:12" ht="33.75">
      <c r="A2794" s="334" t="s">
        <v>626</v>
      </c>
      <c r="B2794" s="125" t="str">
        <f>+VLOOKUP(A2794,'[1]LISTA FILTRADO'!$A$2:$B$620,2,FALSE)</f>
        <v>Dirección General De Programación Y Operaciones Del Tesoro</v>
      </c>
      <c r="C2794" s="126">
        <v>42844</v>
      </c>
      <c r="D2794" s="126" t="s">
        <v>6530</v>
      </c>
      <c r="E2794" s="127" t="s">
        <v>3</v>
      </c>
      <c r="F2794" s="127">
        <v>1494199</v>
      </c>
      <c r="G2794" s="127"/>
      <c r="H2794" s="335" t="s">
        <v>6531</v>
      </c>
      <c r="I2794" s="128">
        <v>0</v>
      </c>
      <c r="J2794" s="128">
        <v>532.71</v>
      </c>
      <c r="K2794" s="129">
        <f t="shared" si="43"/>
        <v>532.71</v>
      </c>
      <c r="L2794" s="130" t="s">
        <v>1420</v>
      </c>
    </row>
    <row r="2795" spans="1:12" ht="22.5">
      <c r="A2795" s="334">
        <v>223</v>
      </c>
      <c r="B2795" s="125" t="str">
        <f>+VLOOKUP(A2795,'[1]LISTA FILTRADO'!$A$2:$B$620,2,FALSE)</f>
        <v>Fondo Nacional De Desarrollo Forestal</v>
      </c>
      <c r="C2795" s="126">
        <v>42844</v>
      </c>
      <c r="D2795" s="126" t="s">
        <v>6532</v>
      </c>
      <c r="E2795" s="127" t="s">
        <v>3</v>
      </c>
      <c r="F2795" s="127">
        <v>1494192</v>
      </c>
      <c r="G2795" s="127"/>
      <c r="H2795" s="335" t="s">
        <v>6533</v>
      </c>
      <c r="I2795" s="128">
        <v>0</v>
      </c>
      <c r="J2795" s="128">
        <v>90</v>
      </c>
      <c r="K2795" s="129">
        <f t="shared" si="43"/>
        <v>90</v>
      </c>
      <c r="L2795" s="130" t="s">
        <v>1420</v>
      </c>
    </row>
    <row r="2796" spans="1:12" ht="33.75">
      <c r="A2796" s="334" t="s">
        <v>626</v>
      </c>
      <c r="B2796" s="125" t="str">
        <f>+VLOOKUP(A2796,'[1]LISTA FILTRADO'!$A$2:$B$620,2,FALSE)</f>
        <v>Dirección General De Programación Y Operaciones Del Tesoro</v>
      </c>
      <c r="C2796" s="126">
        <v>42844</v>
      </c>
      <c r="D2796" s="126" t="s">
        <v>6534</v>
      </c>
      <c r="E2796" s="127" t="s">
        <v>3</v>
      </c>
      <c r="F2796" s="127">
        <v>1494207</v>
      </c>
      <c r="G2796" s="127"/>
      <c r="H2796" s="335" t="s">
        <v>6535</v>
      </c>
      <c r="I2796" s="128">
        <v>0</v>
      </c>
      <c r="J2796" s="128">
        <v>9746</v>
      </c>
      <c r="K2796" s="129">
        <f t="shared" si="43"/>
        <v>9746</v>
      </c>
      <c r="L2796" s="130" t="s">
        <v>1420</v>
      </c>
    </row>
    <row r="2797" spans="1:12" ht="33.75">
      <c r="A2797" s="334">
        <v>41</v>
      </c>
      <c r="B2797" s="125" t="str">
        <f>+VLOOKUP(A2797,'[1]LISTA FILTRADO'!$A$2:$B$620,2,FALSE)</f>
        <v>Ministerio De Desarrollo Productivo Y Economía Plural</v>
      </c>
      <c r="C2797" s="126">
        <v>42844</v>
      </c>
      <c r="D2797" s="126" t="s">
        <v>6536</v>
      </c>
      <c r="E2797" s="127" t="s">
        <v>3</v>
      </c>
      <c r="F2797" s="127">
        <v>1494258</v>
      </c>
      <c r="G2797" s="127"/>
      <c r="H2797" s="335" t="s">
        <v>6537</v>
      </c>
      <c r="I2797" s="128">
        <v>0</v>
      </c>
      <c r="J2797" s="128">
        <v>1822.5</v>
      </c>
      <c r="K2797" s="129">
        <f t="shared" si="43"/>
        <v>1822.5</v>
      </c>
      <c r="L2797" s="130" t="s">
        <v>1420</v>
      </c>
    </row>
    <row r="2798" spans="1:12" ht="22.5">
      <c r="A2798" s="334">
        <v>25</v>
      </c>
      <c r="B2798" s="125" t="str">
        <f>+VLOOKUP(A2798,'[1]LISTA FILTRADO'!$A$2:$B$620,2,FALSE)</f>
        <v>Ministerio De La Presidencia</v>
      </c>
      <c r="C2798" s="126">
        <v>42844</v>
      </c>
      <c r="D2798" s="126" t="s">
        <v>6538</v>
      </c>
      <c r="E2798" s="127" t="s">
        <v>3</v>
      </c>
      <c r="F2798" s="127">
        <v>1494276</v>
      </c>
      <c r="G2798" s="127"/>
      <c r="H2798" s="335" t="s">
        <v>6539</v>
      </c>
      <c r="I2798" s="128">
        <v>0</v>
      </c>
      <c r="J2798" s="128">
        <v>3500</v>
      </c>
      <c r="K2798" s="129">
        <f t="shared" si="43"/>
        <v>3500</v>
      </c>
      <c r="L2798" s="130" t="s">
        <v>1420</v>
      </c>
    </row>
    <row r="2799" spans="1:12" ht="33.75">
      <c r="A2799" s="334" t="s">
        <v>626</v>
      </c>
      <c r="B2799" s="125" t="str">
        <f>+VLOOKUP(A2799,'[1]LISTA FILTRADO'!$A$2:$B$620,2,FALSE)</f>
        <v>Dirección General De Programación Y Operaciones Del Tesoro</v>
      </c>
      <c r="C2799" s="126">
        <v>42844</v>
      </c>
      <c r="D2799" s="126" t="s">
        <v>6540</v>
      </c>
      <c r="E2799" s="127" t="s">
        <v>3</v>
      </c>
      <c r="F2799" s="127">
        <v>1494282</v>
      </c>
      <c r="G2799" s="127"/>
      <c r="H2799" s="335" t="s">
        <v>6541</v>
      </c>
      <c r="I2799" s="128">
        <v>0</v>
      </c>
      <c r="J2799" s="128">
        <v>0.15</v>
      </c>
      <c r="K2799" s="129">
        <f t="shared" si="43"/>
        <v>0.15</v>
      </c>
      <c r="L2799" s="130" t="s">
        <v>1420</v>
      </c>
    </row>
    <row r="2800" spans="1:12" ht="22.5">
      <c r="A2800" s="334">
        <v>670</v>
      </c>
      <c r="B2800" s="125" t="str">
        <f>+VLOOKUP(A2800,'[1]LISTA FILTRADO'!$A$2:$B$620,2,FALSE)</f>
        <v>Órgano Electoral Plurinacional</v>
      </c>
      <c r="C2800" s="126">
        <v>42844</v>
      </c>
      <c r="D2800" s="126" t="s">
        <v>6542</v>
      </c>
      <c r="E2800" s="127" t="s">
        <v>3</v>
      </c>
      <c r="F2800" s="127">
        <v>1494299</v>
      </c>
      <c r="G2800" s="127"/>
      <c r="H2800" s="335" t="s">
        <v>6543</v>
      </c>
      <c r="I2800" s="128">
        <v>0</v>
      </c>
      <c r="J2800" s="219">
        <v>48</v>
      </c>
      <c r="K2800" s="129">
        <f t="shared" si="43"/>
        <v>48</v>
      </c>
      <c r="L2800" s="130" t="s">
        <v>4099</v>
      </c>
    </row>
    <row r="2801" spans="1:12" ht="22.5">
      <c r="A2801" s="334">
        <v>586</v>
      </c>
      <c r="B2801" s="125" t="str">
        <f>+VLOOKUP(A2801,'[1]LISTA FILTRADO'!$A$2:$B$620,2,FALSE)</f>
        <v>Empresa Azucarera San Buenaventura</v>
      </c>
      <c r="C2801" s="126">
        <v>42844</v>
      </c>
      <c r="D2801" s="126" t="s">
        <v>6544</v>
      </c>
      <c r="E2801" s="127" t="s">
        <v>3</v>
      </c>
      <c r="F2801" s="127">
        <v>1494360</v>
      </c>
      <c r="G2801" s="127"/>
      <c r="H2801" s="335" t="s">
        <v>6545</v>
      </c>
      <c r="I2801" s="128">
        <v>0</v>
      </c>
      <c r="J2801" s="128">
        <v>8231.26</v>
      </c>
      <c r="K2801" s="129">
        <f t="shared" si="43"/>
        <v>8231.26</v>
      </c>
      <c r="L2801" s="130" t="s">
        <v>1420</v>
      </c>
    </row>
    <row r="2802" spans="1:12" ht="33.75">
      <c r="A2802" s="334" t="s">
        <v>626</v>
      </c>
      <c r="B2802" s="125" t="str">
        <f>+VLOOKUP(A2802,'[1]LISTA FILTRADO'!$A$2:$B$620,2,FALSE)</f>
        <v>Dirección General De Programación Y Operaciones Del Tesoro</v>
      </c>
      <c r="C2802" s="126">
        <v>42844</v>
      </c>
      <c r="D2802" s="126" t="s">
        <v>6546</v>
      </c>
      <c r="E2802" s="127" t="s">
        <v>3</v>
      </c>
      <c r="F2802" s="127">
        <v>1494382</v>
      </c>
      <c r="G2802" s="127"/>
      <c r="H2802" s="335" t="s">
        <v>6547</v>
      </c>
      <c r="I2802" s="128">
        <v>0</v>
      </c>
      <c r="J2802" s="128">
        <v>199.44</v>
      </c>
      <c r="K2802" s="129">
        <f t="shared" si="43"/>
        <v>199.44</v>
      </c>
      <c r="L2802" s="130" t="s">
        <v>1420</v>
      </c>
    </row>
    <row r="2803" spans="1:12" ht="33.75">
      <c r="A2803" s="334" t="s">
        <v>626</v>
      </c>
      <c r="B2803" s="125" t="str">
        <f>+VLOOKUP(A2803,'[1]LISTA FILTRADO'!$A$2:$B$620,2,FALSE)</f>
        <v>Dirección General De Programación Y Operaciones Del Tesoro</v>
      </c>
      <c r="C2803" s="126">
        <v>42844</v>
      </c>
      <c r="D2803" s="126" t="s">
        <v>6548</v>
      </c>
      <c r="E2803" s="127" t="s">
        <v>3</v>
      </c>
      <c r="F2803" s="127">
        <v>1494383</v>
      </c>
      <c r="G2803" s="127"/>
      <c r="H2803" s="335" t="s">
        <v>6549</v>
      </c>
      <c r="I2803" s="128">
        <v>0</v>
      </c>
      <c r="J2803" s="128">
        <v>239.47</v>
      </c>
      <c r="K2803" s="129">
        <f t="shared" si="43"/>
        <v>239.47</v>
      </c>
      <c r="L2803" s="130" t="s">
        <v>1420</v>
      </c>
    </row>
    <row r="2804" spans="1:12" ht="33.75">
      <c r="A2804" s="334">
        <v>20</v>
      </c>
      <c r="B2804" s="125" t="str">
        <f>+VLOOKUP(A2804,'[1]LISTA FILTRADO'!$A$2:$B$620,2,FALSE)</f>
        <v>Ministerio De Defensa</v>
      </c>
      <c r="C2804" s="126">
        <v>42844</v>
      </c>
      <c r="D2804" s="126" t="s">
        <v>6550</v>
      </c>
      <c r="E2804" s="127" t="s">
        <v>3</v>
      </c>
      <c r="F2804" s="127">
        <v>1494394</v>
      </c>
      <c r="G2804" s="127"/>
      <c r="H2804" s="335" t="s">
        <v>6551</v>
      </c>
      <c r="I2804" s="128">
        <v>0</v>
      </c>
      <c r="J2804" s="128">
        <v>45</v>
      </c>
      <c r="K2804" s="129">
        <f t="shared" si="43"/>
        <v>45</v>
      </c>
      <c r="L2804" s="130" t="s">
        <v>1420</v>
      </c>
    </row>
    <row r="2805" spans="1:12" ht="33.75">
      <c r="A2805" s="334">
        <v>20</v>
      </c>
      <c r="B2805" s="125" t="str">
        <f>+VLOOKUP(A2805,'[1]LISTA FILTRADO'!$A$2:$B$620,2,FALSE)</f>
        <v>Ministerio De Defensa</v>
      </c>
      <c r="C2805" s="126">
        <v>42844</v>
      </c>
      <c r="D2805" s="126" t="s">
        <v>6552</v>
      </c>
      <c r="E2805" s="127" t="s">
        <v>3</v>
      </c>
      <c r="F2805" s="127">
        <v>1494395</v>
      </c>
      <c r="G2805" s="127"/>
      <c r="H2805" s="335" t="s">
        <v>6551</v>
      </c>
      <c r="I2805" s="128">
        <v>0</v>
      </c>
      <c r="J2805" s="128">
        <v>11</v>
      </c>
      <c r="K2805" s="129">
        <f t="shared" si="43"/>
        <v>11</v>
      </c>
      <c r="L2805" s="130" t="s">
        <v>1420</v>
      </c>
    </row>
    <row r="2806" spans="1:12" ht="33.75">
      <c r="A2806" s="334">
        <v>20</v>
      </c>
      <c r="B2806" s="125" t="str">
        <f>+VLOOKUP(A2806,'[1]LISTA FILTRADO'!$A$2:$B$620,2,FALSE)</f>
        <v>Ministerio De Defensa</v>
      </c>
      <c r="C2806" s="126">
        <v>42844</v>
      </c>
      <c r="D2806" s="126" t="s">
        <v>6553</v>
      </c>
      <c r="E2806" s="127" t="s">
        <v>3</v>
      </c>
      <c r="F2806" s="127">
        <v>1494398</v>
      </c>
      <c r="G2806" s="127"/>
      <c r="H2806" s="335" t="s">
        <v>6554</v>
      </c>
      <c r="I2806" s="128">
        <v>0</v>
      </c>
      <c r="J2806" s="128">
        <v>45</v>
      </c>
      <c r="K2806" s="129">
        <f t="shared" si="43"/>
        <v>45</v>
      </c>
      <c r="L2806" s="130" t="s">
        <v>1420</v>
      </c>
    </row>
    <row r="2807" spans="1:12" ht="33.75">
      <c r="A2807" s="334">
        <v>20</v>
      </c>
      <c r="B2807" s="125" t="str">
        <f>+VLOOKUP(A2807,'[1]LISTA FILTRADO'!$A$2:$B$620,2,FALSE)</f>
        <v>Ministerio De Defensa</v>
      </c>
      <c r="C2807" s="126">
        <v>42844</v>
      </c>
      <c r="D2807" s="126" t="s">
        <v>6555</v>
      </c>
      <c r="E2807" s="127" t="s">
        <v>3</v>
      </c>
      <c r="F2807" s="127">
        <v>1494399</v>
      </c>
      <c r="G2807" s="127"/>
      <c r="H2807" s="335" t="s">
        <v>6556</v>
      </c>
      <c r="I2807" s="128">
        <v>0</v>
      </c>
      <c r="J2807" s="128">
        <v>11</v>
      </c>
      <c r="K2807" s="129">
        <f t="shared" si="43"/>
        <v>11</v>
      </c>
      <c r="L2807" s="130" t="s">
        <v>1420</v>
      </c>
    </row>
    <row r="2808" spans="1:12" ht="33.75">
      <c r="A2808" s="334">
        <v>20</v>
      </c>
      <c r="B2808" s="125" t="str">
        <f>+VLOOKUP(A2808,'[1]LISTA FILTRADO'!$A$2:$B$620,2,FALSE)</f>
        <v>Ministerio De Defensa</v>
      </c>
      <c r="C2808" s="126">
        <v>42844</v>
      </c>
      <c r="D2808" s="126" t="s">
        <v>6557</v>
      </c>
      <c r="E2808" s="127" t="s">
        <v>3</v>
      </c>
      <c r="F2808" s="127">
        <v>1494401</v>
      </c>
      <c r="G2808" s="127"/>
      <c r="H2808" s="335" t="s">
        <v>6558</v>
      </c>
      <c r="I2808" s="128">
        <v>0</v>
      </c>
      <c r="J2808" s="128">
        <v>45</v>
      </c>
      <c r="K2808" s="129">
        <f t="shared" si="43"/>
        <v>45</v>
      </c>
      <c r="L2808" s="130" t="s">
        <v>1420</v>
      </c>
    </row>
    <row r="2809" spans="1:12" ht="33.75">
      <c r="A2809" s="334">
        <v>20</v>
      </c>
      <c r="B2809" s="125" t="str">
        <f>+VLOOKUP(A2809,'[1]LISTA FILTRADO'!$A$2:$B$620,2,FALSE)</f>
        <v>Ministerio De Defensa</v>
      </c>
      <c r="C2809" s="126">
        <v>42844</v>
      </c>
      <c r="D2809" s="126" t="s">
        <v>6559</v>
      </c>
      <c r="E2809" s="127" t="s">
        <v>3</v>
      </c>
      <c r="F2809" s="127">
        <v>1494402</v>
      </c>
      <c r="G2809" s="127"/>
      <c r="H2809" s="335" t="s">
        <v>6560</v>
      </c>
      <c r="I2809" s="128">
        <v>0</v>
      </c>
      <c r="J2809" s="128">
        <v>11</v>
      </c>
      <c r="K2809" s="129">
        <f t="shared" si="43"/>
        <v>11</v>
      </c>
      <c r="L2809" s="130" t="s">
        <v>1420</v>
      </c>
    </row>
    <row r="2810" spans="1:12" ht="33.75">
      <c r="A2810" s="334">
        <v>70</v>
      </c>
      <c r="B2810" s="125" t="str">
        <f>+VLOOKUP(A2810,'[1]LISTA FILTRADO'!$A$2:$B$620,2,FALSE)</f>
        <v>Ministerio De Trabajo, Empleo Y Previsión Social</v>
      </c>
      <c r="C2810" s="126">
        <v>42845</v>
      </c>
      <c r="D2810" s="126" t="s">
        <v>6561</v>
      </c>
      <c r="E2810" s="127" t="s">
        <v>3</v>
      </c>
      <c r="F2810" s="127">
        <v>1494542</v>
      </c>
      <c r="G2810" s="127"/>
      <c r="H2810" s="335" t="s">
        <v>6562</v>
      </c>
      <c r="I2810" s="128">
        <v>0</v>
      </c>
      <c r="J2810" s="128">
        <v>0.65</v>
      </c>
      <c r="K2810" s="129">
        <f t="shared" si="43"/>
        <v>0.65</v>
      </c>
      <c r="L2810" s="130" t="s">
        <v>1420</v>
      </c>
    </row>
    <row r="2811" spans="1:12" ht="33.75">
      <c r="A2811" s="334">
        <v>163</v>
      </c>
      <c r="B2811" s="125" t="str">
        <f>+VLOOKUP(A2811,'[1]LISTA FILTRADO'!$A$2:$B$620,2,FALSE)</f>
        <v>Agencia Nacional De Hidrocarburos</v>
      </c>
      <c r="C2811" s="126">
        <v>42845</v>
      </c>
      <c r="D2811" s="126" t="s">
        <v>6563</v>
      </c>
      <c r="E2811" s="127" t="s">
        <v>3</v>
      </c>
      <c r="F2811" s="127">
        <v>1494614</v>
      </c>
      <c r="G2811" s="127"/>
      <c r="H2811" s="335" t="s">
        <v>6564</v>
      </c>
      <c r="I2811" s="128">
        <v>0</v>
      </c>
      <c r="J2811" s="128">
        <v>108</v>
      </c>
      <c r="K2811" s="129">
        <f t="shared" si="43"/>
        <v>108</v>
      </c>
      <c r="L2811" s="130" t="s">
        <v>1420</v>
      </c>
    </row>
    <row r="2812" spans="1:12" ht="22.5">
      <c r="A2812" s="334">
        <v>254</v>
      </c>
      <c r="B2812" s="125" t="str">
        <f>+VLOOKUP(A2812,'[1]LISTA FILTRADO'!$A$2:$B$620,2,FALSE)</f>
        <v>Instituto Del Seguro Agrario</v>
      </c>
      <c r="C2812" s="126">
        <v>42845</v>
      </c>
      <c r="D2812" s="126" t="s">
        <v>6565</v>
      </c>
      <c r="E2812" s="127" t="s">
        <v>3</v>
      </c>
      <c r="F2812" s="127">
        <v>1494622</v>
      </c>
      <c r="G2812" s="127"/>
      <c r="H2812" s="335" t="s">
        <v>6566</v>
      </c>
      <c r="I2812" s="128">
        <v>0</v>
      </c>
      <c r="J2812" s="128">
        <v>300</v>
      </c>
      <c r="K2812" s="129">
        <f t="shared" si="43"/>
        <v>300</v>
      </c>
      <c r="L2812" s="130" t="s">
        <v>1420</v>
      </c>
    </row>
    <row r="2813" spans="1:12" ht="33.75">
      <c r="A2813" s="334" t="s">
        <v>626</v>
      </c>
      <c r="B2813" s="125" t="str">
        <f>+VLOOKUP(A2813,'[1]LISTA FILTRADO'!$A$2:$B$620,2,FALSE)</f>
        <v>Dirección General De Programación Y Operaciones Del Tesoro</v>
      </c>
      <c r="C2813" s="126">
        <v>42845</v>
      </c>
      <c r="D2813" s="126" t="s">
        <v>6567</v>
      </c>
      <c r="E2813" s="127" t="s">
        <v>3</v>
      </c>
      <c r="F2813" s="127">
        <v>1494509</v>
      </c>
      <c r="G2813" s="127"/>
      <c r="H2813" s="335" t="s">
        <v>6568</v>
      </c>
      <c r="I2813" s="128">
        <v>0</v>
      </c>
      <c r="J2813" s="128">
        <v>169</v>
      </c>
      <c r="K2813" s="129">
        <f t="shared" si="43"/>
        <v>169</v>
      </c>
      <c r="L2813" s="130" t="s">
        <v>1420</v>
      </c>
    </row>
    <row r="2814" spans="1:12" ht="33.75">
      <c r="A2814" s="334" t="s">
        <v>626</v>
      </c>
      <c r="B2814" s="125" t="str">
        <f>+VLOOKUP(A2814,'[1]LISTA FILTRADO'!$A$2:$B$620,2,FALSE)</f>
        <v>Dirección General De Programación Y Operaciones Del Tesoro</v>
      </c>
      <c r="C2814" s="126">
        <v>42845</v>
      </c>
      <c r="D2814" s="126" t="s">
        <v>6569</v>
      </c>
      <c r="E2814" s="127" t="s">
        <v>3</v>
      </c>
      <c r="F2814" s="127">
        <v>1494529</v>
      </c>
      <c r="G2814" s="127"/>
      <c r="H2814" s="335" t="s">
        <v>6535</v>
      </c>
      <c r="I2814" s="128">
        <v>0</v>
      </c>
      <c r="J2814" s="128">
        <v>212.6</v>
      </c>
      <c r="K2814" s="129">
        <f t="shared" si="43"/>
        <v>212.6</v>
      </c>
      <c r="L2814" s="130" t="s">
        <v>1420</v>
      </c>
    </row>
    <row r="2815" spans="1:12" ht="22.5">
      <c r="A2815" s="334">
        <v>574</v>
      </c>
      <c r="B2815" s="125" t="str">
        <f>+VLOOKUP(A2815,'[1]LISTA FILTRADO'!$A$2:$B$620,2,FALSE)</f>
        <v>Lácteos De Bolivia</v>
      </c>
      <c r="C2815" s="126">
        <v>42845</v>
      </c>
      <c r="D2815" s="126" t="s">
        <v>6570</v>
      </c>
      <c r="E2815" s="127" t="s">
        <v>3</v>
      </c>
      <c r="F2815" s="127">
        <v>1494553</v>
      </c>
      <c r="G2815" s="127"/>
      <c r="H2815" s="335" t="s">
        <v>6571</v>
      </c>
      <c r="I2815" s="128">
        <v>0</v>
      </c>
      <c r="J2815" s="128">
        <v>700</v>
      </c>
      <c r="K2815" s="129">
        <f t="shared" si="43"/>
        <v>700</v>
      </c>
      <c r="L2815" s="130" t="s">
        <v>1420</v>
      </c>
    </row>
    <row r="2816" spans="1:12" ht="33.75">
      <c r="A2816" s="334" t="s">
        <v>626</v>
      </c>
      <c r="B2816" s="125" t="str">
        <f>+VLOOKUP(A2816,'[1]LISTA FILTRADO'!$A$2:$B$620,2,FALSE)</f>
        <v>Dirección General De Programación Y Operaciones Del Tesoro</v>
      </c>
      <c r="C2816" s="126">
        <v>42845</v>
      </c>
      <c r="D2816" s="126" t="s">
        <v>6572</v>
      </c>
      <c r="E2816" s="127" t="s">
        <v>3</v>
      </c>
      <c r="F2816" s="127">
        <v>1494583</v>
      </c>
      <c r="G2816" s="127"/>
      <c r="H2816" s="335" t="s">
        <v>6573</v>
      </c>
      <c r="I2816" s="128">
        <v>0</v>
      </c>
      <c r="J2816" s="128">
        <v>2614.6</v>
      </c>
      <c r="K2816" s="129">
        <f t="shared" si="43"/>
        <v>2614.6</v>
      </c>
      <c r="L2816" s="130" t="s">
        <v>1420</v>
      </c>
    </row>
    <row r="2817" spans="1:12" ht="22.5">
      <c r="A2817" s="334">
        <v>526</v>
      </c>
      <c r="B2817" s="125" t="str">
        <f>+VLOOKUP(A2817,'[1]LISTA FILTRADO'!$A$2:$B$620,2,FALSE)</f>
        <v>Bolivia Tv</v>
      </c>
      <c r="C2817" s="126">
        <v>42845</v>
      </c>
      <c r="D2817" s="126" t="s">
        <v>6574</v>
      </c>
      <c r="E2817" s="127" t="s">
        <v>3</v>
      </c>
      <c r="F2817" s="127">
        <v>1494590</v>
      </c>
      <c r="G2817" s="127"/>
      <c r="H2817" s="335" t="s">
        <v>6575</v>
      </c>
      <c r="I2817" s="128">
        <v>0</v>
      </c>
      <c r="J2817" s="128">
        <v>487</v>
      </c>
      <c r="K2817" s="129">
        <f t="shared" si="43"/>
        <v>487</v>
      </c>
      <c r="L2817" s="130" t="s">
        <v>1420</v>
      </c>
    </row>
    <row r="2818" spans="1:12" ht="33.75">
      <c r="A2818" s="334" t="s">
        <v>626</v>
      </c>
      <c r="B2818" s="125" t="str">
        <f>+VLOOKUP(A2818,'[1]LISTA FILTRADO'!$A$2:$B$620,2,FALSE)</f>
        <v>Dirección General De Programación Y Operaciones Del Tesoro</v>
      </c>
      <c r="C2818" s="126">
        <v>42845</v>
      </c>
      <c r="D2818" s="126" t="s">
        <v>6576</v>
      </c>
      <c r="E2818" s="127" t="s">
        <v>3</v>
      </c>
      <c r="F2818" s="127">
        <v>1494602</v>
      </c>
      <c r="G2818" s="127"/>
      <c r="H2818" s="335" t="s">
        <v>6577</v>
      </c>
      <c r="I2818" s="128">
        <v>0</v>
      </c>
      <c r="J2818" s="128">
        <v>15839.88</v>
      </c>
      <c r="K2818" s="129">
        <f t="shared" si="43"/>
        <v>15839.88</v>
      </c>
      <c r="L2818" s="130" t="s">
        <v>1420</v>
      </c>
    </row>
    <row r="2819" spans="1:12" ht="22.5">
      <c r="A2819" s="334">
        <v>41</v>
      </c>
      <c r="B2819" s="125" t="str">
        <f>+VLOOKUP(A2819,'[1]LISTA FILTRADO'!$A$2:$B$620,2,FALSE)</f>
        <v>Ministerio De Desarrollo Productivo Y Economía Plural</v>
      </c>
      <c r="C2819" s="126">
        <v>42845</v>
      </c>
      <c r="D2819" s="126" t="s">
        <v>6578</v>
      </c>
      <c r="E2819" s="127" t="s">
        <v>3</v>
      </c>
      <c r="F2819" s="127">
        <v>1494611</v>
      </c>
      <c r="G2819" s="127"/>
      <c r="H2819" s="335" t="s">
        <v>6579</v>
      </c>
      <c r="I2819" s="128">
        <v>0</v>
      </c>
      <c r="J2819" s="128">
        <v>1822.5</v>
      </c>
      <c r="K2819" s="129">
        <f t="shared" si="43"/>
        <v>1822.5</v>
      </c>
      <c r="L2819" s="130" t="s">
        <v>1420</v>
      </c>
    </row>
    <row r="2820" spans="1:12" ht="22.5">
      <c r="A2820" s="334">
        <v>20</v>
      </c>
      <c r="B2820" s="125" t="str">
        <f>+VLOOKUP(A2820,'[1]LISTA FILTRADO'!$A$2:$B$620,2,FALSE)</f>
        <v>Ministerio De Defensa</v>
      </c>
      <c r="C2820" s="126">
        <v>42845</v>
      </c>
      <c r="D2820" s="126" t="s">
        <v>6580</v>
      </c>
      <c r="E2820" s="127" t="s">
        <v>3</v>
      </c>
      <c r="F2820" s="127">
        <v>1494646</v>
      </c>
      <c r="G2820" s="127"/>
      <c r="H2820" s="335" t="s">
        <v>6581</v>
      </c>
      <c r="I2820" s="128">
        <v>0</v>
      </c>
      <c r="J2820" s="128">
        <v>39.200000000000003</v>
      </c>
      <c r="K2820" s="129">
        <f t="shared" si="43"/>
        <v>39.200000000000003</v>
      </c>
      <c r="L2820" s="130" t="s">
        <v>1420</v>
      </c>
    </row>
    <row r="2821" spans="1:12" ht="33.75">
      <c r="A2821" s="334" t="s">
        <v>626</v>
      </c>
      <c r="B2821" s="125" t="str">
        <f>+VLOOKUP(A2821,'[1]LISTA FILTRADO'!$A$2:$B$620,2,FALSE)</f>
        <v>Dirección General De Programación Y Operaciones Del Tesoro</v>
      </c>
      <c r="C2821" s="126">
        <v>42845</v>
      </c>
      <c r="D2821" s="126" t="s">
        <v>6582</v>
      </c>
      <c r="E2821" s="127" t="s">
        <v>3</v>
      </c>
      <c r="F2821" s="127">
        <v>1494653</v>
      </c>
      <c r="G2821" s="127"/>
      <c r="H2821" s="335" t="s">
        <v>6583</v>
      </c>
      <c r="I2821" s="128">
        <v>0</v>
      </c>
      <c r="J2821" s="128">
        <v>905.68</v>
      </c>
      <c r="K2821" s="129">
        <f t="shared" si="43"/>
        <v>905.68</v>
      </c>
      <c r="L2821" s="130" t="s">
        <v>1420</v>
      </c>
    </row>
    <row r="2822" spans="1:12" ht="33.75">
      <c r="A2822" s="334" t="s">
        <v>626</v>
      </c>
      <c r="B2822" s="125" t="str">
        <f>+VLOOKUP(A2822,'[1]LISTA FILTRADO'!$A$2:$B$620,2,FALSE)</f>
        <v>Dirección General De Programación Y Operaciones Del Tesoro</v>
      </c>
      <c r="C2822" s="126">
        <v>42845</v>
      </c>
      <c r="D2822" s="126" t="s">
        <v>6584</v>
      </c>
      <c r="E2822" s="127" t="s">
        <v>3</v>
      </c>
      <c r="F2822" s="127">
        <v>1494683</v>
      </c>
      <c r="G2822" s="127"/>
      <c r="H2822" s="335" t="s">
        <v>6585</v>
      </c>
      <c r="I2822" s="128">
        <v>0</v>
      </c>
      <c r="J2822" s="128">
        <v>7398.89</v>
      </c>
      <c r="K2822" s="129">
        <f t="shared" si="43"/>
        <v>7398.89</v>
      </c>
      <c r="L2822" s="130" t="s">
        <v>1420</v>
      </c>
    </row>
    <row r="2823" spans="1:12" ht="33.75">
      <c r="A2823" s="334" t="s">
        <v>626</v>
      </c>
      <c r="B2823" s="125" t="str">
        <f>+VLOOKUP(A2823,'[1]LISTA FILTRADO'!$A$2:$B$620,2,FALSE)</f>
        <v>Dirección General De Programación Y Operaciones Del Tesoro</v>
      </c>
      <c r="C2823" s="126">
        <v>42845</v>
      </c>
      <c r="D2823" s="126" t="s">
        <v>6586</v>
      </c>
      <c r="E2823" s="127" t="s">
        <v>3</v>
      </c>
      <c r="F2823" s="127">
        <v>1494684</v>
      </c>
      <c r="G2823" s="127"/>
      <c r="H2823" s="335" t="s">
        <v>6587</v>
      </c>
      <c r="I2823" s="128">
        <v>0</v>
      </c>
      <c r="J2823" s="128">
        <v>3028.78</v>
      </c>
      <c r="K2823" s="129">
        <f t="shared" si="43"/>
        <v>3028.78</v>
      </c>
      <c r="L2823" s="130" t="s">
        <v>1420</v>
      </c>
    </row>
    <row r="2824" spans="1:12" ht="33.75">
      <c r="A2824" s="334">
        <v>48</v>
      </c>
      <c r="B2824" s="125" t="str">
        <f>+VLOOKUP(A2824,'[1]LISTA FILTRADO'!$A$2:$B$620,2,FALSE)</f>
        <v>Ministerio De Deportes</v>
      </c>
      <c r="C2824" s="126">
        <v>42845</v>
      </c>
      <c r="D2824" s="126" t="s">
        <v>6588</v>
      </c>
      <c r="E2824" s="127" t="s">
        <v>3</v>
      </c>
      <c r="F2824" s="127">
        <v>1494712</v>
      </c>
      <c r="G2824" s="127"/>
      <c r="H2824" s="335" t="s">
        <v>6589</v>
      </c>
      <c r="I2824" s="128">
        <v>0</v>
      </c>
      <c r="J2824" s="219">
        <v>0.01</v>
      </c>
      <c r="K2824" s="129">
        <f t="shared" si="43"/>
        <v>0.01</v>
      </c>
      <c r="L2824" s="130" t="s">
        <v>4099</v>
      </c>
    </row>
    <row r="2825" spans="1:12" ht="22.5">
      <c r="A2825" s="334">
        <v>526</v>
      </c>
      <c r="B2825" s="125" t="str">
        <f>+VLOOKUP(A2825,'[1]LISTA FILTRADO'!$A$2:$B$620,2,FALSE)</f>
        <v>Bolivia Tv</v>
      </c>
      <c r="C2825" s="126">
        <v>42845</v>
      </c>
      <c r="D2825" s="126" t="s">
        <v>6590</v>
      </c>
      <c r="E2825" s="127" t="s">
        <v>3</v>
      </c>
      <c r="F2825" s="127">
        <v>1494718</v>
      </c>
      <c r="G2825" s="127"/>
      <c r="H2825" s="335" t="s">
        <v>6591</v>
      </c>
      <c r="I2825" s="128">
        <v>0</v>
      </c>
      <c r="J2825" s="128">
        <v>182</v>
      </c>
      <c r="K2825" s="129">
        <f t="shared" ref="K2825:K2888" si="44">+I2825+J2825</f>
        <v>182</v>
      </c>
      <c r="L2825" s="130" t="s">
        <v>1420</v>
      </c>
    </row>
    <row r="2826" spans="1:12" ht="33.75">
      <c r="A2826" s="334" t="s">
        <v>626</v>
      </c>
      <c r="B2826" s="125" t="str">
        <f>+VLOOKUP(A2826,'[1]LISTA FILTRADO'!$A$2:$B$620,2,FALSE)</f>
        <v>Dirección General De Programación Y Operaciones Del Tesoro</v>
      </c>
      <c r="C2826" s="126">
        <v>42845</v>
      </c>
      <c r="D2826" s="126" t="s">
        <v>6592</v>
      </c>
      <c r="E2826" s="127" t="s">
        <v>3</v>
      </c>
      <c r="F2826" s="127">
        <v>1494737</v>
      </c>
      <c r="G2826" s="127"/>
      <c r="H2826" s="335" t="s">
        <v>6593</v>
      </c>
      <c r="I2826" s="128">
        <v>0</v>
      </c>
      <c r="J2826" s="128">
        <v>3196.57</v>
      </c>
      <c r="K2826" s="129">
        <f t="shared" si="44"/>
        <v>3196.57</v>
      </c>
      <c r="L2826" s="130" t="s">
        <v>1420</v>
      </c>
    </row>
    <row r="2827" spans="1:12" ht="22.5">
      <c r="A2827" s="334">
        <v>47</v>
      </c>
      <c r="B2827" s="125" t="str">
        <f>+VLOOKUP(A2827,'[1]LISTA FILTRADO'!$A$2:$B$620,2,FALSE)</f>
        <v>Ministerio De Desarrollo Rural Y Tierras</v>
      </c>
      <c r="C2827" s="126">
        <v>42845</v>
      </c>
      <c r="D2827" s="126" t="s">
        <v>6594</v>
      </c>
      <c r="E2827" s="127" t="s">
        <v>3</v>
      </c>
      <c r="F2827" s="127">
        <v>1494783</v>
      </c>
      <c r="G2827" s="127"/>
      <c r="H2827" s="335" t="s">
        <v>6595</v>
      </c>
      <c r="I2827" s="128">
        <v>0</v>
      </c>
      <c r="J2827" s="128">
        <v>262.91000000000003</v>
      </c>
      <c r="K2827" s="129">
        <f t="shared" si="44"/>
        <v>262.91000000000003</v>
      </c>
      <c r="L2827" s="130" t="s">
        <v>1420</v>
      </c>
    </row>
    <row r="2828" spans="1:12" ht="22.5">
      <c r="A2828" s="334">
        <v>20</v>
      </c>
      <c r="B2828" s="125" t="str">
        <f>+VLOOKUP(A2828,'[1]LISTA FILTRADO'!$A$2:$B$620,2,FALSE)</f>
        <v>Ministerio De Defensa</v>
      </c>
      <c r="C2828" s="126">
        <v>42845</v>
      </c>
      <c r="D2828" s="126" t="s">
        <v>6596</v>
      </c>
      <c r="E2828" s="127" t="s">
        <v>3</v>
      </c>
      <c r="F2828" s="127">
        <v>1494788</v>
      </c>
      <c r="G2828" s="127"/>
      <c r="H2828" s="335" t="s">
        <v>6597</v>
      </c>
      <c r="I2828" s="128">
        <v>0</v>
      </c>
      <c r="J2828" s="128">
        <v>16.2</v>
      </c>
      <c r="K2828" s="129">
        <f t="shared" si="44"/>
        <v>16.2</v>
      </c>
      <c r="L2828" s="130" t="s">
        <v>1420</v>
      </c>
    </row>
    <row r="2829" spans="1:12" ht="22.5">
      <c r="A2829" s="334">
        <v>41</v>
      </c>
      <c r="B2829" s="125" t="str">
        <f>+VLOOKUP(A2829,'[1]LISTA FILTRADO'!$A$2:$B$620,2,FALSE)</f>
        <v>Ministerio De Desarrollo Productivo Y Economía Plural</v>
      </c>
      <c r="C2829" s="126">
        <v>42845</v>
      </c>
      <c r="D2829" s="126" t="s">
        <v>6598</v>
      </c>
      <c r="E2829" s="127" t="s">
        <v>3</v>
      </c>
      <c r="F2829" s="127">
        <v>1494792</v>
      </c>
      <c r="G2829" s="127"/>
      <c r="H2829" s="335" t="s">
        <v>6599</v>
      </c>
      <c r="I2829" s="128">
        <v>0</v>
      </c>
      <c r="J2829" s="128">
        <v>525</v>
      </c>
      <c r="K2829" s="129">
        <f t="shared" si="44"/>
        <v>525</v>
      </c>
      <c r="L2829" s="130" t="s">
        <v>1420</v>
      </c>
    </row>
    <row r="2830" spans="1:12" ht="33.75">
      <c r="A2830" s="334" t="s">
        <v>626</v>
      </c>
      <c r="B2830" s="125" t="str">
        <f>+VLOOKUP(A2830,'[1]LISTA FILTRADO'!$A$2:$B$620,2,FALSE)</f>
        <v>Dirección General De Programación Y Operaciones Del Tesoro</v>
      </c>
      <c r="C2830" s="126">
        <v>42845</v>
      </c>
      <c r="D2830" s="126" t="s">
        <v>6600</v>
      </c>
      <c r="E2830" s="127" t="s">
        <v>3</v>
      </c>
      <c r="F2830" s="127">
        <v>1494794</v>
      </c>
      <c r="G2830" s="127"/>
      <c r="H2830" s="335" t="s">
        <v>6601</v>
      </c>
      <c r="I2830" s="128">
        <v>0</v>
      </c>
      <c r="J2830" s="128">
        <v>5166.04</v>
      </c>
      <c r="K2830" s="129">
        <f t="shared" si="44"/>
        <v>5166.04</v>
      </c>
      <c r="L2830" s="130" t="s">
        <v>1420</v>
      </c>
    </row>
    <row r="2831" spans="1:12" ht="33.75">
      <c r="A2831" s="334">
        <v>47</v>
      </c>
      <c r="B2831" s="125" t="str">
        <f>+VLOOKUP(A2831,'[1]LISTA FILTRADO'!$A$2:$B$620,2,FALSE)</f>
        <v>Ministerio De Desarrollo Rural Y Tierras</v>
      </c>
      <c r="C2831" s="126">
        <v>42846</v>
      </c>
      <c r="D2831" s="126" t="s">
        <v>6602</v>
      </c>
      <c r="E2831" s="127" t="s">
        <v>3</v>
      </c>
      <c r="F2831" s="127">
        <v>1494995</v>
      </c>
      <c r="G2831" s="127"/>
      <c r="H2831" s="335" t="s">
        <v>6603</v>
      </c>
      <c r="I2831" s="128">
        <v>0</v>
      </c>
      <c r="J2831" s="128">
        <v>9081.2900000000009</v>
      </c>
      <c r="K2831" s="129">
        <f t="shared" si="44"/>
        <v>9081.2900000000009</v>
      </c>
      <c r="L2831" s="130" t="s">
        <v>1420</v>
      </c>
    </row>
    <row r="2832" spans="1:12" ht="33.75">
      <c r="A2832" s="334" t="s">
        <v>626</v>
      </c>
      <c r="B2832" s="125" t="str">
        <f>+VLOOKUP(A2832,'[1]LISTA FILTRADO'!$A$2:$B$620,2,FALSE)</f>
        <v>Dirección General De Programación Y Operaciones Del Tesoro</v>
      </c>
      <c r="C2832" s="126">
        <v>42846</v>
      </c>
      <c r="D2832" s="126" t="s">
        <v>6604</v>
      </c>
      <c r="E2832" s="127" t="s">
        <v>3</v>
      </c>
      <c r="F2832" s="127">
        <v>1495062</v>
      </c>
      <c r="G2832" s="127"/>
      <c r="H2832" s="335" t="s">
        <v>6605</v>
      </c>
      <c r="I2832" s="128">
        <v>0</v>
      </c>
      <c r="J2832" s="219">
        <v>3468.6800000000003</v>
      </c>
      <c r="K2832" s="129">
        <f t="shared" si="44"/>
        <v>3468.6800000000003</v>
      </c>
      <c r="L2832" s="130" t="s">
        <v>4099</v>
      </c>
    </row>
    <row r="2833" spans="1:12" ht="33.75">
      <c r="A2833" s="334">
        <v>290</v>
      </c>
      <c r="B2833" s="125" t="str">
        <f>+VLOOKUP(A2833,'[1]LISTA FILTRADO'!$A$2:$B$620,2,FALSE)</f>
        <v>Servicio De Impuestos Nacionales</v>
      </c>
      <c r="C2833" s="126">
        <v>42846</v>
      </c>
      <c r="D2833" s="126" t="s">
        <v>6606</v>
      </c>
      <c r="E2833" s="127" t="s">
        <v>3</v>
      </c>
      <c r="F2833" s="127">
        <v>1495134</v>
      </c>
      <c r="G2833" s="127"/>
      <c r="H2833" s="335" t="s">
        <v>6607</v>
      </c>
      <c r="I2833" s="128">
        <v>0</v>
      </c>
      <c r="J2833" s="128">
        <v>886.8</v>
      </c>
      <c r="K2833" s="129">
        <f t="shared" si="44"/>
        <v>886.8</v>
      </c>
      <c r="L2833" s="130" t="s">
        <v>1420</v>
      </c>
    </row>
    <row r="2834" spans="1:12" ht="33.75">
      <c r="A2834" s="334" t="s">
        <v>626</v>
      </c>
      <c r="B2834" s="125" t="str">
        <f>+VLOOKUP(A2834,'[1]LISTA FILTRADO'!$A$2:$B$620,2,FALSE)</f>
        <v>Dirección General De Programación Y Operaciones Del Tesoro</v>
      </c>
      <c r="C2834" s="126">
        <v>42846</v>
      </c>
      <c r="D2834" s="126" t="s">
        <v>6608</v>
      </c>
      <c r="E2834" s="127" t="s">
        <v>3</v>
      </c>
      <c r="F2834" s="127">
        <v>1495012</v>
      </c>
      <c r="G2834" s="127"/>
      <c r="H2834" s="335" t="s">
        <v>6609</v>
      </c>
      <c r="I2834" s="128">
        <v>0</v>
      </c>
      <c r="J2834" s="128">
        <v>1587.79</v>
      </c>
      <c r="K2834" s="129">
        <f t="shared" si="44"/>
        <v>1587.79</v>
      </c>
      <c r="L2834" s="130" t="s">
        <v>1420</v>
      </c>
    </row>
    <row r="2835" spans="1:12" ht="22.5">
      <c r="A2835" s="334">
        <v>41</v>
      </c>
      <c r="B2835" s="125" t="str">
        <f>+VLOOKUP(A2835,'[1]LISTA FILTRADO'!$A$2:$B$620,2,FALSE)</f>
        <v>Ministerio De Desarrollo Productivo Y Economía Plural</v>
      </c>
      <c r="C2835" s="126">
        <v>42846</v>
      </c>
      <c r="D2835" s="126" t="s">
        <v>6610</v>
      </c>
      <c r="E2835" s="127" t="s">
        <v>3</v>
      </c>
      <c r="F2835" s="127">
        <v>1495015</v>
      </c>
      <c r="G2835" s="127"/>
      <c r="H2835" s="335" t="s">
        <v>1791</v>
      </c>
      <c r="I2835" s="128">
        <v>0</v>
      </c>
      <c r="J2835" s="128">
        <v>1822.5</v>
      </c>
      <c r="K2835" s="129">
        <f t="shared" si="44"/>
        <v>1822.5</v>
      </c>
      <c r="L2835" s="130" t="s">
        <v>1420</v>
      </c>
    </row>
    <row r="2836" spans="1:12" ht="33.75">
      <c r="A2836" s="334" t="s">
        <v>626</v>
      </c>
      <c r="B2836" s="125" t="str">
        <f>+VLOOKUP(A2836,'[1]LISTA FILTRADO'!$A$2:$B$620,2,FALSE)</f>
        <v>Dirección General De Programación Y Operaciones Del Tesoro</v>
      </c>
      <c r="C2836" s="126">
        <v>42846</v>
      </c>
      <c r="D2836" s="126" t="s">
        <v>6611</v>
      </c>
      <c r="E2836" s="127" t="s">
        <v>3</v>
      </c>
      <c r="F2836" s="127">
        <v>1495016</v>
      </c>
      <c r="G2836" s="127"/>
      <c r="H2836" s="335" t="s">
        <v>6612</v>
      </c>
      <c r="I2836" s="128">
        <v>0</v>
      </c>
      <c r="J2836" s="128">
        <v>12705.31</v>
      </c>
      <c r="K2836" s="129">
        <f t="shared" si="44"/>
        <v>12705.31</v>
      </c>
      <c r="L2836" s="130" t="s">
        <v>1420</v>
      </c>
    </row>
    <row r="2837" spans="1:12" ht="33.75">
      <c r="A2837" s="334" t="s">
        <v>626</v>
      </c>
      <c r="B2837" s="125" t="str">
        <f>+VLOOKUP(A2837,'[1]LISTA FILTRADO'!$A$2:$B$620,2,FALSE)</f>
        <v>Dirección General De Programación Y Operaciones Del Tesoro</v>
      </c>
      <c r="C2837" s="126">
        <v>42846</v>
      </c>
      <c r="D2837" s="126" t="s">
        <v>6613</v>
      </c>
      <c r="E2837" s="127" t="s">
        <v>3</v>
      </c>
      <c r="F2837" s="127">
        <v>1495055</v>
      </c>
      <c r="G2837" s="127"/>
      <c r="H2837" s="335" t="s">
        <v>6614</v>
      </c>
      <c r="I2837" s="128">
        <v>0</v>
      </c>
      <c r="J2837" s="128">
        <v>800</v>
      </c>
      <c r="K2837" s="129">
        <f t="shared" si="44"/>
        <v>800</v>
      </c>
      <c r="L2837" s="130" t="s">
        <v>1420</v>
      </c>
    </row>
    <row r="2838" spans="1:12" ht="33.75">
      <c r="A2838" s="334">
        <v>670</v>
      </c>
      <c r="B2838" s="125" t="str">
        <f>+VLOOKUP(A2838,'[1]LISTA FILTRADO'!$A$2:$B$620,2,FALSE)</f>
        <v>Órgano Electoral Plurinacional</v>
      </c>
      <c r="C2838" s="126">
        <v>42846</v>
      </c>
      <c r="D2838" s="126" t="s">
        <v>6615</v>
      </c>
      <c r="E2838" s="127" t="s">
        <v>3</v>
      </c>
      <c r="F2838" s="127">
        <v>1495058</v>
      </c>
      <c r="G2838" s="127"/>
      <c r="H2838" s="335" t="s">
        <v>6616</v>
      </c>
      <c r="I2838" s="128">
        <v>0</v>
      </c>
      <c r="J2838" s="128">
        <v>37453</v>
      </c>
      <c r="K2838" s="129">
        <f t="shared" si="44"/>
        <v>37453</v>
      </c>
      <c r="L2838" s="130" t="s">
        <v>1420</v>
      </c>
    </row>
    <row r="2839" spans="1:12" ht="33.75">
      <c r="A2839" s="334">
        <v>670</v>
      </c>
      <c r="B2839" s="125" t="str">
        <f>+VLOOKUP(A2839,'[1]LISTA FILTRADO'!$A$2:$B$620,2,FALSE)</f>
        <v>Órgano Electoral Plurinacional</v>
      </c>
      <c r="C2839" s="126">
        <v>42846</v>
      </c>
      <c r="D2839" s="126" t="s">
        <v>6617</v>
      </c>
      <c r="E2839" s="127" t="s">
        <v>3</v>
      </c>
      <c r="F2839" s="127">
        <v>1495060</v>
      </c>
      <c r="G2839" s="127"/>
      <c r="H2839" s="335" t="s">
        <v>6618</v>
      </c>
      <c r="I2839" s="128">
        <v>0</v>
      </c>
      <c r="J2839" s="128">
        <v>10033</v>
      </c>
      <c r="K2839" s="129">
        <f t="shared" si="44"/>
        <v>10033</v>
      </c>
      <c r="L2839" s="130" t="s">
        <v>1420</v>
      </c>
    </row>
    <row r="2840" spans="1:12" ht="33.75">
      <c r="A2840" s="334" t="s">
        <v>626</v>
      </c>
      <c r="B2840" s="125" t="str">
        <f>+VLOOKUP(A2840,'[1]LISTA FILTRADO'!$A$2:$B$620,2,FALSE)</f>
        <v>Dirección General De Programación Y Operaciones Del Tesoro</v>
      </c>
      <c r="C2840" s="126">
        <v>42846</v>
      </c>
      <c r="D2840" s="126" t="s">
        <v>6619</v>
      </c>
      <c r="E2840" s="127" t="s">
        <v>3</v>
      </c>
      <c r="F2840" s="127">
        <v>1495175</v>
      </c>
      <c r="G2840" s="127"/>
      <c r="H2840" s="335" t="s">
        <v>6620</v>
      </c>
      <c r="I2840" s="128">
        <v>0</v>
      </c>
      <c r="J2840" s="128">
        <v>1000</v>
      </c>
      <c r="K2840" s="129">
        <f t="shared" si="44"/>
        <v>1000</v>
      </c>
      <c r="L2840" s="130" t="s">
        <v>1420</v>
      </c>
    </row>
    <row r="2841" spans="1:12" ht="33.75">
      <c r="A2841" s="334" t="s">
        <v>626</v>
      </c>
      <c r="B2841" s="125" t="str">
        <f>+VLOOKUP(A2841,'[1]LISTA FILTRADO'!$A$2:$B$620,2,FALSE)</f>
        <v>Dirección General De Programación Y Operaciones Del Tesoro</v>
      </c>
      <c r="C2841" s="126">
        <v>42846</v>
      </c>
      <c r="D2841" s="126" t="s">
        <v>6621</v>
      </c>
      <c r="E2841" s="127" t="s">
        <v>3</v>
      </c>
      <c r="F2841" s="127">
        <v>1495199</v>
      </c>
      <c r="G2841" s="127"/>
      <c r="H2841" s="335" t="s">
        <v>6622</v>
      </c>
      <c r="I2841" s="128">
        <v>0</v>
      </c>
      <c r="J2841" s="128">
        <v>70</v>
      </c>
      <c r="K2841" s="129">
        <f t="shared" si="44"/>
        <v>70</v>
      </c>
      <c r="L2841" s="130" t="s">
        <v>1420</v>
      </c>
    </row>
    <row r="2842" spans="1:12" ht="22.5">
      <c r="A2842" s="334">
        <v>526</v>
      </c>
      <c r="B2842" s="125" t="str">
        <f>+VLOOKUP(A2842,'[1]LISTA FILTRADO'!$A$2:$B$620,2,FALSE)</f>
        <v>Bolivia Tv</v>
      </c>
      <c r="C2842" s="126">
        <v>42846</v>
      </c>
      <c r="D2842" s="126" t="s">
        <v>6623</v>
      </c>
      <c r="E2842" s="127" t="s">
        <v>3</v>
      </c>
      <c r="F2842" s="127">
        <v>1495266</v>
      </c>
      <c r="G2842" s="127"/>
      <c r="H2842" s="335" t="s">
        <v>6624</v>
      </c>
      <c r="I2842" s="128">
        <v>0</v>
      </c>
      <c r="J2842" s="128">
        <v>76</v>
      </c>
      <c r="K2842" s="129">
        <f t="shared" si="44"/>
        <v>76</v>
      </c>
      <c r="L2842" s="130" t="s">
        <v>1420</v>
      </c>
    </row>
    <row r="2843" spans="1:12" ht="22.5">
      <c r="A2843" s="334">
        <v>15</v>
      </c>
      <c r="B2843" s="125" t="str">
        <f>+VLOOKUP(A2843,'[1]LISTA FILTRADO'!$A$2:$B$620,2,FALSE)</f>
        <v>Ministerio De Gobierno</v>
      </c>
      <c r="C2843" s="126">
        <v>42849</v>
      </c>
      <c r="D2843" s="126" t="s">
        <v>6625</v>
      </c>
      <c r="E2843" s="127" t="s">
        <v>3</v>
      </c>
      <c r="F2843" s="127">
        <v>1495466</v>
      </c>
      <c r="G2843" s="127"/>
      <c r="H2843" s="335" t="s">
        <v>6626</v>
      </c>
      <c r="I2843" s="128">
        <v>0</v>
      </c>
      <c r="J2843" s="128">
        <v>270</v>
      </c>
      <c r="K2843" s="129">
        <f t="shared" si="44"/>
        <v>270</v>
      </c>
      <c r="L2843" s="130" t="s">
        <v>1420</v>
      </c>
    </row>
    <row r="2844" spans="1:12" ht="33.75">
      <c r="A2844" s="334">
        <v>10</v>
      </c>
      <c r="B2844" s="125" t="str">
        <f>+VLOOKUP(A2844,'[1]LISTA FILTRADO'!$A$2:$B$620,2,FALSE)</f>
        <v>Ministerio De Relaciones Exteriores</v>
      </c>
      <c r="C2844" s="126">
        <v>42849</v>
      </c>
      <c r="D2844" s="126" t="s">
        <v>6627</v>
      </c>
      <c r="E2844" s="127" t="s">
        <v>3</v>
      </c>
      <c r="F2844" s="127">
        <v>1495469</v>
      </c>
      <c r="G2844" s="127"/>
      <c r="H2844" s="335" t="s">
        <v>6628</v>
      </c>
      <c r="I2844" s="128">
        <v>0</v>
      </c>
      <c r="J2844" s="128">
        <v>13439.78</v>
      </c>
      <c r="K2844" s="129">
        <f t="shared" si="44"/>
        <v>13439.78</v>
      </c>
      <c r="L2844" s="130" t="s">
        <v>1420</v>
      </c>
    </row>
    <row r="2845" spans="1:12" ht="22.5">
      <c r="A2845" s="334">
        <v>254</v>
      </c>
      <c r="B2845" s="125" t="str">
        <f>+VLOOKUP(A2845,'[1]LISTA FILTRADO'!$A$2:$B$620,2,FALSE)</f>
        <v>Instituto Del Seguro Agrario</v>
      </c>
      <c r="C2845" s="126">
        <v>42849</v>
      </c>
      <c r="D2845" s="126" t="s">
        <v>6629</v>
      </c>
      <c r="E2845" s="127" t="s">
        <v>3</v>
      </c>
      <c r="F2845" s="127">
        <v>1495525</v>
      </c>
      <c r="G2845" s="127"/>
      <c r="H2845" s="335" t="s">
        <v>6630</v>
      </c>
      <c r="I2845" s="128">
        <v>0</v>
      </c>
      <c r="J2845" s="128">
        <v>300</v>
      </c>
      <c r="K2845" s="129">
        <f t="shared" si="44"/>
        <v>300</v>
      </c>
      <c r="L2845" s="130" t="s">
        <v>1420</v>
      </c>
    </row>
    <row r="2846" spans="1:12" ht="22.5">
      <c r="A2846" s="334">
        <v>254</v>
      </c>
      <c r="B2846" s="125" t="str">
        <f>+VLOOKUP(A2846,'[1]LISTA FILTRADO'!$A$2:$B$620,2,FALSE)</f>
        <v>Instituto Del Seguro Agrario</v>
      </c>
      <c r="C2846" s="126">
        <v>42849</v>
      </c>
      <c r="D2846" s="126" t="s">
        <v>6631</v>
      </c>
      <c r="E2846" s="127" t="s">
        <v>3</v>
      </c>
      <c r="F2846" s="127">
        <v>1495527</v>
      </c>
      <c r="G2846" s="127"/>
      <c r="H2846" s="335" t="s">
        <v>6632</v>
      </c>
      <c r="I2846" s="128">
        <v>0</v>
      </c>
      <c r="J2846" s="128">
        <v>149.9</v>
      </c>
      <c r="K2846" s="129">
        <f t="shared" si="44"/>
        <v>149.9</v>
      </c>
      <c r="L2846" s="130" t="s">
        <v>1420</v>
      </c>
    </row>
    <row r="2847" spans="1:12" ht="33.75">
      <c r="A2847" s="334" t="s">
        <v>626</v>
      </c>
      <c r="B2847" s="125" t="str">
        <f>+VLOOKUP(A2847,'[1]LISTA FILTRADO'!$A$2:$B$620,2,FALSE)</f>
        <v>Dirección General De Programación Y Operaciones Del Tesoro</v>
      </c>
      <c r="C2847" s="126">
        <v>42849</v>
      </c>
      <c r="D2847" s="126" t="s">
        <v>6633</v>
      </c>
      <c r="E2847" s="127" t="s">
        <v>3</v>
      </c>
      <c r="F2847" s="127">
        <v>1495420</v>
      </c>
      <c r="G2847" s="127"/>
      <c r="H2847" s="335" t="s">
        <v>6634</v>
      </c>
      <c r="I2847" s="128">
        <v>0</v>
      </c>
      <c r="J2847" s="128">
        <v>4397.2299999999996</v>
      </c>
      <c r="K2847" s="129">
        <f t="shared" si="44"/>
        <v>4397.2299999999996</v>
      </c>
      <c r="L2847" s="130" t="s">
        <v>1420</v>
      </c>
    </row>
    <row r="2848" spans="1:12" ht="33.75">
      <c r="A2848" s="334" t="s">
        <v>626</v>
      </c>
      <c r="B2848" s="125" t="str">
        <f>+VLOOKUP(A2848,'[1]LISTA FILTRADO'!$A$2:$B$620,2,FALSE)</f>
        <v>Dirección General De Programación Y Operaciones Del Tesoro</v>
      </c>
      <c r="C2848" s="126">
        <v>42849</v>
      </c>
      <c r="D2848" s="126" t="s">
        <v>6635</v>
      </c>
      <c r="E2848" s="127" t="s">
        <v>3</v>
      </c>
      <c r="F2848" s="127">
        <v>1495454</v>
      </c>
      <c r="G2848" s="127"/>
      <c r="H2848" s="335" t="s">
        <v>6636</v>
      </c>
      <c r="I2848" s="128">
        <v>0</v>
      </c>
      <c r="J2848" s="128">
        <v>168.81</v>
      </c>
      <c r="K2848" s="129">
        <f t="shared" si="44"/>
        <v>168.81</v>
      </c>
      <c r="L2848" s="130" t="s">
        <v>1420</v>
      </c>
    </row>
    <row r="2849" spans="1:12" ht="33.75">
      <c r="A2849" s="334" t="s">
        <v>626</v>
      </c>
      <c r="B2849" s="125" t="str">
        <f>+VLOOKUP(A2849,'[1]LISTA FILTRADO'!$A$2:$B$620,2,FALSE)</f>
        <v>Dirección General De Programación Y Operaciones Del Tesoro</v>
      </c>
      <c r="C2849" s="126">
        <v>42849</v>
      </c>
      <c r="D2849" s="126" t="s">
        <v>6637</v>
      </c>
      <c r="E2849" s="127" t="s">
        <v>3</v>
      </c>
      <c r="F2849" s="127">
        <v>1495500</v>
      </c>
      <c r="G2849" s="127"/>
      <c r="H2849" s="335" t="s">
        <v>6638</v>
      </c>
      <c r="I2849" s="128">
        <v>0</v>
      </c>
      <c r="J2849" s="128">
        <v>168.81</v>
      </c>
      <c r="K2849" s="129">
        <f t="shared" si="44"/>
        <v>168.81</v>
      </c>
      <c r="L2849" s="130" t="s">
        <v>1420</v>
      </c>
    </row>
    <row r="2850" spans="1:12" ht="22.5">
      <c r="A2850" s="334">
        <v>20</v>
      </c>
      <c r="B2850" s="125" t="str">
        <f>+VLOOKUP(A2850,'[1]LISTA FILTRADO'!$A$2:$B$620,2,FALSE)</f>
        <v>Ministerio De Defensa</v>
      </c>
      <c r="C2850" s="126">
        <v>42849</v>
      </c>
      <c r="D2850" s="126" t="s">
        <v>6639</v>
      </c>
      <c r="E2850" s="127" t="s">
        <v>3</v>
      </c>
      <c r="F2850" s="127">
        <v>1495537</v>
      </c>
      <c r="G2850" s="127"/>
      <c r="H2850" s="335" t="s">
        <v>6640</v>
      </c>
      <c r="I2850" s="128">
        <v>0</v>
      </c>
      <c r="J2850" s="128">
        <v>371</v>
      </c>
      <c r="K2850" s="129">
        <f t="shared" si="44"/>
        <v>371</v>
      </c>
      <c r="L2850" s="130" t="s">
        <v>1420</v>
      </c>
    </row>
    <row r="2851" spans="1:12" ht="33.75">
      <c r="A2851" s="334" t="s">
        <v>626</v>
      </c>
      <c r="B2851" s="125" t="str">
        <f>+VLOOKUP(A2851,'[1]LISTA FILTRADO'!$A$2:$B$620,2,FALSE)</f>
        <v>Dirección General De Programación Y Operaciones Del Tesoro</v>
      </c>
      <c r="C2851" s="126">
        <v>42849</v>
      </c>
      <c r="D2851" s="126" t="s">
        <v>6641</v>
      </c>
      <c r="E2851" s="127" t="s">
        <v>3</v>
      </c>
      <c r="F2851" s="127">
        <v>1495567</v>
      </c>
      <c r="G2851" s="127"/>
      <c r="H2851" s="335" t="s">
        <v>6642</v>
      </c>
      <c r="I2851" s="128">
        <v>0</v>
      </c>
      <c r="J2851" s="128">
        <v>3774.45</v>
      </c>
      <c r="K2851" s="129">
        <f t="shared" si="44"/>
        <v>3774.45</v>
      </c>
      <c r="L2851" s="130" t="s">
        <v>1420</v>
      </c>
    </row>
    <row r="2852" spans="1:12" ht="33.75">
      <c r="A2852" s="334" t="s">
        <v>626</v>
      </c>
      <c r="B2852" s="125" t="str">
        <f>+VLOOKUP(A2852,'[1]LISTA FILTRADO'!$A$2:$B$620,2,FALSE)</f>
        <v>Dirección General De Programación Y Operaciones Del Tesoro</v>
      </c>
      <c r="C2852" s="126">
        <v>42849</v>
      </c>
      <c r="D2852" s="126" t="s">
        <v>6643</v>
      </c>
      <c r="E2852" s="127" t="s">
        <v>3</v>
      </c>
      <c r="F2852" s="127">
        <v>1495682</v>
      </c>
      <c r="G2852" s="127"/>
      <c r="H2852" s="335" t="s">
        <v>6644</v>
      </c>
      <c r="I2852" s="128">
        <v>0</v>
      </c>
      <c r="J2852" s="128">
        <v>93</v>
      </c>
      <c r="K2852" s="129">
        <f t="shared" si="44"/>
        <v>93</v>
      </c>
      <c r="L2852" s="130" t="s">
        <v>1420</v>
      </c>
    </row>
    <row r="2853" spans="1:12" ht="33.75">
      <c r="A2853" s="334" t="s">
        <v>626</v>
      </c>
      <c r="B2853" s="125" t="str">
        <f>+VLOOKUP(A2853,'[1]LISTA FILTRADO'!$A$2:$B$620,2,FALSE)</f>
        <v>Dirección General De Programación Y Operaciones Del Tesoro</v>
      </c>
      <c r="C2853" s="126">
        <v>42849</v>
      </c>
      <c r="D2853" s="126" t="s">
        <v>6645</v>
      </c>
      <c r="E2853" s="127" t="s">
        <v>3</v>
      </c>
      <c r="F2853" s="127">
        <v>1495686</v>
      </c>
      <c r="G2853" s="127"/>
      <c r="H2853" s="335" t="s">
        <v>6646</v>
      </c>
      <c r="I2853" s="128">
        <v>0</v>
      </c>
      <c r="J2853" s="128">
        <v>93</v>
      </c>
      <c r="K2853" s="129">
        <f t="shared" si="44"/>
        <v>93</v>
      </c>
      <c r="L2853" s="130" t="s">
        <v>1420</v>
      </c>
    </row>
    <row r="2854" spans="1:12" ht="33.75">
      <c r="A2854" s="334">
        <v>70</v>
      </c>
      <c r="B2854" s="125" t="str">
        <f>+VLOOKUP(A2854,'[1]LISTA FILTRADO'!$A$2:$B$620,2,FALSE)</f>
        <v>Ministerio De Trabajo, Empleo Y Previsión Social</v>
      </c>
      <c r="C2854" s="126">
        <v>42850</v>
      </c>
      <c r="D2854" s="126" t="s">
        <v>6647</v>
      </c>
      <c r="E2854" s="127" t="s">
        <v>3</v>
      </c>
      <c r="F2854" s="127">
        <v>1495916</v>
      </c>
      <c r="G2854" s="127"/>
      <c r="H2854" s="335" t="s">
        <v>6648</v>
      </c>
      <c r="I2854" s="128">
        <v>0</v>
      </c>
      <c r="J2854" s="128">
        <v>30</v>
      </c>
      <c r="K2854" s="129">
        <f t="shared" si="44"/>
        <v>30</v>
      </c>
      <c r="L2854" s="130" t="s">
        <v>1420</v>
      </c>
    </row>
    <row r="2855" spans="1:12" ht="22.5">
      <c r="A2855" s="334">
        <v>130</v>
      </c>
      <c r="B2855" s="125" t="str">
        <f>+VLOOKUP(A2855,'[1]LISTA FILTRADO'!$A$2:$B$620,2,FALSE)</f>
        <v>Fondo De Financiamiento Para La Minería</v>
      </c>
      <c r="C2855" s="126">
        <v>42850</v>
      </c>
      <c r="D2855" s="126" t="s">
        <v>6649</v>
      </c>
      <c r="E2855" s="127" t="s">
        <v>3</v>
      </c>
      <c r="F2855" s="127">
        <v>1495923</v>
      </c>
      <c r="G2855" s="127"/>
      <c r="H2855" s="335" t="s">
        <v>6650</v>
      </c>
      <c r="I2855" s="128">
        <v>0</v>
      </c>
      <c r="J2855" s="128">
        <v>688336.35</v>
      </c>
      <c r="K2855" s="129">
        <f t="shared" si="44"/>
        <v>688336.35</v>
      </c>
      <c r="L2855" s="130" t="s">
        <v>1420</v>
      </c>
    </row>
    <row r="2856" spans="1:12" ht="33.75">
      <c r="A2856" s="334">
        <v>130</v>
      </c>
      <c r="B2856" s="125" t="str">
        <f>+VLOOKUP(A2856,'[1]LISTA FILTRADO'!$A$2:$B$620,2,FALSE)</f>
        <v>Fondo De Financiamiento Para La Minería</v>
      </c>
      <c r="C2856" s="126">
        <v>42850</v>
      </c>
      <c r="D2856" s="126" t="s">
        <v>6651</v>
      </c>
      <c r="E2856" s="127" t="s">
        <v>3</v>
      </c>
      <c r="F2856" s="127">
        <v>1495925</v>
      </c>
      <c r="G2856" s="127"/>
      <c r="H2856" s="335" t="s">
        <v>6652</v>
      </c>
      <c r="I2856" s="128">
        <v>0</v>
      </c>
      <c r="J2856" s="128">
        <v>178016.22</v>
      </c>
      <c r="K2856" s="129">
        <f t="shared" si="44"/>
        <v>178016.22</v>
      </c>
      <c r="L2856" s="130" t="s">
        <v>1420</v>
      </c>
    </row>
    <row r="2857" spans="1:12" ht="33.75">
      <c r="A2857" s="334">
        <v>16</v>
      </c>
      <c r="B2857" s="125" t="str">
        <f>+VLOOKUP(A2857,'[1]LISTA FILTRADO'!$A$2:$B$620,2,FALSE)</f>
        <v>Ministerio De Educación</v>
      </c>
      <c r="C2857" s="126">
        <v>42850</v>
      </c>
      <c r="D2857" s="126" t="s">
        <v>6653</v>
      </c>
      <c r="E2857" s="127" t="s">
        <v>3</v>
      </c>
      <c r="F2857" s="127">
        <v>1495930</v>
      </c>
      <c r="G2857" s="127"/>
      <c r="H2857" s="335" t="s">
        <v>6654</v>
      </c>
      <c r="I2857" s="128">
        <v>0</v>
      </c>
      <c r="J2857" s="128">
        <v>3650</v>
      </c>
      <c r="K2857" s="129">
        <f t="shared" si="44"/>
        <v>3650</v>
      </c>
      <c r="L2857" s="130" t="s">
        <v>1420</v>
      </c>
    </row>
    <row r="2858" spans="1:12" ht="33.75">
      <c r="A2858" s="334">
        <v>86</v>
      </c>
      <c r="B2858" s="125" t="str">
        <f>+VLOOKUP(A2858,'[1]LISTA FILTRADO'!$A$2:$B$620,2,FALSE)</f>
        <v>Ministerio De Medio Ambiente Y Agua</v>
      </c>
      <c r="C2858" s="126">
        <v>42850</v>
      </c>
      <c r="D2858" s="126" t="s">
        <v>6655</v>
      </c>
      <c r="E2858" s="127" t="s">
        <v>3</v>
      </c>
      <c r="F2858" s="127">
        <v>1495933</v>
      </c>
      <c r="G2858" s="127"/>
      <c r="H2858" s="335" t="s">
        <v>6656</v>
      </c>
      <c r="I2858" s="128">
        <v>0</v>
      </c>
      <c r="J2858" s="128">
        <v>10808.46</v>
      </c>
      <c r="K2858" s="129">
        <f t="shared" si="44"/>
        <v>10808.46</v>
      </c>
      <c r="L2858" s="130" t="s">
        <v>1420</v>
      </c>
    </row>
    <row r="2859" spans="1:12" ht="33.75">
      <c r="A2859" s="334">
        <v>86</v>
      </c>
      <c r="B2859" s="125" t="str">
        <f>+VLOOKUP(A2859,'[1]LISTA FILTRADO'!$A$2:$B$620,2,FALSE)</f>
        <v>Ministerio De Medio Ambiente Y Agua</v>
      </c>
      <c r="C2859" s="126">
        <v>42850</v>
      </c>
      <c r="D2859" s="126" t="s">
        <v>6657</v>
      </c>
      <c r="E2859" s="127" t="s">
        <v>3</v>
      </c>
      <c r="F2859" s="127">
        <v>1495936</v>
      </c>
      <c r="G2859" s="127"/>
      <c r="H2859" s="335" t="s">
        <v>6658</v>
      </c>
      <c r="I2859" s="128">
        <v>0</v>
      </c>
      <c r="J2859" s="128">
        <v>607</v>
      </c>
      <c r="K2859" s="129">
        <f t="shared" si="44"/>
        <v>607</v>
      </c>
      <c r="L2859" s="130" t="s">
        <v>1420</v>
      </c>
    </row>
    <row r="2860" spans="1:12" ht="33.75">
      <c r="A2860" s="334">
        <v>86</v>
      </c>
      <c r="B2860" s="125" t="str">
        <f>+VLOOKUP(A2860,'[1]LISTA FILTRADO'!$A$2:$B$620,2,FALSE)</f>
        <v>Ministerio De Medio Ambiente Y Agua</v>
      </c>
      <c r="C2860" s="126">
        <v>42850</v>
      </c>
      <c r="D2860" s="126" t="s">
        <v>6659</v>
      </c>
      <c r="E2860" s="127" t="s">
        <v>3</v>
      </c>
      <c r="F2860" s="127">
        <v>1495938</v>
      </c>
      <c r="G2860" s="127"/>
      <c r="H2860" s="335" t="s">
        <v>6660</v>
      </c>
      <c r="I2860" s="128">
        <v>0</v>
      </c>
      <c r="J2860" s="128">
        <v>3265</v>
      </c>
      <c r="K2860" s="129">
        <f t="shared" si="44"/>
        <v>3265</v>
      </c>
      <c r="L2860" s="130" t="s">
        <v>1420</v>
      </c>
    </row>
    <row r="2861" spans="1:12" ht="33.75">
      <c r="A2861" s="334">
        <v>86</v>
      </c>
      <c r="B2861" s="125" t="str">
        <f>+VLOOKUP(A2861,'[1]LISTA FILTRADO'!$A$2:$B$620,2,FALSE)</f>
        <v>Ministerio De Medio Ambiente Y Agua</v>
      </c>
      <c r="C2861" s="126">
        <v>42850</v>
      </c>
      <c r="D2861" s="126" t="s">
        <v>6661</v>
      </c>
      <c r="E2861" s="127" t="s">
        <v>3</v>
      </c>
      <c r="F2861" s="127">
        <v>1495940</v>
      </c>
      <c r="G2861" s="127"/>
      <c r="H2861" s="335" t="s">
        <v>6662</v>
      </c>
      <c r="I2861" s="128">
        <v>0</v>
      </c>
      <c r="J2861" s="128">
        <v>99.8</v>
      </c>
      <c r="K2861" s="129">
        <f t="shared" si="44"/>
        <v>99.8</v>
      </c>
      <c r="L2861" s="130" t="s">
        <v>1420</v>
      </c>
    </row>
    <row r="2862" spans="1:12" ht="33.75">
      <c r="A2862" s="334">
        <v>86</v>
      </c>
      <c r="B2862" s="125" t="str">
        <f>+VLOOKUP(A2862,'[1]LISTA FILTRADO'!$A$2:$B$620,2,FALSE)</f>
        <v>Ministerio De Medio Ambiente Y Agua</v>
      </c>
      <c r="C2862" s="126">
        <v>42850</v>
      </c>
      <c r="D2862" s="126" t="s">
        <v>6663</v>
      </c>
      <c r="E2862" s="127" t="s">
        <v>3</v>
      </c>
      <c r="F2862" s="127">
        <v>1495942</v>
      </c>
      <c r="G2862" s="127"/>
      <c r="H2862" s="335" t="s">
        <v>6664</v>
      </c>
      <c r="I2862" s="128">
        <v>0</v>
      </c>
      <c r="J2862" s="128">
        <v>1496.8</v>
      </c>
      <c r="K2862" s="129">
        <f t="shared" si="44"/>
        <v>1496.8</v>
      </c>
      <c r="L2862" s="130" t="s">
        <v>1420</v>
      </c>
    </row>
    <row r="2863" spans="1:12" ht="33.75">
      <c r="A2863" s="334" t="s">
        <v>626</v>
      </c>
      <c r="B2863" s="125" t="str">
        <f>+VLOOKUP(A2863,'[1]LISTA FILTRADO'!$A$2:$B$620,2,FALSE)</f>
        <v>Dirección General De Programación Y Operaciones Del Tesoro</v>
      </c>
      <c r="C2863" s="126">
        <v>42850</v>
      </c>
      <c r="D2863" s="126" t="s">
        <v>6665</v>
      </c>
      <c r="E2863" s="127" t="s">
        <v>3</v>
      </c>
      <c r="F2863" s="127">
        <v>1496000</v>
      </c>
      <c r="G2863" s="127"/>
      <c r="H2863" s="335" t="s">
        <v>6666</v>
      </c>
      <c r="I2863" s="128">
        <v>0</v>
      </c>
      <c r="J2863" s="128">
        <v>28734.84</v>
      </c>
      <c r="K2863" s="129">
        <f t="shared" si="44"/>
        <v>28734.84</v>
      </c>
      <c r="L2863" s="130" t="s">
        <v>1420</v>
      </c>
    </row>
    <row r="2864" spans="1:12" ht="22.5">
      <c r="A2864" s="334">
        <v>20</v>
      </c>
      <c r="B2864" s="125" t="str">
        <f>+VLOOKUP(A2864,'[1]LISTA FILTRADO'!$A$2:$B$620,2,FALSE)</f>
        <v>Ministerio De Defensa</v>
      </c>
      <c r="C2864" s="126">
        <v>42850</v>
      </c>
      <c r="D2864" s="126" t="s">
        <v>6667</v>
      </c>
      <c r="E2864" s="127" t="s">
        <v>3</v>
      </c>
      <c r="F2864" s="127">
        <v>1495857</v>
      </c>
      <c r="G2864" s="127"/>
      <c r="H2864" s="335" t="s">
        <v>6668</v>
      </c>
      <c r="I2864" s="128">
        <v>0</v>
      </c>
      <c r="J2864" s="128">
        <v>1272.32</v>
      </c>
      <c r="K2864" s="129">
        <f t="shared" si="44"/>
        <v>1272.32</v>
      </c>
      <c r="L2864" s="130" t="s">
        <v>1420</v>
      </c>
    </row>
    <row r="2865" spans="1:12" ht="22.5">
      <c r="A2865" s="334">
        <v>20</v>
      </c>
      <c r="B2865" s="125" t="str">
        <f>+VLOOKUP(A2865,'[1]LISTA FILTRADO'!$A$2:$B$620,2,FALSE)</f>
        <v>Ministerio De Defensa</v>
      </c>
      <c r="C2865" s="126">
        <v>42850</v>
      </c>
      <c r="D2865" s="126" t="s">
        <v>6669</v>
      </c>
      <c r="E2865" s="127" t="s">
        <v>3</v>
      </c>
      <c r="F2865" s="127">
        <v>1495859</v>
      </c>
      <c r="G2865" s="127"/>
      <c r="H2865" s="335" t="s">
        <v>6668</v>
      </c>
      <c r="I2865" s="128">
        <v>0</v>
      </c>
      <c r="J2865" s="128">
        <v>416.64</v>
      </c>
      <c r="K2865" s="129">
        <f t="shared" si="44"/>
        <v>416.64</v>
      </c>
      <c r="L2865" s="130" t="s">
        <v>1420</v>
      </c>
    </row>
    <row r="2866" spans="1:12" ht="45">
      <c r="A2866" s="334">
        <v>310</v>
      </c>
      <c r="B2866" s="125" t="str">
        <f>+VLOOKUP(A2866,'[1]LISTA FILTRADO'!$A$2:$B$620,2,FALSE)</f>
        <v>Autoridad De Regulación Y Fiscalización De Telecomunicaciones Y Transportes</v>
      </c>
      <c r="C2866" s="126">
        <v>42850</v>
      </c>
      <c r="D2866" s="126" t="s">
        <v>6670</v>
      </c>
      <c r="E2866" s="127" t="s">
        <v>3</v>
      </c>
      <c r="F2866" s="127">
        <v>1495869</v>
      </c>
      <c r="G2866" s="127"/>
      <c r="H2866" s="335" t="s">
        <v>6671</v>
      </c>
      <c r="I2866" s="128">
        <v>0</v>
      </c>
      <c r="J2866" s="128">
        <v>778</v>
      </c>
      <c r="K2866" s="129">
        <f t="shared" si="44"/>
        <v>778</v>
      </c>
      <c r="L2866" s="130" t="s">
        <v>1420</v>
      </c>
    </row>
    <row r="2867" spans="1:12" ht="45">
      <c r="A2867" s="334">
        <v>310</v>
      </c>
      <c r="B2867" s="125" t="str">
        <f>+VLOOKUP(A2867,'[1]LISTA FILTRADO'!$A$2:$B$620,2,FALSE)</f>
        <v>Autoridad De Regulación Y Fiscalización De Telecomunicaciones Y Transportes</v>
      </c>
      <c r="C2867" s="126">
        <v>42850</v>
      </c>
      <c r="D2867" s="126" t="s">
        <v>6672</v>
      </c>
      <c r="E2867" s="127" t="s">
        <v>3</v>
      </c>
      <c r="F2867" s="127">
        <v>1495872</v>
      </c>
      <c r="G2867" s="127"/>
      <c r="H2867" s="335" t="s">
        <v>6673</v>
      </c>
      <c r="I2867" s="128">
        <v>0</v>
      </c>
      <c r="J2867" s="128">
        <v>190</v>
      </c>
      <c r="K2867" s="129">
        <f t="shared" si="44"/>
        <v>190</v>
      </c>
      <c r="L2867" s="130" t="s">
        <v>1420</v>
      </c>
    </row>
    <row r="2868" spans="1:12" ht="22.5">
      <c r="A2868" s="334">
        <v>299</v>
      </c>
      <c r="B2868" s="125" t="str">
        <f>+VLOOKUP(A2868,'[1]LISTA FILTRADO'!$A$2:$B$620,2,FALSE)</f>
        <v>Servicio Departamental De Riego - La Paz</v>
      </c>
      <c r="C2868" s="126">
        <v>42850</v>
      </c>
      <c r="D2868" s="126" t="s">
        <v>6674</v>
      </c>
      <c r="E2868" s="127" t="s">
        <v>3</v>
      </c>
      <c r="F2868" s="127">
        <v>1495874</v>
      </c>
      <c r="G2868" s="127"/>
      <c r="H2868" s="335" t="s">
        <v>6675</v>
      </c>
      <c r="I2868" s="128">
        <v>0</v>
      </c>
      <c r="J2868" s="128">
        <v>80</v>
      </c>
      <c r="K2868" s="129">
        <f t="shared" si="44"/>
        <v>80</v>
      </c>
      <c r="L2868" s="130" t="s">
        <v>1420</v>
      </c>
    </row>
    <row r="2869" spans="1:12" ht="22.5">
      <c r="A2869" s="334">
        <v>299</v>
      </c>
      <c r="B2869" s="125" t="str">
        <f>+VLOOKUP(A2869,'[1]LISTA FILTRADO'!$A$2:$B$620,2,FALSE)</f>
        <v>Servicio Departamental De Riego - La Paz</v>
      </c>
      <c r="C2869" s="126">
        <v>42850</v>
      </c>
      <c r="D2869" s="126" t="s">
        <v>6676</v>
      </c>
      <c r="E2869" s="127" t="s">
        <v>3</v>
      </c>
      <c r="F2869" s="127">
        <v>1495877</v>
      </c>
      <c r="G2869" s="127"/>
      <c r="H2869" s="335" t="s">
        <v>6675</v>
      </c>
      <c r="I2869" s="128">
        <v>0</v>
      </c>
      <c r="J2869" s="128">
        <v>420</v>
      </c>
      <c r="K2869" s="129">
        <f t="shared" si="44"/>
        <v>420</v>
      </c>
      <c r="L2869" s="130" t="s">
        <v>1420</v>
      </c>
    </row>
    <row r="2870" spans="1:12" ht="22.5">
      <c r="A2870" s="334">
        <v>526</v>
      </c>
      <c r="B2870" s="125" t="str">
        <f>+VLOOKUP(A2870,'[1]LISTA FILTRADO'!$A$2:$B$620,2,FALSE)</f>
        <v>Bolivia Tv</v>
      </c>
      <c r="C2870" s="126">
        <v>42850</v>
      </c>
      <c r="D2870" s="126" t="s">
        <v>6677</v>
      </c>
      <c r="E2870" s="127" t="s">
        <v>3</v>
      </c>
      <c r="F2870" s="127">
        <v>1495905</v>
      </c>
      <c r="G2870" s="127"/>
      <c r="H2870" s="335" t="s">
        <v>6420</v>
      </c>
      <c r="I2870" s="128">
        <v>0</v>
      </c>
      <c r="J2870" s="128">
        <v>817</v>
      </c>
      <c r="K2870" s="129">
        <f t="shared" si="44"/>
        <v>817</v>
      </c>
      <c r="L2870" s="130" t="s">
        <v>1420</v>
      </c>
    </row>
    <row r="2871" spans="1:12" ht="33.75">
      <c r="A2871" s="334" t="s">
        <v>626</v>
      </c>
      <c r="B2871" s="125" t="str">
        <f>+VLOOKUP(A2871,'[1]LISTA FILTRADO'!$A$2:$B$620,2,FALSE)</f>
        <v>Dirección General De Programación Y Operaciones Del Tesoro</v>
      </c>
      <c r="C2871" s="126">
        <v>42850</v>
      </c>
      <c r="D2871" s="126" t="s">
        <v>6678</v>
      </c>
      <c r="E2871" s="127" t="s">
        <v>3</v>
      </c>
      <c r="F2871" s="127">
        <v>1495919</v>
      </c>
      <c r="G2871" s="127"/>
      <c r="H2871" s="335" t="s">
        <v>6679</v>
      </c>
      <c r="I2871" s="128">
        <v>0</v>
      </c>
      <c r="J2871" s="128">
        <v>739.6</v>
      </c>
      <c r="K2871" s="129">
        <f t="shared" si="44"/>
        <v>739.6</v>
      </c>
      <c r="L2871" s="130" t="s">
        <v>1420</v>
      </c>
    </row>
    <row r="2872" spans="1:12" ht="33.75">
      <c r="A2872" s="334" t="s">
        <v>626</v>
      </c>
      <c r="B2872" s="125" t="str">
        <f>+VLOOKUP(A2872,'[1]LISTA FILTRADO'!$A$2:$B$620,2,FALSE)</f>
        <v>Dirección General De Programación Y Operaciones Del Tesoro</v>
      </c>
      <c r="C2872" s="126">
        <v>42850</v>
      </c>
      <c r="D2872" s="126" t="s">
        <v>6680</v>
      </c>
      <c r="E2872" s="127" t="s">
        <v>3</v>
      </c>
      <c r="F2872" s="127">
        <v>1495954</v>
      </c>
      <c r="G2872" s="127"/>
      <c r="H2872" s="335" t="s">
        <v>6681</v>
      </c>
      <c r="I2872" s="128">
        <v>0</v>
      </c>
      <c r="J2872" s="128">
        <v>9059</v>
      </c>
      <c r="K2872" s="129">
        <f t="shared" si="44"/>
        <v>9059</v>
      </c>
      <c r="L2872" s="130" t="s">
        <v>1420</v>
      </c>
    </row>
    <row r="2873" spans="1:12" ht="33.75">
      <c r="A2873" s="334" t="s">
        <v>626</v>
      </c>
      <c r="B2873" s="125" t="str">
        <f>+VLOOKUP(A2873,'[1]LISTA FILTRADO'!$A$2:$B$620,2,FALSE)</f>
        <v>Dirección General De Programación Y Operaciones Del Tesoro</v>
      </c>
      <c r="C2873" s="126">
        <v>42850</v>
      </c>
      <c r="D2873" s="126" t="s">
        <v>6682</v>
      </c>
      <c r="E2873" s="127" t="s">
        <v>3</v>
      </c>
      <c r="F2873" s="127">
        <v>1496038</v>
      </c>
      <c r="G2873" s="127"/>
      <c r="H2873" s="335" t="s">
        <v>3359</v>
      </c>
      <c r="I2873" s="128">
        <v>0</v>
      </c>
      <c r="J2873" s="128">
        <v>1.5</v>
      </c>
      <c r="K2873" s="129">
        <f t="shared" si="44"/>
        <v>1.5</v>
      </c>
      <c r="L2873" s="130" t="s">
        <v>1420</v>
      </c>
    </row>
    <row r="2874" spans="1:12" ht="22.5">
      <c r="A2874" s="334">
        <v>513</v>
      </c>
      <c r="B2874" s="125" t="str">
        <f>+VLOOKUP(A2874,'[1]LISTA FILTRADO'!$A$2:$B$620,2,FALSE)</f>
        <v>Yacimientos Petrolíferos Fiscales Bolivianos</v>
      </c>
      <c r="C2874" s="126">
        <v>42850</v>
      </c>
      <c r="D2874" s="126" t="s">
        <v>6683</v>
      </c>
      <c r="E2874" s="127" t="s">
        <v>3</v>
      </c>
      <c r="F2874" s="127">
        <v>1496064</v>
      </c>
      <c r="G2874" s="127"/>
      <c r="H2874" s="335" t="s">
        <v>6684</v>
      </c>
      <c r="I2874" s="128">
        <v>0</v>
      </c>
      <c r="J2874" s="128">
        <v>1488</v>
      </c>
      <c r="K2874" s="129">
        <f t="shared" si="44"/>
        <v>1488</v>
      </c>
      <c r="L2874" s="130" t="s">
        <v>1420</v>
      </c>
    </row>
    <row r="2875" spans="1:12" ht="33.75">
      <c r="A2875" s="334" t="s">
        <v>626</v>
      </c>
      <c r="B2875" s="125" t="str">
        <f>+VLOOKUP(A2875,'[1]LISTA FILTRADO'!$A$2:$B$620,2,FALSE)</f>
        <v>Dirección General De Programación Y Operaciones Del Tesoro</v>
      </c>
      <c r="C2875" s="126">
        <v>42851</v>
      </c>
      <c r="D2875" s="126" t="s">
        <v>6685</v>
      </c>
      <c r="E2875" s="127" t="s">
        <v>3</v>
      </c>
      <c r="F2875" s="127">
        <v>1496272</v>
      </c>
      <c r="G2875" s="127"/>
      <c r="H2875" s="335" t="s">
        <v>6686</v>
      </c>
      <c r="I2875" s="128">
        <v>0</v>
      </c>
      <c r="J2875" s="128">
        <v>888.73</v>
      </c>
      <c r="K2875" s="129">
        <f t="shared" si="44"/>
        <v>888.73</v>
      </c>
      <c r="L2875" s="130" t="s">
        <v>1420</v>
      </c>
    </row>
    <row r="2876" spans="1:12" ht="22.5">
      <c r="A2876" s="334">
        <v>41</v>
      </c>
      <c r="B2876" s="125" t="str">
        <f>+VLOOKUP(A2876,'[1]LISTA FILTRADO'!$A$2:$B$620,2,FALSE)</f>
        <v>Ministerio De Desarrollo Productivo Y Economía Plural</v>
      </c>
      <c r="C2876" s="126">
        <v>42851</v>
      </c>
      <c r="D2876" s="126" t="s">
        <v>6687</v>
      </c>
      <c r="E2876" s="127" t="s">
        <v>3</v>
      </c>
      <c r="F2876" s="127">
        <v>1496289</v>
      </c>
      <c r="G2876" s="127"/>
      <c r="H2876" s="335" t="s">
        <v>6688</v>
      </c>
      <c r="I2876" s="128">
        <v>0</v>
      </c>
      <c r="J2876" s="128">
        <v>238.61</v>
      </c>
      <c r="K2876" s="129">
        <f t="shared" si="44"/>
        <v>238.61</v>
      </c>
      <c r="L2876" s="130" t="s">
        <v>1420</v>
      </c>
    </row>
    <row r="2877" spans="1:12" ht="33.75">
      <c r="A2877" s="334">
        <v>16</v>
      </c>
      <c r="B2877" s="125" t="str">
        <f>+VLOOKUP(A2877,'[1]LISTA FILTRADO'!$A$2:$B$620,2,FALSE)</f>
        <v>Ministerio De Educación</v>
      </c>
      <c r="C2877" s="126">
        <v>42851</v>
      </c>
      <c r="D2877" s="126" t="s">
        <v>6689</v>
      </c>
      <c r="E2877" s="127" t="s">
        <v>3</v>
      </c>
      <c r="F2877" s="127">
        <v>1496293</v>
      </c>
      <c r="G2877" s="127"/>
      <c r="H2877" s="335" t="s">
        <v>6690</v>
      </c>
      <c r="I2877" s="128">
        <v>0</v>
      </c>
      <c r="J2877" s="128">
        <v>845</v>
      </c>
      <c r="K2877" s="129">
        <f t="shared" si="44"/>
        <v>845</v>
      </c>
      <c r="L2877" s="130" t="s">
        <v>1420</v>
      </c>
    </row>
    <row r="2878" spans="1:12" ht="33.75">
      <c r="A2878" s="334" t="s">
        <v>626</v>
      </c>
      <c r="B2878" s="125" t="str">
        <f>+VLOOKUP(A2878,'[1]LISTA FILTRADO'!$A$2:$B$620,2,FALSE)</f>
        <v>Dirección General De Programación Y Operaciones Del Tesoro</v>
      </c>
      <c r="C2878" s="126">
        <v>42851</v>
      </c>
      <c r="D2878" s="126" t="s">
        <v>6691</v>
      </c>
      <c r="E2878" s="127" t="s">
        <v>3</v>
      </c>
      <c r="F2878" s="127">
        <v>1496307</v>
      </c>
      <c r="G2878" s="127"/>
      <c r="H2878" s="335" t="s">
        <v>6692</v>
      </c>
      <c r="I2878" s="128">
        <v>0</v>
      </c>
      <c r="J2878" s="128">
        <v>5069.5</v>
      </c>
      <c r="K2878" s="129">
        <f t="shared" si="44"/>
        <v>5069.5</v>
      </c>
      <c r="L2878" s="130" t="s">
        <v>1420</v>
      </c>
    </row>
    <row r="2879" spans="1:12" ht="33.75">
      <c r="A2879" s="334" t="s">
        <v>626</v>
      </c>
      <c r="B2879" s="125" t="str">
        <f>+VLOOKUP(A2879,'[1]LISTA FILTRADO'!$A$2:$B$620,2,FALSE)</f>
        <v>Dirección General De Programación Y Operaciones Del Tesoro</v>
      </c>
      <c r="C2879" s="126">
        <v>42851</v>
      </c>
      <c r="D2879" s="126" t="s">
        <v>6693</v>
      </c>
      <c r="E2879" s="127" t="s">
        <v>3</v>
      </c>
      <c r="F2879" s="127">
        <v>1496327</v>
      </c>
      <c r="G2879" s="127"/>
      <c r="H2879" s="335" t="s">
        <v>6694</v>
      </c>
      <c r="I2879" s="128">
        <v>0</v>
      </c>
      <c r="J2879" s="128">
        <v>170</v>
      </c>
      <c r="K2879" s="129">
        <f t="shared" si="44"/>
        <v>170</v>
      </c>
      <c r="L2879" s="130" t="s">
        <v>1420</v>
      </c>
    </row>
    <row r="2880" spans="1:12" ht="22.5">
      <c r="A2880" s="334">
        <v>86</v>
      </c>
      <c r="B2880" s="125" t="str">
        <f>+VLOOKUP(A2880,'[1]LISTA FILTRADO'!$A$2:$B$620,2,FALSE)</f>
        <v>Ministerio De Medio Ambiente Y Agua</v>
      </c>
      <c r="C2880" s="126">
        <v>42851</v>
      </c>
      <c r="D2880" s="126" t="s">
        <v>6695</v>
      </c>
      <c r="E2880" s="127" t="s">
        <v>3</v>
      </c>
      <c r="F2880" s="127">
        <v>1496338</v>
      </c>
      <c r="G2880" s="127"/>
      <c r="H2880" s="335" t="s">
        <v>6696</v>
      </c>
      <c r="I2880" s="128">
        <v>0</v>
      </c>
      <c r="J2880" s="128">
        <v>11803.92</v>
      </c>
      <c r="K2880" s="129">
        <f t="shared" si="44"/>
        <v>11803.92</v>
      </c>
      <c r="L2880" s="130" t="s">
        <v>1420</v>
      </c>
    </row>
    <row r="2881" spans="1:12" ht="22.5">
      <c r="A2881" s="334">
        <v>20</v>
      </c>
      <c r="B2881" s="125" t="str">
        <f>+VLOOKUP(A2881,'[1]LISTA FILTRADO'!$A$2:$B$620,2,FALSE)</f>
        <v>Ministerio De Defensa</v>
      </c>
      <c r="C2881" s="126">
        <v>42851</v>
      </c>
      <c r="D2881" s="126" t="s">
        <v>6697</v>
      </c>
      <c r="E2881" s="127" t="s">
        <v>3</v>
      </c>
      <c r="F2881" s="127">
        <v>1496340</v>
      </c>
      <c r="G2881" s="127"/>
      <c r="H2881" s="335" t="s">
        <v>6698</v>
      </c>
      <c r="I2881" s="128">
        <v>0</v>
      </c>
      <c r="J2881" s="128">
        <v>40.4</v>
      </c>
      <c r="K2881" s="129">
        <f t="shared" si="44"/>
        <v>40.4</v>
      </c>
      <c r="L2881" s="130" t="s">
        <v>1420</v>
      </c>
    </row>
    <row r="2882" spans="1:12" ht="22.5">
      <c r="A2882" s="334">
        <v>20</v>
      </c>
      <c r="B2882" s="125" t="str">
        <f>+VLOOKUP(A2882,'[1]LISTA FILTRADO'!$A$2:$B$620,2,FALSE)</f>
        <v>Ministerio De Defensa</v>
      </c>
      <c r="C2882" s="126">
        <v>42851</v>
      </c>
      <c r="D2882" s="126" t="s">
        <v>6699</v>
      </c>
      <c r="E2882" s="127" t="s">
        <v>3</v>
      </c>
      <c r="F2882" s="127">
        <v>1496342</v>
      </c>
      <c r="G2882" s="127"/>
      <c r="H2882" s="335" t="s">
        <v>6698</v>
      </c>
      <c r="I2882" s="128">
        <v>0</v>
      </c>
      <c r="J2882" s="128">
        <v>26.4</v>
      </c>
      <c r="K2882" s="129">
        <f t="shared" si="44"/>
        <v>26.4</v>
      </c>
      <c r="L2882" s="130" t="s">
        <v>1420</v>
      </c>
    </row>
    <row r="2883" spans="1:12" ht="33.75">
      <c r="A2883" s="334" t="s">
        <v>626</v>
      </c>
      <c r="B2883" s="125" t="str">
        <f>+VLOOKUP(A2883,'[1]LISTA FILTRADO'!$A$2:$B$620,2,FALSE)</f>
        <v>Dirección General De Programación Y Operaciones Del Tesoro</v>
      </c>
      <c r="C2883" s="126">
        <v>42851</v>
      </c>
      <c r="D2883" s="126" t="s">
        <v>6700</v>
      </c>
      <c r="E2883" s="127" t="s">
        <v>3</v>
      </c>
      <c r="F2883" s="127">
        <v>1496346</v>
      </c>
      <c r="G2883" s="127"/>
      <c r="H2883" s="335" t="s">
        <v>6701</v>
      </c>
      <c r="I2883" s="128">
        <v>0</v>
      </c>
      <c r="J2883" s="128">
        <v>371</v>
      </c>
      <c r="K2883" s="129">
        <f t="shared" si="44"/>
        <v>371</v>
      </c>
      <c r="L2883" s="130" t="s">
        <v>1420</v>
      </c>
    </row>
    <row r="2884" spans="1:12" ht="33.75">
      <c r="A2884" s="334" t="s">
        <v>626</v>
      </c>
      <c r="B2884" s="125" t="str">
        <f>+VLOOKUP(A2884,'[1]LISTA FILTRADO'!$A$2:$B$620,2,FALSE)</f>
        <v>Dirección General De Programación Y Operaciones Del Tesoro</v>
      </c>
      <c r="C2884" s="126">
        <v>42851</v>
      </c>
      <c r="D2884" s="126" t="s">
        <v>6702</v>
      </c>
      <c r="E2884" s="127" t="s">
        <v>3</v>
      </c>
      <c r="F2884" s="127">
        <v>1496413</v>
      </c>
      <c r="G2884" s="127"/>
      <c r="H2884" s="335" t="s">
        <v>6703</v>
      </c>
      <c r="I2884" s="128">
        <v>0</v>
      </c>
      <c r="J2884" s="128">
        <v>290</v>
      </c>
      <c r="K2884" s="129">
        <f t="shared" si="44"/>
        <v>290</v>
      </c>
      <c r="L2884" s="130" t="s">
        <v>1420</v>
      </c>
    </row>
    <row r="2885" spans="1:12" ht="22.5">
      <c r="A2885" s="334">
        <v>526</v>
      </c>
      <c r="B2885" s="125" t="str">
        <f>+VLOOKUP(A2885,'[1]LISTA FILTRADO'!$A$2:$B$620,2,FALSE)</f>
        <v>Bolivia Tv</v>
      </c>
      <c r="C2885" s="126">
        <v>42851</v>
      </c>
      <c r="D2885" s="126" t="s">
        <v>6704</v>
      </c>
      <c r="E2885" s="127" t="s">
        <v>3</v>
      </c>
      <c r="F2885" s="127">
        <v>1496458</v>
      </c>
      <c r="G2885" s="127"/>
      <c r="H2885" s="335" t="s">
        <v>6705</v>
      </c>
      <c r="I2885" s="128">
        <v>0</v>
      </c>
      <c r="J2885" s="128">
        <v>40</v>
      </c>
      <c r="K2885" s="129">
        <f t="shared" si="44"/>
        <v>40</v>
      </c>
      <c r="L2885" s="130" t="s">
        <v>1420</v>
      </c>
    </row>
    <row r="2886" spans="1:12" ht="33.75">
      <c r="A2886" s="334">
        <v>20</v>
      </c>
      <c r="B2886" s="125" t="str">
        <f>+VLOOKUP(A2886,'[1]LISTA FILTRADO'!$A$2:$B$620,2,FALSE)</f>
        <v>Ministerio De Defensa</v>
      </c>
      <c r="C2886" s="126">
        <v>42851</v>
      </c>
      <c r="D2886" s="126" t="s">
        <v>6706</v>
      </c>
      <c r="E2886" s="127" t="s">
        <v>3</v>
      </c>
      <c r="F2886" s="127">
        <v>1496466</v>
      </c>
      <c r="G2886" s="127"/>
      <c r="H2886" s="335" t="s">
        <v>6707</v>
      </c>
      <c r="I2886" s="128">
        <v>0</v>
      </c>
      <c r="J2886" s="128">
        <v>63.24</v>
      </c>
      <c r="K2886" s="129">
        <f t="shared" si="44"/>
        <v>63.24</v>
      </c>
      <c r="L2886" s="130" t="s">
        <v>1420</v>
      </c>
    </row>
    <row r="2887" spans="1:12" ht="22.5">
      <c r="A2887" s="334">
        <v>20</v>
      </c>
      <c r="B2887" s="125" t="str">
        <f>+VLOOKUP(A2887,'[1]LISTA FILTRADO'!$A$2:$B$620,2,FALSE)</f>
        <v>Ministerio De Defensa</v>
      </c>
      <c r="C2887" s="126">
        <v>42851</v>
      </c>
      <c r="D2887" s="126" t="s">
        <v>6708</v>
      </c>
      <c r="E2887" s="127" t="s">
        <v>3</v>
      </c>
      <c r="F2887" s="127">
        <v>1496474</v>
      </c>
      <c r="G2887" s="127"/>
      <c r="H2887" s="335" t="s">
        <v>6709</v>
      </c>
      <c r="I2887" s="128">
        <v>0</v>
      </c>
      <c r="J2887" s="128">
        <v>124</v>
      </c>
      <c r="K2887" s="129">
        <f t="shared" si="44"/>
        <v>124</v>
      </c>
      <c r="L2887" s="130" t="s">
        <v>1420</v>
      </c>
    </row>
    <row r="2888" spans="1:12" ht="33.75">
      <c r="A2888" s="334">
        <v>20</v>
      </c>
      <c r="B2888" s="125" t="str">
        <f>+VLOOKUP(A2888,'[1]LISTA FILTRADO'!$A$2:$B$620,2,FALSE)</f>
        <v>Ministerio De Defensa</v>
      </c>
      <c r="C2888" s="126">
        <v>42851</v>
      </c>
      <c r="D2888" s="126" t="s">
        <v>6710</v>
      </c>
      <c r="E2888" s="127" t="s">
        <v>3</v>
      </c>
      <c r="F2888" s="127">
        <v>1496477</v>
      </c>
      <c r="G2888" s="127"/>
      <c r="H2888" s="335" t="s">
        <v>6711</v>
      </c>
      <c r="I2888" s="128">
        <v>0</v>
      </c>
      <c r="J2888" s="128">
        <v>411</v>
      </c>
      <c r="K2888" s="129">
        <f t="shared" si="44"/>
        <v>411</v>
      </c>
      <c r="L2888" s="130" t="s">
        <v>1420</v>
      </c>
    </row>
    <row r="2889" spans="1:12" ht="22.5">
      <c r="A2889" s="334">
        <v>20</v>
      </c>
      <c r="B2889" s="125" t="str">
        <f>+VLOOKUP(A2889,'[1]LISTA FILTRADO'!$A$2:$B$620,2,FALSE)</f>
        <v>Ministerio De Defensa</v>
      </c>
      <c r="C2889" s="126">
        <v>42851</v>
      </c>
      <c r="D2889" s="126" t="s">
        <v>6712</v>
      </c>
      <c r="E2889" s="127" t="s">
        <v>3</v>
      </c>
      <c r="F2889" s="127">
        <v>1496479</v>
      </c>
      <c r="G2889" s="127"/>
      <c r="H2889" s="335" t="s">
        <v>6713</v>
      </c>
      <c r="I2889" s="128">
        <v>0</v>
      </c>
      <c r="J2889" s="128">
        <v>278</v>
      </c>
      <c r="K2889" s="129">
        <f t="shared" ref="K2889:K2952" si="45">+I2889+J2889</f>
        <v>278</v>
      </c>
      <c r="L2889" s="130" t="s">
        <v>1420</v>
      </c>
    </row>
    <row r="2890" spans="1:12" ht="33.75">
      <c r="A2890" s="334" t="s">
        <v>626</v>
      </c>
      <c r="B2890" s="125" t="str">
        <f>+VLOOKUP(A2890,'[1]LISTA FILTRADO'!$A$2:$B$620,2,FALSE)</f>
        <v>Dirección General De Programación Y Operaciones Del Tesoro</v>
      </c>
      <c r="C2890" s="126">
        <v>42851</v>
      </c>
      <c r="D2890" s="126" t="s">
        <v>6714</v>
      </c>
      <c r="E2890" s="127" t="s">
        <v>3</v>
      </c>
      <c r="F2890" s="127">
        <v>1496507</v>
      </c>
      <c r="G2890" s="127"/>
      <c r="H2890" s="335" t="s">
        <v>6715</v>
      </c>
      <c r="I2890" s="128">
        <v>0</v>
      </c>
      <c r="J2890" s="128">
        <v>240</v>
      </c>
      <c r="K2890" s="129">
        <f t="shared" si="45"/>
        <v>240</v>
      </c>
      <c r="L2890" s="130" t="s">
        <v>1420</v>
      </c>
    </row>
    <row r="2891" spans="1:12" ht="22.5">
      <c r="A2891" s="334">
        <v>20</v>
      </c>
      <c r="B2891" s="125" t="str">
        <f>+VLOOKUP(A2891,'[1]LISTA FILTRADO'!$A$2:$B$620,2,FALSE)</f>
        <v>Ministerio De Defensa</v>
      </c>
      <c r="C2891" s="126">
        <v>42851</v>
      </c>
      <c r="D2891" s="126" t="s">
        <v>6716</v>
      </c>
      <c r="E2891" s="127" t="s">
        <v>3</v>
      </c>
      <c r="F2891" s="127">
        <v>1496515</v>
      </c>
      <c r="G2891" s="127"/>
      <c r="H2891" s="335" t="s">
        <v>6717</v>
      </c>
      <c r="I2891" s="128">
        <v>0</v>
      </c>
      <c r="J2891" s="128">
        <v>1219</v>
      </c>
      <c r="K2891" s="129">
        <f t="shared" si="45"/>
        <v>1219</v>
      </c>
      <c r="L2891" s="130" t="s">
        <v>1420</v>
      </c>
    </row>
    <row r="2892" spans="1:12" ht="22.5">
      <c r="A2892" s="334">
        <v>20</v>
      </c>
      <c r="B2892" s="125" t="str">
        <f>+VLOOKUP(A2892,'[1]LISTA FILTRADO'!$A$2:$B$620,2,FALSE)</f>
        <v>Ministerio De Defensa</v>
      </c>
      <c r="C2892" s="126">
        <v>42851</v>
      </c>
      <c r="D2892" s="126" t="s">
        <v>6718</v>
      </c>
      <c r="E2892" s="127" t="s">
        <v>3</v>
      </c>
      <c r="F2892" s="127">
        <v>1496516</v>
      </c>
      <c r="G2892" s="127"/>
      <c r="H2892" s="335" t="s">
        <v>6719</v>
      </c>
      <c r="I2892" s="128">
        <v>0</v>
      </c>
      <c r="J2892" s="128">
        <v>122</v>
      </c>
      <c r="K2892" s="129">
        <f t="shared" si="45"/>
        <v>122</v>
      </c>
      <c r="L2892" s="130" t="s">
        <v>1420</v>
      </c>
    </row>
    <row r="2893" spans="1:12" ht="22.5">
      <c r="A2893" s="334">
        <v>20</v>
      </c>
      <c r="B2893" s="125" t="str">
        <f>+VLOOKUP(A2893,'[1]LISTA FILTRADO'!$A$2:$B$620,2,FALSE)</f>
        <v>Ministerio De Defensa</v>
      </c>
      <c r="C2893" s="126">
        <v>42851</v>
      </c>
      <c r="D2893" s="126" t="s">
        <v>6720</v>
      </c>
      <c r="E2893" s="127" t="s">
        <v>3</v>
      </c>
      <c r="F2893" s="127">
        <v>1496517</v>
      </c>
      <c r="G2893" s="127"/>
      <c r="H2893" s="335" t="s">
        <v>6719</v>
      </c>
      <c r="I2893" s="128">
        <v>0</v>
      </c>
      <c r="J2893" s="128">
        <v>340</v>
      </c>
      <c r="K2893" s="129">
        <f t="shared" si="45"/>
        <v>340</v>
      </c>
      <c r="L2893" s="130" t="s">
        <v>1420</v>
      </c>
    </row>
    <row r="2894" spans="1:12" ht="22.5">
      <c r="A2894" s="334">
        <v>20</v>
      </c>
      <c r="B2894" s="125" t="str">
        <f>+VLOOKUP(A2894,'[1]LISTA FILTRADO'!$A$2:$B$620,2,FALSE)</f>
        <v>Ministerio De Defensa</v>
      </c>
      <c r="C2894" s="126">
        <v>42851</v>
      </c>
      <c r="D2894" s="126" t="s">
        <v>6721</v>
      </c>
      <c r="E2894" s="127" t="s">
        <v>3</v>
      </c>
      <c r="F2894" s="127">
        <v>1496519</v>
      </c>
      <c r="G2894" s="127"/>
      <c r="H2894" s="335" t="s">
        <v>6719</v>
      </c>
      <c r="I2894" s="128">
        <v>0</v>
      </c>
      <c r="J2894" s="128">
        <v>39</v>
      </c>
      <c r="K2894" s="129">
        <f t="shared" si="45"/>
        <v>39</v>
      </c>
      <c r="L2894" s="130" t="s">
        <v>1420</v>
      </c>
    </row>
    <row r="2895" spans="1:12" ht="22.5">
      <c r="A2895" s="334">
        <v>20</v>
      </c>
      <c r="B2895" s="125" t="str">
        <f>+VLOOKUP(A2895,'[1]LISTA FILTRADO'!$A$2:$B$620,2,FALSE)</f>
        <v>Ministerio De Defensa</v>
      </c>
      <c r="C2895" s="126">
        <v>42851</v>
      </c>
      <c r="D2895" s="126" t="s">
        <v>6722</v>
      </c>
      <c r="E2895" s="127" t="s">
        <v>3</v>
      </c>
      <c r="F2895" s="127">
        <v>1496523</v>
      </c>
      <c r="G2895" s="127"/>
      <c r="H2895" s="335" t="s">
        <v>6719</v>
      </c>
      <c r="I2895" s="128">
        <v>0</v>
      </c>
      <c r="J2895" s="128">
        <v>25</v>
      </c>
      <c r="K2895" s="129">
        <f t="shared" si="45"/>
        <v>25</v>
      </c>
      <c r="L2895" s="130" t="s">
        <v>1420</v>
      </c>
    </row>
    <row r="2896" spans="1:12" ht="22.5">
      <c r="A2896" s="334">
        <v>20</v>
      </c>
      <c r="B2896" s="125" t="str">
        <f>+VLOOKUP(A2896,'[1]LISTA FILTRADO'!$A$2:$B$620,2,FALSE)</f>
        <v>Ministerio De Defensa</v>
      </c>
      <c r="C2896" s="126">
        <v>42851</v>
      </c>
      <c r="D2896" s="126" t="s">
        <v>6723</v>
      </c>
      <c r="E2896" s="127" t="s">
        <v>3</v>
      </c>
      <c r="F2896" s="127">
        <v>1496557</v>
      </c>
      <c r="G2896" s="127"/>
      <c r="H2896" s="335" t="s">
        <v>6724</v>
      </c>
      <c r="I2896" s="128">
        <v>0</v>
      </c>
      <c r="J2896" s="128">
        <v>270.89999999999998</v>
      </c>
      <c r="K2896" s="129">
        <f t="shared" si="45"/>
        <v>270.89999999999998</v>
      </c>
      <c r="L2896" s="130" t="s">
        <v>1420</v>
      </c>
    </row>
    <row r="2897" spans="1:12" ht="22.5">
      <c r="A2897" s="334">
        <v>20</v>
      </c>
      <c r="B2897" s="125" t="str">
        <f>+VLOOKUP(A2897,'[1]LISTA FILTRADO'!$A$2:$B$620,2,FALSE)</f>
        <v>Ministerio De Defensa</v>
      </c>
      <c r="C2897" s="126">
        <v>42851</v>
      </c>
      <c r="D2897" s="126" t="s">
        <v>6725</v>
      </c>
      <c r="E2897" s="127" t="s">
        <v>3</v>
      </c>
      <c r="F2897" s="127">
        <v>1496558</v>
      </c>
      <c r="G2897" s="127"/>
      <c r="H2897" s="335" t="s">
        <v>6726</v>
      </c>
      <c r="I2897" s="128">
        <v>0</v>
      </c>
      <c r="J2897" s="128">
        <v>306.8</v>
      </c>
      <c r="K2897" s="129">
        <f t="shared" si="45"/>
        <v>306.8</v>
      </c>
      <c r="L2897" s="130" t="s">
        <v>1420</v>
      </c>
    </row>
    <row r="2898" spans="1:12" ht="33.75">
      <c r="A2898" s="334">
        <v>572</v>
      </c>
      <c r="B2898" s="125" t="str">
        <f>+VLOOKUP(A2898,'[1]LISTA FILTRADO'!$A$2:$B$620,2,FALSE)</f>
        <v>Empresa De Apoyo A La Producción De Alimentos</v>
      </c>
      <c r="C2898" s="126">
        <v>42852</v>
      </c>
      <c r="D2898" s="126" t="s">
        <v>6727</v>
      </c>
      <c r="E2898" s="127" t="s">
        <v>3</v>
      </c>
      <c r="F2898" s="127">
        <v>1496668</v>
      </c>
      <c r="G2898" s="127"/>
      <c r="H2898" s="335" t="s">
        <v>6728</v>
      </c>
      <c r="I2898" s="128">
        <v>0</v>
      </c>
      <c r="J2898" s="128">
        <v>302</v>
      </c>
      <c r="K2898" s="129">
        <f t="shared" si="45"/>
        <v>302</v>
      </c>
      <c r="L2898" s="130" t="s">
        <v>1420</v>
      </c>
    </row>
    <row r="2899" spans="1:12" ht="33.75">
      <c r="A2899" s="334" t="s">
        <v>626</v>
      </c>
      <c r="B2899" s="125" t="str">
        <f>+VLOOKUP(A2899,'[1]LISTA FILTRADO'!$A$2:$B$620,2,FALSE)</f>
        <v>Dirección General De Programación Y Operaciones Del Tesoro</v>
      </c>
      <c r="C2899" s="126">
        <v>42852</v>
      </c>
      <c r="D2899" s="126" t="s">
        <v>6729</v>
      </c>
      <c r="E2899" s="127" t="s">
        <v>3</v>
      </c>
      <c r="F2899" s="127">
        <v>1496722</v>
      </c>
      <c r="G2899" s="127"/>
      <c r="H2899" s="335" t="s">
        <v>6730</v>
      </c>
      <c r="I2899" s="128">
        <v>0</v>
      </c>
      <c r="J2899" s="128">
        <v>4945.34</v>
      </c>
      <c r="K2899" s="129">
        <f t="shared" si="45"/>
        <v>4945.34</v>
      </c>
      <c r="L2899" s="130" t="s">
        <v>1420</v>
      </c>
    </row>
    <row r="2900" spans="1:12" ht="33.75">
      <c r="A2900" s="334" t="s">
        <v>626</v>
      </c>
      <c r="B2900" s="125" t="str">
        <f>+VLOOKUP(A2900,'[1]LISTA FILTRADO'!$A$2:$B$620,2,FALSE)</f>
        <v>Dirección General De Programación Y Operaciones Del Tesoro</v>
      </c>
      <c r="C2900" s="126">
        <v>42852</v>
      </c>
      <c r="D2900" s="126" t="s">
        <v>6731</v>
      </c>
      <c r="E2900" s="127" t="s">
        <v>3</v>
      </c>
      <c r="F2900" s="127">
        <v>1496745</v>
      </c>
      <c r="G2900" s="127"/>
      <c r="H2900" s="335" t="s">
        <v>6732</v>
      </c>
      <c r="I2900" s="128">
        <v>0</v>
      </c>
      <c r="J2900" s="128">
        <v>1621.35</v>
      </c>
      <c r="K2900" s="129">
        <f t="shared" si="45"/>
        <v>1621.35</v>
      </c>
      <c r="L2900" s="130" t="s">
        <v>1420</v>
      </c>
    </row>
    <row r="2901" spans="1:12" ht="33.75">
      <c r="A2901" s="334" t="s">
        <v>626</v>
      </c>
      <c r="B2901" s="125" t="str">
        <f>+VLOOKUP(A2901,'[1]LISTA FILTRADO'!$A$2:$B$620,2,FALSE)</f>
        <v>Dirección General De Programación Y Operaciones Del Tesoro</v>
      </c>
      <c r="C2901" s="126">
        <v>42852</v>
      </c>
      <c r="D2901" s="126" t="s">
        <v>6733</v>
      </c>
      <c r="E2901" s="127" t="s">
        <v>3</v>
      </c>
      <c r="F2901" s="127">
        <v>1496747</v>
      </c>
      <c r="G2901" s="127"/>
      <c r="H2901" s="335" t="s">
        <v>6734</v>
      </c>
      <c r="I2901" s="128">
        <v>0</v>
      </c>
      <c r="J2901" s="128">
        <v>1341.25</v>
      </c>
      <c r="K2901" s="129">
        <f t="shared" si="45"/>
        <v>1341.25</v>
      </c>
      <c r="L2901" s="130" t="s">
        <v>1420</v>
      </c>
    </row>
    <row r="2902" spans="1:12" ht="33.75">
      <c r="A2902" s="334" t="s">
        <v>626</v>
      </c>
      <c r="B2902" s="125" t="str">
        <f>+VLOOKUP(A2902,'[1]LISTA FILTRADO'!$A$2:$B$620,2,FALSE)</f>
        <v>Dirección General De Programación Y Operaciones Del Tesoro</v>
      </c>
      <c r="C2902" s="126">
        <v>42852</v>
      </c>
      <c r="D2902" s="126" t="s">
        <v>6735</v>
      </c>
      <c r="E2902" s="127" t="s">
        <v>3</v>
      </c>
      <c r="F2902" s="127">
        <v>1496750</v>
      </c>
      <c r="G2902" s="127"/>
      <c r="H2902" s="335" t="s">
        <v>6736</v>
      </c>
      <c r="I2902" s="128">
        <v>0</v>
      </c>
      <c r="J2902" s="128">
        <v>2770.5</v>
      </c>
      <c r="K2902" s="129">
        <f t="shared" si="45"/>
        <v>2770.5</v>
      </c>
      <c r="L2902" s="130" t="s">
        <v>1420</v>
      </c>
    </row>
    <row r="2903" spans="1:12" ht="33.75">
      <c r="A2903" s="334" t="s">
        <v>626</v>
      </c>
      <c r="B2903" s="125" t="str">
        <f>+VLOOKUP(A2903,'[1]LISTA FILTRADO'!$A$2:$B$620,2,FALSE)</f>
        <v>Dirección General De Programación Y Operaciones Del Tesoro</v>
      </c>
      <c r="C2903" s="126">
        <v>42852</v>
      </c>
      <c r="D2903" s="126" t="s">
        <v>6737</v>
      </c>
      <c r="E2903" s="127" t="s">
        <v>3</v>
      </c>
      <c r="F2903" s="127">
        <v>1496751</v>
      </c>
      <c r="G2903" s="127"/>
      <c r="H2903" s="335" t="s">
        <v>6738</v>
      </c>
      <c r="I2903" s="128">
        <v>0</v>
      </c>
      <c r="J2903" s="128">
        <v>1899.95</v>
      </c>
      <c r="K2903" s="129">
        <f t="shared" si="45"/>
        <v>1899.95</v>
      </c>
      <c r="L2903" s="130" t="s">
        <v>1420</v>
      </c>
    </row>
    <row r="2904" spans="1:12" ht="33.75">
      <c r="A2904" s="334" t="s">
        <v>626</v>
      </c>
      <c r="B2904" s="125" t="str">
        <f>+VLOOKUP(A2904,'[1]LISTA FILTRADO'!$A$2:$B$620,2,FALSE)</f>
        <v>Dirección General De Programación Y Operaciones Del Tesoro</v>
      </c>
      <c r="C2904" s="126">
        <v>42852</v>
      </c>
      <c r="D2904" s="126" t="s">
        <v>6739</v>
      </c>
      <c r="E2904" s="127" t="s">
        <v>3</v>
      </c>
      <c r="F2904" s="127">
        <v>1496756</v>
      </c>
      <c r="G2904" s="127"/>
      <c r="H2904" s="335" t="s">
        <v>6740</v>
      </c>
      <c r="I2904" s="128">
        <v>0</v>
      </c>
      <c r="J2904" s="128">
        <v>699.43</v>
      </c>
      <c r="K2904" s="129">
        <f t="shared" si="45"/>
        <v>699.43</v>
      </c>
      <c r="L2904" s="130" t="s">
        <v>1420</v>
      </c>
    </row>
    <row r="2905" spans="1:12" ht="33.75">
      <c r="A2905" s="334" t="s">
        <v>626</v>
      </c>
      <c r="B2905" s="125" t="str">
        <f>+VLOOKUP(A2905,'[1]LISTA FILTRADO'!$A$2:$B$620,2,FALSE)</f>
        <v>Dirección General De Programación Y Operaciones Del Tesoro</v>
      </c>
      <c r="C2905" s="126">
        <v>42852</v>
      </c>
      <c r="D2905" s="126" t="s">
        <v>6741</v>
      </c>
      <c r="E2905" s="127" t="s">
        <v>3</v>
      </c>
      <c r="F2905" s="127">
        <v>1496681</v>
      </c>
      <c r="G2905" s="127"/>
      <c r="H2905" s="335" t="s">
        <v>6742</v>
      </c>
      <c r="I2905" s="128">
        <v>0</v>
      </c>
      <c r="J2905" s="128">
        <v>51.21</v>
      </c>
      <c r="K2905" s="129">
        <f t="shared" si="45"/>
        <v>51.21</v>
      </c>
      <c r="L2905" s="130" t="s">
        <v>1420</v>
      </c>
    </row>
    <row r="2906" spans="1:12" ht="33.75">
      <c r="A2906" s="334">
        <v>222</v>
      </c>
      <c r="B2906" s="125" t="str">
        <f>+VLOOKUP(A2906,'[1]LISTA FILTRADO'!$A$2:$B$620,2,FALSE)</f>
        <v>Instituto Nacional De Innovación Agropecuaria Y Forestal</v>
      </c>
      <c r="C2906" s="126">
        <v>42852</v>
      </c>
      <c r="D2906" s="126" t="s">
        <v>6743</v>
      </c>
      <c r="E2906" s="127" t="s">
        <v>3</v>
      </c>
      <c r="F2906" s="127">
        <v>1496720</v>
      </c>
      <c r="G2906" s="127"/>
      <c r="H2906" s="335" t="s">
        <v>6744</v>
      </c>
      <c r="I2906" s="128">
        <v>0</v>
      </c>
      <c r="J2906" s="128">
        <v>1034</v>
      </c>
      <c r="K2906" s="129">
        <f t="shared" si="45"/>
        <v>1034</v>
      </c>
      <c r="L2906" s="130" t="s">
        <v>1420</v>
      </c>
    </row>
    <row r="2907" spans="1:12" ht="22.5">
      <c r="A2907" s="334">
        <v>130</v>
      </c>
      <c r="B2907" s="125" t="str">
        <f>+VLOOKUP(A2907,'[1]LISTA FILTRADO'!$A$2:$B$620,2,FALSE)</f>
        <v>Fondo De Financiamiento Para La Minería</v>
      </c>
      <c r="C2907" s="126">
        <v>42852</v>
      </c>
      <c r="D2907" s="126" t="s">
        <v>6745</v>
      </c>
      <c r="E2907" s="127" t="s">
        <v>3</v>
      </c>
      <c r="F2907" s="127">
        <v>1496733</v>
      </c>
      <c r="G2907" s="127"/>
      <c r="H2907" s="335" t="s">
        <v>6746</v>
      </c>
      <c r="I2907" s="128">
        <v>0</v>
      </c>
      <c r="J2907" s="128">
        <v>1113</v>
      </c>
      <c r="K2907" s="129">
        <f t="shared" si="45"/>
        <v>1113</v>
      </c>
      <c r="L2907" s="130" t="s">
        <v>1420</v>
      </c>
    </row>
    <row r="2908" spans="1:12" ht="22.5">
      <c r="A2908" s="334">
        <v>130</v>
      </c>
      <c r="B2908" s="125" t="str">
        <f>+VLOOKUP(A2908,'[1]LISTA FILTRADO'!$A$2:$B$620,2,FALSE)</f>
        <v>Fondo De Financiamiento Para La Minería</v>
      </c>
      <c r="C2908" s="126">
        <v>42852</v>
      </c>
      <c r="D2908" s="126" t="s">
        <v>6747</v>
      </c>
      <c r="E2908" s="127" t="s">
        <v>3</v>
      </c>
      <c r="F2908" s="127">
        <v>1496735</v>
      </c>
      <c r="G2908" s="127"/>
      <c r="H2908" s="335" t="s">
        <v>6748</v>
      </c>
      <c r="I2908" s="128">
        <v>0</v>
      </c>
      <c r="J2908" s="128">
        <v>80</v>
      </c>
      <c r="K2908" s="129">
        <f t="shared" si="45"/>
        <v>80</v>
      </c>
      <c r="L2908" s="130" t="s">
        <v>1420</v>
      </c>
    </row>
    <row r="2909" spans="1:12" ht="22.5">
      <c r="A2909" s="334">
        <v>130</v>
      </c>
      <c r="B2909" s="125" t="str">
        <f>+VLOOKUP(A2909,'[1]LISTA FILTRADO'!$A$2:$B$620,2,FALSE)</f>
        <v>Fondo De Financiamiento Para La Minería</v>
      </c>
      <c r="C2909" s="126">
        <v>42852</v>
      </c>
      <c r="D2909" s="126" t="s">
        <v>6749</v>
      </c>
      <c r="E2909" s="127" t="s">
        <v>3</v>
      </c>
      <c r="F2909" s="127">
        <v>1496736</v>
      </c>
      <c r="G2909" s="127"/>
      <c r="H2909" s="335" t="s">
        <v>6750</v>
      </c>
      <c r="I2909" s="128">
        <v>0</v>
      </c>
      <c r="J2909" s="128">
        <v>800</v>
      </c>
      <c r="K2909" s="129">
        <f t="shared" si="45"/>
        <v>800</v>
      </c>
      <c r="L2909" s="130" t="s">
        <v>1420</v>
      </c>
    </row>
    <row r="2910" spans="1:12" ht="33.75">
      <c r="A2910" s="334">
        <v>25</v>
      </c>
      <c r="B2910" s="125" t="str">
        <f>+VLOOKUP(A2910,'[1]LISTA FILTRADO'!$A$2:$B$620,2,FALSE)</f>
        <v>Ministerio De La Presidencia</v>
      </c>
      <c r="C2910" s="126">
        <v>42852</v>
      </c>
      <c r="D2910" s="126" t="s">
        <v>6751</v>
      </c>
      <c r="E2910" s="127" t="s">
        <v>3</v>
      </c>
      <c r="F2910" s="127">
        <v>1496739</v>
      </c>
      <c r="G2910" s="127"/>
      <c r="H2910" s="335" t="s">
        <v>6752</v>
      </c>
      <c r="I2910" s="128">
        <v>0</v>
      </c>
      <c r="J2910" s="128">
        <v>134</v>
      </c>
      <c r="K2910" s="129">
        <f t="shared" si="45"/>
        <v>134</v>
      </c>
      <c r="L2910" s="130" t="s">
        <v>1420</v>
      </c>
    </row>
    <row r="2911" spans="1:12" ht="22.5">
      <c r="A2911" s="334">
        <v>35</v>
      </c>
      <c r="B2911" s="125" t="str">
        <f>+VLOOKUP(A2911,'[1]LISTA FILTRADO'!$A$2:$B$620,2,FALSE)</f>
        <v>Ministerio De Economía Y Finanzas Públicas</v>
      </c>
      <c r="C2911" s="126">
        <v>42852</v>
      </c>
      <c r="D2911" s="126" t="s">
        <v>6753</v>
      </c>
      <c r="E2911" s="127" t="s">
        <v>3</v>
      </c>
      <c r="F2911" s="127">
        <v>1496741</v>
      </c>
      <c r="G2911" s="127"/>
      <c r="H2911" s="335" t="s">
        <v>6754</v>
      </c>
      <c r="I2911" s="128">
        <v>0</v>
      </c>
      <c r="J2911" s="128">
        <v>20</v>
      </c>
      <c r="K2911" s="129">
        <f t="shared" si="45"/>
        <v>20</v>
      </c>
      <c r="L2911" s="130" t="s">
        <v>1420</v>
      </c>
    </row>
    <row r="2912" spans="1:12" ht="22.5">
      <c r="A2912" s="334">
        <v>130</v>
      </c>
      <c r="B2912" s="125" t="str">
        <f>+VLOOKUP(A2912,'[1]LISTA FILTRADO'!$A$2:$B$620,2,FALSE)</f>
        <v>Fondo De Financiamiento Para La Minería</v>
      </c>
      <c r="C2912" s="126">
        <v>42852</v>
      </c>
      <c r="D2912" s="126" t="s">
        <v>6755</v>
      </c>
      <c r="E2912" s="127" t="s">
        <v>3</v>
      </c>
      <c r="F2912" s="127">
        <v>1496833</v>
      </c>
      <c r="G2912" s="127"/>
      <c r="H2912" s="335" t="s">
        <v>6756</v>
      </c>
      <c r="I2912" s="128">
        <v>0</v>
      </c>
      <c r="J2912" s="128">
        <v>1113</v>
      </c>
      <c r="K2912" s="129">
        <f t="shared" si="45"/>
        <v>1113</v>
      </c>
      <c r="L2912" s="130" t="s">
        <v>1420</v>
      </c>
    </row>
    <row r="2913" spans="1:12" ht="22.5">
      <c r="A2913" s="334">
        <v>20</v>
      </c>
      <c r="B2913" s="125" t="str">
        <f>+VLOOKUP(A2913,'[1]LISTA FILTRADO'!$A$2:$B$620,2,FALSE)</f>
        <v>Ministerio De Defensa</v>
      </c>
      <c r="C2913" s="126">
        <v>42852</v>
      </c>
      <c r="D2913" s="126" t="s">
        <v>6757</v>
      </c>
      <c r="E2913" s="127" t="s">
        <v>3</v>
      </c>
      <c r="F2913" s="127">
        <v>1496837</v>
      </c>
      <c r="G2913" s="127"/>
      <c r="H2913" s="335" t="s">
        <v>6758</v>
      </c>
      <c r="I2913" s="128">
        <v>0</v>
      </c>
      <c r="J2913" s="128">
        <v>278.10000000000002</v>
      </c>
      <c r="K2913" s="129">
        <f t="shared" si="45"/>
        <v>278.10000000000002</v>
      </c>
      <c r="L2913" s="130" t="s">
        <v>1420</v>
      </c>
    </row>
    <row r="2914" spans="1:12" ht="22.5">
      <c r="A2914" s="334">
        <v>16</v>
      </c>
      <c r="B2914" s="125" t="str">
        <f>+VLOOKUP(A2914,'[1]LISTA FILTRADO'!$A$2:$B$620,2,FALSE)</f>
        <v>Ministerio De Educación</v>
      </c>
      <c r="C2914" s="126">
        <v>42852</v>
      </c>
      <c r="D2914" s="126" t="s">
        <v>6759</v>
      </c>
      <c r="E2914" s="127" t="s">
        <v>3</v>
      </c>
      <c r="F2914" s="127">
        <v>1496856</v>
      </c>
      <c r="G2914" s="127"/>
      <c r="H2914" s="335" t="s">
        <v>6760</v>
      </c>
      <c r="I2914" s="128">
        <v>0</v>
      </c>
      <c r="J2914" s="128">
        <v>40</v>
      </c>
      <c r="K2914" s="129">
        <f t="shared" si="45"/>
        <v>40</v>
      </c>
      <c r="L2914" s="130" t="s">
        <v>1420</v>
      </c>
    </row>
    <row r="2915" spans="1:12" ht="22.5">
      <c r="A2915" s="334">
        <v>41</v>
      </c>
      <c r="B2915" s="125" t="str">
        <f>+VLOOKUP(A2915,'[1]LISTA FILTRADO'!$A$2:$B$620,2,FALSE)</f>
        <v>Ministerio De Desarrollo Productivo Y Economía Plural</v>
      </c>
      <c r="C2915" s="126">
        <v>42852</v>
      </c>
      <c r="D2915" s="126" t="s">
        <v>6761</v>
      </c>
      <c r="E2915" s="127" t="s">
        <v>3</v>
      </c>
      <c r="F2915" s="127">
        <v>1496871</v>
      </c>
      <c r="G2915" s="127"/>
      <c r="H2915" s="335" t="s">
        <v>6762</v>
      </c>
      <c r="I2915" s="128">
        <v>0</v>
      </c>
      <c r="J2915" s="128">
        <v>564</v>
      </c>
      <c r="K2915" s="129">
        <f t="shared" si="45"/>
        <v>564</v>
      </c>
      <c r="L2915" s="130" t="s">
        <v>1420</v>
      </c>
    </row>
    <row r="2916" spans="1:12" ht="33.75">
      <c r="A2916" s="334" t="s">
        <v>626</v>
      </c>
      <c r="B2916" s="125" t="str">
        <f>+VLOOKUP(A2916,'[1]LISTA FILTRADO'!$A$2:$B$620,2,FALSE)</f>
        <v>Dirección General De Programación Y Operaciones Del Tesoro</v>
      </c>
      <c r="C2916" s="126">
        <v>42852</v>
      </c>
      <c r="D2916" s="126" t="s">
        <v>6763</v>
      </c>
      <c r="E2916" s="127" t="s">
        <v>3</v>
      </c>
      <c r="F2916" s="127">
        <v>1496874</v>
      </c>
      <c r="G2916" s="127"/>
      <c r="H2916" s="335" t="s">
        <v>6764</v>
      </c>
      <c r="I2916" s="128">
        <v>0</v>
      </c>
      <c r="J2916" s="128">
        <v>1126.8</v>
      </c>
      <c r="K2916" s="129">
        <f t="shared" si="45"/>
        <v>1126.8</v>
      </c>
      <c r="L2916" s="130" t="s">
        <v>1420</v>
      </c>
    </row>
    <row r="2917" spans="1:12" ht="22.5">
      <c r="A2917" s="334">
        <v>590</v>
      </c>
      <c r="B2917" s="125" t="str">
        <f>+VLOOKUP(A2917,'[1]LISTA FILTRADO'!$A$2:$B$620,2,FALSE)</f>
        <v>Empresa Pública "Quipus"</v>
      </c>
      <c r="C2917" s="126">
        <v>42852</v>
      </c>
      <c r="D2917" s="126" t="s">
        <v>6765</v>
      </c>
      <c r="E2917" s="127" t="s">
        <v>3</v>
      </c>
      <c r="F2917" s="127">
        <v>1496992</v>
      </c>
      <c r="G2917" s="127"/>
      <c r="H2917" s="335" t="s">
        <v>6766</v>
      </c>
      <c r="I2917" s="128">
        <v>0</v>
      </c>
      <c r="J2917" s="128">
        <v>1080</v>
      </c>
      <c r="K2917" s="129">
        <f t="shared" si="45"/>
        <v>1080</v>
      </c>
      <c r="L2917" s="130" t="s">
        <v>1420</v>
      </c>
    </row>
    <row r="2918" spans="1:12" ht="22.5">
      <c r="A2918" s="334">
        <v>574</v>
      </c>
      <c r="B2918" s="125" t="str">
        <f>+VLOOKUP(A2918,'[1]LISTA FILTRADO'!$A$2:$B$620,2,FALSE)</f>
        <v>Lácteos De Bolivia</v>
      </c>
      <c r="C2918" s="126">
        <v>42853</v>
      </c>
      <c r="D2918" s="126" t="s">
        <v>6767</v>
      </c>
      <c r="E2918" s="127" t="s">
        <v>3</v>
      </c>
      <c r="F2918" s="127">
        <v>1497109</v>
      </c>
      <c r="G2918" s="127"/>
      <c r="H2918" s="335" t="s">
        <v>6768</v>
      </c>
      <c r="I2918" s="128">
        <v>0</v>
      </c>
      <c r="J2918" s="128">
        <v>350</v>
      </c>
      <c r="K2918" s="129">
        <f t="shared" si="45"/>
        <v>350</v>
      </c>
      <c r="L2918" s="130" t="s">
        <v>1420</v>
      </c>
    </row>
    <row r="2919" spans="1:12" ht="33.75">
      <c r="A2919" s="334">
        <v>582</v>
      </c>
      <c r="B2919" s="125" t="str">
        <f>+VLOOKUP(A2919,'[1]LISTA FILTRADO'!$A$2:$B$620,2,FALSE)</f>
        <v>Empresa Boliviana De Almendras Y Derivados</v>
      </c>
      <c r="C2919" s="126">
        <v>42853</v>
      </c>
      <c r="D2919" s="126" t="s">
        <v>6769</v>
      </c>
      <c r="E2919" s="127" t="s">
        <v>3</v>
      </c>
      <c r="F2919" s="127">
        <v>1497118</v>
      </c>
      <c r="G2919" s="127"/>
      <c r="H2919" s="335" t="s">
        <v>6770</v>
      </c>
      <c r="I2919" s="128">
        <v>0</v>
      </c>
      <c r="J2919" s="128">
        <v>93020.42</v>
      </c>
      <c r="K2919" s="129">
        <f t="shared" si="45"/>
        <v>93020.42</v>
      </c>
      <c r="L2919" s="130" t="s">
        <v>1420</v>
      </c>
    </row>
    <row r="2920" spans="1:12" ht="33.75">
      <c r="A2920" s="334">
        <v>512</v>
      </c>
      <c r="B2920" s="125" t="str">
        <f>+VLOOKUP(A2920,'[1]LISTA FILTRADO'!$A$2:$B$620,2,FALSE)</f>
        <v>Adm.De Aeropuertos Y Servicios Auxiliares A La Naveg. Aérea</v>
      </c>
      <c r="C2920" s="126">
        <v>42853</v>
      </c>
      <c r="D2920" s="126" t="s">
        <v>6771</v>
      </c>
      <c r="E2920" s="127" t="s">
        <v>3</v>
      </c>
      <c r="F2920" s="127">
        <v>1497175</v>
      </c>
      <c r="G2920" s="127"/>
      <c r="H2920" s="335" t="s">
        <v>6772</v>
      </c>
      <c r="I2920" s="128">
        <v>0</v>
      </c>
      <c r="J2920" s="128">
        <v>519.4</v>
      </c>
      <c r="K2920" s="129">
        <f t="shared" si="45"/>
        <v>519.4</v>
      </c>
      <c r="L2920" s="130" t="s">
        <v>1420</v>
      </c>
    </row>
    <row r="2921" spans="1:12" ht="22.5">
      <c r="A2921" s="334">
        <v>15</v>
      </c>
      <c r="B2921" s="125" t="str">
        <f>+VLOOKUP(A2921,'[1]LISTA FILTRADO'!$A$2:$B$620,2,FALSE)</f>
        <v>Ministerio De Gobierno</v>
      </c>
      <c r="C2921" s="126">
        <v>42853</v>
      </c>
      <c r="D2921" s="126" t="s">
        <v>6773</v>
      </c>
      <c r="E2921" s="127" t="s">
        <v>3</v>
      </c>
      <c r="F2921" s="127">
        <v>1497190</v>
      </c>
      <c r="G2921" s="127"/>
      <c r="H2921" s="335" t="s">
        <v>6774</v>
      </c>
      <c r="I2921" s="128">
        <v>0</v>
      </c>
      <c r="J2921" s="128">
        <v>630</v>
      </c>
      <c r="K2921" s="129">
        <f t="shared" si="45"/>
        <v>630</v>
      </c>
      <c r="L2921" s="130" t="s">
        <v>1420</v>
      </c>
    </row>
    <row r="2922" spans="1:12" ht="33.75">
      <c r="A2922" s="334">
        <v>290</v>
      </c>
      <c r="B2922" s="125" t="str">
        <f>+VLOOKUP(A2922,'[1]LISTA FILTRADO'!$A$2:$B$620,2,FALSE)</f>
        <v>Servicio De Impuestos Nacionales</v>
      </c>
      <c r="C2922" s="126">
        <v>42853</v>
      </c>
      <c r="D2922" s="126" t="s">
        <v>6775</v>
      </c>
      <c r="E2922" s="127" t="s">
        <v>3</v>
      </c>
      <c r="F2922" s="127">
        <v>1497212</v>
      </c>
      <c r="G2922" s="127"/>
      <c r="H2922" s="335" t="s">
        <v>6776</v>
      </c>
      <c r="I2922" s="128">
        <v>0</v>
      </c>
      <c r="J2922" s="219">
        <v>5229.8</v>
      </c>
      <c r="K2922" s="129">
        <f t="shared" si="45"/>
        <v>5229.8</v>
      </c>
      <c r="L2922" s="130" t="s">
        <v>4099</v>
      </c>
    </row>
    <row r="2923" spans="1:12" ht="33.75">
      <c r="A2923" s="334">
        <v>20</v>
      </c>
      <c r="B2923" s="125" t="str">
        <f>+VLOOKUP(A2923,'[1]LISTA FILTRADO'!$A$2:$B$620,2,FALSE)</f>
        <v>Ministerio De Defensa</v>
      </c>
      <c r="C2923" s="126">
        <v>42853</v>
      </c>
      <c r="D2923" s="126" t="s">
        <v>6777</v>
      </c>
      <c r="E2923" s="127" t="s">
        <v>3</v>
      </c>
      <c r="F2923" s="127">
        <v>1497101</v>
      </c>
      <c r="G2923" s="127"/>
      <c r="H2923" s="335" t="s">
        <v>6778</v>
      </c>
      <c r="I2923" s="128">
        <v>0</v>
      </c>
      <c r="J2923" s="128">
        <v>1595.24</v>
      </c>
      <c r="K2923" s="129">
        <f t="shared" si="45"/>
        <v>1595.24</v>
      </c>
      <c r="L2923" s="130" t="s">
        <v>1420</v>
      </c>
    </row>
    <row r="2924" spans="1:12" ht="22.5">
      <c r="A2924" s="334">
        <v>513</v>
      </c>
      <c r="B2924" s="125" t="str">
        <f>+VLOOKUP(A2924,'[1]LISTA FILTRADO'!$A$2:$B$620,2,FALSE)</f>
        <v>Yacimientos Petrolíferos Fiscales Bolivianos</v>
      </c>
      <c r="C2924" s="126">
        <v>42853</v>
      </c>
      <c r="D2924" s="126" t="s">
        <v>6779</v>
      </c>
      <c r="E2924" s="127" t="s">
        <v>3</v>
      </c>
      <c r="F2924" s="127">
        <v>1497157</v>
      </c>
      <c r="G2924" s="127"/>
      <c r="H2924" s="335" t="s">
        <v>6780</v>
      </c>
      <c r="I2924" s="128">
        <v>0</v>
      </c>
      <c r="J2924" s="128">
        <v>9596</v>
      </c>
      <c r="K2924" s="129">
        <f t="shared" si="45"/>
        <v>9596</v>
      </c>
      <c r="L2924" s="130" t="s">
        <v>1420</v>
      </c>
    </row>
    <row r="2925" spans="1:12" ht="33.75">
      <c r="A2925" s="334" t="s">
        <v>626</v>
      </c>
      <c r="B2925" s="125" t="str">
        <f>+VLOOKUP(A2925,'[1]LISTA FILTRADO'!$A$2:$B$620,2,FALSE)</f>
        <v>Dirección General De Programación Y Operaciones Del Tesoro</v>
      </c>
      <c r="C2925" s="126">
        <v>42853</v>
      </c>
      <c r="D2925" s="126" t="s">
        <v>6781</v>
      </c>
      <c r="E2925" s="127" t="s">
        <v>3</v>
      </c>
      <c r="F2925" s="127">
        <v>1497173</v>
      </c>
      <c r="G2925" s="127"/>
      <c r="H2925" s="335" t="s">
        <v>6782</v>
      </c>
      <c r="I2925" s="128">
        <v>0</v>
      </c>
      <c r="J2925" s="128">
        <v>15839.88</v>
      </c>
      <c r="K2925" s="129">
        <f t="shared" si="45"/>
        <v>15839.88</v>
      </c>
      <c r="L2925" s="130" t="s">
        <v>1420</v>
      </c>
    </row>
    <row r="2926" spans="1:12" ht="33.75">
      <c r="A2926" s="334" t="s">
        <v>626</v>
      </c>
      <c r="B2926" s="125" t="str">
        <f>+VLOOKUP(A2926,'[1]LISTA FILTRADO'!$A$2:$B$620,2,FALSE)</f>
        <v>Dirección General De Programación Y Operaciones Del Tesoro</v>
      </c>
      <c r="C2926" s="126">
        <v>42853</v>
      </c>
      <c r="D2926" s="126" t="s">
        <v>6783</v>
      </c>
      <c r="E2926" s="127" t="s">
        <v>3</v>
      </c>
      <c r="F2926" s="127">
        <v>1497187</v>
      </c>
      <c r="G2926" s="127"/>
      <c r="H2926" s="335" t="s">
        <v>6784</v>
      </c>
      <c r="I2926" s="128">
        <v>0</v>
      </c>
      <c r="J2926" s="128">
        <v>533.46</v>
      </c>
      <c r="K2926" s="129">
        <f t="shared" si="45"/>
        <v>533.46</v>
      </c>
      <c r="L2926" s="130" t="s">
        <v>1420</v>
      </c>
    </row>
    <row r="2927" spans="1:12" ht="33.75">
      <c r="A2927" s="334">
        <v>222</v>
      </c>
      <c r="B2927" s="125" t="str">
        <f>+VLOOKUP(A2927,'[1]LISTA FILTRADO'!$A$2:$B$620,2,FALSE)</f>
        <v>Instituto Nacional De Innovación Agropecuaria Y Forestal</v>
      </c>
      <c r="C2927" s="126">
        <v>42853</v>
      </c>
      <c r="D2927" s="126" t="s">
        <v>6785</v>
      </c>
      <c r="E2927" s="127" t="s">
        <v>3</v>
      </c>
      <c r="F2927" s="127">
        <v>1497207</v>
      </c>
      <c r="G2927" s="127"/>
      <c r="H2927" s="335" t="s">
        <v>6786</v>
      </c>
      <c r="I2927" s="128">
        <v>0</v>
      </c>
      <c r="J2927" s="128">
        <v>823.87</v>
      </c>
      <c r="K2927" s="129">
        <f t="shared" si="45"/>
        <v>823.87</v>
      </c>
      <c r="L2927" s="130" t="s">
        <v>1420</v>
      </c>
    </row>
    <row r="2928" spans="1:12" ht="33.75">
      <c r="A2928" s="334" t="s">
        <v>626</v>
      </c>
      <c r="B2928" s="125" t="str">
        <f>+VLOOKUP(A2928,'[1]LISTA FILTRADO'!$A$2:$B$620,2,FALSE)</f>
        <v>Dirección General De Programación Y Operaciones Del Tesoro</v>
      </c>
      <c r="C2928" s="126">
        <v>42853</v>
      </c>
      <c r="D2928" s="126" t="s">
        <v>6787</v>
      </c>
      <c r="E2928" s="127" t="s">
        <v>3</v>
      </c>
      <c r="F2928" s="127">
        <v>1497226</v>
      </c>
      <c r="G2928" s="127"/>
      <c r="H2928" s="335" t="s">
        <v>6788</v>
      </c>
      <c r="I2928" s="128">
        <v>0</v>
      </c>
      <c r="J2928" s="128">
        <v>53.6</v>
      </c>
      <c r="K2928" s="129">
        <f t="shared" si="45"/>
        <v>53.6</v>
      </c>
      <c r="L2928" s="130" t="s">
        <v>1420</v>
      </c>
    </row>
    <row r="2929" spans="1:12" ht="33.75">
      <c r="A2929" s="334" t="s">
        <v>626</v>
      </c>
      <c r="B2929" s="125" t="str">
        <f>+VLOOKUP(A2929,'[1]LISTA FILTRADO'!$A$2:$B$620,2,FALSE)</f>
        <v>Dirección General De Programación Y Operaciones Del Tesoro</v>
      </c>
      <c r="C2929" s="126">
        <v>42853</v>
      </c>
      <c r="D2929" s="126" t="s">
        <v>6789</v>
      </c>
      <c r="E2929" s="127" t="s">
        <v>3</v>
      </c>
      <c r="F2929" s="127">
        <v>1497258</v>
      </c>
      <c r="G2929" s="127"/>
      <c r="H2929" s="335" t="s">
        <v>6790</v>
      </c>
      <c r="I2929" s="128">
        <v>0</v>
      </c>
      <c r="J2929" s="128">
        <v>7882.44</v>
      </c>
      <c r="K2929" s="129">
        <f t="shared" si="45"/>
        <v>7882.44</v>
      </c>
      <c r="L2929" s="130" t="s">
        <v>1420</v>
      </c>
    </row>
    <row r="2930" spans="1:12" ht="22.5">
      <c r="A2930" s="334">
        <v>526</v>
      </c>
      <c r="B2930" s="125" t="str">
        <f>+VLOOKUP(A2930,'[1]LISTA FILTRADO'!$A$2:$B$620,2,FALSE)</f>
        <v>Bolivia Tv</v>
      </c>
      <c r="C2930" s="126">
        <v>42853</v>
      </c>
      <c r="D2930" s="126" t="s">
        <v>6791</v>
      </c>
      <c r="E2930" s="127" t="s">
        <v>3</v>
      </c>
      <c r="F2930" s="127">
        <v>1497318</v>
      </c>
      <c r="G2930" s="127"/>
      <c r="H2930" s="335" t="s">
        <v>6792</v>
      </c>
      <c r="I2930" s="128">
        <v>0</v>
      </c>
      <c r="J2930" s="219">
        <v>48</v>
      </c>
      <c r="K2930" s="129">
        <f t="shared" si="45"/>
        <v>48</v>
      </c>
      <c r="L2930" s="130" t="s">
        <v>4099</v>
      </c>
    </row>
    <row r="2931" spans="1:12" ht="22.5">
      <c r="A2931" s="334">
        <v>130</v>
      </c>
      <c r="B2931" s="125" t="str">
        <f>+VLOOKUP(A2931,'[1]LISTA FILTRADO'!$A$2:$B$620,2,FALSE)</f>
        <v>Fondo De Financiamiento Para La Minería</v>
      </c>
      <c r="C2931" s="126">
        <v>42853</v>
      </c>
      <c r="D2931" s="126" t="s">
        <v>6793</v>
      </c>
      <c r="E2931" s="127" t="s">
        <v>3</v>
      </c>
      <c r="F2931" s="127">
        <v>1497320</v>
      </c>
      <c r="G2931" s="127"/>
      <c r="H2931" s="335" t="s">
        <v>6794</v>
      </c>
      <c r="I2931" s="128">
        <v>0</v>
      </c>
      <c r="J2931" s="128">
        <v>250</v>
      </c>
      <c r="K2931" s="129">
        <f t="shared" si="45"/>
        <v>250</v>
      </c>
      <c r="L2931" s="130" t="s">
        <v>1420</v>
      </c>
    </row>
    <row r="2932" spans="1:12" ht="22.5">
      <c r="A2932" s="334">
        <v>130</v>
      </c>
      <c r="B2932" s="125" t="str">
        <f>+VLOOKUP(A2932,'[1]LISTA FILTRADO'!$A$2:$B$620,2,FALSE)</f>
        <v>Fondo De Financiamiento Para La Minería</v>
      </c>
      <c r="C2932" s="126">
        <v>42853</v>
      </c>
      <c r="D2932" s="126" t="s">
        <v>6795</v>
      </c>
      <c r="E2932" s="127" t="s">
        <v>3</v>
      </c>
      <c r="F2932" s="127">
        <v>1497321</v>
      </c>
      <c r="G2932" s="127"/>
      <c r="H2932" s="335" t="s">
        <v>6796</v>
      </c>
      <c r="I2932" s="128">
        <v>0</v>
      </c>
      <c r="J2932" s="128">
        <v>742</v>
      </c>
      <c r="K2932" s="129">
        <f t="shared" si="45"/>
        <v>742</v>
      </c>
      <c r="L2932" s="130" t="s">
        <v>1420</v>
      </c>
    </row>
    <row r="2933" spans="1:12" ht="22.5">
      <c r="A2933" s="334">
        <v>130</v>
      </c>
      <c r="B2933" s="125" t="str">
        <f>+VLOOKUP(A2933,'[1]LISTA FILTRADO'!$A$2:$B$620,2,FALSE)</f>
        <v>Fondo De Financiamiento Para La Minería</v>
      </c>
      <c r="C2933" s="126">
        <v>42853</v>
      </c>
      <c r="D2933" s="126" t="s">
        <v>6797</v>
      </c>
      <c r="E2933" s="127" t="s">
        <v>3</v>
      </c>
      <c r="F2933" s="127">
        <v>1497322</v>
      </c>
      <c r="G2933" s="127"/>
      <c r="H2933" s="335" t="s">
        <v>6798</v>
      </c>
      <c r="I2933" s="128">
        <v>0</v>
      </c>
      <c r="J2933" s="128">
        <v>34</v>
      </c>
      <c r="K2933" s="129">
        <f t="shared" si="45"/>
        <v>34</v>
      </c>
      <c r="L2933" s="130" t="s">
        <v>1420</v>
      </c>
    </row>
    <row r="2934" spans="1:12" ht="22.5">
      <c r="A2934" s="334">
        <v>291</v>
      </c>
      <c r="B2934" s="125" t="str">
        <f>+VLOOKUP(A2934,'[1]LISTA FILTRADO'!$A$2:$B$620,2,FALSE)</f>
        <v>Administradora Boliviana De Carreteras</v>
      </c>
      <c r="C2934" s="126">
        <v>42853</v>
      </c>
      <c r="D2934" s="126" t="s">
        <v>6799</v>
      </c>
      <c r="E2934" s="127" t="s">
        <v>3</v>
      </c>
      <c r="F2934" s="127">
        <v>1497336</v>
      </c>
      <c r="G2934" s="127"/>
      <c r="H2934" s="335" t="s">
        <v>6800</v>
      </c>
      <c r="I2934" s="128">
        <v>0</v>
      </c>
      <c r="J2934" s="128">
        <v>187</v>
      </c>
      <c r="K2934" s="129">
        <f t="shared" si="45"/>
        <v>187</v>
      </c>
      <c r="L2934" s="130" t="s">
        <v>1420</v>
      </c>
    </row>
    <row r="2935" spans="1:12" ht="33.75">
      <c r="A2935" s="334" t="s">
        <v>626</v>
      </c>
      <c r="B2935" s="125" t="str">
        <f>+VLOOKUP(A2935,'[1]LISTA FILTRADO'!$A$2:$B$620,2,FALSE)</f>
        <v>Dirección General De Programación Y Operaciones Del Tesoro</v>
      </c>
      <c r="C2935" s="126">
        <v>42853</v>
      </c>
      <c r="D2935" s="126" t="s">
        <v>6801</v>
      </c>
      <c r="E2935" s="127" t="s">
        <v>3</v>
      </c>
      <c r="F2935" s="127">
        <v>1497337</v>
      </c>
      <c r="G2935" s="127"/>
      <c r="H2935" s="335" t="s">
        <v>6802</v>
      </c>
      <c r="I2935" s="128">
        <v>0</v>
      </c>
      <c r="J2935" s="128">
        <v>880.58</v>
      </c>
      <c r="K2935" s="129">
        <f t="shared" si="45"/>
        <v>880.58</v>
      </c>
      <c r="L2935" s="130" t="s">
        <v>1420</v>
      </c>
    </row>
    <row r="2936" spans="1:12" ht="22.5">
      <c r="A2936" s="334">
        <v>15</v>
      </c>
      <c r="B2936" s="125" t="str">
        <f>+VLOOKUP(A2936,'[1]LISTA FILTRADO'!$A$2:$B$620,2,FALSE)</f>
        <v>Ministerio De Gobierno</v>
      </c>
      <c r="C2936" s="126">
        <v>42853</v>
      </c>
      <c r="D2936" s="126" t="s">
        <v>6803</v>
      </c>
      <c r="E2936" s="127" t="s">
        <v>3</v>
      </c>
      <c r="F2936" s="127">
        <v>1497342</v>
      </c>
      <c r="G2936" s="127"/>
      <c r="H2936" s="335" t="s">
        <v>6804</v>
      </c>
      <c r="I2936" s="128">
        <v>0</v>
      </c>
      <c r="J2936" s="128">
        <v>517.47</v>
      </c>
      <c r="K2936" s="129">
        <f t="shared" si="45"/>
        <v>517.47</v>
      </c>
      <c r="L2936" s="130" t="s">
        <v>1420</v>
      </c>
    </row>
    <row r="2937" spans="1:12" ht="22.5">
      <c r="A2937" s="334">
        <v>130</v>
      </c>
      <c r="B2937" s="125" t="str">
        <f>+VLOOKUP(A2937,'[1]LISTA FILTRADO'!$A$2:$B$620,2,FALSE)</f>
        <v>Fondo De Financiamiento Para La Minería</v>
      </c>
      <c r="C2937" s="126">
        <v>42853</v>
      </c>
      <c r="D2937" s="126" t="s">
        <v>6805</v>
      </c>
      <c r="E2937" s="127" t="s">
        <v>3</v>
      </c>
      <c r="F2937" s="127">
        <v>1497343</v>
      </c>
      <c r="G2937" s="127"/>
      <c r="H2937" s="335" t="s">
        <v>6806</v>
      </c>
      <c r="I2937" s="128">
        <v>0</v>
      </c>
      <c r="J2937" s="128">
        <v>50000</v>
      </c>
      <c r="K2937" s="129">
        <f t="shared" si="45"/>
        <v>50000</v>
      </c>
      <c r="L2937" s="130" t="s">
        <v>1420</v>
      </c>
    </row>
    <row r="2938" spans="1:12" ht="22.5">
      <c r="A2938" s="334">
        <v>86</v>
      </c>
      <c r="B2938" s="125" t="str">
        <f>+VLOOKUP(A2938,'[1]LISTA FILTRADO'!$A$2:$B$620,2,FALSE)</f>
        <v>Ministerio De Medio Ambiente Y Agua</v>
      </c>
      <c r="C2938" s="126">
        <v>42853</v>
      </c>
      <c r="D2938" s="126" t="s">
        <v>6807</v>
      </c>
      <c r="E2938" s="127" t="s">
        <v>3</v>
      </c>
      <c r="F2938" s="127">
        <v>1497370</v>
      </c>
      <c r="G2938" s="127"/>
      <c r="H2938" s="335" t="s">
        <v>6808</v>
      </c>
      <c r="I2938" s="128">
        <v>0</v>
      </c>
      <c r="J2938" s="128">
        <v>5967.4</v>
      </c>
      <c r="K2938" s="129">
        <f t="shared" si="45"/>
        <v>5967.4</v>
      </c>
      <c r="L2938" s="130" t="s">
        <v>1420</v>
      </c>
    </row>
    <row r="2939" spans="1:12" ht="33.75">
      <c r="A2939" s="334" t="s">
        <v>626</v>
      </c>
      <c r="B2939" s="125" t="str">
        <f>+VLOOKUP(A2939,'[1]LISTA FILTRADO'!$A$2:$B$620,2,FALSE)</f>
        <v>Dirección General De Programación Y Operaciones Del Tesoro</v>
      </c>
      <c r="C2939" s="126">
        <v>42853</v>
      </c>
      <c r="D2939" s="126" t="s">
        <v>6809</v>
      </c>
      <c r="E2939" s="127" t="s">
        <v>3</v>
      </c>
      <c r="F2939" s="127">
        <v>1497386</v>
      </c>
      <c r="G2939" s="127"/>
      <c r="H2939" s="335" t="s">
        <v>6810</v>
      </c>
      <c r="I2939" s="128">
        <v>0</v>
      </c>
      <c r="J2939" s="128">
        <v>2251.2800000000002</v>
      </c>
      <c r="K2939" s="129">
        <f t="shared" si="45"/>
        <v>2251.2800000000002</v>
      </c>
      <c r="L2939" s="130" t="s">
        <v>1420</v>
      </c>
    </row>
    <row r="2940" spans="1:12" ht="33.75">
      <c r="A2940" s="334" t="s">
        <v>626</v>
      </c>
      <c r="B2940" s="125" t="str">
        <f>+VLOOKUP(A2940,'[1]LISTA FILTRADO'!$A$2:$B$620,2,FALSE)</f>
        <v>Dirección General De Programación Y Operaciones Del Tesoro</v>
      </c>
      <c r="C2940" s="126">
        <v>42853</v>
      </c>
      <c r="D2940" s="126" t="s">
        <v>6811</v>
      </c>
      <c r="E2940" s="127" t="s">
        <v>3</v>
      </c>
      <c r="F2940" s="127">
        <v>1497410</v>
      </c>
      <c r="G2940" s="127"/>
      <c r="H2940" s="335" t="s">
        <v>6802</v>
      </c>
      <c r="I2940" s="128">
        <v>0</v>
      </c>
      <c r="J2940" s="128">
        <v>440.29</v>
      </c>
      <c r="K2940" s="129">
        <f t="shared" si="45"/>
        <v>440.29</v>
      </c>
      <c r="L2940" s="130" t="s">
        <v>1420</v>
      </c>
    </row>
    <row r="2941" spans="1:12" ht="22.5">
      <c r="A2941" s="334">
        <v>130</v>
      </c>
      <c r="B2941" s="125" t="str">
        <f>+VLOOKUP(A2941,'[1]LISTA FILTRADO'!$A$2:$B$620,2,FALSE)</f>
        <v>Fondo De Financiamiento Para La Minería</v>
      </c>
      <c r="C2941" s="126">
        <v>42853</v>
      </c>
      <c r="D2941" s="126" t="s">
        <v>6812</v>
      </c>
      <c r="E2941" s="127" t="s">
        <v>3</v>
      </c>
      <c r="F2941" s="127">
        <v>1497434</v>
      </c>
      <c r="G2941" s="127"/>
      <c r="H2941" s="335" t="s">
        <v>6813</v>
      </c>
      <c r="I2941" s="128">
        <v>0</v>
      </c>
      <c r="J2941" s="128">
        <v>1113</v>
      </c>
      <c r="K2941" s="129">
        <f t="shared" si="45"/>
        <v>1113</v>
      </c>
      <c r="L2941" s="130" t="s">
        <v>1420</v>
      </c>
    </row>
    <row r="2942" spans="1:12" ht="33.75">
      <c r="A2942" s="263">
        <v>70</v>
      </c>
      <c r="B2942" s="125" t="str">
        <f>+VLOOKUP(A2942,'[1]LISTA FILTRADO'!$A$2:$B$620,2,FALSE)</f>
        <v>Ministerio De Trabajo, Empleo Y Previsión Social</v>
      </c>
      <c r="C2942" s="126">
        <v>42857</v>
      </c>
      <c r="D2942" s="126" t="s">
        <v>6868</v>
      </c>
      <c r="E2942" s="127" t="s">
        <v>3</v>
      </c>
      <c r="F2942" s="127">
        <v>1497611</v>
      </c>
      <c r="G2942" s="127"/>
      <c r="H2942" s="335" t="s">
        <v>6869</v>
      </c>
      <c r="I2942" s="128">
        <v>0</v>
      </c>
      <c r="J2942" s="128">
        <v>743.54</v>
      </c>
      <c r="K2942" s="129">
        <f t="shared" si="45"/>
        <v>743.54</v>
      </c>
      <c r="L2942" s="130" t="s">
        <v>1420</v>
      </c>
    </row>
    <row r="2943" spans="1:12" ht="33.75">
      <c r="A2943" s="263">
        <v>87</v>
      </c>
      <c r="B2943" s="125" t="str">
        <f>+VLOOKUP(A2943,'[1]LISTA FILTRADO'!$A$2:$B$620,2,FALSE)</f>
        <v>Ministerio De Comunicación</v>
      </c>
      <c r="C2943" s="126">
        <v>42857</v>
      </c>
      <c r="D2943" s="126" t="s">
        <v>6870</v>
      </c>
      <c r="E2943" s="127" t="s">
        <v>3</v>
      </c>
      <c r="F2943" s="127">
        <v>1497674</v>
      </c>
      <c r="G2943" s="127"/>
      <c r="H2943" s="335" t="s">
        <v>6871</v>
      </c>
      <c r="I2943" s="128">
        <v>0</v>
      </c>
      <c r="J2943" s="128">
        <v>2783.49</v>
      </c>
      <c r="K2943" s="129">
        <f t="shared" si="45"/>
        <v>2783.49</v>
      </c>
      <c r="L2943" s="130" t="s">
        <v>1420</v>
      </c>
    </row>
    <row r="2944" spans="1:12" ht="33.75">
      <c r="A2944" s="263">
        <v>650</v>
      </c>
      <c r="B2944" s="125" t="str">
        <f>+VLOOKUP(A2944,'[1]LISTA FILTRADO'!$A$2:$B$620,2,FALSE)</f>
        <v>Asamblea Legislativa Plurinacional</v>
      </c>
      <c r="C2944" s="126">
        <v>42857</v>
      </c>
      <c r="D2944" s="126" t="s">
        <v>6872</v>
      </c>
      <c r="E2944" s="127" t="s">
        <v>3</v>
      </c>
      <c r="F2944" s="127">
        <v>1497677</v>
      </c>
      <c r="G2944" s="127"/>
      <c r="H2944" s="335" t="s">
        <v>6873</v>
      </c>
      <c r="I2944" s="128">
        <v>0</v>
      </c>
      <c r="J2944" s="128">
        <v>334.15</v>
      </c>
      <c r="K2944" s="129">
        <f t="shared" si="45"/>
        <v>334.15</v>
      </c>
      <c r="L2944" s="130" t="s">
        <v>1420</v>
      </c>
    </row>
    <row r="2945" spans="1:12" ht="33.75">
      <c r="A2945" s="263" t="s">
        <v>626</v>
      </c>
      <c r="B2945" s="125" t="str">
        <f>+VLOOKUP(A2945,'[1]LISTA FILTRADO'!$A$2:$B$620,2,FALSE)</f>
        <v>Dirección General De Programación Y Operaciones Del Tesoro</v>
      </c>
      <c r="C2945" s="126">
        <v>42857</v>
      </c>
      <c r="D2945" s="126" t="s">
        <v>6874</v>
      </c>
      <c r="E2945" s="127" t="s">
        <v>3</v>
      </c>
      <c r="F2945" s="127">
        <v>1497571</v>
      </c>
      <c r="G2945" s="127"/>
      <c r="H2945" s="335" t="s">
        <v>6875</v>
      </c>
      <c r="I2945" s="128">
        <v>0</v>
      </c>
      <c r="J2945" s="128">
        <v>1990.83</v>
      </c>
      <c r="K2945" s="129">
        <f t="shared" si="45"/>
        <v>1990.83</v>
      </c>
      <c r="L2945" s="130" t="s">
        <v>1420</v>
      </c>
    </row>
    <row r="2946" spans="1:12" ht="33.75">
      <c r="A2946" s="263" t="s">
        <v>626</v>
      </c>
      <c r="B2946" s="125" t="str">
        <f>+VLOOKUP(A2946,'[1]LISTA FILTRADO'!$A$2:$B$620,2,FALSE)</f>
        <v>Dirección General De Programación Y Operaciones Del Tesoro</v>
      </c>
      <c r="C2946" s="126">
        <v>42857</v>
      </c>
      <c r="D2946" s="126" t="s">
        <v>6876</v>
      </c>
      <c r="E2946" s="127" t="s">
        <v>3</v>
      </c>
      <c r="F2946" s="127">
        <v>1497589</v>
      </c>
      <c r="G2946" s="127"/>
      <c r="H2946" s="335" t="s">
        <v>6078</v>
      </c>
      <c r="I2946" s="128">
        <v>0</v>
      </c>
      <c r="J2946" s="128">
        <v>545</v>
      </c>
      <c r="K2946" s="129">
        <f t="shared" si="45"/>
        <v>545</v>
      </c>
      <c r="L2946" s="130" t="s">
        <v>1420</v>
      </c>
    </row>
    <row r="2947" spans="1:12" ht="33.75">
      <c r="A2947" s="263" t="s">
        <v>626</v>
      </c>
      <c r="B2947" s="125" t="str">
        <f>+VLOOKUP(A2947,'[1]LISTA FILTRADO'!$A$2:$B$620,2,FALSE)</f>
        <v>Dirección General De Programación Y Operaciones Del Tesoro</v>
      </c>
      <c r="C2947" s="126">
        <v>42857</v>
      </c>
      <c r="D2947" s="126" t="s">
        <v>6877</v>
      </c>
      <c r="E2947" s="127" t="s">
        <v>3</v>
      </c>
      <c r="F2947" s="127">
        <v>1497618</v>
      </c>
      <c r="G2947" s="127"/>
      <c r="H2947" s="335" t="s">
        <v>6878</v>
      </c>
      <c r="I2947" s="128">
        <v>0</v>
      </c>
      <c r="J2947" s="128">
        <v>650.1</v>
      </c>
      <c r="K2947" s="129">
        <f t="shared" si="45"/>
        <v>650.1</v>
      </c>
      <c r="L2947" s="130" t="s">
        <v>1420</v>
      </c>
    </row>
    <row r="2948" spans="1:12" ht="33.75">
      <c r="A2948" s="263" t="s">
        <v>626</v>
      </c>
      <c r="B2948" s="125" t="str">
        <f>+VLOOKUP(A2948,'[1]LISTA FILTRADO'!$A$2:$B$620,2,FALSE)</f>
        <v>Dirección General De Programación Y Operaciones Del Tesoro</v>
      </c>
      <c r="C2948" s="126">
        <v>42857</v>
      </c>
      <c r="D2948" s="126" t="s">
        <v>6879</v>
      </c>
      <c r="E2948" s="127" t="s">
        <v>3</v>
      </c>
      <c r="F2948" s="127">
        <v>1497627</v>
      </c>
      <c r="G2948" s="127"/>
      <c r="H2948" s="335" t="s">
        <v>6880</v>
      </c>
      <c r="I2948" s="128">
        <v>0</v>
      </c>
      <c r="J2948" s="128">
        <v>1000</v>
      </c>
      <c r="K2948" s="129">
        <f t="shared" si="45"/>
        <v>1000</v>
      </c>
      <c r="L2948" s="130" t="s">
        <v>1420</v>
      </c>
    </row>
    <row r="2949" spans="1:12" ht="33.75">
      <c r="A2949" s="334">
        <v>591</v>
      </c>
      <c r="B2949" s="125" t="str">
        <f>+VLOOKUP(A2949,'[1]LISTA FILTRADO'!$A$2:$B$620,2,FALSE)</f>
        <v>Empresa Estatal De Transporte Por Cable Mi Teleférico</v>
      </c>
      <c r="C2949" s="126">
        <v>42857</v>
      </c>
      <c r="D2949" s="126" t="s">
        <v>6881</v>
      </c>
      <c r="E2949" s="127" t="s">
        <v>3</v>
      </c>
      <c r="F2949" s="127">
        <v>1497689</v>
      </c>
      <c r="G2949" s="127"/>
      <c r="H2949" s="335" t="s">
        <v>6882</v>
      </c>
      <c r="I2949" s="128">
        <v>0</v>
      </c>
      <c r="J2949" s="128">
        <v>95</v>
      </c>
      <c r="K2949" s="129">
        <f t="shared" si="45"/>
        <v>95</v>
      </c>
      <c r="L2949" s="130" t="s">
        <v>1420</v>
      </c>
    </row>
    <row r="2950" spans="1:12" ht="33.75">
      <c r="A2950" s="263" t="s">
        <v>626</v>
      </c>
      <c r="B2950" s="125" t="str">
        <f>+VLOOKUP(A2950,'[1]LISTA FILTRADO'!$A$2:$B$620,2,FALSE)</f>
        <v>Dirección General De Programación Y Operaciones Del Tesoro</v>
      </c>
      <c r="C2950" s="126">
        <v>42857</v>
      </c>
      <c r="D2950" s="126" t="s">
        <v>6883</v>
      </c>
      <c r="E2950" s="127" t="s">
        <v>3</v>
      </c>
      <c r="F2950" s="127">
        <v>1497699</v>
      </c>
      <c r="G2950" s="127"/>
      <c r="H2950" s="335" t="s">
        <v>6884</v>
      </c>
      <c r="I2950" s="128">
        <v>0</v>
      </c>
      <c r="J2950" s="128">
        <v>70</v>
      </c>
      <c r="K2950" s="129">
        <f t="shared" si="45"/>
        <v>70</v>
      </c>
      <c r="L2950" s="130" t="s">
        <v>1420</v>
      </c>
    </row>
    <row r="2951" spans="1:12" ht="45">
      <c r="A2951" s="334">
        <v>310</v>
      </c>
      <c r="B2951" s="125" t="str">
        <f>+VLOOKUP(A2951,'[1]LISTA FILTRADO'!$A$2:$B$620,2,FALSE)</f>
        <v>Autoridad De Regulación Y Fiscalización De Telecomunicaciones Y Transportes</v>
      </c>
      <c r="C2951" s="126">
        <v>42857</v>
      </c>
      <c r="D2951" s="126" t="s">
        <v>6885</v>
      </c>
      <c r="E2951" s="127" t="s">
        <v>3</v>
      </c>
      <c r="F2951" s="127">
        <v>1497717</v>
      </c>
      <c r="G2951" s="127"/>
      <c r="H2951" s="335" t="s">
        <v>6886</v>
      </c>
      <c r="I2951" s="128">
        <v>0</v>
      </c>
      <c r="J2951" s="128">
        <v>3003</v>
      </c>
      <c r="K2951" s="129">
        <f t="shared" si="45"/>
        <v>3003</v>
      </c>
      <c r="L2951" s="130" t="s">
        <v>1420</v>
      </c>
    </row>
    <row r="2952" spans="1:12" ht="22.5">
      <c r="A2952" s="263">
        <v>574</v>
      </c>
      <c r="B2952" s="125" t="str">
        <f>+VLOOKUP(A2952,'[1]LISTA FILTRADO'!$A$2:$B$620,2,FALSE)</f>
        <v>Lácteos De Bolivia</v>
      </c>
      <c r="C2952" s="126">
        <v>42857</v>
      </c>
      <c r="D2952" s="126" t="s">
        <v>6887</v>
      </c>
      <c r="E2952" s="127" t="s">
        <v>3</v>
      </c>
      <c r="F2952" s="127">
        <v>1497760</v>
      </c>
      <c r="G2952" s="127"/>
      <c r="H2952" s="335" t="s">
        <v>6888</v>
      </c>
      <c r="I2952" s="128">
        <v>0</v>
      </c>
      <c r="J2952" s="128">
        <v>0.5</v>
      </c>
      <c r="K2952" s="129">
        <f t="shared" si="45"/>
        <v>0.5</v>
      </c>
      <c r="L2952" s="130" t="s">
        <v>1420</v>
      </c>
    </row>
    <row r="2953" spans="1:12" ht="33.75">
      <c r="A2953" s="263" t="s">
        <v>626</v>
      </c>
      <c r="B2953" s="125" t="str">
        <f>+VLOOKUP(A2953,'[1]LISTA FILTRADO'!$A$2:$B$620,2,FALSE)</f>
        <v>Dirección General De Programación Y Operaciones Del Tesoro</v>
      </c>
      <c r="C2953" s="126">
        <v>42857</v>
      </c>
      <c r="D2953" s="126" t="s">
        <v>6889</v>
      </c>
      <c r="E2953" s="127" t="s">
        <v>3</v>
      </c>
      <c r="F2953" s="127">
        <v>1497763</v>
      </c>
      <c r="G2953" s="127"/>
      <c r="H2953" s="335" t="s">
        <v>4941</v>
      </c>
      <c r="I2953" s="128">
        <v>0</v>
      </c>
      <c r="J2953" s="128">
        <v>711.18</v>
      </c>
      <c r="K2953" s="129">
        <f t="shared" ref="K2953:K3016" si="46">+I2953+J2953</f>
        <v>711.18</v>
      </c>
      <c r="L2953" s="130" t="s">
        <v>1420</v>
      </c>
    </row>
    <row r="2954" spans="1:12" ht="22.5">
      <c r="A2954" s="263">
        <v>203</v>
      </c>
      <c r="B2954" s="125" t="str">
        <f>+VLOOKUP(A2954,'[1]LISTA FILTRADO'!$A$2:$B$620,2,FALSE)</f>
        <v>Autoridad De Supervisión Del Sistema Financiero</v>
      </c>
      <c r="C2954" s="126">
        <v>42857</v>
      </c>
      <c r="D2954" s="126" t="s">
        <v>6890</v>
      </c>
      <c r="E2954" s="127" t="s">
        <v>3</v>
      </c>
      <c r="F2954" s="127">
        <v>1497768</v>
      </c>
      <c r="G2954" s="127"/>
      <c r="H2954" s="335" t="s">
        <v>6891</v>
      </c>
      <c r="I2954" s="128">
        <v>0</v>
      </c>
      <c r="J2954" s="128">
        <v>15</v>
      </c>
      <c r="K2954" s="129">
        <f t="shared" si="46"/>
        <v>15</v>
      </c>
      <c r="L2954" s="130" t="s">
        <v>1420</v>
      </c>
    </row>
    <row r="2955" spans="1:12" ht="22.5">
      <c r="A2955" s="263">
        <v>46</v>
      </c>
      <c r="B2955" s="125" t="str">
        <f>+VLOOKUP(A2955,'[1]LISTA FILTRADO'!$A$2:$B$620,2,FALSE)</f>
        <v>Ministerio De Salud</v>
      </c>
      <c r="C2955" s="126">
        <v>42857</v>
      </c>
      <c r="D2955" s="126" t="s">
        <v>6892</v>
      </c>
      <c r="E2955" s="127" t="s">
        <v>3</v>
      </c>
      <c r="F2955" s="127">
        <v>1497789</v>
      </c>
      <c r="G2955" s="127"/>
      <c r="H2955" s="335" t="s">
        <v>6893</v>
      </c>
      <c r="I2955" s="128">
        <v>0</v>
      </c>
      <c r="J2955" s="128">
        <v>375</v>
      </c>
      <c r="K2955" s="129">
        <f t="shared" si="46"/>
        <v>375</v>
      </c>
      <c r="L2955" s="130" t="s">
        <v>1420</v>
      </c>
    </row>
    <row r="2956" spans="1:12" ht="22.5">
      <c r="A2956" s="334">
        <v>20</v>
      </c>
      <c r="B2956" s="125" t="str">
        <f>+VLOOKUP(A2956,'[1]LISTA FILTRADO'!$A$2:$B$620,2,FALSE)</f>
        <v>Ministerio De Defensa</v>
      </c>
      <c r="C2956" s="126">
        <v>42857</v>
      </c>
      <c r="D2956" s="126" t="s">
        <v>6894</v>
      </c>
      <c r="E2956" s="127" t="s">
        <v>3</v>
      </c>
      <c r="F2956" s="127">
        <v>1497823</v>
      </c>
      <c r="G2956" s="127"/>
      <c r="H2956" s="335" t="s">
        <v>6895</v>
      </c>
      <c r="I2956" s="128">
        <v>0</v>
      </c>
      <c r="J2956" s="128">
        <v>144.69</v>
      </c>
      <c r="K2956" s="129">
        <f t="shared" si="46"/>
        <v>144.69</v>
      </c>
      <c r="L2956" s="130" t="s">
        <v>1420</v>
      </c>
    </row>
    <row r="2957" spans="1:12" ht="22.5">
      <c r="A2957" s="263">
        <v>20</v>
      </c>
      <c r="B2957" s="125" t="str">
        <f>+VLOOKUP(A2957,'[1]LISTA FILTRADO'!$A$2:$B$620,2,FALSE)</f>
        <v>Ministerio De Defensa</v>
      </c>
      <c r="C2957" s="126">
        <v>42857</v>
      </c>
      <c r="D2957" s="126" t="s">
        <v>6896</v>
      </c>
      <c r="E2957" s="127" t="s">
        <v>3</v>
      </c>
      <c r="F2957" s="127">
        <v>1497827</v>
      </c>
      <c r="G2957" s="127"/>
      <c r="H2957" s="335" t="s">
        <v>6897</v>
      </c>
      <c r="I2957" s="128">
        <v>0</v>
      </c>
      <c r="J2957" s="128">
        <v>96.46</v>
      </c>
      <c r="K2957" s="129">
        <f t="shared" si="46"/>
        <v>96.46</v>
      </c>
      <c r="L2957" s="130" t="s">
        <v>1420</v>
      </c>
    </row>
    <row r="2958" spans="1:12" ht="22.5">
      <c r="A2958" s="334">
        <v>20</v>
      </c>
      <c r="B2958" s="125" t="str">
        <f>+VLOOKUP(A2958,'[1]LISTA FILTRADO'!$A$2:$B$620,2,FALSE)</f>
        <v>Ministerio De Defensa</v>
      </c>
      <c r="C2958" s="126">
        <v>42857</v>
      </c>
      <c r="D2958" s="126" t="s">
        <v>6898</v>
      </c>
      <c r="E2958" s="127" t="s">
        <v>3</v>
      </c>
      <c r="F2958" s="127">
        <v>1497831</v>
      </c>
      <c r="G2958" s="127"/>
      <c r="H2958" s="335" t="s">
        <v>6899</v>
      </c>
      <c r="I2958" s="128">
        <v>0</v>
      </c>
      <c r="J2958" s="128">
        <v>144.69</v>
      </c>
      <c r="K2958" s="129">
        <f t="shared" si="46"/>
        <v>144.69</v>
      </c>
      <c r="L2958" s="130" t="s">
        <v>1420</v>
      </c>
    </row>
    <row r="2959" spans="1:12" ht="22.5">
      <c r="A2959" s="334">
        <v>20</v>
      </c>
      <c r="B2959" s="125" t="str">
        <f>+VLOOKUP(A2959,'[1]LISTA FILTRADO'!$A$2:$B$620,2,FALSE)</f>
        <v>Ministerio De Defensa</v>
      </c>
      <c r="C2959" s="126">
        <v>42857</v>
      </c>
      <c r="D2959" s="126" t="s">
        <v>6900</v>
      </c>
      <c r="E2959" s="127" t="s">
        <v>3</v>
      </c>
      <c r="F2959" s="127">
        <v>1497832</v>
      </c>
      <c r="G2959" s="127"/>
      <c r="H2959" s="335" t="s">
        <v>6901</v>
      </c>
      <c r="I2959" s="128">
        <v>0</v>
      </c>
      <c r="J2959" s="128">
        <v>168.8</v>
      </c>
      <c r="K2959" s="129">
        <f t="shared" si="46"/>
        <v>168.8</v>
      </c>
      <c r="L2959" s="130" t="s">
        <v>1420</v>
      </c>
    </row>
    <row r="2960" spans="1:12" ht="33.75">
      <c r="A2960" s="263" t="s">
        <v>626</v>
      </c>
      <c r="B2960" s="125" t="str">
        <f>+VLOOKUP(A2960,'[1]LISTA FILTRADO'!$A$2:$B$620,2,FALSE)</f>
        <v>Dirección General De Programación Y Operaciones Del Tesoro</v>
      </c>
      <c r="C2960" s="126">
        <v>42857</v>
      </c>
      <c r="D2960" s="126" t="s">
        <v>6902</v>
      </c>
      <c r="E2960" s="127" t="s">
        <v>3</v>
      </c>
      <c r="F2960" s="127">
        <v>1497837</v>
      </c>
      <c r="G2960" s="127"/>
      <c r="H2960" s="335" t="s">
        <v>6903</v>
      </c>
      <c r="I2960" s="128">
        <v>0</v>
      </c>
      <c r="J2960" s="128">
        <v>2015.68</v>
      </c>
      <c r="K2960" s="129">
        <f t="shared" si="46"/>
        <v>2015.68</v>
      </c>
      <c r="L2960" s="130" t="s">
        <v>1420</v>
      </c>
    </row>
    <row r="2961" spans="1:12" ht="33.75">
      <c r="A2961" s="263" t="s">
        <v>626</v>
      </c>
      <c r="B2961" s="125" t="str">
        <f>+VLOOKUP(A2961,'[1]LISTA FILTRADO'!$A$2:$B$620,2,FALSE)</f>
        <v>Dirección General De Programación Y Operaciones Del Tesoro</v>
      </c>
      <c r="C2961" s="126">
        <v>42857</v>
      </c>
      <c r="D2961" s="126" t="s">
        <v>6904</v>
      </c>
      <c r="E2961" s="127" t="s">
        <v>3</v>
      </c>
      <c r="F2961" s="127">
        <v>1497846</v>
      </c>
      <c r="G2961" s="127"/>
      <c r="H2961" s="335" t="s">
        <v>6905</v>
      </c>
      <c r="I2961" s="128">
        <v>0</v>
      </c>
      <c r="J2961" s="128">
        <v>3204.19</v>
      </c>
      <c r="K2961" s="129">
        <f t="shared" si="46"/>
        <v>3204.19</v>
      </c>
      <c r="L2961" s="130" t="s">
        <v>1420</v>
      </c>
    </row>
    <row r="2962" spans="1:12" ht="33.75">
      <c r="A2962" s="263" t="s">
        <v>626</v>
      </c>
      <c r="B2962" s="125" t="str">
        <f>+VLOOKUP(A2962,'[1]LISTA FILTRADO'!$A$2:$B$620,2,FALSE)</f>
        <v>Dirección General De Programación Y Operaciones Del Tesoro</v>
      </c>
      <c r="C2962" s="126">
        <v>42857</v>
      </c>
      <c r="D2962" s="126" t="s">
        <v>6906</v>
      </c>
      <c r="E2962" s="127" t="s">
        <v>3</v>
      </c>
      <c r="F2962" s="127">
        <v>1497847</v>
      </c>
      <c r="G2962" s="127"/>
      <c r="H2962" s="335" t="s">
        <v>6907</v>
      </c>
      <c r="I2962" s="128">
        <v>0</v>
      </c>
      <c r="J2962" s="128">
        <v>3204.19</v>
      </c>
      <c r="K2962" s="129">
        <f t="shared" si="46"/>
        <v>3204.19</v>
      </c>
      <c r="L2962" s="130" t="s">
        <v>1420</v>
      </c>
    </row>
    <row r="2963" spans="1:12" ht="33.75">
      <c r="A2963" s="263" t="s">
        <v>626</v>
      </c>
      <c r="B2963" s="125" t="str">
        <f>+VLOOKUP(A2963,'[1]LISTA FILTRADO'!$A$2:$B$620,2,FALSE)</f>
        <v>Dirección General De Programación Y Operaciones Del Tesoro</v>
      </c>
      <c r="C2963" s="126">
        <v>42857</v>
      </c>
      <c r="D2963" s="126" t="s">
        <v>6908</v>
      </c>
      <c r="E2963" s="127" t="s">
        <v>3</v>
      </c>
      <c r="F2963" s="127">
        <v>1497848</v>
      </c>
      <c r="G2963" s="127"/>
      <c r="H2963" s="335" t="s">
        <v>6909</v>
      </c>
      <c r="I2963" s="128">
        <v>0</v>
      </c>
      <c r="J2963" s="128">
        <v>3204.19</v>
      </c>
      <c r="K2963" s="129">
        <f t="shared" si="46"/>
        <v>3204.19</v>
      </c>
      <c r="L2963" s="130" t="s">
        <v>1420</v>
      </c>
    </row>
    <row r="2964" spans="1:12" ht="33.75">
      <c r="A2964" s="263">
        <v>86</v>
      </c>
      <c r="B2964" s="125" t="str">
        <f>+VLOOKUP(A2964,'[1]LISTA FILTRADO'!$A$2:$B$620,2,FALSE)</f>
        <v>Ministerio De Medio Ambiente Y Agua</v>
      </c>
      <c r="C2964" s="126">
        <v>42857</v>
      </c>
      <c r="D2964" s="126" t="s">
        <v>6910</v>
      </c>
      <c r="E2964" s="127" t="s">
        <v>3</v>
      </c>
      <c r="F2964" s="127">
        <v>1497855</v>
      </c>
      <c r="G2964" s="127"/>
      <c r="H2964" s="335" t="s">
        <v>6911</v>
      </c>
      <c r="I2964" s="128">
        <v>0</v>
      </c>
      <c r="J2964" s="128">
        <v>43558</v>
      </c>
      <c r="K2964" s="129">
        <f t="shared" si="46"/>
        <v>43558</v>
      </c>
      <c r="L2964" s="130" t="s">
        <v>1420</v>
      </c>
    </row>
    <row r="2965" spans="1:12" ht="33.75">
      <c r="A2965" s="263" t="s">
        <v>626</v>
      </c>
      <c r="B2965" s="125" t="str">
        <f>+VLOOKUP(A2965,'[1]LISTA FILTRADO'!$A$2:$B$620,2,FALSE)</f>
        <v>Dirección General De Programación Y Operaciones Del Tesoro</v>
      </c>
      <c r="C2965" s="126">
        <v>42857</v>
      </c>
      <c r="D2965" s="126" t="s">
        <v>6912</v>
      </c>
      <c r="E2965" s="127" t="s">
        <v>3</v>
      </c>
      <c r="F2965" s="127">
        <v>1497856</v>
      </c>
      <c r="G2965" s="127"/>
      <c r="H2965" s="335" t="s">
        <v>6913</v>
      </c>
      <c r="I2965" s="128">
        <v>0</v>
      </c>
      <c r="J2965" s="128">
        <v>13114.74</v>
      </c>
      <c r="K2965" s="129">
        <f t="shared" si="46"/>
        <v>13114.74</v>
      </c>
      <c r="L2965" s="130" t="s">
        <v>1420</v>
      </c>
    </row>
    <row r="2966" spans="1:12" ht="33.75">
      <c r="A2966" s="263">
        <v>680</v>
      </c>
      <c r="B2966" s="125" t="str">
        <f>+VLOOKUP(A2966,'[1]LISTA FILTRADO'!$A$2:$B$620,2,FALSE)</f>
        <v>Contraloria General Del Estado</v>
      </c>
      <c r="C2966" s="126">
        <v>42858</v>
      </c>
      <c r="D2966" s="126" t="s">
        <v>6914</v>
      </c>
      <c r="E2966" s="127" t="s">
        <v>3</v>
      </c>
      <c r="F2966" s="127">
        <v>1497994</v>
      </c>
      <c r="G2966" s="127"/>
      <c r="H2966" s="335" t="s">
        <v>6915</v>
      </c>
      <c r="I2966" s="128">
        <v>0</v>
      </c>
      <c r="J2966" s="128">
        <v>259.7</v>
      </c>
      <c r="K2966" s="129">
        <f t="shared" si="46"/>
        <v>259.7</v>
      </c>
      <c r="L2966" s="130" t="s">
        <v>1420</v>
      </c>
    </row>
    <row r="2967" spans="1:12" ht="33.75">
      <c r="A2967" s="263">
        <v>680</v>
      </c>
      <c r="B2967" s="125" t="str">
        <f>+VLOOKUP(A2967,'[1]LISTA FILTRADO'!$A$2:$B$620,2,FALSE)</f>
        <v>Contraloria General Del Estado</v>
      </c>
      <c r="C2967" s="126">
        <v>42858</v>
      </c>
      <c r="D2967" s="126" t="s">
        <v>6916</v>
      </c>
      <c r="E2967" s="127" t="s">
        <v>3</v>
      </c>
      <c r="F2967" s="127">
        <v>1497997</v>
      </c>
      <c r="G2967" s="127"/>
      <c r="H2967" s="335" t="s">
        <v>6917</v>
      </c>
      <c r="I2967" s="128">
        <v>0</v>
      </c>
      <c r="J2967" s="128">
        <v>1000</v>
      </c>
      <c r="K2967" s="129">
        <f t="shared" si="46"/>
        <v>1000</v>
      </c>
      <c r="L2967" s="130" t="s">
        <v>1420</v>
      </c>
    </row>
    <row r="2968" spans="1:12" ht="33.75">
      <c r="A2968" s="334" t="s">
        <v>626</v>
      </c>
      <c r="B2968" s="125" t="str">
        <f>+VLOOKUP(A2968,'[1]LISTA FILTRADO'!$A$2:$B$620,2,FALSE)</f>
        <v>Dirección General De Programación Y Operaciones Del Tesoro</v>
      </c>
      <c r="C2968" s="126">
        <v>42858</v>
      </c>
      <c r="D2968" s="126" t="s">
        <v>6918</v>
      </c>
      <c r="E2968" s="127" t="s">
        <v>3</v>
      </c>
      <c r="F2968" s="127">
        <v>1497998</v>
      </c>
      <c r="G2968" s="127"/>
      <c r="H2968" s="335" t="s">
        <v>6919</v>
      </c>
      <c r="I2968" s="128">
        <v>0</v>
      </c>
      <c r="J2968" s="128">
        <v>13797.66</v>
      </c>
      <c r="K2968" s="129">
        <f t="shared" si="46"/>
        <v>13797.66</v>
      </c>
      <c r="L2968" s="130" t="s">
        <v>1420</v>
      </c>
    </row>
    <row r="2969" spans="1:12" ht="33.75">
      <c r="A2969" s="263">
        <v>41</v>
      </c>
      <c r="B2969" s="125" t="str">
        <f>+VLOOKUP(A2969,'[1]LISTA FILTRADO'!$A$2:$B$620,2,FALSE)</f>
        <v>Ministerio De Desarrollo Productivo Y Economía Plural</v>
      </c>
      <c r="C2969" s="126">
        <v>42858</v>
      </c>
      <c r="D2969" s="126" t="s">
        <v>6920</v>
      </c>
      <c r="E2969" s="127" t="s">
        <v>3</v>
      </c>
      <c r="F2969" s="127">
        <v>1497992</v>
      </c>
      <c r="G2969" s="127"/>
      <c r="H2969" s="335" t="s">
        <v>6921</v>
      </c>
      <c r="I2969" s="128">
        <v>0</v>
      </c>
      <c r="J2969" s="128">
        <v>56.62</v>
      </c>
      <c r="K2969" s="129">
        <f t="shared" si="46"/>
        <v>56.62</v>
      </c>
      <c r="L2969" s="130" t="s">
        <v>1420</v>
      </c>
    </row>
    <row r="2970" spans="1:12" ht="22.5">
      <c r="A2970" s="263">
        <v>20</v>
      </c>
      <c r="B2970" s="125" t="str">
        <f>+VLOOKUP(A2970,'[1]LISTA FILTRADO'!$A$2:$B$620,2,FALSE)</f>
        <v>Ministerio De Defensa</v>
      </c>
      <c r="C2970" s="126">
        <v>42858</v>
      </c>
      <c r="D2970" s="126" t="s">
        <v>6922</v>
      </c>
      <c r="E2970" s="127" t="s">
        <v>3</v>
      </c>
      <c r="F2970" s="127">
        <v>1497996</v>
      </c>
      <c r="G2970" s="127"/>
      <c r="H2970" s="335" t="s">
        <v>6923</v>
      </c>
      <c r="I2970" s="128">
        <v>0</v>
      </c>
      <c r="J2970" s="128">
        <v>371</v>
      </c>
      <c r="K2970" s="129">
        <f t="shared" si="46"/>
        <v>371</v>
      </c>
      <c r="L2970" s="130" t="s">
        <v>1420</v>
      </c>
    </row>
    <row r="2971" spans="1:12" ht="22.5">
      <c r="A2971" s="263">
        <v>20</v>
      </c>
      <c r="B2971" s="125" t="str">
        <f>+VLOOKUP(A2971,'[1]LISTA FILTRADO'!$A$2:$B$620,2,FALSE)</f>
        <v>Ministerio De Defensa</v>
      </c>
      <c r="C2971" s="126">
        <v>42858</v>
      </c>
      <c r="D2971" s="126" t="s">
        <v>6924</v>
      </c>
      <c r="E2971" s="127" t="s">
        <v>3</v>
      </c>
      <c r="F2971" s="127">
        <v>1497999</v>
      </c>
      <c r="G2971" s="127"/>
      <c r="H2971" s="335" t="s">
        <v>6925</v>
      </c>
      <c r="I2971" s="128">
        <v>0</v>
      </c>
      <c r="J2971" s="128">
        <v>371</v>
      </c>
      <c r="K2971" s="129">
        <f t="shared" si="46"/>
        <v>371</v>
      </c>
      <c r="L2971" s="130" t="s">
        <v>1420</v>
      </c>
    </row>
    <row r="2972" spans="1:12" ht="33.75">
      <c r="A2972" s="263" t="s">
        <v>626</v>
      </c>
      <c r="B2972" s="125" t="str">
        <f>+VLOOKUP(A2972,'[1]LISTA FILTRADO'!$A$2:$B$620,2,FALSE)</f>
        <v>Dirección General De Programación Y Operaciones Del Tesoro</v>
      </c>
      <c r="C2972" s="126">
        <v>42858</v>
      </c>
      <c r="D2972" s="126" t="s">
        <v>6926</v>
      </c>
      <c r="E2972" s="127" t="s">
        <v>3</v>
      </c>
      <c r="F2972" s="127">
        <v>1498012</v>
      </c>
      <c r="G2972" s="127"/>
      <c r="H2972" s="335" t="s">
        <v>6927</v>
      </c>
      <c r="I2972" s="128">
        <v>0</v>
      </c>
      <c r="J2972" s="128">
        <v>3196.56</v>
      </c>
      <c r="K2972" s="129">
        <f t="shared" si="46"/>
        <v>3196.56</v>
      </c>
      <c r="L2972" s="130" t="s">
        <v>1420</v>
      </c>
    </row>
    <row r="2973" spans="1:12" ht="33.75">
      <c r="A2973" s="263" t="s">
        <v>626</v>
      </c>
      <c r="B2973" s="125" t="str">
        <f>+VLOOKUP(A2973,'[1]LISTA FILTRADO'!$A$2:$B$620,2,FALSE)</f>
        <v>Dirección General De Programación Y Operaciones Del Tesoro</v>
      </c>
      <c r="C2973" s="126">
        <v>42858</v>
      </c>
      <c r="D2973" s="126" t="s">
        <v>6928</v>
      </c>
      <c r="E2973" s="127" t="s">
        <v>3</v>
      </c>
      <c r="F2973" s="127">
        <v>1498013</v>
      </c>
      <c r="G2973" s="127"/>
      <c r="H2973" s="335" t="s">
        <v>6927</v>
      </c>
      <c r="I2973" s="128">
        <v>0</v>
      </c>
      <c r="J2973" s="128">
        <v>3196.56</v>
      </c>
      <c r="K2973" s="129">
        <f t="shared" si="46"/>
        <v>3196.56</v>
      </c>
      <c r="L2973" s="130" t="s">
        <v>1420</v>
      </c>
    </row>
    <row r="2974" spans="1:12" ht="33.75">
      <c r="A2974" s="263" t="s">
        <v>626</v>
      </c>
      <c r="B2974" s="125" t="str">
        <f>+VLOOKUP(A2974,'[1]LISTA FILTRADO'!$A$2:$B$620,2,FALSE)</f>
        <v>Dirección General De Programación Y Operaciones Del Tesoro</v>
      </c>
      <c r="C2974" s="126">
        <v>42858</v>
      </c>
      <c r="D2974" s="126" t="s">
        <v>6929</v>
      </c>
      <c r="E2974" s="127" t="s">
        <v>3</v>
      </c>
      <c r="F2974" s="127">
        <v>1498080</v>
      </c>
      <c r="G2974" s="127"/>
      <c r="H2974" s="335" t="s">
        <v>6930</v>
      </c>
      <c r="I2974" s="128">
        <v>0</v>
      </c>
      <c r="J2974" s="128">
        <v>9208.83</v>
      </c>
      <c r="K2974" s="129">
        <f t="shared" si="46"/>
        <v>9208.83</v>
      </c>
      <c r="L2974" s="130" t="s">
        <v>1420</v>
      </c>
    </row>
    <row r="2975" spans="1:12" ht="33.75">
      <c r="A2975" s="263">
        <v>20</v>
      </c>
      <c r="B2975" s="125" t="str">
        <f>+VLOOKUP(A2975,'[1]LISTA FILTRADO'!$A$2:$B$620,2,FALSE)</f>
        <v>Ministerio De Defensa</v>
      </c>
      <c r="C2975" s="126">
        <v>42858</v>
      </c>
      <c r="D2975" s="126" t="s">
        <v>6931</v>
      </c>
      <c r="E2975" s="127" t="s">
        <v>3</v>
      </c>
      <c r="F2975" s="127">
        <v>1498105</v>
      </c>
      <c r="G2975" s="127"/>
      <c r="H2975" s="335" t="s">
        <v>6932</v>
      </c>
      <c r="I2975" s="128">
        <v>0</v>
      </c>
      <c r="J2975" s="128">
        <v>2143</v>
      </c>
      <c r="K2975" s="129">
        <f t="shared" si="46"/>
        <v>2143</v>
      </c>
      <c r="L2975" s="130" t="s">
        <v>1420</v>
      </c>
    </row>
    <row r="2976" spans="1:12" ht="22.5">
      <c r="A2976" s="263">
        <v>526</v>
      </c>
      <c r="B2976" s="125" t="str">
        <f>+VLOOKUP(A2976,'[1]LISTA FILTRADO'!$A$2:$B$620,2,FALSE)</f>
        <v>Bolivia Tv</v>
      </c>
      <c r="C2976" s="126">
        <v>42858</v>
      </c>
      <c r="D2976" s="126" t="s">
        <v>6933</v>
      </c>
      <c r="E2976" s="127" t="s">
        <v>3</v>
      </c>
      <c r="F2976" s="127">
        <v>1498110</v>
      </c>
      <c r="G2976" s="127"/>
      <c r="H2976" s="335" t="s">
        <v>6934</v>
      </c>
      <c r="I2976" s="128">
        <v>0</v>
      </c>
      <c r="J2976" s="128">
        <v>66</v>
      </c>
      <c r="K2976" s="129">
        <f t="shared" si="46"/>
        <v>66</v>
      </c>
      <c r="L2976" s="130" t="s">
        <v>1420</v>
      </c>
    </row>
    <row r="2977" spans="1:12" ht="33.75">
      <c r="A2977" s="263">
        <v>222</v>
      </c>
      <c r="B2977" s="125" t="str">
        <f>+VLOOKUP(A2977,'[1]LISTA FILTRADO'!$A$2:$B$620,2,FALSE)</f>
        <v>Instituto Nacional De Innovación Agropecuaria Y Forestal</v>
      </c>
      <c r="C2977" s="126">
        <v>42858</v>
      </c>
      <c r="D2977" s="126" t="s">
        <v>6935</v>
      </c>
      <c r="E2977" s="127" t="s">
        <v>3</v>
      </c>
      <c r="F2977" s="127">
        <v>1498119</v>
      </c>
      <c r="G2977" s="127"/>
      <c r="H2977" s="335" t="s">
        <v>6936</v>
      </c>
      <c r="I2977" s="128">
        <v>0</v>
      </c>
      <c r="J2977" s="128">
        <v>339.9</v>
      </c>
      <c r="K2977" s="129">
        <f t="shared" si="46"/>
        <v>339.9</v>
      </c>
      <c r="L2977" s="130" t="s">
        <v>1420</v>
      </c>
    </row>
    <row r="2978" spans="1:12" ht="33.75">
      <c r="A2978" s="263">
        <v>222</v>
      </c>
      <c r="B2978" s="125" t="str">
        <f>+VLOOKUP(A2978,'[1]LISTA FILTRADO'!$A$2:$B$620,2,FALSE)</f>
        <v>Instituto Nacional De Innovación Agropecuaria Y Forestal</v>
      </c>
      <c r="C2978" s="126">
        <v>42858</v>
      </c>
      <c r="D2978" s="126" t="s">
        <v>6937</v>
      </c>
      <c r="E2978" s="127" t="s">
        <v>3</v>
      </c>
      <c r="F2978" s="127">
        <v>1498120</v>
      </c>
      <c r="G2978" s="127"/>
      <c r="H2978" s="335" t="s">
        <v>6938</v>
      </c>
      <c r="I2978" s="128">
        <v>0</v>
      </c>
      <c r="J2978" s="128">
        <v>868.04</v>
      </c>
      <c r="K2978" s="129">
        <f t="shared" si="46"/>
        <v>868.04</v>
      </c>
      <c r="L2978" s="130" t="s">
        <v>1420</v>
      </c>
    </row>
    <row r="2979" spans="1:12" ht="22.5">
      <c r="A2979" s="334">
        <v>526</v>
      </c>
      <c r="B2979" s="125" t="str">
        <f>+VLOOKUP(A2979,'[1]LISTA FILTRADO'!$A$2:$B$620,2,FALSE)</f>
        <v>Bolivia Tv</v>
      </c>
      <c r="C2979" s="126">
        <v>42858</v>
      </c>
      <c r="D2979" s="126" t="s">
        <v>6939</v>
      </c>
      <c r="E2979" s="127" t="s">
        <v>3</v>
      </c>
      <c r="F2979" s="127">
        <v>1498137</v>
      </c>
      <c r="G2979" s="127"/>
      <c r="H2979" s="335" t="s">
        <v>6940</v>
      </c>
      <c r="I2979" s="128">
        <v>0</v>
      </c>
      <c r="J2979" s="128">
        <v>501</v>
      </c>
      <c r="K2979" s="129">
        <f t="shared" si="46"/>
        <v>501</v>
      </c>
      <c r="L2979" s="130" t="s">
        <v>1420</v>
      </c>
    </row>
    <row r="2980" spans="1:12" ht="22.5">
      <c r="A2980" s="263">
        <v>234</v>
      </c>
      <c r="B2980" s="125" t="str">
        <f>+VLOOKUP(A2980,'[1]LISTA FILTRADO'!$A$2:$B$620,2,FALSE)</f>
        <v>Servicio Geológico Minero</v>
      </c>
      <c r="C2980" s="126">
        <v>42858</v>
      </c>
      <c r="D2980" s="126" t="s">
        <v>6941</v>
      </c>
      <c r="E2980" s="127" t="s">
        <v>3</v>
      </c>
      <c r="F2980" s="127">
        <v>1498151</v>
      </c>
      <c r="G2980" s="127"/>
      <c r="H2980" s="335" t="s">
        <v>6942</v>
      </c>
      <c r="I2980" s="128">
        <v>0</v>
      </c>
      <c r="J2980" s="128">
        <v>215</v>
      </c>
      <c r="K2980" s="129">
        <f t="shared" si="46"/>
        <v>215</v>
      </c>
      <c r="L2980" s="130" t="s">
        <v>1420</v>
      </c>
    </row>
    <row r="2981" spans="1:12" ht="22.5">
      <c r="A2981" s="263">
        <v>234</v>
      </c>
      <c r="B2981" s="125" t="str">
        <f>+VLOOKUP(A2981,'[1]LISTA FILTRADO'!$A$2:$B$620,2,FALSE)</f>
        <v>Servicio Geológico Minero</v>
      </c>
      <c r="C2981" s="126">
        <v>42858</v>
      </c>
      <c r="D2981" s="126" t="s">
        <v>6943</v>
      </c>
      <c r="E2981" s="127" t="s">
        <v>3</v>
      </c>
      <c r="F2981" s="127">
        <v>1498152</v>
      </c>
      <c r="G2981" s="127"/>
      <c r="H2981" s="335" t="s">
        <v>6944</v>
      </c>
      <c r="I2981" s="128">
        <v>0</v>
      </c>
      <c r="J2981" s="128">
        <v>50</v>
      </c>
      <c r="K2981" s="129">
        <f t="shared" si="46"/>
        <v>50</v>
      </c>
      <c r="L2981" s="130" t="s">
        <v>1420</v>
      </c>
    </row>
    <row r="2982" spans="1:12" ht="33.75">
      <c r="A2982" s="263" t="s">
        <v>626</v>
      </c>
      <c r="B2982" s="125" t="str">
        <f>+VLOOKUP(A2982,'[1]LISTA FILTRADO'!$A$2:$B$620,2,FALSE)</f>
        <v>Dirección General De Programación Y Operaciones Del Tesoro</v>
      </c>
      <c r="C2982" s="126">
        <v>42858</v>
      </c>
      <c r="D2982" s="126" t="s">
        <v>6945</v>
      </c>
      <c r="E2982" s="127" t="s">
        <v>3</v>
      </c>
      <c r="F2982" s="127">
        <v>1498163</v>
      </c>
      <c r="G2982" s="127"/>
      <c r="H2982" s="335" t="s">
        <v>6946</v>
      </c>
      <c r="I2982" s="128">
        <v>0</v>
      </c>
      <c r="J2982" s="128">
        <v>255</v>
      </c>
      <c r="K2982" s="129">
        <f t="shared" si="46"/>
        <v>255</v>
      </c>
      <c r="L2982" s="130" t="s">
        <v>1420</v>
      </c>
    </row>
    <row r="2983" spans="1:12" ht="33.75">
      <c r="A2983" s="263" t="s">
        <v>626</v>
      </c>
      <c r="B2983" s="125" t="str">
        <f>+VLOOKUP(A2983,'[1]LISTA FILTRADO'!$A$2:$B$620,2,FALSE)</f>
        <v>Dirección General De Programación Y Operaciones Del Tesoro</v>
      </c>
      <c r="C2983" s="126">
        <v>42858</v>
      </c>
      <c r="D2983" s="126" t="s">
        <v>6947</v>
      </c>
      <c r="E2983" s="127" t="s">
        <v>3</v>
      </c>
      <c r="F2983" s="127">
        <v>1498195</v>
      </c>
      <c r="G2983" s="127"/>
      <c r="H2983" s="335" t="s">
        <v>6948</v>
      </c>
      <c r="I2983" s="128">
        <v>0</v>
      </c>
      <c r="J2983" s="128">
        <v>905.68</v>
      </c>
      <c r="K2983" s="129">
        <f t="shared" si="46"/>
        <v>905.68</v>
      </c>
      <c r="L2983" s="130" t="s">
        <v>1420</v>
      </c>
    </row>
    <row r="2984" spans="1:12" ht="33.75">
      <c r="A2984" s="263" t="s">
        <v>626</v>
      </c>
      <c r="B2984" s="125" t="str">
        <f>+VLOOKUP(A2984,'[1]LISTA FILTRADO'!$A$2:$B$620,2,FALSE)</f>
        <v>Dirección General De Programación Y Operaciones Del Tesoro</v>
      </c>
      <c r="C2984" s="126">
        <v>42858</v>
      </c>
      <c r="D2984" s="126" t="s">
        <v>6949</v>
      </c>
      <c r="E2984" s="127" t="s">
        <v>3</v>
      </c>
      <c r="F2984" s="127">
        <v>1498225</v>
      </c>
      <c r="G2984" s="127"/>
      <c r="H2984" s="335" t="s">
        <v>6950</v>
      </c>
      <c r="I2984" s="128">
        <v>0</v>
      </c>
      <c r="J2984" s="128">
        <v>742</v>
      </c>
      <c r="K2984" s="129">
        <f t="shared" si="46"/>
        <v>742</v>
      </c>
      <c r="L2984" s="130" t="s">
        <v>1420</v>
      </c>
    </row>
    <row r="2985" spans="1:12" ht="33.75">
      <c r="A2985" s="334" t="s">
        <v>626</v>
      </c>
      <c r="B2985" s="125" t="str">
        <f>+VLOOKUP(A2985,'[1]LISTA FILTRADO'!$A$2:$B$620,2,FALSE)</f>
        <v>Dirección General De Programación Y Operaciones Del Tesoro</v>
      </c>
      <c r="C2985" s="126">
        <v>42859</v>
      </c>
      <c r="D2985" s="126" t="s">
        <v>6951</v>
      </c>
      <c r="E2985" s="127" t="s">
        <v>3</v>
      </c>
      <c r="F2985" s="127">
        <v>1498466</v>
      </c>
      <c r="G2985" s="127"/>
      <c r="H2985" s="335" t="s">
        <v>6952</v>
      </c>
      <c r="I2985" s="128">
        <v>0</v>
      </c>
      <c r="J2985" s="128">
        <v>28.9</v>
      </c>
      <c r="K2985" s="129">
        <f t="shared" si="46"/>
        <v>28.9</v>
      </c>
      <c r="L2985" s="130" t="s">
        <v>1420</v>
      </c>
    </row>
    <row r="2986" spans="1:12" ht="33.75">
      <c r="A2986" s="263" t="s">
        <v>633</v>
      </c>
      <c r="B2986" s="125" t="str">
        <f>+VLOOKUP(A2986,'[1]LISTA FILTRADO'!$A$2:$B$620,2,FALSE)</f>
        <v>Acreedores</v>
      </c>
      <c r="C2986" s="126">
        <v>42859</v>
      </c>
      <c r="D2986" s="126" t="s">
        <v>6953</v>
      </c>
      <c r="E2986" s="127" t="s">
        <v>3</v>
      </c>
      <c r="F2986" s="127">
        <v>1498567</v>
      </c>
      <c r="G2986" s="127"/>
      <c r="H2986" s="335" t="s">
        <v>6954</v>
      </c>
      <c r="I2986" s="128">
        <v>0</v>
      </c>
      <c r="J2986" s="128">
        <v>18553.759999999998</v>
      </c>
      <c r="K2986" s="129">
        <f t="shared" si="46"/>
        <v>18553.759999999998</v>
      </c>
      <c r="L2986" s="130" t="s">
        <v>1420</v>
      </c>
    </row>
    <row r="2987" spans="1:12" ht="33.75">
      <c r="A2987" s="263" t="s">
        <v>626</v>
      </c>
      <c r="B2987" s="125" t="str">
        <f>+VLOOKUP(A2987,'[1]LISTA FILTRADO'!$A$2:$B$620,2,FALSE)</f>
        <v>Dirección General De Programación Y Operaciones Del Tesoro</v>
      </c>
      <c r="C2987" s="126">
        <v>42859</v>
      </c>
      <c r="D2987" s="126" t="s">
        <v>6955</v>
      </c>
      <c r="E2987" s="127" t="s">
        <v>3</v>
      </c>
      <c r="F2987" s="127">
        <v>1498425</v>
      </c>
      <c r="G2987" s="127"/>
      <c r="H2987" s="335" t="s">
        <v>6956</v>
      </c>
      <c r="I2987" s="128">
        <v>0</v>
      </c>
      <c r="J2987" s="128">
        <v>1278</v>
      </c>
      <c r="K2987" s="129">
        <f t="shared" si="46"/>
        <v>1278</v>
      </c>
      <c r="L2987" s="130" t="s">
        <v>1420</v>
      </c>
    </row>
    <row r="2988" spans="1:12" ht="33.75">
      <c r="A2988" s="263" t="s">
        <v>626</v>
      </c>
      <c r="B2988" s="125" t="str">
        <f>+VLOOKUP(A2988,'[1]LISTA FILTRADO'!$A$2:$B$620,2,FALSE)</f>
        <v>Dirección General De Programación Y Operaciones Del Tesoro</v>
      </c>
      <c r="C2988" s="126">
        <v>42859</v>
      </c>
      <c r="D2988" s="126" t="s">
        <v>6957</v>
      </c>
      <c r="E2988" s="127" t="s">
        <v>3</v>
      </c>
      <c r="F2988" s="127">
        <v>1498438</v>
      </c>
      <c r="G2988" s="127"/>
      <c r="H2988" s="335" t="s">
        <v>6958</v>
      </c>
      <c r="I2988" s="128">
        <v>0</v>
      </c>
      <c r="J2988" s="128">
        <v>2126.3200000000002</v>
      </c>
      <c r="K2988" s="129">
        <f t="shared" si="46"/>
        <v>2126.3200000000002</v>
      </c>
      <c r="L2988" s="130" t="s">
        <v>1420</v>
      </c>
    </row>
    <row r="2989" spans="1:12" ht="22.5">
      <c r="A2989" s="263">
        <v>20</v>
      </c>
      <c r="B2989" s="125" t="str">
        <f>+VLOOKUP(A2989,'[1]LISTA FILTRADO'!$A$2:$B$620,2,FALSE)</f>
        <v>Ministerio De Defensa</v>
      </c>
      <c r="C2989" s="126">
        <v>42859</v>
      </c>
      <c r="D2989" s="126" t="s">
        <v>6959</v>
      </c>
      <c r="E2989" s="127" t="s">
        <v>3</v>
      </c>
      <c r="F2989" s="127">
        <v>1498490</v>
      </c>
      <c r="G2989" s="127"/>
      <c r="H2989" s="335" t="s">
        <v>6960</v>
      </c>
      <c r="I2989" s="128">
        <v>0</v>
      </c>
      <c r="J2989" s="128">
        <v>207</v>
      </c>
      <c r="K2989" s="129">
        <f t="shared" si="46"/>
        <v>207</v>
      </c>
      <c r="L2989" s="130" t="s">
        <v>1420</v>
      </c>
    </row>
    <row r="2990" spans="1:12" ht="33.75">
      <c r="A2990" s="263">
        <v>20</v>
      </c>
      <c r="B2990" s="125" t="str">
        <f>+VLOOKUP(A2990,'[1]LISTA FILTRADO'!$A$2:$B$620,2,FALSE)</f>
        <v>Ministerio De Defensa</v>
      </c>
      <c r="C2990" s="126">
        <v>42859</v>
      </c>
      <c r="D2990" s="126" t="s">
        <v>6961</v>
      </c>
      <c r="E2990" s="127" t="s">
        <v>3</v>
      </c>
      <c r="F2990" s="127">
        <v>1498502</v>
      </c>
      <c r="G2990" s="127"/>
      <c r="H2990" s="335" t="s">
        <v>6962</v>
      </c>
      <c r="I2990" s="128">
        <v>0</v>
      </c>
      <c r="J2990" s="128">
        <v>365</v>
      </c>
      <c r="K2990" s="129">
        <f t="shared" si="46"/>
        <v>365</v>
      </c>
      <c r="L2990" s="130" t="s">
        <v>1420</v>
      </c>
    </row>
    <row r="2991" spans="1:12" ht="22.5">
      <c r="A2991" s="263">
        <v>20</v>
      </c>
      <c r="B2991" s="125" t="str">
        <f>+VLOOKUP(A2991,'[1]LISTA FILTRADO'!$A$2:$B$620,2,FALSE)</f>
        <v>Ministerio De Defensa</v>
      </c>
      <c r="C2991" s="126">
        <v>42859</v>
      </c>
      <c r="D2991" s="126" t="s">
        <v>6963</v>
      </c>
      <c r="E2991" s="127" t="s">
        <v>3</v>
      </c>
      <c r="F2991" s="127">
        <v>1498503</v>
      </c>
      <c r="G2991" s="127"/>
      <c r="H2991" s="335" t="s">
        <v>6964</v>
      </c>
      <c r="I2991" s="128">
        <v>0</v>
      </c>
      <c r="J2991" s="128">
        <v>610</v>
      </c>
      <c r="K2991" s="129">
        <f t="shared" si="46"/>
        <v>610</v>
      </c>
      <c r="L2991" s="130" t="s">
        <v>1420</v>
      </c>
    </row>
    <row r="2992" spans="1:12" ht="22.5">
      <c r="A2992" s="263">
        <v>20</v>
      </c>
      <c r="B2992" s="125" t="str">
        <f>+VLOOKUP(A2992,'[1]LISTA FILTRADO'!$A$2:$B$620,2,FALSE)</f>
        <v>Ministerio De Defensa</v>
      </c>
      <c r="C2992" s="126">
        <v>42859</v>
      </c>
      <c r="D2992" s="126" t="s">
        <v>6965</v>
      </c>
      <c r="E2992" s="127" t="s">
        <v>3</v>
      </c>
      <c r="F2992" s="127">
        <v>1498540</v>
      </c>
      <c r="G2992" s="127"/>
      <c r="H2992" s="335" t="s">
        <v>6966</v>
      </c>
      <c r="I2992" s="128">
        <v>0</v>
      </c>
      <c r="J2992" s="128">
        <v>0.5</v>
      </c>
      <c r="K2992" s="129">
        <f t="shared" si="46"/>
        <v>0.5</v>
      </c>
      <c r="L2992" s="130" t="s">
        <v>1420</v>
      </c>
    </row>
    <row r="2993" spans="1:12" ht="33.75">
      <c r="A2993" s="263" t="s">
        <v>626</v>
      </c>
      <c r="B2993" s="125" t="str">
        <f>+VLOOKUP(A2993,'[1]LISTA FILTRADO'!$A$2:$B$620,2,FALSE)</f>
        <v>Dirección General De Programación Y Operaciones Del Tesoro</v>
      </c>
      <c r="C2993" s="126">
        <v>42859</v>
      </c>
      <c r="D2993" s="126" t="s">
        <v>6967</v>
      </c>
      <c r="E2993" s="127" t="s">
        <v>3</v>
      </c>
      <c r="F2993" s="127">
        <v>1498542</v>
      </c>
      <c r="G2993" s="127"/>
      <c r="H2993" s="335" t="s">
        <v>3043</v>
      </c>
      <c r="I2993" s="128">
        <v>0</v>
      </c>
      <c r="J2993" s="128">
        <v>1713</v>
      </c>
      <c r="K2993" s="129">
        <f t="shared" si="46"/>
        <v>1713</v>
      </c>
      <c r="L2993" s="130" t="s">
        <v>1420</v>
      </c>
    </row>
    <row r="2994" spans="1:12" ht="22.5">
      <c r="A2994" s="263">
        <v>299</v>
      </c>
      <c r="B2994" s="125" t="str">
        <f>+VLOOKUP(A2994,'[1]LISTA FILTRADO'!$A$2:$B$620,2,FALSE)</f>
        <v>Servicio Departamental De Riego - La Paz</v>
      </c>
      <c r="C2994" s="126">
        <v>42859</v>
      </c>
      <c r="D2994" s="126" t="s">
        <v>6968</v>
      </c>
      <c r="E2994" s="127" t="s">
        <v>3</v>
      </c>
      <c r="F2994" s="127">
        <v>1498547</v>
      </c>
      <c r="G2994" s="127"/>
      <c r="H2994" s="335" t="s">
        <v>6969</v>
      </c>
      <c r="I2994" s="128">
        <v>0</v>
      </c>
      <c r="J2994" s="128">
        <v>1000</v>
      </c>
      <c r="K2994" s="129">
        <f t="shared" si="46"/>
        <v>1000</v>
      </c>
      <c r="L2994" s="130" t="s">
        <v>1420</v>
      </c>
    </row>
    <row r="2995" spans="1:12" ht="33.75">
      <c r="A2995" s="263" t="s">
        <v>626</v>
      </c>
      <c r="B2995" s="125" t="str">
        <f>+VLOOKUP(A2995,'[1]LISTA FILTRADO'!$A$2:$B$620,2,FALSE)</f>
        <v>Dirección General De Programación Y Operaciones Del Tesoro</v>
      </c>
      <c r="C2995" s="126">
        <v>42859</v>
      </c>
      <c r="D2995" s="126" t="s">
        <v>6970</v>
      </c>
      <c r="E2995" s="127" t="s">
        <v>3</v>
      </c>
      <c r="F2995" s="127">
        <v>1498570</v>
      </c>
      <c r="G2995" s="127"/>
      <c r="H2995" s="335" t="s">
        <v>6971</v>
      </c>
      <c r="I2995" s="128">
        <v>0</v>
      </c>
      <c r="J2995" s="128">
        <v>784.52</v>
      </c>
      <c r="K2995" s="129">
        <f t="shared" si="46"/>
        <v>784.52</v>
      </c>
      <c r="L2995" s="130" t="s">
        <v>1420</v>
      </c>
    </row>
    <row r="2996" spans="1:12" ht="22.5">
      <c r="A2996" s="334">
        <v>20</v>
      </c>
      <c r="B2996" s="125" t="str">
        <f>+VLOOKUP(A2996,'[1]LISTA FILTRADO'!$A$2:$B$620,2,FALSE)</f>
        <v>Ministerio De Defensa</v>
      </c>
      <c r="C2996" s="126">
        <v>42859</v>
      </c>
      <c r="D2996" s="126" t="s">
        <v>6972</v>
      </c>
      <c r="E2996" s="127" t="s">
        <v>3</v>
      </c>
      <c r="F2996" s="127">
        <v>1498575</v>
      </c>
      <c r="G2996" s="127"/>
      <c r="H2996" s="335" t="s">
        <v>6973</v>
      </c>
      <c r="I2996" s="128">
        <v>0</v>
      </c>
      <c r="J2996" s="128">
        <v>5337</v>
      </c>
      <c r="K2996" s="129">
        <f t="shared" si="46"/>
        <v>5337</v>
      </c>
      <c r="L2996" s="130" t="s">
        <v>1420</v>
      </c>
    </row>
    <row r="2997" spans="1:12" ht="33.75">
      <c r="A2997" s="263" t="s">
        <v>626</v>
      </c>
      <c r="B2997" s="125" t="str">
        <f>+VLOOKUP(A2997,'[1]LISTA FILTRADO'!$A$2:$B$620,2,FALSE)</f>
        <v>Dirección General De Programación Y Operaciones Del Tesoro</v>
      </c>
      <c r="C2997" s="126">
        <v>42859</v>
      </c>
      <c r="D2997" s="126" t="s">
        <v>6974</v>
      </c>
      <c r="E2997" s="127" t="s">
        <v>3</v>
      </c>
      <c r="F2997" s="127">
        <v>1498589</v>
      </c>
      <c r="G2997" s="127"/>
      <c r="H2997" s="335" t="s">
        <v>6975</v>
      </c>
      <c r="I2997" s="128">
        <v>0</v>
      </c>
      <c r="J2997" s="128">
        <v>511</v>
      </c>
      <c r="K2997" s="129">
        <f t="shared" si="46"/>
        <v>511</v>
      </c>
      <c r="L2997" s="130" t="s">
        <v>1420</v>
      </c>
    </row>
    <row r="2998" spans="1:12" ht="33.75">
      <c r="A2998" s="263" t="s">
        <v>626</v>
      </c>
      <c r="B2998" s="125" t="str">
        <f>+VLOOKUP(A2998,'[1]LISTA FILTRADO'!$A$2:$B$620,2,FALSE)</f>
        <v>Dirección General De Programación Y Operaciones Del Tesoro</v>
      </c>
      <c r="C2998" s="126">
        <v>42859</v>
      </c>
      <c r="D2998" s="126" t="s">
        <v>6976</v>
      </c>
      <c r="E2998" s="127" t="s">
        <v>3</v>
      </c>
      <c r="F2998" s="127">
        <v>1498590</v>
      </c>
      <c r="G2998" s="127"/>
      <c r="H2998" s="335" t="s">
        <v>6977</v>
      </c>
      <c r="I2998" s="128">
        <v>0</v>
      </c>
      <c r="J2998" s="128">
        <v>1453.64</v>
      </c>
      <c r="K2998" s="129">
        <f t="shared" si="46"/>
        <v>1453.64</v>
      </c>
      <c r="L2998" s="130" t="s">
        <v>1420</v>
      </c>
    </row>
    <row r="2999" spans="1:12" ht="22.5">
      <c r="A2999" s="334">
        <v>20</v>
      </c>
      <c r="B2999" s="125" t="str">
        <f>+VLOOKUP(A2999,'[1]LISTA FILTRADO'!$A$2:$B$620,2,FALSE)</f>
        <v>Ministerio De Defensa</v>
      </c>
      <c r="C2999" s="126">
        <v>42859</v>
      </c>
      <c r="D2999" s="126" t="s">
        <v>6978</v>
      </c>
      <c r="E2999" s="127" t="s">
        <v>3</v>
      </c>
      <c r="F2999" s="127">
        <v>1498594</v>
      </c>
      <c r="G2999" s="127"/>
      <c r="H2999" s="335" t="s">
        <v>6979</v>
      </c>
      <c r="I2999" s="128">
        <v>0</v>
      </c>
      <c r="J2999" s="128">
        <v>778</v>
      </c>
      <c r="K2999" s="129">
        <f t="shared" si="46"/>
        <v>778</v>
      </c>
      <c r="L2999" s="130" t="s">
        <v>1420</v>
      </c>
    </row>
    <row r="3000" spans="1:12" ht="33.75">
      <c r="A3000" s="263" t="s">
        <v>626</v>
      </c>
      <c r="B3000" s="125" t="str">
        <f>+VLOOKUP(A3000,'[1]LISTA FILTRADO'!$A$2:$B$620,2,FALSE)</f>
        <v>Dirección General De Programación Y Operaciones Del Tesoro</v>
      </c>
      <c r="C3000" s="126">
        <v>42859</v>
      </c>
      <c r="D3000" s="126" t="s">
        <v>6980</v>
      </c>
      <c r="E3000" s="127" t="s">
        <v>3</v>
      </c>
      <c r="F3000" s="127">
        <v>1498602</v>
      </c>
      <c r="G3000" s="127"/>
      <c r="H3000" s="335" t="s">
        <v>6981</v>
      </c>
      <c r="I3000" s="128">
        <v>0</v>
      </c>
      <c r="J3000" s="128">
        <v>1331</v>
      </c>
      <c r="K3000" s="129">
        <f t="shared" si="46"/>
        <v>1331</v>
      </c>
      <c r="L3000" s="130" t="s">
        <v>1420</v>
      </c>
    </row>
    <row r="3001" spans="1:12" ht="33.75">
      <c r="A3001" s="263" t="s">
        <v>626</v>
      </c>
      <c r="B3001" s="125" t="str">
        <f>+VLOOKUP(A3001,'[1]LISTA FILTRADO'!$A$2:$B$620,2,FALSE)</f>
        <v>Dirección General De Programación Y Operaciones Del Tesoro</v>
      </c>
      <c r="C3001" s="126">
        <v>42859</v>
      </c>
      <c r="D3001" s="126" t="s">
        <v>6982</v>
      </c>
      <c r="E3001" s="127" t="s">
        <v>3</v>
      </c>
      <c r="F3001" s="127">
        <v>1498605</v>
      </c>
      <c r="G3001" s="127"/>
      <c r="H3001" s="335" t="s">
        <v>6983</v>
      </c>
      <c r="I3001" s="128">
        <v>0</v>
      </c>
      <c r="J3001" s="128">
        <v>4748</v>
      </c>
      <c r="K3001" s="129">
        <f t="shared" si="46"/>
        <v>4748</v>
      </c>
      <c r="L3001" s="130" t="s">
        <v>1420</v>
      </c>
    </row>
    <row r="3002" spans="1:12" ht="22.5">
      <c r="A3002" s="263">
        <v>212</v>
      </c>
      <c r="B3002" s="125" t="str">
        <f>+VLOOKUP(A3002,'[1]LISTA FILTRADO'!$A$2:$B$620,2,FALSE)</f>
        <v>Instituto Nacional De Reforma Agraria</v>
      </c>
      <c r="C3002" s="126">
        <v>42859</v>
      </c>
      <c r="D3002" s="126" t="s">
        <v>6984</v>
      </c>
      <c r="E3002" s="127" t="s">
        <v>3</v>
      </c>
      <c r="F3002" s="127">
        <v>1498607</v>
      </c>
      <c r="G3002" s="127"/>
      <c r="H3002" s="335" t="s">
        <v>6985</v>
      </c>
      <c r="I3002" s="128">
        <v>0</v>
      </c>
      <c r="J3002" s="128">
        <v>60</v>
      </c>
      <c r="K3002" s="129">
        <f t="shared" si="46"/>
        <v>60</v>
      </c>
      <c r="L3002" s="130" t="s">
        <v>1420</v>
      </c>
    </row>
    <row r="3003" spans="1:12" ht="33.75">
      <c r="A3003" s="263" t="s">
        <v>626</v>
      </c>
      <c r="B3003" s="125" t="str">
        <f>+VLOOKUP(A3003,'[1]LISTA FILTRADO'!$A$2:$B$620,2,FALSE)</f>
        <v>Dirección General De Programación Y Operaciones Del Tesoro</v>
      </c>
      <c r="C3003" s="126">
        <v>42859</v>
      </c>
      <c r="D3003" s="126" t="s">
        <v>6986</v>
      </c>
      <c r="E3003" s="127" t="s">
        <v>3</v>
      </c>
      <c r="F3003" s="127">
        <v>1498610</v>
      </c>
      <c r="G3003" s="127"/>
      <c r="H3003" s="335" t="s">
        <v>6987</v>
      </c>
      <c r="I3003" s="128">
        <v>0</v>
      </c>
      <c r="J3003" s="128">
        <v>460</v>
      </c>
      <c r="K3003" s="129">
        <f t="shared" si="46"/>
        <v>460</v>
      </c>
      <c r="L3003" s="130" t="s">
        <v>1420</v>
      </c>
    </row>
    <row r="3004" spans="1:12" ht="22.5">
      <c r="A3004" s="263">
        <v>526</v>
      </c>
      <c r="B3004" s="125" t="str">
        <f>+VLOOKUP(A3004,'[1]LISTA FILTRADO'!$A$2:$B$620,2,FALSE)</f>
        <v>Bolivia Tv</v>
      </c>
      <c r="C3004" s="126">
        <v>42859</v>
      </c>
      <c r="D3004" s="126" t="s">
        <v>6988</v>
      </c>
      <c r="E3004" s="127" t="s">
        <v>3</v>
      </c>
      <c r="F3004" s="127">
        <v>1498613</v>
      </c>
      <c r="G3004" s="127"/>
      <c r="H3004" s="335" t="s">
        <v>6349</v>
      </c>
      <c r="I3004" s="128">
        <v>0</v>
      </c>
      <c r="J3004" s="128">
        <v>104.93</v>
      </c>
      <c r="K3004" s="129">
        <f t="shared" si="46"/>
        <v>104.93</v>
      </c>
      <c r="L3004" s="130" t="s">
        <v>1420</v>
      </c>
    </row>
    <row r="3005" spans="1:12" ht="33.75">
      <c r="A3005" s="263" t="s">
        <v>626</v>
      </c>
      <c r="B3005" s="125" t="str">
        <f>+VLOOKUP(A3005,'[1]LISTA FILTRADO'!$A$2:$B$620,2,FALSE)</f>
        <v>Dirección General De Programación Y Operaciones Del Tesoro</v>
      </c>
      <c r="C3005" s="126">
        <v>42859</v>
      </c>
      <c r="D3005" s="126" t="s">
        <v>6989</v>
      </c>
      <c r="E3005" s="127" t="s">
        <v>3</v>
      </c>
      <c r="F3005" s="127">
        <v>1498668</v>
      </c>
      <c r="G3005" s="127"/>
      <c r="H3005" s="335" t="s">
        <v>6990</v>
      </c>
      <c r="I3005" s="128">
        <v>0</v>
      </c>
      <c r="J3005" s="128">
        <v>20.88</v>
      </c>
      <c r="K3005" s="129">
        <f t="shared" si="46"/>
        <v>20.88</v>
      </c>
      <c r="L3005" s="130" t="s">
        <v>1420</v>
      </c>
    </row>
    <row r="3006" spans="1:12" ht="33.75">
      <c r="A3006" s="263">
        <v>46</v>
      </c>
      <c r="B3006" s="125" t="str">
        <f>+VLOOKUP(A3006,'[1]LISTA FILTRADO'!$A$2:$B$620,2,FALSE)</f>
        <v>Ministerio De Salud</v>
      </c>
      <c r="C3006" s="126">
        <v>42859</v>
      </c>
      <c r="D3006" s="126" t="s">
        <v>6991</v>
      </c>
      <c r="E3006" s="127" t="s">
        <v>3</v>
      </c>
      <c r="F3006" s="127">
        <v>1498674</v>
      </c>
      <c r="G3006" s="127"/>
      <c r="H3006" s="335" t="s">
        <v>6992</v>
      </c>
      <c r="I3006" s="128">
        <v>0</v>
      </c>
      <c r="J3006" s="128">
        <v>12352</v>
      </c>
      <c r="K3006" s="129">
        <f t="shared" si="46"/>
        <v>12352</v>
      </c>
      <c r="L3006" s="130" t="s">
        <v>1420</v>
      </c>
    </row>
    <row r="3007" spans="1:12" ht="22.5">
      <c r="A3007" s="263">
        <v>86</v>
      </c>
      <c r="B3007" s="125" t="str">
        <f>+VLOOKUP(A3007,'[1]LISTA FILTRADO'!$A$2:$B$620,2,FALSE)</f>
        <v>Ministerio De Medio Ambiente Y Agua</v>
      </c>
      <c r="C3007" s="126">
        <v>42859</v>
      </c>
      <c r="D3007" s="126" t="s">
        <v>6993</v>
      </c>
      <c r="E3007" s="127" t="s">
        <v>3</v>
      </c>
      <c r="F3007" s="127">
        <v>1498685</v>
      </c>
      <c r="G3007" s="127"/>
      <c r="H3007" s="335" t="s">
        <v>6994</v>
      </c>
      <c r="I3007" s="128">
        <v>0</v>
      </c>
      <c r="J3007" s="128">
        <v>129</v>
      </c>
      <c r="K3007" s="129">
        <f t="shared" si="46"/>
        <v>129</v>
      </c>
      <c r="L3007" s="130" t="s">
        <v>1420</v>
      </c>
    </row>
    <row r="3008" spans="1:12" ht="33.75">
      <c r="A3008" s="263" t="s">
        <v>626</v>
      </c>
      <c r="B3008" s="125" t="str">
        <f>+VLOOKUP(A3008,'[1]LISTA FILTRADO'!$A$2:$B$620,2,FALSE)</f>
        <v>Dirección General De Programación Y Operaciones Del Tesoro</v>
      </c>
      <c r="C3008" s="126">
        <v>42859</v>
      </c>
      <c r="D3008" s="126" t="s">
        <v>6995</v>
      </c>
      <c r="E3008" s="127" t="s">
        <v>3</v>
      </c>
      <c r="F3008" s="127">
        <v>1498686</v>
      </c>
      <c r="G3008" s="127"/>
      <c r="H3008" s="335" t="s">
        <v>6996</v>
      </c>
      <c r="I3008" s="128">
        <v>0</v>
      </c>
      <c r="J3008" s="128">
        <v>26.19</v>
      </c>
      <c r="K3008" s="129">
        <f t="shared" si="46"/>
        <v>26.19</v>
      </c>
      <c r="L3008" s="130" t="s">
        <v>1420</v>
      </c>
    </row>
    <row r="3009" spans="1:12" ht="22.5">
      <c r="A3009" s="263">
        <v>283</v>
      </c>
      <c r="B3009" s="125" t="str">
        <f>+VLOOKUP(A3009,'[1]LISTA FILTRADO'!$A$2:$B$620,2,FALSE)</f>
        <v>Aduana Nacional</v>
      </c>
      <c r="C3009" s="126">
        <v>42859</v>
      </c>
      <c r="D3009" s="126" t="s">
        <v>6997</v>
      </c>
      <c r="E3009" s="127" t="s">
        <v>3</v>
      </c>
      <c r="F3009" s="127">
        <v>1498688</v>
      </c>
      <c r="G3009" s="127"/>
      <c r="H3009" s="335" t="s">
        <v>6998</v>
      </c>
      <c r="I3009" s="128">
        <v>0</v>
      </c>
      <c r="J3009" s="128">
        <v>782</v>
      </c>
      <c r="K3009" s="129">
        <f t="shared" si="46"/>
        <v>782</v>
      </c>
      <c r="L3009" s="130" t="s">
        <v>1420</v>
      </c>
    </row>
    <row r="3010" spans="1:12" ht="33.75">
      <c r="A3010" s="263" t="s">
        <v>626</v>
      </c>
      <c r="B3010" s="125" t="str">
        <f>+VLOOKUP(A3010,'[1]LISTA FILTRADO'!$A$2:$B$620,2,FALSE)</f>
        <v>Dirección General De Programación Y Operaciones Del Tesoro</v>
      </c>
      <c r="C3010" s="126">
        <v>42859</v>
      </c>
      <c r="D3010" s="126" t="s">
        <v>6999</v>
      </c>
      <c r="E3010" s="127" t="s">
        <v>3</v>
      </c>
      <c r="F3010" s="127">
        <v>1498711</v>
      </c>
      <c r="G3010" s="127"/>
      <c r="H3010" s="335" t="s">
        <v>7000</v>
      </c>
      <c r="I3010" s="128">
        <v>0</v>
      </c>
      <c r="J3010" s="128">
        <v>54823</v>
      </c>
      <c r="K3010" s="129">
        <f t="shared" si="46"/>
        <v>54823</v>
      </c>
      <c r="L3010" s="130" t="s">
        <v>1420</v>
      </c>
    </row>
    <row r="3011" spans="1:12" ht="33.75">
      <c r="A3011" s="263">
        <v>86</v>
      </c>
      <c r="B3011" s="125" t="str">
        <f>+VLOOKUP(A3011,'[1]LISTA FILTRADO'!$A$2:$B$620,2,FALSE)</f>
        <v>Ministerio De Medio Ambiente Y Agua</v>
      </c>
      <c r="C3011" s="126">
        <v>42860</v>
      </c>
      <c r="D3011" s="126" t="s">
        <v>7001</v>
      </c>
      <c r="E3011" s="127" t="s">
        <v>3</v>
      </c>
      <c r="F3011" s="127">
        <v>1498855</v>
      </c>
      <c r="G3011" s="127"/>
      <c r="H3011" s="335" t="s">
        <v>7002</v>
      </c>
      <c r="I3011" s="128">
        <v>0</v>
      </c>
      <c r="J3011" s="128">
        <v>84481.05</v>
      </c>
      <c r="K3011" s="129">
        <f t="shared" si="46"/>
        <v>84481.05</v>
      </c>
      <c r="L3011" s="130" t="s">
        <v>1420</v>
      </c>
    </row>
    <row r="3012" spans="1:12" ht="33.75">
      <c r="A3012" s="263">
        <v>86</v>
      </c>
      <c r="B3012" s="125" t="str">
        <f>+VLOOKUP(A3012,'[1]LISTA FILTRADO'!$A$2:$B$620,2,FALSE)</f>
        <v>Ministerio De Medio Ambiente Y Agua</v>
      </c>
      <c r="C3012" s="126">
        <v>42860</v>
      </c>
      <c r="D3012" s="126" t="s">
        <v>7003</v>
      </c>
      <c r="E3012" s="127" t="s">
        <v>3</v>
      </c>
      <c r="F3012" s="127">
        <v>1498857</v>
      </c>
      <c r="G3012" s="127"/>
      <c r="H3012" s="335" t="s">
        <v>7004</v>
      </c>
      <c r="I3012" s="128">
        <v>0</v>
      </c>
      <c r="J3012" s="128">
        <v>1335750</v>
      </c>
      <c r="K3012" s="129">
        <f t="shared" si="46"/>
        <v>1335750</v>
      </c>
      <c r="L3012" s="130" t="s">
        <v>1420</v>
      </c>
    </row>
    <row r="3013" spans="1:12" ht="33.75">
      <c r="A3013" s="263">
        <v>86</v>
      </c>
      <c r="B3013" s="125" t="str">
        <f>+VLOOKUP(A3013,'[1]LISTA FILTRADO'!$A$2:$B$620,2,FALSE)</f>
        <v>Ministerio De Medio Ambiente Y Agua</v>
      </c>
      <c r="C3013" s="126">
        <v>42860</v>
      </c>
      <c r="D3013" s="126" t="s">
        <v>7005</v>
      </c>
      <c r="E3013" s="127" t="s">
        <v>3</v>
      </c>
      <c r="F3013" s="127">
        <v>1498859</v>
      </c>
      <c r="G3013" s="127"/>
      <c r="H3013" s="335" t="s">
        <v>7006</v>
      </c>
      <c r="I3013" s="128">
        <v>0</v>
      </c>
      <c r="J3013" s="128">
        <v>45668.95</v>
      </c>
      <c r="K3013" s="129">
        <f t="shared" si="46"/>
        <v>45668.95</v>
      </c>
      <c r="L3013" s="130" t="s">
        <v>1420</v>
      </c>
    </row>
    <row r="3014" spans="1:12" ht="22.5">
      <c r="A3014" s="263">
        <v>578</v>
      </c>
      <c r="B3014" s="125" t="str">
        <f>+VLOOKUP(A3014,'[1]LISTA FILTRADO'!$A$2:$B$620,2,FALSE)</f>
        <v>Boliviana De Aviación</v>
      </c>
      <c r="C3014" s="126">
        <v>42860</v>
      </c>
      <c r="D3014" s="126" t="s">
        <v>7007</v>
      </c>
      <c r="E3014" s="127" t="s">
        <v>3</v>
      </c>
      <c r="F3014" s="127">
        <v>1498912</v>
      </c>
      <c r="G3014" s="127"/>
      <c r="H3014" s="335" t="s">
        <v>7008</v>
      </c>
      <c r="I3014" s="128">
        <v>0</v>
      </c>
      <c r="J3014" s="128">
        <v>17513.2</v>
      </c>
      <c r="K3014" s="129">
        <f t="shared" si="46"/>
        <v>17513.2</v>
      </c>
      <c r="L3014" s="130" t="s">
        <v>1420</v>
      </c>
    </row>
    <row r="3015" spans="1:12" ht="22.5">
      <c r="A3015" s="263">
        <v>578</v>
      </c>
      <c r="B3015" s="125" t="str">
        <f>+VLOOKUP(A3015,'[1]LISTA FILTRADO'!$A$2:$B$620,2,FALSE)</f>
        <v>Boliviana De Aviación</v>
      </c>
      <c r="C3015" s="126">
        <v>42860</v>
      </c>
      <c r="D3015" s="126" t="s">
        <v>7009</v>
      </c>
      <c r="E3015" s="127" t="s">
        <v>3</v>
      </c>
      <c r="F3015" s="127">
        <v>1498916</v>
      </c>
      <c r="G3015" s="127"/>
      <c r="H3015" s="335" t="s">
        <v>7010</v>
      </c>
      <c r="I3015" s="128">
        <v>0</v>
      </c>
      <c r="J3015" s="128">
        <v>58290.46</v>
      </c>
      <c r="K3015" s="129">
        <f t="shared" si="46"/>
        <v>58290.46</v>
      </c>
      <c r="L3015" s="130" t="s">
        <v>1420</v>
      </c>
    </row>
    <row r="3016" spans="1:12" ht="33.75">
      <c r="A3016" s="334" t="s">
        <v>626</v>
      </c>
      <c r="B3016" s="125" t="str">
        <f>+VLOOKUP(A3016,'[1]LISTA FILTRADO'!$A$2:$B$620,2,FALSE)</f>
        <v>Dirección General De Programación Y Operaciones Del Tesoro</v>
      </c>
      <c r="C3016" s="126">
        <v>42860</v>
      </c>
      <c r="D3016" s="126" t="s">
        <v>7011</v>
      </c>
      <c r="E3016" s="127" t="s">
        <v>3</v>
      </c>
      <c r="F3016" s="127">
        <v>1498924</v>
      </c>
      <c r="G3016" s="127"/>
      <c r="H3016" s="335" t="s">
        <v>7012</v>
      </c>
      <c r="I3016" s="128">
        <v>0</v>
      </c>
      <c r="J3016" s="128">
        <v>35</v>
      </c>
      <c r="K3016" s="129">
        <f t="shared" si="46"/>
        <v>35</v>
      </c>
      <c r="L3016" s="130" t="s">
        <v>1420</v>
      </c>
    </row>
    <row r="3017" spans="1:12" ht="33.75">
      <c r="A3017" s="263">
        <v>290</v>
      </c>
      <c r="B3017" s="125" t="str">
        <f>+VLOOKUP(A3017,'[1]LISTA FILTRADO'!$A$2:$B$620,2,FALSE)</f>
        <v>Servicio De Impuestos Nacionales</v>
      </c>
      <c r="C3017" s="126">
        <v>42860</v>
      </c>
      <c r="D3017" s="126" t="s">
        <v>7013</v>
      </c>
      <c r="E3017" s="127" t="s">
        <v>3</v>
      </c>
      <c r="F3017" s="127">
        <v>1498926</v>
      </c>
      <c r="G3017" s="127"/>
      <c r="H3017" s="335" t="s">
        <v>7014</v>
      </c>
      <c r="I3017" s="128">
        <v>0</v>
      </c>
      <c r="J3017" s="128">
        <v>1207.92</v>
      </c>
      <c r="K3017" s="129">
        <f t="shared" ref="K3017:K3080" si="47">+I3017+J3017</f>
        <v>1207.92</v>
      </c>
      <c r="L3017" s="130" t="s">
        <v>1420</v>
      </c>
    </row>
    <row r="3018" spans="1:12" ht="33.75">
      <c r="A3018" s="263">
        <v>680</v>
      </c>
      <c r="B3018" s="125" t="str">
        <f>+VLOOKUP(A3018,'[1]LISTA FILTRADO'!$A$2:$B$620,2,FALSE)</f>
        <v>Contraloria General Del Estado</v>
      </c>
      <c r="C3018" s="126">
        <v>42860</v>
      </c>
      <c r="D3018" s="126" t="s">
        <v>7015</v>
      </c>
      <c r="E3018" s="127" t="s">
        <v>3</v>
      </c>
      <c r="F3018" s="127">
        <v>1498927</v>
      </c>
      <c r="G3018" s="127"/>
      <c r="H3018" s="335" t="s">
        <v>7016</v>
      </c>
      <c r="I3018" s="128">
        <v>0</v>
      </c>
      <c r="J3018" s="128">
        <v>2000</v>
      </c>
      <c r="K3018" s="129">
        <f t="shared" si="47"/>
        <v>2000</v>
      </c>
      <c r="L3018" s="130" t="s">
        <v>1420</v>
      </c>
    </row>
    <row r="3019" spans="1:12" ht="33.75">
      <c r="A3019" s="263">
        <v>222</v>
      </c>
      <c r="B3019" s="125" t="str">
        <f>+VLOOKUP(A3019,'[1]LISTA FILTRADO'!$A$2:$B$620,2,FALSE)</f>
        <v>Instituto Nacional De Innovación Agropecuaria Y Forestal</v>
      </c>
      <c r="C3019" s="126">
        <v>42860</v>
      </c>
      <c r="D3019" s="126" t="s">
        <v>7017</v>
      </c>
      <c r="E3019" s="127" t="s">
        <v>3</v>
      </c>
      <c r="F3019" s="127">
        <v>1498988</v>
      </c>
      <c r="G3019" s="127"/>
      <c r="H3019" s="335" t="s">
        <v>7018</v>
      </c>
      <c r="I3019" s="128">
        <v>0</v>
      </c>
      <c r="J3019" s="219">
        <v>0.5</v>
      </c>
      <c r="K3019" s="129">
        <f t="shared" si="47"/>
        <v>0.5</v>
      </c>
      <c r="L3019" s="130" t="s">
        <v>4099</v>
      </c>
    </row>
    <row r="3020" spans="1:12" ht="33.75">
      <c r="A3020" s="263">
        <v>525</v>
      </c>
      <c r="B3020" s="125" t="str">
        <f>+VLOOKUP(A3020,'[1]LISTA FILTRADO'!$A$2:$B$620,2,FALSE)</f>
        <v>Transportes Aéreos Bolivianos</v>
      </c>
      <c r="C3020" s="126">
        <v>42860</v>
      </c>
      <c r="D3020" s="126" t="s">
        <v>7019</v>
      </c>
      <c r="E3020" s="127" t="s">
        <v>3</v>
      </c>
      <c r="F3020" s="127">
        <v>1499001</v>
      </c>
      <c r="G3020" s="127"/>
      <c r="H3020" s="335" t="s">
        <v>7020</v>
      </c>
      <c r="I3020" s="128">
        <v>0</v>
      </c>
      <c r="J3020" s="128">
        <v>1738432.08</v>
      </c>
      <c r="K3020" s="129">
        <f t="shared" si="47"/>
        <v>1738432.08</v>
      </c>
      <c r="L3020" s="130" t="s">
        <v>1420</v>
      </c>
    </row>
    <row r="3021" spans="1:12" ht="33.75">
      <c r="A3021" s="334" t="s">
        <v>626</v>
      </c>
      <c r="B3021" s="125" t="str">
        <f>+VLOOKUP(A3021,'[1]LISTA FILTRADO'!$A$2:$B$620,2,FALSE)</f>
        <v>Dirección General De Programación Y Operaciones Del Tesoro</v>
      </c>
      <c r="C3021" s="126">
        <v>42860</v>
      </c>
      <c r="D3021" s="126" t="s">
        <v>7021</v>
      </c>
      <c r="E3021" s="127" t="s">
        <v>3</v>
      </c>
      <c r="F3021" s="127">
        <v>1499037</v>
      </c>
      <c r="G3021" s="127"/>
      <c r="H3021" s="335" t="s">
        <v>7022</v>
      </c>
      <c r="I3021" s="128">
        <v>0</v>
      </c>
      <c r="J3021" s="128">
        <v>514381.71</v>
      </c>
      <c r="K3021" s="129">
        <f t="shared" si="47"/>
        <v>514381.71</v>
      </c>
      <c r="L3021" s="130" t="s">
        <v>1420</v>
      </c>
    </row>
    <row r="3022" spans="1:12" ht="33.75">
      <c r="A3022" s="263" t="s">
        <v>626</v>
      </c>
      <c r="B3022" s="125" t="str">
        <f>+VLOOKUP(A3022,'[1]LISTA FILTRADO'!$A$2:$B$620,2,FALSE)</f>
        <v>Dirección General De Programación Y Operaciones Del Tesoro</v>
      </c>
      <c r="C3022" s="126">
        <v>42860</v>
      </c>
      <c r="D3022" s="126" t="s">
        <v>7023</v>
      </c>
      <c r="E3022" s="127" t="s">
        <v>3</v>
      </c>
      <c r="F3022" s="127">
        <v>1498832</v>
      </c>
      <c r="G3022" s="127"/>
      <c r="H3022" s="335" t="s">
        <v>3378</v>
      </c>
      <c r="I3022" s="128">
        <v>0</v>
      </c>
      <c r="J3022" s="128">
        <v>1693.06</v>
      </c>
      <c r="K3022" s="129">
        <f t="shared" si="47"/>
        <v>1693.06</v>
      </c>
      <c r="L3022" s="130" t="s">
        <v>1420</v>
      </c>
    </row>
    <row r="3023" spans="1:12" ht="33.75">
      <c r="A3023" s="263" t="s">
        <v>626</v>
      </c>
      <c r="B3023" s="125" t="str">
        <f>+VLOOKUP(A3023,'[1]LISTA FILTRADO'!$A$2:$B$620,2,FALSE)</f>
        <v>Dirección General De Programación Y Operaciones Del Tesoro</v>
      </c>
      <c r="C3023" s="126">
        <v>42860</v>
      </c>
      <c r="D3023" s="126" t="s">
        <v>7024</v>
      </c>
      <c r="E3023" s="127" t="s">
        <v>3</v>
      </c>
      <c r="F3023" s="127">
        <v>1498851</v>
      </c>
      <c r="G3023" s="127"/>
      <c r="H3023" s="335" t="s">
        <v>7025</v>
      </c>
      <c r="I3023" s="128">
        <v>0</v>
      </c>
      <c r="J3023" s="128">
        <v>1152.28</v>
      </c>
      <c r="K3023" s="129">
        <f t="shared" si="47"/>
        <v>1152.28</v>
      </c>
      <c r="L3023" s="130" t="s">
        <v>1420</v>
      </c>
    </row>
    <row r="3024" spans="1:12" ht="33.75">
      <c r="A3024" s="263" t="s">
        <v>626</v>
      </c>
      <c r="B3024" s="125" t="str">
        <f>+VLOOKUP(A3024,'[1]LISTA FILTRADO'!$A$2:$B$620,2,FALSE)</f>
        <v>Dirección General De Programación Y Operaciones Del Tesoro</v>
      </c>
      <c r="C3024" s="126">
        <v>42860</v>
      </c>
      <c r="D3024" s="126" t="s">
        <v>7026</v>
      </c>
      <c r="E3024" s="127" t="s">
        <v>3</v>
      </c>
      <c r="F3024" s="127">
        <v>1498862</v>
      </c>
      <c r="G3024" s="127"/>
      <c r="H3024" s="335" t="s">
        <v>7027</v>
      </c>
      <c r="I3024" s="128">
        <v>0</v>
      </c>
      <c r="J3024" s="128">
        <v>3248.36</v>
      </c>
      <c r="K3024" s="129">
        <f t="shared" si="47"/>
        <v>3248.36</v>
      </c>
      <c r="L3024" s="130" t="s">
        <v>1420</v>
      </c>
    </row>
    <row r="3025" spans="1:12" ht="22.5">
      <c r="A3025" s="263">
        <v>20</v>
      </c>
      <c r="B3025" s="125" t="str">
        <f>+VLOOKUP(A3025,'[1]LISTA FILTRADO'!$A$2:$B$620,2,FALSE)</f>
        <v>Ministerio De Defensa</v>
      </c>
      <c r="C3025" s="126">
        <v>42860</v>
      </c>
      <c r="D3025" s="126" t="s">
        <v>7028</v>
      </c>
      <c r="E3025" s="127" t="s">
        <v>3</v>
      </c>
      <c r="F3025" s="127">
        <v>1498892</v>
      </c>
      <c r="G3025" s="127"/>
      <c r="H3025" s="335" t="s">
        <v>7029</v>
      </c>
      <c r="I3025" s="128">
        <v>0</v>
      </c>
      <c r="J3025" s="128">
        <v>170</v>
      </c>
      <c r="K3025" s="129">
        <f t="shared" si="47"/>
        <v>170</v>
      </c>
      <c r="L3025" s="130" t="s">
        <v>1420</v>
      </c>
    </row>
    <row r="3026" spans="1:12" ht="33.75">
      <c r="A3026" s="263" t="s">
        <v>626</v>
      </c>
      <c r="B3026" s="125" t="str">
        <f>+VLOOKUP(A3026,'[1]LISTA FILTRADO'!$A$2:$B$620,2,FALSE)</f>
        <v>Dirección General De Programación Y Operaciones Del Tesoro</v>
      </c>
      <c r="C3026" s="126">
        <v>42860</v>
      </c>
      <c r="D3026" s="126" t="s">
        <v>7030</v>
      </c>
      <c r="E3026" s="127" t="s">
        <v>3</v>
      </c>
      <c r="F3026" s="127">
        <v>1498920</v>
      </c>
      <c r="G3026" s="127"/>
      <c r="H3026" s="335" t="s">
        <v>6123</v>
      </c>
      <c r="I3026" s="128">
        <v>0</v>
      </c>
      <c r="J3026" s="128">
        <v>1506</v>
      </c>
      <c r="K3026" s="129">
        <f t="shared" si="47"/>
        <v>1506</v>
      </c>
      <c r="L3026" s="130" t="s">
        <v>1420</v>
      </c>
    </row>
    <row r="3027" spans="1:12" ht="22.5">
      <c r="A3027" s="263">
        <v>586</v>
      </c>
      <c r="B3027" s="125" t="str">
        <f>+VLOOKUP(A3027,'[1]LISTA FILTRADO'!$A$2:$B$620,2,FALSE)</f>
        <v>Empresa Azucarera San Buenaventura</v>
      </c>
      <c r="C3027" s="126">
        <v>42860</v>
      </c>
      <c r="D3027" s="126" t="s">
        <v>7031</v>
      </c>
      <c r="E3027" s="127" t="s">
        <v>3</v>
      </c>
      <c r="F3027" s="127">
        <v>1498928</v>
      </c>
      <c r="G3027" s="127"/>
      <c r="H3027" s="335" t="s">
        <v>7032</v>
      </c>
      <c r="I3027" s="128">
        <v>0</v>
      </c>
      <c r="J3027" s="128">
        <v>342.54</v>
      </c>
      <c r="K3027" s="129">
        <f t="shared" si="47"/>
        <v>342.54</v>
      </c>
      <c r="L3027" s="130" t="s">
        <v>1420</v>
      </c>
    </row>
    <row r="3028" spans="1:12" ht="22.5">
      <c r="A3028" s="263">
        <v>586</v>
      </c>
      <c r="B3028" s="125" t="str">
        <f>+VLOOKUP(A3028,'[1]LISTA FILTRADO'!$A$2:$B$620,2,FALSE)</f>
        <v>Empresa Azucarera San Buenaventura</v>
      </c>
      <c r="C3028" s="126">
        <v>42860</v>
      </c>
      <c r="D3028" s="126" t="s">
        <v>7033</v>
      </c>
      <c r="E3028" s="127" t="s">
        <v>3</v>
      </c>
      <c r="F3028" s="127">
        <v>1498931</v>
      </c>
      <c r="G3028" s="127"/>
      <c r="H3028" s="335" t="s">
        <v>7034</v>
      </c>
      <c r="I3028" s="128">
        <v>0</v>
      </c>
      <c r="J3028" s="128">
        <v>188.5</v>
      </c>
      <c r="K3028" s="129">
        <f t="shared" si="47"/>
        <v>188.5</v>
      </c>
      <c r="L3028" s="130" t="s">
        <v>1420</v>
      </c>
    </row>
    <row r="3029" spans="1:12" ht="33.75">
      <c r="A3029" s="263" t="s">
        <v>626</v>
      </c>
      <c r="B3029" s="125" t="str">
        <f>+VLOOKUP(A3029,'[1]LISTA FILTRADO'!$A$2:$B$620,2,FALSE)</f>
        <v>Dirección General De Programación Y Operaciones Del Tesoro</v>
      </c>
      <c r="C3029" s="126">
        <v>42860</v>
      </c>
      <c r="D3029" s="126" t="s">
        <v>7035</v>
      </c>
      <c r="E3029" s="127" t="s">
        <v>3</v>
      </c>
      <c r="F3029" s="127">
        <v>1498963</v>
      </c>
      <c r="G3029" s="127"/>
      <c r="H3029" s="335" t="s">
        <v>7036</v>
      </c>
      <c r="I3029" s="128">
        <v>0</v>
      </c>
      <c r="J3029" s="128">
        <v>1295.68</v>
      </c>
      <c r="K3029" s="129">
        <f t="shared" si="47"/>
        <v>1295.68</v>
      </c>
      <c r="L3029" s="130" t="s">
        <v>1420</v>
      </c>
    </row>
    <row r="3030" spans="1:12" ht="33.75">
      <c r="A3030" s="263" t="s">
        <v>626</v>
      </c>
      <c r="B3030" s="125" t="str">
        <f>+VLOOKUP(A3030,'[1]LISTA FILTRADO'!$A$2:$B$620,2,FALSE)</f>
        <v>Dirección General De Programación Y Operaciones Del Tesoro</v>
      </c>
      <c r="C3030" s="126">
        <v>42860</v>
      </c>
      <c r="D3030" s="126" t="s">
        <v>7037</v>
      </c>
      <c r="E3030" s="127" t="s">
        <v>3</v>
      </c>
      <c r="F3030" s="127">
        <v>1498996</v>
      </c>
      <c r="G3030" s="127"/>
      <c r="H3030" s="335" t="s">
        <v>7038</v>
      </c>
      <c r="I3030" s="128">
        <v>0</v>
      </c>
      <c r="J3030" s="128">
        <v>5006.8599999999997</v>
      </c>
      <c r="K3030" s="129">
        <f t="shared" si="47"/>
        <v>5006.8599999999997</v>
      </c>
      <c r="L3030" s="130" t="s">
        <v>1420</v>
      </c>
    </row>
    <row r="3031" spans="1:12" ht="33.75">
      <c r="A3031" s="263" t="s">
        <v>626</v>
      </c>
      <c r="B3031" s="125" t="str">
        <f>+VLOOKUP(A3031,'[1]LISTA FILTRADO'!$A$2:$B$620,2,FALSE)</f>
        <v>Dirección General De Programación Y Operaciones Del Tesoro</v>
      </c>
      <c r="C3031" s="126">
        <v>42860</v>
      </c>
      <c r="D3031" s="126" t="s">
        <v>7040</v>
      </c>
      <c r="E3031" s="127" t="s">
        <v>3</v>
      </c>
      <c r="F3031" s="127">
        <v>1499002</v>
      </c>
      <c r="G3031" s="127"/>
      <c r="H3031" s="335" t="s">
        <v>7000</v>
      </c>
      <c r="I3031" s="128">
        <v>0</v>
      </c>
      <c r="J3031" s="128">
        <v>16567</v>
      </c>
      <c r="K3031" s="129">
        <f t="shared" si="47"/>
        <v>16567</v>
      </c>
      <c r="L3031" s="130" t="s">
        <v>1420</v>
      </c>
    </row>
    <row r="3032" spans="1:12" ht="22.5">
      <c r="A3032" s="263">
        <v>526</v>
      </c>
      <c r="B3032" s="125" t="str">
        <f>+VLOOKUP(A3032,'[1]LISTA FILTRADO'!$A$2:$B$620,2,FALSE)</f>
        <v>Bolivia Tv</v>
      </c>
      <c r="C3032" s="126">
        <v>42860</v>
      </c>
      <c r="D3032" s="126" t="s">
        <v>7041</v>
      </c>
      <c r="E3032" s="127" t="s">
        <v>3</v>
      </c>
      <c r="F3032" s="127">
        <v>1499028</v>
      </c>
      <c r="G3032" s="127"/>
      <c r="H3032" s="335" t="s">
        <v>7042</v>
      </c>
      <c r="I3032" s="128">
        <v>0</v>
      </c>
      <c r="J3032" s="128">
        <v>7959.7</v>
      </c>
      <c r="K3032" s="129">
        <f t="shared" si="47"/>
        <v>7959.7</v>
      </c>
      <c r="L3032" s="130" t="s">
        <v>1420</v>
      </c>
    </row>
    <row r="3033" spans="1:12" ht="33.75">
      <c r="A3033" s="263" t="s">
        <v>626</v>
      </c>
      <c r="B3033" s="125" t="str">
        <f>+VLOOKUP(A3033,'[1]LISTA FILTRADO'!$A$2:$B$620,2,FALSE)</f>
        <v>Dirección General De Programación Y Operaciones Del Tesoro</v>
      </c>
      <c r="C3033" s="126">
        <v>42860</v>
      </c>
      <c r="D3033" s="126" t="s">
        <v>7043</v>
      </c>
      <c r="E3033" s="127" t="s">
        <v>3</v>
      </c>
      <c r="F3033" s="127">
        <v>1499051</v>
      </c>
      <c r="G3033" s="127"/>
      <c r="H3033" s="335" t="s">
        <v>7044</v>
      </c>
      <c r="I3033" s="128">
        <v>0</v>
      </c>
      <c r="J3033" s="128">
        <v>2814.23</v>
      </c>
      <c r="K3033" s="129">
        <f t="shared" si="47"/>
        <v>2814.23</v>
      </c>
      <c r="L3033" s="130" t="s">
        <v>1420</v>
      </c>
    </row>
    <row r="3034" spans="1:12" ht="22.5">
      <c r="A3034" s="263">
        <v>20</v>
      </c>
      <c r="B3034" s="125" t="str">
        <f>+VLOOKUP(A3034,'[1]LISTA FILTRADO'!$A$2:$B$620,2,FALSE)</f>
        <v>Ministerio De Defensa</v>
      </c>
      <c r="C3034" s="126">
        <v>42860</v>
      </c>
      <c r="D3034" s="126" t="s">
        <v>7045</v>
      </c>
      <c r="E3034" s="127" t="s">
        <v>3</v>
      </c>
      <c r="F3034" s="127">
        <v>1499054</v>
      </c>
      <c r="G3034" s="127"/>
      <c r="H3034" s="335" t="s">
        <v>7046</v>
      </c>
      <c r="I3034" s="128">
        <v>0</v>
      </c>
      <c r="J3034" s="128">
        <v>1674</v>
      </c>
      <c r="K3034" s="129">
        <f t="shared" si="47"/>
        <v>1674</v>
      </c>
      <c r="L3034" s="130" t="s">
        <v>1420</v>
      </c>
    </row>
    <row r="3035" spans="1:12" ht="22.5">
      <c r="A3035" s="263">
        <v>574</v>
      </c>
      <c r="B3035" s="125" t="str">
        <f>+VLOOKUP(A3035,'[1]LISTA FILTRADO'!$A$2:$B$620,2,FALSE)</f>
        <v>Lácteos De Bolivia</v>
      </c>
      <c r="C3035" s="126">
        <v>42860</v>
      </c>
      <c r="D3035" s="126" t="s">
        <v>7047</v>
      </c>
      <c r="E3035" s="127" t="s">
        <v>3</v>
      </c>
      <c r="F3035" s="127">
        <v>1499058</v>
      </c>
      <c r="G3035" s="127"/>
      <c r="H3035" s="335" t="s">
        <v>7048</v>
      </c>
      <c r="I3035" s="128">
        <v>0</v>
      </c>
      <c r="J3035" s="128">
        <v>1877.36</v>
      </c>
      <c r="K3035" s="129">
        <f t="shared" si="47"/>
        <v>1877.36</v>
      </c>
      <c r="L3035" s="130" t="s">
        <v>1420</v>
      </c>
    </row>
    <row r="3036" spans="1:12" ht="33.75">
      <c r="A3036" s="263" t="s">
        <v>626</v>
      </c>
      <c r="B3036" s="125" t="str">
        <f>+VLOOKUP(A3036,'[1]LISTA FILTRADO'!$A$2:$B$620,2,FALSE)</f>
        <v>Dirección General De Programación Y Operaciones Del Tesoro</v>
      </c>
      <c r="C3036" s="126">
        <v>42860</v>
      </c>
      <c r="D3036" s="126" t="s">
        <v>7049</v>
      </c>
      <c r="E3036" s="127" t="s">
        <v>3</v>
      </c>
      <c r="F3036" s="127">
        <v>1499070</v>
      </c>
      <c r="G3036" s="127"/>
      <c r="H3036" s="335" t="s">
        <v>7050</v>
      </c>
      <c r="I3036" s="128">
        <v>0</v>
      </c>
      <c r="J3036" s="128">
        <v>1000</v>
      </c>
      <c r="K3036" s="129">
        <f t="shared" si="47"/>
        <v>1000</v>
      </c>
      <c r="L3036" s="130" t="s">
        <v>1420</v>
      </c>
    </row>
    <row r="3037" spans="1:12" ht="33.75">
      <c r="A3037" s="263" t="s">
        <v>626</v>
      </c>
      <c r="B3037" s="125" t="str">
        <f>+VLOOKUP(A3037,'[1]LISTA FILTRADO'!$A$2:$B$620,2,FALSE)</f>
        <v>Dirección General De Programación Y Operaciones Del Tesoro</v>
      </c>
      <c r="C3037" s="126">
        <v>42860</v>
      </c>
      <c r="D3037" s="126" t="s">
        <v>7051</v>
      </c>
      <c r="E3037" s="127" t="s">
        <v>3</v>
      </c>
      <c r="F3037" s="127">
        <v>1499073</v>
      </c>
      <c r="G3037" s="127"/>
      <c r="H3037" s="335" t="s">
        <v>7052</v>
      </c>
      <c r="I3037" s="128">
        <v>0</v>
      </c>
      <c r="J3037" s="128">
        <v>260</v>
      </c>
      <c r="K3037" s="129">
        <f t="shared" si="47"/>
        <v>260</v>
      </c>
      <c r="L3037" s="130" t="s">
        <v>1420</v>
      </c>
    </row>
    <row r="3038" spans="1:12" ht="33.75">
      <c r="A3038" s="263" t="s">
        <v>626</v>
      </c>
      <c r="B3038" s="125" t="str">
        <f>+VLOOKUP(A3038,'[1]LISTA FILTRADO'!$A$2:$B$620,2,FALSE)</f>
        <v>Dirección General De Programación Y Operaciones Del Tesoro</v>
      </c>
      <c r="C3038" s="126">
        <v>42860</v>
      </c>
      <c r="D3038" s="126" t="s">
        <v>7053</v>
      </c>
      <c r="E3038" s="127" t="s">
        <v>3</v>
      </c>
      <c r="F3038" s="127">
        <v>1499080</v>
      </c>
      <c r="G3038" s="127"/>
      <c r="H3038" s="335" t="s">
        <v>7054</v>
      </c>
      <c r="I3038" s="128">
        <v>0</v>
      </c>
      <c r="J3038" s="128">
        <v>100.2</v>
      </c>
      <c r="K3038" s="129">
        <f t="shared" si="47"/>
        <v>100.2</v>
      </c>
      <c r="L3038" s="130" t="s">
        <v>1420</v>
      </c>
    </row>
    <row r="3039" spans="1:12" ht="33.75">
      <c r="A3039" s="263" t="s">
        <v>626</v>
      </c>
      <c r="B3039" s="125" t="str">
        <f>+VLOOKUP(A3039,'[1]LISTA FILTRADO'!$A$2:$B$620,2,FALSE)</f>
        <v>Dirección General De Programación Y Operaciones Del Tesoro</v>
      </c>
      <c r="C3039" s="126">
        <v>42860</v>
      </c>
      <c r="D3039" s="126" t="s">
        <v>7055</v>
      </c>
      <c r="E3039" s="127" t="s">
        <v>3</v>
      </c>
      <c r="F3039" s="127">
        <v>1499085</v>
      </c>
      <c r="G3039" s="127"/>
      <c r="H3039" s="335" t="s">
        <v>7056</v>
      </c>
      <c r="I3039" s="128">
        <v>0</v>
      </c>
      <c r="J3039" s="128">
        <v>1749.79</v>
      </c>
      <c r="K3039" s="129">
        <f t="shared" si="47"/>
        <v>1749.79</v>
      </c>
      <c r="L3039" s="130" t="s">
        <v>1420</v>
      </c>
    </row>
    <row r="3040" spans="1:12" ht="33.75">
      <c r="A3040" s="263" t="s">
        <v>626</v>
      </c>
      <c r="B3040" s="125" t="str">
        <f>+VLOOKUP(A3040,'[1]LISTA FILTRADO'!$A$2:$B$620,2,FALSE)</f>
        <v>Dirección General De Programación Y Operaciones Del Tesoro</v>
      </c>
      <c r="C3040" s="126">
        <v>42860</v>
      </c>
      <c r="D3040" s="126" t="s">
        <v>7057</v>
      </c>
      <c r="E3040" s="127" t="s">
        <v>3</v>
      </c>
      <c r="F3040" s="127">
        <v>1499101</v>
      </c>
      <c r="G3040" s="127"/>
      <c r="H3040" s="335" t="s">
        <v>3131</v>
      </c>
      <c r="I3040" s="128">
        <v>0</v>
      </c>
      <c r="J3040" s="128">
        <v>1018</v>
      </c>
      <c r="K3040" s="129">
        <f t="shared" si="47"/>
        <v>1018</v>
      </c>
      <c r="L3040" s="130" t="s">
        <v>1420</v>
      </c>
    </row>
    <row r="3041" spans="1:12" ht="22.5">
      <c r="A3041" s="263">
        <v>283</v>
      </c>
      <c r="B3041" s="125" t="str">
        <f>+VLOOKUP(A3041,'[1]LISTA FILTRADO'!$A$2:$B$620,2,FALSE)</f>
        <v>Aduana Nacional</v>
      </c>
      <c r="C3041" s="126">
        <v>42860</v>
      </c>
      <c r="D3041" s="126" t="s">
        <v>7058</v>
      </c>
      <c r="E3041" s="127" t="s">
        <v>3</v>
      </c>
      <c r="F3041" s="127">
        <v>1499103</v>
      </c>
      <c r="G3041" s="127"/>
      <c r="H3041" s="335" t="s">
        <v>7059</v>
      </c>
      <c r="I3041" s="128">
        <v>0</v>
      </c>
      <c r="J3041" s="128">
        <v>782</v>
      </c>
      <c r="K3041" s="129">
        <f t="shared" si="47"/>
        <v>782</v>
      </c>
      <c r="L3041" s="130" t="s">
        <v>1420</v>
      </c>
    </row>
    <row r="3042" spans="1:12" ht="33.75">
      <c r="A3042" s="263" t="s">
        <v>626</v>
      </c>
      <c r="B3042" s="125" t="str">
        <f>+VLOOKUP(A3042,'[1]LISTA FILTRADO'!$A$2:$B$620,2,FALSE)</f>
        <v>Dirección General De Programación Y Operaciones Del Tesoro</v>
      </c>
      <c r="C3042" s="126">
        <v>42860</v>
      </c>
      <c r="D3042" s="126" t="s">
        <v>7060</v>
      </c>
      <c r="E3042" s="127" t="s">
        <v>3</v>
      </c>
      <c r="F3042" s="127">
        <v>1499122</v>
      </c>
      <c r="G3042" s="127"/>
      <c r="H3042" s="335" t="s">
        <v>7061</v>
      </c>
      <c r="I3042" s="128">
        <v>0</v>
      </c>
      <c r="J3042" s="128">
        <v>20000</v>
      </c>
      <c r="K3042" s="129">
        <f t="shared" si="47"/>
        <v>20000</v>
      </c>
      <c r="L3042" s="130" t="s">
        <v>1420</v>
      </c>
    </row>
    <row r="3043" spans="1:12" ht="33.75">
      <c r="A3043" s="263" t="s">
        <v>626</v>
      </c>
      <c r="B3043" s="125" t="str">
        <f>+VLOOKUP(A3043,'[1]LISTA FILTRADO'!$A$2:$B$620,2,FALSE)</f>
        <v>Dirección General De Programación Y Operaciones Del Tesoro</v>
      </c>
      <c r="C3043" s="126">
        <v>42860</v>
      </c>
      <c r="D3043" s="126" t="s">
        <v>7062</v>
      </c>
      <c r="E3043" s="127" t="s">
        <v>3</v>
      </c>
      <c r="F3043" s="127">
        <v>1499125</v>
      </c>
      <c r="G3043" s="127"/>
      <c r="H3043" s="335" t="s">
        <v>7063</v>
      </c>
      <c r="I3043" s="128">
        <v>0</v>
      </c>
      <c r="J3043" s="128">
        <v>302.95999999999998</v>
      </c>
      <c r="K3043" s="129">
        <f t="shared" si="47"/>
        <v>302.95999999999998</v>
      </c>
      <c r="L3043" s="130" t="s">
        <v>1420</v>
      </c>
    </row>
    <row r="3044" spans="1:12" ht="33.75">
      <c r="A3044" s="263">
        <v>48</v>
      </c>
      <c r="B3044" s="125" t="str">
        <f>+VLOOKUP(A3044,'[1]LISTA FILTRADO'!$A$2:$B$620,2,FALSE)</f>
        <v>Ministerio De Deportes</v>
      </c>
      <c r="C3044" s="126">
        <v>42860</v>
      </c>
      <c r="D3044" s="126" t="s">
        <v>7064</v>
      </c>
      <c r="E3044" s="127" t="s">
        <v>3</v>
      </c>
      <c r="F3044" s="127">
        <v>1499167</v>
      </c>
      <c r="G3044" s="127"/>
      <c r="H3044" s="335" t="s">
        <v>7065</v>
      </c>
      <c r="I3044" s="128">
        <v>0</v>
      </c>
      <c r="J3044" s="128">
        <v>1618.5</v>
      </c>
      <c r="K3044" s="129">
        <f t="shared" si="47"/>
        <v>1618.5</v>
      </c>
      <c r="L3044" s="130" t="s">
        <v>1420</v>
      </c>
    </row>
    <row r="3045" spans="1:12" ht="22.5">
      <c r="A3045" s="263">
        <v>342</v>
      </c>
      <c r="B3045" s="125" t="str">
        <f>+VLOOKUP(A3045,'[1]LISTA FILTRADO'!$A$2:$B$620,2,FALSE)</f>
        <v>Agencia Estatal De Vivienda</v>
      </c>
      <c r="C3045" s="126">
        <v>42863</v>
      </c>
      <c r="D3045" s="126" t="s">
        <v>7066</v>
      </c>
      <c r="E3045" s="127" t="s">
        <v>3</v>
      </c>
      <c r="F3045" s="127">
        <v>1499364</v>
      </c>
      <c r="G3045" s="127"/>
      <c r="H3045" s="335" t="s">
        <v>7067</v>
      </c>
      <c r="I3045" s="128">
        <v>0</v>
      </c>
      <c r="J3045" s="219">
        <v>7.0000000000000007E-2</v>
      </c>
      <c r="K3045" s="129">
        <f t="shared" si="47"/>
        <v>7.0000000000000007E-2</v>
      </c>
      <c r="L3045" s="130" t="s">
        <v>4099</v>
      </c>
    </row>
    <row r="3046" spans="1:12" ht="33.75">
      <c r="A3046" s="263" t="s">
        <v>626</v>
      </c>
      <c r="B3046" s="125" t="str">
        <f>+VLOOKUP(A3046,'[1]LISTA FILTRADO'!$A$2:$B$620,2,FALSE)</f>
        <v>Dirección General De Programación Y Operaciones Del Tesoro</v>
      </c>
      <c r="C3046" s="126">
        <v>42863</v>
      </c>
      <c r="D3046" s="126" t="s">
        <v>7068</v>
      </c>
      <c r="E3046" s="127" t="s">
        <v>3</v>
      </c>
      <c r="F3046" s="127">
        <v>1499420</v>
      </c>
      <c r="G3046" s="127"/>
      <c r="H3046" s="335" t="s">
        <v>7069</v>
      </c>
      <c r="I3046" s="128">
        <v>0</v>
      </c>
      <c r="J3046" s="128">
        <v>11803.85</v>
      </c>
      <c r="K3046" s="129">
        <f t="shared" si="47"/>
        <v>11803.85</v>
      </c>
      <c r="L3046" s="130" t="s">
        <v>1420</v>
      </c>
    </row>
    <row r="3047" spans="1:12" ht="33.75">
      <c r="A3047" s="263">
        <v>163</v>
      </c>
      <c r="B3047" s="125" t="str">
        <f>+VLOOKUP(A3047,'[1]LISTA FILTRADO'!$A$2:$B$620,2,FALSE)</f>
        <v>Agencia Nacional De Hidrocarburos</v>
      </c>
      <c r="C3047" s="126">
        <v>42863</v>
      </c>
      <c r="D3047" s="126" t="s">
        <v>7070</v>
      </c>
      <c r="E3047" s="127" t="s">
        <v>3</v>
      </c>
      <c r="F3047" s="127">
        <v>1499421</v>
      </c>
      <c r="G3047" s="127"/>
      <c r="H3047" s="335" t="s">
        <v>7071</v>
      </c>
      <c r="I3047" s="128">
        <v>0</v>
      </c>
      <c r="J3047" s="128">
        <v>315.33</v>
      </c>
      <c r="K3047" s="129">
        <f t="shared" si="47"/>
        <v>315.33</v>
      </c>
      <c r="L3047" s="130" t="s">
        <v>1420</v>
      </c>
    </row>
    <row r="3048" spans="1:12" ht="22.5">
      <c r="A3048" s="263">
        <v>86</v>
      </c>
      <c r="B3048" s="125" t="str">
        <f>+VLOOKUP(A3048,'[1]LISTA FILTRADO'!$A$2:$B$620,2,FALSE)</f>
        <v>Ministerio De Medio Ambiente Y Agua</v>
      </c>
      <c r="C3048" s="126">
        <v>42863</v>
      </c>
      <c r="D3048" s="126" t="s">
        <v>7072</v>
      </c>
      <c r="E3048" s="127" t="s">
        <v>3</v>
      </c>
      <c r="F3048" s="127">
        <v>1499449</v>
      </c>
      <c r="G3048" s="127"/>
      <c r="H3048" s="335" t="s">
        <v>7073</v>
      </c>
      <c r="I3048" s="128">
        <v>0</v>
      </c>
      <c r="J3048" s="128">
        <v>22230.97</v>
      </c>
      <c r="K3048" s="129">
        <f t="shared" si="47"/>
        <v>22230.97</v>
      </c>
      <c r="L3048" s="130" t="s">
        <v>1420</v>
      </c>
    </row>
    <row r="3049" spans="1:12" ht="33.75">
      <c r="A3049" s="334">
        <v>292</v>
      </c>
      <c r="B3049" s="125" t="str">
        <f>+VLOOKUP(A3049,'[1]LISTA FILTRADO'!$A$2:$B$620,2,FALSE)</f>
        <v>Vías Bolivia</v>
      </c>
      <c r="C3049" s="126">
        <v>42863</v>
      </c>
      <c r="D3049" s="126" t="s">
        <v>7074</v>
      </c>
      <c r="E3049" s="127" t="s">
        <v>3</v>
      </c>
      <c r="F3049" s="127">
        <v>1499460</v>
      </c>
      <c r="G3049" s="127"/>
      <c r="H3049" s="335" t="s">
        <v>7075</v>
      </c>
      <c r="I3049" s="128">
        <v>0</v>
      </c>
      <c r="J3049" s="128">
        <v>7.61</v>
      </c>
      <c r="K3049" s="129">
        <f t="shared" si="47"/>
        <v>7.61</v>
      </c>
      <c r="L3049" s="130" t="s">
        <v>1420</v>
      </c>
    </row>
    <row r="3050" spans="1:12" ht="22.5">
      <c r="A3050" s="334">
        <v>292</v>
      </c>
      <c r="B3050" s="125" t="str">
        <f>+VLOOKUP(A3050,'[1]LISTA FILTRADO'!$A$2:$B$620,2,FALSE)</f>
        <v>Vías Bolivia</v>
      </c>
      <c r="C3050" s="126">
        <v>42863</v>
      </c>
      <c r="D3050" s="126" t="s">
        <v>7076</v>
      </c>
      <c r="E3050" s="127" t="s">
        <v>3</v>
      </c>
      <c r="F3050" s="127">
        <v>1499461</v>
      </c>
      <c r="G3050" s="127"/>
      <c r="H3050" s="335" t="s">
        <v>7077</v>
      </c>
      <c r="I3050" s="128">
        <v>0</v>
      </c>
      <c r="J3050" s="128">
        <v>20.97</v>
      </c>
      <c r="K3050" s="129">
        <f t="shared" si="47"/>
        <v>20.97</v>
      </c>
      <c r="L3050" s="130" t="s">
        <v>1420</v>
      </c>
    </row>
    <row r="3051" spans="1:12" ht="33.75">
      <c r="A3051" s="263">
        <v>292</v>
      </c>
      <c r="B3051" s="125" t="str">
        <f>+VLOOKUP(A3051,'[1]LISTA FILTRADO'!$A$2:$B$620,2,FALSE)</f>
        <v>Vías Bolivia</v>
      </c>
      <c r="C3051" s="126">
        <v>42863</v>
      </c>
      <c r="D3051" s="126" t="s">
        <v>7078</v>
      </c>
      <c r="E3051" s="127" t="s">
        <v>3</v>
      </c>
      <c r="F3051" s="127">
        <v>1499462</v>
      </c>
      <c r="G3051" s="127"/>
      <c r="H3051" s="335" t="s">
        <v>7079</v>
      </c>
      <c r="I3051" s="128">
        <v>0</v>
      </c>
      <c r="J3051" s="128">
        <v>1243.22</v>
      </c>
      <c r="K3051" s="129">
        <f t="shared" si="47"/>
        <v>1243.22</v>
      </c>
      <c r="L3051" s="130" t="s">
        <v>1420</v>
      </c>
    </row>
    <row r="3052" spans="1:12" ht="33.75">
      <c r="A3052" s="263" t="s">
        <v>626</v>
      </c>
      <c r="B3052" s="125" t="str">
        <f>+VLOOKUP(A3052,'[1]LISTA FILTRADO'!$A$2:$B$620,2,FALSE)</f>
        <v>Dirección General De Programación Y Operaciones Del Tesoro</v>
      </c>
      <c r="C3052" s="126">
        <v>42863</v>
      </c>
      <c r="D3052" s="126" t="s">
        <v>7080</v>
      </c>
      <c r="E3052" s="127" t="s">
        <v>3</v>
      </c>
      <c r="F3052" s="127">
        <v>1499331</v>
      </c>
      <c r="G3052" s="127"/>
      <c r="H3052" s="335" t="s">
        <v>7081</v>
      </c>
      <c r="I3052" s="128">
        <v>0</v>
      </c>
      <c r="J3052" s="128">
        <v>2976.59</v>
      </c>
      <c r="K3052" s="129">
        <f t="shared" si="47"/>
        <v>2976.59</v>
      </c>
      <c r="L3052" s="130" t="s">
        <v>1420</v>
      </c>
    </row>
    <row r="3053" spans="1:12" ht="33.75">
      <c r="A3053" s="263" t="s">
        <v>626</v>
      </c>
      <c r="B3053" s="125" t="str">
        <f>+VLOOKUP(A3053,'[1]LISTA FILTRADO'!$A$2:$B$620,2,FALSE)</f>
        <v>Dirección General De Programación Y Operaciones Del Tesoro</v>
      </c>
      <c r="C3053" s="126">
        <v>42863</v>
      </c>
      <c r="D3053" s="126" t="s">
        <v>7082</v>
      </c>
      <c r="E3053" s="127" t="s">
        <v>3</v>
      </c>
      <c r="F3053" s="127">
        <v>1499332</v>
      </c>
      <c r="G3053" s="127"/>
      <c r="H3053" s="335" t="s">
        <v>7083</v>
      </c>
      <c r="I3053" s="128">
        <v>0</v>
      </c>
      <c r="J3053" s="128">
        <v>3464.34</v>
      </c>
      <c r="K3053" s="129">
        <f t="shared" si="47"/>
        <v>3464.34</v>
      </c>
      <c r="L3053" s="130" t="s">
        <v>1420</v>
      </c>
    </row>
    <row r="3054" spans="1:12" ht="33.75">
      <c r="A3054" s="263" t="s">
        <v>626</v>
      </c>
      <c r="B3054" s="125" t="str">
        <f>+VLOOKUP(A3054,'[1]LISTA FILTRADO'!$A$2:$B$620,2,FALSE)</f>
        <v>Dirección General De Programación Y Operaciones Del Tesoro</v>
      </c>
      <c r="C3054" s="126">
        <v>42863</v>
      </c>
      <c r="D3054" s="126" t="s">
        <v>7084</v>
      </c>
      <c r="E3054" s="127" t="s">
        <v>3</v>
      </c>
      <c r="F3054" s="127">
        <v>1499342</v>
      </c>
      <c r="G3054" s="127"/>
      <c r="H3054" s="335" t="s">
        <v>4041</v>
      </c>
      <c r="I3054" s="128">
        <v>0</v>
      </c>
      <c r="J3054" s="128">
        <v>1016</v>
      </c>
      <c r="K3054" s="129">
        <f t="shared" si="47"/>
        <v>1016</v>
      </c>
      <c r="L3054" s="130" t="s">
        <v>1420</v>
      </c>
    </row>
    <row r="3055" spans="1:12" ht="33.75">
      <c r="A3055" s="263" t="s">
        <v>626</v>
      </c>
      <c r="B3055" s="125" t="str">
        <f>+VLOOKUP(A3055,'[1]LISTA FILTRADO'!$A$2:$B$620,2,FALSE)</f>
        <v>Dirección General De Programación Y Operaciones Del Tesoro</v>
      </c>
      <c r="C3055" s="126">
        <v>42863</v>
      </c>
      <c r="D3055" s="126" t="s">
        <v>7085</v>
      </c>
      <c r="E3055" s="127" t="s">
        <v>3</v>
      </c>
      <c r="F3055" s="127">
        <v>1499350</v>
      </c>
      <c r="G3055" s="127"/>
      <c r="H3055" s="335" t="s">
        <v>7086</v>
      </c>
      <c r="I3055" s="128">
        <v>0</v>
      </c>
      <c r="J3055" s="128">
        <v>217.03</v>
      </c>
      <c r="K3055" s="129">
        <f t="shared" si="47"/>
        <v>217.03</v>
      </c>
      <c r="L3055" s="130" t="s">
        <v>1420</v>
      </c>
    </row>
    <row r="3056" spans="1:12" ht="22.5">
      <c r="A3056" s="263">
        <v>70</v>
      </c>
      <c r="B3056" s="125" t="str">
        <f>+VLOOKUP(A3056,'[1]LISTA FILTRADO'!$A$2:$B$620,2,FALSE)</f>
        <v>Ministerio De Trabajo, Empleo Y Previsión Social</v>
      </c>
      <c r="C3056" s="126">
        <v>42863</v>
      </c>
      <c r="D3056" s="126" t="s">
        <v>7087</v>
      </c>
      <c r="E3056" s="127" t="s">
        <v>3</v>
      </c>
      <c r="F3056" s="127">
        <v>1499400</v>
      </c>
      <c r="G3056" s="127"/>
      <c r="H3056" s="335" t="s">
        <v>7088</v>
      </c>
      <c r="I3056" s="128">
        <v>0</v>
      </c>
      <c r="J3056" s="128">
        <v>856.74</v>
      </c>
      <c r="K3056" s="129">
        <f t="shared" si="47"/>
        <v>856.74</v>
      </c>
      <c r="L3056" s="130" t="s">
        <v>1420</v>
      </c>
    </row>
    <row r="3057" spans="1:12" ht="22.5">
      <c r="A3057" s="334">
        <v>70</v>
      </c>
      <c r="B3057" s="125" t="str">
        <f>+VLOOKUP(A3057,'[1]LISTA FILTRADO'!$A$2:$B$620,2,FALSE)</f>
        <v>Ministerio De Trabajo, Empleo Y Previsión Social</v>
      </c>
      <c r="C3057" s="126">
        <v>42863</v>
      </c>
      <c r="D3057" s="126" t="s">
        <v>7089</v>
      </c>
      <c r="E3057" s="127" t="s">
        <v>3</v>
      </c>
      <c r="F3057" s="127">
        <v>1499403</v>
      </c>
      <c r="G3057" s="127"/>
      <c r="H3057" s="335" t="s">
        <v>7088</v>
      </c>
      <c r="I3057" s="128">
        <v>0</v>
      </c>
      <c r="J3057" s="128">
        <v>762.1</v>
      </c>
      <c r="K3057" s="129">
        <f t="shared" si="47"/>
        <v>762.1</v>
      </c>
      <c r="L3057" s="130" t="s">
        <v>1420</v>
      </c>
    </row>
    <row r="3058" spans="1:12" ht="33.75">
      <c r="A3058" s="263" t="s">
        <v>626</v>
      </c>
      <c r="B3058" s="125" t="str">
        <f>+VLOOKUP(A3058,'[1]LISTA FILTRADO'!$A$2:$B$620,2,FALSE)</f>
        <v>Dirección General De Programación Y Operaciones Del Tesoro</v>
      </c>
      <c r="C3058" s="126">
        <v>42863</v>
      </c>
      <c r="D3058" s="126" t="s">
        <v>7090</v>
      </c>
      <c r="E3058" s="127" t="s">
        <v>3</v>
      </c>
      <c r="F3058" s="127">
        <v>1499405</v>
      </c>
      <c r="G3058" s="127"/>
      <c r="H3058" s="335" t="s">
        <v>7091</v>
      </c>
      <c r="I3058" s="128">
        <v>0</v>
      </c>
      <c r="J3058" s="128">
        <v>50000</v>
      </c>
      <c r="K3058" s="129">
        <f t="shared" si="47"/>
        <v>50000</v>
      </c>
      <c r="L3058" s="130" t="s">
        <v>1420</v>
      </c>
    </row>
    <row r="3059" spans="1:12" ht="22.5">
      <c r="A3059" s="263">
        <v>526</v>
      </c>
      <c r="B3059" s="125" t="str">
        <f>+VLOOKUP(A3059,'[1]LISTA FILTRADO'!$A$2:$B$620,2,FALSE)</f>
        <v>Bolivia Tv</v>
      </c>
      <c r="C3059" s="126">
        <v>42863</v>
      </c>
      <c r="D3059" s="126" t="s">
        <v>7092</v>
      </c>
      <c r="E3059" s="127" t="s">
        <v>3</v>
      </c>
      <c r="F3059" s="127">
        <v>1499439</v>
      </c>
      <c r="G3059" s="127"/>
      <c r="H3059" s="335" t="s">
        <v>6624</v>
      </c>
      <c r="I3059" s="128">
        <v>0</v>
      </c>
      <c r="J3059" s="128">
        <v>76</v>
      </c>
      <c r="K3059" s="129">
        <f t="shared" si="47"/>
        <v>76</v>
      </c>
      <c r="L3059" s="130" t="s">
        <v>1420</v>
      </c>
    </row>
    <row r="3060" spans="1:12" ht="33.75">
      <c r="A3060" s="263" t="s">
        <v>626</v>
      </c>
      <c r="B3060" s="125" t="str">
        <f>+VLOOKUP(A3060,'[1]LISTA FILTRADO'!$A$2:$B$620,2,FALSE)</f>
        <v>Dirección General De Programación Y Operaciones Del Tesoro</v>
      </c>
      <c r="C3060" s="126">
        <v>42863</v>
      </c>
      <c r="D3060" s="126" t="s">
        <v>7093</v>
      </c>
      <c r="E3060" s="127" t="s">
        <v>3</v>
      </c>
      <c r="F3060" s="127">
        <v>1499453</v>
      </c>
      <c r="G3060" s="127"/>
      <c r="H3060" s="335" t="s">
        <v>7094</v>
      </c>
      <c r="I3060" s="128">
        <v>0</v>
      </c>
      <c r="J3060" s="128">
        <v>450</v>
      </c>
      <c r="K3060" s="129">
        <f t="shared" si="47"/>
        <v>450</v>
      </c>
      <c r="L3060" s="130" t="s">
        <v>1420</v>
      </c>
    </row>
    <row r="3061" spans="1:12" ht="33.75">
      <c r="A3061" s="263" t="s">
        <v>626</v>
      </c>
      <c r="B3061" s="125" t="str">
        <f>+VLOOKUP(A3061,'[1]LISTA FILTRADO'!$A$2:$B$620,2,FALSE)</f>
        <v>Dirección General De Programación Y Operaciones Del Tesoro</v>
      </c>
      <c r="C3061" s="126">
        <v>42863</v>
      </c>
      <c r="D3061" s="126" t="s">
        <v>7095</v>
      </c>
      <c r="E3061" s="127" t="s">
        <v>3</v>
      </c>
      <c r="F3061" s="127">
        <v>1499455</v>
      </c>
      <c r="G3061" s="127"/>
      <c r="H3061" s="335" t="s">
        <v>7096</v>
      </c>
      <c r="I3061" s="128">
        <v>0</v>
      </c>
      <c r="J3061" s="128">
        <v>97</v>
      </c>
      <c r="K3061" s="129">
        <f t="shared" si="47"/>
        <v>97</v>
      </c>
      <c r="L3061" s="130" t="s">
        <v>1420</v>
      </c>
    </row>
    <row r="3062" spans="1:12" ht="33.75">
      <c r="A3062" s="263" t="s">
        <v>626</v>
      </c>
      <c r="B3062" s="125" t="str">
        <f>+VLOOKUP(A3062,'[1]LISTA FILTRADO'!$A$2:$B$620,2,FALSE)</f>
        <v>Dirección General De Programación Y Operaciones Del Tesoro</v>
      </c>
      <c r="C3062" s="126">
        <v>42863</v>
      </c>
      <c r="D3062" s="126" t="s">
        <v>7097</v>
      </c>
      <c r="E3062" s="127" t="s">
        <v>3</v>
      </c>
      <c r="F3062" s="127">
        <v>1499456</v>
      </c>
      <c r="G3062" s="127"/>
      <c r="H3062" s="335" t="s">
        <v>7098</v>
      </c>
      <c r="I3062" s="128">
        <v>0</v>
      </c>
      <c r="J3062" s="128">
        <v>97</v>
      </c>
      <c r="K3062" s="129">
        <f t="shared" si="47"/>
        <v>97</v>
      </c>
      <c r="L3062" s="130" t="s">
        <v>1420</v>
      </c>
    </row>
    <row r="3063" spans="1:12" ht="33.75">
      <c r="A3063" s="263" t="s">
        <v>626</v>
      </c>
      <c r="B3063" s="125" t="str">
        <f>+VLOOKUP(A3063,'[1]LISTA FILTRADO'!$A$2:$B$620,2,FALSE)</f>
        <v>Dirección General De Programación Y Operaciones Del Tesoro</v>
      </c>
      <c r="C3063" s="126">
        <v>42863</v>
      </c>
      <c r="D3063" s="126" t="s">
        <v>7099</v>
      </c>
      <c r="E3063" s="127" t="s">
        <v>3</v>
      </c>
      <c r="F3063" s="127">
        <v>1499457</v>
      </c>
      <c r="G3063" s="127"/>
      <c r="H3063" s="335" t="s">
        <v>7100</v>
      </c>
      <c r="I3063" s="128">
        <v>0</v>
      </c>
      <c r="J3063" s="128">
        <v>17</v>
      </c>
      <c r="K3063" s="129">
        <f t="shared" si="47"/>
        <v>17</v>
      </c>
      <c r="L3063" s="130" t="s">
        <v>1420</v>
      </c>
    </row>
    <row r="3064" spans="1:12" ht="33.75">
      <c r="A3064" s="263" t="s">
        <v>626</v>
      </c>
      <c r="B3064" s="125" t="str">
        <f>+VLOOKUP(A3064,'[1]LISTA FILTRADO'!$A$2:$B$620,2,FALSE)</f>
        <v>Dirección General De Programación Y Operaciones Del Tesoro</v>
      </c>
      <c r="C3064" s="126">
        <v>42863</v>
      </c>
      <c r="D3064" s="126" t="s">
        <v>7101</v>
      </c>
      <c r="E3064" s="127" t="s">
        <v>3</v>
      </c>
      <c r="F3064" s="127">
        <v>1499459</v>
      </c>
      <c r="G3064" s="127"/>
      <c r="H3064" s="335" t="s">
        <v>7102</v>
      </c>
      <c r="I3064" s="128">
        <v>0</v>
      </c>
      <c r="J3064" s="128">
        <v>47</v>
      </c>
      <c r="K3064" s="129">
        <f t="shared" si="47"/>
        <v>47</v>
      </c>
      <c r="L3064" s="130" t="s">
        <v>1420</v>
      </c>
    </row>
    <row r="3065" spans="1:12" ht="33.75">
      <c r="A3065" s="263" t="s">
        <v>626</v>
      </c>
      <c r="B3065" s="125" t="str">
        <f>+VLOOKUP(A3065,'[1]LISTA FILTRADO'!$A$2:$B$620,2,FALSE)</f>
        <v>Dirección General De Programación Y Operaciones Del Tesoro</v>
      </c>
      <c r="C3065" s="126">
        <v>42863</v>
      </c>
      <c r="D3065" s="126" t="s">
        <v>7103</v>
      </c>
      <c r="E3065" s="127" t="s">
        <v>3</v>
      </c>
      <c r="F3065" s="127">
        <v>1499496</v>
      </c>
      <c r="G3065" s="127"/>
      <c r="H3065" s="335" t="s">
        <v>1349</v>
      </c>
      <c r="I3065" s="128">
        <v>0</v>
      </c>
      <c r="J3065" s="128">
        <v>1500</v>
      </c>
      <c r="K3065" s="129">
        <f t="shared" si="47"/>
        <v>1500</v>
      </c>
      <c r="L3065" s="130" t="s">
        <v>1420</v>
      </c>
    </row>
    <row r="3066" spans="1:12" ht="33.75">
      <c r="A3066" s="263" t="s">
        <v>626</v>
      </c>
      <c r="B3066" s="125" t="str">
        <f>+VLOOKUP(A3066,'[1]LISTA FILTRADO'!$A$2:$B$620,2,FALSE)</f>
        <v>Dirección General De Programación Y Operaciones Del Tesoro</v>
      </c>
      <c r="C3066" s="126">
        <v>42863</v>
      </c>
      <c r="D3066" s="126" t="s">
        <v>7104</v>
      </c>
      <c r="E3066" s="127" t="s">
        <v>3</v>
      </c>
      <c r="F3066" s="127">
        <v>1499515</v>
      </c>
      <c r="G3066" s="127"/>
      <c r="H3066" s="335" t="s">
        <v>6493</v>
      </c>
      <c r="I3066" s="128">
        <v>0</v>
      </c>
      <c r="J3066" s="128">
        <v>3400</v>
      </c>
      <c r="K3066" s="129">
        <f t="shared" si="47"/>
        <v>3400</v>
      </c>
      <c r="L3066" s="130" t="s">
        <v>1420</v>
      </c>
    </row>
    <row r="3067" spans="1:12" ht="22.5">
      <c r="A3067" s="334">
        <v>16</v>
      </c>
      <c r="B3067" s="125" t="str">
        <f>+VLOOKUP(A3067,'[1]LISTA FILTRADO'!$A$2:$B$620,2,FALSE)</f>
        <v>Ministerio De Educación</v>
      </c>
      <c r="C3067" s="126">
        <v>42863</v>
      </c>
      <c r="D3067" s="126" t="s">
        <v>7105</v>
      </c>
      <c r="E3067" s="127" t="s">
        <v>3</v>
      </c>
      <c r="F3067" s="127">
        <v>1499516</v>
      </c>
      <c r="G3067" s="127"/>
      <c r="H3067" s="335" t="s">
        <v>7106</v>
      </c>
      <c r="I3067" s="128">
        <v>0</v>
      </c>
      <c r="J3067" s="128">
        <v>5699</v>
      </c>
      <c r="K3067" s="129">
        <f t="shared" si="47"/>
        <v>5699</v>
      </c>
      <c r="L3067" s="130" t="s">
        <v>1420</v>
      </c>
    </row>
    <row r="3068" spans="1:12" ht="33.75">
      <c r="A3068" s="263" t="s">
        <v>626</v>
      </c>
      <c r="B3068" s="125" t="str">
        <f>+VLOOKUP(A3068,'[1]LISTA FILTRADO'!$A$2:$B$620,2,FALSE)</f>
        <v>Dirección General De Programación Y Operaciones Del Tesoro</v>
      </c>
      <c r="C3068" s="126">
        <v>42863</v>
      </c>
      <c r="D3068" s="126" t="s">
        <v>7107</v>
      </c>
      <c r="E3068" s="127" t="s">
        <v>3</v>
      </c>
      <c r="F3068" s="127">
        <v>1499532</v>
      </c>
      <c r="G3068" s="127"/>
      <c r="H3068" s="335" t="s">
        <v>7108</v>
      </c>
      <c r="I3068" s="128">
        <v>0</v>
      </c>
      <c r="J3068" s="128">
        <v>96.46</v>
      </c>
      <c r="K3068" s="129">
        <f t="shared" si="47"/>
        <v>96.46</v>
      </c>
      <c r="L3068" s="130" t="s">
        <v>1420</v>
      </c>
    </row>
    <row r="3069" spans="1:12" ht="33.75">
      <c r="A3069" s="263" t="s">
        <v>626</v>
      </c>
      <c r="B3069" s="125" t="str">
        <f>+VLOOKUP(A3069,'[1]LISTA FILTRADO'!$A$2:$B$620,2,FALSE)</f>
        <v>Dirección General De Programación Y Operaciones Del Tesoro</v>
      </c>
      <c r="C3069" s="126">
        <v>42863</v>
      </c>
      <c r="D3069" s="126" t="s">
        <v>7109</v>
      </c>
      <c r="E3069" s="127" t="s">
        <v>3</v>
      </c>
      <c r="F3069" s="127">
        <v>1499533</v>
      </c>
      <c r="G3069" s="127"/>
      <c r="H3069" s="335" t="s">
        <v>7110</v>
      </c>
      <c r="I3069" s="128">
        <v>0</v>
      </c>
      <c r="J3069" s="128">
        <v>115.44</v>
      </c>
      <c r="K3069" s="129">
        <f t="shared" si="47"/>
        <v>115.44</v>
      </c>
      <c r="L3069" s="130" t="s">
        <v>1420</v>
      </c>
    </row>
    <row r="3070" spans="1:12" ht="22.5">
      <c r="A3070" s="263">
        <v>203</v>
      </c>
      <c r="B3070" s="125" t="str">
        <f>+VLOOKUP(A3070,'[1]LISTA FILTRADO'!$A$2:$B$620,2,FALSE)</f>
        <v>Autoridad De Supervisión Del Sistema Financiero</v>
      </c>
      <c r="C3070" s="126">
        <v>42863</v>
      </c>
      <c r="D3070" s="126" t="s">
        <v>7111</v>
      </c>
      <c r="E3070" s="127" t="s">
        <v>3</v>
      </c>
      <c r="F3070" s="127">
        <v>1499539</v>
      </c>
      <c r="G3070" s="127"/>
      <c r="H3070" s="335" t="s">
        <v>7112</v>
      </c>
      <c r="I3070" s="128">
        <v>0</v>
      </c>
      <c r="J3070" s="128">
        <v>15</v>
      </c>
      <c r="K3070" s="129">
        <f t="shared" si="47"/>
        <v>15</v>
      </c>
      <c r="L3070" s="130" t="s">
        <v>1420</v>
      </c>
    </row>
    <row r="3071" spans="1:12" ht="33.75">
      <c r="A3071" s="263" t="s">
        <v>626</v>
      </c>
      <c r="B3071" s="125" t="str">
        <f>+VLOOKUP(A3071,'[1]LISTA FILTRADO'!$A$2:$B$620,2,FALSE)</f>
        <v>Dirección General De Programación Y Operaciones Del Tesoro</v>
      </c>
      <c r="C3071" s="126">
        <v>42863</v>
      </c>
      <c r="D3071" s="126" t="s">
        <v>7113</v>
      </c>
      <c r="E3071" s="127" t="s">
        <v>3</v>
      </c>
      <c r="F3071" s="127">
        <v>1499558</v>
      </c>
      <c r="G3071" s="127"/>
      <c r="H3071" s="335" t="s">
        <v>7114</v>
      </c>
      <c r="I3071" s="128">
        <v>0</v>
      </c>
      <c r="J3071" s="128">
        <v>5800.4</v>
      </c>
      <c r="K3071" s="129">
        <f t="shared" si="47"/>
        <v>5800.4</v>
      </c>
      <c r="L3071" s="130" t="s">
        <v>1420</v>
      </c>
    </row>
    <row r="3072" spans="1:12" ht="33.75">
      <c r="A3072" s="263" t="s">
        <v>626</v>
      </c>
      <c r="B3072" s="125" t="str">
        <f>+VLOOKUP(A3072,'[1]LISTA FILTRADO'!$A$2:$B$620,2,FALSE)</f>
        <v>Dirección General De Programación Y Operaciones Del Tesoro</v>
      </c>
      <c r="C3072" s="126">
        <v>42863</v>
      </c>
      <c r="D3072" s="126" t="s">
        <v>7115</v>
      </c>
      <c r="E3072" s="127" t="s">
        <v>3</v>
      </c>
      <c r="F3072" s="127">
        <v>1499562</v>
      </c>
      <c r="G3072" s="127"/>
      <c r="H3072" s="335" t="s">
        <v>7116</v>
      </c>
      <c r="I3072" s="128">
        <v>0</v>
      </c>
      <c r="J3072" s="128">
        <v>1968.57</v>
      </c>
      <c r="K3072" s="129">
        <f t="shared" si="47"/>
        <v>1968.57</v>
      </c>
      <c r="L3072" s="130" t="s">
        <v>1420</v>
      </c>
    </row>
    <row r="3073" spans="1:12" ht="33.75">
      <c r="A3073" s="334">
        <v>212</v>
      </c>
      <c r="B3073" s="125" t="str">
        <f>+VLOOKUP(A3073,'[1]LISTA FILTRADO'!$A$2:$B$620,2,FALSE)</f>
        <v>Instituto Nacional De Reforma Agraria</v>
      </c>
      <c r="C3073" s="126">
        <v>42864</v>
      </c>
      <c r="D3073" s="126" t="s">
        <v>7117</v>
      </c>
      <c r="E3073" s="127" t="s">
        <v>3</v>
      </c>
      <c r="F3073" s="127">
        <v>1499774</v>
      </c>
      <c r="G3073" s="127"/>
      <c r="H3073" s="335" t="s">
        <v>7118</v>
      </c>
      <c r="I3073" s="128">
        <v>0</v>
      </c>
      <c r="J3073" s="128">
        <v>78</v>
      </c>
      <c r="K3073" s="129">
        <f t="shared" si="47"/>
        <v>78</v>
      </c>
      <c r="L3073" s="130" t="s">
        <v>1420</v>
      </c>
    </row>
    <row r="3074" spans="1:12" ht="33.75">
      <c r="A3074" s="334" t="s">
        <v>626</v>
      </c>
      <c r="B3074" s="125" t="str">
        <f>+VLOOKUP(A3074,'[1]LISTA FILTRADO'!$A$2:$B$620,2,FALSE)</f>
        <v>Dirección General De Programación Y Operaciones Del Tesoro</v>
      </c>
      <c r="C3074" s="126">
        <v>42864</v>
      </c>
      <c r="D3074" s="126" t="s">
        <v>7119</v>
      </c>
      <c r="E3074" s="127" t="s">
        <v>3</v>
      </c>
      <c r="F3074" s="127">
        <v>1499807</v>
      </c>
      <c r="G3074" s="127"/>
      <c r="H3074" s="335" t="s">
        <v>7120</v>
      </c>
      <c r="I3074" s="128">
        <v>0</v>
      </c>
      <c r="J3074" s="128">
        <v>5846.02</v>
      </c>
      <c r="K3074" s="129">
        <f t="shared" si="47"/>
        <v>5846.02</v>
      </c>
      <c r="L3074" s="130" t="s">
        <v>1420</v>
      </c>
    </row>
    <row r="3075" spans="1:12" ht="33.75">
      <c r="A3075" s="334" t="s">
        <v>626</v>
      </c>
      <c r="B3075" s="125" t="str">
        <f>+VLOOKUP(A3075,'[1]LISTA FILTRADO'!$A$2:$B$620,2,FALSE)</f>
        <v>Dirección General De Programación Y Operaciones Del Tesoro</v>
      </c>
      <c r="C3075" s="126">
        <v>42864</v>
      </c>
      <c r="D3075" s="126" t="s">
        <v>7121</v>
      </c>
      <c r="E3075" s="127" t="s">
        <v>3</v>
      </c>
      <c r="F3075" s="127">
        <v>1499808</v>
      </c>
      <c r="G3075" s="127"/>
      <c r="H3075" s="335" t="s">
        <v>7122</v>
      </c>
      <c r="I3075" s="128">
        <v>0</v>
      </c>
      <c r="J3075" s="128">
        <v>97</v>
      </c>
      <c r="K3075" s="129">
        <f t="shared" si="47"/>
        <v>97</v>
      </c>
      <c r="L3075" s="130" t="s">
        <v>1420</v>
      </c>
    </row>
    <row r="3076" spans="1:12" ht="33.75">
      <c r="A3076" s="263">
        <v>30</v>
      </c>
      <c r="B3076" s="125" t="str">
        <f>+VLOOKUP(A3076,'[1]LISTA FILTRADO'!$A$2:$B$620,2,FALSE)</f>
        <v>Ministerio De Justicia</v>
      </c>
      <c r="C3076" s="126">
        <v>42864</v>
      </c>
      <c r="D3076" s="126" t="s">
        <v>7123</v>
      </c>
      <c r="E3076" s="127" t="s">
        <v>3</v>
      </c>
      <c r="F3076" s="127">
        <v>1499809</v>
      </c>
      <c r="G3076" s="127"/>
      <c r="H3076" s="335" t="s">
        <v>7124</v>
      </c>
      <c r="I3076" s="128">
        <v>0</v>
      </c>
      <c r="J3076" s="128">
        <v>53347.96</v>
      </c>
      <c r="K3076" s="129">
        <f t="shared" si="47"/>
        <v>53347.96</v>
      </c>
      <c r="L3076" s="130" t="s">
        <v>1420</v>
      </c>
    </row>
    <row r="3077" spans="1:12" ht="33.75">
      <c r="A3077" s="334" t="s">
        <v>626</v>
      </c>
      <c r="B3077" s="125" t="str">
        <f>+VLOOKUP(A3077,'[1]LISTA FILTRADO'!$A$2:$B$620,2,FALSE)</f>
        <v>Dirección General De Programación Y Operaciones Del Tesoro</v>
      </c>
      <c r="C3077" s="126">
        <v>42864</v>
      </c>
      <c r="D3077" s="126" t="s">
        <v>7125</v>
      </c>
      <c r="E3077" s="127" t="s">
        <v>3</v>
      </c>
      <c r="F3077" s="127">
        <v>1499810</v>
      </c>
      <c r="G3077" s="127"/>
      <c r="H3077" s="335" t="s">
        <v>7126</v>
      </c>
      <c r="I3077" s="128">
        <v>0</v>
      </c>
      <c r="J3077" s="128">
        <v>6765.15</v>
      </c>
      <c r="K3077" s="129">
        <f t="shared" si="47"/>
        <v>6765.15</v>
      </c>
      <c r="L3077" s="130" t="s">
        <v>1420</v>
      </c>
    </row>
    <row r="3078" spans="1:12" ht="33.75">
      <c r="A3078" s="263">
        <v>86</v>
      </c>
      <c r="B3078" s="125" t="str">
        <f>+VLOOKUP(A3078,'[1]LISTA FILTRADO'!$A$2:$B$620,2,FALSE)</f>
        <v>Ministerio De Medio Ambiente Y Agua</v>
      </c>
      <c r="C3078" s="126">
        <v>42864</v>
      </c>
      <c r="D3078" s="126" t="s">
        <v>7127</v>
      </c>
      <c r="E3078" s="127" t="s">
        <v>3</v>
      </c>
      <c r="F3078" s="127">
        <v>1499815</v>
      </c>
      <c r="G3078" s="127"/>
      <c r="H3078" s="335" t="s">
        <v>7128</v>
      </c>
      <c r="I3078" s="128">
        <v>0</v>
      </c>
      <c r="J3078" s="128">
        <v>193697</v>
      </c>
      <c r="K3078" s="129">
        <f t="shared" si="47"/>
        <v>193697</v>
      </c>
      <c r="L3078" s="130" t="s">
        <v>1420</v>
      </c>
    </row>
    <row r="3079" spans="1:12" ht="33.75">
      <c r="A3079" s="263">
        <v>16</v>
      </c>
      <c r="B3079" s="125" t="str">
        <f>+VLOOKUP(A3079,'[1]LISTA FILTRADO'!$A$2:$B$620,2,FALSE)</f>
        <v>Ministerio De Educación</v>
      </c>
      <c r="C3079" s="126">
        <v>42864</v>
      </c>
      <c r="D3079" s="126" t="s">
        <v>7129</v>
      </c>
      <c r="E3079" s="127" t="s">
        <v>3</v>
      </c>
      <c r="F3079" s="127">
        <v>1499829</v>
      </c>
      <c r="G3079" s="127"/>
      <c r="H3079" s="335" t="s">
        <v>7130</v>
      </c>
      <c r="I3079" s="128">
        <v>0</v>
      </c>
      <c r="J3079" s="128">
        <v>2727</v>
      </c>
      <c r="K3079" s="129">
        <f t="shared" si="47"/>
        <v>2727</v>
      </c>
      <c r="L3079" s="130" t="s">
        <v>1420</v>
      </c>
    </row>
    <row r="3080" spans="1:12" ht="33.75">
      <c r="A3080" s="334">
        <v>222</v>
      </c>
      <c r="B3080" s="125" t="str">
        <f>+VLOOKUP(A3080,'[1]LISTA FILTRADO'!$A$2:$B$620,2,FALSE)</f>
        <v>Instituto Nacional De Innovación Agropecuaria Y Forestal</v>
      </c>
      <c r="C3080" s="126">
        <v>42864</v>
      </c>
      <c r="D3080" s="126" t="s">
        <v>7131</v>
      </c>
      <c r="E3080" s="127" t="s">
        <v>3</v>
      </c>
      <c r="F3080" s="127">
        <v>1499890</v>
      </c>
      <c r="G3080" s="127"/>
      <c r="H3080" s="335" t="s">
        <v>7132</v>
      </c>
      <c r="I3080" s="128">
        <v>0</v>
      </c>
      <c r="J3080" s="128">
        <v>204712.73</v>
      </c>
      <c r="K3080" s="129">
        <f t="shared" si="47"/>
        <v>204712.73</v>
      </c>
      <c r="L3080" s="130" t="s">
        <v>1420</v>
      </c>
    </row>
    <row r="3081" spans="1:12" ht="33.75">
      <c r="A3081" s="263">
        <v>290</v>
      </c>
      <c r="B3081" s="125" t="str">
        <f>+VLOOKUP(A3081,'[1]LISTA FILTRADO'!$A$2:$B$620,2,FALSE)</f>
        <v>Servicio De Impuestos Nacionales</v>
      </c>
      <c r="C3081" s="126">
        <v>42864</v>
      </c>
      <c r="D3081" s="126" t="s">
        <v>7133</v>
      </c>
      <c r="E3081" s="127" t="s">
        <v>3</v>
      </c>
      <c r="F3081" s="127">
        <v>1499905</v>
      </c>
      <c r="G3081" s="127"/>
      <c r="H3081" s="335" t="s">
        <v>7134</v>
      </c>
      <c r="I3081" s="128">
        <v>0</v>
      </c>
      <c r="J3081" s="128">
        <v>42418.38</v>
      </c>
      <c r="K3081" s="129">
        <f t="shared" ref="K3081:K3144" si="48">+I3081+J3081</f>
        <v>42418.38</v>
      </c>
      <c r="L3081" s="130" t="s">
        <v>1420</v>
      </c>
    </row>
    <row r="3082" spans="1:12" ht="33.75">
      <c r="A3082" s="263">
        <v>290</v>
      </c>
      <c r="B3082" s="125" t="str">
        <f>+VLOOKUP(A3082,'[1]LISTA FILTRADO'!$A$2:$B$620,2,FALSE)</f>
        <v>Servicio De Impuestos Nacionales</v>
      </c>
      <c r="C3082" s="126">
        <v>42864</v>
      </c>
      <c r="D3082" s="126" t="s">
        <v>7135</v>
      </c>
      <c r="E3082" s="127" t="s">
        <v>3</v>
      </c>
      <c r="F3082" s="127">
        <v>1499909</v>
      </c>
      <c r="G3082" s="127"/>
      <c r="H3082" s="335" t="s">
        <v>7136</v>
      </c>
      <c r="I3082" s="128">
        <v>0</v>
      </c>
      <c r="J3082" s="128">
        <v>1317</v>
      </c>
      <c r="K3082" s="129">
        <f t="shared" si="48"/>
        <v>1317</v>
      </c>
      <c r="L3082" s="130" t="s">
        <v>1420</v>
      </c>
    </row>
    <row r="3083" spans="1:12" ht="22.5">
      <c r="A3083" s="334">
        <v>20</v>
      </c>
      <c r="B3083" s="125" t="str">
        <f>+VLOOKUP(A3083,'[1]LISTA FILTRADO'!$A$2:$B$620,2,FALSE)</f>
        <v>Ministerio De Defensa</v>
      </c>
      <c r="C3083" s="126">
        <v>42864</v>
      </c>
      <c r="D3083" s="126" t="s">
        <v>7137</v>
      </c>
      <c r="E3083" s="127" t="s">
        <v>3</v>
      </c>
      <c r="F3083" s="127">
        <v>1499793</v>
      </c>
      <c r="G3083" s="127"/>
      <c r="H3083" s="335" t="s">
        <v>7138</v>
      </c>
      <c r="I3083" s="128">
        <v>0</v>
      </c>
      <c r="J3083" s="128">
        <v>63.57</v>
      </c>
      <c r="K3083" s="129">
        <f t="shared" si="48"/>
        <v>63.57</v>
      </c>
      <c r="L3083" s="130" t="s">
        <v>1420</v>
      </c>
    </row>
    <row r="3084" spans="1:12" ht="33.75">
      <c r="A3084" s="263" t="s">
        <v>626</v>
      </c>
      <c r="B3084" s="125" t="str">
        <f>+VLOOKUP(A3084,'[1]LISTA FILTRADO'!$A$2:$B$620,2,FALSE)</f>
        <v>Dirección General De Programación Y Operaciones Del Tesoro</v>
      </c>
      <c r="C3084" s="126">
        <v>42864</v>
      </c>
      <c r="D3084" s="126" t="s">
        <v>7139</v>
      </c>
      <c r="E3084" s="127" t="s">
        <v>3</v>
      </c>
      <c r="F3084" s="127">
        <v>1499800</v>
      </c>
      <c r="G3084" s="127"/>
      <c r="H3084" s="335" t="s">
        <v>7140</v>
      </c>
      <c r="I3084" s="128">
        <v>0</v>
      </c>
      <c r="J3084" s="128">
        <v>4395.26</v>
      </c>
      <c r="K3084" s="129">
        <f t="shared" si="48"/>
        <v>4395.26</v>
      </c>
      <c r="L3084" s="130" t="s">
        <v>1420</v>
      </c>
    </row>
    <row r="3085" spans="1:12" ht="33.75">
      <c r="A3085" s="263" t="s">
        <v>626</v>
      </c>
      <c r="B3085" s="125" t="str">
        <f>+VLOOKUP(A3085,'[1]LISTA FILTRADO'!$A$2:$B$620,2,FALSE)</f>
        <v>Dirección General De Programación Y Operaciones Del Tesoro</v>
      </c>
      <c r="C3085" s="126">
        <v>42864</v>
      </c>
      <c r="D3085" s="126" t="s">
        <v>7141</v>
      </c>
      <c r="E3085" s="127" t="s">
        <v>3</v>
      </c>
      <c r="F3085" s="127">
        <v>1499803</v>
      </c>
      <c r="G3085" s="127"/>
      <c r="H3085" s="335" t="s">
        <v>7142</v>
      </c>
      <c r="I3085" s="128">
        <v>0</v>
      </c>
      <c r="J3085" s="128">
        <v>4395.26</v>
      </c>
      <c r="K3085" s="129">
        <f t="shared" si="48"/>
        <v>4395.26</v>
      </c>
      <c r="L3085" s="130" t="s">
        <v>1420</v>
      </c>
    </row>
    <row r="3086" spans="1:12" ht="22.5">
      <c r="A3086" s="334">
        <v>526</v>
      </c>
      <c r="B3086" s="125" t="str">
        <f>+VLOOKUP(A3086,'[1]LISTA FILTRADO'!$A$2:$B$620,2,FALSE)</f>
        <v>Bolivia Tv</v>
      </c>
      <c r="C3086" s="126">
        <v>42864</v>
      </c>
      <c r="D3086" s="126" t="s">
        <v>7143</v>
      </c>
      <c r="E3086" s="127" t="s">
        <v>3</v>
      </c>
      <c r="F3086" s="127">
        <v>1499814</v>
      </c>
      <c r="G3086" s="127"/>
      <c r="H3086" s="335" t="s">
        <v>7144</v>
      </c>
      <c r="I3086" s="128">
        <v>0</v>
      </c>
      <c r="J3086" s="128">
        <v>959</v>
      </c>
      <c r="K3086" s="129">
        <f t="shared" si="48"/>
        <v>959</v>
      </c>
      <c r="L3086" s="130" t="s">
        <v>1420</v>
      </c>
    </row>
    <row r="3087" spans="1:12" ht="22.5">
      <c r="A3087" s="334">
        <v>526</v>
      </c>
      <c r="B3087" s="125" t="str">
        <f>+VLOOKUP(A3087,'[1]LISTA FILTRADO'!$A$2:$B$620,2,FALSE)</f>
        <v>Bolivia Tv</v>
      </c>
      <c r="C3087" s="126">
        <v>42864</v>
      </c>
      <c r="D3087" s="126" t="s">
        <v>7145</v>
      </c>
      <c r="E3087" s="127" t="s">
        <v>3</v>
      </c>
      <c r="F3087" s="127">
        <v>1499823</v>
      </c>
      <c r="G3087" s="127"/>
      <c r="H3087" s="335" t="s">
        <v>7146</v>
      </c>
      <c r="I3087" s="128">
        <v>0</v>
      </c>
      <c r="J3087" s="128">
        <v>110</v>
      </c>
      <c r="K3087" s="129">
        <f t="shared" si="48"/>
        <v>110</v>
      </c>
      <c r="L3087" s="130" t="s">
        <v>1420</v>
      </c>
    </row>
    <row r="3088" spans="1:12" ht="22.5">
      <c r="A3088" s="334">
        <v>526</v>
      </c>
      <c r="B3088" s="125" t="str">
        <f>+VLOOKUP(A3088,'[1]LISTA FILTRADO'!$A$2:$B$620,2,FALSE)</f>
        <v>Bolivia Tv</v>
      </c>
      <c r="C3088" s="126">
        <v>42864</v>
      </c>
      <c r="D3088" s="126" t="s">
        <v>7147</v>
      </c>
      <c r="E3088" s="127" t="s">
        <v>3</v>
      </c>
      <c r="F3088" s="127">
        <v>1499824</v>
      </c>
      <c r="G3088" s="127"/>
      <c r="H3088" s="335" t="s">
        <v>7148</v>
      </c>
      <c r="I3088" s="128">
        <v>0</v>
      </c>
      <c r="J3088" s="128">
        <v>110</v>
      </c>
      <c r="K3088" s="129">
        <f t="shared" si="48"/>
        <v>110</v>
      </c>
      <c r="L3088" s="130" t="s">
        <v>1420</v>
      </c>
    </row>
    <row r="3089" spans="1:12" ht="22.5">
      <c r="A3089" s="263">
        <v>526</v>
      </c>
      <c r="B3089" s="125" t="str">
        <f>+VLOOKUP(A3089,'[1]LISTA FILTRADO'!$A$2:$B$620,2,FALSE)</f>
        <v>Bolivia Tv</v>
      </c>
      <c r="C3089" s="126">
        <v>42864</v>
      </c>
      <c r="D3089" s="126" t="s">
        <v>7150</v>
      </c>
      <c r="E3089" s="127" t="s">
        <v>3</v>
      </c>
      <c r="F3089" s="127">
        <v>1499827</v>
      </c>
      <c r="G3089" s="127"/>
      <c r="H3089" s="335" t="s">
        <v>7151</v>
      </c>
      <c r="I3089" s="128">
        <v>0</v>
      </c>
      <c r="J3089" s="128">
        <v>959</v>
      </c>
      <c r="K3089" s="129">
        <f t="shared" si="48"/>
        <v>959</v>
      </c>
      <c r="L3089" s="130" t="s">
        <v>1420</v>
      </c>
    </row>
    <row r="3090" spans="1:12" ht="33.75">
      <c r="A3090" s="263" t="s">
        <v>626</v>
      </c>
      <c r="B3090" s="125" t="str">
        <f>+VLOOKUP(A3090,'[1]LISTA FILTRADO'!$A$2:$B$620,2,FALSE)</f>
        <v>Dirección General De Programación Y Operaciones Del Tesoro</v>
      </c>
      <c r="C3090" s="126">
        <v>42864</v>
      </c>
      <c r="D3090" s="126" t="s">
        <v>7152</v>
      </c>
      <c r="E3090" s="127" t="s">
        <v>3</v>
      </c>
      <c r="F3090" s="127">
        <v>1499833</v>
      </c>
      <c r="G3090" s="127"/>
      <c r="H3090" s="335" t="s">
        <v>7000</v>
      </c>
      <c r="I3090" s="128">
        <v>0</v>
      </c>
      <c r="J3090" s="128">
        <v>40408</v>
      </c>
      <c r="K3090" s="129">
        <f t="shared" si="48"/>
        <v>40408</v>
      </c>
      <c r="L3090" s="130" t="s">
        <v>1420</v>
      </c>
    </row>
    <row r="3091" spans="1:12" ht="22.5">
      <c r="A3091" s="334">
        <v>46</v>
      </c>
      <c r="B3091" s="125" t="str">
        <f>+VLOOKUP(A3091,'[1]LISTA FILTRADO'!$A$2:$B$620,2,FALSE)</f>
        <v>Ministerio De Salud</v>
      </c>
      <c r="C3091" s="126">
        <v>42864</v>
      </c>
      <c r="D3091" s="126" t="s">
        <v>7153</v>
      </c>
      <c r="E3091" s="127" t="s">
        <v>3</v>
      </c>
      <c r="F3091" s="127">
        <v>1499840</v>
      </c>
      <c r="G3091" s="127"/>
      <c r="H3091" s="335" t="s">
        <v>7154</v>
      </c>
      <c r="I3091" s="128">
        <v>0</v>
      </c>
      <c r="J3091" s="128">
        <v>134214.94</v>
      </c>
      <c r="K3091" s="129">
        <f t="shared" si="48"/>
        <v>134214.94</v>
      </c>
      <c r="L3091" s="130" t="s">
        <v>1420</v>
      </c>
    </row>
    <row r="3092" spans="1:12" ht="22.5">
      <c r="A3092" s="334">
        <v>526</v>
      </c>
      <c r="B3092" s="125" t="str">
        <f>+VLOOKUP(A3092,'[1]LISTA FILTRADO'!$A$2:$B$620,2,FALSE)</f>
        <v>Bolivia Tv</v>
      </c>
      <c r="C3092" s="126">
        <v>42864</v>
      </c>
      <c r="D3092" s="126" t="s">
        <v>7155</v>
      </c>
      <c r="E3092" s="127" t="s">
        <v>3</v>
      </c>
      <c r="F3092" s="127">
        <v>1499855</v>
      </c>
      <c r="G3092" s="127"/>
      <c r="H3092" s="335" t="s">
        <v>7156</v>
      </c>
      <c r="I3092" s="128">
        <v>0</v>
      </c>
      <c r="J3092" s="128">
        <v>20</v>
      </c>
      <c r="K3092" s="129">
        <f t="shared" si="48"/>
        <v>20</v>
      </c>
      <c r="L3092" s="130" t="s">
        <v>1420</v>
      </c>
    </row>
    <row r="3093" spans="1:12" ht="22.5">
      <c r="A3093" s="334">
        <v>526</v>
      </c>
      <c r="B3093" s="125" t="str">
        <f>+VLOOKUP(A3093,'[1]LISTA FILTRADO'!$A$2:$B$620,2,FALSE)</f>
        <v>Bolivia Tv</v>
      </c>
      <c r="C3093" s="126">
        <v>42864</v>
      </c>
      <c r="D3093" s="126" t="s">
        <v>7157</v>
      </c>
      <c r="E3093" s="127" t="s">
        <v>3</v>
      </c>
      <c r="F3093" s="127">
        <v>1499877</v>
      </c>
      <c r="G3093" s="127"/>
      <c r="H3093" s="335" t="s">
        <v>7158</v>
      </c>
      <c r="I3093" s="128">
        <v>0</v>
      </c>
      <c r="J3093" s="128">
        <v>45</v>
      </c>
      <c r="K3093" s="129">
        <f t="shared" si="48"/>
        <v>45</v>
      </c>
      <c r="L3093" s="130" t="s">
        <v>1420</v>
      </c>
    </row>
    <row r="3094" spans="1:12" ht="33.75">
      <c r="A3094" s="263">
        <v>222</v>
      </c>
      <c r="B3094" s="125" t="str">
        <f>+VLOOKUP(A3094,'[1]LISTA FILTRADO'!$A$2:$B$620,2,FALSE)</f>
        <v>Instituto Nacional De Innovación Agropecuaria Y Forestal</v>
      </c>
      <c r="C3094" s="126">
        <v>42864</v>
      </c>
      <c r="D3094" s="126" t="s">
        <v>7159</v>
      </c>
      <c r="E3094" s="127" t="s">
        <v>3</v>
      </c>
      <c r="F3094" s="127">
        <v>1499887</v>
      </c>
      <c r="G3094" s="127"/>
      <c r="H3094" s="335" t="s">
        <v>7160</v>
      </c>
      <c r="I3094" s="128">
        <v>0</v>
      </c>
      <c r="J3094" s="128">
        <v>25.5</v>
      </c>
      <c r="K3094" s="129">
        <f t="shared" si="48"/>
        <v>25.5</v>
      </c>
      <c r="L3094" s="130" t="s">
        <v>1420</v>
      </c>
    </row>
    <row r="3095" spans="1:12" ht="33.75">
      <c r="A3095" s="263" t="s">
        <v>626</v>
      </c>
      <c r="B3095" s="125" t="str">
        <f>+VLOOKUP(A3095,'[1]LISTA FILTRADO'!$A$2:$B$620,2,FALSE)</f>
        <v>Dirección General De Programación Y Operaciones Del Tesoro</v>
      </c>
      <c r="C3095" s="126">
        <v>42864</v>
      </c>
      <c r="D3095" s="126" t="s">
        <v>7161</v>
      </c>
      <c r="E3095" s="127" t="s">
        <v>3</v>
      </c>
      <c r="F3095" s="127">
        <v>1499895</v>
      </c>
      <c r="G3095" s="127"/>
      <c r="H3095" s="335" t="s">
        <v>7162</v>
      </c>
      <c r="I3095" s="128">
        <v>0</v>
      </c>
      <c r="J3095" s="128">
        <v>2590.88</v>
      </c>
      <c r="K3095" s="129">
        <f t="shared" si="48"/>
        <v>2590.88</v>
      </c>
      <c r="L3095" s="130" t="s">
        <v>1420</v>
      </c>
    </row>
    <row r="3096" spans="1:12" ht="22.5">
      <c r="A3096" s="334">
        <v>526</v>
      </c>
      <c r="B3096" s="125" t="str">
        <f>+VLOOKUP(A3096,'[1]LISTA FILTRADO'!$A$2:$B$620,2,FALSE)</f>
        <v>Bolivia Tv</v>
      </c>
      <c r="C3096" s="126">
        <v>42864</v>
      </c>
      <c r="D3096" s="126" t="s">
        <v>7163</v>
      </c>
      <c r="E3096" s="127" t="s">
        <v>3</v>
      </c>
      <c r="F3096" s="127">
        <v>1499898</v>
      </c>
      <c r="G3096" s="127"/>
      <c r="H3096" s="335" t="s">
        <v>7164</v>
      </c>
      <c r="I3096" s="128">
        <v>0</v>
      </c>
      <c r="J3096" s="128">
        <v>15</v>
      </c>
      <c r="K3096" s="129">
        <f t="shared" si="48"/>
        <v>15</v>
      </c>
      <c r="L3096" s="130" t="s">
        <v>1420</v>
      </c>
    </row>
    <row r="3097" spans="1:12" ht="22.5">
      <c r="A3097" s="334">
        <v>526</v>
      </c>
      <c r="B3097" s="125" t="str">
        <f>+VLOOKUP(A3097,'[1]LISTA FILTRADO'!$A$2:$B$620,2,FALSE)</f>
        <v>Bolivia Tv</v>
      </c>
      <c r="C3097" s="126">
        <v>42864</v>
      </c>
      <c r="D3097" s="126" t="s">
        <v>7165</v>
      </c>
      <c r="E3097" s="127" t="s">
        <v>3</v>
      </c>
      <c r="F3097" s="127">
        <v>1499899</v>
      </c>
      <c r="G3097" s="127"/>
      <c r="H3097" s="335" t="s">
        <v>7166</v>
      </c>
      <c r="I3097" s="128">
        <v>0</v>
      </c>
      <c r="J3097" s="128">
        <v>76</v>
      </c>
      <c r="K3097" s="129">
        <f t="shared" si="48"/>
        <v>76</v>
      </c>
      <c r="L3097" s="130" t="s">
        <v>1420</v>
      </c>
    </row>
    <row r="3098" spans="1:12" ht="22.5">
      <c r="A3098" s="334">
        <v>526</v>
      </c>
      <c r="B3098" s="125" t="str">
        <f>+VLOOKUP(A3098,'[1]LISTA FILTRADO'!$A$2:$B$620,2,FALSE)</f>
        <v>Bolivia Tv</v>
      </c>
      <c r="C3098" s="126">
        <v>42864</v>
      </c>
      <c r="D3098" s="126" t="s">
        <v>7167</v>
      </c>
      <c r="E3098" s="127" t="s">
        <v>3</v>
      </c>
      <c r="F3098" s="127">
        <v>1499900</v>
      </c>
      <c r="G3098" s="127"/>
      <c r="H3098" s="335" t="s">
        <v>7168</v>
      </c>
      <c r="I3098" s="128">
        <v>0</v>
      </c>
      <c r="J3098" s="128">
        <v>25</v>
      </c>
      <c r="K3098" s="129">
        <f t="shared" si="48"/>
        <v>25</v>
      </c>
      <c r="L3098" s="130" t="s">
        <v>1420</v>
      </c>
    </row>
    <row r="3099" spans="1:12" ht="22.5">
      <c r="A3099" s="334">
        <v>526</v>
      </c>
      <c r="B3099" s="125" t="str">
        <f>+VLOOKUP(A3099,'[1]LISTA FILTRADO'!$A$2:$B$620,2,FALSE)</f>
        <v>Bolivia Tv</v>
      </c>
      <c r="C3099" s="126">
        <v>42864</v>
      </c>
      <c r="D3099" s="126" t="s">
        <v>7169</v>
      </c>
      <c r="E3099" s="127" t="s">
        <v>3</v>
      </c>
      <c r="F3099" s="127">
        <v>1499933</v>
      </c>
      <c r="G3099" s="127"/>
      <c r="H3099" s="335" t="s">
        <v>7170</v>
      </c>
      <c r="I3099" s="128">
        <v>0</v>
      </c>
      <c r="J3099" s="128">
        <v>15</v>
      </c>
      <c r="K3099" s="129">
        <f t="shared" si="48"/>
        <v>15</v>
      </c>
      <c r="L3099" s="130" t="s">
        <v>1420</v>
      </c>
    </row>
    <row r="3100" spans="1:12" ht="22.5">
      <c r="A3100" s="334">
        <v>526</v>
      </c>
      <c r="B3100" s="125" t="str">
        <f>+VLOOKUP(A3100,'[1]LISTA FILTRADO'!$A$2:$B$620,2,FALSE)</f>
        <v>Bolivia Tv</v>
      </c>
      <c r="C3100" s="126">
        <v>42864</v>
      </c>
      <c r="D3100" s="126" t="s">
        <v>7171</v>
      </c>
      <c r="E3100" s="127" t="s">
        <v>3</v>
      </c>
      <c r="F3100" s="127">
        <v>1499937</v>
      </c>
      <c r="G3100" s="127"/>
      <c r="H3100" s="335" t="s">
        <v>7172</v>
      </c>
      <c r="I3100" s="128">
        <v>0</v>
      </c>
      <c r="J3100" s="128">
        <v>15</v>
      </c>
      <c r="K3100" s="129">
        <f t="shared" si="48"/>
        <v>15</v>
      </c>
      <c r="L3100" s="130" t="s">
        <v>1420</v>
      </c>
    </row>
    <row r="3101" spans="1:12" ht="22.5">
      <c r="A3101" s="263">
        <v>526</v>
      </c>
      <c r="B3101" s="125" t="str">
        <f>+VLOOKUP(A3101,'[1]LISTA FILTRADO'!$A$2:$B$620,2,FALSE)</f>
        <v>Bolivia Tv</v>
      </c>
      <c r="C3101" s="126">
        <v>42864</v>
      </c>
      <c r="D3101" s="126" t="s">
        <v>7173</v>
      </c>
      <c r="E3101" s="127" t="s">
        <v>3</v>
      </c>
      <c r="F3101" s="127">
        <v>1499955</v>
      </c>
      <c r="G3101" s="127"/>
      <c r="H3101" s="335" t="s">
        <v>7174</v>
      </c>
      <c r="I3101" s="128">
        <v>0</v>
      </c>
      <c r="J3101" s="128">
        <v>76</v>
      </c>
      <c r="K3101" s="129">
        <f t="shared" si="48"/>
        <v>76</v>
      </c>
      <c r="L3101" s="130" t="s">
        <v>1420</v>
      </c>
    </row>
    <row r="3102" spans="1:12" ht="33.75">
      <c r="A3102" s="263" t="s">
        <v>626</v>
      </c>
      <c r="B3102" s="125" t="str">
        <f>+VLOOKUP(A3102,'[1]LISTA FILTRADO'!$A$2:$B$620,2,FALSE)</f>
        <v>Dirección General De Programación Y Operaciones Del Tesoro</v>
      </c>
      <c r="C3102" s="126">
        <v>42864</v>
      </c>
      <c r="D3102" s="126" t="s">
        <v>7175</v>
      </c>
      <c r="E3102" s="127" t="s">
        <v>3</v>
      </c>
      <c r="F3102" s="127">
        <v>1499962</v>
      </c>
      <c r="G3102" s="127"/>
      <c r="H3102" s="335" t="s">
        <v>7176</v>
      </c>
      <c r="I3102" s="128">
        <v>0</v>
      </c>
      <c r="J3102" s="128">
        <v>1446.8</v>
      </c>
      <c r="K3102" s="129">
        <f t="shared" si="48"/>
        <v>1446.8</v>
      </c>
      <c r="L3102" s="130" t="s">
        <v>1420</v>
      </c>
    </row>
    <row r="3103" spans="1:12" ht="33.75">
      <c r="A3103" s="263" t="s">
        <v>626</v>
      </c>
      <c r="B3103" s="125" t="str">
        <f>+VLOOKUP(A3103,'[1]LISTA FILTRADO'!$A$2:$B$620,2,FALSE)</f>
        <v>Dirección General De Programación Y Operaciones Del Tesoro</v>
      </c>
      <c r="C3103" s="126">
        <v>42864</v>
      </c>
      <c r="D3103" s="126" t="s">
        <v>7177</v>
      </c>
      <c r="E3103" s="127" t="s">
        <v>3</v>
      </c>
      <c r="F3103" s="127">
        <v>1499967</v>
      </c>
      <c r="G3103" s="127"/>
      <c r="H3103" s="335" t="s">
        <v>7178</v>
      </c>
      <c r="I3103" s="128">
        <v>0</v>
      </c>
      <c r="J3103" s="128">
        <v>597.79</v>
      </c>
      <c r="K3103" s="129">
        <f t="shared" si="48"/>
        <v>597.79</v>
      </c>
      <c r="L3103" s="130" t="s">
        <v>1420</v>
      </c>
    </row>
    <row r="3104" spans="1:12" ht="22.5">
      <c r="A3104" s="263">
        <v>35</v>
      </c>
      <c r="B3104" s="125" t="str">
        <f>+VLOOKUP(A3104,'[1]LISTA FILTRADO'!$A$2:$B$620,2,FALSE)</f>
        <v>Ministerio De Economía Y Finanzas Públicas</v>
      </c>
      <c r="C3104" s="126">
        <v>42864</v>
      </c>
      <c r="D3104" s="126" t="s">
        <v>7179</v>
      </c>
      <c r="E3104" s="127" t="s">
        <v>3</v>
      </c>
      <c r="F3104" s="127">
        <v>1499973</v>
      </c>
      <c r="G3104" s="127"/>
      <c r="H3104" s="335" t="s">
        <v>7180</v>
      </c>
      <c r="I3104" s="128">
        <v>0</v>
      </c>
      <c r="J3104" s="128">
        <v>95</v>
      </c>
      <c r="K3104" s="129">
        <f t="shared" si="48"/>
        <v>95</v>
      </c>
      <c r="L3104" s="130" t="s">
        <v>1420</v>
      </c>
    </row>
    <row r="3105" spans="1:12" ht="22.5">
      <c r="A3105" s="263">
        <v>526</v>
      </c>
      <c r="B3105" s="125" t="str">
        <f>+VLOOKUP(A3105,'[1]LISTA FILTRADO'!$A$2:$B$620,2,FALSE)</f>
        <v>Bolivia Tv</v>
      </c>
      <c r="C3105" s="126">
        <v>42864</v>
      </c>
      <c r="D3105" s="126" t="s">
        <v>7181</v>
      </c>
      <c r="E3105" s="127" t="s">
        <v>3</v>
      </c>
      <c r="F3105" s="127">
        <v>1499994</v>
      </c>
      <c r="G3105" s="127"/>
      <c r="H3105" s="335" t="s">
        <v>7182</v>
      </c>
      <c r="I3105" s="128">
        <v>0</v>
      </c>
      <c r="J3105" s="128">
        <v>45</v>
      </c>
      <c r="K3105" s="129">
        <f t="shared" si="48"/>
        <v>45</v>
      </c>
      <c r="L3105" s="130" t="s">
        <v>1420</v>
      </c>
    </row>
    <row r="3106" spans="1:12" ht="33.75">
      <c r="A3106" s="334">
        <v>46</v>
      </c>
      <c r="B3106" s="125" t="str">
        <f>+VLOOKUP(A3106,'[1]LISTA FILTRADO'!$A$2:$B$620,2,FALSE)</f>
        <v>Ministerio De Salud</v>
      </c>
      <c r="C3106" s="126">
        <v>42864</v>
      </c>
      <c r="D3106" s="126" t="s">
        <v>7183</v>
      </c>
      <c r="E3106" s="127" t="s">
        <v>3</v>
      </c>
      <c r="F3106" s="127">
        <v>1499998</v>
      </c>
      <c r="G3106" s="127"/>
      <c r="H3106" s="335" t="s">
        <v>7184</v>
      </c>
      <c r="I3106" s="128">
        <v>0</v>
      </c>
      <c r="J3106" s="128">
        <v>696.2</v>
      </c>
      <c r="K3106" s="129">
        <f t="shared" si="48"/>
        <v>696.2</v>
      </c>
      <c r="L3106" s="130" t="s">
        <v>1420</v>
      </c>
    </row>
    <row r="3107" spans="1:12" ht="33.75">
      <c r="A3107" s="263" t="s">
        <v>626</v>
      </c>
      <c r="B3107" s="125" t="str">
        <f>+VLOOKUP(A3107,'[1]LISTA FILTRADO'!$A$2:$B$620,2,FALSE)</f>
        <v>Dirección General De Programación Y Operaciones Del Tesoro</v>
      </c>
      <c r="C3107" s="126">
        <v>42864</v>
      </c>
      <c r="D3107" s="126" t="s">
        <v>7185</v>
      </c>
      <c r="E3107" s="127" t="s">
        <v>3</v>
      </c>
      <c r="F3107" s="127">
        <v>1500018</v>
      </c>
      <c r="G3107" s="127"/>
      <c r="H3107" s="335" t="s">
        <v>7186</v>
      </c>
      <c r="I3107" s="128">
        <v>0</v>
      </c>
      <c r="J3107" s="128">
        <v>155</v>
      </c>
      <c r="K3107" s="129">
        <f t="shared" si="48"/>
        <v>155</v>
      </c>
      <c r="L3107" s="130" t="s">
        <v>1420</v>
      </c>
    </row>
    <row r="3108" spans="1:12" ht="33.75">
      <c r="A3108" s="263" t="s">
        <v>626</v>
      </c>
      <c r="B3108" s="125" t="str">
        <f>+VLOOKUP(A3108,'[1]LISTA FILTRADO'!$A$2:$B$620,2,FALSE)</f>
        <v>Dirección General De Programación Y Operaciones Del Tesoro</v>
      </c>
      <c r="C3108" s="126">
        <v>42864</v>
      </c>
      <c r="D3108" s="126" t="s">
        <v>7187</v>
      </c>
      <c r="E3108" s="127" t="s">
        <v>3</v>
      </c>
      <c r="F3108" s="127">
        <v>1500019</v>
      </c>
      <c r="G3108" s="127"/>
      <c r="H3108" s="335" t="s">
        <v>7188</v>
      </c>
      <c r="I3108" s="128">
        <v>0</v>
      </c>
      <c r="J3108" s="128">
        <v>155</v>
      </c>
      <c r="K3108" s="129">
        <f t="shared" si="48"/>
        <v>155</v>
      </c>
      <c r="L3108" s="130" t="s">
        <v>1420</v>
      </c>
    </row>
    <row r="3109" spans="1:12" ht="33.75">
      <c r="A3109" s="263" t="s">
        <v>626</v>
      </c>
      <c r="B3109" s="125" t="str">
        <f>+VLOOKUP(A3109,'[1]LISTA FILTRADO'!$A$2:$B$620,2,FALSE)</f>
        <v>Dirección General De Programación Y Operaciones Del Tesoro</v>
      </c>
      <c r="C3109" s="126">
        <v>42864</v>
      </c>
      <c r="D3109" s="126" t="s">
        <v>7189</v>
      </c>
      <c r="E3109" s="127" t="s">
        <v>3</v>
      </c>
      <c r="F3109" s="127">
        <v>1500020</v>
      </c>
      <c r="G3109" s="127"/>
      <c r="H3109" s="335" t="s">
        <v>7190</v>
      </c>
      <c r="I3109" s="128">
        <v>0</v>
      </c>
      <c r="J3109" s="128">
        <v>155</v>
      </c>
      <c r="K3109" s="129">
        <f t="shared" si="48"/>
        <v>155</v>
      </c>
      <c r="L3109" s="130" t="s">
        <v>1420</v>
      </c>
    </row>
    <row r="3110" spans="1:12" ht="22.5">
      <c r="A3110" s="334">
        <v>526</v>
      </c>
      <c r="B3110" s="125" t="str">
        <f>+VLOOKUP(A3110,'[1]LISTA FILTRADO'!$A$2:$B$620,2,FALSE)</f>
        <v>Bolivia Tv</v>
      </c>
      <c r="C3110" s="126">
        <v>42864</v>
      </c>
      <c r="D3110" s="126" t="s">
        <v>7191</v>
      </c>
      <c r="E3110" s="127" t="s">
        <v>3</v>
      </c>
      <c r="F3110" s="127">
        <v>1500063</v>
      </c>
      <c r="G3110" s="127"/>
      <c r="H3110" s="335" t="s">
        <v>7192</v>
      </c>
      <c r="I3110" s="128">
        <v>0</v>
      </c>
      <c r="J3110" s="128">
        <v>76</v>
      </c>
      <c r="K3110" s="129">
        <f t="shared" si="48"/>
        <v>76</v>
      </c>
      <c r="L3110" s="130" t="s">
        <v>1420</v>
      </c>
    </row>
    <row r="3111" spans="1:12" ht="33.75">
      <c r="A3111" s="263">
        <v>35</v>
      </c>
      <c r="B3111" s="125" t="str">
        <f>+VLOOKUP(A3111,'[1]LISTA FILTRADO'!$A$2:$B$620,2,FALSE)</f>
        <v>Ministerio De Economía Y Finanzas Públicas</v>
      </c>
      <c r="C3111" s="126">
        <v>42864</v>
      </c>
      <c r="D3111" s="126" t="s">
        <v>7193</v>
      </c>
      <c r="E3111" s="127" t="s">
        <v>3</v>
      </c>
      <c r="F3111" s="127">
        <v>1500071</v>
      </c>
      <c r="G3111" s="127"/>
      <c r="H3111" s="335" t="s">
        <v>7194</v>
      </c>
      <c r="I3111" s="128">
        <v>0</v>
      </c>
      <c r="J3111" s="128">
        <v>371</v>
      </c>
      <c r="K3111" s="129">
        <f t="shared" si="48"/>
        <v>371</v>
      </c>
      <c r="L3111" s="130" t="s">
        <v>1420</v>
      </c>
    </row>
    <row r="3112" spans="1:12" ht="33.75">
      <c r="A3112" s="263" t="s">
        <v>626</v>
      </c>
      <c r="B3112" s="125" t="str">
        <f>+VLOOKUP(A3112,'[1]LISTA FILTRADO'!$A$2:$B$620,2,FALSE)</f>
        <v>Dirección General De Programación Y Operaciones Del Tesoro</v>
      </c>
      <c r="C3112" s="126">
        <v>42864</v>
      </c>
      <c r="D3112" s="126" t="s">
        <v>7195</v>
      </c>
      <c r="E3112" s="127" t="s">
        <v>3</v>
      </c>
      <c r="F3112" s="127">
        <v>1500079</v>
      </c>
      <c r="G3112" s="127"/>
      <c r="H3112" s="335" t="s">
        <v>3135</v>
      </c>
      <c r="I3112" s="128">
        <v>0</v>
      </c>
      <c r="J3112" s="128">
        <v>244.34</v>
      </c>
      <c r="K3112" s="129">
        <f t="shared" si="48"/>
        <v>244.34</v>
      </c>
      <c r="L3112" s="130" t="s">
        <v>1420</v>
      </c>
    </row>
    <row r="3113" spans="1:12" ht="33.75">
      <c r="A3113" s="263" t="s">
        <v>633</v>
      </c>
      <c r="B3113" s="125" t="str">
        <f>+VLOOKUP(A3113,'[1]LISTA FILTRADO'!$A$2:$B$620,2,FALSE)</f>
        <v>Acreedores</v>
      </c>
      <c r="C3113" s="126">
        <v>42865</v>
      </c>
      <c r="D3113" s="126" t="s">
        <v>7196</v>
      </c>
      <c r="E3113" s="127" t="s">
        <v>3</v>
      </c>
      <c r="F3113" s="127">
        <v>1500254</v>
      </c>
      <c r="G3113" s="127"/>
      <c r="H3113" s="335" t="s">
        <v>7197</v>
      </c>
      <c r="I3113" s="128">
        <v>0</v>
      </c>
      <c r="J3113" s="128">
        <v>4103.4399999999996</v>
      </c>
      <c r="K3113" s="129">
        <f t="shared" si="48"/>
        <v>4103.4399999999996</v>
      </c>
      <c r="L3113" s="130" t="s">
        <v>1420</v>
      </c>
    </row>
    <row r="3114" spans="1:12" ht="45">
      <c r="A3114" s="334">
        <v>587</v>
      </c>
      <c r="B3114" s="125" t="str">
        <f>+VLOOKUP(A3114,'[1]LISTA FILTRADO'!$A$2:$B$620,2,FALSE)</f>
        <v>Empresa Estratégica Boliviana De Construcción Y Conservación De Infraestructura Civil</v>
      </c>
      <c r="C3114" s="126">
        <v>42865</v>
      </c>
      <c r="D3114" s="126" t="s">
        <v>7198</v>
      </c>
      <c r="E3114" s="127" t="s">
        <v>3</v>
      </c>
      <c r="F3114" s="127">
        <v>1500317</v>
      </c>
      <c r="G3114" s="127"/>
      <c r="H3114" s="335" t="s">
        <v>7199</v>
      </c>
      <c r="I3114" s="128">
        <v>0</v>
      </c>
      <c r="J3114" s="128">
        <v>967.5</v>
      </c>
      <c r="K3114" s="129">
        <f t="shared" si="48"/>
        <v>967.5</v>
      </c>
      <c r="L3114" s="130" t="s">
        <v>1420</v>
      </c>
    </row>
    <row r="3115" spans="1:12" ht="33.75">
      <c r="A3115" s="334" t="s">
        <v>626</v>
      </c>
      <c r="B3115" s="125" t="str">
        <f>+VLOOKUP(A3115,'[1]LISTA FILTRADO'!$A$2:$B$620,2,FALSE)</f>
        <v>Dirección General De Programación Y Operaciones Del Tesoro</v>
      </c>
      <c r="C3115" s="126">
        <v>42865</v>
      </c>
      <c r="D3115" s="126" t="s">
        <v>7200</v>
      </c>
      <c r="E3115" s="127" t="s">
        <v>3</v>
      </c>
      <c r="F3115" s="127">
        <v>1500323</v>
      </c>
      <c r="G3115" s="127"/>
      <c r="H3115" s="335" t="s">
        <v>7201</v>
      </c>
      <c r="I3115" s="128">
        <v>0</v>
      </c>
      <c r="J3115" s="128">
        <v>6075.69</v>
      </c>
      <c r="K3115" s="129">
        <f t="shared" si="48"/>
        <v>6075.69</v>
      </c>
      <c r="L3115" s="130" t="s">
        <v>1420</v>
      </c>
    </row>
    <row r="3116" spans="1:12" ht="33.75">
      <c r="A3116" s="334">
        <v>313</v>
      </c>
      <c r="B3116" s="125" t="str">
        <f>+VLOOKUP(A3116,'[1]LISTA FILTRADO'!$A$2:$B$620,2,FALSE)</f>
        <v>Autoridad De Fiscalización Y Control De Pensiones Y Seguros - Aps</v>
      </c>
      <c r="C3116" s="126">
        <v>42865</v>
      </c>
      <c r="D3116" s="126" t="s">
        <v>7202</v>
      </c>
      <c r="E3116" s="127" t="s">
        <v>3</v>
      </c>
      <c r="F3116" s="127">
        <v>1500324</v>
      </c>
      <c r="G3116" s="127"/>
      <c r="H3116" s="335" t="s">
        <v>7203</v>
      </c>
      <c r="I3116" s="128">
        <v>0</v>
      </c>
      <c r="J3116" s="128">
        <v>1615.65</v>
      </c>
      <c r="K3116" s="129">
        <f t="shared" si="48"/>
        <v>1615.65</v>
      </c>
      <c r="L3116" s="130" t="s">
        <v>1420</v>
      </c>
    </row>
    <row r="3117" spans="1:12" ht="22.5">
      <c r="A3117" s="263">
        <v>203</v>
      </c>
      <c r="B3117" s="125" t="str">
        <f>+VLOOKUP(A3117,'[1]LISTA FILTRADO'!$A$2:$B$620,2,FALSE)</f>
        <v>Autoridad De Supervisión Del Sistema Financiero</v>
      </c>
      <c r="C3117" s="126">
        <v>42865</v>
      </c>
      <c r="D3117" s="126" t="s">
        <v>7204</v>
      </c>
      <c r="E3117" s="127" t="s">
        <v>3</v>
      </c>
      <c r="F3117" s="127">
        <v>1500228</v>
      </c>
      <c r="G3117" s="127"/>
      <c r="H3117" s="335" t="s">
        <v>7205</v>
      </c>
      <c r="I3117" s="128">
        <v>0</v>
      </c>
      <c r="J3117" s="128">
        <v>341</v>
      </c>
      <c r="K3117" s="129">
        <f t="shared" si="48"/>
        <v>341</v>
      </c>
      <c r="L3117" s="130" t="s">
        <v>1420</v>
      </c>
    </row>
    <row r="3118" spans="1:12" ht="22.5">
      <c r="A3118" s="263">
        <v>203</v>
      </c>
      <c r="B3118" s="125" t="str">
        <f>+VLOOKUP(A3118,'[1]LISTA FILTRADO'!$A$2:$B$620,2,FALSE)</f>
        <v>Autoridad De Supervisión Del Sistema Financiero</v>
      </c>
      <c r="C3118" s="126">
        <v>42865</v>
      </c>
      <c r="D3118" s="126" t="s">
        <v>7206</v>
      </c>
      <c r="E3118" s="127" t="s">
        <v>3</v>
      </c>
      <c r="F3118" s="127">
        <v>1500229</v>
      </c>
      <c r="G3118" s="127"/>
      <c r="H3118" s="335" t="s">
        <v>7207</v>
      </c>
      <c r="I3118" s="128">
        <v>0</v>
      </c>
      <c r="J3118" s="128">
        <v>341</v>
      </c>
      <c r="K3118" s="129">
        <f t="shared" si="48"/>
        <v>341</v>
      </c>
      <c r="L3118" s="130" t="s">
        <v>1420</v>
      </c>
    </row>
    <row r="3119" spans="1:12" ht="22.5">
      <c r="A3119" s="263">
        <v>594</v>
      </c>
      <c r="B3119" s="125" t="str">
        <f>+VLOOKUP(A3119,'[1]LISTA FILTRADO'!$A$2:$B$620,2,FALSE)</f>
        <v>Administración de Servicios Portuarios - Bolivia</v>
      </c>
      <c r="C3119" s="126">
        <v>42865</v>
      </c>
      <c r="D3119" s="126" t="s">
        <v>7208</v>
      </c>
      <c r="E3119" s="127" t="s">
        <v>3</v>
      </c>
      <c r="F3119" s="127">
        <v>1500241</v>
      </c>
      <c r="G3119" s="127"/>
      <c r="H3119" s="335" t="s">
        <v>7209</v>
      </c>
      <c r="I3119" s="128">
        <v>0</v>
      </c>
      <c r="J3119" s="128">
        <v>394.37</v>
      </c>
      <c r="K3119" s="129">
        <f t="shared" si="48"/>
        <v>394.37</v>
      </c>
      <c r="L3119" s="130" t="s">
        <v>1420</v>
      </c>
    </row>
    <row r="3120" spans="1:12" ht="33.75">
      <c r="A3120" s="263" t="s">
        <v>626</v>
      </c>
      <c r="B3120" s="125" t="str">
        <f>+VLOOKUP(A3120,'[1]LISTA FILTRADO'!$A$2:$B$620,2,FALSE)</f>
        <v>Dirección General De Programación Y Operaciones Del Tesoro</v>
      </c>
      <c r="C3120" s="126">
        <v>42865</v>
      </c>
      <c r="D3120" s="126" t="s">
        <v>7210</v>
      </c>
      <c r="E3120" s="127" t="s">
        <v>3</v>
      </c>
      <c r="F3120" s="127">
        <v>1500275</v>
      </c>
      <c r="G3120" s="127"/>
      <c r="H3120" s="335" t="s">
        <v>7211</v>
      </c>
      <c r="I3120" s="128">
        <v>0</v>
      </c>
      <c r="J3120" s="128">
        <v>4703.41</v>
      </c>
      <c r="K3120" s="129">
        <f t="shared" si="48"/>
        <v>4703.41</v>
      </c>
      <c r="L3120" s="130" t="s">
        <v>1420</v>
      </c>
    </row>
    <row r="3121" spans="1:12" ht="33.75">
      <c r="A3121" s="263" t="s">
        <v>626</v>
      </c>
      <c r="B3121" s="125" t="str">
        <f>+VLOOKUP(A3121,'[1]LISTA FILTRADO'!$A$2:$B$620,2,FALSE)</f>
        <v>Dirección General De Programación Y Operaciones Del Tesoro</v>
      </c>
      <c r="C3121" s="126">
        <v>42865</v>
      </c>
      <c r="D3121" s="126" t="s">
        <v>7212</v>
      </c>
      <c r="E3121" s="127" t="s">
        <v>3</v>
      </c>
      <c r="F3121" s="127">
        <v>1500288</v>
      </c>
      <c r="G3121" s="127"/>
      <c r="H3121" s="335" t="s">
        <v>7213</v>
      </c>
      <c r="I3121" s="128">
        <v>0</v>
      </c>
      <c r="J3121" s="128">
        <v>1036.69</v>
      </c>
      <c r="K3121" s="129">
        <f t="shared" si="48"/>
        <v>1036.69</v>
      </c>
      <c r="L3121" s="130" t="s">
        <v>1420</v>
      </c>
    </row>
    <row r="3122" spans="1:12" ht="22.5">
      <c r="A3122" s="334">
        <v>20</v>
      </c>
      <c r="B3122" s="125" t="str">
        <f>+VLOOKUP(A3122,'[1]LISTA FILTRADO'!$A$2:$B$620,2,FALSE)</f>
        <v>Ministerio De Defensa</v>
      </c>
      <c r="C3122" s="126">
        <v>42865</v>
      </c>
      <c r="D3122" s="126" t="s">
        <v>7214</v>
      </c>
      <c r="E3122" s="127" t="s">
        <v>3</v>
      </c>
      <c r="F3122" s="127">
        <v>1500329</v>
      </c>
      <c r="G3122" s="127"/>
      <c r="H3122" s="335" t="s">
        <v>7215</v>
      </c>
      <c r="I3122" s="128">
        <v>0</v>
      </c>
      <c r="J3122" s="128">
        <v>2</v>
      </c>
      <c r="K3122" s="129">
        <f t="shared" si="48"/>
        <v>2</v>
      </c>
      <c r="L3122" s="130" t="s">
        <v>1420</v>
      </c>
    </row>
    <row r="3123" spans="1:12" ht="22.5">
      <c r="A3123" s="334">
        <v>20</v>
      </c>
      <c r="B3123" s="125" t="str">
        <f>+VLOOKUP(A3123,'[1]LISTA FILTRADO'!$A$2:$B$620,2,FALSE)</f>
        <v>Ministerio De Defensa</v>
      </c>
      <c r="C3123" s="126">
        <v>42865</v>
      </c>
      <c r="D3123" s="126" t="s">
        <v>7216</v>
      </c>
      <c r="E3123" s="127" t="s">
        <v>3</v>
      </c>
      <c r="F3123" s="127">
        <v>1500330</v>
      </c>
      <c r="G3123" s="127"/>
      <c r="H3123" s="335" t="s">
        <v>7217</v>
      </c>
      <c r="I3123" s="128">
        <v>0</v>
      </c>
      <c r="J3123" s="128">
        <v>1550</v>
      </c>
      <c r="K3123" s="129">
        <f t="shared" si="48"/>
        <v>1550</v>
      </c>
      <c r="L3123" s="130" t="s">
        <v>1420</v>
      </c>
    </row>
    <row r="3124" spans="1:12" ht="33.75">
      <c r="A3124" s="263" t="s">
        <v>626</v>
      </c>
      <c r="B3124" s="125" t="str">
        <f>+VLOOKUP(A3124,'[1]LISTA FILTRADO'!$A$2:$B$620,2,FALSE)</f>
        <v>Dirección General De Programación Y Operaciones Del Tesoro</v>
      </c>
      <c r="C3124" s="126">
        <v>42865</v>
      </c>
      <c r="D3124" s="126" t="s">
        <v>7218</v>
      </c>
      <c r="E3124" s="127" t="s">
        <v>3</v>
      </c>
      <c r="F3124" s="127">
        <v>1500333</v>
      </c>
      <c r="G3124" s="127"/>
      <c r="H3124" s="335" t="s">
        <v>7219</v>
      </c>
      <c r="I3124" s="128">
        <v>0</v>
      </c>
      <c r="J3124" s="128">
        <v>180</v>
      </c>
      <c r="K3124" s="129">
        <f t="shared" si="48"/>
        <v>180</v>
      </c>
      <c r="L3124" s="130" t="s">
        <v>1420</v>
      </c>
    </row>
    <row r="3125" spans="1:12" ht="33.75">
      <c r="A3125" s="263" t="s">
        <v>626</v>
      </c>
      <c r="B3125" s="125" t="str">
        <f>+VLOOKUP(A3125,'[1]LISTA FILTRADO'!$A$2:$B$620,2,FALSE)</f>
        <v>Dirección General De Programación Y Operaciones Del Tesoro</v>
      </c>
      <c r="C3125" s="126">
        <v>42865</v>
      </c>
      <c r="D3125" s="126" t="s">
        <v>7220</v>
      </c>
      <c r="E3125" s="127" t="s">
        <v>3</v>
      </c>
      <c r="F3125" s="127">
        <v>1500338</v>
      </c>
      <c r="G3125" s="127"/>
      <c r="H3125" s="335" t="s">
        <v>7221</v>
      </c>
      <c r="I3125" s="128">
        <v>0</v>
      </c>
      <c r="J3125" s="128">
        <v>450</v>
      </c>
      <c r="K3125" s="129">
        <f t="shared" si="48"/>
        <v>450</v>
      </c>
      <c r="L3125" s="130" t="s">
        <v>1420</v>
      </c>
    </row>
    <row r="3126" spans="1:12" ht="22.5">
      <c r="A3126" s="263">
        <v>20</v>
      </c>
      <c r="B3126" s="125" t="str">
        <f>+VLOOKUP(A3126,'[1]LISTA FILTRADO'!$A$2:$B$620,2,FALSE)</f>
        <v>Ministerio De Defensa</v>
      </c>
      <c r="C3126" s="126">
        <v>42865</v>
      </c>
      <c r="D3126" s="126" t="s">
        <v>7222</v>
      </c>
      <c r="E3126" s="127" t="s">
        <v>3</v>
      </c>
      <c r="F3126" s="127">
        <v>1500352</v>
      </c>
      <c r="G3126" s="127"/>
      <c r="H3126" s="335" t="s">
        <v>7223</v>
      </c>
      <c r="I3126" s="128">
        <v>0</v>
      </c>
      <c r="J3126" s="128">
        <v>12196.33</v>
      </c>
      <c r="K3126" s="129">
        <f t="shared" si="48"/>
        <v>12196.33</v>
      </c>
      <c r="L3126" s="130" t="s">
        <v>1420</v>
      </c>
    </row>
    <row r="3127" spans="1:12" ht="22.5">
      <c r="A3127" s="263">
        <v>526</v>
      </c>
      <c r="B3127" s="125" t="str">
        <f>+VLOOKUP(A3127,'[1]LISTA FILTRADO'!$A$2:$B$620,2,FALSE)</f>
        <v>Bolivia Tv</v>
      </c>
      <c r="C3127" s="126">
        <v>42865</v>
      </c>
      <c r="D3127" s="126" t="s">
        <v>7224</v>
      </c>
      <c r="E3127" s="127" t="s">
        <v>3</v>
      </c>
      <c r="F3127" s="127">
        <v>1500361</v>
      </c>
      <c r="G3127" s="127"/>
      <c r="H3127" s="335" t="s">
        <v>7225</v>
      </c>
      <c r="I3127" s="128">
        <v>0</v>
      </c>
      <c r="J3127" s="219">
        <v>0.06</v>
      </c>
      <c r="K3127" s="129">
        <f t="shared" si="48"/>
        <v>0.06</v>
      </c>
      <c r="L3127" s="130" t="s">
        <v>4099</v>
      </c>
    </row>
    <row r="3128" spans="1:12" ht="33.75">
      <c r="A3128" s="263" t="s">
        <v>626</v>
      </c>
      <c r="B3128" s="125" t="str">
        <f>+VLOOKUP(A3128,'[1]LISTA FILTRADO'!$A$2:$B$620,2,FALSE)</f>
        <v>Dirección General De Programación Y Operaciones Del Tesoro</v>
      </c>
      <c r="C3128" s="126">
        <v>42865</v>
      </c>
      <c r="D3128" s="126" t="s">
        <v>7227</v>
      </c>
      <c r="E3128" s="127" t="s">
        <v>3</v>
      </c>
      <c r="F3128" s="127">
        <v>1500371</v>
      </c>
      <c r="G3128" s="127"/>
      <c r="H3128" s="335" t="s">
        <v>7228</v>
      </c>
      <c r="I3128" s="128">
        <v>0</v>
      </c>
      <c r="J3128" s="128">
        <v>899.14</v>
      </c>
      <c r="K3128" s="129">
        <f t="shared" si="48"/>
        <v>899.14</v>
      </c>
      <c r="L3128" s="130" t="s">
        <v>1420</v>
      </c>
    </row>
    <row r="3129" spans="1:12" ht="22.5">
      <c r="A3129" s="334">
        <v>526</v>
      </c>
      <c r="B3129" s="125" t="str">
        <f>+VLOOKUP(A3129,'[1]LISTA FILTRADO'!$A$2:$B$620,2,FALSE)</f>
        <v>Bolivia Tv</v>
      </c>
      <c r="C3129" s="126">
        <v>42865</v>
      </c>
      <c r="D3129" s="126" t="s">
        <v>7229</v>
      </c>
      <c r="E3129" s="127" t="s">
        <v>3</v>
      </c>
      <c r="F3129" s="127">
        <v>1500402</v>
      </c>
      <c r="G3129" s="127"/>
      <c r="H3129" s="335" t="s">
        <v>7230</v>
      </c>
      <c r="I3129" s="128">
        <v>0</v>
      </c>
      <c r="J3129" s="128">
        <v>20</v>
      </c>
      <c r="K3129" s="129">
        <f t="shared" si="48"/>
        <v>20</v>
      </c>
      <c r="L3129" s="130" t="s">
        <v>1420</v>
      </c>
    </row>
    <row r="3130" spans="1:12" ht="33.75">
      <c r="A3130" s="263">
        <v>86</v>
      </c>
      <c r="B3130" s="125" t="str">
        <f>+VLOOKUP(A3130,'[1]LISTA FILTRADO'!$A$2:$B$620,2,FALSE)</f>
        <v>Ministerio De Medio Ambiente Y Agua</v>
      </c>
      <c r="C3130" s="126">
        <v>42866</v>
      </c>
      <c r="D3130" s="126" t="s">
        <v>7231</v>
      </c>
      <c r="E3130" s="127" t="s">
        <v>3</v>
      </c>
      <c r="F3130" s="127">
        <v>1500616</v>
      </c>
      <c r="G3130" s="127"/>
      <c r="H3130" s="335" t="s">
        <v>7232</v>
      </c>
      <c r="I3130" s="128">
        <v>0</v>
      </c>
      <c r="J3130" s="128">
        <v>58325</v>
      </c>
      <c r="K3130" s="129">
        <f t="shared" si="48"/>
        <v>58325</v>
      </c>
      <c r="L3130" s="130" t="s">
        <v>1420</v>
      </c>
    </row>
    <row r="3131" spans="1:12" ht="22.5">
      <c r="A3131" s="334">
        <v>15</v>
      </c>
      <c r="B3131" s="125" t="str">
        <f>+VLOOKUP(A3131,'[1]LISTA FILTRADO'!$A$2:$B$620,2,FALSE)</f>
        <v>Ministerio De Gobierno</v>
      </c>
      <c r="C3131" s="126">
        <v>42866</v>
      </c>
      <c r="D3131" s="126" t="s">
        <v>7233</v>
      </c>
      <c r="E3131" s="127" t="s">
        <v>3</v>
      </c>
      <c r="F3131" s="127">
        <v>1500665</v>
      </c>
      <c r="G3131" s="127"/>
      <c r="H3131" s="335" t="s">
        <v>7234</v>
      </c>
      <c r="I3131" s="128">
        <v>0</v>
      </c>
      <c r="J3131" s="128">
        <v>1260</v>
      </c>
      <c r="K3131" s="129">
        <f t="shared" si="48"/>
        <v>1260</v>
      </c>
      <c r="L3131" s="130" t="s">
        <v>1420</v>
      </c>
    </row>
    <row r="3132" spans="1:12" ht="22.5">
      <c r="A3132" s="263">
        <v>15</v>
      </c>
      <c r="B3132" s="125" t="str">
        <f>+VLOOKUP(A3132,'[1]LISTA FILTRADO'!$A$2:$B$620,2,FALSE)</f>
        <v>Ministerio De Gobierno</v>
      </c>
      <c r="C3132" s="126">
        <v>42866</v>
      </c>
      <c r="D3132" s="126" t="s">
        <v>7235</v>
      </c>
      <c r="E3132" s="127" t="s">
        <v>3</v>
      </c>
      <c r="F3132" s="127">
        <v>1500669</v>
      </c>
      <c r="G3132" s="127"/>
      <c r="H3132" s="335" t="s">
        <v>7236</v>
      </c>
      <c r="I3132" s="128">
        <v>0</v>
      </c>
      <c r="J3132" s="128">
        <v>1094</v>
      </c>
      <c r="K3132" s="129">
        <f t="shared" si="48"/>
        <v>1094</v>
      </c>
      <c r="L3132" s="130" t="s">
        <v>1420</v>
      </c>
    </row>
    <row r="3133" spans="1:12" ht="33.75">
      <c r="A3133" s="334">
        <v>342</v>
      </c>
      <c r="B3133" s="125" t="str">
        <f>+VLOOKUP(A3133,'[1]LISTA FILTRADO'!$A$2:$B$620,2,FALSE)</f>
        <v>Agencia Estatal De Vivienda</v>
      </c>
      <c r="C3133" s="126">
        <v>42866</v>
      </c>
      <c r="D3133" s="126" t="s">
        <v>7237</v>
      </c>
      <c r="E3133" s="127" t="s">
        <v>3</v>
      </c>
      <c r="F3133" s="127">
        <v>1500672</v>
      </c>
      <c r="G3133" s="127"/>
      <c r="H3133" s="335" t="s">
        <v>7238</v>
      </c>
      <c r="I3133" s="128">
        <v>0</v>
      </c>
      <c r="J3133" s="128">
        <v>586.5</v>
      </c>
      <c r="K3133" s="129">
        <f t="shared" si="48"/>
        <v>586.5</v>
      </c>
      <c r="L3133" s="130" t="s">
        <v>1420</v>
      </c>
    </row>
    <row r="3134" spans="1:12" ht="33.75">
      <c r="A3134" s="334">
        <v>342</v>
      </c>
      <c r="B3134" s="125" t="str">
        <f>+VLOOKUP(A3134,'[1]LISTA FILTRADO'!$A$2:$B$620,2,FALSE)</f>
        <v>Agencia Estatal De Vivienda</v>
      </c>
      <c r="C3134" s="126">
        <v>42866</v>
      </c>
      <c r="D3134" s="126" t="s">
        <v>7239</v>
      </c>
      <c r="E3134" s="127" t="s">
        <v>3</v>
      </c>
      <c r="F3134" s="127">
        <v>1500673</v>
      </c>
      <c r="G3134" s="127"/>
      <c r="H3134" s="335" t="s">
        <v>7240</v>
      </c>
      <c r="I3134" s="128">
        <v>0</v>
      </c>
      <c r="J3134" s="128">
        <v>586.5</v>
      </c>
      <c r="K3134" s="129">
        <f t="shared" si="48"/>
        <v>586.5</v>
      </c>
      <c r="L3134" s="130" t="s">
        <v>1420</v>
      </c>
    </row>
    <row r="3135" spans="1:12" ht="33.75">
      <c r="A3135" s="334" t="s">
        <v>633</v>
      </c>
      <c r="B3135" s="125" t="str">
        <f>+VLOOKUP(A3135,'[1]LISTA FILTRADO'!$A$2:$B$620,2,FALSE)</f>
        <v>Acreedores</v>
      </c>
      <c r="C3135" s="126">
        <v>42866</v>
      </c>
      <c r="D3135" s="126" t="s">
        <v>7241</v>
      </c>
      <c r="E3135" s="127" t="s">
        <v>3</v>
      </c>
      <c r="F3135" s="127">
        <v>1500689</v>
      </c>
      <c r="G3135" s="127"/>
      <c r="H3135" s="335" t="s">
        <v>7242</v>
      </c>
      <c r="I3135" s="128">
        <v>0</v>
      </c>
      <c r="J3135" s="128">
        <v>152022.78</v>
      </c>
      <c r="K3135" s="129">
        <f t="shared" si="48"/>
        <v>152022.78</v>
      </c>
      <c r="L3135" s="130" t="s">
        <v>1420</v>
      </c>
    </row>
    <row r="3136" spans="1:12" ht="33.75">
      <c r="A3136" s="334" t="s">
        <v>633</v>
      </c>
      <c r="B3136" s="125" t="str">
        <f>+VLOOKUP(A3136,'[1]LISTA FILTRADO'!$A$2:$B$620,2,FALSE)</f>
        <v>Acreedores</v>
      </c>
      <c r="C3136" s="126">
        <v>42866</v>
      </c>
      <c r="D3136" s="126" t="s">
        <v>7243</v>
      </c>
      <c r="E3136" s="127" t="s">
        <v>3</v>
      </c>
      <c r="F3136" s="127">
        <v>1500690</v>
      </c>
      <c r="G3136" s="127"/>
      <c r="H3136" s="335" t="s">
        <v>7244</v>
      </c>
      <c r="I3136" s="128">
        <v>0</v>
      </c>
      <c r="J3136" s="128">
        <v>4324.04</v>
      </c>
      <c r="K3136" s="129">
        <f t="shared" si="48"/>
        <v>4324.04</v>
      </c>
      <c r="L3136" s="130" t="s">
        <v>1420</v>
      </c>
    </row>
    <row r="3137" spans="1:12" ht="33.75">
      <c r="A3137" s="263" t="s">
        <v>626</v>
      </c>
      <c r="B3137" s="125" t="str">
        <f>+VLOOKUP(A3137,'[1]LISTA FILTRADO'!$A$2:$B$620,2,FALSE)</f>
        <v>Dirección General De Programación Y Operaciones Del Tesoro</v>
      </c>
      <c r="C3137" s="126">
        <v>42866</v>
      </c>
      <c r="D3137" s="126" t="s">
        <v>7245</v>
      </c>
      <c r="E3137" s="127" t="s">
        <v>3</v>
      </c>
      <c r="F3137" s="127">
        <v>1500724</v>
      </c>
      <c r="G3137" s="127"/>
      <c r="H3137" s="335" t="s">
        <v>7246</v>
      </c>
      <c r="I3137" s="128">
        <v>0</v>
      </c>
      <c r="J3137" s="128">
        <v>1307.45</v>
      </c>
      <c r="K3137" s="129">
        <f t="shared" si="48"/>
        <v>1307.45</v>
      </c>
      <c r="L3137" s="130" t="s">
        <v>1420</v>
      </c>
    </row>
    <row r="3138" spans="1:12" ht="22.5">
      <c r="A3138" s="263">
        <v>526</v>
      </c>
      <c r="B3138" s="125" t="str">
        <f>+VLOOKUP(A3138,'[1]LISTA FILTRADO'!$A$2:$B$620,2,FALSE)</f>
        <v>Bolivia Tv</v>
      </c>
      <c r="C3138" s="126">
        <v>42866</v>
      </c>
      <c r="D3138" s="126" t="s">
        <v>7247</v>
      </c>
      <c r="E3138" s="127" t="s">
        <v>3</v>
      </c>
      <c r="F3138" s="127">
        <v>1500705</v>
      </c>
      <c r="G3138" s="127"/>
      <c r="H3138" s="335" t="s">
        <v>7248</v>
      </c>
      <c r="I3138" s="128">
        <v>0</v>
      </c>
      <c r="J3138" s="128">
        <v>4452</v>
      </c>
      <c r="K3138" s="129">
        <f t="shared" si="48"/>
        <v>4452</v>
      </c>
      <c r="L3138" s="130" t="s">
        <v>1420</v>
      </c>
    </row>
    <row r="3139" spans="1:12" ht="33.75">
      <c r="A3139" s="263" t="s">
        <v>626</v>
      </c>
      <c r="B3139" s="125" t="str">
        <f>+VLOOKUP(A3139,'[1]LISTA FILTRADO'!$A$2:$B$620,2,FALSE)</f>
        <v>Dirección General De Programación Y Operaciones Del Tesoro</v>
      </c>
      <c r="C3139" s="126">
        <v>42866</v>
      </c>
      <c r="D3139" s="126" t="s">
        <v>7249</v>
      </c>
      <c r="E3139" s="127" t="s">
        <v>3</v>
      </c>
      <c r="F3139" s="127">
        <v>1500717</v>
      </c>
      <c r="G3139" s="127"/>
      <c r="H3139" s="335" t="s">
        <v>7250</v>
      </c>
      <c r="I3139" s="128">
        <v>0</v>
      </c>
      <c r="J3139" s="128">
        <v>610</v>
      </c>
      <c r="K3139" s="129">
        <f t="shared" si="48"/>
        <v>610</v>
      </c>
      <c r="L3139" s="130" t="s">
        <v>1420</v>
      </c>
    </row>
    <row r="3140" spans="1:12" ht="33.75">
      <c r="A3140" s="263" t="s">
        <v>626</v>
      </c>
      <c r="B3140" s="125" t="str">
        <f>+VLOOKUP(A3140,'[1]LISTA FILTRADO'!$A$2:$B$620,2,FALSE)</f>
        <v>Dirección General De Programación Y Operaciones Del Tesoro</v>
      </c>
      <c r="C3140" s="126">
        <v>42866</v>
      </c>
      <c r="D3140" s="126" t="s">
        <v>7251</v>
      </c>
      <c r="E3140" s="127" t="s">
        <v>3</v>
      </c>
      <c r="F3140" s="127">
        <v>1500736</v>
      </c>
      <c r="G3140" s="127"/>
      <c r="H3140" s="335" t="s">
        <v>7252</v>
      </c>
      <c r="I3140" s="128">
        <v>0</v>
      </c>
      <c r="J3140" s="128">
        <v>70</v>
      </c>
      <c r="K3140" s="129">
        <f t="shared" si="48"/>
        <v>70</v>
      </c>
      <c r="L3140" s="130" t="s">
        <v>1420</v>
      </c>
    </row>
    <row r="3141" spans="1:12" ht="33.75">
      <c r="A3141" s="263" t="s">
        <v>626</v>
      </c>
      <c r="B3141" s="125" t="str">
        <f>+VLOOKUP(A3141,'[1]LISTA FILTRADO'!$A$2:$B$620,2,FALSE)</f>
        <v>Dirección General De Programación Y Operaciones Del Tesoro</v>
      </c>
      <c r="C3141" s="126">
        <v>42866</v>
      </c>
      <c r="D3141" s="126" t="s">
        <v>7253</v>
      </c>
      <c r="E3141" s="127" t="s">
        <v>3</v>
      </c>
      <c r="F3141" s="127">
        <v>1500740</v>
      </c>
      <c r="G3141" s="127"/>
      <c r="H3141" s="335" t="s">
        <v>7254</v>
      </c>
      <c r="I3141" s="128">
        <v>0</v>
      </c>
      <c r="J3141" s="128">
        <v>1575</v>
      </c>
      <c r="K3141" s="129">
        <f t="shared" si="48"/>
        <v>1575</v>
      </c>
      <c r="L3141" s="130" t="s">
        <v>1420</v>
      </c>
    </row>
    <row r="3142" spans="1:12" ht="22.5">
      <c r="A3142" s="263">
        <v>526</v>
      </c>
      <c r="B3142" s="125" t="str">
        <f>+VLOOKUP(A3142,'[1]LISTA FILTRADO'!$A$2:$B$620,2,FALSE)</f>
        <v>Bolivia Tv</v>
      </c>
      <c r="C3142" s="126">
        <v>42866</v>
      </c>
      <c r="D3142" s="126" t="s">
        <v>7255</v>
      </c>
      <c r="E3142" s="127" t="s">
        <v>3</v>
      </c>
      <c r="F3142" s="127">
        <v>1500767</v>
      </c>
      <c r="G3142" s="127"/>
      <c r="H3142" s="335" t="s">
        <v>7256</v>
      </c>
      <c r="I3142" s="128">
        <v>0</v>
      </c>
      <c r="J3142" s="128">
        <v>45</v>
      </c>
      <c r="K3142" s="129">
        <f t="shared" si="48"/>
        <v>45</v>
      </c>
      <c r="L3142" s="130" t="s">
        <v>1420</v>
      </c>
    </row>
    <row r="3143" spans="1:12" ht="33.75">
      <c r="A3143" s="263" t="s">
        <v>626</v>
      </c>
      <c r="B3143" s="125" t="str">
        <f>+VLOOKUP(A3143,'[1]LISTA FILTRADO'!$A$2:$B$620,2,FALSE)</f>
        <v>Dirección General De Programación Y Operaciones Del Tesoro</v>
      </c>
      <c r="C3143" s="126">
        <v>42866</v>
      </c>
      <c r="D3143" s="126" t="s">
        <v>7258</v>
      </c>
      <c r="E3143" s="127" t="s">
        <v>3</v>
      </c>
      <c r="F3143" s="127">
        <v>1500789</v>
      </c>
      <c r="G3143" s="127"/>
      <c r="H3143" s="335" t="s">
        <v>7259</v>
      </c>
      <c r="I3143" s="128">
        <v>0</v>
      </c>
      <c r="J3143" s="128">
        <v>450</v>
      </c>
      <c r="K3143" s="129">
        <f t="shared" si="48"/>
        <v>450</v>
      </c>
      <c r="L3143" s="130" t="s">
        <v>1420</v>
      </c>
    </row>
    <row r="3144" spans="1:12" ht="33.75">
      <c r="A3144" s="263" t="s">
        <v>626</v>
      </c>
      <c r="B3144" s="125" t="str">
        <f>+VLOOKUP(A3144,'[1]LISTA FILTRADO'!$A$2:$B$620,2,FALSE)</f>
        <v>Dirección General De Programación Y Operaciones Del Tesoro</v>
      </c>
      <c r="C3144" s="126">
        <v>42866</v>
      </c>
      <c r="D3144" s="126" t="s">
        <v>7260</v>
      </c>
      <c r="E3144" s="127" t="s">
        <v>3</v>
      </c>
      <c r="F3144" s="127">
        <v>1500791</v>
      </c>
      <c r="G3144" s="127"/>
      <c r="H3144" s="335" t="s">
        <v>7261</v>
      </c>
      <c r="I3144" s="128">
        <v>0</v>
      </c>
      <c r="J3144" s="128">
        <v>280</v>
      </c>
      <c r="K3144" s="129">
        <f t="shared" si="48"/>
        <v>280</v>
      </c>
      <c r="L3144" s="130" t="s">
        <v>1420</v>
      </c>
    </row>
    <row r="3145" spans="1:12" ht="33.75">
      <c r="A3145" s="263" t="s">
        <v>626</v>
      </c>
      <c r="B3145" s="125" t="str">
        <f>+VLOOKUP(A3145,'[1]LISTA FILTRADO'!$A$2:$B$620,2,FALSE)</f>
        <v>Dirección General De Programación Y Operaciones Del Tesoro</v>
      </c>
      <c r="C3145" s="126">
        <v>42866</v>
      </c>
      <c r="D3145" s="126" t="s">
        <v>7262</v>
      </c>
      <c r="E3145" s="127" t="s">
        <v>3</v>
      </c>
      <c r="F3145" s="127">
        <v>1500798</v>
      </c>
      <c r="G3145" s="127"/>
      <c r="H3145" s="335" t="s">
        <v>4873</v>
      </c>
      <c r="I3145" s="128">
        <v>0</v>
      </c>
      <c r="J3145" s="128">
        <v>500</v>
      </c>
      <c r="K3145" s="129">
        <f t="shared" ref="K3145:K3208" si="49">+I3145+J3145</f>
        <v>500</v>
      </c>
      <c r="L3145" s="130" t="s">
        <v>1420</v>
      </c>
    </row>
    <row r="3146" spans="1:12" ht="45">
      <c r="A3146" s="334">
        <v>310</v>
      </c>
      <c r="B3146" s="125" t="str">
        <f>+VLOOKUP(A3146,'[1]LISTA FILTRADO'!$A$2:$B$620,2,FALSE)</f>
        <v>Autoridad De Regulación Y Fiscalización De Telecomunicaciones Y Transportes</v>
      </c>
      <c r="C3146" s="126">
        <v>42866</v>
      </c>
      <c r="D3146" s="126" t="s">
        <v>7263</v>
      </c>
      <c r="E3146" s="127" t="s">
        <v>3</v>
      </c>
      <c r="F3146" s="127">
        <v>1500803</v>
      </c>
      <c r="G3146" s="127"/>
      <c r="H3146" s="335" t="s">
        <v>7264</v>
      </c>
      <c r="I3146" s="128">
        <v>0</v>
      </c>
      <c r="J3146" s="128">
        <v>3055.5</v>
      </c>
      <c r="K3146" s="129">
        <f t="shared" si="49"/>
        <v>3055.5</v>
      </c>
      <c r="L3146" s="130" t="s">
        <v>1420</v>
      </c>
    </row>
    <row r="3147" spans="1:12" ht="33.75">
      <c r="A3147" s="334">
        <v>48</v>
      </c>
      <c r="B3147" s="125" t="str">
        <f>+VLOOKUP(A3147,'[1]LISTA FILTRADO'!$A$2:$B$620,2,FALSE)</f>
        <v>Ministerio De Deportes</v>
      </c>
      <c r="C3147" s="126">
        <v>42866</v>
      </c>
      <c r="D3147" s="126" t="s">
        <v>7265</v>
      </c>
      <c r="E3147" s="127" t="s">
        <v>3</v>
      </c>
      <c r="F3147" s="127">
        <v>1500805</v>
      </c>
      <c r="G3147" s="127"/>
      <c r="H3147" s="335" t="s">
        <v>7266</v>
      </c>
      <c r="I3147" s="128">
        <v>0</v>
      </c>
      <c r="J3147" s="128">
        <v>10635.4</v>
      </c>
      <c r="K3147" s="129">
        <f t="shared" si="49"/>
        <v>10635.4</v>
      </c>
      <c r="L3147" s="130" t="s">
        <v>1420</v>
      </c>
    </row>
    <row r="3148" spans="1:12" ht="33.75">
      <c r="A3148" s="263" t="s">
        <v>626</v>
      </c>
      <c r="B3148" s="125" t="str">
        <f>+VLOOKUP(A3148,'[1]LISTA FILTRADO'!$A$2:$B$620,2,FALSE)</f>
        <v>Dirección General De Programación Y Operaciones Del Tesoro</v>
      </c>
      <c r="C3148" s="126">
        <v>42866</v>
      </c>
      <c r="D3148" s="126" t="s">
        <v>7267</v>
      </c>
      <c r="E3148" s="127" t="s">
        <v>3</v>
      </c>
      <c r="F3148" s="127">
        <v>1500815</v>
      </c>
      <c r="G3148" s="127"/>
      <c r="H3148" s="335" t="s">
        <v>7268</v>
      </c>
      <c r="I3148" s="128">
        <v>0</v>
      </c>
      <c r="J3148" s="219">
        <v>0.1</v>
      </c>
      <c r="K3148" s="129">
        <f t="shared" si="49"/>
        <v>0.1</v>
      </c>
      <c r="L3148" s="130" t="s">
        <v>4099</v>
      </c>
    </row>
    <row r="3149" spans="1:12" ht="33.75">
      <c r="A3149" s="263" t="s">
        <v>626</v>
      </c>
      <c r="B3149" s="125" t="str">
        <f>+VLOOKUP(A3149,'[1]LISTA FILTRADO'!$A$2:$B$620,2,FALSE)</f>
        <v>Dirección General De Programación Y Operaciones Del Tesoro</v>
      </c>
      <c r="C3149" s="126">
        <v>42866</v>
      </c>
      <c r="D3149" s="126" t="s">
        <v>7269</v>
      </c>
      <c r="E3149" s="127" t="s">
        <v>3</v>
      </c>
      <c r="F3149" s="127">
        <v>1500844</v>
      </c>
      <c r="G3149" s="127"/>
      <c r="H3149" s="335" t="s">
        <v>7270</v>
      </c>
      <c r="I3149" s="128">
        <v>0</v>
      </c>
      <c r="J3149" s="128">
        <v>78</v>
      </c>
      <c r="K3149" s="129">
        <f t="shared" si="49"/>
        <v>78</v>
      </c>
      <c r="L3149" s="130" t="s">
        <v>1420</v>
      </c>
    </row>
    <row r="3150" spans="1:12" ht="33.75">
      <c r="A3150" s="263" t="s">
        <v>626</v>
      </c>
      <c r="B3150" s="125" t="str">
        <f>+VLOOKUP(A3150,'[1]LISTA FILTRADO'!$A$2:$B$620,2,FALSE)</f>
        <v>Dirección General De Programación Y Operaciones Del Tesoro</v>
      </c>
      <c r="C3150" s="126">
        <v>42866</v>
      </c>
      <c r="D3150" s="126" t="s">
        <v>7271</v>
      </c>
      <c r="E3150" s="127" t="s">
        <v>3</v>
      </c>
      <c r="F3150" s="127">
        <v>1500845</v>
      </c>
      <c r="G3150" s="127"/>
      <c r="H3150" s="335" t="s">
        <v>7272</v>
      </c>
      <c r="I3150" s="128">
        <v>0</v>
      </c>
      <c r="J3150" s="128">
        <v>78</v>
      </c>
      <c r="K3150" s="129">
        <f t="shared" si="49"/>
        <v>78</v>
      </c>
      <c r="L3150" s="130" t="s">
        <v>1420</v>
      </c>
    </row>
    <row r="3151" spans="1:12" ht="33.75">
      <c r="A3151" s="263" t="s">
        <v>626</v>
      </c>
      <c r="B3151" s="125" t="str">
        <f>+VLOOKUP(A3151,'[1]LISTA FILTRADO'!$A$2:$B$620,2,FALSE)</f>
        <v>Dirección General De Programación Y Operaciones Del Tesoro</v>
      </c>
      <c r="C3151" s="126">
        <v>42866</v>
      </c>
      <c r="D3151" s="126" t="s">
        <v>7273</v>
      </c>
      <c r="E3151" s="127" t="s">
        <v>3</v>
      </c>
      <c r="F3151" s="127">
        <v>1500875</v>
      </c>
      <c r="G3151" s="127"/>
      <c r="H3151" s="335" t="s">
        <v>7274</v>
      </c>
      <c r="I3151" s="128">
        <v>0</v>
      </c>
      <c r="J3151" s="128">
        <v>15145.66</v>
      </c>
      <c r="K3151" s="129">
        <f t="shared" si="49"/>
        <v>15145.66</v>
      </c>
      <c r="L3151" s="130" t="s">
        <v>1420</v>
      </c>
    </row>
    <row r="3152" spans="1:12" ht="33.75">
      <c r="A3152" s="334">
        <v>287</v>
      </c>
      <c r="B3152" s="125" t="str">
        <f>+VLOOKUP(A3152,'[1]LISTA FILTRADO'!$A$2:$B$620,2,FALSE)</f>
        <v>Fondo Nacional De Inversión Productiva Y Social</v>
      </c>
      <c r="C3152" s="126">
        <v>42866</v>
      </c>
      <c r="D3152" s="126" t="s">
        <v>7275</v>
      </c>
      <c r="E3152" s="127" t="s">
        <v>3</v>
      </c>
      <c r="F3152" s="127">
        <v>1500887</v>
      </c>
      <c r="G3152" s="127"/>
      <c r="H3152" s="335" t="s">
        <v>7276</v>
      </c>
      <c r="I3152" s="128">
        <v>0</v>
      </c>
      <c r="J3152" s="128">
        <v>223</v>
      </c>
      <c r="K3152" s="129">
        <f t="shared" si="49"/>
        <v>223</v>
      </c>
      <c r="L3152" s="130" t="s">
        <v>1420</v>
      </c>
    </row>
    <row r="3153" spans="1:12" ht="33.75">
      <c r="A3153" s="263">
        <v>287</v>
      </c>
      <c r="B3153" s="125" t="str">
        <f>+VLOOKUP(A3153,'[1]LISTA FILTRADO'!$A$2:$B$620,2,FALSE)</f>
        <v>Fondo Nacional De Inversión Productiva Y Social</v>
      </c>
      <c r="C3153" s="126">
        <v>42866</v>
      </c>
      <c r="D3153" s="126" t="s">
        <v>7277</v>
      </c>
      <c r="E3153" s="127" t="s">
        <v>3</v>
      </c>
      <c r="F3153" s="127">
        <v>1500890</v>
      </c>
      <c r="G3153" s="127"/>
      <c r="H3153" s="335" t="s">
        <v>7278</v>
      </c>
      <c r="I3153" s="128">
        <v>0</v>
      </c>
      <c r="J3153" s="128">
        <v>50</v>
      </c>
      <c r="K3153" s="129">
        <f t="shared" si="49"/>
        <v>50</v>
      </c>
      <c r="L3153" s="130" t="s">
        <v>1420</v>
      </c>
    </row>
    <row r="3154" spans="1:12" ht="33.75">
      <c r="A3154" s="263">
        <v>86</v>
      </c>
      <c r="B3154" s="125" t="str">
        <f>+VLOOKUP(A3154,'[1]LISTA FILTRADO'!$A$2:$B$620,2,FALSE)</f>
        <v>Ministerio De Medio Ambiente Y Agua</v>
      </c>
      <c r="C3154" s="126">
        <v>42867</v>
      </c>
      <c r="D3154" s="126" t="s">
        <v>7279</v>
      </c>
      <c r="E3154" s="127" t="s">
        <v>3</v>
      </c>
      <c r="F3154" s="127">
        <v>1501081</v>
      </c>
      <c r="G3154" s="127"/>
      <c r="H3154" s="335" t="s">
        <v>7280</v>
      </c>
      <c r="I3154" s="128">
        <v>0</v>
      </c>
      <c r="J3154" s="128">
        <v>111.34</v>
      </c>
      <c r="K3154" s="129">
        <f t="shared" si="49"/>
        <v>111.34</v>
      </c>
      <c r="L3154" s="130" t="s">
        <v>1420</v>
      </c>
    </row>
    <row r="3155" spans="1:12" ht="33.75">
      <c r="A3155" s="263" t="s">
        <v>626</v>
      </c>
      <c r="B3155" s="125" t="str">
        <f>+VLOOKUP(A3155,'[1]LISTA FILTRADO'!$A$2:$B$620,2,FALSE)</f>
        <v>Dirección General De Programación Y Operaciones Del Tesoro</v>
      </c>
      <c r="C3155" s="126">
        <v>42867</v>
      </c>
      <c r="D3155" s="126" t="s">
        <v>7281</v>
      </c>
      <c r="E3155" s="127" t="s">
        <v>3</v>
      </c>
      <c r="F3155" s="127">
        <v>1501040</v>
      </c>
      <c r="G3155" s="127"/>
      <c r="H3155" s="335" t="s">
        <v>7282</v>
      </c>
      <c r="I3155" s="128">
        <v>0</v>
      </c>
      <c r="J3155" s="128">
        <v>180</v>
      </c>
      <c r="K3155" s="129">
        <f t="shared" si="49"/>
        <v>180</v>
      </c>
      <c r="L3155" s="130" t="s">
        <v>1420</v>
      </c>
    </row>
    <row r="3156" spans="1:12" ht="33.75">
      <c r="A3156" s="263" t="s">
        <v>626</v>
      </c>
      <c r="B3156" s="125" t="str">
        <f>+VLOOKUP(A3156,'[1]LISTA FILTRADO'!$A$2:$B$620,2,FALSE)</f>
        <v>Dirección General De Programación Y Operaciones Del Tesoro</v>
      </c>
      <c r="C3156" s="126">
        <v>42867</v>
      </c>
      <c r="D3156" s="126" t="s">
        <v>7283</v>
      </c>
      <c r="E3156" s="127" t="s">
        <v>3</v>
      </c>
      <c r="F3156" s="127">
        <v>1501055</v>
      </c>
      <c r="G3156" s="127"/>
      <c r="H3156" s="335" t="s">
        <v>7284</v>
      </c>
      <c r="I3156" s="128">
        <v>0</v>
      </c>
      <c r="J3156" s="128">
        <v>4425.6000000000004</v>
      </c>
      <c r="K3156" s="129">
        <f t="shared" si="49"/>
        <v>4425.6000000000004</v>
      </c>
      <c r="L3156" s="130" t="s">
        <v>1420</v>
      </c>
    </row>
    <row r="3157" spans="1:12" ht="33.75">
      <c r="A3157" s="263" t="s">
        <v>626</v>
      </c>
      <c r="B3157" s="125" t="str">
        <f>+VLOOKUP(A3157,'[1]LISTA FILTRADO'!$A$2:$B$620,2,FALSE)</f>
        <v>Dirección General De Programación Y Operaciones Del Tesoro</v>
      </c>
      <c r="C3157" s="126">
        <v>42867</v>
      </c>
      <c r="D3157" s="126" t="s">
        <v>7285</v>
      </c>
      <c r="E3157" s="127" t="s">
        <v>3</v>
      </c>
      <c r="F3157" s="127">
        <v>1501080</v>
      </c>
      <c r="G3157" s="127"/>
      <c r="H3157" s="335" t="s">
        <v>7250</v>
      </c>
      <c r="I3157" s="128">
        <v>0</v>
      </c>
      <c r="J3157" s="128">
        <v>0.12</v>
      </c>
      <c r="K3157" s="129">
        <f t="shared" si="49"/>
        <v>0.12</v>
      </c>
      <c r="L3157" s="130" t="s">
        <v>1420</v>
      </c>
    </row>
    <row r="3158" spans="1:12" ht="22.5">
      <c r="A3158" s="334">
        <v>526</v>
      </c>
      <c r="B3158" s="125" t="str">
        <f>+VLOOKUP(A3158,'[1]LISTA FILTRADO'!$A$2:$B$620,2,FALSE)</f>
        <v>Bolivia Tv</v>
      </c>
      <c r="C3158" s="126">
        <v>42867</v>
      </c>
      <c r="D3158" s="126" t="s">
        <v>7286</v>
      </c>
      <c r="E3158" s="127" t="s">
        <v>3</v>
      </c>
      <c r="F3158" s="127">
        <v>1501098</v>
      </c>
      <c r="G3158" s="127"/>
      <c r="H3158" s="335" t="s">
        <v>7287</v>
      </c>
      <c r="I3158" s="128">
        <v>0</v>
      </c>
      <c r="J3158" s="128">
        <v>227</v>
      </c>
      <c r="K3158" s="129">
        <f t="shared" si="49"/>
        <v>227</v>
      </c>
      <c r="L3158" s="130" t="s">
        <v>1420</v>
      </c>
    </row>
    <row r="3159" spans="1:12" ht="33.75">
      <c r="A3159" s="263" t="s">
        <v>626</v>
      </c>
      <c r="B3159" s="125" t="str">
        <f>+VLOOKUP(A3159,'[1]LISTA FILTRADO'!$A$2:$B$620,2,FALSE)</f>
        <v>Dirección General De Programación Y Operaciones Del Tesoro</v>
      </c>
      <c r="C3159" s="126">
        <v>42867</v>
      </c>
      <c r="D3159" s="126" t="s">
        <v>7288</v>
      </c>
      <c r="E3159" s="127" t="s">
        <v>3</v>
      </c>
      <c r="F3159" s="127">
        <v>1501116</v>
      </c>
      <c r="G3159" s="127"/>
      <c r="H3159" s="335" t="s">
        <v>7289</v>
      </c>
      <c r="I3159" s="128">
        <v>0</v>
      </c>
      <c r="J3159" s="128">
        <v>0.4</v>
      </c>
      <c r="K3159" s="129">
        <f t="shared" si="49"/>
        <v>0.4</v>
      </c>
      <c r="L3159" s="130" t="s">
        <v>1420</v>
      </c>
    </row>
    <row r="3160" spans="1:12" ht="33.75">
      <c r="A3160" s="263" t="s">
        <v>626</v>
      </c>
      <c r="B3160" s="125" t="str">
        <f>+VLOOKUP(A3160,'[1]LISTA FILTRADO'!$A$2:$B$620,2,FALSE)</f>
        <v>Dirección General De Programación Y Operaciones Del Tesoro</v>
      </c>
      <c r="C3160" s="126">
        <v>42867</v>
      </c>
      <c r="D3160" s="126" t="s">
        <v>7290</v>
      </c>
      <c r="E3160" s="127" t="s">
        <v>3</v>
      </c>
      <c r="F3160" s="127">
        <v>1501127</v>
      </c>
      <c r="G3160" s="127"/>
      <c r="H3160" s="335" t="s">
        <v>7291</v>
      </c>
      <c r="I3160" s="128">
        <v>0</v>
      </c>
      <c r="J3160" s="128">
        <v>0.4</v>
      </c>
      <c r="K3160" s="129">
        <f t="shared" si="49"/>
        <v>0.4</v>
      </c>
      <c r="L3160" s="130" t="s">
        <v>1420</v>
      </c>
    </row>
    <row r="3161" spans="1:12" ht="33.75">
      <c r="A3161" s="263" t="s">
        <v>626</v>
      </c>
      <c r="B3161" s="125" t="str">
        <f>+VLOOKUP(A3161,'[1]LISTA FILTRADO'!$A$2:$B$620,2,FALSE)</f>
        <v>Dirección General De Programación Y Operaciones Del Tesoro</v>
      </c>
      <c r="C3161" s="126">
        <v>42867</v>
      </c>
      <c r="D3161" s="126" t="s">
        <v>7292</v>
      </c>
      <c r="E3161" s="127" t="s">
        <v>3</v>
      </c>
      <c r="F3161" s="127">
        <v>1501162</v>
      </c>
      <c r="G3161" s="127"/>
      <c r="H3161" s="335" t="s">
        <v>7293</v>
      </c>
      <c r="I3161" s="128">
        <v>0</v>
      </c>
      <c r="J3161" s="128">
        <v>23</v>
      </c>
      <c r="K3161" s="129">
        <f t="shared" si="49"/>
        <v>23</v>
      </c>
      <c r="L3161" s="130" t="s">
        <v>1420</v>
      </c>
    </row>
    <row r="3162" spans="1:12" ht="33.75">
      <c r="A3162" s="263" t="s">
        <v>626</v>
      </c>
      <c r="B3162" s="125" t="str">
        <f>+VLOOKUP(A3162,'[1]LISTA FILTRADO'!$A$2:$B$620,2,FALSE)</f>
        <v>Dirección General De Programación Y Operaciones Del Tesoro</v>
      </c>
      <c r="C3162" s="126">
        <v>42867</v>
      </c>
      <c r="D3162" s="126" t="s">
        <v>7294</v>
      </c>
      <c r="E3162" s="127" t="s">
        <v>3</v>
      </c>
      <c r="F3162" s="127">
        <v>1501169</v>
      </c>
      <c r="G3162" s="127"/>
      <c r="H3162" s="335" t="s">
        <v>7295</v>
      </c>
      <c r="I3162" s="128">
        <v>0</v>
      </c>
      <c r="J3162" s="128">
        <v>370</v>
      </c>
      <c r="K3162" s="129">
        <f t="shared" si="49"/>
        <v>370</v>
      </c>
      <c r="L3162" s="130" t="s">
        <v>1420</v>
      </c>
    </row>
    <row r="3163" spans="1:12" ht="22.5">
      <c r="A3163" s="263">
        <v>526</v>
      </c>
      <c r="B3163" s="125" t="str">
        <f>+VLOOKUP(A3163,'[1]LISTA FILTRADO'!$A$2:$B$620,2,FALSE)</f>
        <v>Bolivia Tv</v>
      </c>
      <c r="C3163" s="126">
        <v>42867</v>
      </c>
      <c r="D3163" s="126" t="s">
        <v>7296</v>
      </c>
      <c r="E3163" s="127" t="s">
        <v>3</v>
      </c>
      <c r="F3163" s="127">
        <v>1501189</v>
      </c>
      <c r="G3163" s="127"/>
      <c r="H3163" s="335" t="s">
        <v>7297</v>
      </c>
      <c r="I3163" s="128">
        <v>0</v>
      </c>
      <c r="J3163" s="128">
        <v>5263.07</v>
      </c>
      <c r="K3163" s="129">
        <f t="shared" si="49"/>
        <v>5263.07</v>
      </c>
      <c r="L3163" s="130" t="s">
        <v>1420</v>
      </c>
    </row>
    <row r="3164" spans="1:12" ht="22.5">
      <c r="A3164" s="263">
        <v>212</v>
      </c>
      <c r="B3164" s="125" t="str">
        <f>+VLOOKUP(A3164,'[1]LISTA FILTRADO'!$A$2:$B$620,2,FALSE)</f>
        <v>Instituto Nacional De Reforma Agraria</v>
      </c>
      <c r="C3164" s="126">
        <v>42867</v>
      </c>
      <c r="D3164" s="126" t="s">
        <v>7298</v>
      </c>
      <c r="E3164" s="127" t="s">
        <v>3</v>
      </c>
      <c r="F3164" s="127">
        <v>1501215</v>
      </c>
      <c r="G3164" s="127"/>
      <c r="H3164" s="335" t="s">
        <v>7299</v>
      </c>
      <c r="I3164" s="128">
        <v>0</v>
      </c>
      <c r="J3164" s="128">
        <v>60</v>
      </c>
      <c r="K3164" s="129">
        <f t="shared" si="49"/>
        <v>60</v>
      </c>
      <c r="L3164" s="130" t="s">
        <v>1420</v>
      </c>
    </row>
    <row r="3165" spans="1:12" ht="33.75">
      <c r="A3165" s="263">
        <v>41</v>
      </c>
      <c r="B3165" s="125" t="str">
        <f>+VLOOKUP(A3165,'[1]LISTA FILTRADO'!$A$2:$B$620,2,FALSE)</f>
        <v>Ministerio De Desarrollo Productivo Y Economía Plural</v>
      </c>
      <c r="C3165" s="126">
        <v>42867</v>
      </c>
      <c r="D3165" s="126" t="s">
        <v>7300</v>
      </c>
      <c r="E3165" s="127" t="s">
        <v>3</v>
      </c>
      <c r="F3165" s="127">
        <v>1501217</v>
      </c>
      <c r="G3165" s="127"/>
      <c r="H3165" s="335" t="s">
        <v>7301</v>
      </c>
      <c r="I3165" s="128">
        <v>0</v>
      </c>
      <c r="J3165" s="128">
        <v>0.6</v>
      </c>
      <c r="K3165" s="129">
        <f t="shared" si="49"/>
        <v>0.6</v>
      </c>
      <c r="L3165" s="130" t="s">
        <v>1420</v>
      </c>
    </row>
    <row r="3166" spans="1:12" ht="33.75">
      <c r="A3166" s="263" t="s">
        <v>626</v>
      </c>
      <c r="B3166" s="125" t="str">
        <f>+VLOOKUP(A3166,'[1]LISTA FILTRADO'!$A$2:$B$620,2,FALSE)</f>
        <v>Dirección General De Programación Y Operaciones Del Tesoro</v>
      </c>
      <c r="C3166" s="126">
        <v>42867</v>
      </c>
      <c r="D3166" s="126" t="s">
        <v>7302</v>
      </c>
      <c r="E3166" s="127" t="s">
        <v>3</v>
      </c>
      <c r="F3166" s="127">
        <v>1501226</v>
      </c>
      <c r="G3166" s="127"/>
      <c r="H3166" s="335" t="s">
        <v>7303</v>
      </c>
      <c r="I3166" s="128">
        <v>0</v>
      </c>
      <c r="J3166" s="128">
        <v>249</v>
      </c>
      <c r="K3166" s="129">
        <f t="shared" si="49"/>
        <v>249</v>
      </c>
      <c r="L3166" s="130" t="s">
        <v>1420</v>
      </c>
    </row>
    <row r="3167" spans="1:12" ht="33.75">
      <c r="A3167" s="263" t="s">
        <v>626</v>
      </c>
      <c r="B3167" s="125" t="str">
        <f>+VLOOKUP(A3167,'[1]LISTA FILTRADO'!$A$2:$B$620,2,FALSE)</f>
        <v>Dirección General De Programación Y Operaciones Del Tesoro</v>
      </c>
      <c r="C3167" s="126">
        <v>42867</v>
      </c>
      <c r="D3167" s="126" t="s">
        <v>7304</v>
      </c>
      <c r="E3167" s="127" t="s">
        <v>3</v>
      </c>
      <c r="F3167" s="127">
        <v>1501228</v>
      </c>
      <c r="G3167" s="127"/>
      <c r="H3167" s="335" t="s">
        <v>7305</v>
      </c>
      <c r="I3167" s="128">
        <v>0</v>
      </c>
      <c r="J3167" s="128">
        <v>10</v>
      </c>
      <c r="K3167" s="129">
        <f t="shared" si="49"/>
        <v>10</v>
      </c>
      <c r="L3167" s="130" t="s">
        <v>1420</v>
      </c>
    </row>
    <row r="3168" spans="1:12" ht="22.5">
      <c r="A3168" s="263">
        <v>526</v>
      </c>
      <c r="B3168" s="125" t="str">
        <f>+VLOOKUP(A3168,'[1]LISTA FILTRADO'!$A$2:$B$620,2,FALSE)</f>
        <v>Bolivia Tv</v>
      </c>
      <c r="C3168" s="126">
        <v>42867</v>
      </c>
      <c r="D3168" s="126" t="s">
        <v>7306</v>
      </c>
      <c r="E3168" s="127" t="s">
        <v>3</v>
      </c>
      <c r="F3168" s="127">
        <v>1501245</v>
      </c>
      <c r="G3168" s="127"/>
      <c r="H3168" s="335" t="s">
        <v>7307</v>
      </c>
      <c r="I3168" s="128">
        <v>0</v>
      </c>
      <c r="J3168" s="128">
        <v>272</v>
      </c>
      <c r="K3168" s="129">
        <f t="shared" si="49"/>
        <v>272</v>
      </c>
      <c r="L3168" s="130" t="s">
        <v>1420</v>
      </c>
    </row>
    <row r="3169" spans="1:12" ht="33.75">
      <c r="A3169" s="263">
        <v>48</v>
      </c>
      <c r="B3169" s="125" t="str">
        <f>+VLOOKUP(A3169,'[1]LISTA FILTRADO'!$A$2:$B$620,2,FALSE)</f>
        <v>Ministerio De Deportes</v>
      </c>
      <c r="C3169" s="126">
        <v>42867</v>
      </c>
      <c r="D3169" s="126" t="s">
        <v>7308</v>
      </c>
      <c r="E3169" s="127" t="s">
        <v>3</v>
      </c>
      <c r="F3169" s="127">
        <v>1501305</v>
      </c>
      <c r="G3169" s="127"/>
      <c r="H3169" s="335" t="s">
        <v>7309</v>
      </c>
      <c r="I3169" s="128">
        <v>0</v>
      </c>
      <c r="J3169" s="128">
        <v>1575</v>
      </c>
      <c r="K3169" s="129">
        <f t="shared" si="49"/>
        <v>1575</v>
      </c>
      <c r="L3169" s="130" t="s">
        <v>1420</v>
      </c>
    </row>
    <row r="3170" spans="1:12" ht="33.75">
      <c r="A3170" s="334" t="s">
        <v>626</v>
      </c>
      <c r="B3170" s="125" t="str">
        <f>+VLOOKUP(A3170,'[1]LISTA FILTRADO'!$A$2:$B$620,2,FALSE)</f>
        <v>Dirección General De Programación Y Operaciones Del Tesoro</v>
      </c>
      <c r="C3170" s="126">
        <v>42870</v>
      </c>
      <c r="D3170" s="126" t="s">
        <v>7310</v>
      </c>
      <c r="E3170" s="127" t="s">
        <v>3</v>
      </c>
      <c r="F3170" s="127">
        <v>1501469</v>
      </c>
      <c r="G3170" s="127"/>
      <c r="H3170" s="335" t="s">
        <v>7311</v>
      </c>
      <c r="I3170" s="128">
        <v>0</v>
      </c>
      <c r="J3170" s="128">
        <v>4913.82</v>
      </c>
      <c r="K3170" s="129">
        <f t="shared" si="49"/>
        <v>4913.82</v>
      </c>
      <c r="L3170" s="130" t="s">
        <v>1420</v>
      </c>
    </row>
    <row r="3171" spans="1:12" ht="33.75">
      <c r="A3171" s="334" t="s">
        <v>626</v>
      </c>
      <c r="B3171" s="125" t="str">
        <f>+VLOOKUP(A3171,'[1]LISTA FILTRADO'!$A$2:$B$620,2,FALSE)</f>
        <v>Dirección General De Programación Y Operaciones Del Tesoro</v>
      </c>
      <c r="C3171" s="126">
        <v>42870</v>
      </c>
      <c r="D3171" s="126" t="s">
        <v>7312</v>
      </c>
      <c r="E3171" s="127" t="s">
        <v>3</v>
      </c>
      <c r="F3171" s="127">
        <v>1501471</v>
      </c>
      <c r="G3171" s="127"/>
      <c r="H3171" s="335" t="s">
        <v>7313</v>
      </c>
      <c r="I3171" s="128">
        <v>0</v>
      </c>
      <c r="J3171" s="128">
        <v>4913.82</v>
      </c>
      <c r="K3171" s="129">
        <f t="shared" si="49"/>
        <v>4913.82</v>
      </c>
      <c r="L3171" s="130" t="s">
        <v>1420</v>
      </c>
    </row>
    <row r="3172" spans="1:12" ht="33.75">
      <c r="A3172" s="334" t="s">
        <v>626</v>
      </c>
      <c r="B3172" s="125" t="str">
        <f>+VLOOKUP(A3172,'[1]LISTA FILTRADO'!$A$2:$B$620,2,FALSE)</f>
        <v>Dirección General De Programación Y Operaciones Del Tesoro</v>
      </c>
      <c r="C3172" s="126">
        <v>42870</v>
      </c>
      <c r="D3172" s="126" t="s">
        <v>7314</v>
      </c>
      <c r="E3172" s="127" t="s">
        <v>3</v>
      </c>
      <c r="F3172" s="127">
        <v>1501472</v>
      </c>
      <c r="G3172" s="127"/>
      <c r="H3172" s="335" t="s">
        <v>7315</v>
      </c>
      <c r="I3172" s="128">
        <v>0</v>
      </c>
      <c r="J3172" s="128">
        <v>23572.400000000001</v>
      </c>
      <c r="K3172" s="129">
        <f t="shared" si="49"/>
        <v>23572.400000000001</v>
      </c>
      <c r="L3172" s="130" t="s">
        <v>1420</v>
      </c>
    </row>
    <row r="3173" spans="1:12" ht="33.75">
      <c r="A3173" s="334" t="s">
        <v>626</v>
      </c>
      <c r="B3173" s="125" t="str">
        <f>+VLOOKUP(A3173,'[1]LISTA FILTRADO'!$A$2:$B$620,2,FALSE)</f>
        <v>Dirección General De Programación Y Operaciones Del Tesoro</v>
      </c>
      <c r="C3173" s="126">
        <v>42870</v>
      </c>
      <c r="D3173" s="126" t="s">
        <v>7316</v>
      </c>
      <c r="E3173" s="127" t="s">
        <v>3</v>
      </c>
      <c r="F3173" s="127">
        <v>1501508</v>
      </c>
      <c r="G3173" s="127"/>
      <c r="H3173" s="335" t="s">
        <v>7317</v>
      </c>
      <c r="I3173" s="128">
        <v>0</v>
      </c>
      <c r="J3173" s="128">
        <v>250.58</v>
      </c>
      <c r="K3173" s="129">
        <f t="shared" si="49"/>
        <v>250.58</v>
      </c>
      <c r="L3173" s="130" t="s">
        <v>1420</v>
      </c>
    </row>
    <row r="3174" spans="1:12" ht="33.75">
      <c r="A3174" s="334">
        <v>86</v>
      </c>
      <c r="B3174" s="125" t="str">
        <f>+VLOOKUP(A3174,'[1]LISTA FILTRADO'!$A$2:$B$620,2,FALSE)</f>
        <v>Ministerio De Medio Ambiente Y Agua</v>
      </c>
      <c r="C3174" s="126">
        <v>42870</v>
      </c>
      <c r="D3174" s="126" t="s">
        <v>7318</v>
      </c>
      <c r="E3174" s="127" t="s">
        <v>3</v>
      </c>
      <c r="F3174" s="127">
        <v>1501533</v>
      </c>
      <c r="G3174" s="127"/>
      <c r="H3174" s="335" t="s">
        <v>7319</v>
      </c>
      <c r="I3174" s="128">
        <v>0</v>
      </c>
      <c r="J3174" s="128">
        <v>27840</v>
      </c>
      <c r="K3174" s="129">
        <f t="shared" si="49"/>
        <v>27840</v>
      </c>
      <c r="L3174" s="130" t="s">
        <v>1420</v>
      </c>
    </row>
    <row r="3175" spans="1:12" ht="33.75">
      <c r="A3175" s="334">
        <v>86</v>
      </c>
      <c r="B3175" s="125" t="str">
        <f>+VLOOKUP(A3175,'[1]LISTA FILTRADO'!$A$2:$B$620,2,FALSE)</f>
        <v>Ministerio De Medio Ambiente Y Agua</v>
      </c>
      <c r="C3175" s="126">
        <v>42870</v>
      </c>
      <c r="D3175" s="126" t="s">
        <v>7320</v>
      </c>
      <c r="E3175" s="127" t="s">
        <v>3</v>
      </c>
      <c r="F3175" s="127">
        <v>1501534</v>
      </c>
      <c r="G3175" s="127"/>
      <c r="H3175" s="335" t="s">
        <v>7321</v>
      </c>
      <c r="I3175" s="128">
        <v>0</v>
      </c>
      <c r="J3175" s="128">
        <v>27840</v>
      </c>
      <c r="K3175" s="129">
        <f t="shared" si="49"/>
        <v>27840</v>
      </c>
      <c r="L3175" s="130" t="s">
        <v>1420</v>
      </c>
    </row>
    <row r="3176" spans="1:12" ht="33.75">
      <c r="A3176" s="263" t="s">
        <v>626</v>
      </c>
      <c r="B3176" s="125" t="str">
        <f>+VLOOKUP(A3176,'[1]LISTA FILTRADO'!$A$2:$B$620,2,FALSE)</f>
        <v>Dirección General De Programación Y Operaciones Del Tesoro</v>
      </c>
      <c r="C3176" s="126">
        <v>42870</v>
      </c>
      <c r="D3176" s="126" t="s">
        <v>7323</v>
      </c>
      <c r="E3176" s="127" t="s">
        <v>3</v>
      </c>
      <c r="F3176" s="127">
        <v>1501500</v>
      </c>
      <c r="G3176" s="127"/>
      <c r="H3176" s="335" t="s">
        <v>7324</v>
      </c>
      <c r="I3176" s="128">
        <v>0</v>
      </c>
      <c r="J3176" s="128">
        <v>4495.68</v>
      </c>
      <c r="K3176" s="129">
        <f t="shared" si="49"/>
        <v>4495.68</v>
      </c>
      <c r="L3176" s="130" t="s">
        <v>1420</v>
      </c>
    </row>
    <row r="3177" spans="1:12" ht="33.75">
      <c r="A3177" s="263" t="s">
        <v>626</v>
      </c>
      <c r="B3177" s="125" t="str">
        <f>+VLOOKUP(A3177,'[1]LISTA FILTRADO'!$A$2:$B$620,2,FALSE)</f>
        <v>Dirección General De Programación Y Operaciones Del Tesoro</v>
      </c>
      <c r="C3177" s="126">
        <v>42870</v>
      </c>
      <c r="D3177" s="126" t="s">
        <v>7325</v>
      </c>
      <c r="E3177" s="127" t="s">
        <v>3</v>
      </c>
      <c r="F3177" s="127">
        <v>1501506</v>
      </c>
      <c r="G3177" s="127"/>
      <c r="H3177" s="335" t="s">
        <v>7326</v>
      </c>
      <c r="I3177" s="128">
        <v>0</v>
      </c>
      <c r="J3177" s="128">
        <v>63.24</v>
      </c>
      <c r="K3177" s="129">
        <f t="shared" si="49"/>
        <v>63.24</v>
      </c>
      <c r="L3177" s="130" t="s">
        <v>1420</v>
      </c>
    </row>
    <row r="3178" spans="1:12" ht="33.75">
      <c r="A3178" s="263">
        <v>41</v>
      </c>
      <c r="B3178" s="125" t="str">
        <f>+VLOOKUP(A3178,'[1]LISTA FILTRADO'!$A$2:$B$620,2,FALSE)</f>
        <v>Ministerio De Desarrollo Productivo Y Economía Plural</v>
      </c>
      <c r="C3178" s="126">
        <v>42870</v>
      </c>
      <c r="D3178" s="126" t="s">
        <v>7327</v>
      </c>
      <c r="E3178" s="127" t="s">
        <v>3</v>
      </c>
      <c r="F3178" s="127">
        <v>1501511</v>
      </c>
      <c r="G3178" s="127"/>
      <c r="H3178" s="335" t="s">
        <v>7328</v>
      </c>
      <c r="I3178" s="128">
        <v>0</v>
      </c>
      <c r="J3178" s="128">
        <v>313.60000000000002</v>
      </c>
      <c r="K3178" s="129">
        <f t="shared" si="49"/>
        <v>313.60000000000002</v>
      </c>
      <c r="L3178" s="130" t="s">
        <v>1420</v>
      </c>
    </row>
    <row r="3179" spans="1:12" ht="33.75">
      <c r="A3179" s="263" t="s">
        <v>626</v>
      </c>
      <c r="B3179" s="125" t="str">
        <f>+VLOOKUP(A3179,'[1]LISTA FILTRADO'!$A$2:$B$620,2,FALSE)</f>
        <v>Dirección General De Programación Y Operaciones Del Tesoro</v>
      </c>
      <c r="C3179" s="126">
        <v>42870</v>
      </c>
      <c r="D3179" s="126" t="s">
        <v>7329</v>
      </c>
      <c r="E3179" s="127" t="s">
        <v>3</v>
      </c>
      <c r="F3179" s="127">
        <v>1501568</v>
      </c>
      <c r="G3179" s="127"/>
      <c r="H3179" s="335" t="s">
        <v>7330</v>
      </c>
      <c r="I3179" s="128">
        <v>0</v>
      </c>
      <c r="J3179" s="128">
        <v>1200</v>
      </c>
      <c r="K3179" s="129">
        <f t="shared" si="49"/>
        <v>1200</v>
      </c>
      <c r="L3179" s="130" t="s">
        <v>1420</v>
      </c>
    </row>
    <row r="3180" spans="1:12" ht="33.75">
      <c r="A3180" s="263" t="s">
        <v>626</v>
      </c>
      <c r="B3180" s="125" t="str">
        <f>+VLOOKUP(A3180,'[1]LISTA FILTRADO'!$A$2:$B$620,2,FALSE)</f>
        <v>Dirección General De Programación Y Operaciones Del Tesoro</v>
      </c>
      <c r="C3180" s="126">
        <v>42870</v>
      </c>
      <c r="D3180" s="126" t="s">
        <v>7331</v>
      </c>
      <c r="E3180" s="127" t="s">
        <v>3</v>
      </c>
      <c r="F3180" s="127">
        <v>1501601</v>
      </c>
      <c r="G3180" s="127"/>
      <c r="H3180" s="335" t="s">
        <v>7332</v>
      </c>
      <c r="I3180" s="128">
        <v>0</v>
      </c>
      <c r="J3180" s="128">
        <v>316.2</v>
      </c>
      <c r="K3180" s="129">
        <f t="shared" si="49"/>
        <v>316.2</v>
      </c>
      <c r="L3180" s="130" t="s">
        <v>1420</v>
      </c>
    </row>
    <row r="3181" spans="1:12" ht="33.75">
      <c r="A3181" s="263" t="s">
        <v>626</v>
      </c>
      <c r="B3181" s="125" t="str">
        <f>+VLOOKUP(A3181,'[1]LISTA FILTRADO'!$A$2:$B$620,2,FALSE)</f>
        <v>Dirección General De Programación Y Operaciones Del Tesoro</v>
      </c>
      <c r="C3181" s="126">
        <v>42870</v>
      </c>
      <c r="D3181" s="126" t="s">
        <v>7333</v>
      </c>
      <c r="E3181" s="127" t="s">
        <v>3</v>
      </c>
      <c r="F3181" s="127">
        <v>1501640</v>
      </c>
      <c r="G3181" s="127"/>
      <c r="H3181" s="335" t="s">
        <v>7334</v>
      </c>
      <c r="I3181" s="128">
        <v>0</v>
      </c>
      <c r="J3181" s="128">
        <v>276</v>
      </c>
      <c r="K3181" s="129">
        <f t="shared" si="49"/>
        <v>276</v>
      </c>
      <c r="L3181" s="130" t="s">
        <v>1420</v>
      </c>
    </row>
    <row r="3182" spans="1:12" ht="33.75">
      <c r="A3182" s="263" t="s">
        <v>626</v>
      </c>
      <c r="B3182" s="125" t="str">
        <f>+VLOOKUP(A3182,'[1]LISTA FILTRADO'!$A$2:$B$620,2,FALSE)</f>
        <v>Dirección General De Programación Y Operaciones Del Tesoro</v>
      </c>
      <c r="C3182" s="126">
        <v>42870</v>
      </c>
      <c r="D3182" s="126" t="s">
        <v>7335</v>
      </c>
      <c r="E3182" s="127" t="s">
        <v>3</v>
      </c>
      <c r="F3182" s="127">
        <v>1501664</v>
      </c>
      <c r="G3182" s="127"/>
      <c r="H3182" s="335" t="s">
        <v>7336</v>
      </c>
      <c r="I3182" s="128">
        <v>0</v>
      </c>
      <c r="J3182" s="128">
        <v>96.46</v>
      </c>
      <c r="K3182" s="129">
        <f t="shared" si="49"/>
        <v>96.46</v>
      </c>
      <c r="L3182" s="130" t="s">
        <v>1420</v>
      </c>
    </row>
    <row r="3183" spans="1:12" ht="33.75">
      <c r="A3183" s="263" t="s">
        <v>626</v>
      </c>
      <c r="B3183" s="125" t="str">
        <f>+VLOOKUP(A3183,'[1]LISTA FILTRADO'!$A$2:$B$620,2,FALSE)</f>
        <v>Dirección General De Programación Y Operaciones Del Tesoro</v>
      </c>
      <c r="C3183" s="126">
        <v>42870</v>
      </c>
      <c r="D3183" s="126" t="s">
        <v>7337</v>
      </c>
      <c r="E3183" s="127" t="s">
        <v>3</v>
      </c>
      <c r="F3183" s="127">
        <v>1501665</v>
      </c>
      <c r="G3183" s="127"/>
      <c r="H3183" s="335" t="s">
        <v>7338</v>
      </c>
      <c r="I3183" s="128">
        <v>0</v>
      </c>
      <c r="J3183" s="128">
        <v>168.9</v>
      </c>
      <c r="K3183" s="129">
        <f t="shared" si="49"/>
        <v>168.9</v>
      </c>
      <c r="L3183" s="130" t="s">
        <v>1420</v>
      </c>
    </row>
    <row r="3184" spans="1:12" ht="33.75">
      <c r="A3184" s="263" t="s">
        <v>626</v>
      </c>
      <c r="B3184" s="125" t="str">
        <f>+VLOOKUP(A3184,'[1]LISTA FILTRADO'!$A$2:$B$620,2,FALSE)</f>
        <v>Dirección General De Programación Y Operaciones Del Tesoro</v>
      </c>
      <c r="C3184" s="126">
        <v>42870</v>
      </c>
      <c r="D3184" s="126" t="s">
        <v>7339</v>
      </c>
      <c r="E3184" s="127" t="s">
        <v>3</v>
      </c>
      <c r="F3184" s="127">
        <v>1501667</v>
      </c>
      <c r="G3184" s="127"/>
      <c r="H3184" s="335" t="s">
        <v>7340</v>
      </c>
      <c r="I3184" s="128">
        <v>0</v>
      </c>
      <c r="J3184" s="128">
        <v>57.72</v>
      </c>
      <c r="K3184" s="129">
        <f t="shared" si="49"/>
        <v>57.72</v>
      </c>
      <c r="L3184" s="130" t="s">
        <v>1420</v>
      </c>
    </row>
    <row r="3185" spans="1:12" ht="33.75">
      <c r="A3185" s="263" t="s">
        <v>626</v>
      </c>
      <c r="B3185" s="125" t="str">
        <f>+VLOOKUP(A3185,'[1]LISTA FILTRADO'!$A$2:$B$620,2,FALSE)</f>
        <v>Dirección General De Programación Y Operaciones Del Tesoro</v>
      </c>
      <c r="C3185" s="126">
        <v>42870</v>
      </c>
      <c r="D3185" s="126" t="s">
        <v>7341</v>
      </c>
      <c r="E3185" s="127" t="s">
        <v>3</v>
      </c>
      <c r="F3185" s="127">
        <v>1501669</v>
      </c>
      <c r="G3185" s="127"/>
      <c r="H3185" s="335" t="s">
        <v>7342</v>
      </c>
      <c r="I3185" s="128">
        <v>0</v>
      </c>
      <c r="J3185" s="128">
        <v>108.51</v>
      </c>
      <c r="K3185" s="129">
        <f t="shared" si="49"/>
        <v>108.51</v>
      </c>
      <c r="L3185" s="130" t="s">
        <v>1420</v>
      </c>
    </row>
    <row r="3186" spans="1:12" ht="33.75">
      <c r="A3186" s="263" t="s">
        <v>626</v>
      </c>
      <c r="B3186" s="125" t="str">
        <f>+VLOOKUP(A3186,'[1]LISTA FILTRADO'!$A$2:$B$620,2,FALSE)</f>
        <v>Dirección General De Programación Y Operaciones Del Tesoro</v>
      </c>
      <c r="C3186" s="126">
        <v>42870</v>
      </c>
      <c r="D3186" s="126" t="s">
        <v>7343</v>
      </c>
      <c r="E3186" s="127" t="s">
        <v>3</v>
      </c>
      <c r="F3186" s="127">
        <v>1501670</v>
      </c>
      <c r="G3186" s="127"/>
      <c r="H3186" s="335" t="s">
        <v>7344</v>
      </c>
      <c r="I3186" s="128">
        <v>0</v>
      </c>
      <c r="J3186" s="128">
        <v>192.92</v>
      </c>
      <c r="K3186" s="129">
        <f t="shared" si="49"/>
        <v>192.92</v>
      </c>
      <c r="L3186" s="130" t="s">
        <v>1420</v>
      </c>
    </row>
    <row r="3187" spans="1:12" ht="22.5">
      <c r="A3187" s="334">
        <v>526</v>
      </c>
      <c r="B3187" s="125" t="str">
        <f>+VLOOKUP(A3187,'[1]LISTA FILTRADO'!$A$2:$B$620,2,FALSE)</f>
        <v>Bolivia Tv</v>
      </c>
      <c r="C3187" s="126">
        <v>42870</v>
      </c>
      <c r="D3187" s="126" t="s">
        <v>7345</v>
      </c>
      <c r="E3187" s="127" t="s">
        <v>3</v>
      </c>
      <c r="F3187" s="127">
        <v>1501671</v>
      </c>
      <c r="G3187" s="127"/>
      <c r="H3187" s="335" t="s">
        <v>7346</v>
      </c>
      <c r="I3187" s="128">
        <v>0</v>
      </c>
      <c r="J3187" s="128">
        <v>445</v>
      </c>
      <c r="K3187" s="129">
        <f t="shared" si="49"/>
        <v>445</v>
      </c>
      <c r="L3187" s="130" t="s">
        <v>1420</v>
      </c>
    </row>
    <row r="3188" spans="1:12" ht="33.75">
      <c r="A3188" s="263" t="s">
        <v>626</v>
      </c>
      <c r="B3188" s="125" t="str">
        <f>+VLOOKUP(A3188,'[1]LISTA FILTRADO'!$A$2:$B$620,2,FALSE)</f>
        <v>Dirección General De Programación Y Operaciones Del Tesoro</v>
      </c>
      <c r="C3188" s="126">
        <v>42870</v>
      </c>
      <c r="D3188" s="126" t="s">
        <v>7347</v>
      </c>
      <c r="E3188" s="127" t="s">
        <v>3</v>
      </c>
      <c r="F3188" s="127">
        <v>1501683</v>
      </c>
      <c r="G3188" s="127"/>
      <c r="H3188" s="335" t="s">
        <v>7348</v>
      </c>
      <c r="I3188" s="128">
        <v>0</v>
      </c>
      <c r="J3188" s="128">
        <v>1472</v>
      </c>
      <c r="K3188" s="129">
        <f t="shared" si="49"/>
        <v>1472</v>
      </c>
      <c r="L3188" s="130" t="s">
        <v>1420</v>
      </c>
    </row>
    <row r="3189" spans="1:12" ht="33.75">
      <c r="A3189" s="263" t="s">
        <v>626</v>
      </c>
      <c r="B3189" s="125" t="str">
        <f>+VLOOKUP(A3189,'[1]LISTA FILTRADO'!$A$2:$B$620,2,FALSE)</f>
        <v>Dirección General De Programación Y Operaciones Del Tesoro</v>
      </c>
      <c r="C3189" s="126">
        <v>42870</v>
      </c>
      <c r="D3189" s="126" t="s">
        <v>7349</v>
      </c>
      <c r="E3189" s="127" t="s">
        <v>3</v>
      </c>
      <c r="F3189" s="127">
        <v>1501689</v>
      </c>
      <c r="G3189" s="127"/>
      <c r="H3189" s="335" t="s">
        <v>7350</v>
      </c>
      <c r="I3189" s="128">
        <v>0</v>
      </c>
      <c r="J3189" s="128">
        <v>570</v>
      </c>
      <c r="K3189" s="129">
        <f t="shared" si="49"/>
        <v>570</v>
      </c>
      <c r="L3189" s="130" t="s">
        <v>1420</v>
      </c>
    </row>
    <row r="3190" spans="1:12" ht="33.75">
      <c r="A3190" s="263" t="s">
        <v>626</v>
      </c>
      <c r="B3190" s="125" t="str">
        <f>+VLOOKUP(A3190,'[1]LISTA FILTRADO'!$A$2:$B$620,2,FALSE)</f>
        <v>Dirección General De Programación Y Operaciones Del Tesoro</v>
      </c>
      <c r="C3190" s="126">
        <v>42870</v>
      </c>
      <c r="D3190" s="126" t="s">
        <v>7351</v>
      </c>
      <c r="E3190" s="127" t="s">
        <v>3</v>
      </c>
      <c r="F3190" s="127">
        <v>1501690</v>
      </c>
      <c r="G3190" s="127"/>
      <c r="H3190" s="335" t="s">
        <v>7352</v>
      </c>
      <c r="I3190" s="128">
        <v>0</v>
      </c>
      <c r="J3190" s="128">
        <v>570</v>
      </c>
      <c r="K3190" s="129">
        <f t="shared" si="49"/>
        <v>570</v>
      </c>
      <c r="L3190" s="130" t="s">
        <v>1420</v>
      </c>
    </row>
    <row r="3191" spans="1:12" ht="33.75">
      <c r="A3191" s="263">
        <v>46</v>
      </c>
      <c r="B3191" s="125" t="str">
        <f>+VLOOKUP(A3191,'[1]LISTA FILTRADO'!$A$2:$B$620,2,FALSE)</f>
        <v>Ministerio De Salud</v>
      </c>
      <c r="C3191" s="126">
        <v>42871</v>
      </c>
      <c r="D3191" s="126" t="s">
        <v>7353</v>
      </c>
      <c r="E3191" s="127" t="s">
        <v>3</v>
      </c>
      <c r="F3191" s="127">
        <v>1501847</v>
      </c>
      <c r="G3191" s="127"/>
      <c r="H3191" s="335" t="s">
        <v>7354</v>
      </c>
      <c r="I3191" s="128">
        <v>0</v>
      </c>
      <c r="J3191" s="128">
        <v>377377.9</v>
      </c>
      <c r="K3191" s="129">
        <f t="shared" si="49"/>
        <v>377377.9</v>
      </c>
      <c r="L3191" s="130" t="s">
        <v>1420</v>
      </c>
    </row>
    <row r="3192" spans="1:12" ht="33.75">
      <c r="A3192" s="263">
        <v>578</v>
      </c>
      <c r="B3192" s="125" t="str">
        <f>+VLOOKUP(A3192,'[1]LISTA FILTRADO'!$A$2:$B$620,2,FALSE)</f>
        <v>Boliviana De Aviación</v>
      </c>
      <c r="C3192" s="126">
        <v>42871</v>
      </c>
      <c r="D3192" s="126" t="s">
        <v>7355</v>
      </c>
      <c r="E3192" s="127" t="s">
        <v>3</v>
      </c>
      <c r="F3192" s="127">
        <v>1501868</v>
      </c>
      <c r="G3192" s="127"/>
      <c r="H3192" s="335" t="s">
        <v>7356</v>
      </c>
      <c r="I3192" s="128">
        <v>0</v>
      </c>
      <c r="J3192" s="128">
        <v>4101.3</v>
      </c>
      <c r="K3192" s="129">
        <f t="shared" si="49"/>
        <v>4101.3</v>
      </c>
      <c r="L3192" s="130" t="s">
        <v>1420</v>
      </c>
    </row>
    <row r="3193" spans="1:12" ht="33.75">
      <c r="A3193" s="263">
        <v>10</v>
      </c>
      <c r="B3193" s="125" t="str">
        <f>+VLOOKUP(A3193,'[1]LISTA FILTRADO'!$A$2:$B$620,2,FALSE)</f>
        <v>Ministerio De Relaciones Exteriores</v>
      </c>
      <c r="C3193" s="126">
        <v>42871</v>
      </c>
      <c r="D3193" s="126" t="s">
        <v>7357</v>
      </c>
      <c r="E3193" s="127" t="s">
        <v>3</v>
      </c>
      <c r="F3193" s="127">
        <v>1501878</v>
      </c>
      <c r="G3193" s="127"/>
      <c r="H3193" s="335" t="s">
        <v>7358</v>
      </c>
      <c r="I3193" s="128">
        <v>0</v>
      </c>
      <c r="J3193" s="128">
        <v>13439.78</v>
      </c>
      <c r="K3193" s="129">
        <f t="shared" si="49"/>
        <v>13439.78</v>
      </c>
      <c r="L3193" s="130" t="s">
        <v>1420</v>
      </c>
    </row>
    <row r="3194" spans="1:12" ht="45">
      <c r="A3194" s="263">
        <v>310</v>
      </c>
      <c r="B3194" s="125" t="str">
        <f>+VLOOKUP(A3194,'[1]LISTA FILTRADO'!$A$2:$B$620,2,FALSE)</f>
        <v>Autoridad De Regulación Y Fiscalización De Telecomunicaciones Y Transportes</v>
      </c>
      <c r="C3194" s="126">
        <v>42871</v>
      </c>
      <c r="D3194" s="126" t="s">
        <v>7359</v>
      </c>
      <c r="E3194" s="127" t="s">
        <v>3</v>
      </c>
      <c r="F3194" s="127">
        <v>1501916</v>
      </c>
      <c r="G3194" s="127"/>
      <c r="H3194" s="335" t="s">
        <v>7360</v>
      </c>
      <c r="I3194" s="128">
        <v>0</v>
      </c>
      <c r="J3194" s="128">
        <v>3384.64</v>
      </c>
      <c r="K3194" s="129">
        <f t="shared" si="49"/>
        <v>3384.64</v>
      </c>
      <c r="L3194" s="130" t="s">
        <v>1420</v>
      </c>
    </row>
    <row r="3195" spans="1:12" ht="33.75">
      <c r="A3195" s="263" t="s">
        <v>626</v>
      </c>
      <c r="B3195" s="125" t="str">
        <f>+VLOOKUP(A3195,'[1]LISTA FILTRADO'!$A$2:$B$620,2,FALSE)</f>
        <v>Dirección General De Programación Y Operaciones Del Tesoro</v>
      </c>
      <c r="C3195" s="126">
        <v>42871</v>
      </c>
      <c r="D3195" s="126" t="s">
        <v>7361</v>
      </c>
      <c r="E3195" s="127" t="s">
        <v>3</v>
      </c>
      <c r="F3195" s="127">
        <v>1501870</v>
      </c>
      <c r="G3195" s="127"/>
      <c r="H3195" s="335" t="s">
        <v>7362</v>
      </c>
      <c r="I3195" s="128">
        <v>0</v>
      </c>
      <c r="J3195" s="128">
        <v>522</v>
      </c>
      <c r="K3195" s="129">
        <f t="shared" si="49"/>
        <v>522</v>
      </c>
      <c r="L3195" s="130" t="s">
        <v>1420</v>
      </c>
    </row>
    <row r="3196" spans="1:12" ht="33.75">
      <c r="A3196" s="263" t="s">
        <v>626</v>
      </c>
      <c r="B3196" s="125" t="str">
        <f>+VLOOKUP(A3196,'[1]LISTA FILTRADO'!$A$2:$B$620,2,FALSE)</f>
        <v>Dirección General De Programación Y Operaciones Del Tesoro</v>
      </c>
      <c r="C3196" s="126">
        <v>42871</v>
      </c>
      <c r="D3196" s="126" t="s">
        <v>7363</v>
      </c>
      <c r="E3196" s="127" t="s">
        <v>3</v>
      </c>
      <c r="F3196" s="127">
        <v>1501871</v>
      </c>
      <c r="G3196" s="127"/>
      <c r="H3196" s="335" t="s">
        <v>7364</v>
      </c>
      <c r="I3196" s="128">
        <v>0</v>
      </c>
      <c r="J3196" s="128">
        <v>981.36</v>
      </c>
      <c r="K3196" s="129">
        <f t="shared" si="49"/>
        <v>981.36</v>
      </c>
      <c r="L3196" s="130" t="s">
        <v>1420</v>
      </c>
    </row>
    <row r="3197" spans="1:12" ht="22.5">
      <c r="A3197" s="263">
        <v>234</v>
      </c>
      <c r="B3197" s="125" t="str">
        <f>+VLOOKUP(A3197,'[1]LISTA FILTRADO'!$A$2:$B$620,2,FALSE)</f>
        <v>Servicio Geológico Minero</v>
      </c>
      <c r="C3197" s="126">
        <v>42871</v>
      </c>
      <c r="D3197" s="126" t="s">
        <v>7365</v>
      </c>
      <c r="E3197" s="127" t="s">
        <v>3</v>
      </c>
      <c r="F3197" s="127">
        <v>1501896</v>
      </c>
      <c r="G3197" s="127"/>
      <c r="H3197" s="335" t="s">
        <v>7366</v>
      </c>
      <c r="I3197" s="128">
        <v>0</v>
      </c>
      <c r="J3197" s="128">
        <v>118</v>
      </c>
      <c r="K3197" s="129">
        <f t="shared" si="49"/>
        <v>118</v>
      </c>
      <c r="L3197" s="130" t="s">
        <v>1420</v>
      </c>
    </row>
    <row r="3198" spans="1:12" ht="22.5">
      <c r="A3198" s="263">
        <v>234</v>
      </c>
      <c r="B3198" s="125" t="str">
        <f>+VLOOKUP(A3198,'[1]LISTA FILTRADO'!$A$2:$B$620,2,FALSE)</f>
        <v>Servicio Geológico Minero</v>
      </c>
      <c r="C3198" s="126">
        <v>42871</v>
      </c>
      <c r="D3198" s="126" t="s">
        <v>7367</v>
      </c>
      <c r="E3198" s="127" t="s">
        <v>3</v>
      </c>
      <c r="F3198" s="127">
        <v>1501897</v>
      </c>
      <c r="G3198" s="127"/>
      <c r="H3198" s="335" t="s">
        <v>7368</v>
      </c>
      <c r="I3198" s="128">
        <v>0</v>
      </c>
      <c r="J3198" s="128">
        <v>24</v>
      </c>
      <c r="K3198" s="129">
        <f t="shared" si="49"/>
        <v>24</v>
      </c>
      <c r="L3198" s="130" t="s">
        <v>1420</v>
      </c>
    </row>
    <row r="3199" spans="1:12" ht="33.75">
      <c r="A3199" s="263">
        <v>201</v>
      </c>
      <c r="B3199" s="125" t="str">
        <f>+VLOOKUP(A3199,'[1]LISTA FILTRADO'!$A$2:$B$620,2,FALSE)</f>
        <v>Agencia Para El Des. De Las Macroreg. Y Zonas Fronterizas</v>
      </c>
      <c r="C3199" s="126">
        <v>42871</v>
      </c>
      <c r="D3199" s="126" t="s">
        <v>7369</v>
      </c>
      <c r="E3199" s="127" t="s">
        <v>3</v>
      </c>
      <c r="F3199" s="127">
        <v>1501901</v>
      </c>
      <c r="G3199" s="127"/>
      <c r="H3199" s="335" t="s">
        <v>7370</v>
      </c>
      <c r="I3199" s="128">
        <v>0</v>
      </c>
      <c r="J3199" s="128">
        <v>27.28</v>
      </c>
      <c r="K3199" s="129">
        <f t="shared" si="49"/>
        <v>27.28</v>
      </c>
      <c r="L3199" s="130" t="s">
        <v>1420</v>
      </c>
    </row>
    <row r="3200" spans="1:12" ht="33.75">
      <c r="A3200" s="263" t="s">
        <v>626</v>
      </c>
      <c r="B3200" s="125" t="str">
        <f>+VLOOKUP(A3200,'[1]LISTA FILTRADO'!$A$2:$B$620,2,FALSE)</f>
        <v>Dirección General De Programación Y Operaciones Del Tesoro</v>
      </c>
      <c r="C3200" s="126">
        <v>42871</v>
      </c>
      <c r="D3200" s="126" t="s">
        <v>7371</v>
      </c>
      <c r="E3200" s="127" t="s">
        <v>3</v>
      </c>
      <c r="F3200" s="127">
        <v>1501927</v>
      </c>
      <c r="G3200" s="127"/>
      <c r="H3200" s="335" t="s">
        <v>7372</v>
      </c>
      <c r="I3200" s="128">
        <v>0</v>
      </c>
      <c r="J3200" s="128">
        <v>260</v>
      </c>
      <c r="K3200" s="129">
        <f t="shared" si="49"/>
        <v>260</v>
      </c>
      <c r="L3200" s="130" t="s">
        <v>1420</v>
      </c>
    </row>
    <row r="3201" spans="1:12" ht="33.75">
      <c r="A3201" s="263" t="s">
        <v>626</v>
      </c>
      <c r="B3201" s="125" t="str">
        <f>+VLOOKUP(A3201,'[1]LISTA FILTRADO'!$A$2:$B$620,2,FALSE)</f>
        <v>Dirección General De Programación Y Operaciones Del Tesoro</v>
      </c>
      <c r="C3201" s="126">
        <v>42871</v>
      </c>
      <c r="D3201" s="126" t="s">
        <v>7373</v>
      </c>
      <c r="E3201" s="127" t="s">
        <v>3</v>
      </c>
      <c r="F3201" s="127">
        <v>1501928</v>
      </c>
      <c r="G3201" s="127"/>
      <c r="H3201" s="335" t="s">
        <v>7374</v>
      </c>
      <c r="I3201" s="128">
        <v>0</v>
      </c>
      <c r="J3201" s="128">
        <v>220</v>
      </c>
      <c r="K3201" s="129">
        <f t="shared" si="49"/>
        <v>220</v>
      </c>
      <c r="L3201" s="130" t="s">
        <v>1420</v>
      </c>
    </row>
    <row r="3202" spans="1:12" ht="33.75">
      <c r="A3202" s="263" t="s">
        <v>626</v>
      </c>
      <c r="B3202" s="125" t="str">
        <f>+VLOOKUP(A3202,'[1]LISTA FILTRADO'!$A$2:$B$620,2,FALSE)</f>
        <v>Dirección General De Programación Y Operaciones Del Tesoro</v>
      </c>
      <c r="C3202" s="126">
        <v>42871</v>
      </c>
      <c r="D3202" s="126" t="s">
        <v>7375</v>
      </c>
      <c r="E3202" s="127" t="s">
        <v>3</v>
      </c>
      <c r="F3202" s="127">
        <v>1501929</v>
      </c>
      <c r="G3202" s="127"/>
      <c r="H3202" s="335" t="s">
        <v>7376</v>
      </c>
      <c r="I3202" s="128">
        <v>0</v>
      </c>
      <c r="J3202" s="128">
        <v>200</v>
      </c>
      <c r="K3202" s="129">
        <f t="shared" si="49"/>
        <v>200</v>
      </c>
      <c r="L3202" s="130" t="s">
        <v>1420</v>
      </c>
    </row>
    <row r="3203" spans="1:12" ht="33.75">
      <c r="A3203" s="263">
        <v>201</v>
      </c>
      <c r="B3203" s="125" t="str">
        <f>+VLOOKUP(A3203,'[1]LISTA FILTRADO'!$A$2:$B$620,2,FALSE)</f>
        <v>Agencia Para El Des. De Las Macroreg. Y Zonas Fronterizas</v>
      </c>
      <c r="C3203" s="126">
        <v>42871</v>
      </c>
      <c r="D3203" s="126" t="s">
        <v>7377</v>
      </c>
      <c r="E3203" s="127" t="s">
        <v>3</v>
      </c>
      <c r="F3203" s="127">
        <v>1501933</v>
      </c>
      <c r="G3203" s="127"/>
      <c r="H3203" s="335" t="s">
        <v>7378</v>
      </c>
      <c r="I3203" s="128">
        <v>0</v>
      </c>
      <c r="J3203" s="219">
        <v>2.56</v>
      </c>
      <c r="K3203" s="129">
        <f t="shared" si="49"/>
        <v>2.56</v>
      </c>
      <c r="L3203" s="130" t="s">
        <v>4099</v>
      </c>
    </row>
    <row r="3204" spans="1:12" ht="22.5">
      <c r="A3204" s="334">
        <v>212</v>
      </c>
      <c r="B3204" s="125" t="str">
        <f>+VLOOKUP(A3204,'[1]LISTA FILTRADO'!$A$2:$B$620,2,FALSE)</f>
        <v>Instituto Nacional De Reforma Agraria</v>
      </c>
      <c r="C3204" s="126">
        <v>42871</v>
      </c>
      <c r="D3204" s="126" t="s">
        <v>7379</v>
      </c>
      <c r="E3204" s="127" t="s">
        <v>3</v>
      </c>
      <c r="F3204" s="127">
        <v>1501950</v>
      </c>
      <c r="G3204" s="127"/>
      <c r="H3204" s="335" t="s">
        <v>7380</v>
      </c>
      <c r="I3204" s="128">
        <v>0</v>
      </c>
      <c r="J3204" s="128">
        <v>264</v>
      </c>
      <c r="K3204" s="129">
        <f t="shared" si="49"/>
        <v>264</v>
      </c>
      <c r="L3204" s="130" t="s">
        <v>1420</v>
      </c>
    </row>
    <row r="3205" spans="1:12" ht="22.5">
      <c r="A3205" s="334">
        <v>212</v>
      </c>
      <c r="B3205" s="125" t="str">
        <f>+VLOOKUP(A3205,'[1]LISTA FILTRADO'!$A$2:$B$620,2,FALSE)</f>
        <v>Instituto Nacional De Reforma Agraria</v>
      </c>
      <c r="C3205" s="126">
        <v>42871</v>
      </c>
      <c r="D3205" s="126" t="s">
        <v>7381</v>
      </c>
      <c r="E3205" s="127" t="s">
        <v>3</v>
      </c>
      <c r="F3205" s="127">
        <v>1501952</v>
      </c>
      <c r="G3205" s="127"/>
      <c r="H3205" s="335" t="s">
        <v>7380</v>
      </c>
      <c r="I3205" s="128">
        <v>0</v>
      </c>
      <c r="J3205" s="128">
        <v>304</v>
      </c>
      <c r="K3205" s="129">
        <f t="shared" si="49"/>
        <v>304</v>
      </c>
      <c r="L3205" s="130" t="s">
        <v>1420</v>
      </c>
    </row>
    <row r="3206" spans="1:12" ht="33.75">
      <c r="A3206" s="334">
        <v>20</v>
      </c>
      <c r="B3206" s="125" t="str">
        <f>+VLOOKUP(A3206,'[1]LISTA FILTRADO'!$A$2:$B$620,2,FALSE)</f>
        <v>Ministerio De Defensa</v>
      </c>
      <c r="C3206" s="126">
        <v>42871</v>
      </c>
      <c r="D3206" s="126" t="s">
        <v>7382</v>
      </c>
      <c r="E3206" s="127" t="s">
        <v>3</v>
      </c>
      <c r="F3206" s="127">
        <v>1502004</v>
      </c>
      <c r="G3206" s="127"/>
      <c r="H3206" s="335" t="s">
        <v>7383</v>
      </c>
      <c r="I3206" s="128">
        <v>0</v>
      </c>
      <c r="J3206" s="128">
        <v>182.4</v>
      </c>
      <c r="K3206" s="129">
        <f t="shared" si="49"/>
        <v>182.4</v>
      </c>
      <c r="L3206" s="130" t="s">
        <v>1420</v>
      </c>
    </row>
    <row r="3207" spans="1:12" ht="22.5">
      <c r="A3207" s="263">
        <v>20</v>
      </c>
      <c r="B3207" s="125" t="str">
        <f>+VLOOKUP(A3207,'[1]LISTA FILTRADO'!$A$2:$B$620,2,FALSE)</f>
        <v>Ministerio De Defensa</v>
      </c>
      <c r="C3207" s="126">
        <v>42871</v>
      </c>
      <c r="D3207" s="126" t="s">
        <v>7384</v>
      </c>
      <c r="E3207" s="127" t="s">
        <v>3</v>
      </c>
      <c r="F3207" s="127">
        <v>1502005</v>
      </c>
      <c r="G3207" s="127"/>
      <c r="H3207" s="335" t="s">
        <v>7385</v>
      </c>
      <c r="I3207" s="128">
        <v>0</v>
      </c>
      <c r="J3207" s="128">
        <v>147</v>
      </c>
      <c r="K3207" s="129">
        <f t="shared" si="49"/>
        <v>147</v>
      </c>
      <c r="L3207" s="130" t="s">
        <v>1420</v>
      </c>
    </row>
    <row r="3208" spans="1:12" ht="33.75">
      <c r="A3208" s="334">
        <v>20</v>
      </c>
      <c r="B3208" s="125" t="str">
        <f>+VLOOKUP(A3208,'[1]LISTA FILTRADO'!$A$2:$B$620,2,FALSE)</f>
        <v>Ministerio De Defensa</v>
      </c>
      <c r="C3208" s="126">
        <v>42871</v>
      </c>
      <c r="D3208" s="126" t="s">
        <v>7386</v>
      </c>
      <c r="E3208" s="127" t="s">
        <v>3</v>
      </c>
      <c r="F3208" s="127">
        <v>1502006</v>
      </c>
      <c r="G3208" s="127"/>
      <c r="H3208" s="335" t="s">
        <v>7387</v>
      </c>
      <c r="I3208" s="128">
        <v>0</v>
      </c>
      <c r="J3208" s="128">
        <v>120.57</v>
      </c>
      <c r="K3208" s="129">
        <f t="shared" si="49"/>
        <v>120.57</v>
      </c>
      <c r="L3208" s="130" t="s">
        <v>1420</v>
      </c>
    </row>
    <row r="3209" spans="1:12" ht="22.5">
      <c r="A3209" s="263">
        <v>20</v>
      </c>
      <c r="B3209" s="125" t="str">
        <f>+VLOOKUP(A3209,'[1]LISTA FILTRADO'!$A$2:$B$620,2,FALSE)</f>
        <v>Ministerio De Defensa</v>
      </c>
      <c r="C3209" s="126">
        <v>42871</v>
      </c>
      <c r="D3209" s="126" t="s">
        <v>7388</v>
      </c>
      <c r="E3209" s="127" t="s">
        <v>3</v>
      </c>
      <c r="F3209" s="127">
        <v>1502007</v>
      </c>
      <c r="G3209" s="127"/>
      <c r="H3209" s="335" t="s">
        <v>7385</v>
      </c>
      <c r="I3209" s="128">
        <v>0</v>
      </c>
      <c r="J3209" s="128">
        <v>147</v>
      </c>
      <c r="K3209" s="129">
        <f t="shared" ref="K3209:K3272" si="50">+I3209+J3209</f>
        <v>147</v>
      </c>
      <c r="L3209" s="130" t="s">
        <v>1420</v>
      </c>
    </row>
    <row r="3210" spans="1:12" ht="22.5">
      <c r="A3210" s="263">
        <v>20</v>
      </c>
      <c r="B3210" s="125" t="str">
        <f>+VLOOKUP(A3210,'[1]LISTA FILTRADO'!$A$2:$B$620,2,FALSE)</f>
        <v>Ministerio De Defensa</v>
      </c>
      <c r="C3210" s="126">
        <v>42871</v>
      </c>
      <c r="D3210" s="126" t="s">
        <v>7389</v>
      </c>
      <c r="E3210" s="127" t="s">
        <v>3</v>
      </c>
      <c r="F3210" s="127">
        <v>1502008</v>
      </c>
      <c r="G3210" s="127"/>
      <c r="H3210" s="335" t="s">
        <v>7390</v>
      </c>
      <c r="I3210" s="128">
        <v>0</v>
      </c>
      <c r="J3210" s="128">
        <v>192.92</v>
      </c>
      <c r="K3210" s="129">
        <f t="shared" si="50"/>
        <v>192.92</v>
      </c>
      <c r="L3210" s="130" t="s">
        <v>1420</v>
      </c>
    </row>
    <row r="3211" spans="1:12" ht="22.5">
      <c r="A3211" s="334">
        <v>20</v>
      </c>
      <c r="B3211" s="125" t="str">
        <f>+VLOOKUP(A3211,'[1]LISTA FILTRADO'!$A$2:$B$620,2,FALSE)</f>
        <v>Ministerio De Defensa</v>
      </c>
      <c r="C3211" s="126">
        <v>42871</v>
      </c>
      <c r="D3211" s="126" t="s">
        <v>7391</v>
      </c>
      <c r="E3211" s="127" t="s">
        <v>3</v>
      </c>
      <c r="F3211" s="127">
        <v>1502010</v>
      </c>
      <c r="G3211" s="127"/>
      <c r="H3211" s="335" t="s">
        <v>7392</v>
      </c>
      <c r="I3211" s="128">
        <v>0</v>
      </c>
      <c r="J3211" s="128">
        <v>7</v>
      </c>
      <c r="K3211" s="129">
        <f t="shared" si="50"/>
        <v>7</v>
      </c>
      <c r="L3211" s="130" t="s">
        <v>1420</v>
      </c>
    </row>
    <row r="3212" spans="1:12" ht="22.5">
      <c r="A3212" s="334">
        <v>526</v>
      </c>
      <c r="B3212" s="125" t="str">
        <f>+VLOOKUP(A3212,'[1]LISTA FILTRADO'!$A$2:$B$620,2,FALSE)</f>
        <v>Bolivia Tv</v>
      </c>
      <c r="C3212" s="126">
        <v>42871</v>
      </c>
      <c r="D3212" s="126" t="s">
        <v>7393</v>
      </c>
      <c r="E3212" s="127" t="s">
        <v>3</v>
      </c>
      <c r="F3212" s="127">
        <v>1502031</v>
      </c>
      <c r="G3212" s="127"/>
      <c r="H3212" s="335" t="s">
        <v>7394</v>
      </c>
      <c r="I3212" s="128">
        <v>0</v>
      </c>
      <c r="J3212" s="128">
        <v>10</v>
      </c>
      <c r="K3212" s="129">
        <f t="shared" si="50"/>
        <v>10</v>
      </c>
      <c r="L3212" s="130" t="s">
        <v>1420</v>
      </c>
    </row>
    <row r="3213" spans="1:12" ht="22.5">
      <c r="A3213" s="334">
        <v>526</v>
      </c>
      <c r="B3213" s="125" t="str">
        <f>+VLOOKUP(A3213,'[1]LISTA FILTRADO'!$A$2:$B$620,2,FALSE)</f>
        <v>Bolivia Tv</v>
      </c>
      <c r="C3213" s="126">
        <v>42871</v>
      </c>
      <c r="D3213" s="126" t="s">
        <v>7395</v>
      </c>
      <c r="E3213" s="127" t="s">
        <v>3</v>
      </c>
      <c r="F3213" s="127">
        <v>1502033</v>
      </c>
      <c r="G3213" s="127"/>
      <c r="H3213" s="335" t="s">
        <v>7396</v>
      </c>
      <c r="I3213" s="128">
        <v>0</v>
      </c>
      <c r="J3213" s="128">
        <v>10</v>
      </c>
      <c r="K3213" s="129">
        <f t="shared" si="50"/>
        <v>10</v>
      </c>
      <c r="L3213" s="130" t="s">
        <v>1420</v>
      </c>
    </row>
    <row r="3214" spans="1:12" ht="22.5">
      <c r="A3214" s="263">
        <v>526</v>
      </c>
      <c r="B3214" s="125" t="str">
        <f>+VLOOKUP(A3214,'[1]LISTA FILTRADO'!$A$2:$B$620,2,FALSE)</f>
        <v>Bolivia Tv</v>
      </c>
      <c r="C3214" s="126">
        <v>42871</v>
      </c>
      <c r="D3214" s="126" t="s">
        <v>7397</v>
      </c>
      <c r="E3214" s="127" t="s">
        <v>3</v>
      </c>
      <c r="F3214" s="127">
        <v>1502034</v>
      </c>
      <c r="G3214" s="127"/>
      <c r="H3214" s="335" t="s">
        <v>7398</v>
      </c>
      <c r="I3214" s="128">
        <v>0</v>
      </c>
      <c r="J3214" s="128">
        <v>5</v>
      </c>
      <c r="K3214" s="129">
        <f t="shared" si="50"/>
        <v>5</v>
      </c>
      <c r="L3214" s="130" t="s">
        <v>1420</v>
      </c>
    </row>
    <row r="3215" spans="1:12" ht="22.5">
      <c r="A3215" s="263">
        <v>526</v>
      </c>
      <c r="B3215" s="125" t="str">
        <f>+VLOOKUP(A3215,'[1]LISTA FILTRADO'!$A$2:$B$620,2,FALSE)</f>
        <v>Bolivia Tv</v>
      </c>
      <c r="C3215" s="126">
        <v>42871</v>
      </c>
      <c r="D3215" s="126" t="s">
        <v>7399</v>
      </c>
      <c r="E3215" s="127" t="s">
        <v>3</v>
      </c>
      <c r="F3215" s="127">
        <v>1502035</v>
      </c>
      <c r="G3215" s="127"/>
      <c r="H3215" s="335" t="s">
        <v>7400</v>
      </c>
      <c r="I3215" s="128">
        <v>0</v>
      </c>
      <c r="J3215" s="128">
        <v>10</v>
      </c>
      <c r="K3215" s="129">
        <f t="shared" si="50"/>
        <v>10</v>
      </c>
      <c r="L3215" s="130" t="s">
        <v>1420</v>
      </c>
    </row>
    <row r="3216" spans="1:12" ht="22.5">
      <c r="A3216" s="334">
        <v>526</v>
      </c>
      <c r="B3216" s="125" t="str">
        <f>+VLOOKUP(A3216,'[1]LISTA FILTRADO'!$A$2:$B$620,2,FALSE)</f>
        <v>Bolivia Tv</v>
      </c>
      <c r="C3216" s="126">
        <v>42871</v>
      </c>
      <c r="D3216" s="126" t="s">
        <v>7401</v>
      </c>
      <c r="E3216" s="127" t="s">
        <v>3</v>
      </c>
      <c r="F3216" s="127">
        <v>1502036</v>
      </c>
      <c r="G3216" s="127"/>
      <c r="H3216" s="335" t="s">
        <v>7402</v>
      </c>
      <c r="I3216" s="128">
        <v>0</v>
      </c>
      <c r="J3216" s="128">
        <v>10</v>
      </c>
      <c r="K3216" s="129">
        <f t="shared" si="50"/>
        <v>10</v>
      </c>
      <c r="L3216" s="130" t="s">
        <v>1420</v>
      </c>
    </row>
    <row r="3217" spans="1:12" ht="33.75">
      <c r="A3217" s="334">
        <v>266</v>
      </c>
      <c r="B3217" s="125" t="str">
        <f>+VLOOKUP(A3217,'[1]LISTA FILTRADO'!$A$2:$B$620,2,FALSE)</f>
        <v>Direc. Dptal. De Educación La Paz</v>
      </c>
      <c r="C3217" s="126">
        <v>42871</v>
      </c>
      <c r="D3217" s="126" t="s">
        <v>7403</v>
      </c>
      <c r="E3217" s="127" t="s">
        <v>3</v>
      </c>
      <c r="F3217" s="127">
        <v>1502048</v>
      </c>
      <c r="G3217" s="127"/>
      <c r="H3217" s="335" t="s">
        <v>7404</v>
      </c>
      <c r="I3217" s="128">
        <v>0</v>
      </c>
      <c r="J3217" s="128">
        <v>57</v>
      </c>
      <c r="K3217" s="129">
        <f t="shared" si="50"/>
        <v>57</v>
      </c>
      <c r="L3217" s="130" t="s">
        <v>1420</v>
      </c>
    </row>
    <row r="3218" spans="1:12" ht="33.75">
      <c r="A3218" s="334">
        <v>35</v>
      </c>
      <c r="B3218" s="125" t="str">
        <f>+VLOOKUP(A3218,'[1]LISTA FILTRADO'!$A$2:$B$620,2,FALSE)</f>
        <v>Ministerio De Economía Y Finanzas Públicas</v>
      </c>
      <c r="C3218" s="126">
        <v>42871</v>
      </c>
      <c r="D3218" s="126" t="s">
        <v>7405</v>
      </c>
      <c r="E3218" s="127" t="s">
        <v>3</v>
      </c>
      <c r="F3218" s="127">
        <v>1502054</v>
      </c>
      <c r="G3218" s="127"/>
      <c r="H3218" s="335" t="s">
        <v>7406</v>
      </c>
      <c r="I3218" s="128">
        <v>0</v>
      </c>
      <c r="J3218" s="128">
        <v>1935</v>
      </c>
      <c r="K3218" s="129">
        <f t="shared" si="50"/>
        <v>1935</v>
      </c>
      <c r="L3218" s="130" t="s">
        <v>1420</v>
      </c>
    </row>
    <row r="3219" spans="1:12" ht="33.75">
      <c r="A3219" s="263">
        <v>35</v>
      </c>
      <c r="B3219" s="125" t="str">
        <f>+VLOOKUP(A3219,'[1]LISTA FILTRADO'!$A$2:$B$620,2,FALSE)</f>
        <v>Ministerio De Economía Y Finanzas Públicas</v>
      </c>
      <c r="C3219" s="126">
        <v>42871</v>
      </c>
      <c r="D3219" s="126" t="s">
        <v>7407</v>
      </c>
      <c r="E3219" s="127" t="s">
        <v>3</v>
      </c>
      <c r="F3219" s="127">
        <v>1502055</v>
      </c>
      <c r="G3219" s="127"/>
      <c r="H3219" s="335" t="s">
        <v>7408</v>
      </c>
      <c r="I3219" s="128">
        <v>0</v>
      </c>
      <c r="J3219" s="128">
        <v>650</v>
      </c>
      <c r="K3219" s="129">
        <f t="shared" si="50"/>
        <v>650</v>
      </c>
      <c r="L3219" s="130" t="s">
        <v>1420</v>
      </c>
    </row>
    <row r="3220" spans="1:12" ht="22.5">
      <c r="A3220" s="263">
        <v>212</v>
      </c>
      <c r="B3220" s="125" t="str">
        <f>+VLOOKUP(A3220,'[1]LISTA FILTRADO'!$A$2:$B$620,2,FALSE)</f>
        <v>Instituto Nacional De Reforma Agraria</v>
      </c>
      <c r="C3220" s="126">
        <v>42871</v>
      </c>
      <c r="D3220" s="126" t="s">
        <v>7409</v>
      </c>
      <c r="E3220" s="127" t="s">
        <v>3</v>
      </c>
      <c r="F3220" s="127">
        <v>1502076</v>
      </c>
      <c r="G3220" s="127"/>
      <c r="H3220" s="335" t="s">
        <v>7410</v>
      </c>
      <c r="I3220" s="128">
        <v>0</v>
      </c>
      <c r="J3220" s="128">
        <v>309</v>
      </c>
      <c r="K3220" s="129">
        <f t="shared" si="50"/>
        <v>309</v>
      </c>
      <c r="L3220" s="130" t="s">
        <v>1420</v>
      </c>
    </row>
    <row r="3221" spans="1:12" ht="33.75">
      <c r="A3221" s="263" t="s">
        <v>626</v>
      </c>
      <c r="B3221" s="125" t="str">
        <f>+VLOOKUP(A3221,'[1]LISTA FILTRADO'!$A$2:$B$620,2,FALSE)</f>
        <v>Dirección General De Programación Y Operaciones Del Tesoro</v>
      </c>
      <c r="C3221" s="126">
        <v>42871</v>
      </c>
      <c r="D3221" s="126" t="s">
        <v>7411</v>
      </c>
      <c r="E3221" s="127" t="s">
        <v>3</v>
      </c>
      <c r="F3221" s="127">
        <v>1502089</v>
      </c>
      <c r="G3221" s="127"/>
      <c r="H3221" s="335" t="s">
        <v>7412</v>
      </c>
      <c r="I3221" s="128">
        <v>0</v>
      </c>
      <c r="J3221" s="128">
        <v>14</v>
      </c>
      <c r="K3221" s="129">
        <f t="shared" si="50"/>
        <v>14</v>
      </c>
      <c r="L3221" s="130" t="s">
        <v>1420</v>
      </c>
    </row>
    <row r="3222" spans="1:12" ht="33.75">
      <c r="A3222" s="263" t="s">
        <v>626</v>
      </c>
      <c r="B3222" s="125" t="str">
        <f>+VLOOKUP(A3222,'[1]LISTA FILTRADO'!$A$2:$B$620,2,FALSE)</f>
        <v>Dirección General De Programación Y Operaciones Del Tesoro</v>
      </c>
      <c r="C3222" s="126">
        <v>42871</v>
      </c>
      <c r="D3222" s="126" t="s">
        <v>7413</v>
      </c>
      <c r="E3222" s="127" t="s">
        <v>3</v>
      </c>
      <c r="F3222" s="127">
        <v>1502095</v>
      </c>
      <c r="G3222" s="127"/>
      <c r="H3222" s="335" t="s">
        <v>7414</v>
      </c>
      <c r="I3222" s="128">
        <v>0</v>
      </c>
      <c r="J3222" s="128">
        <v>325</v>
      </c>
      <c r="K3222" s="129">
        <f t="shared" si="50"/>
        <v>325</v>
      </c>
      <c r="L3222" s="130" t="s">
        <v>1420</v>
      </c>
    </row>
    <row r="3223" spans="1:12" ht="33.75">
      <c r="A3223" s="263" t="s">
        <v>626</v>
      </c>
      <c r="B3223" s="125" t="str">
        <f>+VLOOKUP(A3223,'[1]LISTA FILTRADO'!$A$2:$B$620,2,FALSE)</f>
        <v>Dirección General De Programación Y Operaciones Del Tesoro</v>
      </c>
      <c r="C3223" s="126">
        <v>42871</v>
      </c>
      <c r="D3223" s="126" t="s">
        <v>7415</v>
      </c>
      <c r="E3223" s="127" t="s">
        <v>3</v>
      </c>
      <c r="F3223" s="127">
        <v>1502098</v>
      </c>
      <c r="G3223" s="127"/>
      <c r="H3223" s="335" t="s">
        <v>7416</v>
      </c>
      <c r="I3223" s="128">
        <v>0</v>
      </c>
      <c r="J3223" s="128">
        <v>14</v>
      </c>
      <c r="K3223" s="129">
        <f t="shared" si="50"/>
        <v>14</v>
      </c>
      <c r="L3223" s="130" t="s">
        <v>1420</v>
      </c>
    </row>
    <row r="3224" spans="1:12" ht="33.75">
      <c r="A3224" s="263" t="s">
        <v>626</v>
      </c>
      <c r="B3224" s="125" t="str">
        <f>+VLOOKUP(A3224,'[1]LISTA FILTRADO'!$A$2:$B$620,2,FALSE)</f>
        <v>Dirección General De Programación Y Operaciones Del Tesoro</v>
      </c>
      <c r="C3224" s="126">
        <v>42871</v>
      </c>
      <c r="D3224" s="126" t="s">
        <v>7417</v>
      </c>
      <c r="E3224" s="127" t="s">
        <v>3</v>
      </c>
      <c r="F3224" s="127">
        <v>1502101</v>
      </c>
      <c r="G3224" s="127"/>
      <c r="H3224" s="335" t="s">
        <v>7418</v>
      </c>
      <c r="I3224" s="128">
        <v>0</v>
      </c>
      <c r="J3224" s="128">
        <v>27622.959999999999</v>
      </c>
      <c r="K3224" s="129">
        <f t="shared" si="50"/>
        <v>27622.959999999999</v>
      </c>
      <c r="L3224" s="130" t="s">
        <v>1420</v>
      </c>
    </row>
    <row r="3225" spans="1:12" ht="33.75">
      <c r="A3225" s="263" t="s">
        <v>626</v>
      </c>
      <c r="B3225" s="125" t="str">
        <f>+VLOOKUP(A3225,'[1]LISTA FILTRADO'!$A$2:$B$620,2,FALSE)</f>
        <v>Dirección General De Programación Y Operaciones Del Tesoro</v>
      </c>
      <c r="C3225" s="126">
        <v>42871</v>
      </c>
      <c r="D3225" s="126" t="s">
        <v>7419</v>
      </c>
      <c r="E3225" s="127" t="s">
        <v>3</v>
      </c>
      <c r="F3225" s="127">
        <v>1502106</v>
      </c>
      <c r="G3225" s="127"/>
      <c r="H3225" s="335" t="s">
        <v>7420</v>
      </c>
      <c r="I3225" s="128">
        <v>0</v>
      </c>
      <c r="J3225" s="128">
        <v>570</v>
      </c>
      <c r="K3225" s="129">
        <f t="shared" si="50"/>
        <v>570</v>
      </c>
      <c r="L3225" s="130" t="s">
        <v>1420</v>
      </c>
    </row>
    <row r="3226" spans="1:12" ht="33.75">
      <c r="A3226" s="263">
        <v>590</v>
      </c>
      <c r="B3226" s="125" t="str">
        <f>+VLOOKUP(A3226,'[1]LISTA FILTRADO'!$A$2:$B$620,2,FALSE)</f>
        <v>Empresa Pública "Quipus"</v>
      </c>
      <c r="C3226" s="126">
        <v>42871</v>
      </c>
      <c r="D3226" s="126" t="s">
        <v>7421</v>
      </c>
      <c r="E3226" s="127" t="s">
        <v>3</v>
      </c>
      <c r="F3226" s="127">
        <v>1502133</v>
      </c>
      <c r="G3226" s="127"/>
      <c r="H3226" s="335" t="s">
        <v>7422</v>
      </c>
      <c r="I3226" s="128">
        <v>0</v>
      </c>
      <c r="J3226" s="128">
        <v>18454</v>
      </c>
      <c r="K3226" s="129">
        <f t="shared" si="50"/>
        <v>18454</v>
      </c>
      <c r="L3226" s="130" t="s">
        <v>1420</v>
      </c>
    </row>
    <row r="3227" spans="1:12" ht="22.5">
      <c r="A3227" s="263">
        <v>46</v>
      </c>
      <c r="B3227" s="125" t="str">
        <f>+VLOOKUP(A3227,'[1]LISTA FILTRADO'!$A$2:$B$620,2,FALSE)</f>
        <v>Ministerio De Salud</v>
      </c>
      <c r="C3227" s="126">
        <v>42871</v>
      </c>
      <c r="D3227" s="126" t="s">
        <v>7423</v>
      </c>
      <c r="E3227" s="127" t="s">
        <v>3</v>
      </c>
      <c r="F3227" s="127">
        <v>1502158</v>
      </c>
      <c r="G3227" s="127"/>
      <c r="H3227" s="335" t="s">
        <v>7424</v>
      </c>
      <c r="I3227" s="128">
        <v>0</v>
      </c>
      <c r="J3227" s="128">
        <v>3011.51</v>
      </c>
      <c r="K3227" s="129">
        <f t="shared" si="50"/>
        <v>3011.51</v>
      </c>
      <c r="L3227" s="130" t="s">
        <v>1420</v>
      </c>
    </row>
    <row r="3228" spans="1:12" ht="33.75">
      <c r="A3228" s="263" t="s">
        <v>626</v>
      </c>
      <c r="B3228" s="125" t="str">
        <f>+VLOOKUP(A3228,'[1]LISTA FILTRADO'!$A$2:$B$620,2,FALSE)</f>
        <v>Dirección General De Programación Y Operaciones Del Tesoro</v>
      </c>
      <c r="C3228" s="126">
        <v>42872</v>
      </c>
      <c r="D3228" s="126" t="s">
        <v>7425</v>
      </c>
      <c r="E3228" s="127" t="s">
        <v>3</v>
      </c>
      <c r="F3228" s="127">
        <v>1502334</v>
      </c>
      <c r="G3228" s="127"/>
      <c r="H3228" s="335" t="s">
        <v>7426</v>
      </c>
      <c r="I3228" s="128">
        <v>0</v>
      </c>
      <c r="J3228" s="128">
        <v>15603.49</v>
      </c>
      <c r="K3228" s="129">
        <f t="shared" si="50"/>
        <v>15603.49</v>
      </c>
      <c r="L3228" s="130" t="s">
        <v>1420</v>
      </c>
    </row>
    <row r="3229" spans="1:12" ht="33.75">
      <c r="A3229" s="334" t="s">
        <v>626</v>
      </c>
      <c r="B3229" s="125" t="str">
        <f>+VLOOKUP(A3229,'[1]LISTA FILTRADO'!$A$2:$B$620,2,FALSE)</f>
        <v>Dirección General De Programación Y Operaciones Del Tesoro</v>
      </c>
      <c r="C3229" s="126">
        <v>42872</v>
      </c>
      <c r="D3229" s="126" t="s">
        <v>7427</v>
      </c>
      <c r="E3229" s="127" t="s">
        <v>3</v>
      </c>
      <c r="F3229" s="127">
        <v>1502335</v>
      </c>
      <c r="G3229" s="127"/>
      <c r="H3229" s="335" t="s">
        <v>7428</v>
      </c>
      <c r="I3229" s="128">
        <v>0</v>
      </c>
      <c r="J3229" s="128">
        <v>6000.3</v>
      </c>
      <c r="K3229" s="129">
        <f t="shared" si="50"/>
        <v>6000.3</v>
      </c>
      <c r="L3229" s="130" t="s">
        <v>1420</v>
      </c>
    </row>
    <row r="3230" spans="1:12" ht="33.75">
      <c r="A3230" s="334" t="s">
        <v>626</v>
      </c>
      <c r="B3230" s="125" t="str">
        <f>+VLOOKUP(A3230,'[1]LISTA FILTRADO'!$A$2:$B$620,2,FALSE)</f>
        <v>Dirección General De Programación Y Operaciones Del Tesoro</v>
      </c>
      <c r="C3230" s="126">
        <v>42872</v>
      </c>
      <c r="D3230" s="126" t="s">
        <v>7429</v>
      </c>
      <c r="E3230" s="127" t="s">
        <v>3</v>
      </c>
      <c r="F3230" s="127">
        <v>1502338</v>
      </c>
      <c r="G3230" s="127"/>
      <c r="H3230" s="335" t="s">
        <v>7430</v>
      </c>
      <c r="I3230" s="128">
        <v>0</v>
      </c>
      <c r="J3230" s="128">
        <v>3574</v>
      </c>
      <c r="K3230" s="129">
        <f t="shared" si="50"/>
        <v>3574</v>
      </c>
      <c r="L3230" s="130" t="s">
        <v>1420</v>
      </c>
    </row>
    <row r="3231" spans="1:12" ht="33.75">
      <c r="A3231" s="334" t="s">
        <v>626</v>
      </c>
      <c r="B3231" s="125" t="str">
        <f>+VLOOKUP(A3231,'[1]LISTA FILTRADO'!$A$2:$B$620,2,FALSE)</f>
        <v>Dirección General De Programación Y Operaciones Del Tesoro</v>
      </c>
      <c r="C3231" s="126">
        <v>42872</v>
      </c>
      <c r="D3231" s="126" t="s">
        <v>7431</v>
      </c>
      <c r="E3231" s="127" t="s">
        <v>3</v>
      </c>
      <c r="F3231" s="127">
        <v>1502339</v>
      </c>
      <c r="G3231" s="127"/>
      <c r="H3231" s="335" t="s">
        <v>7432</v>
      </c>
      <c r="I3231" s="128">
        <v>0</v>
      </c>
      <c r="J3231" s="128">
        <v>7070.15</v>
      </c>
      <c r="K3231" s="129">
        <f t="shared" si="50"/>
        <v>7070.15</v>
      </c>
      <c r="L3231" s="130" t="s">
        <v>1420</v>
      </c>
    </row>
    <row r="3232" spans="1:12" ht="33.75">
      <c r="A3232" s="334">
        <v>35</v>
      </c>
      <c r="B3232" s="125" t="str">
        <f>+VLOOKUP(A3232,'[1]LISTA FILTRADO'!$A$2:$B$620,2,FALSE)</f>
        <v>Ministerio De Economía Y Finanzas Públicas</v>
      </c>
      <c r="C3232" s="126">
        <v>42872</v>
      </c>
      <c r="D3232" s="126" t="s">
        <v>7433</v>
      </c>
      <c r="E3232" s="127" t="s">
        <v>3</v>
      </c>
      <c r="F3232" s="127">
        <v>1502348</v>
      </c>
      <c r="G3232" s="127"/>
      <c r="H3232" s="335" t="s">
        <v>7434</v>
      </c>
      <c r="I3232" s="128">
        <v>0</v>
      </c>
      <c r="J3232" s="128">
        <v>71489.97</v>
      </c>
      <c r="K3232" s="129">
        <f t="shared" si="50"/>
        <v>71489.97</v>
      </c>
      <c r="L3232" s="130" t="s">
        <v>1420</v>
      </c>
    </row>
    <row r="3233" spans="1:12" ht="33.75">
      <c r="A3233" s="263" t="s">
        <v>626</v>
      </c>
      <c r="B3233" s="125" t="str">
        <f>+VLOOKUP(A3233,'[1]LISTA FILTRADO'!$A$2:$B$620,2,FALSE)</f>
        <v>Dirección General De Programación Y Operaciones Del Tesoro</v>
      </c>
      <c r="C3233" s="126">
        <v>42872</v>
      </c>
      <c r="D3233" s="126" t="s">
        <v>7435</v>
      </c>
      <c r="E3233" s="127" t="s">
        <v>3</v>
      </c>
      <c r="F3233" s="127">
        <v>1502350</v>
      </c>
      <c r="G3233" s="127"/>
      <c r="H3233" s="335" t="s">
        <v>7436</v>
      </c>
      <c r="I3233" s="128">
        <v>0</v>
      </c>
      <c r="J3233" s="128">
        <v>471398.65</v>
      </c>
      <c r="K3233" s="129">
        <f t="shared" si="50"/>
        <v>471398.65</v>
      </c>
      <c r="L3233" s="130" t="s">
        <v>1420</v>
      </c>
    </row>
    <row r="3234" spans="1:12" ht="33.75">
      <c r="A3234" s="263">
        <v>35</v>
      </c>
      <c r="B3234" s="125" t="str">
        <f>+VLOOKUP(A3234,'[1]LISTA FILTRADO'!$A$2:$B$620,2,FALSE)</f>
        <v>Ministerio De Economía Y Finanzas Públicas</v>
      </c>
      <c r="C3234" s="126">
        <v>42872</v>
      </c>
      <c r="D3234" s="126" t="s">
        <v>7437</v>
      </c>
      <c r="E3234" s="127" t="s">
        <v>3</v>
      </c>
      <c r="F3234" s="127">
        <v>1502352</v>
      </c>
      <c r="G3234" s="127"/>
      <c r="H3234" s="335" t="s">
        <v>7438</v>
      </c>
      <c r="I3234" s="128">
        <v>0</v>
      </c>
      <c r="J3234" s="128">
        <v>113055.02</v>
      </c>
      <c r="K3234" s="129">
        <f t="shared" si="50"/>
        <v>113055.02</v>
      </c>
      <c r="L3234" s="130" t="s">
        <v>1420</v>
      </c>
    </row>
    <row r="3235" spans="1:12" ht="33.75">
      <c r="A3235" s="263">
        <v>35</v>
      </c>
      <c r="B3235" s="125" t="str">
        <f>+VLOOKUP(A3235,'[1]LISTA FILTRADO'!$A$2:$B$620,2,FALSE)</f>
        <v>Ministerio De Economía Y Finanzas Públicas</v>
      </c>
      <c r="C3235" s="126">
        <v>42872</v>
      </c>
      <c r="D3235" s="126" t="s">
        <v>7439</v>
      </c>
      <c r="E3235" s="127" t="s">
        <v>3</v>
      </c>
      <c r="F3235" s="127">
        <v>1502353</v>
      </c>
      <c r="G3235" s="127"/>
      <c r="H3235" s="335" t="s">
        <v>7440</v>
      </c>
      <c r="I3235" s="128">
        <v>0</v>
      </c>
      <c r="J3235" s="128">
        <v>709.17</v>
      </c>
      <c r="K3235" s="129">
        <f t="shared" si="50"/>
        <v>709.17</v>
      </c>
      <c r="L3235" s="130" t="s">
        <v>1420</v>
      </c>
    </row>
    <row r="3236" spans="1:12" ht="33.75">
      <c r="A3236" s="263">
        <v>35</v>
      </c>
      <c r="B3236" s="125" t="str">
        <f>+VLOOKUP(A3236,'[1]LISTA FILTRADO'!$A$2:$B$620,2,FALSE)</f>
        <v>Ministerio De Economía Y Finanzas Públicas</v>
      </c>
      <c r="C3236" s="126">
        <v>42872</v>
      </c>
      <c r="D3236" s="126" t="s">
        <v>7441</v>
      </c>
      <c r="E3236" s="127" t="s">
        <v>3</v>
      </c>
      <c r="F3236" s="127">
        <v>1502354</v>
      </c>
      <c r="G3236" s="127"/>
      <c r="H3236" s="335" t="s">
        <v>7442</v>
      </c>
      <c r="I3236" s="128">
        <v>0</v>
      </c>
      <c r="J3236" s="128">
        <v>207857.26</v>
      </c>
      <c r="K3236" s="129">
        <f t="shared" si="50"/>
        <v>207857.26</v>
      </c>
      <c r="L3236" s="130" t="s">
        <v>1420</v>
      </c>
    </row>
    <row r="3237" spans="1:12" ht="33.75">
      <c r="A3237" s="263">
        <v>35</v>
      </c>
      <c r="B3237" s="125" t="str">
        <f>+VLOOKUP(A3237,'[1]LISTA FILTRADO'!$A$2:$B$620,2,FALSE)</f>
        <v>Ministerio De Economía Y Finanzas Públicas</v>
      </c>
      <c r="C3237" s="126">
        <v>42872</v>
      </c>
      <c r="D3237" s="126" t="s">
        <v>7443</v>
      </c>
      <c r="E3237" s="127" t="s">
        <v>3</v>
      </c>
      <c r="F3237" s="127">
        <v>1502355</v>
      </c>
      <c r="G3237" s="127"/>
      <c r="H3237" s="335" t="s">
        <v>7444</v>
      </c>
      <c r="I3237" s="128">
        <v>0</v>
      </c>
      <c r="J3237" s="128">
        <v>411067.91</v>
      </c>
      <c r="K3237" s="129">
        <f t="shared" si="50"/>
        <v>411067.91</v>
      </c>
      <c r="L3237" s="130" t="s">
        <v>1420</v>
      </c>
    </row>
    <row r="3238" spans="1:12" ht="33.75">
      <c r="A3238" s="263">
        <v>35</v>
      </c>
      <c r="B3238" s="125" t="str">
        <f>+VLOOKUP(A3238,'[1]LISTA FILTRADO'!$A$2:$B$620,2,FALSE)</f>
        <v>Ministerio De Economía Y Finanzas Públicas</v>
      </c>
      <c r="C3238" s="126">
        <v>42872</v>
      </c>
      <c r="D3238" s="126" t="s">
        <v>7445</v>
      </c>
      <c r="E3238" s="127" t="s">
        <v>3</v>
      </c>
      <c r="F3238" s="127">
        <v>1502357</v>
      </c>
      <c r="G3238" s="127"/>
      <c r="H3238" s="335" t="s">
        <v>7446</v>
      </c>
      <c r="I3238" s="128">
        <v>0</v>
      </c>
      <c r="J3238" s="128">
        <v>460137.58</v>
      </c>
      <c r="K3238" s="129">
        <f t="shared" si="50"/>
        <v>460137.58</v>
      </c>
      <c r="L3238" s="130" t="s">
        <v>1420</v>
      </c>
    </row>
    <row r="3239" spans="1:12" ht="33.75">
      <c r="A3239" s="263" t="s">
        <v>626</v>
      </c>
      <c r="B3239" s="125" t="str">
        <f>+VLOOKUP(A3239,'[1]LISTA FILTRADO'!$A$2:$B$620,2,FALSE)</f>
        <v>Dirección General De Programación Y Operaciones Del Tesoro</v>
      </c>
      <c r="C3239" s="126">
        <v>42872</v>
      </c>
      <c r="D3239" s="126" t="s">
        <v>7447</v>
      </c>
      <c r="E3239" s="127" t="s">
        <v>3</v>
      </c>
      <c r="F3239" s="127">
        <v>1502358</v>
      </c>
      <c r="G3239" s="127"/>
      <c r="H3239" s="335" t="s">
        <v>7448</v>
      </c>
      <c r="I3239" s="128">
        <v>0</v>
      </c>
      <c r="J3239" s="128">
        <v>306841.03999999998</v>
      </c>
      <c r="K3239" s="129">
        <f t="shared" si="50"/>
        <v>306841.03999999998</v>
      </c>
      <c r="L3239" s="130" t="s">
        <v>1420</v>
      </c>
    </row>
    <row r="3240" spans="1:12" ht="33.75">
      <c r="A3240" s="263" t="s">
        <v>626</v>
      </c>
      <c r="B3240" s="125" t="str">
        <f>+VLOOKUP(A3240,'[1]LISTA FILTRADO'!$A$2:$B$620,2,FALSE)</f>
        <v>Dirección General De Programación Y Operaciones Del Tesoro</v>
      </c>
      <c r="C3240" s="126">
        <v>42872</v>
      </c>
      <c r="D3240" s="126" t="s">
        <v>7449</v>
      </c>
      <c r="E3240" s="127" t="s">
        <v>3</v>
      </c>
      <c r="F3240" s="127">
        <v>1502359</v>
      </c>
      <c r="G3240" s="127"/>
      <c r="H3240" s="335" t="s">
        <v>7450</v>
      </c>
      <c r="I3240" s="128">
        <v>0</v>
      </c>
      <c r="J3240" s="128">
        <v>412482.22</v>
      </c>
      <c r="K3240" s="129">
        <f t="shared" si="50"/>
        <v>412482.22</v>
      </c>
      <c r="L3240" s="130" t="s">
        <v>1420</v>
      </c>
    </row>
    <row r="3241" spans="1:12" ht="33.75">
      <c r="A3241" s="334">
        <v>35</v>
      </c>
      <c r="B3241" s="125" t="str">
        <f>+VLOOKUP(A3241,'[1]LISTA FILTRADO'!$A$2:$B$620,2,FALSE)</f>
        <v>Ministerio De Economía Y Finanzas Públicas</v>
      </c>
      <c r="C3241" s="126">
        <v>42872</v>
      </c>
      <c r="D3241" s="126" t="s">
        <v>7451</v>
      </c>
      <c r="E3241" s="127" t="s">
        <v>3</v>
      </c>
      <c r="F3241" s="127">
        <v>1502360</v>
      </c>
      <c r="G3241" s="127"/>
      <c r="H3241" s="335" t="s">
        <v>7452</v>
      </c>
      <c r="I3241" s="128">
        <v>0</v>
      </c>
      <c r="J3241" s="128">
        <v>135546.46</v>
      </c>
      <c r="K3241" s="129">
        <f t="shared" si="50"/>
        <v>135546.46</v>
      </c>
      <c r="L3241" s="130" t="s">
        <v>1420</v>
      </c>
    </row>
    <row r="3242" spans="1:12" ht="33.75">
      <c r="A3242" s="263">
        <v>35</v>
      </c>
      <c r="B3242" s="125" t="str">
        <f>+VLOOKUP(A3242,'[1]LISTA FILTRADO'!$A$2:$B$620,2,FALSE)</f>
        <v>Ministerio De Economía Y Finanzas Públicas</v>
      </c>
      <c r="C3242" s="126">
        <v>42872</v>
      </c>
      <c r="D3242" s="126" t="s">
        <v>7453</v>
      </c>
      <c r="E3242" s="127" t="s">
        <v>3</v>
      </c>
      <c r="F3242" s="127">
        <v>1502362</v>
      </c>
      <c r="G3242" s="127"/>
      <c r="H3242" s="335" t="s">
        <v>7454</v>
      </c>
      <c r="I3242" s="128">
        <v>0</v>
      </c>
      <c r="J3242" s="128">
        <v>498381.06</v>
      </c>
      <c r="K3242" s="129">
        <f t="shared" si="50"/>
        <v>498381.06</v>
      </c>
      <c r="L3242" s="130" t="s">
        <v>1420</v>
      </c>
    </row>
    <row r="3243" spans="1:12" ht="33.75">
      <c r="A3243" s="263" t="s">
        <v>626</v>
      </c>
      <c r="B3243" s="125" t="str">
        <f>+VLOOKUP(A3243,'[1]LISTA FILTRADO'!$A$2:$B$620,2,FALSE)</f>
        <v>Dirección General De Programación Y Operaciones Del Tesoro</v>
      </c>
      <c r="C3243" s="126">
        <v>42872</v>
      </c>
      <c r="D3243" s="126" t="s">
        <v>7455</v>
      </c>
      <c r="E3243" s="127" t="s">
        <v>3</v>
      </c>
      <c r="F3243" s="127">
        <v>1502363</v>
      </c>
      <c r="G3243" s="127"/>
      <c r="H3243" s="335" t="s">
        <v>7456</v>
      </c>
      <c r="I3243" s="128">
        <v>0</v>
      </c>
      <c r="J3243" s="128">
        <v>335587.23</v>
      </c>
      <c r="K3243" s="129">
        <f t="shared" si="50"/>
        <v>335587.23</v>
      </c>
      <c r="L3243" s="130" t="s">
        <v>1420</v>
      </c>
    </row>
    <row r="3244" spans="1:12" ht="33.75">
      <c r="A3244" s="263">
        <v>35</v>
      </c>
      <c r="B3244" s="125" t="str">
        <f>+VLOOKUP(A3244,'[1]LISTA FILTRADO'!$A$2:$B$620,2,FALSE)</f>
        <v>Ministerio De Economía Y Finanzas Públicas</v>
      </c>
      <c r="C3244" s="126">
        <v>42872</v>
      </c>
      <c r="D3244" s="126" t="s">
        <v>7457</v>
      </c>
      <c r="E3244" s="127" t="s">
        <v>3</v>
      </c>
      <c r="F3244" s="127">
        <v>1502364</v>
      </c>
      <c r="G3244" s="127"/>
      <c r="H3244" s="335" t="s">
        <v>7458</v>
      </c>
      <c r="I3244" s="128">
        <v>0</v>
      </c>
      <c r="J3244" s="128">
        <v>194841.28</v>
      </c>
      <c r="K3244" s="129">
        <f t="shared" si="50"/>
        <v>194841.28</v>
      </c>
      <c r="L3244" s="130" t="s">
        <v>1420</v>
      </c>
    </row>
    <row r="3245" spans="1:12" ht="33.75">
      <c r="A3245" s="334">
        <v>35</v>
      </c>
      <c r="B3245" s="125" t="str">
        <f>+VLOOKUP(A3245,'[1]LISTA FILTRADO'!$A$2:$B$620,2,FALSE)</f>
        <v>Ministerio De Economía Y Finanzas Públicas</v>
      </c>
      <c r="C3245" s="126">
        <v>42872</v>
      </c>
      <c r="D3245" s="126" t="s">
        <v>7459</v>
      </c>
      <c r="E3245" s="127" t="s">
        <v>3</v>
      </c>
      <c r="F3245" s="127">
        <v>1502366</v>
      </c>
      <c r="G3245" s="127"/>
      <c r="H3245" s="335" t="s">
        <v>7460</v>
      </c>
      <c r="I3245" s="128">
        <v>0</v>
      </c>
      <c r="J3245" s="128">
        <v>262909.59999999998</v>
      </c>
      <c r="K3245" s="129">
        <f t="shared" si="50"/>
        <v>262909.59999999998</v>
      </c>
      <c r="L3245" s="130" t="s">
        <v>1420</v>
      </c>
    </row>
    <row r="3246" spans="1:12" ht="33.75">
      <c r="A3246" s="334">
        <v>35</v>
      </c>
      <c r="B3246" s="125" t="str">
        <f>+VLOOKUP(A3246,'[1]LISTA FILTRADO'!$A$2:$B$620,2,FALSE)</f>
        <v>Ministerio De Economía Y Finanzas Públicas</v>
      </c>
      <c r="C3246" s="126">
        <v>42872</v>
      </c>
      <c r="D3246" s="126" t="s">
        <v>7461</v>
      </c>
      <c r="E3246" s="127" t="s">
        <v>3</v>
      </c>
      <c r="F3246" s="127">
        <v>1502367</v>
      </c>
      <c r="G3246" s="127"/>
      <c r="H3246" s="335" t="s">
        <v>7462</v>
      </c>
      <c r="I3246" s="128">
        <v>0</v>
      </c>
      <c r="J3246" s="128">
        <v>179276.73</v>
      </c>
      <c r="K3246" s="129">
        <f t="shared" si="50"/>
        <v>179276.73</v>
      </c>
      <c r="L3246" s="130" t="s">
        <v>1420</v>
      </c>
    </row>
    <row r="3247" spans="1:12" ht="33.75">
      <c r="A3247" s="334">
        <v>35</v>
      </c>
      <c r="B3247" s="125" t="str">
        <f>+VLOOKUP(A3247,'[1]LISTA FILTRADO'!$A$2:$B$620,2,FALSE)</f>
        <v>Ministerio De Economía Y Finanzas Públicas</v>
      </c>
      <c r="C3247" s="126">
        <v>42872</v>
      </c>
      <c r="D3247" s="126" t="s">
        <v>7463</v>
      </c>
      <c r="E3247" s="127" t="s">
        <v>3</v>
      </c>
      <c r="F3247" s="127">
        <v>1502368</v>
      </c>
      <c r="G3247" s="127"/>
      <c r="H3247" s="335" t="s">
        <v>7464</v>
      </c>
      <c r="I3247" s="128">
        <v>0</v>
      </c>
      <c r="J3247" s="128">
        <v>377647.14</v>
      </c>
      <c r="K3247" s="129">
        <f t="shared" si="50"/>
        <v>377647.14</v>
      </c>
      <c r="L3247" s="130" t="s">
        <v>1420</v>
      </c>
    </row>
    <row r="3248" spans="1:12" ht="33.75">
      <c r="A3248" s="263">
        <v>20</v>
      </c>
      <c r="B3248" s="125" t="str">
        <f>+VLOOKUP(A3248,'[1]LISTA FILTRADO'!$A$2:$B$620,2,FALSE)</f>
        <v>Ministerio De Defensa</v>
      </c>
      <c r="C3248" s="126">
        <v>42872</v>
      </c>
      <c r="D3248" s="126" t="s">
        <v>7465</v>
      </c>
      <c r="E3248" s="127" t="s">
        <v>3</v>
      </c>
      <c r="F3248" s="127">
        <v>1502369</v>
      </c>
      <c r="G3248" s="127"/>
      <c r="H3248" s="335" t="s">
        <v>7466</v>
      </c>
      <c r="I3248" s="128">
        <v>0</v>
      </c>
      <c r="J3248" s="219">
        <v>194.79</v>
      </c>
      <c r="K3248" s="129">
        <f t="shared" si="50"/>
        <v>194.79</v>
      </c>
      <c r="L3248" s="130" t="s">
        <v>4099</v>
      </c>
    </row>
    <row r="3249" spans="1:12" ht="33.75">
      <c r="A3249" s="334">
        <v>35</v>
      </c>
      <c r="B3249" s="125" t="str">
        <f>+VLOOKUP(A3249,'[1]LISTA FILTRADO'!$A$2:$B$620,2,FALSE)</f>
        <v>Ministerio De Economía Y Finanzas Públicas</v>
      </c>
      <c r="C3249" s="126">
        <v>42872</v>
      </c>
      <c r="D3249" s="126" t="s">
        <v>7467</v>
      </c>
      <c r="E3249" s="127" t="s">
        <v>3</v>
      </c>
      <c r="F3249" s="127">
        <v>1502370</v>
      </c>
      <c r="G3249" s="127"/>
      <c r="H3249" s="335" t="s">
        <v>7468</v>
      </c>
      <c r="I3249" s="128">
        <v>0</v>
      </c>
      <c r="J3249" s="128">
        <v>169745.66</v>
      </c>
      <c r="K3249" s="129">
        <f t="shared" si="50"/>
        <v>169745.66</v>
      </c>
      <c r="L3249" s="130" t="s">
        <v>1420</v>
      </c>
    </row>
    <row r="3250" spans="1:12" ht="22.5">
      <c r="A3250" s="263">
        <v>526</v>
      </c>
      <c r="B3250" s="125" t="str">
        <f>+VLOOKUP(A3250,'[1]LISTA FILTRADO'!$A$2:$B$620,2,FALSE)</f>
        <v>Bolivia Tv</v>
      </c>
      <c r="C3250" s="126">
        <v>42872</v>
      </c>
      <c r="D3250" s="126" t="s">
        <v>7469</v>
      </c>
      <c r="E3250" s="127" t="s">
        <v>3</v>
      </c>
      <c r="F3250" s="127">
        <v>1502316</v>
      </c>
      <c r="G3250" s="127"/>
      <c r="H3250" s="335" t="s">
        <v>7470</v>
      </c>
      <c r="I3250" s="128">
        <v>0</v>
      </c>
      <c r="J3250" s="128">
        <v>160</v>
      </c>
      <c r="K3250" s="129">
        <f t="shared" si="50"/>
        <v>160</v>
      </c>
      <c r="L3250" s="130" t="s">
        <v>1420</v>
      </c>
    </row>
    <row r="3251" spans="1:12" ht="33.75">
      <c r="A3251" s="263" t="s">
        <v>626</v>
      </c>
      <c r="B3251" s="125" t="str">
        <f>+VLOOKUP(A3251,'[1]LISTA FILTRADO'!$A$2:$B$620,2,FALSE)</f>
        <v>Dirección General De Programación Y Operaciones Del Tesoro</v>
      </c>
      <c r="C3251" s="126">
        <v>42872</v>
      </c>
      <c r="D3251" s="126" t="s">
        <v>7471</v>
      </c>
      <c r="E3251" s="127" t="s">
        <v>3</v>
      </c>
      <c r="F3251" s="127">
        <v>1502323</v>
      </c>
      <c r="G3251" s="127"/>
      <c r="H3251" s="335" t="s">
        <v>7472</v>
      </c>
      <c r="I3251" s="128">
        <v>0</v>
      </c>
      <c r="J3251" s="128">
        <v>0.4</v>
      </c>
      <c r="K3251" s="129">
        <f t="shared" si="50"/>
        <v>0.4</v>
      </c>
      <c r="L3251" s="130" t="s">
        <v>1420</v>
      </c>
    </row>
    <row r="3252" spans="1:12" ht="33.75">
      <c r="A3252" s="263" t="s">
        <v>626</v>
      </c>
      <c r="B3252" s="125" t="str">
        <f>+VLOOKUP(A3252,'[1]LISTA FILTRADO'!$A$2:$B$620,2,FALSE)</f>
        <v>Dirección General De Programación Y Operaciones Del Tesoro</v>
      </c>
      <c r="C3252" s="126">
        <v>42872</v>
      </c>
      <c r="D3252" s="126" t="s">
        <v>7473</v>
      </c>
      <c r="E3252" s="127" t="s">
        <v>3</v>
      </c>
      <c r="F3252" s="127">
        <v>1502324</v>
      </c>
      <c r="G3252" s="127"/>
      <c r="H3252" s="335" t="s">
        <v>7474</v>
      </c>
      <c r="I3252" s="128">
        <v>0</v>
      </c>
      <c r="J3252" s="128">
        <v>30</v>
      </c>
      <c r="K3252" s="129">
        <f t="shared" si="50"/>
        <v>30</v>
      </c>
      <c r="L3252" s="130" t="s">
        <v>1420</v>
      </c>
    </row>
    <row r="3253" spans="1:12" ht="22.5">
      <c r="A3253" s="334">
        <v>203</v>
      </c>
      <c r="B3253" s="125" t="str">
        <f>+VLOOKUP(A3253,'[1]LISTA FILTRADO'!$A$2:$B$620,2,FALSE)</f>
        <v>Autoridad De Supervisión Del Sistema Financiero</v>
      </c>
      <c r="C3253" s="126">
        <v>42872</v>
      </c>
      <c r="D3253" s="126" t="s">
        <v>7475</v>
      </c>
      <c r="E3253" s="127" t="s">
        <v>3</v>
      </c>
      <c r="F3253" s="127">
        <v>1502326</v>
      </c>
      <c r="G3253" s="127"/>
      <c r="H3253" s="335" t="s">
        <v>7476</v>
      </c>
      <c r="I3253" s="128">
        <v>0</v>
      </c>
      <c r="J3253" s="128">
        <v>341</v>
      </c>
      <c r="K3253" s="129">
        <f t="shared" si="50"/>
        <v>341</v>
      </c>
      <c r="L3253" s="130" t="s">
        <v>1420</v>
      </c>
    </row>
    <row r="3254" spans="1:12" ht="33.75">
      <c r="A3254" s="263" t="s">
        <v>626</v>
      </c>
      <c r="B3254" s="125" t="str">
        <f>+VLOOKUP(A3254,'[1]LISTA FILTRADO'!$A$2:$B$620,2,FALSE)</f>
        <v>Dirección General De Programación Y Operaciones Del Tesoro</v>
      </c>
      <c r="C3254" s="126">
        <v>42872</v>
      </c>
      <c r="D3254" s="126" t="s">
        <v>7477</v>
      </c>
      <c r="E3254" s="127" t="s">
        <v>3</v>
      </c>
      <c r="F3254" s="127">
        <v>1502327</v>
      </c>
      <c r="G3254" s="127"/>
      <c r="H3254" s="335" t="s">
        <v>7478</v>
      </c>
      <c r="I3254" s="128">
        <v>0</v>
      </c>
      <c r="J3254" s="128">
        <v>447.9</v>
      </c>
      <c r="K3254" s="129">
        <f t="shared" si="50"/>
        <v>447.9</v>
      </c>
      <c r="L3254" s="130" t="s">
        <v>1420</v>
      </c>
    </row>
    <row r="3255" spans="1:12" ht="22.5">
      <c r="A3255" s="263">
        <v>526</v>
      </c>
      <c r="B3255" s="125" t="str">
        <f>+VLOOKUP(A3255,'[1]LISTA FILTRADO'!$A$2:$B$620,2,FALSE)</f>
        <v>Bolivia Tv</v>
      </c>
      <c r="C3255" s="126">
        <v>42872</v>
      </c>
      <c r="D3255" s="126" t="s">
        <v>7479</v>
      </c>
      <c r="E3255" s="127" t="s">
        <v>3</v>
      </c>
      <c r="F3255" s="127">
        <v>1502337</v>
      </c>
      <c r="G3255" s="127"/>
      <c r="H3255" s="335" t="s">
        <v>7480</v>
      </c>
      <c r="I3255" s="128">
        <v>0</v>
      </c>
      <c r="J3255" s="128">
        <v>130</v>
      </c>
      <c r="K3255" s="129">
        <f t="shared" si="50"/>
        <v>130</v>
      </c>
      <c r="L3255" s="130" t="s">
        <v>1420</v>
      </c>
    </row>
    <row r="3256" spans="1:12" ht="33.75">
      <c r="A3256" s="263" t="s">
        <v>626</v>
      </c>
      <c r="B3256" s="125" t="str">
        <f>+VLOOKUP(A3256,'[1]LISTA FILTRADO'!$A$2:$B$620,2,FALSE)</f>
        <v>Dirección General De Programación Y Operaciones Del Tesoro</v>
      </c>
      <c r="C3256" s="126">
        <v>42872</v>
      </c>
      <c r="D3256" s="126" t="s">
        <v>7481</v>
      </c>
      <c r="E3256" s="127" t="s">
        <v>3</v>
      </c>
      <c r="F3256" s="127">
        <v>1502383</v>
      </c>
      <c r="G3256" s="127"/>
      <c r="H3256" s="335" t="s">
        <v>7482</v>
      </c>
      <c r="I3256" s="128">
        <v>0</v>
      </c>
      <c r="J3256" s="128">
        <v>251.98</v>
      </c>
      <c r="K3256" s="129">
        <f t="shared" si="50"/>
        <v>251.98</v>
      </c>
      <c r="L3256" s="130" t="s">
        <v>1420</v>
      </c>
    </row>
    <row r="3257" spans="1:12" ht="22.5">
      <c r="A3257" s="263">
        <v>526</v>
      </c>
      <c r="B3257" s="125" t="str">
        <f>+VLOOKUP(A3257,'[1]LISTA FILTRADO'!$A$2:$B$620,2,FALSE)</f>
        <v>Bolivia Tv</v>
      </c>
      <c r="C3257" s="126">
        <v>42872</v>
      </c>
      <c r="D3257" s="126" t="s">
        <v>7483</v>
      </c>
      <c r="E3257" s="127" t="s">
        <v>3</v>
      </c>
      <c r="F3257" s="127">
        <v>1502412</v>
      </c>
      <c r="G3257" s="127"/>
      <c r="H3257" s="335" t="s">
        <v>7484</v>
      </c>
      <c r="I3257" s="128">
        <v>0</v>
      </c>
      <c r="J3257" s="128">
        <v>115</v>
      </c>
      <c r="K3257" s="129">
        <f t="shared" si="50"/>
        <v>115</v>
      </c>
      <c r="L3257" s="130" t="s">
        <v>1420</v>
      </c>
    </row>
    <row r="3258" spans="1:12" ht="22.5">
      <c r="A3258" s="263">
        <v>41</v>
      </c>
      <c r="B3258" s="125" t="str">
        <f>+VLOOKUP(A3258,'[1]LISTA FILTRADO'!$A$2:$B$620,2,FALSE)</f>
        <v>Ministerio De Desarrollo Productivo Y Economía Plural</v>
      </c>
      <c r="C3258" s="126">
        <v>42872</v>
      </c>
      <c r="D3258" s="126" t="s">
        <v>7485</v>
      </c>
      <c r="E3258" s="127" t="s">
        <v>3</v>
      </c>
      <c r="F3258" s="127">
        <v>1502417</v>
      </c>
      <c r="G3258" s="127"/>
      <c r="H3258" s="335" t="s">
        <v>7486</v>
      </c>
      <c r="I3258" s="128">
        <v>0</v>
      </c>
      <c r="J3258" s="128">
        <v>1822.5</v>
      </c>
      <c r="K3258" s="129">
        <f t="shared" si="50"/>
        <v>1822.5</v>
      </c>
      <c r="L3258" s="130" t="s">
        <v>1420</v>
      </c>
    </row>
    <row r="3259" spans="1:12" ht="33.75">
      <c r="A3259" s="263" t="s">
        <v>626</v>
      </c>
      <c r="B3259" s="125" t="str">
        <f>+VLOOKUP(A3259,'[1]LISTA FILTRADO'!$A$2:$B$620,2,FALSE)</f>
        <v>Dirección General De Programación Y Operaciones Del Tesoro</v>
      </c>
      <c r="C3259" s="126">
        <v>42872</v>
      </c>
      <c r="D3259" s="126" t="s">
        <v>7487</v>
      </c>
      <c r="E3259" s="127" t="s">
        <v>3</v>
      </c>
      <c r="F3259" s="127">
        <v>1502464</v>
      </c>
      <c r="G3259" s="127"/>
      <c r="H3259" s="335" t="s">
        <v>7488</v>
      </c>
      <c r="I3259" s="128">
        <v>0</v>
      </c>
      <c r="J3259" s="128">
        <v>1481.05</v>
      </c>
      <c r="K3259" s="129">
        <f t="shared" si="50"/>
        <v>1481.05</v>
      </c>
      <c r="L3259" s="130" t="s">
        <v>1420</v>
      </c>
    </row>
    <row r="3260" spans="1:12" ht="33.75">
      <c r="A3260" s="263" t="s">
        <v>626</v>
      </c>
      <c r="B3260" s="125" t="str">
        <f>+VLOOKUP(A3260,'[1]LISTA FILTRADO'!$A$2:$B$620,2,FALSE)</f>
        <v>Dirección General De Programación Y Operaciones Del Tesoro</v>
      </c>
      <c r="C3260" s="126">
        <v>42872</v>
      </c>
      <c r="D3260" s="126" t="s">
        <v>7489</v>
      </c>
      <c r="E3260" s="127" t="s">
        <v>3</v>
      </c>
      <c r="F3260" s="127">
        <v>1502466</v>
      </c>
      <c r="G3260" s="127"/>
      <c r="H3260" s="335" t="s">
        <v>7490</v>
      </c>
      <c r="I3260" s="128">
        <v>0</v>
      </c>
      <c r="J3260" s="128">
        <v>1481.05</v>
      </c>
      <c r="K3260" s="129">
        <f t="shared" si="50"/>
        <v>1481.05</v>
      </c>
      <c r="L3260" s="130" t="s">
        <v>1420</v>
      </c>
    </row>
    <row r="3261" spans="1:12" ht="33.75">
      <c r="A3261" s="263" t="s">
        <v>626</v>
      </c>
      <c r="B3261" s="125" t="str">
        <f>+VLOOKUP(A3261,'[1]LISTA FILTRADO'!$A$2:$B$620,2,FALSE)</f>
        <v>Dirección General De Programación Y Operaciones Del Tesoro</v>
      </c>
      <c r="C3261" s="126">
        <v>42872</v>
      </c>
      <c r="D3261" s="126" t="s">
        <v>7491</v>
      </c>
      <c r="E3261" s="127" t="s">
        <v>3</v>
      </c>
      <c r="F3261" s="127">
        <v>1502467</v>
      </c>
      <c r="G3261" s="127"/>
      <c r="H3261" s="335" t="s">
        <v>7492</v>
      </c>
      <c r="I3261" s="128">
        <v>0</v>
      </c>
      <c r="J3261" s="128">
        <v>1481.05</v>
      </c>
      <c r="K3261" s="129">
        <f t="shared" si="50"/>
        <v>1481.05</v>
      </c>
      <c r="L3261" s="130" t="s">
        <v>1420</v>
      </c>
    </row>
    <row r="3262" spans="1:12" ht="33.75">
      <c r="A3262" s="334" t="s">
        <v>626</v>
      </c>
      <c r="B3262" s="125" t="str">
        <f>+VLOOKUP(A3262,'[1]LISTA FILTRADO'!$A$2:$B$620,2,FALSE)</f>
        <v>Dirección General De Programación Y Operaciones Del Tesoro</v>
      </c>
      <c r="C3262" s="126">
        <v>42873</v>
      </c>
      <c r="D3262" s="126" t="s">
        <v>7493</v>
      </c>
      <c r="E3262" s="127" t="s">
        <v>3</v>
      </c>
      <c r="F3262" s="127">
        <v>1502621</v>
      </c>
      <c r="G3262" s="127"/>
      <c r="H3262" s="335" t="s">
        <v>7494</v>
      </c>
      <c r="I3262" s="128">
        <v>0</v>
      </c>
      <c r="J3262" s="128">
        <v>710.28</v>
      </c>
      <c r="K3262" s="129">
        <f t="shared" si="50"/>
        <v>710.28</v>
      </c>
      <c r="L3262" s="130" t="s">
        <v>1420</v>
      </c>
    </row>
    <row r="3263" spans="1:12" ht="33.75">
      <c r="A3263" s="334">
        <v>35</v>
      </c>
      <c r="B3263" s="125" t="str">
        <f>+VLOOKUP(A3263,'[1]LISTA FILTRADO'!$A$2:$B$620,2,FALSE)</f>
        <v>Ministerio De Economía Y Finanzas Públicas</v>
      </c>
      <c r="C3263" s="126">
        <v>42873</v>
      </c>
      <c r="D3263" s="126" t="s">
        <v>7495</v>
      </c>
      <c r="E3263" s="127" t="s">
        <v>3</v>
      </c>
      <c r="F3263" s="127">
        <v>1502663</v>
      </c>
      <c r="G3263" s="127"/>
      <c r="H3263" s="335" t="s">
        <v>7496</v>
      </c>
      <c r="I3263" s="128">
        <v>0</v>
      </c>
      <c r="J3263" s="128">
        <v>251247.41</v>
      </c>
      <c r="K3263" s="129">
        <f t="shared" si="50"/>
        <v>251247.41</v>
      </c>
      <c r="L3263" s="130" t="s">
        <v>1420</v>
      </c>
    </row>
    <row r="3264" spans="1:12" ht="33.75">
      <c r="A3264" s="263">
        <v>292</v>
      </c>
      <c r="B3264" s="125" t="str">
        <f>+VLOOKUP(A3264,'[1]LISTA FILTRADO'!$A$2:$B$620,2,FALSE)</f>
        <v>Vías Bolivia</v>
      </c>
      <c r="C3264" s="126">
        <v>42873</v>
      </c>
      <c r="D3264" s="126" t="s">
        <v>7497</v>
      </c>
      <c r="E3264" s="127" t="s">
        <v>3</v>
      </c>
      <c r="F3264" s="127">
        <v>1502731</v>
      </c>
      <c r="G3264" s="127"/>
      <c r="H3264" s="335" t="s">
        <v>7498</v>
      </c>
      <c r="I3264" s="128">
        <v>0</v>
      </c>
      <c r="J3264" s="128">
        <v>700</v>
      </c>
      <c r="K3264" s="129">
        <f t="shared" si="50"/>
        <v>700</v>
      </c>
      <c r="L3264" s="130" t="s">
        <v>1420</v>
      </c>
    </row>
    <row r="3265" spans="1:12" ht="33.75">
      <c r="A3265" s="263">
        <v>292</v>
      </c>
      <c r="B3265" s="125" t="str">
        <f>+VLOOKUP(A3265,'[1]LISTA FILTRADO'!$A$2:$B$620,2,FALSE)</f>
        <v>Vías Bolivia</v>
      </c>
      <c r="C3265" s="126">
        <v>42873</v>
      </c>
      <c r="D3265" s="126" t="s">
        <v>7499</v>
      </c>
      <c r="E3265" s="127" t="s">
        <v>3</v>
      </c>
      <c r="F3265" s="127">
        <v>1502739</v>
      </c>
      <c r="G3265" s="127"/>
      <c r="H3265" s="335" t="s">
        <v>7500</v>
      </c>
      <c r="I3265" s="128">
        <v>0</v>
      </c>
      <c r="J3265" s="128">
        <v>22265.89</v>
      </c>
      <c r="K3265" s="129">
        <f t="shared" si="50"/>
        <v>22265.89</v>
      </c>
      <c r="L3265" s="130" t="s">
        <v>1420</v>
      </c>
    </row>
    <row r="3266" spans="1:12" ht="22.5">
      <c r="A3266" s="263">
        <v>70</v>
      </c>
      <c r="B3266" s="125" t="str">
        <f>+VLOOKUP(A3266,'[1]LISTA FILTRADO'!$A$2:$B$620,2,FALSE)</f>
        <v>Ministerio De Trabajo, Empleo Y Previsión Social</v>
      </c>
      <c r="C3266" s="126">
        <v>42873</v>
      </c>
      <c r="D3266" s="126" t="s">
        <v>7501</v>
      </c>
      <c r="E3266" s="127" t="s">
        <v>3</v>
      </c>
      <c r="F3266" s="127">
        <v>1502773</v>
      </c>
      <c r="G3266" s="127"/>
      <c r="H3266" s="335" t="s">
        <v>7502</v>
      </c>
      <c r="I3266" s="128">
        <v>0</v>
      </c>
      <c r="J3266" s="219">
        <v>2106.8000000000002</v>
      </c>
      <c r="K3266" s="129">
        <f t="shared" si="50"/>
        <v>2106.8000000000002</v>
      </c>
      <c r="L3266" s="130" t="s">
        <v>4099</v>
      </c>
    </row>
    <row r="3267" spans="1:12" ht="33.75">
      <c r="A3267" s="263" t="s">
        <v>626</v>
      </c>
      <c r="B3267" s="125" t="str">
        <f>+VLOOKUP(A3267,'[1]LISTA FILTRADO'!$A$2:$B$620,2,FALSE)</f>
        <v>Dirección General De Programación Y Operaciones Del Tesoro</v>
      </c>
      <c r="C3267" s="126">
        <v>42873</v>
      </c>
      <c r="D3267" s="126" t="s">
        <v>7503</v>
      </c>
      <c r="E3267" s="127" t="s">
        <v>3</v>
      </c>
      <c r="F3267" s="127">
        <v>1502612</v>
      </c>
      <c r="G3267" s="127"/>
      <c r="H3267" s="335" t="s">
        <v>7504</v>
      </c>
      <c r="I3267" s="128">
        <v>0</v>
      </c>
      <c r="J3267" s="128">
        <v>260</v>
      </c>
      <c r="K3267" s="129">
        <f t="shared" si="50"/>
        <v>260</v>
      </c>
      <c r="L3267" s="130" t="s">
        <v>1420</v>
      </c>
    </row>
    <row r="3268" spans="1:12" ht="33.75">
      <c r="A3268" s="263" t="s">
        <v>626</v>
      </c>
      <c r="B3268" s="125" t="str">
        <f>+VLOOKUP(A3268,'[1]LISTA FILTRADO'!$A$2:$B$620,2,FALSE)</f>
        <v>Dirección General De Programación Y Operaciones Del Tesoro</v>
      </c>
      <c r="C3268" s="126">
        <v>42873</v>
      </c>
      <c r="D3268" s="126" t="s">
        <v>7505</v>
      </c>
      <c r="E3268" s="127" t="s">
        <v>3</v>
      </c>
      <c r="F3268" s="127">
        <v>1502637</v>
      </c>
      <c r="G3268" s="127"/>
      <c r="H3268" s="335" t="s">
        <v>7506</v>
      </c>
      <c r="I3268" s="128">
        <v>0</v>
      </c>
      <c r="J3268" s="128">
        <v>1990.83</v>
      </c>
      <c r="K3268" s="129">
        <f t="shared" si="50"/>
        <v>1990.83</v>
      </c>
      <c r="L3268" s="130" t="s">
        <v>1420</v>
      </c>
    </row>
    <row r="3269" spans="1:12" ht="33.75">
      <c r="A3269" s="263" t="s">
        <v>626</v>
      </c>
      <c r="B3269" s="125" t="str">
        <f>+VLOOKUP(A3269,'[1]LISTA FILTRADO'!$A$2:$B$620,2,FALSE)</f>
        <v>Dirección General De Programación Y Operaciones Del Tesoro</v>
      </c>
      <c r="C3269" s="126">
        <v>42873</v>
      </c>
      <c r="D3269" s="126" t="s">
        <v>7507</v>
      </c>
      <c r="E3269" s="127" t="s">
        <v>3</v>
      </c>
      <c r="F3269" s="127">
        <v>1502752</v>
      </c>
      <c r="G3269" s="127"/>
      <c r="H3269" s="335" t="s">
        <v>7508</v>
      </c>
      <c r="I3269" s="128">
        <v>0</v>
      </c>
      <c r="J3269" s="219">
        <v>0.05</v>
      </c>
      <c r="K3269" s="129">
        <f t="shared" si="50"/>
        <v>0.05</v>
      </c>
      <c r="L3269" s="130" t="s">
        <v>4099</v>
      </c>
    </row>
    <row r="3270" spans="1:12" ht="33.75">
      <c r="A3270" s="263" t="s">
        <v>626</v>
      </c>
      <c r="B3270" s="125" t="str">
        <f>+VLOOKUP(A3270,'[1]LISTA FILTRADO'!$A$2:$B$620,2,FALSE)</f>
        <v>Dirección General De Programación Y Operaciones Del Tesoro</v>
      </c>
      <c r="C3270" s="126">
        <v>42873</v>
      </c>
      <c r="D3270" s="126" t="s">
        <v>7509</v>
      </c>
      <c r="E3270" s="127" t="s">
        <v>3</v>
      </c>
      <c r="F3270" s="127">
        <v>1502753</v>
      </c>
      <c r="G3270" s="127"/>
      <c r="H3270" s="335" t="s">
        <v>7510</v>
      </c>
      <c r="I3270" s="128">
        <v>0</v>
      </c>
      <c r="J3270" s="128">
        <v>580</v>
      </c>
      <c r="K3270" s="129">
        <f t="shared" si="50"/>
        <v>580</v>
      </c>
      <c r="L3270" s="130" t="s">
        <v>1420</v>
      </c>
    </row>
    <row r="3271" spans="1:12" ht="33.75">
      <c r="A3271" s="263" t="s">
        <v>626</v>
      </c>
      <c r="B3271" s="125" t="str">
        <f>+VLOOKUP(A3271,'[1]LISTA FILTRADO'!$A$2:$B$620,2,FALSE)</f>
        <v>Dirección General De Programación Y Operaciones Del Tesoro</v>
      </c>
      <c r="C3271" s="126">
        <v>42873</v>
      </c>
      <c r="D3271" s="126" t="s">
        <v>7511</v>
      </c>
      <c r="E3271" s="127" t="s">
        <v>3</v>
      </c>
      <c r="F3271" s="127">
        <v>1502766</v>
      </c>
      <c r="G3271" s="127"/>
      <c r="H3271" s="335" t="s">
        <v>7512</v>
      </c>
      <c r="I3271" s="128">
        <v>0</v>
      </c>
      <c r="J3271" s="128">
        <v>7756.8</v>
      </c>
      <c r="K3271" s="129">
        <f t="shared" si="50"/>
        <v>7756.8</v>
      </c>
      <c r="L3271" s="130" t="s">
        <v>1420</v>
      </c>
    </row>
    <row r="3272" spans="1:12" ht="33.75">
      <c r="A3272" s="263" t="s">
        <v>626</v>
      </c>
      <c r="B3272" s="125" t="str">
        <f>+VLOOKUP(A3272,'[1]LISTA FILTRADO'!$A$2:$B$620,2,FALSE)</f>
        <v>Dirección General De Programación Y Operaciones Del Tesoro</v>
      </c>
      <c r="C3272" s="126">
        <v>42873</v>
      </c>
      <c r="D3272" s="126" t="s">
        <v>7513</v>
      </c>
      <c r="E3272" s="127" t="s">
        <v>3</v>
      </c>
      <c r="F3272" s="127">
        <v>1502774</v>
      </c>
      <c r="G3272" s="127"/>
      <c r="H3272" s="335" t="s">
        <v>7514</v>
      </c>
      <c r="I3272" s="128">
        <v>0</v>
      </c>
      <c r="J3272" s="128">
        <v>8.34</v>
      </c>
      <c r="K3272" s="129">
        <f t="shared" si="50"/>
        <v>8.34</v>
      </c>
      <c r="L3272" s="130" t="s">
        <v>1420</v>
      </c>
    </row>
    <row r="3273" spans="1:12" ht="22.5">
      <c r="A3273" s="334">
        <v>16</v>
      </c>
      <c r="B3273" s="125" t="str">
        <f>+VLOOKUP(A3273,'[1]LISTA FILTRADO'!$A$2:$B$620,2,FALSE)</f>
        <v>Ministerio De Educación</v>
      </c>
      <c r="C3273" s="126">
        <v>42873</v>
      </c>
      <c r="D3273" s="126" t="s">
        <v>7515</v>
      </c>
      <c r="E3273" s="127" t="s">
        <v>3</v>
      </c>
      <c r="F3273" s="127">
        <v>1502782</v>
      </c>
      <c r="G3273" s="127"/>
      <c r="H3273" s="335" t="s">
        <v>7516</v>
      </c>
      <c r="I3273" s="128">
        <v>0</v>
      </c>
      <c r="J3273" s="128">
        <v>5300.91</v>
      </c>
      <c r="K3273" s="129">
        <f t="shared" ref="K3273:K3336" si="51">+I3273+J3273</f>
        <v>5300.91</v>
      </c>
      <c r="L3273" s="130" t="s">
        <v>1420</v>
      </c>
    </row>
    <row r="3274" spans="1:12" ht="22.5">
      <c r="A3274" s="263">
        <v>20</v>
      </c>
      <c r="B3274" s="125" t="str">
        <f>+VLOOKUP(A3274,'[1]LISTA FILTRADO'!$A$2:$B$620,2,FALSE)</f>
        <v>Ministerio De Defensa</v>
      </c>
      <c r="C3274" s="126">
        <v>42873</v>
      </c>
      <c r="D3274" s="126" t="s">
        <v>7517</v>
      </c>
      <c r="E3274" s="127" t="s">
        <v>3</v>
      </c>
      <c r="F3274" s="127">
        <v>1502783</v>
      </c>
      <c r="G3274" s="127"/>
      <c r="H3274" s="335" t="s">
        <v>7518</v>
      </c>
      <c r="I3274" s="128">
        <v>0</v>
      </c>
      <c r="J3274" s="128">
        <v>1023.2</v>
      </c>
      <c r="K3274" s="129">
        <f t="shared" si="51"/>
        <v>1023.2</v>
      </c>
      <c r="L3274" s="130" t="s">
        <v>1420</v>
      </c>
    </row>
    <row r="3275" spans="1:12" ht="33.75">
      <c r="A3275" s="263" t="s">
        <v>626</v>
      </c>
      <c r="B3275" s="125" t="str">
        <f>+VLOOKUP(A3275,'[1]LISTA FILTRADO'!$A$2:$B$620,2,FALSE)</f>
        <v>Dirección General De Programación Y Operaciones Del Tesoro</v>
      </c>
      <c r="C3275" s="126">
        <v>42873</v>
      </c>
      <c r="D3275" s="126" t="s">
        <v>7519</v>
      </c>
      <c r="E3275" s="127" t="s">
        <v>3</v>
      </c>
      <c r="F3275" s="127">
        <v>1502814</v>
      </c>
      <c r="G3275" s="127"/>
      <c r="H3275" s="335" t="s">
        <v>7520</v>
      </c>
      <c r="I3275" s="128">
        <v>0</v>
      </c>
      <c r="J3275" s="128">
        <v>351.2</v>
      </c>
      <c r="K3275" s="129">
        <f t="shared" si="51"/>
        <v>351.2</v>
      </c>
      <c r="L3275" s="130" t="s">
        <v>1420</v>
      </c>
    </row>
    <row r="3276" spans="1:12" ht="33.75">
      <c r="A3276" s="263" t="s">
        <v>626</v>
      </c>
      <c r="B3276" s="125" t="str">
        <f>+VLOOKUP(A3276,'[1]LISTA FILTRADO'!$A$2:$B$620,2,FALSE)</f>
        <v>Dirección General De Programación Y Operaciones Del Tesoro</v>
      </c>
      <c r="C3276" s="126">
        <v>42873</v>
      </c>
      <c r="D3276" s="126" t="s">
        <v>7521</v>
      </c>
      <c r="E3276" s="127" t="s">
        <v>3</v>
      </c>
      <c r="F3276" s="127">
        <v>1502822</v>
      </c>
      <c r="G3276" s="127"/>
      <c r="H3276" s="335" t="s">
        <v>7522</v>
      </c>
      <c r="I3276" s="128">
        <v>0</v>
      </c>
      <c r="J3276" s="128">
        <v>50</v>
      </c>
      <c r="K3276" s="129">
        <f t="shared" si="51"/>
        <v>50</v>
      </c>
      <c r="L3276" s="130" t="s">
        <v>1420</v>
      </c>
    </row>
    <row r="3277" spans="1:12" ht="33.75">
      <c r="A3277" s="263" t="s">
        <v>626</v>
      </c>
      <c r="B3277" s="125" t="str">
        <f>+VLOOKUP(A3277,'[1]LISTA FILTRADO'!$A$2:$B$620,2,FALSE)</f>
        <v>Dirección General De Programación Y Operaciones Del Tesoro</v>
      </c>
      <c r="C3277" s="126">
        <v>42873</v>
      </c>
      <c r="D3277" s="126" t="s">
        <v>7523</v>
      </c>
      <c r="E3277" s="127" t="s">
        <v>3</v>
      </c>
      <c r="F3277" s="127">
        <v>1502830</v>
      </c>
      <c r="G3277" s="127"/>
      <c r="H3277" s="335" t="s">
        <v>7524</v>
      </c>
      <c r="I3277" s="128">
        <v>0</v>
      </c>
      <c r="J3277" s="128">
        <v>87</v>
      </c>
      <c r="K3277" s="129">
        <f t="shared" si="51"/>
        <v>87</v>
      </c>
      <c r="L3277" s="130" t="s">
        <v>1420</v>
      </c>
    </row>
    <row r="3278" spans="1:12" ht="33.75">
      <c r="A3278" s="263" t="s">
        <v>626</v>
      </c>
      <c r="B3278" s="125" t="str">
        <f>+VLOOKUP(A3278,'[1]LISTA FILTRADO'!$A$2:$B$620,2,FALSE)</f>
        <v>Dirección General De Programación Y Operaciones Del Tesoro</v>
      </c>
      <c r="C3278" s="126">
        <v>42873</v>
      </c>
      <c r="D3278" s="126" t="s">
        <v>7525</v>
      </c>
      <c r="E3278" s="127" t="s">
        <v>3</v>
      </c>
      <c r="F3278" s="127">
        <v>1502836</v>
      </c>
      <c r="G3278" s="127"/>
      <c r="H3278" s="335" t="s">
        <v>7526</v>
      </c>
      <c r="I3278" s="128">
        <v>0</v>
      </c>
      <c r="J3278" s="128">
        <v>13177.99</v>
      </c>
      <c r="K3278" s="129">
        <f t="shared" si="51"/>
        <v>13177.99</v>
      </c>
      <c r="L3278" s="130" t="s">
        <v>1420</v>
      </c>
    </row>
    <row r="3279" spans="1:12" ht="33.75">
      <c r="A3279" s="263">
        <v>20</v>
      </c>
      <c r="B3279" s="125" t="str">
        <f>+VLOOKUP(A3279,'[1]LISTA FILTRADO'!$A$2:$B$620,2,FALSE)</f>
        <v>Ministerio De Defensa</v>
      </c>
      <c r="C3279" s="126">
        <v>42873</v>
      </c>
      <c r="D3279" s="126" t="s">
        <v>7527</v>
      </c>
      <c r="E3279" s="127" t="s">
        <v>3</v>
      </c>
      <c r="F3279" s="127">
        <v>1502902</v>
      </c>
      <c r="G3279" s="127"/>
      <c r="H3279" s="335" t="s">
        <v>7528</v>
      </c>
      <c r="I3279" s="128">
        <v>0</v>
      </c>
      <c r="J3279" s="128">
        <v>45</v>
      </c>
      <c r="K3279" s="129">
        <f t="shared" si="51"/>
        <v>45</v>
      </c>
      <c r="L3279" s="130" t="s">
        <v>1420</v>
      </c>
    </row>
    <row r="3280" spans="1:12" ht="33.75">
      <c r="A3280" s="263">
        <v>20</v>
      </c>
      <c r="B3280" s="125" t="str">
        <f>+VLOOKUP(A3280,'[1]LISTA FILTRADO'!$A$2:$B$620,2,FALSE)</f>
        <v>Ministerio De Defensa</v>
      </c>
      <c r="C3280" s="126">
        <v>42873</v>
      </c>
      <c r="D3280" s="126" t="s">
        <v>7529</v>
      </c>
      <c r="E3280" s="127" t="s">
        <v>3</v>
      </c>
      <c r="F3280" s="127">
        <v>1502904</v>
      </c>
      <c r="G3280" s="127"/>
      <c r="H3280" s="335" t="s">
        <v>7530</v>
      </c>
      <c r="I3280" s="128">
        <v>0</v>
      </c>
      <c r="J3280" s="128">
        <v>11</v>
      </c>
      <c r="K3280" s="129">
        <f t="shared" si="51"/>
        <v>11</v>
      </c>
      <c r="L3280" s="130" t="s">
        <v>1420</v>
      </c>
    </row>
    <row r="3281" spans="1:12" ht="33.75">
      <c r="A3281" s="263" t="s">
        <v>626</v>
      </c>
      <c r="B3281" s="125" t="str">
        <f>+VLOOKUP(A3281,'[1]LISTA FILTRADO'!$A$2:$B$620,2,FALSE)</f>
        <v>Dirección General De Programación Y Operaciones Del Tesoro</v>
      </c>
      <c r="C3281" s="126">
        <v>42873</v>
      </c>
      <c r="D3281" s="126" t="s">
        <v>7531</v>
      </c>
      <c r="E3281" s="127" t="s">
        <v>3</v>
      </c>
      <c r="F3281" s="127">
        <v>1502909</v>
      </c>
      <c r="G3281" s="127"/>
      <c r="H3281" s="335" t="s">
        <v>7532</v>
      </c>
      <c r="I3281" s="128">
        <v>0</v>
      </c>
      <c r="J3281" s="128">
        <v>28.86</v>
      </c>
      <c r="K3281" s="129">
        <f t="shared" si="51"/>
        <v>28.86</v>
      </c>
      <c r="L3281" s="130" t="s">
        <v>1420</v>
      </c>
    </row>
    <row r="3282" spans="1:12" ht="33.75">
      <c r="A3282" s="263" t="s">
        <v>626</v>
      </c>
      <c r="B3282" s="125" t="str">
        <f>+VLOOKUP(A3282,'[1]LISTA FILTRADO'!$A$2:$B$620,2,FALSE)</f>
        <v>Dirección General De Programación Y Operaciones Del Tesoro</v>
      </c>
      <c r="C3282" s="126">
        <v>42873</v>
      </c>
      <c r="D3282" s="126" t="s">
        <v>7533</v>
      </c>
      <c r="E3282" s="127" t="s">
        <v>3</v>
      </c>
      <c r="F3282" s="127">
        <v>1502924</v>
      </c>
      <c r="G3282" s="127"/>
      <c r="H3282" s="335" t="s">
        <v>6620</v>
      </c>
      <c r="I3282" s="128">
        <v>0</v>
      </c>
      <c r="J3282" s="128">
        <v>1000</v>
      </c>
      <c r="K3282" s="129">
        <f t="shared" si="51"/>
        <v>1000</v>
      </c>
      <c r="L3282" s="130" t="s">
        <v>1420</v>
      </c>
    </row>
    <row r="3283" spans="1:12" ht="22.5">
      <c r="A3283" s="263">
        <v>46</v>
      </c>
      <c r="B3283" s="125" t="str">
        <f>+VLOOKUP(A3283,'[1]LISTA FILTRADO'!$A$2:$B$620,2,FALSE)</f>
        <v>Ministerio De Salud</v>
      </c>
      <c r="C3283" s="126">
        <v>42873</v>
      </c>
      <c r="D3283" s="126" t="s">
        <v>7534</v>
      </c>
      <c r="E3283" s="127" t="s">
        <v>3</v>
      </c>
      <c r="F3283" s="127">
        <v>1502928</v>
      </c>
      <c r="G3283" s="127"/>
      <c r="H3283" s="335" t="s">
        <v>7535</v>
      </c>
      <c r="I3283" s="128">
        <v>0</v>
      </c>
      <c r="J3283" s="128">
        <v>8.1</v>
      </c>
      <c r="K3283" s="129">
        <f t="shared" si="51"/>
        <v>8.1</v>
      </c>
      <c r="L3283" s="130" t="s">
        <v>1420</v>
      </c>
    </row>
    <row r="3284" spans="1:12" ht="33.75">
      <c r="A3284" s="263" t="s">
        <v>626</v>
      </c>
      <c r="B3284" s="125" t="str">
        <f>+VLOOKUP(A3284,'[1]LISTA FILTRADO'!$A$2:$B$620,2,FALSE)</f>
        <v>Dirección General De Programación Y Operaciones Del Tesoro</v>
      </c>
      <c r="C3284" s="126">
        <v>42873</v>
      </c>
      <c r="D3284" s="126" t="s">
        <v>7536</v>
      </c>
      <c r="E3284" s="127" t="s">
        <v>3</v>
      </c>
      <c r="F3284" s="127">
        <v>1502932</v>
      </c>
      <c r="G3284" s="127"/>
      <c r="H3284" s="335" t="s">
        <v>7537</v>
      </c>
      <c r="I3284" s="128">
        <v>0</v>
      </c>
      <c r="J3284" s="128">
        <v>96.46</v>
      </c>
      <c r="K3284" s="129">
        <f t="shared" si="51"/>
        <v>96.46</v>
      </c>
      <c r="L3284" s="130" t="s">
        <v>1420</v>
      </c>
    </row>
    <row r="3285" spans="1:12" ht="33.75">
      <c r="A3285" s="263" t="s">
        <v>626</v>
      </c>
      <c r="B3285" s="125" t="str">
        <f>+VLOOKUP(A3285,'[1]LISTA FILTRADO'!$A$2:$B$620,2,FALSE)</f>
        <v>Dirección General De Programación Y Operaciones Del Tesoro</v>
      </c>
      <c r="C3285" s="126">
        <v>42873</v>
      </c>
      <c r="D3285" s="126" t="s">
        <v>7538</v>
      </c>
      <c r="E3285" s="127" t="s">
        <v>3</v>
      </c>
      <c r="F3285" s="127">
        <v>1502933</v>
      </c>
      <c r="G3285" s="127"/>
      <c r="H3285" s="335" t="s">
        <v>7539</v>
      </c>
      <c r="I3285" s="128">
        <v>0</v>
      </c>
      <c r="J3285" s="128">
        <v>48.23</v>
      </c>
      <c r="K3285" s="129">
        <f t="shared" si="51"/>
        <v>48.23</v>
      </c>
      <c r="L3285" s="130" t="s">
        <v>1420</v>
      </c>
    </row>
    <row r="3286" spans="1:12" ht="22.5">
      <c r="A3286" s="263">
        <v>20</v>
      </c>
      <c r="B3286" s="125" t="str">
        <f>+VLOOKUP(A3286,'[1]LISTA FILTRADO'!$A$2:$B$620,2,FALSE)</f>
        <v>Ministerio De Defensa</v>
      </c>
      <c r="C3286" s="126">
        <v>42873</v>
      </c>
      <c r="D3286" s="126" t="s">
        <v>7540</v>
      </c>
      <c r="E3286" s="127" t="s">
        <v>3</v>
      </c>
      <c r="F3286" s="127">
        <v>1502955</v>
      </c>
      <c r="G3286" s="127"/>
      <c r="H3286" s="335" t="s">
        <v>7541</v>
      </c>
      <c r="I3286" s="128">
        <v>0</v>
      </c>
      <c r="J3286" s="128">
        <v>450</v>
      </c>
      <c r="K3286" s="129">
        <f t="shared" si="51"/>
        <v>450</v>
      </c>
      <c r="L3286" s="130" t="s">
        <v>1420</v>
      </c>
    </row>
    <row r="3287" spans="1:12" ht="33.75">
      <c r="A3287" s="263">
        <v>35</v>
      </c>
      <c r="B3287" s="125" t="str">
        <f>+VLOOKUP(A3287,'[1]LISTA FILTRADO'!$A$2:$B$620,2,FALSE)</f>
        <v>Ministerio De Economía Y Finanzas Públicas</v>
      </c>
      <c r="C3287" s="126">
        <v>42874</v>
      </c>
      <c r="D3287" s="126" t="s">
        <v>7542</v>
      </c>
      <c r="E3287" s="127" t="s">
        <v>3</v>
      </c>
      <c r="F3287" s="127">
        <v>1503099</v>
      </c>
      <c r="G3287" s="127"/>
      <c r="H3287" s="335" t="s">
        <v>7543</v>
      </c>
      <c r="I3287" s="128">
        <v>0</v>
      </c>
      <c r="J3287" s="128">
        <v>165314.57</v>
      </c>
      <c r="K3287" s="129">
        <f t="shared" si="51"/>
        <v>165314.57</v>
      </c>
      <c r="L3287" s="130" t="s">
        <v>1420</v>
      </c>
    </row>
    <row r="3288" spans="1:12" ht="33.75">
      <c r="A3288" s="263">
        <v>35</v>
      </c>
      <c r="B3288" s="125" t="str">
        <f>+VLOOKUP(A3288,'[1]LISTA FILTRADO'!$A$2:$B$620,2,FALSE)</f>
        <v>Ministerio De Economía Y Finanzas Públicas</v>
      </c>
      <c r="C3288" s="126">
        <v>42874</v>
      </c>
      <c r="D3288" s="126" t="s">
        <v>7544</v>
      </c>
      <c r="E3288" s="127" t="s">
        <v>3</v>
      </c>
      <c r="F3288" s="127">
        <v>1503100</v>
      </c>
      <c r="G3288" s="127"/>
      <c r="H3288" s="335" t="s">
        <v>7545</v>
      </c>
      <c r="I3288" s="128">
        <v>0</v>
      </c>
      <c r="J3288" s="128">
        <v>158.09</v>
      </c>
      <c r="K3288" s="129">
        <f t="shared" si="51"/>
        <v>158.09</v>
      </c>
      <c r="L3288" s="130" t="s">
        <v>1420</v>
      </c>
    </row>
    <row r="3289" spans="1:12" ht="33.75">
      <c r="A3289" s="263">
        <v>35</v>
      </c>
      <c r="B3289" s="125" t="str">
        <f>+VLOOKUP(A3289,'[1]LISTA FILTRADO'!$A$2:$B$620,2,FALSE)</f>
        <v>Ministerio De Economía Y Finanzas Públicas</v>
      </c>
      <c r="C3289" s="126">
        <v>42874</v>
      </c>
      <c r="D3289" s="126" t="s">
        <v>7546</v>
      </c>
      <c r="E3289" s="127" t="s">
        <v>3</v>
      </c>
      <c r="F3289" s="127">
        <v>1503102</v>
      </c>
      <c r="G3289" s="127"/>
      <c r="H3289" s="335" t="s">
        <v>7547</v>
      </c>
      <c r="I3289" s="128">
        <v>0</v>
      </c>
      <c r="J3289" s="128">
        <v>273484.98</v>
      </c>
      <c r="K3289" s="129">
        <f t="shared" si="51"/>
        <v>273484.98</v>
      </c>
      <c r="L3289" s="130" t="s">
        <v>1420</v>
      </c>
    </row>
    <row r="3290" spans="1:12" ht="33.75">
      <c r="A3290" s="263">
        <v>35</v>
      </c>
      <c r="B3290" s="125" t="str">
        <f>+VLOOKUP(A3290,'[1]LISTA FILTRADO'!$A$2:$B$620,2,FALSE)</f>
        <v>Ministerio De Economía Y Finanzas Públicas</v>
      </c>
      <c r="C3290" s="126">
        <v>42874</v>
      </c>
      <c r="D3290" s="126" t="s">
        <v>7548</v>
      </c>
      <c r="E3290" s="127" t="s">
        <v>3</v>
      </c>
      <c r="F3290" s="127">
        <v>1503103</v>
      </c>
      <c r="G3290" s="127"/>
      <c r="H3290" s="335" t="s">
        <v>7549</v>
      </c>
      <c r="I3290" s="128">
        <v>0</v>
      </c>
      <c r="J3290" s="128">
        <v>33274.15</v>
      </c>
      <c r="K3290" s="129">
        <f t="shared" si="51"/>
        <v>33274.15</v>
      </c>
      <c r="L3290" s="130" t="s">
        <v>1420</v>
      </c>
    </row>
    <row r="3291" spans="1:12" ht="33.75">
      <c r="A3291" s="263">
        <v>35</v>
      </c>
      <c r="B3291" s="125" t="str">
        <f>+VLOOKUP(A3291,'[1]LISTA FILTRADO'!$A$2:$B$620,2,FALSE)</f>
        <v>Ministerio De Economía Y Finanzas Públicas</v>
      </c>
      <c r="C3291" s="126">
        <v>42874</v>
      </c>
      <c r="D3291" s="126" t="s">
        <v>7550</v>
      </c>
      <c r="E3291" s="127" t="s">
        <v>3</v>
      </c>
      <c r="F3291" s="127">
        <v>1503104</v>
      </c>
      <c r="G3291" s="127"/>
      <c r="H3291" s="335" t="s">
        <v>7551</v>
      </c>
      <c r="I3291" s="128">
        <v>0</v>
      </c>
      <c r="J3291" s="128">
        <v>38143.75</v>
      </c>
      <c r="K3291" s="129">
        <f t="shared" si="51"/>
        <v>38143.75</v>
      </c>
      <c r="L3291" s="130" t="s">
        <v>1420</v>
      </c>
    </row>
    <row r="3292" spans="1:12" ht="33.75">
      <c r="A3292" s="263">
        <v>35</v>
      </c>
      <c r="B3292" s="125" t="str">
        <f>+VLOOKUP(A3292,'[1]LISTA FILTRADO'!$A$2:$B$620,2,FALSE)</f>
        <v>Ministerio De Economía Y Finanzas Públicas</v>
      </c>
      <c r="C3292" s="126">
        <v>42874</v>
      </c>
      <c r="D3292" s="126" t="s">
        <v>7552</v>
      </c>
      <c r="E3292" s="127" t="s">
        <v>3</v>
      </c>
      <c r="F3292" s="127">
        <v>1503108</v>
      </c>
      <c r="G3292" s="127"/>
      <c r="H3292" s="335" t="s">
        <v>7553</v>
      </c>
      <c r="I3292" s="128">
        <v>0</v>
      </c>
      <c r="J3292" s="128">
        <v>473646.64</v>
      </c>
      <c r="K3292" s="129">
        <f t="shared" si="51"/>
        <v>473646.64</v>
      </c>
      <c r="L3292" s="130" t="s">
        <v>1420</v>
      </c>
    </row>
    <row r="3293" spans="1:12" ht="22.5">
      <c r="A3293" s="263">
        <v>342</v>
      </c>
      <c r="B3293" s="125" t="str">
        <f>+VLOOKUP(A3293,'[1]LISTA FILTRADO'!$A$2:$B$620,2,FALSE)</f>
        <v>Agencia Estatal De Vivienda</v>
      </c>
      <c r="C3293" s="126">
        <v>42874</v>
      </c>
      <c r="D3293" s="126" t="s">
        <v>7554</v>
      </c>
      <c r="E3293" s="127" t="s">
        <v>3</v>
      </c>
      <c r="F3293" s="127">
        <v>1503131</v>
      </c>
      <c r="G3293" s="127"/>
      <c r="H3293" s="335" t="s">
        <v>7555</v>
      </c>
      <c r="I3293" s="128">
        <v>0</v>
      </c>
      <c r="J3293" s="219">
        <v>0.5</v>
      </c>
      <c r="K3293" s="129">
        <f t="shared" si="51"/>
        <v>0.5</v>
      </c>
      <c r="L3293" s="130" t="s">
        <v>4099</v>
      </c>
    </row>
    <row r="3294" spans="1:12" ht="33.75">
      <c r="A3294" s="263">
        <v>582</v>
      </c>
      <c r="B3294" s="125" t="str">
        <f>+VLOOKUP(A3294,'[1]LISTA FILTRADO'!$A$2:$B$620,2,FALSE)</f>
        <v>Empresa Boliviana De Almendras Y Derivados</v>
      </c>
      <c r="C3294" s="126">
        <v>42874</v>
      </c>
      <c r="D3294" s="126" t="s">
        <v>7556</v>
      </c>
      <c r="E3294" s="127" t="s">
        <v>3</v>
      </c>
      <c r="F3294" s="127">
        <v>1503161</v>
      </c>
      <c r="G3294" s="127"/>
      <c r="H3294" s="335" t="s">
        <v>7557</v>
      </c>
      <c r="I3294" s="128">
        <v>0</v>
      </c>
      <c r="J3294" s="128">
        <v>1000</v>
      </c>
      <c r="K3294" s="129">
        <f t="shared" si="51"/>
        <v>1000</v>
      </c>
      <c r="L3294" s="130" t="s">
        <v>1420</v>
      </c>
    </row>
    <row r="3295" spans="1:12" ht="33.75">
      <c r="A3295" s="263">
        <v>582</v>
      </c>
      <c r="B3295" s="125" t="str">
        <f>+VLOOKUP(A3295,'[1]LISTA FILTRADO'!$A$2:$B$620,2,FALSE)</f>
        <v>Empresa Boliviana De Almendras Y Derivados</v>
      </c>
      <c r="C3295" s="126">
        <v>42874</v>
      </c>
      <c r="D3295" s="126" t="s">
        <v>7558</v>
      </c>
      <c r="E3295" s="127" t="s">
        <v>3</v>
      </c>
      <c r="F3295" s="127">
        <v>1503169</v>
      </c>
      <c r="G3295" s="127"/>
      <c r="H3295" s="335" t="s">
        <v>7559</v>
      </c>
      <c r="I3295" s="128">
        <v>0</v>
      </c>
      <c r="J3295" s="128">
        <v>33000</v>
      </c>
      <c r="K3295" s="129">
        <f t="shared" si="51"/>
        <v>33000</v>
      </c>
      <c r="L3295" s="130" t="s">
        <v>1420</v>
      </c>
    </row>
    <row r="3296" spans="1:12" ht="22.5">
      <c r="A3296" s="263">
        <v>283</v>
      </c>
      <c r="B3296" s="125" t="str">
        <f>+VLOOKUP(A3296,'[1]LISTA FILTRADO'!$A$2:$B$620,2,FALSE)</f>
        <v>Aduana Nacional</v>
      </c>
      <c r="C3296" s="126">
        <v>42874</v>
      </c>
      <c r="D3296" s="126" t="s">
        <v>7560</v>
      </c>
      <c r="E3296" s="127" t="s">
        <v>3</v>
      </c>
      <c r="F3296" s="127">
        <v>1503201</v>
      </c>
      <c r="G3296" s="127"/>
      <c r="H3296" s="335" t="s">
        <v>7561</v>
      </c>
      <c r="I3296" s="128">
        <v>0</v>
      </c>
      <c r="J3296" s="128">
        <v>818.54</v>
      </c>
      <c r="K3296" s="129">
        <f t="shared" si="51"/>
        <v>818.54</v>
      </c>
      <c r="L3296" s="130" t="s">
        <v>1420</v>
      </c>
    </row>
    <row r="3297" spans="1:12" ht="33.75">
      <c r="A3297" s="263" t="s">
        <v>626</v>
      </c>
      <c r="B3297" s="125" t="str">
        <f>+VLOOKUP(A3297,'[1]LISTA FILTRADO'!$A$2:$B$620,2,FALSE)</f>
        <v>Dirección General De Programación Y Operaciones Del Tesoro</v>
      </c>
      <c r="C3297" s="126">
        <v>42874</v>
      </c>
      <c r="D3297" s="126" t="s">
        <v>7562</v>
      </c>
      <c r="E3297" s="127" t="s">
        <v>3</v>
      </c>
      <c r="F3297" s="127">
        <v>1503109</v>
      </c>
      <c r="G3297" s="127"/>
      <c r="H3297" s="335" t="s">
        <v>7563</v>
      </c>
      <c r="I3297" s="128">
        <v>0</v>
      </c>
      <c r="J3297" s="128">
        <v>108.52</v>
      </c>
      <c r="K3297" s="129">
        <f t="shared" si="51"/>
        <v>108.52</v>
      </c>
      <c r="L3297" s="130" t="s">
        <v>1420</v>
      </c>
    </row>
    <row r="3298" spans="1:12" ht="33.75">
      <c r="A3298" s="263" t="s">
        <v>626</v>
      </c>
      <c r="B3298" s="125" t="str">
        <f>+VLOOKUP(A3298,'[1]LISTA FILTRADO'!$A$2:$B$620,2,FALSE)</f>
        <v>Dirección General De Programación Y Operaciones Del Tesoro</v>
      </c>
      <c r="C3298" s="126">
        <v>42874</v>
      </c>
      <c r="D3298" s="126" t="s">
        <v>7564</v>
      </c>
      <c r="E3298" s="127" t="s">
        <v>3</v>
      </c>
      <c r="F3298" s="127">
        <v>1503118</v>
      </c>
      <c r="G3298" s="127"/>
      <c r="H3298" s="335" t="s">
        <v>7565</v>
      </c>
      <c r="I3298" s="128">
        <v>0</v>
      </c>
      <c r="J3298" s="128">
        <v>370</v>
      </c>
      <c r="K3298" s="129">
        <f t="shared" si="51"/>
        <v>370</v>
      </c>
      <c r="L3298" s="130" t="s">
        <v>1420</v>
      </c>
    </row>
    <row r="3299" spans="1:12" ht="33.75">
      <c r="A3299" s="263" t="s">
        <v>626</v>
      </c>
      <c r="B3299" s="125" t="str">
        <f>+VLOOKUP(A3299,'[1]LISTA FILTRADO'!$A$2:$B$620,2,FALSE)</f>
        <v>Dirección General De Programación Y Operaciones Del Tesoro</v>
      </c>
      <c r="C3299" s="126">
        <v>42874</v>
      </c>
      <c r="D3299" s="126" t="s">
        <v>7566</v>
      </c>
      <c r="E3299" s="127" t="s">
        <v>3</v>
      </c>
      <c r="F3299" s="127">
        <v>1503119</v>
      </c>
      <c r="G3299" s="127"/>
      <c r="H3299" s="335" t="s">
        <v>7567</v>
      </c>
      <c r="I3299" s="128">
        <v>0</v>
      </c>
      <c r="J3299" s="128">
        <v>280</v>
      </c>
      <c r="K3299" s="129">
        <f t="shared" si="51"/>
        <v>280</v>
      </c>
      <c r="L3299" s="130" t="s">
        <v>1420</v>
      </c>
    </row>
    <row r="3300" spans="1:12" ht="33.75">
      <c r="A3300" s="263" t="s">
        <v>626</v>
      </c>
      <c r="B3300" s="125" t="str">
        <f>+VLOOKUP(A3300,'[1]LISTA FILTRADO'!$A$2:$B$620,2,FALSE)</f>
        <v>Dirección General De Programación Y Operaciones Del Tesoro</v>
      </c>
      <c r="C3300" s="126">
        <v>42874</v>
      </c>
      <c r="D3300" s="126" t="s">
        <v>7568</v>
      </c>
      <c r="E3300" s="127" t="s">
        <v>3</v>
      </c>
      <c r="F3300" s="127">
        <v>1503121</v>
      </c>
      <c r="G3300" s="127"/>
      <c r="H3300" s="335" t="s">
        <v>7569</v>
      </c>
      <c r="I3300" s="128">
        <v>0</v>
      </c>
      <c r="J3300" s="128">
        <v>2.5</v>
      </c>
      <c r="K3300" s="129">
        <f t="shared" si="51"/>
        <v>2.5</v>
      </c>
      <c r="L3300" s="130" t="s">
        <v>1420</v>
      </c>
    </row>
    <row r="3301" spans="1:12" ht="33.75">
      <c r="A3301" s="263" t="s">
        <v>626</v>
      </c>
      <c r="B3301" s="125" t="str">
        <f>+VLOOKUP(A3301,'[1]LISTA FILTRADO'!$A$2:$B$620,2,FALSE)</f>
        <v>Dirección General De Programación Y Operaciones Del Tesoro</v>
      </c>
      <c r="C3301" s="126">
        <v>42874</v>
      </c>
      <c r="D3301" s="126" t="s">
        <v>7570</v>
      </c>
      <c r="E3301" s="127" t="s">
        <v>3</v>
      </c>
      <c r="F3301" s="127">
        <v>1503122</v>
      </c>
      <c r="G3301" s="127"/>
      <c r="H3301" s="335" t="s">
        <v>7571</v>
      </c>
      <c r="I3301" s="128">
        <v>0</v>
      </c>
      <c r="J3301" s="128">
        <v>450</v>
      </c>
      <c r="K3301" s="129">
        <f t="shared" si="51"/>
        <v>450</v>
      </c>
      <c r="L3301" s="130" t="s">
        <v>1420</v>
      </c>
    </row>
    <row r="3302" spans="1:12" ht="22.5">
      <c r="A3302" s="263">
        <v>41</v>
      </c>
      <c r="B3302" s="125" t="str">
        <f>+VLOOKUP(A3302,'[1]LISTA FILTRADO'!$A$2:$B$620,2,FALSE)</f>
        <v>Ministerio De Desarrollo Productivo Y Economía Plural</v>
      </c>
      <c r="C3302" s="126">
        <v>42874</v>
      </c>
      <c r="D3302" s="126" t="s">
        <v>7572</v>
      </c>
      <c r="E3302" s="127" t="s">
        <v>3</v>
      </c>
      <c r="F3302" s="127">
        <v>1503132</v>
      </c>
      <c r="G3302" s="127"/>
      <c r="H3302" s="335" t="s">
        <v>7573</v>
      </c>
      <c r="I3302" s="128">
        <v>0</v>
      </c>
      <c r="J3302" s="128">
        <v>1822.5</v>
      </c>
      <c r="K3302" s="129">
        <f t="shared" si="51"/>
        <v>1822.5</v>
      </c>
      <c r="L3302" s="130" t="s">
        <v>1420</v>
      </c>
    </row>
    <row r="3303" spans="1:12" ht="22.5">
      <c r="A3303" s="334">
        <v>46</v>
      </c>
      <c r="B3303" s="125" t="str">
        <f>+VLOOKUP(A3303,'[1]LISTA FILTRADO'!$A$2:$B$620,2,FALSE)</f>
        <v>Ministerio De Salud</v>
      </c>
      <c r="C3303" s="126">
        <v>42874</v>
      </c>
      <c r="D3303" s="126" t="s">
        <v>7574</v>
      </c>
      <c r="E3303" s="127" t="s">
        <v>3</v>
      </c>
      <c r="F3303" s="127">
        <v>1503183</v>
      </c>
      <c r="G3303" s="127"/>
      <c r="H3303" s="335" t="s">
        <v>7575</v>
      </c>
      <c r="I3303" s="128">
        <v>0</v>
      </c>
      <c r="J3303" s="128">
        <v>1500</v>
      </c>
      <c r="K3303" s="129">
        <f t="shared" si="51"/>
        <v>1500</v>
      </c>
      <c r="L3303" s="130" t="s">
        <v>1420</v>
      </c>
    </row>
    <row r="3304" spans="1:12" ht="33.75">
      <c r="A3304" s="263">
        <v>35</v>
      </c>
      <c r="B3304" s="125" t="str">
        <f>+VLOOKUP(A3304,'[1]LISTA FILTRADO'!$A$2:$B$620,2,FALSE)</f>
        <v>Ministerio De Economía Y Finanzas Públicas</v>
      </c>
      <c r="C3304" s="126">
        <v>42874</v>
      </c>
      <c r="D3304" s="126" t="s">
        <v>7576</v>
      </c>
      <c r="E3304" s="127" t="s">
        <v>3</v>
      </c>
      <c r="F3304" s="127">
        <v>1503231</v>
      </c>
      <c r="G3304" s="127"/>
      <c r="H3304" s="335" t="s">
        <v>7577</v>
      </c>
      <c r="I3304" s="128">
        <v>0</v>
      </c>
      <c r="J3304" s="128">
        <v>1381.83</v>
      </c>
      <c r="K3304" s="129">
        <f t="shared" si="51"/>
        <v>1381.83</v>
      </c>
      <c r="L3304" s="130" t="s">
        <v>1420</v>
      </c>
    </row>
    <row r="3305" spans="1:12" ht="33.75">
      <c r="A3305" s="263" t="s">
        <v>626</v>
      </c>
      <c r="B3305" s="125" t="str">
        <f>+VLOOKUP(A3305,'[1]LISTA FILTRADO'!$A$2:$B$620,2,FALSE)</f>
        <v>Dirección General De Programación Y Operaciones Del Tesoro</v>
      </c>
      <c r="C3305" s="126">
        <v>42874</v>
      </c>
      <c r="D3305" s="126" t="s">
        <v>7578</v>
      </c>
      <c r="E3305" s="127" t="s">
        <v>3</v>
      </c>
      <c r="F3305" s="127">
        <v>1503234</v>
      </c>
      <c r="G3305" s="127"/>
      <c r="H3305" s="335" t="s">
        <v>7579</v>
      </c>
      <c r="I3305" s="128">
        <v>0</v>
      </c>
      <c r="J3305" s="128">
        <v>2869</v>
      </c>
      <c r="K3305" s="129">
        <f t="shared" si="51"/>
        <v>2869</v>
      </c>
      <c r="L3305" s="130" t="s">
        <v>1420</v>
      </c>
    </row>
    <row r="3306" spans="1:12" ht="33.75">
      <c r="A3306" s="263" t="s">
        <v>626</v>
      </c>
      <c r="B3306" s="125" t="str">
        <f>+VLOOKUP(A3306,'[1]LISTA FILTRADO'!$A$2:$B$620,2,FALSE)</f>
        <v>Dirección General De Programación Y Operaciones Del Tesoro</v>
      </c>
      <c r="C3306" s="126">
        <v>42874</v>
      </c>
      <c r="D3306" s="126" t="s">
        <v>7580</v>
      </c>
      <c r="E3306" s="127" t="s">
        <v>3</v>
      </c>
      <c r="F3306" s="127">
        <v>1503236</v>
      </c>
      <c r="G3306" s="127"/>
      <c r="H3306" s="335" t="s">
        <v>7581</v>
      </c>
      <c r="I3306" s="128">
        <v>0</v>
      </c>
      <c r="J3306" s="128">
        <v>371</v>
      </c>
      <c r="K3306" s="129">
        <f t="shared" si="51"/>
        <v>371</v>
      </c>
      <c r="L3306" s="130" t="s">
        <v>1420</v>
      </c>
    </row>
    <row r="3307" spans="1:12" ht="22.5">
      <c r="A3307" s="263">
        <v>234</v>
      </c>
      <c r="B3307" s="125" t="str">
        <f>+VLOOKUP(A3307,'[1]LISTA FILTRADO'!$A$2:$B$620,2,FALSE)</f>
        <v>Servicio Geológico Minero</v>
      </c>
      <c r="C3307" s="126">
        <v>42874</v>
      </c>
      <c r="D3307" s="126" t="s">
        <v>7582</v>
      </c>
      <c r="E3307" s="127" t="s">
        <v>3</v>
      </c>
      <c r="F3307" s="127">
        <v>1503246</v>
      </c>
      <c r="G3307" s="127"/>
      <c r="H3307" s="335" t="s">
        <v>7583</v>
      </c>
      <c r="I3307" s="128">
        <v>0</v>
      </c>
      <c r="J3307" s="128">
        <v>240</v>
      </c>
      <c r="K3307" s="129">
        <f t="shared" si="51"/>
        <v>240</v>
      </c>
      <c r="L3307" s="130" t="s">
        <v>1420</v>
      </c>
    </row>
    <row r="3308" spans="1:12" ht="33.75">
      <c r="A3308" s="263" t="s">
        <v>626</v>
      </c>
      <c r="B3308" s="125" t="str">
        <f>+VLOOKUP(A3308,'[1]LISTA FILTRADO'!$A$2:$B$620,2,FALSE)</f>
        <v>Dirección General De Programación Y Operaciones Del Tesoro</v>
      </c>
      <c r="C3308" s="126">
        <v>42874</v>
      </c>
      <c r="D3308" s="126" t="s">
        <v>7584</v>
      </c>
      <c r="E3308" s="127" t="s">
        <v>3</v>
      </c>
      <c r="F3308" s="127">
        <v>1503257</v>
      </c>
      <c r="G3308" s="127"/>
      <c r="H3308" s="335" t="s">
        <v>7585</v>
      </c>
      <c r="I3308" s="128">
        <v>0</v>
      </c>
      <c r="J3308" s="128">
        <v>567.5</v>
      </c>
      <c r="K3308" s="129">
        <f t="shared" si="51"/>
        <v>567.5</v>
      </c>
      <c r="L3308" s="130" t="s">
        <v>1420</v>
      </c>
    </row>
    <row r="3309" spans="1:12" ht="22.5">
      <c r="A3309" s="334">
        <v>20</v>
      </c>
      <c r="B3309" s="125" t="str">
        <f>+VLOOKUP(A3309,'[1]LISTA FILTRADO'!$A$2:$B$620,2,FALSE)</f>
        <v>Ministerio De Defensa</v>
      </c>
      <c r="C3309" s="126">
        <v>42874</v>
      </c>
      <c r="D3309" s="126" t="s">
        <v>7586</v>
      </c>
      <c r="E3309" s="127" t="s">
        <v>3</v>
      </c>
      <c r="F3309" s="127">
        <v>1503286</v>
      </c>
      <c r="G3309" s="127"/>
      <c r="H3309" s="335" t="s">
        <v>7587</v>
      </c>
      <c r="I3309" s="128">
        <v>0</v>
      </c>
      <c r="J3309" s="128">
        <v>209</v>
      </c>
      <c r="K3309" s="129">
        <f t="shared" si="51"/>
        <v>209</v>
      </c>
      <c r="L3309" s="130" t="s">
        <v>1420</v>
      </c>
    </row>
    <row r="3310" spans="1:12" ht="33.75">
      <c r="A3310" s="263" t="s">
        <v>626</v>
      </c>
      <c r="B3310" s="125" t="str">
        <f>+VLOOKUP(A3310,'[1]LISTA FILTRADO'!$A$2:$B$620,2,FALSE)</f>
        <v>Dirección General De Programación Y Operaciones Del Tesoro</v>
      </c>
      <c r="C3310" s="126">
        <v>42874</v>
      </c>
      <c r="D3310" s="126" t="s">
        <v>7588</v>
      </c>
      <c r="E3310" s="127" t="s">
        <v>3</v>
      </c>
      <c r="F3310" s="127">
        <v>1503292</v>
      </c>
      <c r="G3310" s="127"/>
      <c r="H3310" s="335" t="s">
        <v>7589</v>
      </c>
      <c r="I3310" s="128">
        <v>0</v>
      </c>
      <c r="J3310" s="128">
        <v>5978</v>
      </c>
      <c r="K3310" s="129">
        <f t="shared" si="51"/>
        <v>5978</v>
      </c>
      <c r="L3310" s="130" t="s">
        <v>1420</v>
      </c>
    </row>
    <row r="3311" spans="1:12" ht="22.5">
      <c r="A3311" s="334">
        <v>526</v>
      </c>
      <c r="B3311" s="125" t="str">
        <f>+VLOOKUP(A3311,'[1]LISTA FILTRADO'!$A$2:$B$620,2,FALSE)</f>
        <v>Bolivia Tv</v>
      </c>
      <c r="C3311" s="126">
        <v>42874</v>
      </c>
      <c r="D3311" s="126" t="s">
        <v>7590</v>
      </c>
      <c r="E3311" s="127" t="s">
        <v>3</v>
      </c>
      <c r="F3311" s="127">
        <v>1503302</v>
      </c>
      <c r="G3311" s="127"/>
      <c r="H3311" s="335" t="s">
        <v>7591</v>
      </c>
      <c r="I3311" s="128">
        <v>0</v>
      </c>
      <c r="J3311" s="128">
        <v>120</v>
      </c>
      <c r="K3311" s="129">
        <f t="shared" si="51"/>
        <v>120</v>
      </c>
      <c r="L3311" s="130" t="s">
        <v>1420</v>
      </c>
    </row>
    <row r="3312" spans="1:12" ht="33.75">
      <c r="A3312" s="263" t="s">
        <v>626</v>
      </c>
      <c r="B3312" s="125" t="str">
        <f>+VLOOKUP(A3312,'[1]LISTA FILTRADO'!$A$2:$B$620,2,FALSE)</f>
        <v>Dirección General De Programación Y Operaciones Del Tesoro</v>
      </c>
      <c r="C3312" s="126">
        <v>42874</v>
      </c>
      <c r="D3312" s="126" t="s">
        <v>7592</v>
      </c>
      <c r="E3312" s="127" t="s">
        <v>3</v>
      </c>
      <c r="F3312" s="127">
        <v>1503307</v>
      </c>
      <c r="G3312" s="127"/>
      <c r="H3312" s="335" t="s">
        <v>7593</v>
      </c>
      <c r="I3312" s="128">
        <v>0</v>
      </c>
      <c r="J3312" s="128">
        <v>97</v>
      </c>
      <c r="K3312" s="129">
        <f t="shared" si="51"/>
        <v>97</v>
      </c>
      <c r="L3312" s="130" t="s">
        <v>1420</v>
      </c>
    </row>
    <row r="3313" spans="1:12" ht="33.75">
      <c r="A3313" s="263">
        <v>86</v>
      </c>
      <c r="B3313" s="125" t="str">
        <f>+VLOOKUP(A3313,'[1]LISTA FILTRADO'!$A$2:$B$620,2,FALSE)</f>
        <v>Ministerio De Medio Ambiente Y Agua</v>
      </c>
      <c r="C3313" s="126">
        <v>42877</v>
      </c>
      <c r="D3313" s="126" t="s">
        <v>7594</v>
      </c>
      <c r="E3313" s="127" t="s">
        <v>3</v>
      </c>
      <c r="F3313" s="127">
        <v>1503571</v>
      </c>
      <c r="G3313" s="127"/>
      <c r="H3313" s="335" t="s">
        <v>7595</v>
      </c>
      <c r="I3313" s="128">
        <v>0</v>
      </c>
      <c r="J3313" s="128">
        <v>1000</v>
      </c>
      <c r="K3313" s="129">
        <f t="shared" si="51"/>
        <v>1000</v>
      </c>
      <c r="L3313" s="130" t="s">
        <v>1420</v>
      </c>
    </row>
    <row r="3314" spans="1:12" ht="33.75">
      <c r="A3314" s="263" t="s">
        <v>626</v>
      </c>
      <c r="B3314" s="125" t="str">
        <f>+VLOOKUP(A3314,'[1]LISTA FILTRADO'!$A$2:$B$620,2,FALSE)</f>
        <v>Dirección General De Programación Y Operaciones Del Tesoro</v>
      </c>
      <c r="C3314" s="126">
        <v>42877</v>
      </c>
      <c r="D3314" s="126" t="s">
        <v>7596</v>
      </c>
      <c r="E3314" s="127" t="s">
        <v>3</v>
      </c>
      <c r="F3314" s="127">
        <v>1503592</v>
      </c>
      <c r="G3314" s="127"/>
      <c r="H3314" s="335" t="s">
        <v>7597</v>
      </c>
      <c r="I3314" s="128">
        <v>0</v>
      </c>
      <c r="J3314" s="128">
        <v>1378.72</v>
      </c>
      <c r="K3314" s="129">
        <f t="shared" si="51"/>
        <v>1378.72</v>
      </c>
      <c r="L3314" s="130" t="s">
        <v>1420</v>
      </c>
    </row>
    <row r="3315" spans="1:12" ht="22.5">
      <c r="A3315" s="263">
        <v>86</v>
      </c>
      <c r="B3315" s="125" t="str">
        <f>+VLOOKUP(A3315,'[1]LISTA FILTRADO'!$A$2:$B$620,2,FALSE)</f>
        <v>Ministerio De Medio Ambiente Y Agua</v>
      </c>
      <c r="C3315" s="126">
        <v>42877</v>
      </c>
      <c r="D3315" s="126" t="s">
        <v>7598</v>
      </c>
      <c r="E3315" s="127" t="s">
        <v>3</v>
      </c>
      <c r="F3315" s="127">
        <v>1503619</v>
      </c>
      <c r="G3315" s="127"/>
      <c r="H3315" s="335" t="s">
        <v>7599</v>
      </c>
      <c r="I3315" s="128">
        <v>0</v>
      </c>
      <c r="J3315" s="128">
        <v>7870.7</v>
      </c>
      <c r="K3315" s="129">
        <f t="shared" si="51"/>
        <v>7870.7</v>
      </c>
      <c r="L3315" s="130" t="s">
        <v>1420</v>
      </c>
    </row>
    <row r="3316" spans="1:12" ht="22.5">
      <c r="A3316" s="263">
        <v>526</v>
      </c>
      <c r="B3316" s="125" t="str">
        <f>+VLOOKUP(A3316,'[1]LISTA FILTRADO'!$A$2:$B$620,2,FALSE)</f>
        <v>Bolivia Tv</v>
      </c>
      <c r="C3316" s="126">
        <v>42877</v>
      </c>
      <c r="D3316" s="126" t="s">
        <v>7600</v>
      </c>
      <c r="E3316" s="127" t="s">
        <v>3</v>
      </c>
      <c r="F3316" s="127">
        <v>1503642</v>
      </c>
      <c r="G3316" s="127"/>
      <c r="H3316" s="335" t="s">
        <v>7601</v>
      </c>
      <c r="I3316" s="128">
        <v>0</v>
      </c>
      <c r="J3316" s="128">
        <v>140</v>
      </c>
      <c r="K3316" s="129">
        <f t="shared" si="51"/>
        <v>140</v>
      </c>
      <c r="L3316" s="130" t="s">
        <v>1420</v>
      </c>
    </row>
    <row r="3317" spans="1:12" ht="33.75">
      <c r="A3317" s="334" t="s">
        <v>626</v>
      </c>
      <c r="B3317" s="125" t="str">
        <f>+VLOOKUP(A3317,'[1]LISTA FILTRADO'!$A$2:$B$620,2,FALSE)</f>
        <v>Dirección General De Programación Y Operaciones Del Tesoro</v>
      </c>
      <c r="C3317" s="126">
        <v>42877</v>
      </c>
      <c r="D3317" s="126" t="s">
        <v>7602</v>
      </c>
      <c r="E3317" s="127" t="s">
        <v>3</v>
      </c>
      <c r="F3317" s="127">
        <v>1503547</v>
      </c>
      <c r="G3317" s="127"/>
      <c r="H3317" s="335" t="s">
        <v>7603</v>
      </c>
      <c r="I3317" s="128">
        <v>0</v>
      </c>
      <c r="J3317" s="128">
        <v>12742.2</v>
      </c>
      <c r="K3317" s="129">
        <f t="shared" si="51"/>
        <v>12742.2</v>
      </c>
      <c r="L3317" s="130" t="s">
        <v>1420</v>
      </c>
    </row>
    <row r="3318" spans="1:12" ht="33.75">
      <c r="A3318" s="263">
        <v>590</v>
      </c>
      <c r="B3318" s="125" t="str">
        <f>+VLOOKUP(A3318,'[1]LISTA FILTRADO'!$A$2:$B$620,2,FALSE)</f>
        <v>Empresa Pública "Quipus"</v>
      </c>
      <c r="C3318" s="126">
        <v>42877</v>
      </c>
      <c r="D3318" s="126" t="s">
        <v>7604</v>
      </c>
      <c r="E3318" s="127" t="s">
        <v>3</v>
      </c>
      <c r="F3318" s="127">
        <v>1503597</v>
      </c>
      <c r="G3318" s="127"/>
      <c r="H3318" s="335" t="s">
        <v>7605</v>
      </c>
      <c r="I3318" s="128">
        <v>0</v>
      </c>
      <c r="J3318" s="128">
        <v>690</v>
      </c>
      <c r="K3318" s="129">
        <f t="shared" si="51"/>
        <v>690</v>
      </c>
      <c r="L3318" s="130" t="s">
        <v>1420</v>
      </c>
    </row>
    <row r="3319" spans="1:12" ht="33.75">
      <c r="A3319" s="263" t="s">
        <v>626</v>
      </c>
      <c r="B3319" s="125" t="str">
        <f>+VLOOKUP(A3319,'[1]LISTA FILTRADO'!$A$2:$B$620,2,FALSE)</f>
        <v>Dirección General De Programación Y Operaciones Del Tesoro</v>
      </c>
      <c r="C3319" s="126">
        <v>42877</v>
      </c>
      <c r="D3319" s="126" t="s">
        <v>7606</v>
      </c>
      <c r="E3319" s="127" t="s">
        <v>3</v>
      </c>
      <c r="F3319" s="127">
        <v>1503617</v>
      </c>
      <c r="G3319" s="127"/>
      <c r="H3319" s="335" t="s">
        <v>7607</v>
      </c>
      <c r="I3319" s="128">
        <v>0</v>
      </c>
      <c r="J3319" s="128">
        <v>6171.38</v>
      </c>
      <c r="K3319" s="129">
        <f t="shared" si="51"/>
        <v>6171.38</v>
      </c>
      <c r="L3319" s="130" t="s">
        <v>1420</v>
      </c>
    </row>
    <row r="3320" spans="1:12" ht="33.75">
      <c r="A3320" s="263" t="s">
        <v>626</v>
      </c>
      <c r="B3320" s="125" t="str">
        <f>+VLOOKUP(A3320,'[1]LISTA FILTRADO'!$A$2:$B$620,2,FALSE)</f>
        <v>Dirección General De Programación Y Operaciones Del Tesoro</v>
      </c>
      <c r="C3320" s="126">
        <v>42877</v>
      </c>
      <c r="D3320" s="126" t="s">
        <v>7608</v>
      </c>
      <c r="E3320" s="127" t="s">
        <v>3</v>
      </c>
      <c r="F3320" s="127">
        <v>1503662</v>
      </c>
      <c r="G3320" s="127"/>
      <c r="H3320" s="335" t="s">
        <v>7609</v>
      </c>
      <c r="I3320" s="128">
        <v>0</v>
      </c>
      <c r="J3320" s="128">
        <v>40</v>
      </c>
      <c r="K3320" s="129">
        <f t="shared" si="51"/>
        <v>40</v>
      </c>
      <c r="L3320" s="130" t="s">
        <v>1420</v>
      </c>
    </row>
    <row r="3321" spans="1:12" ht="33.75">
      <c r="A3321" s="263">
        <v>20</v>
      </c>
      <c r="B3321" s="125" t="str">
        <f>+VLOOKUP(A3321,'[1]LISTA FILTRADO'!$A$2:$B$620,2,FALSE)</f>
        <v>Ministerio De Defensa</v>
      </c>
      <c r="C3321" s="126">
        <v>42877</v>
      </c>
      <c r="D3321" s="126" t="s">
        <v>7610</v>
      </c>
      <c r="E3321" s="127" t="s">
        <v>3</v>
      </c>
      <c r="F3321" s="127">
        <v>1503730</v>
      </c>
      <c r="G3321" s="127"/>
      <c r="H3321" s="335" t="s">
        <v>7611</v>
      </c>
      <c r="I3321" s="128">
        <v>0</v>
      </c>
      <c r="J3321" s="128">
        <v>544</v>
      </c>
      <c r="K3321" s="129">
        <f t="shared" si="51"/>
        <v>544</v>
      </c>
      <c r="L3321" s="130" t="s">
        <v>1420</v>
      </c>
    </row>
    <row r="3322" spans="1:12" ht="33.75">
      <c r="A3322" s="263">
        <v>20</v>
      </c>
      <c r="B3322" s="125" t="str">
        <f>+VLOOKUP(A3322,'[1]LISTA FILTRADO'!$A$2:$B$620,2,FALSE)</f>
        <v>Ministerio De Defensa</v>
      </c>
      <c r="C3322" s="126">
        <v>42877</v>
      </c>
      <c r="D3322" s="126" t="s">
        <v>7612</v>
      </c>
      <c r="E3322" s="127" t="s">
        <v>3</v>
      </c>
      <c r="F3322" s="127">
        <v>1503731</v>
      </c>
      <c r="G3322" s="127"/>
      <c r="H3322" s="335" t="s">
        <v>7613</v>
      </c>
      <c r="I3322" s="128">
        <v>0</v>
      </c>
      <c r="J3322" s="128">
        <v>462</v>
      </c>
      <c r="K3322" s="129">
        <f t="shared" si="51"/>
        <v>462</v>
      </c>
      <c r="L3322" s="130" t="s">
        <v>1420</v>
      </c>
    </row>
    <row r="3323" spans="1:12" ht="33.75">
      <c r="A3323" s="334">
        <v>20</v>
      </c>
      <c r="B3323" s="125" t="str">
        <f>+VLOOKUP(A3323,'[1]LISTA FILTRADO'!$A$2:$B$620,2,FALSE)</f>
        <v>Ministerio De Defensa</v>
      </c>
      <c r="C3323" s="126">
        <v>42877</v>
      </c>
      <c r="D3323" s="126" t="s">
        <v>7614</v>
      </c>
      <c r="E3323" s="127" t="s">
        <v>3</v>
      </c>
      <c r="F3323" s="127">
        <v>1503729</v>
      </c>
      <c r="G3323" s="127"/>
      <c r="H3323" s="335" t="s">
        <v>7615</v>
      </c>
      <c r="I3323" s="128">
        <v>0</v>
      </c>
      <c r="J3323" s="128">
        <v>526.08000000000004</v>
      </c>
      <c r="K3323" s="129">
        <f t="shared" si="51"/>
        <v>526.08000000000004</v>
      </c>
      <c r="L3323" s="130" t="s">
        <v>1420</v>
      </c>
    </row>
    <row r="3324" spans="1:12" ht="33.75">
      <c r="A3324" s="334" t="s">
        <v>626</v>
      </c>
      <c r="B3324" s="125" t="str">
        <f>+VLOOKUP(A3324,'[1]LISTA FILTRADO'!$A$2:$B$620,2,FALSE)</f>
        <v>Dirección General De Programación Y Operaciones Del Tesoro</v>
      </c>
      <c r="C3324" s="126">
        <v>42877</v>
      </c>
      <c r="D3324" s="126" t="s">
        <v>7616</v>
      </c>
      <c r="E3324" s="127" t="s">
        <v>3</v>
      </c>
      <c r="F3324" s="127">
        <v>1503544</v>
      </c>
      <c r="G3324" s="127"/>
      <c r="H3324" s="335" t="s">
        <v>7617</v>
      </c>
      <c r="I3324" s="128">
        <v>0</v>
      </c>
      <c r="J3324" s="128">
        <v>128.5</v>
      </c>
      <c r="K3324" s="129">
        <f t="shared" si="51"/>
        <v>128.5</v>
      </c>
      <c r="L3324" s="130" t="s">
        <v>1420</v>
      </c>
    </row>
    <row r="3325" spans="1:12" ht="33.75">
      <c r="A3325" s="263" t="s">
        <v>626</v>
      </c>
      <c r="B3325" s="125" t="str">
        <f>+VLOOKUP(A3325,'[1]LISTA FILTRADO'!$A$2:$B$620,2,FALSE)</f>
        <v>Dirección General De Programación Y Operaciones Del Tesoro</v>
      </c>
      <c r="C3325" s="126">
        <v>42877</v>
      </c>
      <c r="D3325" s="126" t="s">
        <v>7618</v>
      </c>
      <c r="E3325" s="127" t="s">
        <v>3</v>
      </c>
      <c r="F3325" s="127">
        <v>1503696</v>
      </c>
      <c r="G3325" s="127"/>
      <c r="H3325" s="335" t="s">
        <v>7619</v>
      </c>
      <c r="I3325" s="128">
        <v>0</v>
      </c>
      <c r="J3325" s="128">
        <v>101.37</v>
      </c>
      <c r="K3325" s="129">
        <f t="shared" si="51"/>
        <v>101.37</v>
      </c>
      <c r="L3325" s="130" t="s">
        <v>1420</v>
      </c>
    </row>
    <row r="3326" spans="1:12" ht="33.75">
      <c r="A3326" s="263">
        <v>590</v>
      </c>
      <c r="B3326" s="125" t="str">
        <f>+VLOOKUP(A3326,'[1]LISTA FILTRADO'!$A$2:$B$620,2,FALSE)</f>
        <v>Empresa Pública "Quipus"</v>
      </c>
      <c r="C3326" s="126">
        <v>42877</v>
      </c>
      <c r="D3326" s="126" t="s">
        <v>7620</v>
      </c>
      <c r="E3326" s="127" t="s">
        <v>3</v>
      </c>
      <c r="F3326" s="127">
        <v>1503598</v>
      </c>
      <c r="G3326" s="127"/>
      <c r="H3326" s="335" t="s">
        <v>7621</v>
      </c>
      <c r="I3326" s="128">
        <v>0</v>
      </c>
      <c r="J3326" s="128">
        <v>2100</v>
      </c>
      <c r="K3326" s="129">
        <f t="shared" si="51"/>
        <v>2100</v>
      </c>
      <c r="L3326" s="130" t="s">
        <v>1420</v>
      </c>
    </row>
    <row r="3327" spans="1:12" ht="33.75">
      <c r="A3327" s="263" t="s">
        <v>626</v>
      </c>
      <c r="B3327" s="125" t="str">
        <f>+VLOOKUP(A3327,'[1]LISTA FILTRADO'!$A$2:$B$620,2,FALSE)</f>
        <v>Dirección General De Programación Y Operaciones Del Tesoro</v>
      </c>
      <c r="C3327" s="126">
        <v>42877</v>
      </c>
      <c r="D3327" s="126" t="s">
        <v>7622</v>
      </c>
      <c r="E3327" s="127" t="s">
        <v>3</v>
      </c>
      <c r="F3327" s="127">
        <v>1503509</v>
      </c>
      <c r="G3327" s="127"/>
      <c r="H3327" s="335" t="s">
        <v>6614</v>
      </c>
      <c r="I3327" s="128">
        <v>0</v>
      </c>
      <c r="J3327" s="128">
        <v>800</v>
      </c>
      <c r="K3327" s="129">
        <f t="shared" si="51"/>
        <v>800</v>
      </c>
      <c r="L3327" s="130" t="s">
        <v>1420</v>
      </c>
    </row>
    <row r="3328" spans="1:12" ht="33.75">
      <c r="A3328" s="263">
        <v>580</v>
      </c>
      <c r="B3328" s="125" t="str">
        <f>+VLOOKUP(A3328,'[1]LISTA FILTRADO'!$A$2:$B$620,2,FALSE)</f>
        <v>Depósitos Aduaneros Bolivianos</v>
      </c>
      <c r="C3328" s="126">
        <v>42877</v>
      </c>
      <c r="D3328" s="126" t="s">
        <v>7623</v>
      </c>
      <c r="E3328" s="127" t="s">
        <v>3</v>
      </c>
      <c r="F3328" s="127">
        <v>1503539</v>
      </c>
      <c r="G3328" s="127"/>
      <c r="H3328" s="335" t="s">
        <v>7624</v>
      </c>
      <c r="I3328" s="128">
        <v>0</v>
      </c>
      <c r="J3328" s="128">
        <v>144</v>
      </c>
      <c r="K3328" s="129">
        <f t="shared" si="51"/>
        <v>144</v>
      </c>
      <c r="L3328" s="130" t="s">
        <v>1420</v>
      </c>
    </row>
    <row r="3329" spans="1:12" ht="33.75">
      <c r="A3329" s="263">
        <v>20</v>
      </c>
      <c r="B3329" s="125" t="str">
        <f>+VLOOKUP(A3329,'[1]LISTA FILTRADO'!$A$2:$B$620,2,FALSE)</f>
        <v>Ministerio De Defensa</v>
      </c>
      <c r="C3329" s="126">
        <v>42877</v>
      </c>
      <c r="D3329" s="126" t="s">
        <v>7625</v>
      </c>
      <c r="E3329" s="127" t="s">
        <v>3</v>
      </c>
      <c r="F3329" s="127">
        <v>1503562</v>
      </c>
      <c r="G3329" s="127"/>
      <c r="H3329" s="335" t="s">
        <v>7626</v>
      </c>
      <c r="I3329" s="128">
        <v>0</v>
      </c>
      <c r="J3329" s="128">
        <v>30</v>
      </c>
      <c r="K3329" s="129">
        <f t="shared" si="51"/>
        <v>30</v>
      </c>
      <c r="L3329" s="130" t="s">
        <v>1420</v>
      </c>
    </row>
    <row r="3330" spans="1:12" ht="33.75">
      <c r="A3330" s="263" t="s">
        <v>626</v>
      </c>
      <c r="B3330" s="125" t="str">
        <f>+VLOOKUP(A3330,'[1]LISTA FILTRADO'!$A$2:$B$620,2,FALSE)</f>
        <v>Dirección General De Programación Y Operaciones Del Tesoro</v>
      </c>
      <c r="C3330" s="126">
        <v>42877</v>
      </c>
      <c r="D3330" s="126" t="s">
        <v>7627</v>
      </c>
      <c r="E3330" s="127" t="s">
        <v>3</v>
      </c>
      <c r="F3330" s="127">
        <v>1503582</v>
      </c>
      <c r="G3330" s="127"/>
      <c r="H3330" s="335" t="s">
        <v>7628</v>
      </c>
      <c r="I3330" s="128">
        <v>0</v>
      </c>
      <c r="J3330" s="219">
        <v>415.19</v>
      </c>
      <c r="K3330" s="129">
        <f t="shared" si="51"/>
        <v>415.19</v>
      </c>
      <c r="L3330" s="130" t="s">
        <v>4099</v>
      </c>
    </row>
    <row r="3331" spans="1:12" ht="33.75">
      <c r="A3331" s="263" t="s">
        <v>626</v>
      </c>
      <c r="B3331" s="125" t="str">
        <f>+VLOOKUP(A3331,'[1]LISTA FILTRADO'!$A$2:$B$620,2,FALSE)</f>
        <v>Dirección General De Programación Y Operaciones Del Tesoro</v>
      </c>
      <c r="C3331" s="126">
        <v>42877</v>
      </c>
      <c r="D3331" s="126" t="s">
        <v>7629</v>
      </c>
      <c r="E3331" s="127" t="s">
        <v>3</v>
      </c>
      <c r="F3331" s="127">
        <v>1503697</v>
      </c>
      <c r="G3331" s="127"/>
      <c r="H3331" s="335" t="s">
        <v>7630</v>
      </c>
      <c r="I3331" s="128">
        <v>0</v>
      </c>
      <c r="J3331" s="128">
        <v>1</v>
      </c>
      <c r="K3331" s="129">
        <f t="shared" si="51"/>
        <v>1</v>
      </c>
      <c r="L3331" s="130" t="s">
        <v>1420</v>
      </c>
    </row>
    <row r="3332" spans="1:12" ht="33.75">
      <c r="A3332" s="263" t="s">
        <v>626</v>
      </c>
      <c r="B3332" s="125" t="str">
        <f>+VLOOKUP(A3332,'[1]LISTA FILTRADO'!$A$2:$B$620,2,FALSE)</f>
        <v>Dirección General De Programación Y Operaciones Del Tesoro</v>
      </c>
      <c r="C3332" s="126">
        <v>42877</v>
      </c>
      <c r="D3332" s="126" t="s">
        <v>7631</v>
      </c>
      <c r="E3332" s="127" t="s">
        <v>3</v>
      </c>
      <c r="F3332" s="127">
        <v>1503650</v>
      </c>
      <c r="G3332" s="127"/>
      <c r="H3332" s="335" t="s">
        <v>7632</v>
      </c>
      <c r="I3332" s="128">
        <v>0</v>
      </c>
      <c r="J3332" s="128">
        <v>1082.69</v>
      </c>
      <c r="K3332" s="129">
        <f t="shared" si="51"/>
        <v>1082.69</v>
      </c>
      <c r="L3332" s="130" t="s">
        <v>1420</v>
      </c>
    </row>
    <row r="3333" spans="1:12" ht="33.75">
      <c r="A3333" s="263" t="s">
        <v>626</v>
      </c>
      <c r="B3333" s="125" t="str">
        <f>+VLOOKUP(A3333,'[1]LISTA FILTRADO'!$A$2:$B$620,2,FALSE)</f>
        <v>Dirección General De Programación Y Operaciones Del Tesoro</v>
      </c>
      <c r="C3333" s="126">
        <v>42877</v>
      </c>
      <c r="D3333" s="126" t="s">
        <v>7633</v>
      </c>
      <c r="E3333" s="127" t="s">
        <v>3</v>
      </c>
      <c r="F3333" s="127">
        <v>1503711</v>
      </c>
      <c r="G3333" s="127"/>
      <c r="H3333" s="335" t="s">
        <v>7634</v>
      </c>
      <c r="I3333" s="128">
        <v>0</v>
      </c>
      <c r="J3333" s="128">
        <v>24.77</v>
      </c>
      <c r="K3333" s="129">
        <f t="shared" si="51"/>
        <v>24.77</v>
      </c>
      <c r="L3333" s="130" t="s">
        <v>1420</v>
      </c>
    </row>
    <row r="3334" spans="1:12" ht="33.75">
      <c r="A3334" s="263" t="s">
        <v>626</v>
      </c>
      <c r="B3334" s="125" t="str">
        <f>+VLOOKUP(A3334,'[1]LISTA FILTRADO'!$A$2:$B$620,2,FALSE)</f>
        <v>Dirección General De Programación Y Operaciones Del Tesoro</v>
      </c>
      <c r="C3334" s="126">
        <v>42877</v>
      </c>
      <c r="D3334" s="126" t="s">
        <v>7635</v>
      </c>
      <c r="E3334" s="127" t="s">
        <v>3</v>
      </c>
      <c r="F3334" s="127">
        <v>1503726</v>
      </c>
      <c r="G3334" s="127"/>
      <c r="H3334" s="335" t="s">
        <v>7636</v>
      </c>
      <c r="I3334" s="128">
        <v>0</v>
      </c>
      <c r="J3334" s="128">
        <v>169</v>
      </c>
      <c r="K3334" s="129">
        <f t="shared" si="51"/>
        <v>169</v>
      </c>
      <c r="L3334" s="130" t="s">
        <v>1420</v>
      </c>
    </row>
    <row r="3335" spans="1:12" ht="22.5">
      <c r="A3335" s="334">
        <v>283</v>
      </c>
      <c r="B3335" s="125" t="str">
        <f>+VLOOKUP(A3335,'[1]LISTA FILTRADO'!$A$2:$B$620,2,FALSE)</f>
        <v>Aduana Nacional</v>
      </c>
      <c r="C3335" s="126">
        <v>42878</v>
      </c>
      <c r="D3335" s="126" t="s">
        <v>7637</v>
      </c>
      <c r="E3335" s="127" t="s">
        <v>3</v>
      </c>
      <c r="F3335" s="127">
        <v>1504007</v>
      </c>
      <c r="G3335" s="127"/>
      <c r="H3335" s="335" t="s">
        <v>7638</v>
      </c>
      <c r="I3335" s="128">
        <v>0</v>
      </c>
      <c r="J3335" s="128">
        <v>1154.2</v>
      </c>
      <c r="K3335" s="129">
        <f t="shared" si="51"/>
        <v>1154.2</v>
      </c>
      <c r="L3335" s="130" t="s">
        <v>1420</v>
      </c>
    </row>
    <row r="3336" spans="1:12" ht="33.75">
      <c r="A3336" s="334">
        <v>582</v>
      </c>
      <c r="B3336" s="125" t="str">
        <f>+VLOOKUP(A3336,'[1]LISTA FILTRADO'!$A$2:$B$620,2,FALSE)</f>
        <v>Empresa Boliviana De Almendras Y Derivados</v>
      </c>
      <c r="C3336" s="126">
        <v>42878</v>
      </c>
      <c r="D3336" s="126" t="s">
        <v>7639</v>
      </c>
      <c r="E3336" s="127" t="s">
        <v>3</v>
      </c>
      <c r="F3336" s="127">
        <v>1504031</v>
      </c>
      <c r="G3336" s="127"/>
      <c r="H3336" s="335" t="s">
        <v>7640</v>
      </c>
      <c r="I3336" s="128">
        <v>0</v>
      </c>
      <c r="J3336" s="128">
        <v>13349.95</v>
      </c>
      <c r="K3336" s="129">
        <f t="shared" si="51"/>
        <v>13349.95</v>
      </c>
      <c r="L3336" s="130" t="s">
        <v>1420</v>
      </c>
    </row>
    <row r="3337" spans="1:12" ht="22.5">
      <c r="A3337" s="263">
        <v>513</v>
      </c>
      <c r="B3337" s="125" t="str">
        <f>+VLOOKUP(A3337,'[1]LISTA FILTRADO'!$A$2:$B$620,2,FALSE)</f>
        <v>Yacimientos Petrolíferos Fiscales Bolivianos</v>
      </c>
      <c r="C3337" s="126">
        <v>42878</v>
      </c>
      <c r="D3337" s="126" t="s">
        <v>7641</v>
      </c>
      <c r="E3337" s="127" t="s">
        <v>3</v>
      </c>
      <c r="F3337" s="127">
        <v>1504046</v>
      </c>
      <c r="G3337" s="127"/>
      <c r="H3337" s="335" t="s">
        <v>7642</v>
      </c>
      <c r="I3337" s="128">
        <v>0</v>
      </c>
      <c r="J3337" s="128">
        <v>863160.97</v>
      </c>
      <c r="K3337" s="129">
        <f t="shared" ref="K3337:K3400" si="52">+I3337+J3337</f>
        <v>863160.97</v>
      </c>
      <c r="L3337" s="130" t="s">
        <v>1420</v>
      </c>
    </row>
    <row r="3338" spans="1:12" ht="22.5">
      <c r="A3338" s="263">
        <v>513</v>
      </c>
      <c r="B3338" s="125" t="str">
        <f>+VLOOKUP(A3338,'[1]LISTA FILTRADO'!$A$2:$B$620,2,FALSE)</f>
        <v>Yacimientos Petrolíferos Fiscales Bolivianos</v>
      </c>
      <c r="C3338" s="126">
        <v>42878</v>
      </c>
      <c r="D3338" s="126" t="s">
        <v>7643</v>
      </c>
      <c r="E3338" s="127" t="s">
        <v>3</v>
      </c>
      <c r="F3338" s="127">
        <v>1504047</v>
      </c>
      <c r="G3338" s="127"/>
      <c r="H3338" s="335" t="s">
        <v>7644</v>
      </c>
      <c r="I3338" s="128">
        <v>0</v>
      </c>
      <c r="J3338" s="128">
        <v>12825.63</v>
      </c>
      <c r="K3338" s="129">
        <f t="shared" si="52"/>
        <v>12825.63</v>
      </c>
      <c r="L3338" s="130" t="s">
        <v>1420</v>
      </c>
    </row>
    <row r="3339" spans="1:12" ht="22.5">
      <c r="A3339" s="334">
        <v>513</v>
      </c>
      <c r="B3339" s="125" t="str">
        <f>+VLOOKUP(A3339,'[1]LISTA FILTRADO'!$A$2:$B$620,2,FALSE)</f>
        <v>Yacimientos Petrolíferos Fiscales Bolivianos</v>
      </c>
      <c r="C3339" s="126">
        <v>42878</v>
      </c>
      <c r="D3339" s="126" t="s">
        <v>7645</v>
      </c>
      <c r="E3339" s="127" t="s">
        <v>3</v>
      </c>
      <c r="F3339" s="127">
        <v>1504048</v>
      </c>
      <c r="G3339" s="127"/>
      <c r="H3339" s="335" t="s">
        <v>7646</v>
      </c>
      <c r="I3339" s="128">
        <v>0</v>
      </c>
      <c r="J3339" s="128">
        <v>26947.08</v>
      </c>
      <c r="K3339" s="129">
        <f t="shared" si="52"/>
        <v>26947.08</v>
      </c>
      <c r="L3339" s="130" t="s">
        <v>1420</v>
      </c>
    </row>
    <row r="3340" spans="1:12" ht="22.5">
      <c r="A3340" s="334">
        <v>513</v>
      </c>
      <c r="B3340" s="125" t="str">
        <f>+VLOOKUP(A3340,'[1]LISTA FILTRADO'!$A$2:$B$620,2,FALSE)</f>
        <v>Yacimientos Petrolíferos Fiscales Bolivianos</v>
      </c>
      <c r="C3340" s="126">
        <v>42878</v>
      </c>
      <c r="D3340" s="126" t="s">
        <v>7647</v>
      </c>
      <c r="E3340" s="127" t="s">
        <v>3</v>
      </c>
      <c r="F3340" s="127">
        <v>1504049</v>
      </c>
      <c r="G3340" s="127"/>
      <c r="H3340" s="335" t="s">
        <v>7648</v>
      </c>
      <c r="I3340" s="128">
        <v>0</v>
      </c>
      <c r="J3340" s="128">
        <v>44076.31</v>
      </c>
      <c r="K3340" s="129">
        <f t="shared" si="52"/>
        <v>44076.31</v>
      </c>
      <c r="L3340" s="130" t="s">
        <v>1420</v>
      </c>
    </row>
    <row r="3341" spans="1:12" ht="33.75">
      <c r="A3341" s="263" t="s">
        <v>626</v>
      </c>
      <c r="B3341" s="125" t="str">
        <f>+VLOOKUP(A3341,'[1]LISTA FILTRADO'!$A$2:$B$620,2,FALSE)</f>
        <v>Dirección General De Programación Y Operaciones Del Tesoro</v>
      </c>
      <c r="C3341" s="126">
        <v>42878</v>
      </c>
      <c r="D3341" s="126" t="s">
        <v>7649</v>
      </c>
      <c r="E3341" s="127" t="s">
        <v>3</v>
      </c>
      <c r="F3341" s="127">
        <v>1503919</v>
      </c>
      <c r="G3341" s="127"/>
      <c r="H3341" s="335" t="s">
        <v>7650</v>
      </c>
      <c r="I3341" s="128">
        <v>0</v>
      </c>
      <c r="J3341" s="128">
        <v>10</v>
      </c>
      <c r="K3341" s="129">
        <f t="shared" si="52"/>
        <v>10</v>
      </c>
      <c r="L3341" s="130" t="s">
        <v>1420</v>
      </c>
    </row>
    <row r="3342" spans="1:12" ht="33.75">
      <c r="A3342" s="263" t="s">
        <v>626</v>
      </c>
      <c r="B3342" s="125" t="str">
        <f>+VLOOKUP(A3342,'[1]LISTA FILTRADO'!$A$2:$B$620,2,FALSE)</f>
        <v>Dirección General De Programación Y Operaciones Del Tesoro</v>
      </c>
      <c r="C3342" s="126">
        <v>42878</v>
      </c>
      <c r="D3342" s="126" t="s">
        <v>7651</v>
      </c>
      <c r="E3342" s="127" t="s">
        <v>3</v>
      </c>
      <c r="F3342" s="127">
        <v>1503934</v>
      </c>
      <c r="G3342" s="127"/>
      <c r="H3342" s="335" t="s">
        <v>7652</v>
      </c>
      <c r="I3342" s="128">
        <v>0</v>
      </c>
      <c r="J3342" s="128">
        <v>9674.24</v>
      </c>
      <c r="K3342" s="129">
        <f t="shared" si="52"/>
        <v>9674.24</v>
      </c>
      <c r="L3342" s="130" t="s">
        <v>1420</v>
      </c>
    </row>
    <row r="3343" spans="1:12" ht="22.5">
      <c r="A3343" s="334">
        <v>526</v>
      </c>
      <c r="B3343" s="125" t="str">
        <f>+VLOOKUP(A3343,'[1]LISTA FILTRADO'!$A$2:$B$620,2,FALSE)</f>
        <v>Bolivia Tv</v>
      </c>
      <c r="C3343" s="126">
        <v>42878</v>
      </c>
      <c r="D3343" s="126" t="s">
        <v>7653</v>
      </c>
      <c r="E3343" s="127" t="s">
        <v>3</v>
      </c>
      <c r="F3343" s="127">
        <v>1503985</v>
      </c>
      <c r="G3343" s="127"/>
      <c r="H3343" s="335" t="s">
        <v>7654</v>
      </c>
      <c r="I3343" s="128">
        <v>0</v>
      </c>
      <c r="J3343" s="128">
        <v>40</v>
      </c>
      <c r="K3343" s="129">
        <f t="shared" si="52"/>
        <v>40</v>
      </c>
      <c r="L3343" s="130" t="s">
        <v>1420</v>
      </c>
    </row>
    <row r="3344" spans="1:12" ht="33.75">
      <c r="A3344" s="263" t="s">
        <v>626</v>
      </c>
      <c r="B3344" s="125" t="str">
        <f>+VLOOKUP(A3344,'[1]LISTA FILTRADO'!$A$2:$B$620,2,FALSE)</f>
        <v>Dirección General De Programación Y Operaciones Del Tesoro</v>
      </c>
      <c r="C3344" s="126">
        <v>42878</v>
      </c>
      <c r="D3344" s="126" t="s">
        <v>7655</v>
      </c>
      <c r="E3344" s="127" t="s">
        <v>3</v>
      </c>
      <c r="F3344" s="127">
        <v>1503992</v>
      </c>
      <c r="G3344" s="127"/>
      <c r="H3344" s="335" t="s">
        <v>7656</v>
      </c>
      <c r="I3344" s="128">
        <v>0</v>
      </c>
      <c r="J3344" s="128">
        <v>252.4</v>
      </c>
      <c r="K3344" s="129">
        <f t="shared" si="52"/>
        <v>252.4</v>
      </c>
      <c r="L3344" s="130" t="s">
        <v>1420</v>
      </c>
    </row>
    <row r="3345" spans="1:12" ht="33.75">
      <c r="A3345" s="263">
        <v>20</v>
      </c>
      <c r="B3345" s="125" t="str">
        <f>+VLOOKUP(A3345,'[1]LISTA FILTRADO'!$A$2:$B$620,2,FALSE)</f>
        <v>Ministerio De Defensa</v>
      </c>
      <c r="C3345" s="126">
        <v>42878</v>
      </c>
      <c r="D3345" s="126" t="s">
        <v>7657</v>
      </c>
      <c r="E3345" s="127" t="s">
        <v>3</v>
      </c>
      <c r="F3345" s="127">
        <v>1503995</v>
      </c>
      <c r="G3345" s="127"/>
      <c r="H3345" s="335" t="s">
        <v>7658</v>
      </c>
      <c r="I3345" s="128">
        <v>0</v>
      </c>
      <c r="J3345" s="128">
        <v>1448.2</v>
      </c>
      <c r="K3345" s="129">
        <f t="shared" si="52"/>
        <v>1448.2</v>
      </c>
      <c r="L3345" s="130" t="s">
        <v>1420</v>
      </c>
    </row>
    <row r="3346" spans="1:12" ht="33.75">
      <c r="A3346" s="263">
        <v>20</v>
      </c>
      <c r="B3346" s="125" t="str">
        <f>+VLOOKUP(A3346,'[1]LISTA FILTRADO'!$A$2:$B$620,2,FALSE)</f>
        <v>Ministerio De Defensa</v>
      </c>
      <c r="C3346" s="126">
        <v>42878</v>
      </c>
      <c r="D3346" s="126" t="s">
        <v>7659</v>
      </c>
      <c r="E3346" s="127" t="s">
        <v>3</v>
      </c>
      <c r="F3346" s="127">
        <v>1503996</v>
      </c>
      <c r="G3346" s="127"/>
      <c r="H3346" s="335" t="s">
        <v>7660</v>
      </c>
      <c r="I3346" s="128">
        <v>0</v>
      </c>
      <c r="J3346" s="128">
        <v>33</v>
      </c>
      <c r="K3346" s="129">
        <f t="shared" si="52"/>
        <v>33</v>
      </c>
      <c r="L3346" s="130" t="s">
        <v>1420</v>
      </c>
    </row>
    <row r="3347" spans="1:12" ht="33.75">
      <c r="A3347" s="263">
        <v>20</v>
      </c>
      <c r="B3347" s="125" t="str">
        <f>+VLOOKUP(A3347,'[1]LISTA FILTRADO'!$A$2:$B$620,2,FALSE)</f>
        <v>Ministerio De Defensa</v>
      </c>
      <c r="C3347" s="126">
        <v>42878</v>
      </c>
      <c r="D3347" s="126" t="s">
        <v>7661</v>
      </c>
      <c r="E3347" s="127" t="s">
        <v>3</v>
      </c>
      <c r="F3347" s="127">
        <v>1503998</v>
      </c>
      <c r="G3347" s="127"/>
      <c r="H3347" s="335" t="s">
        <v>7662</v>
      </c>
      <c r="I3347" s="128">
        <v>0</v>
      </c>
      <c r="J3347" s="128">
        <v>707.2</v>
      </c>
      <c r="K3347" s="129">
        <f t="shared" si="52"/>
        <v>707.2</v>
      </c>
      <c r="L3347" s="130" t="s">
        <v>1420</v>
      </c>
    </row>
    <row r="3348" spans="1:12" ht="33.75">
      <c r="A3348" s="263">
        <v>20</v>
      </c>
      <c r="B3348" s="125" t="str">
        <f>+VLOOKUP(A3348,'[1]LISTA FILTRADO'!$A$2:$B$620,2,FALSE)</f>
        <v>Ministerio De Defensa</v>
      </c>
      <c r="C3348" s="126">
        <v>42878</v>
      </c>
      <c r="D3348" s="126" t="s">
        <v>7663</v>
      </c>
      <c r="E3348" s="127" t="s">
        <v>3</v>
      </c>
      <c r="F3348" s="127">
        <v>1504000</v>
      </c>
      <c r="G3348" s="127"/>
      <c r="H3348" s="335" t="s">
        <v>7664</v>
      </c>
      <c r="I3348" s="128">
        <v>0</v>
      </c>
      <c r="J3348" s="128">
        <v>1734.45</v>
      </c>
      <c r="K3348" s="129">
        <f t="shared" si="52"/>
        <v>1734.45</v>
      </c>
      <c r="L3348" s="130" t="s">
        <v>1420</v>
      </c>
    </row>
    <row r="3349" spans="1:12" ht="33.75">
      <c r="A3349" s="263">
        <v>20</v>
      </c>
      <c r="B3349" s="125" t="str">
        <f>+VLOOKUP(A3349,'[1]LISTA FILTRADO'!$A$2:$B$620,2,FALSE)</f>
        <v>Ministerio De Defensa</v>
      </c>
      <c r="C3349" s="126">
        <v>42878</v>
      </c>
      <c r="D3349" s="126" t="s">
        <v>7665</v>
      </c>
      <c r="E3349" s="127" t="s">
        <v>3</v>
      </c>
      <c r="F3349" s="127">
        <v>1504003</v>
      </c>
      <c r="G3349" s="127"/>
      <c r="H3349" s="335" t="s">
        <v>7666</v>
      </c>
      <c r="I3349" s="128">
        <v>0</v>
      </c>
      <c r="J3349" s="128">
        <v>122</v>
      </c>
      <c r="K3349" s="129">
        <f t="shared" si="52"/>
        <v>122</v>
      </c>
      <c r="L3349" s="130" t="s">
        <v>1420</v>
      </c>
    </row>
    <row r="3350" spans="1:12" ht="33.75">
      <c r="A3350" s="263">
        <v>20</v>
      </c>
      <c r="B3350" s="125" t="str">
        <f>+VLOOKUP(A3350,'[1]LISTA FILTRADO'!$A$2:$B$620,2,FALSE)</f>
        <v>Ministerio De Defensa</v>
      </c>
      <c r="C3350" s="126">
        <v>42878</v>
      </c>
      <c r="D3350" s="126" t="s">
        <v>7667</v>
      </c>
      <c r="E3350" s="127" t="s">
        <v>3</v>
      </c>
      <c r="F3350" s="127">
        <v>1504006</v>
      </c>
      <c r="G3350" s="127"/>
      <c r="H3350" s="335" t="s">
        <v>7668</v>
      </c>
      <c r="I3350" s="128">
        <v>0</v>
      </c>
      <c r="J3350" s="128">
        <v>180</v>
      </c>
      <c r="K3350" s="129">
        <f t="shared" si="52"/>
        <v>180</v>
      </c>
      <c r="L3350" s="130" t="s">
        <v>1420</v>
      </c>
    </row>
    <row r="3351" spans="1:12" ht="33.75">
      <c r="A3351" s="263">
        <v>20</v>
      </c>
      <c r="B3351" s="125" t="str">
        <f>+VLOOKUP(A3351,'[1]LISTA FILTRADO'!$A$2:$B$620,2,FALSE)</f>
        <v>Ministerio De Defensa</v>
      </c>
      <c r="C3351" s="126">
        <v>42878</v>
      </c>
      <c r="D3351" s="126" t="s">
        <v>7669</v>
      </c>
      <c r="E3351" s="127" t="s">
        <v>3</v>
      </c>
      <c r="F3351" s="127">
        <v>1504008</v>
      </c>
      <c r="G3351" s="127"/>
      <c r="H3351" s="335" t="s">
        <v>7670</v>
      </c>
      <c r="I3351" s="128">
        <v>0</v>
      </c>
      <c r="J3351" s="128">
        <v>800.4</v>
      </c>
      <c r="K3351" s="129">
        <f t="shared" si="52"/>
        <v>800.4</v>
      </c>
      <c r="L3351" s="130" t="s">
        <v>1420</v>
      </c>
    </row>
    <row r="3352" spans="1:12" ht="22.5">
      <c r="A3352" s="263">
        <v>20</v>
      </c>
      <c r="B3352" s="125" t="str">
        <f>+VLOOKUP(A3352,'[1]LISTA FILTRADO'!$A$2:$B$620,2,FALSE)</f>
        <v>Ministerio De Defensa</v>
      </c>
      <c r="C3352" s="126">
        <v>42878</v>
      </c>
      <c r="D3352" s="126" t="s">
        <v>7671</v>
      </c>
      <c r="E3352" s="127" t="s">
        <v>3</v>
      </c>
      <c r="F3352" s="127">
        <v>1504010</v>
      </c>
      <c r="G3352" s="127"/>
      <c r="H3352" s="335" t="s">
        <v>7672</v>
      </c>
      <c r="I3352" s="128">
        <v>0</v>
      </c>
      <c r="J3352" s="128">
        <v>1793.12</v>
      </c>
      <c r="K3352" s="129">
        <f t="shared" si="52"/>
        <v>1793.12</v>
      </c>
      <c r="L3352" s="130" t="s">
        <v>1420</v>
      </c>
    </row>
    <row r="3353" spans="1:12" ht="22.5">
      <c r="A3353" s="263">
        <v>20</v>
      </c>
      <c r="B3353" s="125" t="str">
        <f>+VLOOKUP(A3353,'[1]LISTA FILTRADO'!$A$2:$B$620,2,FALSE)</f>
        <v>Ministerio De Defensa</v>
      </c>
      <c r="C3353" s="126">
        <v>42878</v>
      </c>
      <c r="D3353" s="126" t="s">
        <v>7673</v>
      </c>
      <c r="E3353" s="127" t="s">
        <v>3</v>
      </c>
      <c r="F3353" s="127">
        <v>1504013</v>
      </c>
      <c r="G3353" s="127"/>
      <c r="H3353" s="335" t="s">
        <v>7672</v>
      </c>
      <c r="I3353" s="128">
        <v>0</v>
      </c>
      <c r="J3353" s="128">
        <v>2114</v>
      </c>
      <c r="K3353" s="129">
        <f t="shared" si="52"/>
        <v>2114</v>
      </c>
      <c r="L3353" s="130" t="s">
        <v>1420</v>
      </c>
    </row>
    <row r="3354" spans="1:12" ht="22.5">
      <c r="A3354" s="263">
        <v>20</v>
      </c>
      <c r="B3354" s="125" t="str">
        <f>+VLOOKUP(A3354,'[1]LISTA FILTRADO'!$A$2:$B$620,2,FALSE)</f>
        <v>Ministerio De Defensa</v>
      </c>
      <c r="C3354" s="126">
        <v>42878</v>
      </c>
      <c r="D3354" s="126" t="s">
        <v>7674</v>
      </c>
      <c r="E3354" s="127" t="s">
        <v>3</v>
      </c>
      <c r="F3354" s="127">
        <v>1504017</v>
      </c>
      <c r="G3354" s="127"/>
      <c r="H3354" s="335" t="s">
        <v>7675</v>
      </c>
      <c r="I3354" s="128">
        <v>0</v>
      </c>
      <c r="J3354" s="128">
        <v>329.98</v>
      </c>
      <c r="K3354" s="129">
        <f t="shared" si="52"/>
        <v>329.98</v>
      </c>
      <c r="L3354" s="130" t="s">
        <v>1420</v>
      </c>
    </row>
    <row r="3355" spans="1:12" ht="33.75">
      <c r="A3355" s="263">
        <v>20</v>
      </c>
      <c r="B3355" s="125" t="str">
        <f>+VLOOKUP(A3355,'[1]LISTA FILTRADO'!$A$2:$B$620,2,FALSE)</f>
        <v>Ministerio De Defensa</v>
      </c>
      <c r="C3355" s="126">
        <v>42878</v>
      </c>
      <c r="D3355" s="126" t="s">
        <v>7676</v>
      </c>
      <c r="E3355" s="127" t="s">
        <v>3</v>
      </c>
      <c r="F3355" s="127">
        <v>1504020</v>
      </c>
      <c r="G3355" s="127"/>
      <c r="H3355" s="335" t="s">
        <v>7677</v>
      </c>
      <c r="I3355" s="128">
        <v>0</v>
      </c>
      <c r="J3355" s="128">
        <v>279.5</v>
      </c>
      <c r="K3355" s="129">
        <f t="shared" si="52"/>
        <v>279.5</v>
      </c>
      <c r="L3355" s="130" t="s">
        <v>1420</v>
      </c>
    </row>
    <row r="3356" spans="1:12" ht="33.75">
      <c r="A3356" s="263" t="s">
        <v>626</v>
      </c>
      <c r="B3356" s="125" t="str">
        <f>+VLOOKUP(A3356,'[1]LISTA FILTRADO'!$A$2:$B$620,2,FALSE)</f>
        <v>Dirección General De Programación Y Operaciones Del Tesoro</v>
      </c>
      <c r="C3356" s="126">
        <v>42878</v>
      </c>
      <c r="D3356" s="126" t="s">
        <v>7678</v>
      </c>
      <c r="E3356" s="127" t="s">
        <v>3</v>
      </c>
      <c r="F3356" s="127">
        <v>1504037</v>
      </c>
      <c r="G3356" s="127"/>
      <c r="H3356" s="335" t="s">
        <v>7679</v>
      </c>
      <c r="I3356" s="128">
        <v>0</v>
      </c>
      <c r="J3356" s="128">
        <v>4979.32</v>
      </c>
      <c r="K3356" s="129">
        <f t="shared" si="52"/>
        <v>4979.32</v>
      </c>
      <c r="L3356" s="130" t="s">
        <v>1420</v>
      </c>
    </row>
    <row r="3357" spans="1:12" ht="22.5">
      <c r="A3357" s="334">
        <v>20</v>
      </c>
      <c r="B3357" s="125" t="str">
        <f>+VLOOKUP(A3357,'[1]LISTA FILTRADO'!$A$2:$B$620,2,FALSE)</f>
        <v>Ministerio De Defensa</v>
      </c>
      <c r="C3357" s="126">
        <v>42878</v>
      </c>
      <c r="D3357" s="126" t="s">
        <v>7680</v>
      </c>
      <c r="E3357" s="127" t="s">
        <v>3</v>
      </c>
      <c r="F3357" s="127">
        <v>1504059</v>
      </c>
      <c r="G3357" s="127"/>
      <c r="H3357" s="335" t="s">
        <v>7681</v>
      </c>
      <c r="I3357" s="128">
        <v>0</v>
      </c>
      <c r="J3357" s="128">
        <v>988.8</v>
      </c>
      <c r="K3357" s="129">
        <f t="shared" si="52"/>
        <v>988.8</v>
      </c>
      <c r="L3357" s="130" t="s">
        <v>1420</v>
      </c>
    </row>
    <row r="3358" spans="1:12" ht="33.75">
      <c r="A3358" s="263" t="s">
        <v>626</v>
      </c>
      <c r="B3358" s="125" t="str">
        <f>+VLOOKUP(A3358,'[1]LISTA FILTRADO'!$A$2:$B$620,2,FALSE)</f>
        <v>Dirección General De Programación Y Operaciones Del Tesoro</v>
      </c>
      <c r="C3358" s="126">
        <v>42878</v>
      </c>
      <c r="D3358" s="126" t="s">
        <v>7682</v>
      </c>
      <c r="E3358" s="127" t="s">
        <v>3</v>
      </c>
      <c r="F3358" s="127">
        <v>1504063</v>
      </c>
      <c r="G3358" s="127"/>
      <c r="H3358" s="335" t="s">
        <v>7683</v>
      </c>
      <c r="I3358" s="128">
        <v>0</v>
      </c>
      <c r="J3358" s="128">
        <v>1255.08</v>
      </c>
      <c r="K3358" s="129">
        <f t="shared" si="52"/>
        <v>1255.08</v>
      </c>
      <c r="L3358" s="130" t="s">
        <v>1420</v>
      </c>
    </row>
    <row r="3359" spans="1:12" ht="22.5">
      <c r="A3359" s="334">
        <v>373</v>
      </c>
      <c r="B3359" s="125" t="str">
        <f>+VLOOKUP(A3359,'[1]LISTA FILTRADO'!$A$2:$B$620,2,FALSE)</f>
        <v>Fondo de Desarrollo Indigena</v>
      </c>
      <c r="C3359" s="126">
        <v>42878</v>
      </c>
      <c r="D3359" s="126" t="s">
        <v>7684</v>
      </c>
      <c r="E3359" s="127" t="s">
        <v>3</v>
      </c>
      <c r="F3359" s="127">
        <v>1504067</v>
      </c>
      <c r="G3359" s="127"/>
      <c r="H3359" s="335" t="s">
        <v>7685</v>
      </c>
      <c r="I3359" s="128">
        <v>0</v>
      </c>
      <c r="J3359" s="128">
        <v>435</v>
      </c>
      <c r="K3359" s="129">
        <f t="shared" si="52"/>
        <v>435</v>
      </c>
      <c r="L3359" s="130" t="s">
        <v>1420</v>
      </c>
    </row>
    <row r="3360" spans="1:12" ht="22.5">
      <c r="A3360" s="334">
        <v>20</v>
      </c>
      <c r="B3360" s="125" t="str">
        <f>+VLOOKUP(A3360,'[1]LISTA FILTRADO'!$A$2:$B$620,2,FALSE)</f>
        <v>Ministerio De Defensa</v>
      </c>
      <c r="C3360" s="126">
        <v>42878</v>
      </c>
      <c r="D3360" s="126" t="s">
        <v>7686</v>
      </c>
      <c r="E3360" s="127" t="s">
        <v>3</v>
      </c>
      <c r="F3360" s="127">
        <v>1504074</v>
      </c>
      <c r="G3360" s="127"/>
      <c r="H3360" s="335" t="s">
        <v>7687</v>
      </c>
      <c r="I3360" s="128">
        <v>0</v>
      </c>
      <c r="J3360" s="128">
        <v>1</v>
      </c>
      <c r="K3360" s="129">
        <f t="shared" si="52"/>
        <v>1</v>
      </c>
      <c r="L3360" s="130" t="s">
        <v>1420</v>
      </c>
    </row>
    <row r="3361" spans="1:12" ht="33.75">
      <c r="A3361" s="263" t="s">
        <v>626</v>
      </c>
      <c r="B3361" s="125" t="str">
        <f>+VLOOKUP(A3361,'[1]LISTA FILTRADO'!$A$2:$B$620,2,FALSE)</f>
        <v>Dirección General De Programación Y Operaciones Del Tesoro</v>
      </c>
      <c r="C3361" s="126">
        <v>42878</v>
      </c>
      <c r="D3361" s="126" t="s">
        <v>7688</v>
      </c>
      <c r="E3361" s="127" t="s">
        <v>3</v>
      </c>
      <c r="F3361" s="127">
        <v>1504128</v>
      </c>
      <c r="G3361" s="127"/>
      <c r="H3361" s="335" t="s">
        <v>7689</v>
      </c>
      <c r="I3361" s="128">
        <v>0</v>
      </c>
      <c r="J3361" s="128">
        <v>1126.8</v>
      </c>
      <c r="K3361" s="129">
        <f t="shared" si="52"/>
        <v>1126.8</v>
      </c>
      <c r="L3361" s="130" t="s">
        <v>1420</v>
      </c>
    </row>
    <row r="3362" spans="1:12" ht="33.75">
      <c r="A3362" s="263" t="s">
        <v>626</v>
      </c>
      <c r="B3362" s="125" t="str">
        <f>+VLOOKUP(A3362,'[1]LISTA FILTRADO'!$A$2:$B$620,2,FALSE)</f>
        <v>Dirección General De Programación Y Operaciones Del Tesoro</v>
      </c>
      <c r="C3362" s="126">
        <v>42878</v>
      </c>
      <c r="D3362" s="126" t="s">
        <v>7690</v>
      </c>
      <c r="E3362" s="127" t="s">
        <v>3</v>
      </c>
      <c r="F3362" s="127">
        <v>1504129</v>
      </c>
      <c r="G3362" s="127"/>
      <c r="H3362" s="335" t="s">
        <v>7691</v>
      </c>
      <c r="I3362" s="128">
        <v>0</v>
      </c>
      <c r="J3362" s="128">
        <v>487</v>
      </c>
      <c r="K3362" s="129">
        <f t="shared" si="52"/>
        <v>487</v>
      </c>
      <c r="L3362" s="130" t="s">
        <v>1420</v>
      </c>
    </row>
    <row r="3363" spans="1:12" ht="22.5">
      <c r="A3363" s="263">
        <v>526</v>
      </c>
      <c r="B3363" s="125" t="str">
        <f>+VLOOKUP(A3363,'[1]LISTA FILTRADO'!$A$2:$B$620,2,FALSE)</f>
        <v>Bolivia Tv</v>
      </c>
      <c r="C3363" s="126">
        <v>42878</v>
      </c>
      <c r="D3363" s="126" t="s">
        <v>7692</v>
      </c>
      <c r="E3363" s="127" t="s">
        <v>3</v>
      </c>
      <c r="F3363" s="127">
        <v>1504148</v>
      </c>
      <c r="G3363" s="127"/>
      <c r="H3363" s="335" t="s">
        <v>7693</v>
      </c>
      <c r="I3363" s="128">
        <v>0</v>
      </c>
      <c r="J3363" s="128">
        <v>150</v>
      </c>
      <c r="K3363" s="129">
        <f t="shared" si="52"/>
        <v>150</v>
      </c>
      <c r="L3363" s="130" t="s">
        <v>1420</v>
      </c>
    </row>
    <row r="3364" spans="1:12" ht="22.5">
      <c r="A3364" s="263">
        <v>526</v>
      </c>
      <c r="B3364" s="125" t="str">
        <f>+VLOOKUP(A3364,'[1]LISTA FILTRADO'!$A$2:$B$620,2,FALSE)</f>
        <v>Bolivia Tv</v>
      </c>
      <c r="C3364" s="126">
        <v>42878</v>
      </c>
      <c r="D3364" s="126" t="s">
        <v>7694</v>
      </c>
      <c r="E3364" s="127" t="s">
        <v>3</v>
      </c>
      <c r="F3364" s="127">
        <v>1504156</v>
      </c>
      <c r="G3364" s="127"/>
      <c r="H3364" s="335" t="s">
        <v>7695</v>
      </c>
      <c r="I3364" s="128">
        <v>0</v>
      </c>
      <c r="J3364" s="128">
        <v>27.9</v>
      </c>
      <c r="K3364" s="129">
        <f t="shared" si="52"/>
        <v>27.9</v>
      </c>
      <c r="L3364" s="130" t="s">
        <v>1420</v>
      </c>
    </row>
    <row r="3365" spans="1:12" ht="33.75">
      <c r="A3365" s="334">
        <v>46</v>
      </c>
      <c r="B3365" s="125" t="str">
        <f>+VLOOKUP(A3365,'[1]LISTA FILTRADO'!$A$2:$B$620,2,FALSE)</f>
        <v>Ministerio De Salud</v>
      </c>
      <c r="C3365" s="126">
        <v>42878</v>
      </c>
      <c r="D3365" s="126" t="s">
        <v>7696</v>
      </c>
      <c r="E3365" s="127" t="s">
        <v>3</v>
      </c>
      <c r="F3365" s="127">
        <v>1504172</v>
      </c>
      <c r="G3365" s="127"/>
      <c r="H3365" s="335" t="s">
        <v>7697</v>
      </c>
      <c r="I3365" s="128">
        <v>0</v>
      </c>
      <c r="J3365" s="128">
        <v>67</v>
      </c>
      <c r="K3365" s="129">
        <f t="shared" si="52"/>
        <v>67</v>
      </c>
      <c r="L3365" s="130" t="s">
        <v>1420</v>
      </c>
    </row>
    <row r="3366" spans="1:12" ht="22.5">
      <c r="A3366" s="334">
        <v>212</v>
      </c>
      <c r="B3366" s="125" t="str">
        <f>+VLOOKUP(A3366,'[1]LISTA FILTRADO'!$A$2:$B$620,2,FALSE)</f>
        <v>Instituto Nacional De Reforma Agraria</v>
      </c>
      <c r="C3366" s="126">
        <v>42878</v>
      </c>
      <c r="D3366" s="126" t="s">
        <v>7698</v>
      </c>
      <c r="E3366" s="127" t="s">
        <v>3</v>
      </c>
      <c r="F3366" s="127">
        <v>1504200</v>
      </c>
      <c r="G3366" s="127"/>
      <c r="H3366" s="335" t="s">
        <v>7699</v>
      </c>
      <c r="I3366" s="128">
        <v>0</v>
      </c>
      <c r="J3366" s="128">
        <v>60</v>
      </c>
      <c r="K3366" s="129">
        <f t="shared" si="52"/>
        <v>60</v>
      </c>
      <c r="L3366" s="130" t="s">
        <v>1420</v>
      </c>
    </row>
    <row r="3367" spans="1:12" ht="22.5">
      <c r="A3367" s="334">
        <v>41</v>
      </c>
      <c r="B3367" s="125" t="str">
        <f>+VLOOKUP(A3367,'[1]LISTA FILTRADO'!$A$2:$B$620,2,FALSE)</f>
        <v>Ministerio De Desarrollo Productivo Y Economía Plural</v>
      </c>
      <c r="C3367" s="126">
        <v>42878</v>
      </c>
      <c r="D3367" s="126" t="s">
        <v>7700</v>
      </c>
      <c r="E3367" s="127" t="s">
        <v>3</v>
      </c>
      <c r="F3367" s="127">
        <v>1504218</v>
      </c>
      <c r="G3367" s="127"/>
      <c r="H3367" s="335" t="s">
        <v>1791</v>
      </c>
      <c r="I3367" s="128">
        <v>0</v>
      </c>
      <c r="J3367" s="128">
        <v>1822.5</v>
      </c>
      <c r="K3367" s="129">
        <f t="shared" si="52"/>
        <v>1822.5</v>
      </c>
      <c r="L3367" s="130" t="s">
        <v>1420</v>
      </c>
    </row>
    <row r="3368" spans="1:12" ht="45">
      <c r="A3368" s="263">
        <v>587</v>
      </c>
      <c r="B3368" s="125" t="str">
        <f>+VLOOKUP(A3368,'[1]LISTA FILTRADO'!$A$2:$B$620,2,FALSE)</f>
        <v>Empresa Estratégica Boliviana De Construcción Y Conservación De Infraestructura Civil</v>
      </c>
      <c r="C3368" s="126">
        <v>42879</v>
      </c>
      <c r="D3368" s="126" t="s">
        <v>7701</v>
      </c>
      <c r="E3368" s="127" t="s">
        <v>3</v>
      </c>
      <c r="F3368" s="127">
        <v>1504328</v>
      </c>
      <c r="G3368" s="127"/>
      <c r="H3368" s="335" t="s">
        <v>7702</v>
      </c>
      <c r="I3368" s="128">
        <v>0</v>
      </c>
      <c r="J3368" s="128">
        <v>7303.74</v>
      </c>
      <c r="K3368" s="129">
        <f t="shared" si="52"/>
        <v>7303.74</v>
      </c>
      <c r="L3368" s="130" t="s">
        <v>1420</v>
      </c>
    </row>
    <row r="3369" spans="1:12" ht="45">
      <c r="A3369" s="263">
        <v>587</v>
      </c>
      <c r="B3369" s="125" t="str">
        <f>+VLOOKUP(A3369,'[1]LISTA FILTRADO'!$A$2:$B$620,2,FALSE)</f>
        <v>Empresa Estratégica Boliviana De Construcción Y Conservación De Infraestructura Civil</v>
      </c>
      <c r="C3369" s="126">
        <v>42879</v>
      </c>
      <c r="D3369" s="126" t="s">
        <v>7703</v>
      </c>
      <c r="E3369" s="127" t="s">
        <v>3</v>
      </c>
      <c r="F3369" s="127">
        <v>1504330</v>
      </c>
      <c r="G3369" s="127"/>
      <c r="H3369" s="335" t="s">
        <v>7704</v>
      </c>
      <c r="I3369" s="128">
        <v>0</v>
      </c>
      <c r="J3369" s="128">
        <v>1255.5</v>
      </c>
      <c r="K3369" s="129">
        <f t="shared" si="52"/>
        <v>1255.5</v>
      </c>
      <c r="L3369" s="130" t="s">
        <v>1420</v>
      </c>
    </row>
    <row r="3370" spans="1:12" ht="45">
      <c r="A3370" s="263">
        <v>587</v>
      </c>
      <c r="B3370" s="125" t="str">
        <f>+VLOOKUP(A3370,'[1]LISTA FILTRADO'!$A$2:$B$620,2,FALSE)</f>
        <v>Empresa Estratégica Boliviana De Construcción Y Conservación De Infraestructura Civil</v>
      </c>
      <c r="C3370" s="126">
        <v>42879</v>
      </c>
      <c r="D3370" s="126" t="s">
        <v>7705</v>
      </c>
      <c r="E3370" s="127" t="s">
        <v>3</v>
      </c>
      <c r="F3370" s="127">
        <v>1504332</v>
      </c>
      <c r="G3370" s="127"/>
      <c r="H3370" s="335" t="s">
        <v>7706</v>
      </c>
      <c r="I3370" s="128">
        <v>0</v>
      </c>
      <c r="J3370" s="128">
        <v>2732</v>
      </c>
      <c r="K3370" s="129">
        <f t="shared" si="52"/>
        <v>2732</v>
      </c>
      <c r="L3370" s="130" t="s">
        <v>1420</v>
      </c>
    </row>
    <row r="3371" spans="1:12" ht="45">
      <c r="A3371" s="334">
        <v>587</v>
      </c>
      <c r="B3371" s="125" t="str">
        <f>+VLOOKUP(A3371,'[1]LISTA FILTRADO'!$A$2:$B$620,2,FALSE)</f>
        <v>Empresa Estratégica Boliviana De Construcción Y Conservación De Infraestructura Civil</v>
      </c>
      <c r="C3371" s="126">
        <v>42879</v>
      </c>
      <c r="D3371" s="126" t="s">
        <v>7707</v>
      </c>
      <c r="E3371" s="127" t="s">
        <v>3</v>
      </c>
      <c r="F3371" s="127">
        <v>1504333</v>
      </c>
      <c r="G3371" s="127"/>
      <c r="H3371" s="335" t="s">
        <v>7708</v>
      </c>
      <c r="I3371" s="128">
        <v>0</v>
      </c>
      <c r="J3371" s="128">
        <v>1147.7</v>
      </c>
      <c r="K3371" s="129">
        <f t="shared" si="52"/>
        <v>1147.7</v>
      </c>
      <c r="L3371" s="130" t="s">
        <v>1420</v>
      </c>
    </row>
    <row r="3372" spans="1:12" ht="45">
      <c r="A3372" s="334">
        <v>587</v>
      </c>
      <c r="B3372" s="125" t="str">
        <f>+VLOOKUP(A3372,'[1]LISTA FILTRADO'!$A$2:$B$620,2,FALSE)</f>
        <v>Empresa Estratégica Boliviana De Construcción Y Conservación De Infraestructura Civil</v>
      </c>
      <c r="C3372" s="126">
        <v>42879</v>
      </c>
      <c r="D3372" s="126" t="s">
        <v>7709</v>
      </c>
      <c r="E3372" s="127" t="s">
        <v>3</v>
      </c>
      <c r="F3372" s="127">
        <v>1504338</v>
      </c>
      <c r="G3372" s="127"/>
      <c r="H3372" s="335" t="s">
        <v>7710</v>
      </c>
      <c r="I3372" s="128">
        <v>0</v>
      </c>
      <c r="J3372" s="128">
        <v>1857.95</v>
      </c>
      <c r="K3372" s="129">
        <f t="shared" si="52"/>
        <v>1857.95</v>
      </c>
      <c r="L3372" s="130" t="s">
        <v>1420</v>
      </c>
    </row>
    <row r="3373" spans="1:12" ht="45">
      <c r="A3373" s="334">
        <v>587</v>
      </c>
      <c r="B3373" s="125" t="str">
        <f>+VLOOKUP(A3373,'[1]LISTA FILTRADO'!$A$2:$B$620,2,FALSE)</f>
        <v>Empresa Estratégica Boliviana De Construcción Y Conservación De Infraestructura Civil</v>
      </c>
      <c r="C3373" s="126">
        <v>42879</v>
      </c>
      <c r="D3373" s="126" t="s">
        <v>7711</v>
      </c>
      <c r="E3373" s="127" t="s">
        <v>3</v>
      </c>
      <c r="F3373" s="127">
        <v>1504339</v>
      </c>
      <c r="G3373" s="127"/>
      <c r="H3373" s="335" t="s">
        <v>7712</v>
      </c>
      <c r="I3373" s="128">
        <v>0</v>
      </c>
      <c r="J3373" s="128">
        <v>931.05</v>
      </c>
      <c r="K3373" s="129">
        <f t="shared" si="52"/>
        <v>931.05</v>
      </c>
      <c r="L3373" s="130" t="s">
        <v>1420</v>
      </c>
    </row>
    <row r="3374" spans="1:12" ht="45">
      <c r="A3374" s="334">
        <v>587</v>
      </c>
      <c r="B3374" s="125" t="str">
        <f>+VLOOKUP(A3374,'[1]LISTA FILTRADO'!$A$2:$B$620,2,FALSE)</f>
        <v>Empresa Estratégica Boliviana De Construcción Y Conservación De Infraestructura Civil</v>
      </c>
      <c r="C3374" s="126">
        <v>42879</v>
      </c>
      <c r="D3374" s="126" t="s">
        <v>7713</v>
      </c>
      <c r="E3374" s="127" t="s">
        <v>3</v>
      </c>
      <c r="F3374" s="127">
        <v>1504341</v>
      </c>
      <c r="G3374" s="127"/>
      <c r="H3374" s="335" t="s">
        <v>7714</v>
      </c>
      <c r="I3374" s="128">
        <v>0</v>
      </c>
      <c r="J3374" s="128">
        <v>1428.92</v>
      </c>
      <c r="K3374" s="129">
        <f t="shared" si="52"/>
        <v>1428.92</v>
      </c>
      <c r="L3374" s="130" t="s">
        <v>1420</v>
      </c>
    </row>
    <row r="3375" spans="1:12" ht="45">
      <c r="A3375" s="334">
        <v>587</v>
      </c>
      <c r="B3375" s="125" t="str">
        <f>+VLOOKUP(A3375,'[1]LISTA FILTRADO'!$A$2:$B$620,2,FALSE)</f>
        <v>Empresa Estratégica Boliviana De Construcción Y Conservación De Infraestructura Civil</v>
      </c>
      <c r="C3375" s="126">
        <v>42879</v>
      </c>
      <c r="D3375" s="126" t="s">
        <v>7715</v>
      </c>
      <c r="E3375" s="127" t="s">
        <v>3</v>
      </c>
      <c r="F3375" s="127">
        <v>1504342</v>
      </c>
      <c r="G3375" s="127"/>
      <c r="H3375" s="335" t="s">
        <v>7716</v>
      </c>
      <c r="I3375" s="128">
        <v>0</v>
      </c>
      <c r="J3375" s="128">
        <v>862.78</v>
      </c>
      <c r="K3375" s="129">
        <f t="shared" si="52"/>
        <v>862.78</v>
      </c>
      <c r="L3375" s="130" t="s">
        <v>1420</v>
      </c>
    </row>
    <row r="3376" spans="1:12" ht="45">
      <c r="A3376" s="334">
        <v>587</v>
      </c>
      <c r="B3376" s="125" t="str">
        <f>+VLOOKUP(A3376,'[1]LISTA FILTRADO'!$A$2:$B$620,2,FALSE)</f>
        <v>Empresa Estratégica Boliviana De Construcción Y Conservación De Infraestructura Civil</v>
      </c>
      <c r="C3376" s="126">
        <v>42879</v>
      </c>
      <c r="D3376" s="126" t="s">
        <v>7717</v>
      </c>
      <c r="E3376" s="127" t="s">
        <v>3</v>
      </c>
      <c r="F3376" s="127">
        <v>1504345</v>
      </c>
      <c r="G3376" s="127"/>
      <c r="H3376" s="335" t="s">
        <v>7718</v>
      </c>
      <c r="I3376" s="128">
        <v>0</v>
      </c>
      <c r="J3376" s="128">
        <v>1815.61</v>
      </c>
      <c r="K3376" s="129">
        <f t="shared" si="52"/>
        <v>1815.61</v>
      </c>
      <c r="L3376" s="130" t="s">
        <v>1420</v>
      </c>
    </row>
    <row r="3377" spans="1:12" ht="45">
      <c r="A3377" s="334">
        <v>587</v>
      </c>
      <c r="B3377" s="125" t="str">
        <f>+VLOOKUP(A3377,'[1]LISTA FILTRADO'!$A$2:$B$620,2,FALSE)</f>
        <v>Empresa Estratégica Boliviana De Construcción Y Conservación De Infraestructura Civil</v>
      </c>
      <c r="C3377" s="126">
        <v>42879</v>
      </c>
      <c r="D3377" s="126" t="s">
        <v>7719</v>
      </c>
      <c r="E3377" s="127" t="s">
        <v>3</v>
      </c>
      <c r="F3377" s="127">
        <v>1504348</v>
      </c>
      <c r="G3377" s="127"/>
      <c r="H3377" s="335" t="s">
        <v>7720</v>
      </c>
      <c r="I3377" s="128">
        <v>0</v>
      </c>
      <c r="J3377" s="128">
        <v>185.43</v>
      </c>
      <c r="K3377" s="129">
        <f t="shared" si="52"/>
        <v>185.43</v>
      </c>
      <c r="L3377" s="130" t="s">
        <v>1420</v>
      </c>
    </row>
    <row r="3378" spans="1:12" ht="33.75">
      <c r="A3378" s="334" t="s">
        <v>626</v>
      </c>
      <c r="B3378" s="125" t="str">
        <f>+VLOOKUP(A3378,'[1]LISTA FILTRADO'!$A$2:$B$620,2,FALSE)</f>
        <v>Dirección General De Programación Y Operaciones Del Tesoro</v>
      </c>
      <c r="C3378" s="126">
        <v>42879</v>
      </c>
      <c r="D3378" s="126" t="s">
        <v>7721</v>
      </c>
      <c r="E3378" s="127" t="s">
        <v>3</v>
      </c>
      <c r="F3378" s="127">
        <v>1504356</v>
      </c>
      <c r="G3378" s="127"/>
      <c r="H3378" s="335" t="s">
        <v>7722</v>
      </c>
      <c r="I3378" s="128">
        <v>0</v>
      </c>
      <c r="J3378" s="219">
        <v>6300.41</v>
      </c>
      <c r="K3378" s="129">
        <f t="shared" si="52"/>
        <v>6300.41</v>
      </c>
      <c r="L3378" s="130" t="s">
        <v>4099</v>
      </c>
    </row>
    <row r="3379" spans="1:12" ht="33.75">
      <c r="A3379" s="263">
        <v>35</v>
      </c>
      <c r="B3379" s="125" t="str">
        <f>+VLOOKUP(A3379,'[1]LISTA FILTRADO'!$A$2:$B$620,2,FALSE)</f>
        <v>Ministerio De Economía Y Finanzas Públicas</v>
      </c>
      <c r="C3379" s="126">
        <v>42879</v>
      </c>
      <c r="D3379" s="126" t="s">
        <v>7723</v>
      </c>
      <c r="E3379" s="127" t="s">
        <v>3</v>
      </c>
      <c r="F3379" s="127">
        <v>1504385</v>
      </c>
      <c r="G3379" s="127"/>
      <c r="H3379" s="335" t="s">
        <v>7724</v>
      </c>
      <c r="I3379" s="128">
        <v>0</v>
      </c>
      <c r="J3379" s="128">
        <v>394945.89</v>
      </c>
      <c r="K3379" s="129">
        <f t="shared" si="52"/>
        <v>394945.89</v>
      </c>
      <c r="L3379" s="130" t="s">
        <v>1420</v>
      </c>
    </row>
    <row r="3380" spans="1:12" ht="33.75">
      <c r="A3380" s="263">
        <v>35</v>
      </c>
      <c r="B3380" s="125" t="str">
        <f>+VLOOKUP(A3380,'[1]LISTA FILTRADO'!$A$2:$B$620,2,FALSE)</f>
        <v>Ministerio De Economía Y Finanzas Públicas</v>
      </c>
      <c r="C3380" s="126">
        <v>42879</v>
      </c>
      <c r="D3380" s="126" t="s">
        <v>7725</v>
      </c>
      <c r="E3380" s="127" t="s">
        <v>3</v>
      </c>
      <c r="F3380" s="127">
        <v>1504390</v>
      </c>
      <c r="G3380" s="127"/>
      <c r="H3380" s="335" t="s">
        <v>7726</v>
      </c>
      <c r="I3380" s="128">
        <v>0</v>
      </c>
      <c r="J3380" s="128">
        <v>73787.45</v>
      </c>
      <c r="K3380" s="129">
        <f t="shared" si="52"/>
        <v>73787.45</v>
      </c>
      <c r="L3380" s="130" t="s">
        <v>1420</v>
      </c>
    </row>
    <row r="3381" spans="1:12" ht="33.75">
      <c r="A3381" s="263">
        <v>35</v>
      </c>
      <c r="B3381" s="125" t="str">
        <f>+VLOOKUP(A3381,'[1]LISTA FILTRADO'!$A$2:$B$620,2,FALSE)</f>
        <v>Ministerio De Economía Y Finanzas Públicas</v>
      </c>
      <c r="C3381" s="126">
        <v>42879</v>
      </c>
      <c r="D3381" s="126" t="s">
        <v>7727</v>
      </c>
      <c r="E3381" s="127" t="s">
        <v>3</v>
      </c>
      <c r="F3381" s="127">
        <v>1504393</v>
      </c>
      <c r="G3381" s="127"/>
      <c r="H3381" s="335" t="s">
        <v>7728</v>
      </c>
      <c r="I3381" s="128">
        <v>0</v>
      </c>
      <c r="J3381" s="128">
        <v>175643.23</v>
      </c>
      <c r="K3381" s="129">
        <f t="shared" si="52"/>
        <v>175643.23</v>
      </c>
      <c r="L3381" s="130" t="s">
        <v>1420</v>
      </c>
    </row>
    <row r="3382" spans="1:12" ht="33.75">
      <c r="A3382" s="334">
        <v>35</v>
      </c>
      <c r="B3382" s="125" t="str">
        <f>+VLOOKUP(A3382,'[1]LISTA FILTRADO'!$A$2:$B$620,2,FALSE)</f>
        <v>Ministerio De Economía Y Finanzas Públicas</v>
      </c>
      <c r="C3382" s="126">
        <v>42879</v>
      </c>
      <c r="D3382" s="126" t="s">
        <v>7729</v>
      </c>
      <c r="E3382" s="127" t="s">
        <v>3</v>
      </c>
      <c r="F3382" s="127">
        <v>1504396</v>
      </c>
      <c r="G3382" s="127"/>
      <c r="H3382" s="335" t="s">
        <v>7730</v>
      </c>
      <c r="I3382" s="128">
        <v>0</v>
      </c>
      <c r="J3382" s="128">
        <v>859091.2</v>
      </c>
      <c r="K3382" s="129">
        <f t="shared" si="52"/>
        <v>859091.2</v>
      </c>
      <c r="L3382" s="130" t="s">
        <v>1420</v>
      </c>
    </row>
    <row r="3383" spans="1:12" ht="33.75">
      <c r="A3383" s="334">
        <v>35</v>
      </c>
      <c r="B3383" s="125" t="str">
        <f>+VLOOKUP(A3383,'[1]LISTA FILTRADO'!$A$2:$B$620,2,FALSE)</f>
        <v>Ministerio De Economía Y Finanzas Públicas</v>
      </c>
      <c r="C3383" s="126">
        <v>42879</v>
      </c>
      <c r="D3383" s="126" t="s">
        <v>7731</v>
      </c>
      <c r="E3383" s="127" t="s">
        <v>3</v>
      </c>
      <c r="F3383" s="127">
        <v>1504398</v>
      </c>
      <c r="G3383" s="127"/>
      <c r="H3383" s="335" t="s">
        <v>7732</v>
      </c>
      <c r="I3383" s="128">
        <v>0</v>
      </c>
      <c r="J3383" s="128">
        <v>51770.2</v>
      </c>
      <c r="K3383" s="129">
        <f t="shared" si="52"/>
        <v>51770.2</v>
      </c>
      <c r="L3383" s="130" t="s">
        <v>1420</v>
      </c>
    </row>
    <row r="3384" spans="1:12" ht="33.75">
      <c r="A3384" s="334">
        <v>35</v>
      </c>
      <c r="B3384" s="125" t="str">
        <f>+VLOOKUP(A3384,'[1]LISTA FILTRADO'!$A$2:$B$620,2,FALSE)</f>
        <v>Ministerio De Economía Y Finanzas Públicas</v>
      </c>
      <c r="C3384" s="126">
        <v>42879</v>
      </c>
      <c r="D3384" s="126" t="s">
        <v>7733</v>
      </c>
      <c r="E3384" s="127" t="s">
        <v>3</v>
      </c>
      <c r="F3384" s="127">
        <v>1504402</v>
      </c>
      <c r="G3384" s="127"/>
      <c r="H3384" s="335" t="s">
        <v>7734</v>
      </c>
      <c r="I3384" s="128">
        <v>0</v>
      </c>
      <c r="J3384" s="128">
        <v>259780.16</v>
      </c>
      <c r="K3384" s="129">
        <f t="shared" si="52"/>
        <v>259780.16</v>
      </c>
      <c r="L3384" s="130" t="s">
        <v>1420</v>
      </c>
    </row>
    <row r="3385" spans="1:12" ht="33.75">
      <c r="A3385" s="263">
        <v>35</v>
      </c>
      <c r="B3385" s="125" t="str">
        <f>+VLOOKUP(A3385,'[1]LISTA FILTRADO'!$A$2:$B$620,2,FALSE)</f>
        <v>Ministerio De Economía Y Finanzas Públicas</v>
      </c>
      <c r="C3385" s="126">
        <v>42879</v>
      </c>
      <c r="D3385" s="126" t="s">
        <v>7735</v>
      </c>
      <c r="E3385" s="127" t="s">
        <v>3</v>
      </c>
      <c r="F3385" s="127">
        <v>1504404</v>
      </c>
      <c r="G3385" s="127"/>
      <c r="H3385" s="335" t="s">
        <v>7736</v>
      </c>
      <c r="I3385" s="128">
        <v>0</v>
      </c>
      <c r="J3385" s="128">
        <v>497891.39</v>
      </c>
      <c r="K3385" s="129">
        <f t="shared" si="52"/>
        <v>497891.39</v>
      </c>
      <c r="L3385" s="130" t="s">
        <v>1420</v>
      </c>
    </row>
    <row r="3386" spans="1:12" ht="33.75">
      <c r="A3386" s="263">
        <v>35</v>
      </c>
      <c r="B3386" s="125" t="str">
        <f>+VLOOKUP(A3386,'[1]LISTA FILTRADO'!$A$2:$B$620,2,FALSE)</f>
        <v>Ministerio De Economía Y Finanzas Públicas</v>
      </c>
      <c r="C3386" s="126">
        <v>42879</v>
      </c>
      <c r="D3386" s="126" t="s">
        <v>7737</v>
      </c>
      <c r="E3386" s="127" t="s">
        <v>3</v>
      </c>
      <c r="F3386" s="127">
        <v>1504407</v>
      </c>
      <c r="G3386" s="127"/>
      <c r="H3386" s="335" t="s">
        <v>7738</v>
      </c>
      <c r="I3386" s="128">
        <v>0</v>
      </c>
      <c r="J3386" s="128">
        <v>161148.71</v>
      </c>
      <c r="K3386" s="129">
        <f t="shared" si="52"/>
        <v>161148.71</v>
      </c>
      <c r="L3386" s="130" t="s">
        <v>1420</v>
      </c>
    </row>
    <row r="3387" spans="1:12" ht="33.75">
      <c r="A3387" s="263">
        <v>35</v>
      </c>
      <c r="B3387" s="125" t="str">
        <f>+VLOOKUP(A3387,'[1]LISTA FILTRADO'!$A$2:$B$620,2,FALSE)</f>
        <v>Ministerio De Economía Y Finanzas Públicas</v>
      </c>
      <c r="C3387" s="126">
        <v>42879</v>
      </c>
      <c r="D3387" s="126" t="s">
        <v>7739</v>
      </c>
      <c r="E3387" s="127" t="s">
        <v>3</v>
      </c>
      <c r="F3387" s="127">
        <v>1504409</v>
      </c>
      <c r="G3387" s="127"/>
      <c r="H3387" s="335" t="s">
        <v>7740</v>
      </c>
      <c r="I3387" s="128">
        <v>0</v>
      </c>
      <c r="J3387" s="128">
        <v>418101.39</v>
      </c>
      <c r="K3387" s="129">
        <f t="shared" si="52"/>
        <v>418101.39</v>
      </c>
      <c r="L3387" s="130" t="s">
        <v>1420</v>
      </c>
    </row>
    <row r="3388" spans="1:12" ht="33.75">
      <c r="A3388" s="263">
        <v>20</v>
      </c>
      <c r="B3388" s="125" t="str">
        <f>+VLOOKUP(A3388,'[1]LISTA FILTRADO'!$A$2:$B$620,2,FALSE)</f>
        <v>Ministerio De Defensa</v>
      </c>
      <c r="C3388" s="126">
        <v>42879</v>
      </c>
      <c r="D3388" s="126" t="s">
        <v>7741</v>
      </c>
      <c r="E3388" s="127" t="s">
        <v>3</v>
      </c>
      <c r="F3388" s="127">
        <v>1504371</v>
      </c>
      <c r="G3388" s="127"/>
      <c r="H3388" s="335" t="s">
        <v>7742</v>
      </c>
      <c r="I3388" s="128">
        <v>0</v>
      </c>
      <c r="J3388" s="128">
        <v>1934</v>
      </c>
      <c r="K3388" s="129">
        <f t="shared" si="52"/>
        <v>1934</v>
      </c>
      <c r="L3388" s="130" t="s">
        <v>1420</v>
      </c>
    </row>
    <row r="3389" spans="1:12" ht="33.75">
      <c r="A3389" s="263">
        <v>20</v>
      </c>
      <c r="B3389" s="125" t="str">
        <f>+VLOOKUP(A3389,'[1]LISTA FILTRADO'!$A$2:$B$620,2,FALSE)</f>
        <v>Ministerio De Defensa</v>
      </c>
      <c r="C3389" s="126">
        <v>42879</v>
      </c>
      <c r="D3389" s="126" t="s">
        <v>7743</v>
      </c>
      <c r="E3389" s="127" t="s">
        <v>3</v>
      </c>
      <c r="F3389" s="127">
        <v>1504373</v>
      </c>
      <c r="G3389" s="127"/>
      <c r="H3389" s="335" t="s">
        <v>7744</v>
      </c>
      <c r="I3389" s="128">
        <v>0</v>
      </c>
      <c r="J3389" s="128">
        <v>974</v>
      </c>
      <c r="K3389" s="129">
        <f t="shared" si="52"/>
        <v>974</v>
      </c>
      <c r="L3389" s="130" t="s">
        <v>1420</v>
      </c>
    </row>
    <row r="3390" spans="1:12" ht="33.75">
      <c r="A3390" s="263" t="s">
        <v>626</v>
      </c>
      <c r="B3390" s="125" t="str">
        <f>+VLOOKUP(A3390,'[1]LISTA FILTRADO'!$A$2:$B$620,2,FALSE)</f>
        <v>Dirección General De Programación Y Operaciones Del Tesoro</v>
      </c>
      <c r="C3390" s="126">
        <v>42879</v>
      </c>
      <c r="D3390" s="126" t="s">
        <v>7745</v>
      </c>
      <c r="E3390" s="127" t="s">
        <v>3</v>
      </c>
      <c r="F3390" s="127">
        <v>1504381</v>
      </c>
      <c r="G3390" s="127"/>
      <c r="H3390" s="335" t="s">
        <v>7746</v>
      </c>
      <c r="I3390" s="128">
        <v>0</v>
      </c>
      <c r="J3390" s="128">
        <v>145</v>
      </c>
      <c r="K3390" s="129">
        <f t="shared" si="52"/>
        <v>145</v>
      </c>
      <c r="L3390" s="130" t="s">
        <v>1420</v>
      </c>
    </row>
    <row r="3391" spans="1:12" ht="22.5">
      <c r="A3391" s="263">
        <v>46</v>
      </c>
      <c r="B3391" s="125" t="str">
        <f>+VLOOKUP(A3391,'[1]LISTA FILTRADO'!$A$2:$B$620,2,FALSE)</f>
        <v>Ministerio De Salud</v>
      </c>
      <c r="C3391" s="126">
        <v>42879</v>
      </c>
      <c r="D3391" s="126" t="s">
        <v>7747</v>
      </c>
      <c r="E3391" s="127" t="s">
        <v>3</v>
      </c>
      <c r="F3391" s="127">
        <v>1504383</v>
      </c>
      <c r="G3391" s="127"/>
      <c r="H3391" s="335" t="s">
        <v>7748</v>
      </c>
      <c r="I3391" s="128">
        <v>0</v>
      </c>
      <c r="J3391" s="128">
        <v>2092</v>
      </c>
      <c r="K3391" s="129">
        <f t="shared" si="52"/>
        <v>2092</v>
      </c>
      <c r="L3391" s="130" t="s">
        <v>1420</v>
      </c>
    </row>
    <row r="3392" spans="1:12" ht="22.5">
      <c r="A3392" s="263">
        <v>16</v>
      </c>
      <c r="B3392" s="125" t="str">
        <f>+VLOOKUP(A3392,'[1]LISTA FILTRADO'!$A$2:$B$620,2,FALSE)</f>
        <v>Ministerio De Educación</v>
      </c>
      <c r="C3392" s="126">
        <v>42879</v>
      </c>
      <c r="D3392" s="126" t="s">
        <v>7749</v>
      </c>
      <c r="E3392" s="127" t="s">
        <v>3</v>
      </c>
      <c r="F3392" s="127">
        <v>1504386</v>
      </c>
      <c r="G3392" s="127"/>
      <c r="H3392" s="335" t="s">
        <v>7750</v>
      </c>
      <c r="I3392" s="128">
        <v>0</v>
      </c>
      <c r="J3392" s="128">
        <v>4883.6499999999996</v>
      </c>
      <c r="K3392" s="129">
        <f t="shared" si="52"/>
        <v>4883.6499999999996</v>
      </c>
      <c r="L3392" s="130" t="s">
        <v>1420</v>
      </c>
    </row>
    <row r="3393" spans="1:12" ht="33.75">
      <c r="A3393" s="263" t="s">
        <v>626</v>
      </c>
      <c r="B3393" s="125" t="str">
        <f>+VLOOKUP(A3393,'[1]LISTA FILTRADO'!$A$2:$B$620,2,FALSE)</f>
        <v>Dirección General De Programación Y Operaciones Del Tesoro</v>
      </c>
      <c r="C3393" s="126">
        <v>42879</v>
      </c>
      <c r="D3393" s="126" t="s">
        <v>7751</v>
      </c>
      <c r="E3393" s="127" t="s">
        <v>3</v>
      </c>
      <c r="F3393" s="127">
        <v>1504394</v>
      </c>
      <c r="G3393" s="127"/>
      <c r="H3393" s="335" t="s">
        <v>7752</v>
      </c>
      <c r="I3393" s="128">
        <v>0</v>
      </c>
      <c r="J3393" s="128">
        <v>125</v>
      </c>
      <c r="K3393" s="129">
        <f t="shared" si="52"/>
        <v>125</v>
      </c>
      <c r="L3393" s="130" t="s">
        <v>1420</v>
      </c>
    </row>
    <row r="3394" spans="1:12" ht="33.75">
      <c r="A3394" s="263">
        <v>20</v>
      </c>
      <c r="B3394" s="125" t="str">
        <f>+VLOOKUP(A3394,'[1]LISTA FILTRADO'!$A$2:$B$620,2,FALSE)</f>
        <v>Ministerio De Defensa</v>
      </c>
      <c r="C3394" s="126">
        <v>42879</v>
      </c>
      <c r="D3394" s="126" t="s">
        <v>7753</v>
      </c>
      <c r="E3394" s="127" t="s">
        <v>3</v>
      </c>
      <c r="F3394" s="127">
        <v>1504412</v>
      </c>
      <c r="G3394" s="127"/>
      <c r="H3394" s="335" t="s">
        <v>7754</v>
      </c>
      <c r="I3394" s="128">
        <v>0</v>
      </c>
      <c r="J3394" s="128">
        <v>1274</v>
      </c>
      <c r="K3394" s="129">
        <f t="shared" si="52"/>
        <v>1274</v>
      </c>
      <c r="L3394" s="130" t="s">
        <v>1420</v>
      </c>
    </row>
    <row r="3395" spans="1:12" ht="33.75">
      <c r="A3395" s="263" t="s">
        <v>626</v>
      </c>
      <c r="B3395" s="125" t="str">
        <f>+VLOOKUP(A3395,'[1]LISTA FILTRADO'!$A$2:$B$620,2,FALSE)</f>
        <v>Dirección General De Programación Y Operaciones Del Tesoro</v>
      </c>
      <c r="C3395" s="126">
        <v>42879</v>
      </c>
      <c r="D3395" s="126" t="s">
        <v>7755</v>
      </c>
      <c r="E3395" s="127" t="s">
        <v>3</v>
      </c>
      <c r="F3395" s="127">
        <v>1504441</v>
      </c>
      <c r="G3395" s="127"/>
      <c r="H3395" s="335" t="s">
        <v>7756</v>
      </c>
      <c r="I3395" s="128">
        <v>0</v>
      </c>
      <c r="J3395" s="128">
        <v>1</v>
      </c>
      <c r="K3395" s="129">
        <f t="shared" si="52"/>
        <v>1</v>
      </c>
      <c r="L3395" s="130" t="s">
        <v>1420</v>
      </c>
    </row>
    <row r="3396" spans="1:12" ht="22.5">
      <c r="A3396" s="334">
        <v>292</v>
      </c>
      <c r="B3396" s="125" t="str">
        <f>+VLOOKUP(A3396,'[1]LISTA FILTRADO'!$A$2:$B$620,2,FALSE)</f>
        <v>Vías Bolivia</v>
      </c>
      <c r="C3396" s="126">
        <v>42879</v>
      </c>
      <c r="D3396" s="126" t="s">
        <v>7757</v>
      </c>
      <c r="E3396" s="127" t="s">
        <v>3</v>
      </c>
      <c r="F3396" s="127">
        <v>1504472</v>
      </c>
      <c r="G3396" s="127"/>
      <c r="H3396" s="335" t="s">
        <v>7758</v>
      </c>
      <c r="I3396" s="128">
        <v>0</v>
      </c>
      <c r="J3396" s="128">
        <v>54</v>
      </c>
      <c r="K3396" s="129">
        <f t="shared" si="52"/>
        <v>54</v>
      </c>
      <c r="L3396" s="130" t="s">
        <v>1420</v>
      </c>
    </row>
    <row r="3397" spans="1:12" ht="33.75">
      <c r="A3397" s="263" t="s">
        <v>626</v>
      </c>
      <c r="B3397" s="125" t="str">
        <f>+VLOOKUP(A3397,'[1]LISTA FILTRADO'!$A$2:$B$620,2,FALSE)</f>
        <v>Dirección General De Programación Y Operaciones Del Tesoro</v>
      </c>
      <c r="C3397" s="126">
        <v>42879</v>
      </c>
      <c r="D3397" s="126" t="s">
        <v>7759</v>
      </c>
      <c r="E3397" s="127" t="s">
        <v>3</v>
      </c>
      <c r="F3397" s="127">
        <v>1504486</v>
      </c>
      <c r="G3397" s="127"/>
      <c r="H3397" s="335" t="s">
        <v>7760</v>
      </c>
      <c r="I3397" s="128">
        <v>0</v>
      </c>
      <c r="J3397" s="128">
        <v>370</v>
      </c>
      <c r="K3397" s="129">
        <f t="shared" si="52"/>
        <v>370</v>
      </c>
      <c r="L3397" s="130" t="s">
        <v>1420</v>
      </c>
    </row>
    <row r="3398" spans="1:12" ht="22.5">
      <c r="A3398" s="334">
        <v>20</v>
      </c>
      <c r="B3398" s="125" t="str">
        <f>+VLOOKUP(A3398,'[1]LISTA FILTRADO'!$A$2:$B$620,2,FALSE)</f>
        <v>Ministerio De Defensa</v>
      </c>
      <c r="C3398" s="126">
        <v>42879</v>
      </c>
      <c r="D3398" s="126" t="s">
        <v>7761</v>
      </c>
      <c r="E3398" s="127" t="s">
        <v>3</v>
      </c>
      <c r="F3398" s="127">
        <v>1504487</v>
      </c>
      <c r="G3398" s="127"/>
      <c r="H3398" s="335" t="s">
        <v>7762</v>
      </c>
      <c r="I3398" s="128">
        <v>0</v>
      </c>
      <c r="J3398" s="128">
        <v>31.34</v>
      </c>
      <c r="K3398" s="129">
        <f t="shared" si="52"/>
        <v>31.34</v>
      </c>
      <c r="L3398" s="130" t="s">
        <v>1420</v>
      </c>
    </row>
    <row r="3399" spans="1:12" ht="22.5">
      <c r="A3399" s="334">
        <v>20</v>
      </c>
      <c r="B3399" s="125" t="str">
        <f>+VLOOKUP(A3399,'[1]LISTA FILTRADO'!$A$2:$B$620,2,FALSE)</f>
        <v>Ministerio De Defensa</v>
      </c>
      <c r="C3399" s="126">
        <v>42879</v>
      </c>
      <c r="D3399" s="126" t="s">
        <v>7763</v>
      </c>
      <c r="E3399" s="127" t="s">
        <v>3</v>
      </c>
      <c r="F3399" s="127">
        <v>1504488</v>
      </c>
      <c r="G3399" s="127"/>
      <c r="H3399" s="335" t="s">
        <v>7764</v>
      </c>
      <c r="I3399" s="128">
        <v>0</v>
      </c>
      <c r="J3399" s="128">
        <v>1552</v>
      </c>
      <c r="K3399" s="129">
        <f t="shared" si="52"/>
        <v>1552</v>
      </c>
      <c r="L3399" s="130" t="s">
        <v>1420</v>
      </c>
    </row>
    <row r="3400" spans="1:12" ht="33.75">
      <c r="A3400" s="263" t="s">
        <v>626</v>
      </c>
      <c r="B3400" s="125" t="str">
        <f>+VLOOKUP(A3400,'[1]LISTA FILTRADO'!$A$2:$B$620,2,FALSE)</f>
        <v>Dirección General De Programación Y Operaciones Del Tesoro</v>
      </c>
      <c r="C3400" s="126">
        <v>42879</v>
      </c>
      <c r="D3400" s="126" t="s">
        <v>7765</v>
      </c>
      <c r="E3400" s="127" t="s">
        <v>3</v>
      </c>
      <c r="F3400" s="127">
        <v>1504493</v>
      </c>
      <c r="G3400" s="127"/>
      <c r="H3400" s="335" t="s">
        <v>7766</v>
      </c>
      <c r="I3400" s="128">
        <v>0</v>
      </c>
      <c r="J3400" s="128">
        <v>955.88</v>
      </c>
      <c r="K3400" s="129">
        <f t="shared" si="52"/>
        <v>955.88</v>
      </c>
      <c r="L3400" s="130" t="s">
        <v>1420</v>
      </c>
    </row>
    <row r="3401" spans="1:12" ht="33.75">
      <c r="A3401" s="263" t="s">
        <v>626</v>
      </c>
      <c r="B3401" s="125" t="str">
        <f>+VLOOKUP(A3401,'[1]LISTA FILTRADO'!$A$2:$B$620,2,FALSE)</f>
        <v>Dirección General De Programación Y Operaciones Del Tesoro</v>
      </c>
      <c r="C3401" s="126">
        <v>42879</v>
      </c>
      <c r="D3401" s="126" t="s">
        <v>7767</v>
      </c>
      <c r="E3401" s="127" t="s">
        <v>3</v>
      </c>
      <c r="F3401" s="127">
        <v>1504494</v>
      </c>
      <c r="G3401" s="127"/>
      <c r="H3401" s="335" t="s">
        <v>7768</v>
      </c>
      <c r="I3401" s="128">
        <v>0</v>
      </c>
      <c r="J3401" s="128">
        <v>58.05</v>
      </c>
      <c r="K3401" s="129">
        <f t="shared" ref="K3401:K3464" si="53">+I3401+J3401</f>
        <v>58.05</v>
      </c>
      <c r="L3401" s="130" t="s">
        <v>1420</v>
      </c>
    </row>
    <row r="3402" spans="1:12" ht="33.75">
      <c r="A3402" s="263" t="s">
        <v>626</v>
      </c>
      <c r="B3402" s="125" t="str">
        <f>+VLOOKUP(A3402,'[1]LISTA FILTRADO'!$A$2:$B$620,2,FALSE)</f>
        <v>Dirección General De Programación Y Operaciones Del Tesoro</v>
      </c>
      <c r="C3402" s="126">
        <v>42879</v>
      </c>
      <c r="D3402" s="126" t="s">
        <v>7769</v>
      </c>
      <c r="E3402" s="127" t="s">
        <v>3</v>
      </c>
      <c r="F3402" s="127">
        <v>1504495</v>
      </c>
      <c r="G3402" s="127"/>
      <c r="H3402" s="335" t="s">
        <v>7770</v>
      </c>
      <c r="I3402" s="128">
        <v>0</v>
      </c>
      <c r="J3402" s="128">
        <v>1013.2</v>
      </c>
      <c r="K3402" s="129">
        <f t="shared" si="53"/>
        <v>1013.2</v>
      </c>
      <c r="L3402" s="130" t="s">
        <v>1420</v>
      </c>
    </row>
    <row r="3403" spans="1:12" ht="33.75">
      <c r="A3403" s="263" t="s">
        <v>626</v>
      </c>
      <c r="B3403" s="125" t="str">
        <f>+VLOOKUP(A3403,'[1]LISTA FILTRADO'!$A$2:$B$620,2,FALSE)</f>
        <v>Dirección General De Programación Y Operaciones Del Tesoro</v>
      </c>
      <c r="C3403" s="126">
        <v>42879</v>
      </c>
      <c r="D3403" s="126" t="s">
        <v>7771</v>
      </c>
      <c r="E3403" s="127" t="s">
        <v>3</v>
      </c>
      <c r="F3403" s="127">
        <v>1504496</v>
      </c>
      <c r="G3403" s="127"/>
      <c r="H3403" s="335" t="s">
        <v>7772</v>
      </c>
      <c r="I3403" s="128">
        <v>0</v>
      </c>
      <c r="J3403" s="128">
        <v>1013.2</v>
      </c>
      <c r="K3403" s="129">
        <f t="shared" si="53"/>
        <v>1013.2</v>
      </c>
      <c r="L3403" s="130" t="s">
        <v>1420</v>
      </c>
    </row>
    <row r="3404" spans="1:12" ht="33.75">
      <c r="A3404" s="263" t="s">
        <v>626</v>
      </c>
      <c r="B3404" s="125" t="str">
        <f>+VLOOKUP(A3404,'[1]LISTA FILTRADO'!$A$2:$B$620,2,FALSE)</f>
        <v>Dirección General De Programación Y Operaciones Del Tesoro</v>
      </c>
      <c r="C3404" s="126">
        <v>42879</v>
      </c>
      <c r="D3404" s="126" t="s">
        <v>7773</v>
      </c>
      <c r="E3404" s="127" t="s">
        <v>3</v>
      </c>
      <c r="F3404" s="127">
        <v>1504498</v>
      </c>
      <c r="G3404" s="127"/>
      <c r="H3404" s="335" t="s">
        <v>7774</v>
      </c>
      <c r="I3404" s="128">
        <v>0</v>
      </c>
      <c r="J3404" s="128">
        <v>1013.2</v>
      </c>
      <c r="K3404" s="129">
        <f t="shared" si="53"/>
        <v>1013.2</v>
      </c>
      <c r="L3404" s="130" t="s">
        <v>1420</v>
      </c>
    </row>
    <row r="3405" spans="1:12" ht="33.75">
      <c r="A3405" s="263" t="s">
        <v>626</v>
      </c>
      <c r="B3405" s="125" t="str">
        <f>+VLOOKUP(A3405,'[1]LISTA FILTRADO'!$A$2:$B$620,2,FALSE)</f>
        <v>Dirección General De Programación Y Operaciones Del Tesoro</v>
      </c>
      <c r="C3405" s="126">
        <v>42879</v>
      </c>
      <c r="D3405" s="126" t="s">
        <v>7775</v>
      </c>
      <c r="E3405" s="127" t="s">
        <v>3</v>
      </c>
      <c r="F3405" s="127">
        <v>1504499</v>
      </c>
      <c r="G3405" s="127"/>
      <c r="H3405" s="335" t="s">
        <v>7776</v>
      </c>
      <c r="I3405" s="128">
        <v>0</v>
      </c>
      <c r="J3405" s="128">
        <v>500.14</v>
      </c>
      <c r="K3405" s="129">
        <f t="shared" si="53"/>
        <v>500.14</v>
      </c>
      <c r="L3405" s="130" t="s">
        <v>1420</v>
      </c>
    </row>
    <row r="3406" spans="1:12" ht="33.75">
      <c r="A3406" s="263" t="s">
        <v>626</v>
      </c>
      <c r="B3406" s="125" t="str">
        <f>+VLOOKUP(A3406,'[1]LISTA FILTRADO'!$A$2:$B$620,2,FALSE)</f>
        <v>Dirección General De Programación Y Operaciones Del Tesoro</v>
      </c>
      <c r="C3406" s="126">
        <v>42879</v>
      </c>
      <c r="D3406" s="126" t="s">
        <v>7777</v>
      </c>
      <c r="E3406" s="127" t="s">
        <v>3</v>
      </c>
      <c r="F3406" s="127">
        <v>1504500</v>
      </c>
      <c r="G3406" s="127"/>
      <c r="H3406" s="335" t="s">
        <v>7778</v>
      </c>
      <c r="I3406" s="128">
        <v>0</v>
      </c>
      <c r="J3406" s="128">
        <v>5720.43</v>
      </c>
      <c r="K3406" s="129">
        <f t="shared" si="53"/>
        <v>5720.43</v>
      </c>
      <c r="L3406" s="130" t="s">
        <v>1420</v>
      </c>
    </row>
    <row r="3407" spans="1:12" ht="33.75">
      <c r="A3407" s="263" t="s">
        <v>626</v>
      </c>
      <c r="B3407" s="125" t="str">
        <f>+VLOOKUP(A3407,'[1]LISTA FILTRADO'!$A$2:$B$620,2,FALSE)</f>
        <v>Dirección General De Programación Y Operaciones Del Tesoro</v>
      </c>
      <c r="C3407" s="126">
        <v>42879</v>
      </c>
      <c r="D3407" s="126" t="s">
        <v>7779</v>
      </c>
      <c r="E3407" s="127" t="s">
        <v>3</v>
      </c>
      <c r="F3407" s="127">
        <v>1504501</v>
      </c>
      <c r="G3407" s="127"/>
      <c r="H3407" s="335" t="s">
        <v>7780</v>
      </c>
      <c r="I3407" s="128">
        <v>0</v>
      </c>
      <c r="J3407" s="128">
        <v>347.41</v>
      </c>
      <c r="K3407" s="129">
        <f t="shared" si="53"/>
        <v>347.41</v>
      </c>
      <c r="L3407" s="130" t="s">
        <v>1420</v>
      </c>
    </row>
    <row r="3408" spans="1:12" ht="33.75">
      <c r="A3408" s="334">
        <v>203</v>
      </c>
      <c r="B3408" s="125" t="str">
        <f>+VLOOKUP(A3408,'[1]LISTA FILTRADO'!$A$2:$B$620,2,FALSE)</f>
        <v>Autoridad De Supervisión Del Sistema Financiero</v>
      </c>
      <c r="C3408" s="126">
        <v>42879</v>
      </c>
      <c r="D3408" s="126" t="s">
        <v>7781</v>
      </c>
      <c r="E3408" s="127" t="s">
        <v>3</v>
      </c>
      <c r="F3408" s="127">
        <v>1504502</v>
      </c>
      <c r="G3408" s="127"/>
      <c r="H3408" s="335" t="s">
        <v>7782</v>
      </c>
      <c r="I3408" s="128">
        <v>0</v>
      </c>
      <c r="J3408" s="128">
        <v>40</v>
      </c>
      <c r="K3408" s="129">
        <f t="shared" si="53"/>
        <v>40</v>
      </c>
      <c r="L3408" s="130" t="s">
        <v>1420</v>
      </c>
    </row>
    <row r="3409" spans="1:12" ht="33.75">
      <c r="A3409" s="263" t="s">
        <v>626</v>
      </c>
      <c r="B3409" s="125" t="str">
        <f>+VLOOKUP(A3409,'[1]LISTA FILTRADO'!$A$2:$B$620,2,FALSE)</f>
        <v>Dirección General De Programación Y Operaciones Del Tesoro</v>
      </c>
      <c r="C3409" s="126">
        <v>42879</v>
      </c>
      <c r="D3409" s="126" t="s">
        <v>7783</v>
      </c>
      <c r="E3409" s="127" t="s">
        <v>3</v>
      </c>
      <c r="F3409" s="127">
        <v>1504503</v>
      </c>
      <c r="G3409" s="127"/>
      <c r="H3409" s="335" t="s">
        <v>7784</v>
      </c>
      <c r="I3409" s="128">
        <v>0</v>
      </c>
      <c r="J3409" s="128">
        <v>6063.46</v>
      </c>
      <c r="K3409" s="129">
        <f t="shared" si="53"/>
        <v>6063.46</v>
      </c>
      <c r="L3409" s="130" t="s">
        <v>1420</v>
      </c>
    </row>
    <row r="3410" spans="1:12" ht="33.75">
      <c r="A3410" s="263" t="s">
        <v>626</v>
      </c>
      <c r="B3410" s="125" t="str">
        <f>+VLOOKUP(A3410,'[1]LISTA FILTRADO'!$A$2:$B$620,2,FALSE)</f>
        <v>Dirección General De Programación Y Operaciones Del Tesoro</v>
      </c>
      <c r="C3410" s="126">
        <v>42879</v>
      </c>
      <c r="D3410" s="126" t="s">
        <v>7785</v>
      </c>
      <c r="E3410" s="127" t="s">
        <v>3</v>
      </c>
      <c r="F3410" s="127">
        <v>1504504</v>
      </c>
      <c r="G3410" s="127"/>
      <c r="H3410" s="335" t="s">
        <v>7786</v>
      </c>
      <c r="I3410" s="128">
        <v>0</v>
      </c>
      <c r="J3410" s="128">
        <v>6063.46</v>
      </c>
      <c r="K3410" s="129">
        <f t="shared" si="53"/>
        <v>6063.46</v>
      </c>
      <c r="L3410" s="130" t="s">
        <v>1420</v>
      </c>
    </row>
    <row r="3411" spans="1:12" ht="33.75">
      <c r="A3411" s="263" t="s">
        <v>626</v>
      </c>
      <c r="B3411" s="125" t="str">
        <f>+VLOOKUP(A3411,'[1]LISTA FILTRADO'!$A$2:$B$620,2,FALSE)</f>
        <v>Dirección General De Programación Y Operaciones Del Tesoro</v>
      </c>
      <c r="C3411" s="126">
        <v>42879</v>
      </c>
      <c r="D3411" s="126" t="s">
        <v>7787</v>
      </c>
      <c r="E3411" s="127" t="s">
        <v>3</v>
      </c>
      <c r="F3411" s="127">
        <v>1504505</v>
      </c>
      <c r="G3411" s="127"/>
      <c r="H3411" s="335" t="s">
        <v>7788</v>
      </c>
      <c r="I3411" s="128">
        <v>0</v>
      </c>
      <c r="J3411" s="128">
        <v>6063.46</v>
      </c>
      <c r="K3411" s="129">
        <f t="shared" si="53"/>
        <v>6063.46</v>
      </c>
      <c r="L3411" s="130" t="s">
        <v>1420</v>
      </c>
    </row>
    <row r="3412" spans="1:12" ht="33.75">
      <c r="A3412" s="263" t="s">
        <v>626</v>
      </c>
      <c r="B3412" s="125" t="str">
        <f>+VLOOKUP(A3412,'[1]LISTA FILTRADO'!$A$2:$B$620,2,FALSE)</f>
        <v>Dirección General De Programación Y Operaciones Del Tesoro</v>
      </c>
      <c r="C3412" s="126">
        <v>42879</v>
      </c>
      <c r="D3412" s="126" t="s">
        <v>7789</v>
      </c>
      <c r="E3412" s="127" t="s">
        <v>3</v>
      </c>
      <c r="F3412" s="127">
        <v>1504506</v>
      </c>
      <c r="G3412" s="127"/>
      <c r="H3412" s="335" t="s">
        <v>7790</v>
      </c>
      <c r="I3412" s="128">
        <v>0</v>
      </c>
      <c r="J3412" s="128">
        <v>2993.04</v>
      </c>
      <c r="K3412" s="129">
        <f t="shared" si="53"/>
        <v>2993.04</v>
      </c>
      <c r="L3412" s="130" t="s">
        <v>1420</v>
      </c>
    </row>
    <row r="3413" spans="1:12" ht="33.75">
      <c r="A3413" s="263" t="s">
        <v>626</v>
      </c>
      <c r="B3413" s="125" t="str">
        <f>+VLOOKUP(A3413,'[1]LISTA FILTRADO'!$A$2:$B$620,2,FALSE)</f>
        <v>Dirección General De Programación Y Operaciones Del Tesoro</v>
      </c>
      <c r="C3413" s="126">
        <v>42879</v>
      </c>
      <c r="D3413" s="126" t="s">
        <v>7791</v>
      </c>
      <c r="E3413" s="127" t="s">
        <v>3</v>
      </c>
      <c r="F3413" s="127">
        <v>1504507</v>
      </c>
      <c r="G3413" s="127"/>
      <c r="H3413" s="335" t="s">
        <v>7792</v>
      </c>
      <c r="I3413" s="128">
        <v>0</v>
      </c>
      <c r="J3413" s="128">
        <v>1696.12</v>
      </c>
      <c r="K3413" s="129">
        <f t="shared" si="53"/>
        <v>1696.12</v>
      </c>
      <c r="L3413" s="130" t="s">
        <v>1420</v>
      </c>
    </row>
    <row r="3414" spans="1:12" ht="33.75">
      <c r="A3414" s="263" t="s">
        <v>626</v>
      </c>
      <c r="B3414" s="125" t="str">
        <f>+VLOOKUP(A3414,'[1]LISTA FILTRADO'!$A$2:$B$620,2,FALSE)</f>
        <v>Dirección General De Programación Y Operaciones Del Tesoro</v>
      </c>
      <c r="C3414" s="126">
        <v>42879</v>
      </c>
      <c r="D3414" s="126" t="s">
        <v>7793</v>
      </c>
      <c r="E3414" s="127" t="s">
        <v>3</v>
      </c>
      <c r="F3414" s="127">
        <v>1504513</v>
      </c>
      <c r="G3414" s="127"/>
      <c r="H3414" s="335" t="s">
        <v>7794</v>
      </c>
      <c r="I3414" s="128">
        <v>0</v>
      </c>
      <c r="J3414" s="128">
        <v>5523.62</v>
      </c>
      <c r="K3414" s="129">
        <f t="shared" si="53"/>
        <v>5523.62</v>
      </c>
      <c r="L3414" s="130" t="s">
        <v>1420</v>
      </c>
    </row>
    <row r="3415" spans="1:12" ht="22.5">
      <c r="A3415" s="263">
        <v>526</v>
      </c>
      <c r="B3415" s="125" t="str">
        <f>+VLOOKUP(A3415,'[1]LISTA FILTRADO'!$A$2:$B$620,2,FALSE)</f>
        <v>Bolivia Tv</v>
      </c>
      <c r="C3415" s="126">
        <v>42879</v>
      </c>
      <c r="D3415" s="126" t="s">
        <v>7795</v>
      </c>
      <c r="E3415" s="127" t="s">
        <v>3</v>
      </c>
      <c r="F3415" s="127">
        <v>1504531</v>
      </c>
      <c r="G3415" s="127"/>
      <c r="H3415" s="335" t="s">
        <v>7226</v>
      </c>
      <c r="I3415" s="128">
        <v>0</v>
      </c>
      <c r="J3415" s="128">
        <v>769.67</v>
      </c>
      <c r="K3415" s="129">
        <f t="shared" si="53"/>
        <v>769.67</v>
      </c>
      <c r="L3415" s="130" t="s">
        <v>1420</v>
      </c>
    </row>
    <row r="3416" spans="1:12" ht="33.75">
      <c r="A3416" s="334">
        <v>344</v>
      </c>
      <c r="B3416" s="125" t="str">
        <f>+VLOOKUP(A3416,'[1]LISTA FILTRADO'!$A$2:$B$620,2,FALSE)</f>
        <v>Instituto Plurinacional De Estudio De Lenguas Y Culturas</v>
      </c>
      <c r="C3416" s="126">
        <v>42879</v>
      </c>
      <c r="D3416" s="126" t="s">
        <v>7796</v>
      </c>
      <c r="E3416" s="127" t="s">
        <v>3</v>
      </c>
      <c r="F3416" s="127">
        <v>1504546</v>
      </c>
      <c r="G3416" s="127"/>
      <c r="H3416" s="335" t="s">
        <v>7797</v>
      </c>
      <c r="I3416" s="128">
        <v>0</v>
      </c>
      <c r="J3416" s="128">
        <v>1442.48</v>
      </c>
      <c r="K3416" s="129">
        <f t="shared" si="53"/>
        <v>1442.48</v>
      </c>
      <c r="L3416" s="130" t="s">
        <v>1420</v>
      </c>
    </row>
    <row r="3417" spans="1:12" ht="22.5">
      <c r="A3417" s="263">
        <v>292</v>
      </c>
      <c r="B3417" s="125" t="str">
        <f>+VLOOKUP(A3417,'[1]LISTA FILTRADO'!$A$2:$B$620,2,FALSE)</f>
        <v>Vías Bolivia</v>
      </c>
      <c r="C3417" s="126">
        <v>42879</v>
      </c>
      <c r="D3417" s="126" t="s">
        <v>7798</v>
      </c>
      <c r="E3417" s="127" t="s">
        <v>3</v>
      </c>
      <c r="F3417" s="127">
        <v>1504557</v>
      </c>
      <c r="G3417" s="127"/>
      <c r="H3417" s="335" t="s">
        <v>7799</v>
      </c>
      <c r="I3417" s="128">
        <v>0</v>
      </c>
      <c r="J3417" s="128">
        <v>10</v>
      </c>
      <c r="K3417" s="129">
        <f t="shared" si="53"/>
        <v>10</v>
      </c>
      <c r="L3417" s="130" t="s">
        <v>1420</v>
      </c>
    </row>
    <row r="3418" spans="1:12" ht="33.75">
      <c r="A3418" s="263">
        <v>201</v>
      </c>
      <c r="B3418" s="125" t="str">
        <f>+VLOOKUP(A3418,'[1]LISTA FILTRADO'!$A$2:$B$620,2,FALSE)</f>
        <v>Agencia Para El Des. De Las Macroreg. Y Zonas Fronterizas</v>
      </c>
      <c r="C3418" s="126">
        <v>42879</v>
      </c>
      <c r="D3418" s="126" t="s">
        <v>7800</v>
      </c>
      <c r="E3418" s="127" t="s">
        <v>3</v>
      </c>
      <c r="F3418" s="127">
        <v>1504572</v>
      </c>
      <c r="G3418" s="127"/>
      <c r="H3418" s="335" t="s">
        <v>7801</v>
      </c>
      <c r="I3418" s="128">
        <v>0</v>
      </c>
      <c r="J3418" s="128">
        <v>2379</v>
      </c>
      <c r="K3418" s="129">
        <f t="shared" si="53"/>
        <v>2379</v>
      </c>
      <c r="L3418" s="130" t="s">
        <v>1420</v>
      </c>
    </row>
    <row r="3419" spans="1:12" ht="33.75">
      <c r="A3419" s="334">
        <v>201</v>
      </c>
      <c r="B3419" s="125" t="str">
        <f>+VLOOKUP(A3419,'[1]LISTA FILTRADO'!$A$2:$B$620,2,FALSE)</f>
        <v>Agencia Para El Des. De Las Macroreg. Y Zonas Fronterizas</v>
      </c>
      <c r="C3419" s="126">
        <v>42879</v>
      </c>
      <c r="D3419" s="126" t="s">
        <v>7802</v>
      </c>
      <c r="E3419" s="127" t="s">
        <v>3</v>
      </c>
      <c r="F3419" s="127">
        <v>1504575</v>
      </c>
      <c r="G3419" s="127"/>
      <c r="H3419" s="335" t="s">
        <v>7801</v>
      </c>
      <c r="I3419" s="128">
        <v>0</v>
      </c>
      <c r="J3419" s="128">
        <v>1285</v>
      </c>
      <c r="K3419" s="129">
        <f t="shared" si="53"/>
        <v>1285</v>
      </c>
      <c r="L3419" s="130" t="s">
        <v>1420</v>
      </c>
    </row>
    <row r="3420" spans="1:12" ht="33.75">
      <c r="A3420" s="263">
        <v>130</v>
      </c>
      <c r="B3420" s="125" t="str">
        <f>+VLOOKUP(A3420,'[1]LISTA FILTRADO'!$A$2:$B$620,2,FALSE)</f>
        <v>Fondo De Financiamiento Para La Minería</v>
      </c>
      <c r="C3420" s="126">
        <v>42880</v>
      </c>
      <c r="D3420" s="126" t="s">
        <v>7803</v>
      </c>
      <c r="E3420" s="127" t="s">
        <v>3</v>
      </c>
      <c r="F3420" s="127">
        <v>1504804</v>
      </c>
      <c r="G3420" s="127"/>
      <c r="H3420" s="335" t="s">
        <v>7804</v>
      </c>
      <c r="I3420" s="128">
        <v>0</v>
      </c>
      <c r="J3420" s="128">
        <v>155301.62</v>
      </c>
      <c r="K3420" s="129">
        <f t="shared" si="53"/>
        <v>155301.62</v>
      </c>
      <c r="L3420" s="130" t="s">
        <v>1420</v>
      </c>
    </row>
    <row r="3421" spans="1:12" ht="33.75">
      <c r="A3421" s="263">
        <v>130</v>
      </c>
      <c r="B3421" s="125" t="str">
        <f>+VLOOKUP(A3421,'[1]LISTA FILTRADO'!$A$2:$B$620,2,FALSE)</f>
        <v>Fondo De Financiamiento Para La Minería</v>
      </c>
      <c r="C3421" s="126">
        <v>42880</v>
      </c>
      <c r="D3421" s="126" t="s">
        <v>7805</v>
      </c>
      <c r="E3421" s="127" t="s">
        <v>3</v>
      </c>
      <c r="F3421" s="127">
        <v>1504805</v>
      </c>
      <c r="G3421" s="127"/>
      <c r="H3421" s="335" t="s">
        <v>7806</v>
      </c>
      <c r="I3421" s="128">
        <v>0</v>
      </c>
      <c r="J3421" s="128">
        <v>688336.35</v>
      </c>
      <c r="K3421" s="129">
        <f t="shared" si="53"/>
        <v>688336.35</v>
      </c>
      <c r="L3421" s="130" t="s">
        <v>1420</v>
      </c>
    </row>
    <row r="3422" spans="1:12" ht="33.75">
      <c r="A3422" s="263" t="s">
        <v>626</v>
      </c>
      <c r="B3422" s="125" t="str">
        <f>+VLOOKUP(A3422,'[1]LISTA FILTRADO'!$A$2:$B$620,2,FALSE)</f>
        <v>Dirección General De Programación Y Operaciones Del Tesoro</v>
      </c>
      <c r="C3422" s="126">
        <v>42880</v>
      </c>
      <c r="D3422" s="126" t="s">
        <v>7807</v>
      </c>
      <c r="E3422" s="127" t="s">
        <v>3</v>
      </c>
      <c r="F3422" s="127">
        <v>1504731</v>
      </c>
      <c r="G3422" s="127"/>
      <c r="H3422" s="335" t="s">
        <v>7808</v>
      </c>
      <c r="I3422" s="128">
        <v>0</v>
      </c>
      <c r="J3422" s="128">
        <v>819.48</v>
      </c>
      <c r="K3422" s="129">
        <f t="shared" si="53"/>
        <v>819.48</v>
      </c>
      <c r="L3422" s="130" t="s">
        <v>1420</v>
      </c>
    </row>
    <row r="3423" spans="1:12" ht="33.75">
      <c r="A3423" s="263" t="s">
        <v>626</v>
      </c>
      <c r="B3423" s="125" t="str">
        <f>+VLOOKUP(A3423,'[1]LISTA FILTRADO'!$A$2:$B$620,2,FALSE)</f>
        <v>Dirección General De Programación Y Operaciones Del Tesoro</v>
      </c>
      <c r="C3423" s="126">
        <v>42880</v>
      </c>
      <c r="D3423" s="126" t="s">
        <v>7809</v>
      </c>
      <c r="E3423" s="127" t="s">
        <v>3</v>
      </c>
      <c r="F3423" s="127">
        <v>1504748</v>
      </c>
      <c r="G3423" s="127"/>
      <c r="H3423" s="335" t="s">
        <v>7810</v>
      </c>
      <c r="I3423" s="128">
        <v>0</v>
      </c>
      <c r="J3423" s="128">
        <v>550</v>
      </c>
      <c r="K3423" s="129">
        <f t="shared" si="53"/>
        <v>550</v>
      </c>
      <c r="L3423" s="130" t="s">
        <v>1420</v>
      </c>
    </row>
    <row r="3424" spans="1:12" ht="33.75">
      <c r="A3424" s="263" t="s">
        <v>626</v>
      </c>
      <c r="B3424" s="125" t="str">
        <f>+VLOOKUP(A3424,'[1]LISTA FILTRADO'!$A$2:$B$620,2,FALSE)</f>
        <v>Dirección General De Programación Y Operaciones Del Tesoro</v>
      </c>
      <c r="C3424" s="126">
        <v>42880</v>
      </c>
      <c r="D3424" s="126" t="s">
        <v>7811</v>
      </c>
      <c r="E3424" s="127" t="s">
        <v>3</v>
      </c>
      <c r="F3424" s="127">
        <v>1504781</v>
      </c>
      <c r="G3424" s="127"/>
      <c r="H3424" s="335" t="s">
        <v>7812</v>
      </c>
      <c r="I3424" s="128">
        <v>0</v>
      </c>
      <c r="J3424" s="128">
        <v>2738.52</v>
      </c>
      <c r="K3424" s="129">
        <f t="shared" si="53"/>
        <v>2738.52</v>
      </c>
      <c r="L3424" s="130" t="s">
        <v>1420</v>
      </c>
    </row>
    <row r="3425" spans="1:12" ht="22.5">
      <c r="A3425" s="263">
        <v>16</v>
      </c>
      <c r="B3425" s="125" t="str">
        <f>+VLOOKUP(A3425,'[1]LISTA FILTRADO'!$A$2:$B$620,2,FALSE)</f>
        <v>Ministerio De Educación</v>
      </c>
      <c r="C3425" s="126">
        <v>42880</v>
      </c>
      <c r="D3425" s="126" t="s">
        <v>7813</v>
      </c>
      <c r="E3425" s="127" t="s">
        <v>3</v>
      </c>
      <c r="F3425" s="127">
        <v>1504783</v>
      </c>
      <c r="G3425" s="127"/>
      <c r="H3425" s="335" t="s">
        <v>7814</v>
      </c>
      <c r="I3425" s="128">
        <v>0</v>
      </c>
      <c r="J3425" s="128">
        <v>2250</v>
      </c>
      <c r="K3425" s="129">
        <f t="shared" si="53"/>
        <v>2250</v>
      </c>
      <c r="L3425" s="130" t="s">
        <v>1420</v>
      </c>
    </row>
    <row r="3426" spans="1:12" ht="33.75">
      <c r="A3426" s="263">
        <v>513</v>
      </c>
      <c r="B3426" s="125" t="str">
        <f>+VLOOKUP(A3426,'[1]LISTA FILTRADO'!$A$2:$B$620,2,FALSE)</f>
        <v>Yacimientos Petrolíferos Fiscales Bolivianos</v>
      </c>
      <c r="C3426" s="126">
        <v>42880</v>
      </c>
      <c r="D3426" s="126" t="s">
        <v>7815</v>
      </c>
      <c r="E3426" s="127" t="s">
        <v>3</v>
      </c>
      <c r="F3426" s="127">
        <v>1504830</v>
      </c>
      <c r="G3426" s="127"/>
      <c r="H3426" s="335" t="s">
        <v>7816</v>
      </c>
      <c r="I3426" s="128">
        <v>0</v>
      </c>
      <c r="J3426" s="128">
        <v>206.41</v>
      </c>
      <c r="K3426" s="129">
        <f t="shared" si="53"/>
        <v>206.41</v>
      </c>
      <c r="L3426" s="130" t="s">
        <v>1420</v>
      </c>
    </row>
    <row r="3427" spans="1:12" ht="22.5">
      <c r="A3427" s="263">
        <v>203</v>
      </c>
      <c r="B3427" s="125" t="str">
        <f>+VLOOKUP(A3427,'[1]LISTA FILTRADO'!$A$2:$B$620,2,FALSE)</f>
        <v>Autoridad De Supervisión Del Sistema Financiero</v>
      </c>
      <c r="C3427" s="126">
        <v>42880</v>
      </c>
      <c r="D3427" s="126" t="s">
        <v>7817</v>
      </c>
      <c r="E3427" s="127" t="s">
        <v>3</v>
      </c>
      <c r="F3427" s="127">
        <v>1504849</v>
      </c>
      <c r="G3427" s="127"/>
      <c r="H3427" s="335" t="s">
        <v>7818</v>
      </c>
      <c r="I3427" s="128">
        <v>0</v>
      </c>
      <c r="J3427" s="128">
        <v>5</v>
      </c>
      <c r="K3427" s="129">
        <f t="shared" si="53"/>
        <v>5</v>
      </c>
      <c r="L3427" s="130" t="s">
        <v>1420</v>
      </c>
    </row>
    <row r="3428" spans="1:12" ht="33.75">
      <c r="A3428" s="263" t="s">
        <v>626</v>
      </c>
      <c r="B3428" s="125" t="str">
        <f>+VLOOKUP(A3428,'[1]LISTA FILTRADO'!$A$2:$B$620,2,FALSE)</f>
        <v>Dirección General De Programación Y Operaciones Del Tesoro</v>
      </c>
      <c r="C3428" s="126">
        <v>42880</v>
      </c>
      <c r="D3428" s="126" t="s">
        <v>7819</v>
      </c>
      <c r="E3428" s="127" t="s">
        <v>3</v>
      </c>
      <c r="F3428" s="127">
        <v>1504860</v>
      </c>
      <c r="G3428" s="127"/>
      <c r="H3428" s="335" t="s">
        <v>6709</v>
      </c>
      <c r="I3428" s="128">
        <v>0</v>
      </c>
      <c r="J3428" s="128">
        <v>312.48</v>
      </c>
      <c r="K3428" s="129">
        <f t="shared" si="53"/>
        <v>312.48</v>
      </c>
      <c r="L3428" s="130" t="s">
        <v>1420</v>
      </c>
    </row>
    <row r="3429" spans="1:12" ht="33.75">
      <c r="A3429" s="263" t="s">
        <v>626</v>
      </c>
      <c r="B3429" s="125" t="str">
        <f>+VLOOKUP(A3429,'[1]LISTA FILTRADO'!$A$2:$B$620,2,FALSE)</f>
        <v>Dirección General De Programación Y Operaciones Del Tesoro</v>
      </c>
      <c r="C3429" s="126">
        <v>42880</v>
      </c>
      <c r="D3429" s="126" t="s">
        <v>7820</v>
      </c>
      <c r="E3429" s="127" t="s">
        <v>3</v>
      </c>
      <c r="F3429" s="127">
        <v>1504863</v>
      </c>
      <c r="G3429" s="127"/>
      <c r="H3429" s="335" t="s">
        <v>7821</v>
      </c>
      <c r="I3429" s="128">
        <v>0</v>
      </c>
      <c r="J3429" s="128">
        <v>20</v>
      </c>
      <c r="K3429" s="129">
        <f t="shared" si="53"/>
        <v>20</v>
      </c>
      <c r="L3429" s="130" t="s">
        <v>1420</v>
      </c>
    </row>
    <row r="3430" spans="1:12" ht="33.75">
      <c r="A3430" s="263" t="s">
        <v>626</v>
      </c>
      <c r="B3430" s="125" t="str">
        <f>+VLOOKUP(A3430,'[1]LISTA FILTRADO'!$A$2:$B$620,2,FALSE)</f>
        <v>Dirección General De Programación Y Operaciones Del Tesoro</v>
      </c>
      <c r="C3430" s="126">
        <v>42880</v>
      </c>
      <c r="D3430" s="126" t="s">
        <v>7822</v>
      </c>
      <c r="E3430" s="127" t="s">
        <v>3</v>
      </c>
      <c r="F3430" s="127">
        <v>1504883</v>
      </c>
      <c r="G3430" s="127"/>
      <c r="H3430" s="335" t="s">
        <v>7823</v>
      </c>
      <c r="I3430" s="128">
        <v>0</v>
      </c>
      <c r="J3430" s="128">
        <v>10428.5</v>
      </c>
      <c r="K3430" s="129">
        <f t="shared" si="53"/>
        <v>10428.5</v>
      </c>
      <c r="L3430" s="130" t="s">
        <v>1420</v>
      </c>
    </row>
    <row r="3431" spans="1:12" ht="22.5">
      <c r="A3431" s="263">
        <v>20</v>
      </c>
      <c r="B3431" s="125" t="str">
        <f>+VLOOKUP(A3431,'[1]LISTA FILTRADO'!$A$2:$B$620,2,FALSE)</f>
        <v>Ministerio De Defensa</v>
      </c>
      <c r="C3431" s="126">
        <v>42880</v>
      </c>
      <c r="D3431" s="126" t="s">
        <v>7824</v>
      </c>
      <c r="E3431" s="127" t="s">
        <v>3</v>
      </c>
      <c r="F3431" s="127">
        <v>1504886</v>
      </c>
      <c r="G3431" s="127"/>
      <c r="H3431" s="335" t="s">
        <v>7825</v>
      </c>
      <c r="I3431" s="128">
        <v>0</v>
      </c>
      <c r="J3431" s="128">
        <v>3.2</v>
      </c>
      <c r="K3431" s="129">
        <f t="shared" si="53"/>
        <v>3.2</v>
      </c>
      <c r="L3431" s="130" t="s">
        <v>1420</v>
      </c>
    </row>
    <row r="3432" spans="1:12" ht="22.5">
      <c r="A3432" s="263">
        <v>20</v>
      </c>
      <c r="B3432" s="125" t="str">
        <f>+VLOOKUP(A3432,'[1]LISTA FILTRADO'!$A$2:$B$620,2,FALSE)</f>
        <v>Ministerio De Defensa</v>
      </c>
      <c r="C3432" s="126">
        <v>42880</v>
      </c>
      <c r="D3432" s="126" t="s">
        <v>7826</v>
      </c>
      <c r="E3432" s="127" t="s">
        <v>3</v>
      </c>
      <c r="F3432" s="127">
        <v>1504887</v>
      </c>
      <c r="G3432" s="127"/>
      <c r="H3432" s="335" t="s">
        <v>7827</v>
      </c>
      <c r="I3432" s="128">
        <v>0</v>
      </c>
      <c r="J3432" s="128">
        <v>382</v>
      </c>
      <c r="K3432" s="129">
        <f t="shared" si="53"/>
        <v>382</v>
      </c>
      <c r="L3432" s="130" t="s">
        <v>1420</v>
      </c>
    </row>
    <row r="3433" spans="1:12" ht="22.5">
      <c r="A3433" s="263">
        <v>20</v>
      </c>
      <c r="B3433" s="125" t="str">
        <f>+VLOOKUP(A3433,'[1]LISTA FILTRADO'!$A$2:$B$620,2,FALSE)</f>
        <v>Ministerio De Defensa</v>
      </c>
      <c r="C3433" s="126">
        <v>42880</v>
      </c>
      <c r="D3433" s="126" t="s">
        <v>7828</v>
      </c>
      <c r="E3433" s="127" t="s">
        <v>3</v>
      </c>
      <c r="F3433" s="127">
        <v>1504888</v>
      </c>
      <c r="G3433" s="127"/>
      <c r="H3433" s="335" t="s">
        <v>7825</v>
      </c>
      <c r="I3433" s="128">
        <v>0</v>
      </c>
      <c r="J3433" s="128">
        <v>110.59</v>
      </c>
      <c r="K3433" s="129">
        <f t="shared" si="53"/>
        <v>110.59</v>
      </c>
      <c r="L3433" s="130" t="s">
        <v>1420</v>
      </c>
    </row>
    <row r="3434" spans="1:12" ht="22.5">
      <c r="A3434" s="263">
        <v>20</v>
      </c>
      <c r="B3434" s="125" t="str">
        <f>+VLOOKUP(A3434,'[1]LISTA FILTRADO'!$A$2:$B$620,2,FALSE)</f>
        <v>Ministerio De Defensa</v>
      </c>
      <c r="C3434" s="126">
        <v>42880</v>
      </c>
      <c r="D3434" s="126" t="s">
        <v>7829</v>
      </c>
      <c r="E3434" s="127" t="s">
        <v>3</v>
      </c>
      <c r="F3434" s="127">
        <v>1504889</v>
      </c>
      <c r="G3434" s="127"/>
      <c r="H3434" s="335" t="s">
        <v>7827</v>
      </c>
      <c r="I3434" s="128">
        <v>0</v>
      </c>
      <c r="J3434" s="128">
        <v>40.700000000000003</v>
      </c>
      <c r="K3434" s="129">
        <f t="shared" si="53"/>
        <v>40.700000000000003</v>
      </c>
      <c r="L3434" s="130" t="s">
        <v>1420</v>
      </c>
    </row>
    <row r="3435" spans="1:12" ht="33.75">
      <c r="A3435" s="263" t="s">
        <v>626</v>
      </c>
      <c r="B3435" s="125" t="str">
        <f>+VLOOKUP(A3435,'[1]LISTA FILTRADO'!$A$2:$B$620,2,FALSE)</f>
        <v>Dirección General De Programación Y Operaciones Del Tesoro</v>
      </c>
      <c r="C3435" s="126">
        <v>42880</v>
      </c>
      <c r="D3435" s="126" t="s">
        <v>7830</v>
      </c>
      <c r="E3435" s="127" t="s">
        <v>3</v>
      </c>
      <c r="F3435" s="127">
        <v>1504930</v>
      </c>
      <c r="G3435" s="127"/>
      <c r="H3435" s="335" t="s">
        <v>7831</v>
      </c>
      <c r="I3435" s="128">
        <v>0</v>
      </c>
      <c r="J3435" s="128">
        <v>570</v>
      </c>
      <c r="K3435" s="129">
        <f t="shared" si="53"/>
        <v>570</v>
      </c>
      <c r="L3435" s="130" t="s">
        <v>1420</v>
      </c>
    </row>
    <row r="3436" spans="1:12" ht="22.5">
      <c r="A3436" s="334">
        <v>590</v>
      </c>
      <c r="B3436" s="125" t="str">
        <f>+VLOOKUP(A3436,'[1]LISTA FILTRADO'!$A$2:$B$620,2,FALSE)</f>
        <v>Empresa Pública "Quipus"</v>
      </c>
      <c r="C3436" s="126">
        <v>42880</v>
      </c>
      <c r="D3436" s="126" t="s">
        <v>7832</v>
      </c>
      <c r="E3436" s="127" t="s">
        <v>3</v>
      </c>
      <c r="F3436" s="127">
        <v>1504940</v>
      </c>
      <c r="G3436" s="127"/>
      <c r="H3436" s="335" t="s">
        <v>7833</v>
      </c>
      <c r="I3436" s="128">
        <v>0</v>
      </c>
      <c r="J3436" s="128">
        <v>2262.9</v>
      </c>
      <c r="K3436" s="129">
        <f t="shared" si="53"/>
        <v>2262.9</v>
      </c>
      <c r="L3436" s="130" t="s">
        <v>1420</v>
      </c>
    </row>
    <row r="3437" spans="1:12" ht="33.75">
      <c r="A3437" s="334">
        <v>586</v>
      </c>
      <c r="B3437" s="125" t="str">
        <f>+VLOOKUP(A3437,'[1]LISTA FILTRADO'!$A$2:$B$620,2,FALSE)</f>
        <v>Empresa Azucarera San Buenaventura</v>
      </c>
      <c r="C3437" s="126">
        <v>42880</v>
      </c>
      <c r="D3437" s="126" t="s">
        <v>7834</v>
      </c>
      <c r="E3437" s="127" t="s">
        <v>3</v>
      </c>
      <c r="F3437" s="127">
        <v>1504965</v>
      </c>
      <c r="G3437" s="127"/>
      <c r="H3437" s="335" t="s">
        <v>7835</v>
      </c>
      <c r="I3437" s="128">
        <v>0</v>
      </c>
      <c r="J3437" s="128">
        <v>3746.8</v>
      </c>
      <c r="K3437" s="129">
        <f t="shared" si="53"/>
        <v>3746.8</v>
      </c>
      <c r="L3437" s="130" t="s">
        <v>1420</v>
      </c>
    </row>
    <row r="3438" spans="1:12" ht="33.75">
      <c r="A3438" s="334" t="s">
        <v>626</v>
      </c>
      <c r="B3438" s="125" t="str">
        <f>+VLOOKUP(A3438,'[1]LISTA FILTRADO'!$A$2:$B$620,2,FALSE)</f>
        <v>Dirección General De Programación Y Operaciones Del Tesoro</v>
      </c>
      <c r="C3438" s="126">
        <v>42881</v>
      </c>
      <c r="D3438" s="126" t="s">
        <v>7836</v>
      </c>
      <c r="E3438" s="127" t="s">
        <v>3</v>
      </c>
      <c r="F3438" s="127">
        <v>1505173</v>
      </c>
      <c r="G3438" s="127"/>
      <c r="H3438" s="335" t="s">
        <v>7837</v>
      </c>
      <c r="I3438" s="128">
        <v>0</v>
      </c>
      <c r="J3438" s="128">
        <v>520.48</v>
      </c>
      <c r="K3438" s="129">
        <f t="shared" si="53"/>
        <v>520.48</v>
      </c>
      <c r="L3438" s="130" t="s">
        <v>1420</v>
      </c>
    </row>
    <row r="3439" spans="1:12" ht="22.5">
      <c r="A3439" s="334">
        <v>578</v>
      </c>
      <c r="B3439" s="125" t="str">
        <f>+VLOOKUP(A3439,'[1]LISTA FILTRADO'!$A$2:$B$620,2,FALSE)</f>
        <v>Boliviana De Aviación</v>
      </c>
      <c r="C3439" s="126">
        <v>42881</v>
      </c>
      <c r="D3439" s="126" t="s">
        <v>7838</v>
      </c>
      <c r="E3439" s="127" t="s">
        <v>3</v>
      </c>
      <c r="F3439" s="127">
        <v>1505212</v>
      </c>
      <c r="G3439" s="127"/>
      <c r="H3439" s="335" t="s">
        <v>7839</v>
      </c>
      <c r="I3439" s="128">
        <v>0</v>
      </c>
      <c r="J3439" s="219">
        <v>10</v>
      </c>
      <c r="K3439" s="129">
        <f t="shared" si="53"/>
        <v>10</v>
      </c>
      <c r="L3439" s="130" t="s">
        <v>4099</v>
      </c>
    </row>
    <row r="3440" spans="1:12" ht="33.75">
      <c r="A3440" s="263">
        <v>16</v>
      </c>
      <c r="B3440" s="125" t="str">
        <f>+VLOOKUP(A3440,'[1]LISTA FILTRADO'!$A$2:$B$620,2,FALSE)</f>
        <v>Ministerio De Educación</v>
      </c>
      <c r="C3440" s="126">
        <v>42881</v>
      </c>
      <c r="D3440" s="126" t="s">
        <v>7840</v>
      </c>
      <c r="E3440" s="127" t="s">
        <v>3</v>
      </c>
      <c r="F3440" s="127">
        <v>1505130</v>
      </c>
      <c r="G3440" s="127"/>
      <c r="H3440" s="335" t="s">
        <v>7841</v>
      </c>
      <c r="I3440" s="128">
        <v>0</v>
      </c>
      <c r="J3440" s="219">
        <v>903.48</v>
      </c>
      <c r="K3440" s="129">
        <f t="shared" si="53"/>
        <v>903.48</v>
      </c>
      <c r="L3440" s="130" t="s">
        <v>4099</v>
      </c>
    </row>
    <row r="3441" spans="1:12" ht="33.75">
      <c r="A3441" s="263" t="s">
        <v>626</v>
      </c>
      <c r="B3441" s="125" t="str">
        <f>+VLOOKUP(A3441,'[1]LISTA FILTRADO'!$A$2:$B$620,2,FALSE)</f>
        <v>Dirección General De Programación Y Operaciones Del Tesoro</v>
      </c>
      <c r="C3441" s="126">
        <v>42881</v>
      </c>
      <c r="D3441" s="126" t="s">
        <v>7842</v>
      </c>
      <c r="E3441" s="127" t="s">
        <v>3</v>
      </c>
      <c r="F3441" s="127">
        <v>1505140</v>
      </c>
      <c r="G3441" s="127"/>
      <c r="H3441" s="335" t="s">
        <v>7843</v>
      </c>
      <c r="I3441" s="128">
        <v>0</v>
      </c>
      <c r="J3441" s="128">
        <v>70</v>
      </c>
      <c r="K3441" s="129">
        <f t="shared" si="53"/>
        <v>70</v>
      </c>
      <c r="L3441" s="130" t="s">
        <v>1420</v>
      </c>
    </row>
    <row r="3442" spans="1:12" ht="22.5">
      <c r="A3442" s="263">
        <v>35</v>
      </c>
      <c r="B3442" s="125" t="str">
        <f>+VLOOKUP(A3442,'[1]LISTA FILTRADO'!$A$2:$B$620,2,FALSE)</f>
        <v>Ministerio De Economía Y Finanzas Públicas</v>
      </c>
      <c r="C3442" s="126">
        <v>42881</v>
      </c>
      <c r="D3442" s="126" t="s">
        <v>7844</v>
      </c>
      <c r="E3442" s="127" t="s">
        <v>3</v>
      </c>
      <c r="F3442" s="127">
        <v>1505200</v>
      </c>
      <c r="G3442" s="127"/>
      <c r="H3442" s="335" t="s">
        <v>7845</v>
      </c>
      <c r="I3442" s="128">
        <v>0</v>
      </c>
      <c r="J3442" s="128">
        <v>30</v>
      </c>
      <c r="K3442" s="129">
        <f t="shared" si="53"/>
        <v>30</v>
      </c>
      <c r="L3442" s="130" t="s">
        <v>1420</v>
      </c>
    </row>
    <row r="3443" spans="1:12" ht="33.75">
      <c r="A3443" s="263" t="s">
        <v>626</v>
      </c>
      <c r="B3443" s="125" t="str">
        <f>+VLOOKUP(A3443,'[1]LISTA FILTRADO'!$A$2:$B$620,2,FALSE)</f>
        <v>Dirección General De Programación Y Operaciones Del Tesoro</v>
      </c>
      <c r="C3443" s="126">
        <v>42881</v>
      </c>
      <c r="D3443" s="126" t="s">
        <v>7846</v>
      </c>
      <c r="E3443" s="127" t="s">
        <v>3</v>
      </c>
      <c r="F3443" s="127">
        <v>1505201</v>
      </c>
      <c r="G3443" s="127"/>
      <c r="H3443" s="335" t="s">
        <v>7847</v>
      </c>
      <c r="I3443" s="128">
        <v>0</v>
      </c>
      <c r="J3443" s="128">
        <v>2823.53</v>
      </c>
      <c r="K3443" s="129">
        <f t="shared" si="53"/>
        <v>2823.53</v>
      </c>
      <c r="L3443" s="130" t="s">
        <v>1420</v>
      </c>
    </row>
    <row r="3444" spans="1:12" ht="22.5">
      <c r="A3444" s="263">
        <v>16</v>
      </c>
      <c r="B3444" s="125" t="str">
        <f>+VLOOKUP(A3444,'[1]LISTA FILTRADO'!$A$2:$B$620,2,FALSE)</f>
        <v>Ministerio De Educación</v>
      </c>
      <c r="C3444" s="126">
        <v>42881</v>
      </c>
      <c r="D3444" s="126" t="s">
        <v>7848</v>
      </c>
      <c r="E3444" s="127" t="s">
        <v>3</v>
      </c>
      <c r="F3444" s="127">
        <v>1505206</v>
      </c>
      <c r="G3444" s="127"/>
      <c r="H3444" s="335" t="s">
        <v>7849</v>
      </c>
      <c r="I3444" s="128">
        <v>0</v>
      </c>
      <c r="J3444" s="128">
        <v>1408.3</v>
      </c>
      <c r="K3444" s="129">
        <f t="shared" si="53"/>
        <v>1408.3</v>
      </c>
      <c r="L3444" s="130" t="s">
        <v>1420</v>
      </c>
    </row>
    <row r="3445" spans="1:12" ht="33.75">
      <c r="A3445" s="263" t="s">
        <v>626</v>
      </c>
      <c r="B3445" s="125" t="str">
        <f>+VLOOKUP(A3445,'[1]LISTA FILTRADO'!$A$2:$B$620,2,FALSE)</f>
        <v>Dirección General De Programación Y Operaciones Del Tesoro</v>
      </c>
      <c r="C3445" s="126">
        <v>42881</v>
      </c>
      <c r="D3445" s="126" t="s">
        <v>7850</v>
      </c>
      <c r="E3445" s="127" t="s">
        <v>3</v>
      </c>
      <c r="F3445" s="127">
        <v>1505208</v>
      </c>
      <c r="G3445" s="127"/>
      <c r="H3445" s="335" t="s">
        <v>7851</v>
      </c>
      <c r="I3445" s="128">
        <v>0</v>
      </c>
      <c r="J3445" s="128">
        <v>217</v>
      </c>
      <c r="K3445" s="129">
        <f t="shared" si="53"/>
        <v>217</v>
      </c>
      <c r="L3445" s="130" t="s">
        <v>1420</v>
      </c>
    </row>
    <row r="3446" spans="1:12" ht="33.75">
      <c r="A3446" s="263" t="s">
        <v>626</v>
      </c>
      <c r="B3446" s="125" t="str">
        <f>+VLOOKUP(A3446,'[1]LISTA FILTRADO'!$A$2:$B$620,2,FALSE)</f>
        <v>Dirección General De Programación Y Operaciones Del Tesoro</v>
      </c>
      <c r="C3446" s="126">
        <v>42881</v>
      </c>
      <c r="D3446" s="126" t="s">
        <v>7852</v>
      </c>
      <c r="E3446" s="127" t="s">
        <v>3</v>
      </c>
      <c r="F3446" s="127">
        <v>1505214</v>
      </c>
      <c r="G3446" s="127"/>
      <c r="H3446" s="335" t="s">
        <v>7853</v>
      </c>
      <c r="I3446" s="128">
        <v>0</v>
      </c>
      <c r="J3446" s="128">
        <v>7882.44</v>
      </c>
      <c r="K3446" s="129">
        <f t="shared" si="53"/>
        <v>7882.44</v>
      </c>
      <c r="L3446" s="130" t="s">
        <v>1420</v>
      </c>
    </row>
    <row r="3447" spans="1:12" ht="33.75">
      <c r="A3447" s="263" t="s">
        <v>626</v>
      </c>
      <c r="B3447" s="125" t="str">
        <f>+VLOOKUP(A3447,'[1]LISTA FILTRADO'!$A$2:$B$620,2,FALSE)</f>
        <v>Dirección General De Programación Y Operaciones Del Tesoro</v>
      </c>
      <c r="C3447" s="126">
        <v>42881</v>
      </c>
      <c r="D3447" s="126" t="s">
        <v>7854</v>
      </c>
      <c r="E3447" s="127" t="s">
        <v>3</v>
      </c>
      <c r="F3447" s="127">
        <v>1505223</v>
      </c>
      <c r="G3447" s="127"/>
      <c r="H3447" s="335" t="s">
        <v>7855</v>
      </c>
      <c r="I3447" s="128">
        <v>0</v>
      </c>
      <c r="J3447" s="128">
        <v>570</v>
      </c>
      <c r="K3447" s="129">
        <f t="shared" si="53"/>
        <v>570</v>
      </c>
      <c r="L3447" s="130" t="s">
        <v>1420</v>
      </c>
    </row>
    <row r="3448" spans="1:12" ht="22.5">
      <c r="A3448" s="263">
        <v>290</v>
      </c>
      <c r="B3448" s="125" t="str">
        <f>+VLOOKUP(A3448,'[1]LISTA FILTRADO'!$A$2:$B$620,2,FALSE)</f>
        <v>Servicio De Impuestos Nacionales</v>
      </c>
      <c r="C3448" s="126">
        <v>42881</v>
      </c>
      <c r="D3448" s="126" t="s">
        <v>7856</v>
      </c>
      <c r="E3448" s="127" t="s">
        <v>3</v>
      </c>
      <c r="F3448" s="127">
        <v>1505261</v>
      </c>
      <c r="G3448" s="127"/>
      <c r="H3448" s="335" t="s">
        <v>7857</v>
      </c>
      <c r="I3448" s="128">
        <v>0</v>
      </c>
      <c r="J3448" s="128">
        <v>30</v>
      </c>
      <c r="K3448" s="129">
        <f t="shared" si="53"/>
        <v>30</v>
      </c>
      <c r="L3448" s="130" t="s">
        <v>1420</v>
      </c>
    </row>
    <row r="3449" spans="1:12" ht="33.75">
      <c r="A3449" s="263" t="s">
        <v>626</v>
      </c>
      <c r="B3449" s="125" t="str">
        <f>+VLOOKUP(A3449,'[1]LISTA FILTRADO'!$A$2:$B$620,2,FALSE)</f>
        <v>Dirección General De Programación Y Operaciones Del Tesoro</v>
      </c>
      <c r="C3449" s="126">
        <v>42881</v>
      </c>
      <c r="D3449" s="126" t="s">
        <v>7858</v>
      </c>
      <c r="E3449" s="127" t="s">
        <v>3</v>
      </c>
      <c r="F3449" s="127">
        <v>1505262</v>
      </c>
      <c r="G3449" s="127"/>
      <c r="H3449" s="335" t="s">
        <v>7859</v>
      </c>
      <c r="I3449" s="128">
        <v>0</v>
      </c>
      <c r="J3449" s="128">
        <v>4736.49</v>
      </c>
      <c r="K3449" s="129">
        <f t="shared" si="53"/>
        <v>4736.49</v>
      </c>
      <c r="L3449" s="130" t="s">
        <v>1420</v>
      </c>
    </row>
    <row r="3450" spans="1:12" ht="33.75">
      <c r="A3450" s="263" t="s">
        <v>626</v>
      </c>
      <c r="B3450" s="125" t="str">
        <f>+VLOOKUP(A3450,'[1]LISTA FILTRADO'!$A$2:$B$620,2,FALSE)</f>
        <v>Dirección General De Programación Y Operaciones Del Tesoro</v>
      </c>
      <c r="C3450" s="126">
        <v>42881</v>
      </c>
      <c r="D3450" s="126" t="s">
        <v>7860</v>
      </c>
      <c r="E3450" s="127" t="s">
        <v>3</v>
      </c>
      <c r="F3450" s="127">
        <v>1505273</v>
      </c>
      <c r="G3450" s="127"/>
      <c r="H3450" s="335" t="s">
        <v>7861</v>
      </c>
      <c r="I3450" s="128">
        <v>0</v>
      </c>
      <c r="J3450" s="128">
        <v>2667.83</v>
      </c>
      <c r="K3450" s="129">
        <f t="shared" si="53"/>
        <v>2667.83</v>
      </c>
      <c r="L3450" s="130" t="s">
        <v>1420</v>
      </c>
    </row>
    <row r="3451" spans="1:12" ht="33.75">
      <c r="A3451" s="334">
        <v>512</v>
      </c>
      <c r="B3451" s="125" t="str">
        <f>+VLOOKUP(A3451,'[1]LISTA FILTRADO'!$A$2:$B$620,2,FALSE)</f>
        <v>Adm.De Aeropuertos Y Servicios Auxiliares A La Naveg. Aérea</v>
      </c>
      <c r="C3451" s="126">
        <v>42881</v>
      </c>
      <c r="D3451" s="126" t="s">
        <v>7862</v>
      </c>
      <c r="E3451" s="127" t="s">
        <v>3</v>
      </c>
      <c r="F3451" s="127">
        <v>1505291</v>
      </c>
      <c r="G3451" s="127"/>
      <c r="H3451" s="335" t="s">
        <v>7863</v>
      </c>
      <c r="I3451" s="128">
        <v>0</v>
      </c>
      <c r="J3451" s="128">
        <v>30</v>
      </c>
      <c r="K3451" s="129">
        <f t="shared" si="53"/>
        <v>30</v>
      </c>
      <c r="L3451" s="130" t="s">
        <v>1420</v>
      </c>
    </row>
    <row r="3452" spans="1:12" ht="33.75">
      <c r="A3452" s="263" t="s">
        <v>626</v>
      </c>
      <c r="B3452" s="125" t="str">
        <f>+VLOOKUP(A3452,'[1]LISTA FILTRADO'!$A$2:$B$620,2,FALSE)</f>
        <v>Dirección General De Programación Y Operaciones Del Tesoro</v>
      </c>
      <c r="C3452" s="126">
        <v>42881</v>
      </c>
      <c r="D3452" s="126" t="s">
        <v>7864</v>
      </c>
      <c r="E3452" s="127" t="s">
        <v>3</v>
      </c>
      <c r="F3452" s="127">
        <v>1505313</v>
      </c>
      <c r="G3452" s="127"/>
      <c r="H3452" s="335" t="s">
        <v>7865</v>
      </c>
      <c r="I3452" s="128">
        <v>0</v>
      </c>
      <c r="J3452" s="128">
        <v>675</v>
      </c>
      <c r="K3452" s="129">
        <f t="shared" si="53"/>
        <v>675</v>
      </c>
      <c r="L3452" s="130" t="s">
        <v>1420</v>
      </c>
    </row>
    <row r="3453" spans="1:12" ht="33.75">
      <c r="A3453" s="263" t="s">
        <v>626</v>
      </c>
      <c r="B3453" s="125" t="str">
        <f>+VLOOKUP(A3453,'[1]LISTA FILTRADO'!$A$2:$B$620,2,FALSE)</f>
        <v>Dirección General De Programación Y Operaciones Del Tesoro</v>
      </c>
      <c r="C3453" s="126">
        <v>42881</v>
      </c>
      <c r="D3453" s="126" t="s">
        <v>7866</v>
      </c>
      <c r="E3453" s="127" t="s">
        <v>3</v>
      </c>
      <c r="F3453" s="127">
        <v>1505348</v>
      </c>
      <c r="G3453" s="127"/>
      <c r="H3453" s="335" t="s">
        <v>7867</v>
      </c>
      <c r="I3453" s="128">
        <v>0</v>
      </c>
      <c r="J3453" s="128">
        <v>1929.76</v>
      </c>
      <c r="K3453" s="129">
        <f t="shared" si="53"/>
        <v>1929.76</v>
      </c>
      <c r="L3453" s="130" t="s">
        <v>1420</v>
      </c>
    </row>
    <row r="3454" spans="1:12" ht="33.75">
      <c r="A3454" s="263">
        <v>10</v>
      </c>
      <c r="B3454" s="125" t="str">
        <f>+VLOOKUP(A3454,'[1]LISTA FILTRADO'!$A$2:$B$620,2,FALSE)</f>
        <v>Ministerio De Relaciones Exteriores</v>
      </c>
      <c r="C3454" s="126">
        <v>42881</v>
      </c>
      <c r="D3454" s="126" t="s">
        <v>7868</v>
      </c>
      <c r="E3454" s="127" t="s">
        <v>3</v>
      </c>
      <c r="F3454" s="127">
        <v>1505380</v>
      </c>
      <c r="G3454" s="127"/>
      <c r="H3454" s="335" t="s">
        <v>7869</v>
      </c>
      <c r="I3454" s="128">
        <v>0</v>
      </c>
      <c r="J3454" s="128">
        <v>1097.97</v>
      </c>
      <c r="K3454" s="129">
        <f t="shared" si="53"/>
        <v>1097.97</v>
      </c>
      <c r="L3454" s="130" t="s">
        <v>1420</v>
      </c>
    </row>
    <row r="3455" spans="1:12" ht="33.75">
      <c r="A3455" s="263">
        <v>10</v>
      </c>
      <c r="B3455" s="125" t="str">
        <f>+VLOOKUP(A3455,'[1]LISTA FILTRADO'!$A$2:$B$620,2,FALSE)</f>
        <v>Ministerio De Relaciones Exteriores</v>
      </c>
      <c r="C3455" s="126">
        <v>42881</v>
      </c>
      <c r="D3455" s="126" t="s">
        <v>7870</v>
      </c>
      <c r="E3455" s="127" t="s">
        <v>3</v>
      </c>
      <c r="F3455" s="127">
        <v>1505382</v>
      </c>
      <c r="G3455" s="127"/>
      <c r="H3455" s="335" t="s">
        <v>7871</v>
      </c>
      <c r="I3455" s="128">
        <v>0</v>
      </c>
      <c r="J3455" s="128">
        <v>90</v>
      </c>
      <c r="K3455" s="129">
        <f t="shared" si="53"/>
        <v>90</v>
      </c>
      <c r="L3455" s="130" t="s">
        <v>1420</v>
      </c>
    </row>
    <row r="3456" spans="1:12" ht="33.75">
      <c r="A3456" s="263">
        <v>10</v>
      </c>
      <c r="B3456" s="125" t="str">
        <f>+VLOOKUP(A3456,'[1]LISTA FILTRADO'!$A$2:$B$620,2,FALSE)</f>
        <v>Ministerio De Relaciones Exteriores</v>
      </c>
      <c r="C3456" s="126">
        <v>42881</v>
      </c>
      <c r="D3456" s="126" t="s">
        <v>7872</v>
      </c>
      <c r="E3456" s="127" t="s">
        <v>3</v>
      </c>
      <c r="F3456" s="127">
        <v>1505385</v>
      </c>
      <c r="G3456" s="127"/>
      <c r="H3456" s="335" t="s">
        <v>7873</v>
      </c>
      <c r="I3456" s="128">
        <v>0</v>
      </c>
      <c r="J3456" s="128">
        <v>1395.5</v>
      </c>
      <c r="K3456" s="129">
        <f t="shared" si="53"/>
        <v>1395.5</v>
      </c>
      <c r="L3456" s="130" t="s">
        <v>1420</v>
      </c>
    </row>
    <row r="3457" spans="1:12" ht="33.75">
      <c r="A3457" s="334">
        <v>35</v>
      </c>
      <c r="B3457" s="125" t="str">
        <f>+VLOOKUP(A3457,'[1]LISTA FILTRADO'!$A$2:$B$620,2,FALSE)</f>
        <v>Ministerio De Economía Y Finanzas Públicas</v>
      </c>
      <c r="C3457" s="126">
        <v>42884</v>
      </c>
      <c r="D3457" s="126" t="s">
        <v>7874</v>
      </c>
      <c r="E3457" s="127" t="s">
        <v>3</v>
      </c>
      <c r="F3457" s="127">
        <v>1505520</v>
      </c>
      <c r="G3457" s="127"/>
      <c r="H3457" s="335" t="s">
        <v>7875</v>
      </c>
      <c r="I3457" s="128">
        <v>0</v>
      </c>
      <c r="J3457" s="128">
        <v>4070.08</v>
      </c>
      <c r="K3457" s="129">
        <f t="shared" si="53"/>
        <v>4070.08</v>
      </c>
      <c r="L3457" s="130" t="s">
        <v>1420</v>
      </c>
    </row>
    <row r="3458" spans="1:12" ht="33.75">
      <c r="A3458" s="263">
        <v>35</v>
      </c>
      <c r="B3458" s="125" t="str">
        <f>+VLOOKUP(A3458,'[1]LISTA FILTRADO'!$A$2:$B$620,2,FALSE)</f>
        <v>Ministerio De Economía Y Finanzas Públicas</v>
      </c>
      <c r="C3458" s="126">
        <v>42884</v>
      </c>
      <c r="D3458" s="126" t="s">
        <v>7876</v>
      </c>
      <c r="E3458" s="127" t="s">
        <v>3</v>
      </c>
      <c r="F3458" s="127">
        <v>1505522</v>
      </c>
      <c r="G3458" s="127"/>
      <c r="H3458" s="335" t="s">
        <v>7877</v>
      </c>
      <c r="I3458" s="128">
        <v>0</v>
      </c>
      <c r="J3458" s="128">
        <v>82622.97</v>
      </c>
      <c r="K3458" s="129">
        <f t="shared" si="53"/>
        <v>82622.97</v>
      </c>
      <c r="L3458" s="130" t="s">
        <v>1420</v>
      </c>
    </row>
    <row r="3459" spans="1:12" ht="33.75">
      <c r="A3459" s="263">
        <v>35</v>
      </c>
      <c r="B3459" s="125" t="str">
        <f>+VLOOKUP(A3459,'[1]LISTA FILTRADO'!$A$2:$B$620,2,FALSE)</f>
        <v>Ministerio De Economía Y Finanzas Públicas</v>
      </c>
      <c r="C3459" s="126">
        <v>42884</v>
      </c>
      <c r="D3459" s="126" t="s">
        <v>7878</v>
      </c>
      <c r="E3459" s="127" t="s">
        <v>3</v>
      </c>
      <c r="F3459" s="127">
        <v>1505526</v>
      </c>
      <c r="G3459" s="127"/>
      <c r="H3459" s="335" t="s">
        <v>7879</v>
      </c>
      <c r="I3459" s="128">
        <v>0</v>
      </c>
      <c r="J3459" s="128">
        <v>677347.45</v>
      </c>
      <c r="K3459" s="129">
        <f t="shared" si="53"/>
        <v>677347.45</v>
      </c>
      <c r="L3459" s="130" t="s">
        <v>1420</v>
      </c>
    </row>
    <row r="3460" spans="1:12" ht="22.5">
      <c r="A3460" s="334">
        <v>513</v>
      </c>
      <c r="B3460" s="125" t="str">
        <f>+VLOOKUP(A3460,'[1]LISTA FILTRADO'!$A$2:$B$620,2,FALSE)</f>
        <v>Yacimientos Petrolíferos Fiscales Bolivianos</v>
      </c>
      <c r="C3460" s="126">
        <v>42884</v>
      </c>
      <c r="D3460" s="126" t="s">
        <v>7880</v>
      </c>
      <c r="E3460" s="127" t="s">
        <v>3</v>
      </c>
      <c r="F3460" s="127">
        <v>1505513</v>
      </c>
      <c r="G3460" s="127"/>
      <c r="H3460" s="335" t="s">
        <v>7881</v>
      </c>
      <c r="I3460" s="128">
        <v>0</v>
      </c>
      <c r="J3460" s="128">
        <v>25.6</v>
      </c>
      <c r="K3460" s="129">
        <f t="shared" si="53"/>
        <v>25.6</v>
      </c>
      <c r="L3460" s="130" t="s">
        <v>1420</v>
      </c>
    </row>
    <row r="3461" spans="1:12" ht="33.75">
      <c r="A3461" s="263" t="s">
        <v>626</v>
      </c>
      <c r="B3461" s="125" t="str">
        <f>+VLOOKUP(A3461,'[1]LISTA FILTRADO'!$A$2:$B$620,2,FALSE)</f>
        <v>Dirección General De Programación Y Operaciones Del Tesoro</v>
      </c>
      <c r="C3461" s="126">
        <v>42884</v>
      </c>
      <c r="D3461" s="126" t="s">
        <v>7882</v>
      </c>
      <c r="E3461" s="127" t="s">
        <v>3</v>
      </c>
      <c r="F3461" s="127">
        <v>1505516</v>
      </c>
      <c r="G3461" s="127"/>
      <c r="H3461" s="335" t="s">
        <v>1317</v>
      </c>
      <c r="I3461" s="128">
        <v>0</v>
      </c>
      <c r="J3461" s="128">
        <v>545</v>
      </c>
      <c r="K3461" s="129">
        <f t="shared" si="53"/>
        <v>545</v>
      </c>
      <c r="L3461" s="130" t="s">
        <v>1420</v>
      </c>
    </row>
    <row r="3462" spans="1:12" ht="33.75">
      <c r="A3462" s="263" t="s">
        <v>626</v>
      </c>
      <c r="B3462" s="125" t="str">
        <f>+VLOOKUP(A3462,'[1]LISTA FILTRADO'!$A$2:$B$620,2,FALSE)</f>
        <v>Dirección General De Programación Y Operaciones Del Tesoro</v>
      </c>
      <c r="C3462" s="126">
        <v>42884</v>
      </c>
      <c r="D3462" s="126" t="s">
        <v>7883</v>
      </c>
      <c r="E3462" s="127" t="s">
        <v>3</v>
      </c>
      <c r="F3462" s="127">
        <v>1505535</v>
      </c>
      <c r="G3462" s="127"/>
      <c r="H3462" s="335" t="s">
        <v>7884</v>
      </c>
      <c r="I3462" s="128">
        <v>0</v>
      </c>
      <c r="J3462" s="128">
        <v>2110.67</v>
      </c>
      <c r="K3462" s="129">
        <f t="shared" si="53"/>
        <v>2110.67</v>
      </c>
      <c r="L3462" s="130" t="s">
        <v>1420</v>
      </c>
    </row>
    <row r="3463" spans="1:12" ht="22.5">
      <c r="A3463" s="263">
        <v>46</v>
      </c>
      <c r="B3463" s="125" t="str">
        <f>+VLOOKUP(A3463,'[1]LISTA FILTRADO'!$A$2:$B$620,2,FALSE)</f>
        <v>Ministerio De Salud</v>
      </c>
      <c r="C3463" s="126">
        <v>42884</v>
      </c>
      <c r="D3463" s="126" t="s">
        <v>7885</v>
      </c>
      <c r="E3463" s="127" t="s">
        <v>3</v>
      </c>
      <c r="F3463" s="127">
        <v>1505582</v>
      </c>
      <c r="G3463" s="127"/>
      <c r="H3463" s="335" t="s">
        <v>7886</v>
      </c>
      <c r="I3463" s="128">
        <v>0</v>
      </c>
      <c r="J3463" s="128">
        <v>201</v>
      </c>
      <c r="K3463" s="129">
        <f t="shared" si="53"/>
        <v>201</v>
      </c>
      <c r="L3463" s="130" t="s">
        <v>1420</v>
      </c>
    </row>
    <row r="3464" spans="1:12" ht="22.5">
      <c r="A3464" s="263">
        <v>290</v>
      </c>
      <c r="B3464" s="125" t="str">
        <f>+VLOOKUP(A3464,'[1]LISTA FILTRADO'!$A$2:$B$620,2,FALSE)</f>
        <v>Servicio De Impuestos Nacionales</v>
      </c>
      <c r="C3464" s="126">
        <v>42884</v>
      </c>
      <c r="D3464" s="126" t="s">
        <v>7887</v>
      </c>
      <c r="E3464" s="127" t="s">
        <v>3</v>
      </c>
      <c r="F3464" s="127">
        <v>1505601</v>
      </c>
      <c r="G3464" s="127"/>
      <c r="H3464" s="335" t="s">
        <v>7888</v>
      </c>
      <c r="I3464" s="128">
        <v>0</v>
      </c>
      <c r="J3464" s="128">
        <v>30</v>
      </c>
      <c r="K3464" s="129">
        <f t="shared" si="53"/>
        <v>30</v>
      </c>
      <c r="L3464" s="130" t="s">
        <v>1420</v>
      </c>
    </row>
    <row r="3465" spans="1:12" ht="22.5">
      <c r="A3465" s="263">
        <v>290</v>
      </c>
      <c r="B3465" s="125" t="str">
        <f>+VLOOKUP(A3465,'[1]LISTA FILTRADO'!$A$2:$B$620,2,FALSE)</f>
        <v>Servicio De Impuestos Nacionales</v>
      </c>
      <c r="C3465" s="126">
        <v>42884</v>
      </c>
      <c r="D3465" s="126" t="s">
        <v>7889</v>
      </c>
      <c r="E3465" s="127" t="s">
        <v>3</v>
      </c>
      <c r="F3465" s="127">
        <v>1505602</v>
      </c>
      <c r="G3465" s="127"/>
      <c r="H3465" s="335" t="s">
        <v>7890</v>
      </c>
      <c r="I3465" s="128">
        <v>0</v>
      </c>
      <c r="J3465" s="128">
        <v>30</v>
      </c>
      <c r="K3465" s="129">
        <f t="shared" ref="K3465:K3528" si="54">+I3465+J3465</f>
        <v>30</v>
      </c>
      <c r="L3465" s="130" t="s">
        <v>1420</v>
      </c>
    </row>
    <row r="3466" spans="1:12" ht="33.75">
      <c r="A3466" s="263" t="s">
        <v>626</v>
      </c>
      <c r="B3466" s="125" t="str">
        <f>+VLOOKUP(A3466,'[1]LISTA FILTRADO'!$A$2:$B$620,2,FALSE)</f>
        <v>Dirección General De Programación Y Operaciones Del Tesoro</v>
      </c>
      <c r="C3466" s="126">
        <v>42884</v>
      </c>
      <c r="D3466" s="126" t="s">
        <v>7891</v>
      </c>
      <c r="E3466" s="127" t="s">
        <v>3</v>
      </c>
      <c r="F3466" s="127">
        <v>1505648</v>
      </c>
      <c r="G3466" s="127"/>
      <c r="H3466" s="335" t="s">
        <v>7892</v>
      </c>
      <c r="I3466" s="128">
        <v>0</v>
      </c>
      <c r="J3466" s="128">
        <v>96.46</v>
      </c>
      <c r="K3466" s="129">
        <f t="shared" si="54"/>
        <v>96.46</v>
      </c>
      <c r="L3466" s="130" t="s">
        <v>1420</v>
      </c>
    </row>
    <row r="3467" spans="1:12" ht="33.75">
      <c r="A3467" s="263" t="s">
        <v>626</v>
      </c>
      <c r="B3467" s="125" t="str">
        <f>+VLOOKUP(A3467,'[1]LISTA FILTRADO'!$A$2:$B$620,2,FALSE)</f>
        <v>Dirección General De Programación Y Operaciones Del Tesoro</v>
      </c>
      <c r="C3467" s="126">
        <v>42884</v>
      </c>
      <c r="D3467" s="126" t="s">
        <v>7893</v>
      </c>
      <c r="E3467" s="127" t="s">
        <v>3</v>
      </c>
      <c r="F3467" s="127">
        <v>1505650</v>
      </c>
      <c r="G3467" s="127"/>
      <c r="H3467" s="335" t="s">
        <v>7894</v>
      </c>
      <c r="I3467" s="128">
        <v>0</v>
      </c>
      <c r="J3467" s="128">
        <v>475.02</v>
      </c>
      <c r="K3467" s="129">
        <f t="shared" si="54"/>
        <v>475.02</v>
      </c>
      <c r="L3467" s="130" t="s">
        <v>1420</v>
      </c>
    </row>
    <row r="3468" spans="1:12" ht="33.75">
      <c r="A3468" s="334">
        <v>20</v>
      </c>
      <c r="B3468" s="125" t="str">
        <f>+VLOOKUP(A3468,'[1]LISTA FILTRADO'!$A$2:$B$620,2,FALSE)</f>
        <v>Ministerio De Defensa</v>
      </c>
      <c r="C3468" s="126">
        <v>42884</v>
      </c>
      <c r="D3468" s="126" t="s">
        <v>7895</v>
      </c>
      <c r="E3468" s="127" t="s">
        <v>3</v>
      </c>
      <c r="F3468" s="127">
        <v>1505661</v>
      </c>
      <c r="G3468" s="127"/>
      <c r="H3468" s="335" t="s">
        <v>7896</v>
      </c>
      <c r="I3468" s="128">
        <v>0</v>
      </c>
      <c r="J3468" s="128">
        <v>554</v>
      </c>
      <c r="K3468" s="129">
        <f t="shared" si="54"/>
        <v>554</v>
      </c>
      <c r="L3468" s="130" t="s">
        <v>1420</v>
      </c>
    </row>
    <row r="3469" spans="1:12" ht="22.5">
      <c r="A3469" s="263">
        <v>526</v>
      </c>
      <c r="B3469" s="125" t="str">
        <f>+VLOOKUP(A3469,'[1]LISTA FILTRADO'!$A$2:$B$620,2,FALSE)</f>
        <v>Bolivia Tv</v>
      </c>
      <c r="C3469" s="126">
        <v>42884</v>
      </c>
      <c r="D3469" s="126" t="s">
        <v>7897</v>
      </c>
      <c r="E3469" s="127" t="s">
        <v>3</v>
      </c>
      <c r="F3469" s="127">
        <v>1505693</v>
      </c>
      <c r="G3469" s="127"/>
      <c r="H3469" s="335" t="s">
        <v>7898</v>
      </c>
      <c r="I3469" s="128">
        <v>0</v>
      </c>
      <c r="J3469" s="128">
        <v>50</v>
      </c>
      <c r="K3469" s="129">
        <f t="shared" si="54"/>
        <v>50</v>
      </c>
      <c r="L3469" s="130" t="s">
        <v>1420</v>
      </c>
    </row>
    <row r="3470" spans="1:12" ht="22.5">
      <c r="A3470" s="263">
        <v>526</v>
      </c>
      <c r="B3470" s="125" t="str">
        <f>+VLOOKUP(A3470,'[1]LISTA FILTRADO'!$A$2:$B$620,2,FALSE)</f>
        <v>Bolivia Tv</v>
      </c>
      <c r="C3470" s="126">
        <v>42884</v>
      </c>
      <c r="D3470" s="126" t="s">
        <v>7899</v>
      </c>
      <c r="E3470" s="127" t="s">
        <v>3</v>
      </c>
      <c r="F3470" s="127">
        <v>1505694</v>
      </c>
      <c r="G3470" s="127"/>
      <c r="H3470" s="335" t="s">
        <v>7900</v>
      </c>
      <c r="I3470" s="128">
        <v>0</v>
      </c>
      <c r="J3470" s="128">
        <v>50</v>
      </c>
      <c r="K3470" s="129">
        <f t="shared" si="54"/>
        <v>50</v>
      </c>
      <c r="L3470" s="130" t="s">
        <v>1420</v>
      </c>
    </row>
    <row r="3471" spans="1:12" ht="22.5">
      <c r="A3471" s="334">
        <v>526</v>
      </c>
      <c r="B3471" s="125" t="str">
        <f>+VLOOKUP(A3471,'[1]LISTA FILTRADO'!$A$2:$B$620,2,FALSE)</f>
        <v>Bolivia Tv</v>
      </c>
      <c r="C3471" s="126">
        <v>42884</v>
      </c>
      <c r="D3471" s="126" t="s">
        <v>7901</v>
      </c>
      <c r="E3471" s="127" t="s">
        <v>3</v>
      </c>
      <c r="F3471" s="127">
        <v>1505698</v>
      </c>
      <c r="G3471" s="127"/>
      <c r="H3471" s="335" t="s">
        <v>7146</v>
      </c>
      <c r="I3471" s="128">
        <v>0</v>
      </c>
      <c r="J3471" s="128">
        <v>50</v>
      </c>
      <c r="K3471" s="129">
        <f t="shared" si="54"/>
        <v>50</v>
      </c>
      <c r="L3471" s="130" t="s">
        <v>1420</v>
      </c>
    </row>
    <row r="3472" spans="1:12" ht="22.5">
      <c r="A3472" s="334">
        <v>46</v>
      </c>
      <c r="B3472" s="125" t="str">
        <f>+VLOOKUP(A3472,'[1]LISTA FILTRADO'!$A$2:$B$620,2,FALSE)</f>
        <v>Ministerio De Salud</v>
      </c>
      <c r="C3472" s="126">
        <v>42884</v>
      </c>
      <c r="D3472" s="126" t="s">
        <v>7902</v>
      </c>
      <c r="E3472" s="127" t="s">
        <v>3</v>
      </c>
      <c r="F3472" s="127">
        <v>1505725</v>
      </c>
      <c r="G3472" s="127"/>
      <c r="H3472" s="335" t="s">
        <v>7903</v>
      </c>
      <c r="I3472" s="128">
        <v>0</v>
      </c>
      <c r="J3472" s="128">
        <v>648.70000000000005</v>
      </c>
      <c r="K3472" s="129">
        <f t="shared" si="54"/>
        <v>648.70000000000005</v>
      </c>
      <c r="L3472" s="130" t="s">
        <v>1420</v>
      </c>
    </row>
    <row r="3473" spans="1:12" ht="22.5">
      <c r="A3473" s="263">
        <v>526</v>
      </c>
      <c r="B3473" s="125" t="str">
        <f>+VLOOKUP(A3473,'[1]LISTA FILTRADO'!$A$2:$B$620,2,FALSE)</f>
        <v>Bolivia Tv</v>
      </c>
      <c r="C3473" s="126">
        <v>42884</v>
      </c>
      <c r="D3473" s="126" t="s">
        <v>7904</v>
      </c>
      <c r="E3473" s="127" t="s">
        <v>3</v>
      </c>
      <c r="F3473" s="127">
        <v>1505738</v>
      </c>
      <c r="G3473" s="127"/>
      <c r="H3473" s="335" t="s">
        <v>7257</v>
      </c>
      <c r="I3473" s="128">
        <v>0</v>
      </c>
      <c r="J3473" s="128">
        <v>316.01</v>
      </c>
      <c r="K3473" s="129">
        <f t="shared" si="54"/>
        <v>316.01</v>
      </c>
      <c r="L3473" s="130" t="s">
        <v>1420</v>
      </c>
    </row>
    <row r="3474" spans="1:12" ht="22.5">
      <c r="A3474" s="263">
        <v>574</v>
      </c>
      <c r="B3474" s="125" t="str">
        <f>+VLOOKUP(A3474,'[1]LISTA FILTRADO'!$A$2:$B$620,2,FALSE)</f>
        <v>Lácteos De Bolivia</v>
      </c>
      <c r="C3474" s="126">
        <v>42885</v>
      </c>
      <c r="D3474" s="126" t="s">
        <v>7905</v>
      </c>
      <c r="E3474" s="127" t="s">
        <v>3</v>
      </c>
      <c r="F3474" s="127">
        <v>1505915</v>
      </c>
      <c r="G3474" s="127"/>
      <c r="H3474" s="335" t="s">
        <v>7906</v>
      </c>
      <c r="I3474" s="128">
        <v>0</v>
      </c>
      <c r="J3474" s="128">
        <v>740</v>
      </c>
      <c r="K3474" s="129">
        <f t="shared" si="54"/>
        <v>740</v>
      </c>
      <c r="L3474" s="130" t="s">
        <v>1420</v>
      </c>
    </row>
    <row r="3475" spans="1:12" ht="22.5">
      <c r="A3475" s="263">
        <v>574</v>
      </c>
      <c r="B3475" s="125" t="str">
        <f>+VLOOKUP(A3475,'[1]LISTA FILTRADO'!$A$2:$B$620,2,FALSE)</f>
        <v>Lácteos De Bolivia</v>
      </c>
      <c r="C3475" s="126">
        <v>42885</v>
      </c>
      <c r="D3475" s="126" t="s">
        <v>7907</v>
      </c>
      <c r="E3475" s="127" t="s">
        <v>3</v>
      </c>
      <c r="F3475" s="127">
        <v>1505916</v>
      </c>
      <c r="G3475" s="127"/>
      <c r="H3475" s="335" t="s">
        <v>7908</v>
      </c>
      <c r="I3475" s="128">
        <v>0</v>
      </c>
      <c r="J3475" s="128">
        <v>72</v>
      </c>
      <c r="K3475" s="129">
        <f t="shared" si="54"/>
        <v>72</v>
      </c>
      <c r="L3475" s="130" t="s">
        <v>1420</v>
      </c>
    </row>
    <row r="3476" spans="1:12" ht="22.5">
      <c r="A3476" s="263">
        <v>574</v>
      </c>
      <c r="B3476" s="125" t="str">
        <f>+VLOOKUP(A3476,'[1]LISTA FILTRADO'!$A$2:$B$620,2,FALSE)</f>
        <v>Lácteos De Bolivia</v>
      </c>
      <c r="C3476" s="126">
        <v>42885</v>
      </c>
      <c r="D3476" s="126" t="s">
        <v>7909</v>
      </c>
      <c r="E3476" s="127" t="s">
        <v>3</v>
      </c>
      <c r="F3476" s="127">
        <v>1505919</v>
      </c>
      <c r="G3476" s="127"/>
      <c r="H3476" s="335" t="s">
        <v>7910</v>
      </c>
      <c r="I3476" s="128">
        <v>0</v>
      </c>
      <c r="J3476" s="128">
        <v>5832.2</v>
      </c>
      <c r="K3476" s="129">
        <f t="shared" si="54"/>
        <v>5832.2</v>
      </c>
      <c r="L3476" s="130" t="s">
        <v>1420</v>
      </c>
    </row>
    <row r="3477" spans="1:12" ht="22.5">
      <c r="A3477" s="334">
        <v>574</v>
      </c>
      <c r="B3477" s="125" t="str">
        <f>+VLOOKUP(A3477,'[1]LISTA FILTRADO'!$A$2:$B$620,2,FALSE)</f>
        <v>Lácteos De Bolivia</v>
      </c>
      <c r="C3477" s="126">
        <v>42885</v>
      </c>
      <c r="D3477" s="126" t="s">
        <v>7911</v>
      </c>
      <c r="E3477" s="127" t="s">
        <v>3</v>
      </c>
      <c r="F3477" s="127">
        <v>1505920</v>
      </c>
      <c r="G3477" s="127"/>
      <c r="H3477" s="335" t="s">
        <v>7912</v>
      </c>
      <c r="I3477" s="128">
        <v>0</v>
      </c>
      <c r="J3477" s="128">
        <v>76</v>
      </c>
      <c r="K3477" s="129">
        <f t="shared" si="54"/>
        <v>76</v>
      </c>
      <c r="L3477" s="130" t="s">
        <v>1420</v>
      </c>
    </row>
    <row r="3478" spans="1:12" ht="22.5">
      <c r="A3478" s="263">
        <v>574</v>
      </c>
      <c r="B3478" s="125" t="str">
        <f>+VLOOKUP(A3478,'[1]LISTA FILTRADO'!$A$2:$B$620,2,FALSE)</f>
        <v>Lácteos De Bolivia</v>
      </c>
      <c r="C3478" s="126">
        <v>42885</v>
      </c>
      <c r="D3478" s="126" t="s">
        <v>7913</v>
      </c>
      <c r="E3478" s="127" t="s">
        <v>3</v>
      </c>
      <c r="F3478" s="127">
        <v>1505923</v>
      </c>
      <c r="G3478" s="127"/>
      <c r="H3478" s="335" t="s">
        <v>7914</v>
      </c>
      <c r="I3478" s="128">
        <v>0</v>
      </c>
      <c r="J3478" s="128">
        <v>996.78</v>
      </c>
      <c r="K3478" s="129">
        <f t="shared" si="54"/>
        <v>996.78</v>
      </c>
      <c r="L3478" s="130" t="s">
        <v>1420</v>
      </c>
    </row>
    <row r="3479" spans="1:12" ht="22.5">
      <c r="A3479" s="263">
        <v>574</v>
      </c>
      <c r="B3479" s="125" t="str">
        <f>+VLOOKUP(A3479,'[1]LISTA FILTRADO'!$A$2:$B$620,2,FALSE)</f>
        <v>Lácteos De Bolivia</v>
      </c>
      <c r="C3479" s="126">
        <v>42885</v>
      </c>
      <c r="D3479" s="126" t="s">
        <v>7915</v>
      </c>
      <c r="E3479" s="127" t="s">
        <v>3</v>
      </c>
      <c r="F3479" s="127">
        <v>1505927</v>
      </c>
      <c r="G3479" s="127"/>
      <c r="H3479" s="335" t="s">
        <v>7916</v>
      </c>
      <c r="I3479" s="128">
        <v>0</v>
      </c>
      <c r="J3479" s="128">
        <v>5</v>
      </c>
      <c r="K3479" s="129">
        <f t="shared" si="54"/>
        <v>5</v>
      </c>
      <c r="L3479" s="130" t="s">
        <v>1420</v>
      </c>
    </row>
    <row r="3480" spans="1:12" ht="22.5">
      <c r="A3480" s="263">
        <v>574</v>
      </c>
      <c r="B3480" s="125" t="str">
        <f>+VLOOKUP(A3480,'[1]LISTA FILTRADO'!$A$2:$B$620,2,FALSE)</f>
        <v>Lácteos De Bolivia</v>
      </c>
      <c r="C3480" s="126">
        <v>42885</v>
      </c>
      <c r="D3480" s="126" t="s">
        <v>7917</v>
      </c>
      <c r="E3480" s="127" t="s">
        <v>3</v>
      </c>
      <c r="F3480" s="127">
        <v>1505931</v>
      </c>
      <c r="G3480" s="127"/>
      <c r="H3480" s="335" t="s">
        <v>7918</v>
      </c>
      <c r="I3480" s="128">
        <v>0</v>
      </c>
      <c r="J3480" s="128">
        <v>204</v>
      </c>
      <c r="K3480" s="129">
        <f t="shared" si="54"/>
        <v>204</v>
      </c>
      <c r="L3480" s="130" t="s">
        <v>1420</v>
      </c>
    </row>
    <row r="3481" spans="1:12" ht="22.5">
      <c r="A3481" s="334">
        <v>574</v>
      </c>
      <c r="B3481" s="125" t="str">
        <f>+VLOOKUP(A3481,'[1]LISTA FILTRADO'!$A$2:$B$620,2,FALSE)</f>
        <v>Lácteos De Bolivia</v>
      </c>
      <c r="C3481" s="126">
        <v>42885</v>
      </c>
      <c r="D3481" s="126" t="s">
        <v>7919</v>
      </c>
      <c r="E3481" s="127" t="s">
        <v>3</v>
      </c>
      <c r="F3481" s="127">
        <v>1505932</v>
      </c>
      <c r="G3481" s="127"/>
      <c r="H3481" s="335" t="s">
        <v>7920</v>
      </c>
      <c r="I3481" s="128">
        <v>0</v>
      </c>
      <c r="J3481" s="128">
        <v>33.08</v>
      </c>
      <c r="K3481" s="129">
        <f t="shared" si="54"/>
        <v>33.08</v>
      </c>
      <c r="L3481" s="130" t="s">
        <v>1420</v>
      </c>
    </row>
    <row r="3482" spans="1:12" ht="22.5">
      <c r="A3482" s="334">
        <v>574</v>
      </c>
      <c r="B3482" s="125" t="str">
        <f>+VLOOKUP(A3482,'[1]LISTA FILTRADO'!$A$2:$B$620,2,FALSE)</f>
        <v>Lácteos De Bolivia</v>
      </c>
      <c r="C3482" s="126">
        <v>42885</v>
      </c>
      <c r="D3482" s="126" t="s">
        <v>7921</v>
      </c>
      <c r="E3482" s="127" t="s">
        <v>3</v>
      </c>
      <c r="F3482" s="127">
        <v>1505934</v>
      </c>
      <c r="G3482" s="127"/>
      <c r="H3482" s="335" t="s">
        <v>7922</v>
      </c>
      <c r="I3482" s="128">
        <v>0</v>
      </c>
      <c r="J3482" s="128">
        <v>0.04</v>
      </c>
      <c r="K3482" s="129">
        <f t="shared" si="54"/>
        <v>0.04</v>
      </c>
      <c r="L3482" s="130" t="s">
        <v>1420</v>
      </c>
    </row>
    <row r="3483" spans="1:12" ht="22.5">
      <c r="A3483" s="263">
        <v>574</v>
      </c>
      <c r="B3483" s="125" t="str">
        <f>+VLOOKUP(A3483,'[1]LISTA FILTRADO'!$A$2:$B$620,2,FALSE)</f>
        <v>Lácteos De Bolivia</v>
      </c>
      <c r="C3483" s="126">
        <v>42885</v>
      </c>
      <c r="D3483" s="126" t="s">
        <v>7923</v>
      </c>
      <c r="E3483" s="127" t="s">
        <v>3</v>
      </c>
      <c r="F3483" s="127">
        <v>1505938</v>
      </c>
      <c r="G3483" s="127"/>
      <c r="H3483" s="335" t="s">
        <v>7924</v>
      </c>
      <c r="I3483" s="128">
        <v>0</v>
      </c>
      <c r="J3483" s="128">
        <v>0.05</v>
      </c>
      <c r="K3483" s="129">
        <f t="shared" si="54"/>
        <v>0.05</v>
      </c>
      <c r="L3483" s="130" t="s">
        <v>1420</v>
      </c>
    </row>
    <row r="3484" spans="1:12" ht="22.5">
      <c r="A3484" s="334">
        <v>574</v>
      </c>
      <c r="B3484" s="125" t="str">
        <f>+VLOOKUP(A3484,'[1]LISTA FILTRADO'!$A$2:$B$620,2,FALSE)</f>
        <v>Lácteos De Bolivia</v>
      </c>
      <c r="C3484" s="126">
        <v>42885</v>
      </c>
      <c r="D3484" s="126" t="s">
        <v>7925</v>
      </c>
      <c r="E3484" s="127" t="s">
        <v>3</v>
      </c>
      <c r="F3484" s="127">
        <v>1505940</v>
      </c>
      <c r="G3484" s="127"/>
      <c r="H3484" s="335" t="s">
        <v>7926</v>
      </c>
      <c r="I3484" s="128">
        <v>0</v>
      </c>
      <c r="J3484" s="128">
        <v>99</v>
      </c>
      <c r="K3484" s="129">
        <f t="shared" si="54"/>
        <v>99</v>
      </c>
      <c r="L3484" s="130" t="s">
        <v>1420</v>
      </c>
    </row>
    <row r="3485" spans="1:12" ht="33.75">
      <c r="A3485" s="334" t="s">
        <v>626</v>
      </c>
      <c r="B3485" s="125" t="str">
        <f>+VLOOKUP(A3485,'[1]LISTA FILTRADO'!$A$2:$B$620,2,FALSE)</f>
        <v>Dirección General De Programación Y Operaciones Del Tesoro</v>
      </c>
      <c r="C3485" s="126">
        <v>42885</v>
      </c>
      <c r="D3485" s="126" t="s">
        <v>7927</v>
      </c>
      <c r="E3485" s="127" t="s">
        <v>3</v>
      </c>
      <c r="F3485" s="127">
        <v>1505961</v>
      </c>
      <c r="G3485" s="127"/>
      <c r="H3485" s="335" t="s">
        <v>7928</v>
      </c>
      <c r="I3485" s="128">
        <v>0</v>
      </c>
      <c r="J3485" s="128">
        <v>6140.15</v>
      </c>
      <c r="K3485" s="129">
        <f t="shared" si="54"/>
        <v>6140.15</v>
      </c>
      <c r="L3485" s="130" t="s">
        <v>1420</v>
      </c>
    </row>
    <row r="3486" spans="1:12" ht="33.75">
      <c r="A3486" s="334" t="s">
        <v>626</v>
      </c>
      <c r="B3486" s="125" t="str">
        <f>+VLOOKUP(A3486,'[1]LISTA FILTRADO'!$A$2:$B$620,2,FALSE)</f>
        <v>Dirección General De Programación Y Operaciones Del Tesoro</v>
      </c>
      <c r="C3486" s="126">
        <v>42885</v>
      </c>
      <c r="D3486" s="126" t="s">
        <v>7929</v>
      </c>
      <c r="E3486" s="127" t="s">
        <v>3</v>
      </c>
      <c r="F3486" s="127">
        <v>1505962</v>
      </c>
      <c r="G3486" s="127"/>
      <c r="H3486" s="335" t="s">
        <v>7930</v>
      </c>
      <c r="I3486" s="128">
        <v>0</v>
      </c>
      <c r="J3486" s="128">
        <v>1900</v>
      </c>
      <c r="K3486" s="129">
        <f t="shared" si="54"/>
        <v>1900</v>
      </c>
      <c r="L3486" s="130" t="s">
        <v>1420</v>
      </c>
    </row>
    <row r="3487" spans="1:12" ht="33.75">
      <c r="A3487" s="334" t="s">
        <v>626</v>
      </c>
      <c r="B3487" s="125" t="str">
        <f>+VLOOKUP(A3487,'[1]LISTA FILTRADO'!$A$2:$B$620,2,FALSE)</f>
        <v>Dirección General De Programación Y Operaciones Del Tesoro</v>
      </c>
      <c r="C3487" s="126">
        <v>42885</v>
      </c>
      <c r="D3487" s="126" t="s">
        <v>7931</v>
      </c>
      <c r="E3487" s="127" t="s">
        <v>3</v>
      </c>
      <c r="F3487" s="127">
        <v>1505964</v>
      </c>
      <c r="G3487" s="127"/>
      <c r="H3487" s="335" t="s">
        <v>7932</v>
      </c>
      <c r="I3487" s="128">
        <v>0</v>
      </c>
      <c r="J3487" s="128">
        <v>6267.09</v>
      </c>
      <c r="K3487" s="129">
        <f t="shared" si="54"/>
        <v>6267.09</v>
      </c>
      <c r="L3487" s="130" t="s">
        <v>1420</v>
      </c>
    </row>
    <row r="3488" spans="1:12" ht="22.5">
      <c r="A3488" s="263">
        <v>290</v>
      </c>
      <c r="B3488" s="125" t="str">
        <f>+VLOOKUP(A3488,'[1]LISTA FILTRADO'!$A$2:$B$620,2,FALSE)</f>
        <v>Servicio De Impuestos Nacionales</v>
      </c>
      <c r="C3488" s="126">
        <v>42885</v>
      </c>
      <c r="D3488" s="126" t="s">
        <v>7933</v>
      </c>
      <c r="E3488" s="127" t="s">
        <v>3</v>
      </c>
      <c r="F3488" s="127">
        <v>1506022</v>
      </c>
      <c r="G3488" s="127"/>
      <c r="H3488" s="335" t="s">
        <v>7934</v>
      </c>
      <c r="I3488" s="128">
        <v>0</v>
      </c>
      <c r="J3488" s="128">
        <v>1875</v>
      </c>
      <c r="K3488" s="129">
        <f t="shared" si="54"/>
        <v>1875</v>
      </c>
      <c r="L3488" s="130" t="s">
        <v>1420</v>
      </c>
    </row>
    <row r="3489" spans="1:12" ht="22.5">
      <c r="A3489" s="263">
        <v>283</v>
      </c>
      <c r="B3489" s="125" t="str">
        <f>+VLOOKUP(A3489,'[1]LISTA FILTRADO'!$A$2:$B$620,2,FALSE)</f>
        <v>Aduana Nacional</v>
      </c>
      <c r="C3489" s="126">
        <v>42885</v>
      </c>
      <c r="D3489" s="126" t="s">
        <v>7935</v>
      </c>
      <c r="E3489" s="127" t="s">
        <v>3</v>
      </c>
      <c r="F3489" s="127">
        <v>1505864</v>
      </c>
      <c r="G3489" s="127"/>
      <c r="H3489" s="335" t="s">
        <v>7936</v>
      </c>
      <c r="I3489" s="128">
        <v>0</v>
      </c>
      <c r="J3489" s="128">
        <v>371</v>
      </c>
      <c r="K3489" s="129">
        <f t="shared" si="54"/>
        <v>371</v>
      </c>
      <c r="L3489" s="130" t="s">
        <v>1420</v>
      </c>
    </row>
    <row r="3490" spans="1:12" ht="33.75">
      <c r="A3490" s="334">
        <v>46</v>
      </c>
      <c r="B3490" s="125" t="str">
        <f>+VLOOKUP(A3490,'[1]LISTA FILTRADO'!$A$2:$B$620,2,FALSE)</f>
        <v>Ministerio De Salud</v>
      </c>
      <c r="C3490" s="126">
        <v>42885</v>
      </c>
      <c r="D3490" s="126" t="s">
        <v>7937</v>
      </c>
      <c r="E3490" s="127" t="s">
        <v>3</v>
      </c>
      <c r="F3490" s="127">
        <v>1505881</v>
      </c>
      <c r="G3490" s="127"/>
      <c r="H3490" s="335" t="s">
        <v>7938</v>
      </c>
      <c r="I3490" s="128">
        <v>0</v>
      </c>
      <c r="J3490" s="128">
        <v>6644</v>
      </c>
      <c r="K3490" s="129">
        <f t="shared" si="54"/>
        <v>6644</v>
      </c>
      <c r="L3490" s="130" t="s">
        <v>1420</v>
      </c>
    </row>
    <row r="3491" spans="1:12" ht="22.5">
      <c r="A3491" s="334">
        <v>234</v>
      </c>
      <c r="B3491" s="125" t="str">
        <f>+VLOOKUP(A3491,'[1]LISTA FILTRADO'!$A$2:$B$620,2,FALSE)</f>
        <v>Servicio Geológico Minero</v>
      </c>
      <c r="C3491" s="126">
        <v>42885</v>
      </c>
      <c r="D3491" s="126" t="s">
        <v>7939</v>
      </c>
      <c r="E3491" s="127" t="s">
        <v>3</v>
      </c>
      <c r="F3491" s="127">
        <v>1505933</v>
      </c>
      <c r="G3491" s="127"/>
      <c r="H3491" s="335" t="s">
        <v>7940</v>
      </c>
      <c r="I3491" s="128">
        <v>0</v>
      </c>
      <c r="J3491" s="128">
        <v>30</v>
      </c>
      <c r="K3491" s="129">
        <f t="shared" si="54"/>
        <v>30</v>
      </c>
      <c r="L3491" s="130" t="s">
        <v>1420</v>
      </c>
    </row>
    <row r="3492" spans="1:12" ht="22.5">
      <c r="A3492" s="334">
        <v>234</v>
      </c>
      <c r="B3492" s="125" t="str">
        <f>+VLOOKUP(A3492,'[1]LISTA FILTRADO'!$A$2:$B$620,2,FALSE)</f>
        <v>Servicio Geológico Minero</v>
      </c>
      <c r="C3492" s="126">
        <v>42885</v>
      </c>
      <c r="D3492" s="126" t="s">
        <v>7941</v>
      </c>
      <c r="E3492" s="127" t="s">
        <v>3</v>
      </c>
      <c r="F3492" s="127">
        <v>1505936</v>
      </c>
      <c r="G3492" s="127"/>
      <c r="H3492" s="335" t="s">
        <v>7942</v>
      </c>
      <c r="I3492" s="128">
        <v>0</v>
      </c>
      <c r="J3492" s="128">
        <v>505</v>
      </c>
      <c r="K3492" s="129">
        <f t="shared" si="54"/>
        <v>505</v>
      </c>
      <c r="L3492" s="130" t="s">
        <v>1420</v>
      </c>
    </row>
    <row r="3493" spans="1:12" ht="22.5">
      <c r="A3493" s="334">
        <v>234</v>
      </c>
      <c r="B3493" s="125" t="str">
        <f>+VLOOKUP(A3493,'[1]LISTA FILTRADO'!$A$2:$B$620,2,FALSE)</f>
        <v>Servicio Geológico Minero</v>
      </c>
      <c r="C3493" s="126">
        <v>42885</v>
      </c>
      <c r="D3493" s="126" t="s">
        <v>7943</v>
      </c>
      <c r="E3493" s="127" t="s">
        <v>3</v>
      </c>
      <c r="F3493" s="127">
        <v>1505937</v>
      </c>
      <c r="G3493" s="127"/>
      <c r="H3493" s="335" t="s">
        <v>7944</v>
      </c>
      <c r="I3493" s="128">
        <v>0</v>
      </c>
      <c r="J3493" s="128">
        <v>371</v>
      </c>
      <c r="K3493" s="129">
        <f t="shared" si="54"/>
        <v>371</v>
      </c>
      <c r="L3493" s="130" t="s">
        <v>1420</v>
      </c>
    </row>
    <row r="3494" spans="1:12" ht="22.5">
      <c r="A3494" s="334">
        <v>234</v>
      </c>
      <c r="B3494" s="125" t="str">
        <f>+VLOOKUP(A3494,'[1]LISTA FILTRADO'!$A$2:$B$620,2,FALSE)</f>
        <v>Servicio Geológico Minero</v>
      </c>
      <c r="C3494" s="126">
        <v>42885</v>
      </c>
      <c r="D3494" s="126" t="s">
        <v>7945</v>
      </c>
      <c r="E3494" s="127" t="s">
        <v>3</v>
      </c>
      <c r="F3494" s="127">
        <v>1505939</v>
      </c>
      <c r="G3494" s="127"/>
      <c r="H3494" s="335" t="s">
        <v>7946</v>
      </c>
      <c r="I3494" s="128">
        <v>0</v>
      </c>
      <c r="J3494" s="128">
        <v>371</v>
      </c>
      <c r="K3494" s="129">
        <f t="shared" si="54"/>
        <v>371</v>
      </c>
      <c r="L3494" s="130" t="s">
        <v>1420</v>
      </c>
    </row>
    <row r="3495" spans="1:12" ht="33.75">
      <c r="A3495" s="263" t="s">
        <v>626</v>
      </c>
      <c r="B3495" s="125" t="str">
        <f>+VLOOKUP(A3495,'[1]LISTA FILTRADO'!$A$2:$B$620,2,FALSE)</f>
        <v>Dirección General De Programación Y Operaciones Del Tesoro</v>
      </c>
      <c r="C3495" s="126">
        <v>42885</v>
      </c>
      <c r="D3495" s="126" t="s">
        <v>7947</v>
      </c>
      <c r="E3495" s="127" t="s">
        <v>3</v>
      </c>
      <c r="F3495" s="127">
        <v>1505945</v>
      </c>
      <c r="G3495" s="127"/>
      <c r="H3495" s="335" t="s">
        <v>7948</v>
      </c>
      <c r="I3495" s="128">
        <v>0</v>
      </c>
      <c r="J3495" s="128">
        <v>10</v>
      </c>
      <c r="K3495" s="129">
        <f t="shared" si="54"/>
        <v>10</v>
      </c>
      <c r="L3495" s="130" t="s">
        <v>1420</v>
      </c>
    </row>
    <row r="3496" spans="1:12" ht="33.75">
      <c r="A3496" s="263">
        <v>20</v>
      </c>
      <c r="B3496" s="125" t="str">
        <f>+VLOOKUP(A3496,'[1]LISTA FILTRADO'!$A$2:$B$620,2,FALSE)</f>
        <v>Ministerio De Defensa</v>
      </c>
      <c r="C3496" s="126">
        <v>42885</v>
      </c>
      <c r="D3496" s="126" t="s">
        <v>7949</v>
      </c>
      <c r="E3496" s="127" t="s">
        <v>3</v>
      </c>
      <c r="F3496" s="127">
        <v>1506005</v>
      </c>
      <c r="G3496" s="127"/>
      <c r="H3496" s="335" t="s">
        <v>7950</v>
      </c>
      <c r="I3496" s="128">
        <v>0</v>
      </c>
      <c r="J3496" s="128">
        <v>80</v>
      </c>
      <c r="K3496" s="129">
        <f t="shared" si="54"/>
        <v>80</v>
      </c>
      <c r="L3496" s="130" t="s">
        <v>1420</v>
      </c>
    </row>
    <row r="3497" spans="1:12" ht="33.75">
      <c r="A3497" s="263">
        <v>20</v>
      </c>
      <c r="B3497" s="125" t="str">
        <f>+VLOOKUP(A3497,'[1]LISTA FILTRADO'!$A$2:$B$620,2,FALSE)</f>
        <v>Ministerio De Defensa</v>
      </c>
      <c r="C3497" s="126">
        <v>42885</v>
      </c>
      <c r="D3497" s="126" t="s">
        <v>7951</v>
      </c>
      <c r="E3497" s="127" t="s">
        <v>3</v>
      </c>
      <c r="F3497" s="127">
        <v>1506007</v>
      </c>
      <c r="G3497" s="127"/>
      <c r="H3497" s="335" t="s">
        <v>7952</v>
      </c>
      <c r="I3497" s="128">
        <v>0</v>
      </c>
      <c r="J3497" s="128">
        <v>76</v>
      </c>
      <c r="K3497" s="129">
        <f t="shared" si="54"/>
        <v>76</v>
      </c>
      <c r="L3497" s="130" t="s">
        <v>1420</v>
      </c>
    </row>
    <row r="3498" spans="1:12" ht="22.5">
      <c r="A3498" s="263">
        <v>291</v>
      </c>
      <c r="B3498" s="125" t="str">
        <f>+VLOOKUP(A3498,'[1]LISTA FILTRADO'!$A$2:$B$620,2,FALSE)</f>
        <v>Administradora Boliviana De Carreteras</v>
      </c>
      <c r="C3498" s="126">
        <v>42885</v>
      </c>
      <c r="D3498" s="126" t="s">
        <v>7953</v>
      </c>
      <c r="E3498" s="127" t="s">
        <v>3</v>
      </c>
      <c r="F3498" s="127">
        <v>1506012</v>
      </c>
      <c r="G3498" s="127"/>
      <c r="H3498" s="335" t="s">
        <v>7954</v>
      </c>
      <c r="I3498" s="128">
        <v>0</v>
      </c>
      <c r="J3498" s="128">
        <v>35</v>
      </c>
      <c r="K3498" s="129">
        <f t="shared" si="54"/>
        <v>35</v>
      </c>
      <c r="L3498" s="130" t="s">
        <v>1420</v>
      </c>
    </row>
    <row r="3499" spans="1:12" ht="33.75">
      <c r="A3499" s="263" t="s">
        <v>626</v>
      </c>
      <c r="B3499" s="125" t="str">
        <f>+VLOOKUP(A3499,'[1]LISTA FILTRADO'!$A$2:$B$620,2,FALSE)</f>
        <v>Dirección General De Programación Y Operaciones Del Tesoro</v>
      </c>
      <c r="C3499" s="126">
        <v>42885</v>
      </c>
      <c r="D3499" s="126" t="s">
        <v>7955</v>
      </c>
      <c r="E3499" s="127" t="s">
        <v>3</v>
      </c>
      <c r="F3499" s="127">
        <v>1506018</v>
      </c>
      <c r="G3499" s="127"/>
      <c r="H3499" s="335" t="s">
        <v>7956</v>
      </c>
      <c r="I3499" s="128">
        <v>0</v>
      </c>
      <c r="J3499" s="128">
        <v>1881.44</v>
      </c>
      <c r="K3499" s="129">
        <f t="shared" si="54"/>
        <v>1881.44</v>
      </c>
      <c r="L3499" s="130" t="s">
        <v>1420</v>
      </c>
    </row>
    <row r="3500" spans="1:12" ht="33.75">
      <c r="A3500" s="263" t="s">
        <v>626</v>
      </c>
      <c r="B3500" s="125" t="str">
        <f>+VLOOKUP(A3500,'[1]LISTA FILTRADO'!$A$2:$B$620,2,FALSE)</f>
        <v>Dirección General De Programación Y Operaciones Del Tesoro</v>
      </c>
      <c r="C3500" s="126">
        <v>42885</v>
      </c>
      <c r="D3500" s="126" t="s">
        <v>7957</v>
      </c>
      <c r="E3500" s="127" t="s">
        <v>3</v>
      </c>
      <c r="F3500" s="127">
        <v>1506023</v>
      </c>
      <c r="G3500" s="127"/>
      <c r="H3500" s="335" t="s">
        <v>7958</v>
      </c>
      <c r="I3500" s="128">
        <v>0</v>
      </c>
      <c r="J3500" s="128">
        <v>2332.8000000000002</v>
      </c>
      <c r="K3500" s="129">
        <f t="shared" si="54"/>
        <v>2332.8000000000002</v>
      </c>
      <c r="L3500" s="130" t="s">
        <v>1420</v>
      </c>
    </row>
    <row r="3501" spans="1:12" ht="22.5">
      <c r="A3501" s="334">
        <v>20</v>
      </c>
      <c r="B3501" s="125" t="str">
        <f>+VLOOKUP(A3501,'[1]LISTA FILTRADO'!$A$2:$B$620,2,FALSE)</f>
        <v>Ministerio De Defensa</v>
      </c>
      <c r="C3501" s="126">
        <v>42885</v>
      </c>
      <c r="D3501" s="126" t="s">
        <v>7959</v>
      </c>
      <c r="E3501" s="127" t="s">
        <v>3</v>
      </c>
      <c r="F3501" s="127">
        <v>1506033</v>
      </c>
      <c r="G3501" s="127"/>
      <c r="H3501" s="335" t="s">
        <v>7960</v>
      </c>
      <c r="I3501" s="128">
        <v>0</v>
      </c>
      <c r="J3501" s="128">
        <v>1021.76</v>
      </c>
      <c r="K3501" s="129">
        <f t="shared" si="54"/>
        <v>1021.76</v>
      </c>
      <c r="L3501" s="130" t="s">
        <v>1420</v>
      </c>
    </row>
    <row r="3502" spans="1:12" ht="22.5">
      <c r="A3502" s="334">
        <v>234</v>
      </c>
      <c r="B3502" s="125" t="str">
        <f>+VLOOKUP(A3502,'[1]LISTA FILTRADO'!$A$2:$B$620,2,FALSE)</f>
        <v>Servicio Geológico Minero</v>
      </c>
      <c r="C3502" s="126">
        <v>42885</v>
      </c>
      <c r="D3502" s="126" t="s">
        <v>7961</v>
      </c>
      <c r="E3502" s="127" t="s">
        <v>3</v>
      </c>
      <c r="F3502" s="127">
        <v>1506068</v>
      </c>
      <c r="G3502" s="127"/>
      <c r="H3502" s="335" t="s">
        <v>7962</v>
      </c>
      <c r="I3502" s="128">
        <v>0</v>
      </c>
      <c r="J3502" s="128">
        <v>405</v>
      </c>
      <c r="K3502" s="129">
        <f t="shared" si="54"/>
        <v>405</v>
      </c>
      <c r="L3502" s="130" t="s">
        <v>1420</v>
      </c>
    </row>
    <row r="3503" spans="1:12" ht="22.5">
      <c r="A3503" s="263">
        <v>526</v>
      </c>
      <c r="B3503" s="125" t="str">
        <f>+VLOOKUP(A3503,'[1]LISTA FILTRADO'!$A$2:$B$620,2,FALSE)</f>
        <v>Bolivia Tv</v>
      </c>
      <c r="C3503" s="126">
        <v>42885</v>
      </c>
      <c r="D3503" s="126" t="s">
        <v>7963</v>
      </c>
      <c r="E3503" s="127" t="s">
        <v>3</v>
      </c>
      <c r="F3503" s="127">
        <v>1506071</v>
      </c>
      <c r="G3503" s="127"/>
      <c r="H3503" s="335" t="s">
        <v>6059</v>
      </c>
      <c r="I3503" s="128">
        <v>0</v>
      </c>
      <c r="J3503" s="128">
        <v>80</v>
      </c>
      <c r="K3503" s="129">
        <f t="shared" si="54"/>
        <v>80</v>
      </c>
      <c r="L3503" s="130" t="s">
        <v>1420</v>
      </c>
    </row>
    <row r="3504" spans="1:12" ht="33.75">
      <c r="A3504" s="334">
        <v>20</v>
      </c>
      <c r="B3504" s="125" t="str">
        <f>+VLOOKUP(A3504,'[1]LISTA FILTRADO'!$A$2:$B$620,2,FALSE)</f>
        <v>Ministerio De Defensa</v>
      </c>
      <c r="C3504" s="126">
        <v>42885</v>
      </c>
      <c r="D3504" s="126" t="s">
        <v>7964</v>
      </c>
      <c r="E3504" s="127" t="s">
        <v>3</v>
      </c>
      <c r="F3504" s="127">
        <v>1506088</v>
      </c>
      <c r="G3504" s="127"/>
      <c r="H3504" s="335" t="s">
        <v>7965</v>
      </c>
      <c r="I3504" s="128">
        <v>0</v>
      </c>
      <c r="J3504" s="128">
        <v>11296.02</v>
      </c>
      <c r="K3504" s="129">
        <f t="shared" si="54"/>
        <v>11296.02</v>
      </c>
      <c r="L3504" s="130" t="s">
        <v>1420</v>
      </c>
    </row>
    <row r="3505" spans="1:12" ht="33.75">
      <c r="A3505" s="263" t="s">
        <v>626</v>
      </c>
      <c r="B3505" s="125" t="str">
        <f>+VLOOKUP(A3505,'[1]LISTA FILTRADO'!$A$2:$B$620,2,FALSE)</f>
        <v>Dirección General De Programación Y Operaciones Del Tesoro</v>
      </c>
      <c r="C3505" s="126">
        <v>42885</v>
      </c>
      <c r="D3505" s="126" t="s">
        <v>7966</v>
      </c>
      <c r="E3505" s="127" t="s">
        <v>3</v>
      </c>
      <c r="F3505" s="127">
        <v>1506102</v>
      </c>
      <c r="G3505" s="127"/>
      <c r="H3505" s="335" t="s">
        <v>7967</v>
      </c>
      <c r="I3505" s="128">
        <v>0</v>
      </c>
      <c r="J3505" s="128">
        <v>60</v>
      </c>
      <c r="K3505" s="129">
        <f t="shared" si="54"/>
        <v>60</v>
      </c>
      <c r="L3505" s="130" t="s">
        <v>1420</v>
      </c>
    </row>
    <row r="3506" spans="1:12" ht="22.5">
      <c r="A3506" s="334">
        <v>526</v>
      </c>
      <c r="B3506" s="125" t="str">
        <f>+VLOOKUP(A3506,'[1]LISTA FILTRADO'!$A$2:$B$620,2,FALSE)</f>
        <v>Bolivia Tv</v>
      </c>
      <c r="C3506" s="126">
        <v>42885</v>
      </c>
      <c r="D3506" s="126" t="s">
        <v>7968</v>
      </c>
      <c r="E3506" s="127" t="s">
        <v>3</v>
      </c>
      <c r="F3506" s="127">
        <v>1506126</v>
      </c>
      <c r="G3506" s="127"/>
      <c r="H3506" s="335" t="s">
        <v>7969</v>
      </c>
      <c r="I3506" s="128">
        <v>0</v>
      </c>
      <c r="J3506" s="128">
        <v>15</v>
      </c>
      <c r="K3506" s="129">
        <f t="shared" si="54"/>
        <v>15</v>
      </c>
      <c r="L3506" s="130" t="s">
        <v>1420</v>
      </c>
    </row>
    <row r="3507" spans="1:12" ht="22.5">
      <c r="A3507" s="334">
        <v>526</v>
      </c>
      <c r="B3507" s="125" t="str">
        <f>+VLOOKUP(A3507,'[1]LISTA FILTRADO'!$A$2:$B$620,2,FALSE)</f>
        <v>Bolivia Tv</v>
      </c>
      <c r="C3507" s="126">
        <v>42885</v>
      </c>
      <c r="D3507" s="126" t="s">
        <v>7970</v>
      </c>
      <c r="E3507" s="127" t="s">
        <v>3</v>
      </c>
      <c r="F3507" s="127">
        <v>1506129</v>
      </c>
      <c r="G3507" s="127"/>
      <c r="H3507" s="335" t="s">
        <v>7971</v>
      </c>
      <c r="I3507" s="128">
        <v>0</v>
      </c>
      <c r="J3507" s="128">
        <v>40</v>
      </c>
      <c r="K3507" s="129">
        <f t="shared" si="54"/>
        <v>40</v>
      </c>
      <c r="L3507" s="130" t="s">
        <v>1420</v>
      </c>
    </row>
    <row r="3508" spans="1:12" ht="33.75">
      <c r="A3508" s="263" t="s">
        <v>626</v>
      </c>
      <c r="B3508" s="125" t="str">
        <f>+VLOOKUP(A3508,'[1]LISTA FILTRADO'!$A$2:$B$620,2,FALSE)</f>
        <v>Dirección General De Programación Y Operaciones Del Tesoro</v>
      </c>
      <c r="C3508" s="126">
        <v>42885</v>
      </c>
      <c r="D3508" s="126" t="s">
        <v>7972</v>
      </c>
      <c r="E3508" s="127" t="s">
        <v>3</v>
      </c>
      <c r="F3508" s="127">
        <v>1506141</v>
      </c>
      <c r="G3508" s="127"/>
      <c r="H3508" s="335" t="s">
        <v>7973</v>
      </c>
      <c r="I3508" s="128">
        <v>0</v>
      </c>
      <c r="J3508" s="128">
        <v>1500</v>
      </c>
      <c r="K3508" s="129">
        <f t="shared" si="54"/>
        <v>1500</v>
      </c>
      <c r="L3508" s="130" t="s">
        <v>1420</v>
      </c>
    </row>
    <row r="3509" spans="1:12" ht="22.5">
      <c r="A3509" s="334">
        <v>526</v>
      </c>
      <c r="B3509" s="125" t="str">
        <f>+VLOOKUP(A3509,'[1]LISTA FILTRADO'!$A$2:$B$620,2,FALSE)</f>
        <v>Bolivia Tv</v>
      </c>
      <c r="C3509" s="126">
        <v>42885</v>
      </c>
      <c r="D3509" s="126" t="s">
        <v>7974</v>
      </c>
      <c r="E3509" s="127" t="s">
        <v>3</v>
      </c>
      <c r="F3509" s="127">
        <v>1506164</v>
      </c>
      <c r="G3509" s="127"/>
      <c r="H3509" s="335" t="s">
        <v>6279</v>
      </c>
      <c r="I3509" s="128">
        <v>0</v>
      </c>
      <c r="J3509" s="128">
        <v>110.08</v>
      </c>
      <c r="K3509" s="129">
        <f t="shared" si="54"/>
        <v>110.08</v>
      </c>
      <c r="L3509" s="130" t="s">
        <v>1420</v>
      </c>
    </row>
    <row r="3510" spans="1:12" ht="33.75">
      <c r="A3510" s="334" t="s">
        <v>626</v>
      </c>
      <c r="B3510" s="125" t="str">
        <f>+VLOOKUP(A3510,'[1]LISTA FILTRADO'!$A$2:$B$620,2,FALSE)</f>
        <v>Dirección General De Programación Y Operaciones Del Tesoro</v>
      </c>
      <c r="C3510" s="126">
        <v>42886</v>
      </c>
      <c r="D3510" s="126" t="s">
        <v>7975</v>
      </c>
      <c r="E3510" s="127" t="s">
        <v>3</v>
      </c>
      <c r="F3510" s="127">
        <v>1506305</v>
      </c>
      <c r="G3510" s="127"/>
      <c r="H3510" s="335" t="s">
        <v>7976</v>
      </c>
      <c r="I3510" s="128">
        <v>0</v>
      </c>
      <c r="J3510" s="128">
        <v>89900</v>
      </c>
      <c r="K3510" s="129">
        <f t="shared" si="54"/>
        <v>89900</v>
      </c>
      <c r="L3510" s="130" t="s">
        <v>1420</v>
      </c>
    </row>
    <row r="3511" spans="1:12" ht="33.75">
      <c r="A3511" s="334" t="s">
        <v>626</v>
      </c>
      <c r="B3511" s="125" t="str">
        <f>+VLOOKUP(A3511,'[1]LISTA FILTRADO'!$A$2:$B$620,2,FALSE)</f>
        <v>Dirección General De Programación Y Operaciones Del Tesoro</v>
      </c>
      <c r="C3511" s="126">
        <v>42886</v>
      </c>
      <c r="D3511" s="126" t="s">
        <v>7977</v>
      </c>
      <c r="E3511" s="127" t="s">
        <v>3</v>
      </c>
      <c r="F3511" s="127">
        <v>1506306</v>
      </c>
      <c r="G3511" s="127"/>
      <c r="H3511" s="335" t="s">
        <v>7978</v>
      </c>
      <c r="I3511" s="128">
        <v>0</v>
      </c>
      <c r="J3511" s="128">
        <v>43400</v>
      </c>
      <c r="K3511" s="129">
        <f t="shared" si="54"/>
        <v>43400</v>
      </c>
      <c r="L3511" s="130" t="s">
        <v>1420</v>
      </c>
    </row>
    <row r="3512" spans="1:12" ht="33.75">
      <c r="A3512" s="334" t="s">
        <v>626</v>
      </c>
      <c r="B3512" s="125" t="str">
        <f>+VLOOKUP(A3512,'[1]LISTA FILTRADO'!$A$2:$B$620,2,FALSE)</f>
        <v>Dirección General De Programación Y Operaciones Del Tesoro</v>
      </c>
      <c r="C3512" s="126">
        <v>42886</v>
      </c>
      <c r="D3512" s="126" t="s">
        <v>7979</v>
      </c>
      <c r="E3512" s="127" t="s">
        <v>3</v>
      </c>
      <c r="F3512" s="127">
        <v>1506393</v>
      </c>
      <c r="G3512" s="127"/>
      <c r="H3512" s="335" t="s">
        <v>7980</v>
      </c>
      <c r="I3512" s="128">
        <v>0</v>
      </c>
      <c r="J3512" s="219">
        <v>180</v>
      </c>
      <c r="K3512" s="129">
        <f t="shared" si="54"/>
        <v>180</v>
      </c>
      <c r="L3512" s="130" t="s">
        <v>4099</v>
      </c>
    </row>
    <row r="3513" spans="1:12" ht="22.5">
      <c r="A3513" s="334">
        <v>526</v>
      </c>
      <c r="B3513" s="125" t="str">
        <f>+VLOOKUP(A3513,'[1]LISTA FILTRADO'!$A$2:$B$620,2,FALSE)</f>
        <v>Bolivia Tv</v>
      </c>
      <c r="C3513" s="126">
        <v>42886</v>
      </c>
      <c r="D3513" s="126" t="s">
        <v>7981</v>
      </c>
      <c r="E3513" s="127" t="s">
        <v>3</v>
      </c>
      <c r="F3513" s="127">
        <v>1506400</v>
      </c>
      <c r="G3513" s="127"/>
      <c r="H3513" s="335" t="s">
        <v>7982</v>
      </c>
      <c r="I3513" s="128">
        <v>0</v>
      </c>
      <c r="J3513" s="128">
        <v>103</v>
      </c>
      <c r="K3513" s="129">
        <f t="shared" si="54"/>
        <v>103</v>
      </c>
      <c r="L3513" s="130" t="s">
        <v>1420</v>
      </c>
    </row>
    <row r="3514" spans="1:12" ht="22.5">
      <c r="A3514" s="334">
        <v>578</v>
      </c>
      <c r="B3514" s="125" t="str">
        <f>+VLOOKUP(A3514,'[1]LISTA FILTRADO'!$A$2:$B$620,2,FALSE)</f>
        <v>Boliviana De Aviación</v>
      </c>
      <c r="C3514" s="126">
        <v>42886</v>
      </c>
      <c r="D3514" s="126" t="s">
        <v>7983</v>
      </c>
      <c r="E3514" s="127" t="s">
        <v>3</v>
      </c>
      <c r="F3514" s="127">
        <v>1506408</v>
      </c>
      <c r="G3514" s="127"/>
      <c r="H3514" s="335" t="s">
        <v>7984</v>
      </c>
      <c r="I3514" s="128">
        <v>0</v>
      </c>
      <c r="J3514" s="128">
        <v>32776.629999999997</v>
      </c>
      <c r="K3514" s="129">
        <f t="shared" si="54"/>
        <v>32776.629999999997</v>
      </c>
      <c r="L3514" s="130" t="s">
        <v>1420</v>
      </c>
    </row>
    <row r="3515" spans="1:12" ht="22.5">
      <c r="A3515" s="334">
        <v>526</v>
      </c>
      <c r="B3515" s="125" t="str">
        <f>+VLOOKUP(A3515,'[1]LISTA FILTRADO'!$A$2:$B$620,2,FALSE)</f>
        <v>Bolivia Tv</v>
      </c>
      <c r="C3515" s="126">
        <v>42886</v>
      </c>
      <c r="D3515" s="126" t="s">
        <v>7985</v>
      </c>
      <c r="E3515" s="127" t="s">
        <v>3</v>
      </c>
      <c r="F3515" s="127">
        <v>1506304</v>
      </c>
      <c r="G3515" s="127"/>
      <c r="H3515" s="335" t="s">
        <v>7986</v>
      </c>
      <c r="I3515" s="128">
        <v>0</v>
      </c>
      <c r="J3515" s="128">
        <v>775.81</v>
      </c>
      <c r="K3515" s="129">
        <f t="shared" si="54"/>
        <v>775.81</v>
      </c>
      <c r="L3515" s="130" t="s">
        <v>1420</v>
      </c>
    </row>
    <row r="3516" spans="1:12" ht="33.75">
      <c r="A3516" s="334">
        <v>591</v>
      </c>
      <c r="B3516" s="125" t="str">
        <f>+VLOOKUP(A3516,'[1]LISTA FILTRADO'!$A$2:$B$620,2,FALSE)</f>
        <v>Empresa Estatal De Transporte Por Cable Mi Teleférico</v>
      </c>
      <c r="C3516" s="126">
        <v>42886</v>
      </c>
      <c r="D3516" s="126" t="s">
        <v>7987</v>
      </c>
      <c r="E3516" s="127" t="s">
        <v>3</v>
      </c>
      <c r="F3516" s="127">
        <v>1506335</v>
      </c>
      <c r="G3516" s="127"/>
      <c r="H3516" s="335" t="s">
        <v>7988</v>
      </c>
      <c r="I3516" s="128">
        <v>0</v>
      </c>
      <c r="J3516" s="128">
        <v>76</v>
      </c>
      <c r="K3516" s="129">
        <f t="shared" si="54"/>
        <v>76</v>
      </c>
      <c r="L3516" s="130" t="s">
        <v>1420</v>
      </c>
    </row>
    <row r="3517" spans="1:12" ht="33.75">
      <c r="A3517" s="334">
        <v>591</v>
      </c>
      <c r="B3517" s="125" t="str">
        <f>+VLOOKUP(A3517,'[1]LISTA FILTRADO'!$A$2:$B$620,2,FALSE)</f>
        <v>Empresa Estatal De Transporte Por Cable Mi Teleférico</v>
      </c>
      <c r="C3517" s="126">
        <v>42886</v>
      </c>
      <c r="D3517" s="126" t="s">
        <v>7989</v>
      </c>
      <c r="E3517" s="127" t="s">
        <v>3</v>
      </c>
      <c r="F3517" s="127">
        <v>1506336</v>
      </c>
      <c r="G3517" s="127"/>
      <c r="H3517" s="335" t="s">
        <v>7988</v>
      </c>
      <c r="I3517" s="128">
        <v>0</v>
      </c>
      <c r="J3517" s="128">
        <v>84</v>
      </c>
      <c r="K3517" s="129">
        <f t="shared" si="54"/>
        <v>84</v>
      </c>
      <c r="L3517" s="130" t="s">
        <v>1420</v>
      </c>
    </row>
    <row r="3518" spans="1:12" ht="33.75">
      <c r="A3518" s="263" t="s">
        <v>626</v>
      </c>
      <c r="B3518" s="125" t="str">
        <f>+VLOOKUP(A3518,'[1]LISTA FILTRADO'!$A$2:$B$620,2,FALSE)</f>
        <v>Dirección General De Programación Y Operaciones Del Tesoro</v>
      </c>
      <c r="C3518" s="126">
        <v>42886</v>
      </c>
      <c r="D3518" s="126" t="s">
        <v>7990</v>
      </c>
      <c r="E3518" s="127" t="s">
        <v>3</v>
      </c>
      <c r="F3518" s="127">
        <v>1506337</v>
      </c>
      <c r="G3518" s="127"/>
      <c r="H3518" s="335" t="s">
        <v>7991</v>
      </c>
      <c r="I3518" s="128">
        <v>0</v>
      </c>
      <c r="J3518" s="128">
        <v>970.42</v>
      </c>
      <c r="K3518" s="129">
        <f t="shared" si="54"/>
        <v>970.42</v>
      </c>
      <c r="L3518" s="130" t="s">
        <v>1420</v>
      </c>
    </row>
    <row r="3519" spans="1:12" ht="33.75">
      <c r="A3519" s="263" t="s">
        <v>626</v>
      </c>
      <c r="B3519" s="125" t="str">
        <f>+VLOOKUP(A3519,'[1]LISTA FILTRADO'!$A$2:$B$620,2,FALSE)</f>
        <v>Dirección General De Programación Y Operaciones Del Tesoro</v>
      </c>
      <c r="C3519" s="126">
        <v>42886</v>
      </c>
      <c r="D3519" s="126" t="s">
        <v>7992</v>
      </c>
      <c r="E3519" s="127" t="s">
        <v>3</v>
      </c>
      <c r="F3519" s="127">
        <v>1506359</v>
      </c>
      <c r="G3519" s="127"/>
      <c r="H3519" s="335" t="s">
        <v>7993</v>
      </c>
      <c r="I3519" s="128">
        <v>0</v>
      </c>
      <c r="J3519" s="128">
        <v>61</v>
      </c>
      <c r="K3519" s="129">
        <f t="shared" si="54"/>
        <v>61</v>
      </c>
      <c r="L3519" s="130" t="s">
        <v>1420</v>
      </c>
    </row>
    <row r="3520" spans="1:12" ht="33.75">
      <c r="A3520" s="334">
        <v>41</v>
      </c>
      <c r="B3520" s="125" t="str">
        <f>+VLOOKUP(A3520,'[1]LISTA FILTRADO'!$A$2:$B$620,2,FALSE)</f>
        <v>Ministerio De Desarrollo Productivo Y Economía Plural</v>
      </c>
      <c r="C3520" s="126">
        <v>42886</v>
      </c>
      <c r="D3520" s="126" t="s">
        <v>7994</v>
      </c>
      <c r="E3520" s="127" t="s">
        <v>3</v>
      </c>
      <c r="F3520" s="127">
        <v>1506390</v>
      </c>
      <c r="G3520" s="127"/>
      <c r="H3520" s="335" t="s">
        <v>7995</v>
      </c>
      <c r="I3520" s="128">
        <v>0</v>
      </c>
      <c r="J3520" s="128">
        <v>500</v>
      </c>
      <c r="K3520" s="129">
        <f t="shared" si="54"/>
        <v>500</v>
      </c>
      <c r="L3520" s="130" t="s">
        <v>1420</v>
      </c>
    </row>
    <row r="3521" spans="1:12" ht="33.75">
      <c r="A3521" s="263" t="s">
        <v>626</v>
      </c>
      <c r="B3521" s="125" t="str">
        <f>+VLOOKUP(A3521,'[1]LISTA FILTRADO'!$A$2:$B$620,2,FALSE)</f>
        <v>Dirección General De Programación Y Operaciones Del Tesoro</v>
      </c>
      <c r="C3521" s="126">
        <v>42886</v>
      </c>
      <c r="D3521" s="126" t="s">
        <v>7996</v>
      </c>
      <c r="E3521" s="127" t="s">
        <v>3</v>
      </c>
      <c r="F3521" s="127">
        <v>1506448</v>
      </c>
      <c r="G3521" s="127"/>
      <c r="H3521" s="335" t="s">
        <v>7997</v>
      </c>
      <c r="I3521" s="128">
        <v>0</v>
      </c>
      <c r="J3521" s="128">
        <v>38439.07</v>
      </c>
      <c r="K3521" s="129">
        <f t="shared" si="54"/>
        <v>38439.07</v>
      </c>
      <c r="L3521" s="130" t="s">
        <v>1420</v>
      </c>
    </row>
    <row r="3522" spans="1:12" ht="33.75">
      <c r="A3522" s="263" t="s">
        <v>626</v>
      </c>
      <c r="B3522" s="125" t="str">
        <f>+VLOOKUP(A3522,'[1]LISTA FILTRADO'!$A$2:$B$620,2,FALSE)</f>
        <v>Dirección General De Programación Y Operaciones Del Tesoro</v>
      </c>
      <c r="C3522" s="126">
        <v>42886</v>
      </c>
      <c r="D3522" s="126" t="s">
        <v>7998</v>
      </c>
      <c r="E3522" s="127" t="s">
        <v>3</v>
      </c>
      <c r="F3522" s="127">
        <v>1506460</v>
      </c>
      <c r="G3522" s="127"/>
      <c r="H3522" s="335" t="s">
        <v>7999</v>
      </c>
      <c r="I3522" s="128">
        <v>0</v>
      </c>
      <c r="J3522" s="128">
        <v>4930.8900000000003</v>
      </c>
      <c r="K3522" s="129">
        <f t="shared" si="54"/>
        <v>4930.8900000000003</v>
      </c>
      <c r="L3522" s="130" t="s">
        <v>1420</v>
      </c>
    </row>
    <row r="3523" spans="1:12" ht="33.75">
      <c r="A3523" s="263" t="s">
        <v>626</v>
      </c>
      <c r="B3523" s="125" t="str">
        <f>+VLOOKUP(A3523,'[1]LISTA FILTRADO'!$A$2:$B$620,2,FALSE)</f>
        <v>Dirección General De Programación Y Operaciones Del Tesoro</v>
      </c>
      <c r="C3523" s="126">
        <v>42886</v>
      </c>
      <c r="D3523" s="126" t="s">
        <v>8000</v>
      </c>
      <c r="E3523" s="127" t="s">
        <v>3</v>
      </c>
      <c r="F3523" s="127">
        <v>1506463</v>
      </c>
      <c r="G3523" s="127"/>
      <c r="H3523" s="335" t="s">
        <v>8001</v>
      </c>
      <c r="I3523" s="128">
        <v>0</v>
      </c>
      <c r="J3523" s="128">
        <v>4930.8900000000003</v>
      </c>
      <c r="K3523" s="129">
        <f t="shared" si="54"/>
        <v>4930.8900000000003</v>
      </c>
      <c r="L3523" s="130" t="s">
        <v>1420</v>
      </c>
    </row>
    <row r="3524" spans="1:12" ht="33.75">
      <c r="A3524" s="263" t="s">
        <v>626</v>
      </c>
      <c r="B3524" s="125" t="str">
        <f>+VLOOKUP(A3524,'[1]LISTA FILTRADO'!$A$2:$B$620,2,FALSE)</f>
        <v>Dirección General De Programación Y Operaciones Del Tesoro</v>
      </c>
      <c r="C3524" s="126">
        <v>42886</v>
      </c>
      <c r="D3524" s="126" t="s">
        <v>8002</v>
      </c>
      <c r="E3524" s="127" t="s">
        <v>3</v>
      </c>
      <c r="F3524" s="127">
        <v>1506466</v>
      </c>
      <c r="G3524" s="127"/>
      <c r="H3524" s="335" t="s">
        <v>8003</v>
      </c>
      <c r="I3524" s="128">
        <v>0</v>
      </c>
      <c r="J3524" s="128">
        <v>4930.8900000000003</v>
      </c>
      <c r="K3524" s="129">
        <f t="shared" si="54"/>
        <v>4930.8900000000003</v>
      </c>
      <c r="L3524" s="130" t="s">
        <v>1420</v>
      </c>
    </row>
    <row r="3525" spans="1:12" ht="33.75">
      <c r="A3525" s="263" t="s">
        <v>626</v>
      </c>
      <c r="B3525" s="125" t="str">
        <f>+VLOOKUP(A3525,'[1]LISTA FILTRADO'!$A$2:$B$620,2,FALSE)</f>
        <v>Dirección General De Programación Y Operaciones Del Tesoro</v>
      </c>
      <c r="C3525" s="126">
        <v>42886</v>
      </c>
      <c r="D3525" s="126" t="s">
        <v>8004</v>
      </c>
      <c r="E3525" s="127" t="s">
        <v>3</v>
      </c>
      <c r="F3525" s="127">
        <v>1506467</v>
      </c>
      <c r="G3525" s="127"/>
      <c r="H3525" s="335" t="s">
        <v>8005</v>
      </c>
      <c r="I3525" s="128">
        <v>0</v>
      </c>
      <c r="J3525" s="128">
        <v>4930.8900000000003</v>
      </c>
      <c r="K3525" s="129">
        <f t="shared" si="54"/>
        <v>4930.8900000000003</v>
      </c>
      <c r="L3525" s="130" t="s">
        <v>1420</v>
      </c>
    </row>
    <row r="3526" spans="1:12" ht="33.75">
      <c r="A3526" s="263" t="s">
        <v>626</v>
      </c>
      <c r="B3526" s="125" t="str">
        <f>+VLOOKUP(A3526,'[1]LISTA FILTRADO'!$A$2:$B$620,2,FALSE)</f>
        <v>Dirección General De Programación Y Operaciones Del Tesoro</v>
      </c>
      <c r="C3526" s="126">
        <v>42886</v>
      </c>
      <c r="D3526" s="126" t="s">
        <v>8006</v>
      </c>
      <c r="E3526" s="127" t="s">
        <v>3</v>
      </c>
      <c r="F3526" s="127">
        <v>1506468</v>
      </c>
      <c r="G3526" s="127"/>
      <c r="H3526" s="335" t="s">
        <v>8007</v>
      </c>
      <c r="I3526" s="128">
        <v>0</v>
      </c>
      <c r="J3526" s="128">
        <v>4930.8900000000003</v>
      </c>
      <c r="K3526" s="129">
        <f t="shared" si="54"/>
        <v>4930.8900000000003</v>
      </c>
      <c r="L3526" s="130" t="s">
        <v>1420</v>
      </c>
    </row>
    <row r="3527" spans="1:12" ht="33.75">
      <c r="A3527" s="263" t="s">
        <v>626</v>
      </c>
      <c r="B3527" s="125" t="str">
        <f>+VLOOKUP(A3527,'[1]LISTA FILTRADO'!$A$2:$B$620,2,FALSE)</f>
        <v>Dirección General De Programación Y Operaciones Del Tesoro</v>
      </c>
      <c r="C3527" s="126">
        <v>42886</v>
      </c>
      <c r="D3527" s="126" t="s">
        <v>8008</v>
      </c>
      <c r="E3527" s="127" t="s">
        <v>3</v>
      </c>
      <c r="F3527" s="127">
        <v>1506469</v>
      </c>
      <c r="G3527" s="127"/>
      <c r="H3527" s="335" t="s">
        <v>8009</v>
      </c>
      <c r="I3527" s="128">
        <v>0</v>
      </c>
      <c r="J3527" s="128">
        <v>1421.93</v>
      </c>
      <c r="K3527" s="129">
        <f t="shared" si="54"/>
        <v>1421.93</v>
      </c>
      <c r="L3527" s="130" t="s">
        <v>1420</v>
      </c>
    </row>
    <row r="3528" spans="1:12" ht="22.5">
      <c r="A3528" s="263">
        <v>20</v>
      </c>
      <c r="B3528" s="125" t="str">
        <f>+VLOOKUP(A3528,'[1]LISTA FILTRADO'!$A$2:$B$620,2,FALSE)</f>
        <v>Ministerio De Defensa</v>
      </c>
      <c r="C3528" s="126">
        <v>42886</v>
      </c>
      <c r="D3528" s="126" t="s">
        <v>8010</v>
      </c>
      <c r="E3528" s="127" t="s">
        <v>3</v>
      </c>
      <c r="F3528" s="127">
        <v>1506479</v>
      </c>
      <c r="G3528" s="127"/>
      <c r="H3528" s="335" t="s">
        <v>8011</v>
      </c>
      <c r="I3528" s="128">
        <v>0</v>
      </c>
      <c r="J3528" s="128">
        <v>236.8</v>
      </c>
      <c r="K3528" s="129">
        <f t="shared" si="54"/>
        <v>236.8</v>
      </c>
      <c r="L3528" s="130" t="s">
        <v>1420</v>
      </c>
    </row>
    <row r="3529" spans="1:12" ht="22.5">
      <c r="A3529" s="263">
        <v>20</v>
      </c>
      <c r="B3529" s="125" t="str">
        <f>+VLOOKUP(A3529,'[1]LISTA FILTRADO'!$A$2:$B$620,2,FALSE)</f>
        <v>Ministerio De Defensa</v>
      </c>
      <c r="C3529" s="126">
        <v>42886</v>
      </c>
      <c r="D3529" s="126" t="s">
        <v>8012</v>
      </c>
      <c r="E3529" s="127" t="s">
        <v>3</v>
      </c>
      <c r="F3529" s="127">
        <v>1506481</v>
      </c>
      <c r="G3529" s="127"/>
      <c r="H3529" s="335" t="s">
        <v>8013</v>
      </c>
      <c r="I3529" s="128">
        <v>0</v>
      </c>
      <c r="J3529" s="128">
        <v>213.12</v>
      </c>
      <c r="K3529" s="129">
        <f t="shared" ref="K3529:K3592" si="55">+I3529+J3529</f>
        <v>213.12</v>
      </c>
      <c r="L3529" s="130" t="s">
        <v>1420</v>
      </c>
    </row>
    <row r="3530" spans="1:12" ht="22.5">
      <c r="A3530" s="263">
        <v>46</v>
      </c>
      <c r="B3530" s="125" t="str">
        <f>+VLOOKUP(A3530,'[1]LISTA FILTRADO'!$A$2:$B$620,2,FALSE)</f>
        <v>Ministerio De Salud</v>
      </c>
      <c r="C3530" s="126">
        <v>42886</v>
      </c>
      <c r="D3530" s="126" t="s">
        <v>8014</v>
      </c>
      <c r="E3530" s="127" t="s">
        <v>3</v>
      </c>
      <c r="F3530" s="127">
        <v>1506538</v>
      </c>
      <c r="G3530" s="127"/>
      <c r="H3530" s="335" t="s">
        <v>8015</v>
      </c>
      <c r="I3530" s="128">
        <v>0</v>
      </c>
      <c r="J3530" s="128">
        <v>311.60000000000002</v>
      </c>
      <c r="K3530" s="129">
        <f t="shared" si="55"/>
        <v>311.60000000000002</v>
      </c>
      <c r="L3530" s="130" t="s">
        <v>1420</v>
      </c>
    </row>
    <row r="3531" spans="1:12" ht="33.75">
      <c r="A3531" s="263" t="s">
        <v>626</v>
      </c>
      <c r="B3531" s="125" t="str">
        <f>+VLOOKUP(A3531,'[1]LISTA FILTRADO'!$A$2:$B$620,2,FALSE)</f>
        <v>Dirección General De Programación Y Operaciones Del Tesoro</v>
      </c>
      <c r="C3531" s="126">
        <v>42886</v>
      </c>
      <c r="D3531" s="126" t="s">
        <v>8016</v>
      </c>
      <c r="E3531" s="127" t="s">
        <v>3</v>
      </c>
      <c r="F3531" s="127">
        <v>1506550</v>
      </c>
      <c r="G3531" s="127"/>
      <c r="H3531" s="335" t="s">
        <v>8017</v>
      </c>
      <c r="I3531" s="128">
        <v>0</v>
      </c>
      <c r="J3531" s="128">
        <v>20</v>
      </c>
      <c r="K3531" s="129">
        <f t="shared" si="55"/>
        <v>20</v>
      </c>
      <c r="L3531" s="130" t="s">
        <v>1420</v>
      </c>
    </row>
    <row r="3532" spans="1:12" ht="33.75">
      <c r="A3532" s="263">
        <v>309</v>
      </c>
      <c r="B3532" s="125" t="str">
        <f>+VLOOKUP(A3532,'[1]LISTA FILTRADO'!$A$2:$B$620,2,FALSE)</f>
        <v>Autoridad De Fiscalización Y Control Social Del Juego</v>
      </c>
      <c r="C3532" s="126">
        <v>42886</v>
      </c>
      <c r="D3532" s="126" t="s">
        <v>8018</v>
      </c>
      <c r="E3532" s="127" t="s">
        <v>3</v>
      </c>
      <c r="F3532" s="127">
        <v>1506553</v>
      </c>
      <c r="G3532" s="127"/>
      <c r="H3532" s="335" t="s">
        <v>8019</v>
      </c>
      <c r="I3532" s="128">
        <v>0</v>
      </c>
      <c r="J3532" s="128">
        <v>7359.54</v>
      </c>
      <c r="K3532" s="129">
        <f t="shared" si="55"/>
        <v>7359.54</v>
      </c>
      <c r="L3532" s="130" t="s">
        <v>1420</v>
      </c>
    </row>
    <row r="3533" spans="1:12" ht="33.75">
      <c r="A3533" s="263">
        <v>309</v>
      </c>
      <c r="B3533" s="125" t="str">
        <f>+VLOOKUP(A3533,'[1]LISTA FILTRADO'!$A$2:$B$620,2,FALSE)</f>
        <v>Autoridad De Fiscalización Y Control Social Del Juego</v>
      </c>
      <c r="C3533" s="126">
        <v>42886</v>
      </c>
      <c r="D3533" s="126" t="s">
        <v>8020</v>
      </c>
      <c r="E3533" s="127" t="s">
        <v>3</v>
      </c>
      <c r="F3533" s="127">
        <v>1506554</v>
      </c>
      <c r="G3533" s="127"/>
      <c r="H3533" s="335" t="s">
        <v>8021</v>
      </c>
      <c r="I3533" s="128">
        <v>0</v>
      </c>
      <c r="J3533" s="128">
        <v>7480.03</v>
      </c>
      <c r="K3533" s="129">
        <f t="shared" si="55"/>
        <v>7480.03</v>
      </c>
      <c r="L3533" s="130" t="s">
        <v>1420</v>
      </c>
    </row>
    <row r="3534" spans="1:12" ht="33.75">
      <c r="A3534" s="263">
        <v>309</v>
      </c>
      <c r="B3534" s="125" t="str">
        <f>+VLOOKUP(A3534,'[1]LISTA FILTRADO'!$A$2:$B$620,2,FALSE)</f>
        <v>Autoridad De Fiscalización Y Control Social Del Juego</v>
      </c>
      <c r="C3534" s="126">
        <v>42886</v>
      </c>
      <c r="D3534" s="126" t="s">
        <v>8022</v>
      </c>
      <c r="E3534" s="127" t="s">
        <v>3</v>
      </c>
      <c r="F3534" s="127">
        <v>1506555</v>
      </c>
      <c r="G3534" s="127"/>
      <c r="H3534" s="335" t="s">
        <v>8023</v>
      </c>
      <c r="I3534" s="128">
        <v>0</v>
      </c>
      <c r="J3534" s="128">
        <v>6611.9</v>
      </c>
      <c r="K3534" s="129">
        <f t="shared" si="55"/>
        <v>6611.9</v>
      </c>
      <c r="L3534" s="130" t="s">
        <v>1420</v>
      </c>
    </row>
    <row r="3535" spans="1:12" ht="33.75">
      <c r="A3535" s="263">
        <v>309</v>
      </c>
      <c r="B3535" s="125" t="str">
        <f>+VLOOKUP(A3535,'[1]LISTA FILTRADO'!$A$2:$B$620,2,FALSE)</f>
        <v>Autoridad De Fiscalización Y Control Social Del Juego</v>
      </c>
      <c r="C3535" s="126">
        <v>42886</v>
      </c>
      <c r="D3535" s="126" t="s">
        <v>8024</v>
      </c>
      <c r="E3535" s="127" t="s">
        <v>3</v>
      </c>
      <c r="F3535" s="127">
        <v>1506556</v>
      </c>
      <c r="G3535" s="127"/>
      <c r="H3535" s="335" t="s">
        <v>8025</v>
      </c>
      <c r="I3535" s="128">
        <v>0</v>
      </c>
      <c r="J3535" s="128">
        <v>8652.1299999999992</v>
      </c>
      <c r="K3535" s="129">
        <f t="shared" si="55"/>
        <v>8652.1299999999992</v>
      </c>
      <c r="L3535" s="130" t="s">
        <v>1420</v>
      </c>
    </row>
    <row r="3536" spans="1:12" ht="33.75">
      <c r="A3536" s="263" t="s">
        <v>626</v>
      </c>
      <c r="B3536" s="125" t="str">
        <f>+VLOOKUP(A3536,'[1]LISTA FILTRADO'!$A$2:$B$620,2,FALSE)</f>
        <v>Dirección General De Programación Y Operaciones Del Tesoro</v>
      </c>
      <c r="C3536" s="126">
        <v>42886</v>
      </c>
      <c r="D3536" s="126" t="s">
        <v>8026</v>
      </c>
      <c r="E3536" s="127" t="s">
        <v>3</v>
      </c>
      <c r="F3536" s="127">
        <v>1506557</v>
      </c>
      <c r="G3536" s="127"/>
      <c r="H3536" s="335" t="s">
        <v>8027</v>
      </c>
      <c r="I3536" s="128">
        <v>0</v>
      </c>
      <c r="J3536" s="128">
        <v>742</v>
      </c>
      <c r="K3536" s="129">
        <f t="shared" si="55"/>
        <v>742</v>
      </c>
      <c r="L3536" s="130" t="s">
        <v>1420</v>
      </c>
    </row>
    <row r="3537" spans="1:12" ht="33.75">
      <c r="A3537" s="263" t="s">
        <v>626</v>
      </c>
      <c r="B3537" s="125" t="str">
        <f>+VLOOKUP(A3537,'[1]LISTA FILTRADO'!$A$2:$B$620,2,FALSE)</f>
        <v>Dirección General De Programación Y Operaciones Del Tesoro</v>
      </c>
      <c r="C3537" s="126">
        <v>42886</v>
      </c>
      <c r="D3537" s="126" t="s">
        <v>8028</v>
      </c>
      <c r="E3537" s="127" t="s">
        <v>3</v>
      </c>
      <c r="F3537" s="127">
        <v>1506584</v>
      </c>
      <c r="G3537" s="127"/>
      <c r="H3537" s="335" t="s">
        <v>7993</v>
      </c>
      <c r="I3537" s="128">
        <v>0</v>
      </c>
      <c r="J3537" s="128">
        <v>19</v>
      </c>
      <c r="K3537" s="129">
        <f t="shared" si="55"/>
        <v>19</v>
      </c>
      <c r="L3537" s="130" t="s">
        <v>1420</v>
      </c>
    </row>
    <row r="3538" spans="1:12" ht="33.75">
      <c r="A3538" s="263" t="s">
        <v>626</v>
      </c>
      <c r="B3538" s="125" t="str">
        <f>+VLOOKUP(A3538,'[1]LISTA FILTRADO'!$A$2:$B$620,2,FALSE)</f>
        <v>Dirección General De Programación Y Operaciones Del Tesoro</v>
      </c>
      <c r="C3538" s="126">
        <v>42886</v>
      </c>
      <c r="D3538" s="126" t="s">
        <v>8029</v>
      </c>
      <c r="E3538" s="127" t="s">
        <v>3</v>
      </c>
      <c r="F3538" s="127">
        <v>1506609</v>
      </c>
      <c r="G3538" s="127"/>
      <c r="H3538" s="335" t="s">
        <v>8030</v>
      </c>
      <c r="I3538" s="128">
        <v>0</v>
      </c>
      <c r="J3538" s="128">
        <v>6141.72</v>
      </c>
      <c r="K3538" s="129">
        <f t="shared" si="55"/>
        <v>6141.72</v>
      </c>
      <c r="L3538" s="130" t="s">
        <v>1420</v>
      </c>
    </row>
    <row r="3539" spans="1:12" ht="22.5">
      <c r="A3539" s="263">
        <v>234</v>
      </c>
      <c r="B3539" s="125" t="str">
        <f>+VLOOKUP(A3539,'[1]LISTA FILTRADO'!$A$2:$B$620,2,FALSE)</f>
        <v>Servicio Geológico Minero</v>
      </c>
      <c r="C3539" s="126">
        <v>42886</v>
      </c>
      <c r="D3539" s="126" t="s">
        <v>8031</v>
      </c>
      <c r="E3539" s="127" t="s">
        <v>3</v>
      </c>
      <c r="F3539" s="127">
        <v>1506616</v>
      </c>
      <c r="G3539" s="127"/>
      <c r="H3539" s="335" t="s">
        <v>8032</v>
      </c>
      <c r="I3539" s="128">
        <v>0</v>
      </c>
      <c r="J3539" s="128">
        <v>731</v>
      </c>
      <c r="K3539" s="129">
        <f t="shared" si="55"/>
        <v>731</v>
      </c>
      <c r="L3539" s="130" t="s">
        <v>1420</v>
      </c>
    </row>
    <row r="3540" spans="1:12" ht="22.5">
      <c r="A3540" s="263">
        <v>46</v>
      </c>
      <c r="B3540" s="125" t="str">
        <f>+VLOOKUP(A3540,'[1]LISTA FILTRADO'!$A$2:$B$620,2,FALSE)</f>
        <v>Ministerio De Salud</v>
      </c>
      <c r="C3540" s="126">
        <v>42886</v>
      </c>
      <c r="D3540" s="126" t="s">
        <v>8033</v>
      </c>
      <c r="E3540" s="127" t="s">
        <v>3</v>
      </c>
      <c r="F3540" s="127">
        <v>1506617</v>
      </c>
      <c r="G3540" s="127"/>
      <c r="H3540" s="335" t="s">
        <v>8034</v>
      </c>
      <c r="I3540" s="128">
        <v>0</v>
      </c>
      <c r="J3540" s="128">
        <v>3100</v>
      </c>
      <c r="K3540" s="129">
        <f t="shared" si="55"/>
        <v>3100</v>
      </c>
      <c r="L3540" s="130" t="s">
        <v>1420</v>
      </c>
    </row>
    <row r="3541" spans="1:12" ht="22.5">
      <c r="A3541" s="263">
        <v>46</v>
      </c>
      <c r="B3541" s="125" t="str">
        <f>+VLOOKUP(A3541,'[1]LISTA FILTRADO'!$A$2:$B$620,2,FALSE)</f>
        <v>Ministerio De Salud</v>
      </c>
      <c r="C3541" s="126">
        <v>42886</v>
      </c>
      <c r="D3541" s="126" t="s">
        <v>8035</v>
      </c>
      <c r="E3541" s="127" t="s">
        <v>3</v>
      </c>
      <c r="F3541" s="127">
        <v>1506618</v>
      </c>
      <c r="G3541" s="127"/>
      <c r="H3541" s="335" t="s">
        <v>8036</v>
      </c>
      <c r="I3541" s="128">
        <v>0</v>
      </c>
      <c r="J3541" s="128">
        <v>1100</v>
      </c>
      <c r="K3541" s="129">
        <f t="shared" si="55"/>
        <v>1100</v>
      </c>
      <c r="L3541" s="130" t="s">
        <v>1420</v>
      </c>
    </row>
    <row r="3542" spans="1:12" ht="33.75">
      <c r="A3542" s="263" t="s">
        <v>629</v>
      </c>
      <c r="B3542" s="125" t="str">
        <f>+VLOOKUP(A3542,'[1]LISTA FILTRADO'!$A$2:$B$620,2,FALSE)</f>
        <v>Dirección General De Administración Y Finanzas Territoriales</v>
      </c>
      <c r="C3542" s="126">
        <v>42857</v>
      </c>
      <c r="D3542" s="126" t="s">
        <v>8037</v>
      </c>
      <c r="E3542" s="127" t="s">
        <v>1285</v>
      </c>
      <c r="F3542" s="127">
        <v>13396524</v>
      </c>
      <c r="G3542" s="127"/>
      <c r="H3542" s="335" t="s">
        <v>8038</v>
      </c>
      <c r="I3542" s="128">
        <v>0</v>
      </c>
      <c r="J3542" s="128">
        <v>23414.14</v>
      </c>
      <c r="K3542" s="129">
        <f t="shared" si="55"/>
        <v>23414.14</v>
      </c>
      <c r="L3542" s="130" t="s">
        <v>1420</v>
      </c>
    </row>
    <row r="3543" spans="1:12" ht="33.75">
      <c r="A3543" s="263" t="s">
        <v>627</v>
      </c>
      <c r="B3543" s="125" t="str">
        <f>+VLOOKUP(A3543,'[1]LISTA FILTRADO'!$A$2:$B$620,2,FALSE)</f>
        <v>Dirección General De Crédito Público</v>
      </c>
      <c r="C3543" s="126">
        <v>42857</v>
      </c>
      <c r="D3543" s="126" t="s">
        <v>8039</v>
      </c>
      <c r="E3543" s="127" t="s">
        <v>6</v>
      </c>
      <c r="F3543" s="127">
        <v>831324</v>
      </c>
      <c r="G3543" s="127"/>
      <c r="H3543" s="335" t="s">
        <v>8040</v>
      </c>
      <c r="I3543" s="128">
        <v>0</v>
      </c>
      <c r="J3543" s="128">
        <v>5000</v>
      </c>
      <c r="K3543" s="129">
        <f t="shared" si="55"/>
        <v>5000</v>
      </c>
      <c r="L3543" s="130" t="s">
        <v>1420</v>
      </c>
    </row>
    <row r="3544" spans="1:12" ht="45">
      <c r="A3544" s="263">
        <v>35</v>
      </c>
      <c r="B3544" s="125" t="str">
        <f>+VLOOKUP(A3544,'[1]LISTA FILTRADO'!$A$2:$B$620,2,FALSE)</f>
        <v>Ministerio De Economía Y Finanzas Públicas</v>
      </c>
      <c r="C3544" s="126">
        <v>42857</v>
      </c>
      <c r="D3544" s="126" t="s">
        <v>8041</v>
      </c>
      <c r="E3544" s="127" t="s">
        <v>15</v>
      </c>
      <c r="F3544" s="127">
        <v>2179</v>
      </c>
      <c r="G3544" s="127"/>
      <c r="H3544" s="335" t="s">
        <v>8042</v>
      </c>
      <c r="I3544" s="128">
        <v>3056.88</v>
      </c>
      <c r="J3544" s="128">
        <v>0</v>
      </c>
      <c r="K3544" s="129">
        <f t="shared" si="55"/>
        <v>3056.88</v>
      </c>
      <c r="L3544" s="130" t="s">
        <v>1420</v>
      </c>
    </row>
    <row r="3545" spans="1:12" ht="33.75">
      <c r="A3545" s="263" t="s">
        <v>626</v>
      </c>
      <c r="B3545" s="125" t="str">
        <f>+VLOOKUP(A3545,'[1]LISTA FILTRADO'!$A$2:$B$620,2,FALSE)</f>
        <v>Dirección General De Programación Y Operaciones Del Tesoro</v>
      </c>
      <c r="C3545" s="126">
        <v>42857</v>
      </c>
      <c r="D3545" s="126" t="s">
        <v>8043</v>
      </c>
      <c r="E3545" s="127" t="s">
        <v>11</v>
      </c>
      <c r="F3545" s="127">
        <v>886592</v>
      </c>
      <c r="G3545" s="127"/>
      <c r="H3545" s="335" t="s">
        <v>8044</v>
      </c>
      <c r="I3545" s="128">
        <v>50</v>
      </c>
      <c r="J3545" s="128">
        <v>0</v>
      </c>
      <c r="K3545" s="129">
        <f t="shared" si="55"/>
        <v>50</v>
      </c>
      <c r="L3545" s="130" t="s">
        <v>1420</v>
      </c>
    </row>
    <row r="3546" spans="1:12" ht="33.75">
      <c r="A3546" s="263">
        <v>513</v>
      </c>
      <c r="B3546" s="125" t="str">
        <f>+VLOOKUP(A3546,'[1]LISTA FILTRADO'!$A$2:$B$620,2,FALSE)</f>
        <v>Yacimientos Petrolíferos Fiscales Bolivianos</v>
      </c>
      <c r="C3546" s="126">
        <v>42857</v>
      </c>
      <c r="D3546" s="126" t="s">
        <v>8045</v>
      </c>
      <c r="E3546" s="127" t="s">
        <v>15</v>
      </c>
      <c r="F3546" s="127">
        <v>436098</v>
      </c>
      <c r="G3546" s="127"/>
      <c r="H3546" s="335" t="s">
        <v>8046</v>
      </c>
      <c r="I3546" s="128">
        <v>50</v>
      </c>
      <c r="J3546" s="128">
        <v>0</v>
      </c>
      <c r="K3546" s="129">
        <f t="shared" si="55"/>
        <v>50</v>
      </c>
      <c r="L3546" s="130" t="s">
        <v>1420</v>
      </c>
    </row>
    <row r="3547" spans="1:12" ht="45">
      <c r="A3547" s="263">
        <v>132</v>
      </c>
      <c r="B3547" s="125" t="str">
        <f>+VLOOKUP(A3547,'[1]LISTA FILTRADO'!$A$2:$B$620,2,FALSE)</f>
        <v>Servicio De Desarrollo De Las Empresas Púb. Productivas</v>
      </c>
      <c r="C3547" s="126">
        <v>42857</v>
      </c>
      <c r="D3547" s="126" t="s">
        <v>8047</v>
      </c>
      <c r="E3547" s="127" t="s">
        <v>15</v>
      </c>
      <c r="F3547" s="127">
        <v>2182</v>
      </c>
      <c r="G3547" s="127"/>
      <c r="H3547" s="335" t="s">
        <v>8048</v>
      </c>
      <c r="I3547" s="128">
        <v>2963.78</v>
      </c>
      <c r="J3547" s="128">
        <v>0</v>
      </c>
      <c r="K3547" s="129">
        <f t="shared" si="55"/>
        <v>2963.78</v>
      </c>
      <c r="L3547" s="130" t="s">
        <v>1420</v>
      </c>
    </row>
    <row r="3548" spans="1:12" ht="45">
      <c r="A3548" s="263">
        <v>20</v>
      </c>
      <c r="B3548" s="125" t="str">
        <f>+VLOOKUP(A3548,'[1]LISTA FILTRADO'!$A$2:$B$620,2,FALSE)</f>
        <v>Ministerio De Defensa</v>
      </c>
      <c r="C3548" s="126">
        <v>42857</v>
      </c>
      <c r="D3548" s="126" t="s">
        <v>8049</v>
      </c>
      <c r="E3548" s="127" t="s">
        <v>15</v>
      </c>
      <c r="F3548" s="127">
        <v>2180</v>
      </c>
      <c r="G3548" s="127"/>
      <c r="H3548" s="335" t="s">
        <v>8050</v>
      </c>
      <c r="I3548" s="128">
        <v>270</v>
      </c>
      <c r="J3548" s="128">
        <v>0</v>
      </c>
      <c r="K3548" s="129">
        <f t="shared" si="55"/>
        <v>270</v>
      </c>
      <c r="L3548" s="130" t="s">
        <v>1420</v>
      </c>
    </row>
    <row r="3549" spans="1:12" ht="22.5">
      <c r="A3549" s="263">
        <v>513</v>
      </c>
      <c r="B3549" s="125" t="str">
        <f>+VLOOKUP(A3549,'[1]LISTA FILTRADO'!$A$2:$B$620,2,FALSE)</f>
        <v>Yacimientos Petrolíferos Fiscales Bolivianos</v>
      </c>
      <c r="C3549" s="126">
        <v>42857</v>
      </c>
      <c r="D3549" s="126" t="s">
        <v>8051</v>
      </c>
      <c r="E3549" s="127" t="s">
        <v>15</v>
      </c>
      <c r="F3549" s="127">
        <v>436858</v>
      </c>
      <c r="G3549" s="127"/>
      <c r="H3549" s="335" t="s">
        <v>1310</v>
      </c>
      <c r="I3549" s="128">
        <v>50</v>
      </c>
      <c r="J3549" s="128">
        <v>0</v>
      </c>
      <c r="K3549" s="129">
        <f t="shared" si="55"/>
        <v>50</v>
      </c>
      <c r="L3549" s="130" t="s">
        <v>1420</v>
      </c>
    </row>
    <row r="3550" spans="1:12" ht="33.75">
      <c r="A3550" s="263">
        <v>513</v>
      </c>
      <c r="B3550" s="125" t="str">
        <f>+VLOOKUP(A3550,'[1]LISTA FILTRADO'!$A$2:$B$620,2,FALSE)</f>
        <v>Yacimientos Petrolíferos Fiscales Bolivianos</v>
      </c>
      <c r="C3550" s="126">
        <v>42857</v>
      </c>
      <c r="D3550" s="126" t="s">
        <v>8052</v>
      </c>
      <c r="E3550" s="127" t="s">
        <v>15</v>
      </c>
      <c r="F3550" s="127">
        <v>436031</v>
      </c>
      <c r="G3550" s="127"/>
      <c r="H3550" s="335" t="s">
        <v>8053</v>
      </c>
      <c r="I3550" s="128">
        <v>50</v>
      </c>
      <c r="J3550" s="128">
        <v>0</v>
      </c>
      <c r="K3550" s="129">
        <f t="shared" si="55"/>
        <v>50</v>
      </c>
      <c r="L3550" s="130" t="s">
        <v>1420</v>
      </c>
    </row>
    <row r="3551" spans="1:12" ht="22.5">
      <c r="A3551" s="263">
        <v>47</v>
      </c>
      <c r="B3551" s="125" t="str">
        <f>+VLOOKUP(A3551,'[1]LISTA FILTRADO'!$A$2:$B$620,2,FALSE)</f>
        <v>Ministerio De Desarrollo Rural Y Tierras</v>
      </c>
      <c r="C3551" s="126">
        <v>42858</v>
      </c>
      <c r="D3551" s="126" t="s">
        <v>8054</v>
      </c>
      <c r="E3551" s="127" t="s">
        <v>6</v>
      </c>
      <c r="F3551" s="127">
        <v>831673</v>
      </c>
      <c r="G3551" s="127"/>
      <c r="H3551" s="335" t="s">
        <v>8055</v>
      </c>
      <c r="I3551" s="128">
        <v>0</v>
      </c>
      <c r="J3551" s="128">
        <v>174311</v>
      </c>
      <c r="K3551" s="129">
        <f t="shared" si="55"/>
        <v>174311</v>
      </c>
      <c r="L3551" s="130" t="s">
        <v>1420</v>
      </c>
    </row>
    <row r="3552" spans="1:12" ht="33.75">
      <c r="A3552" s="263">
        <v>513</v>
      </c>
      <c r="B3552" s="125" t="str">
        <f>+VLOOKUP(A3552,'[1]LISTA FILTRADO'!$A$2:$B$620,2,FALSE)</f>
        <v>Yacimientos Petrolíferos Fiscales Bolivianos</v>
      </c>
      <c r="C3552" s="126">
        <v>42858</v>
      </c>
      <c r="D3552" s="126" t="s">
        <v>8056</v>
      </c>
      <c r="E3552" s="127" t="s">
        <v>15</v>
      </c>
      <c r="F3552" s="127">
        <v>437177</v>
      </c>
      <c r="G3552" s="127"/>
      <c r="H3552" s="335" t="s">
        <v>8057</v>
      </c>
      <c r="I3552" s="128">
        <v>50</v>
      </c>
      <c r="J3552" s="128">
        <v>0</v>
      </c>
      <c r="K3552" s="129">
        <f t="shared" si="55"/>
        <v>50</v>
      </c>
      <c r="L3552" s="130" t="s">
        <v>1420</v>
      </c>
    </row>
    <row r="3553" spans="1:12" ht="33.75">
      <c r="A3553" s="263">
        <v>513</v>
      </c>
      <c r="B3553" s="125" t="str">
        <f>+VLOOKUP(A3553,'[1]LISTA FILTRADO'!$A$2:$B$620,2,FALSE)</f>
        <v>Yacimientos Petrolíferos Fiscales Bolivianos</v>
      </c>
      <c r="C3553" s="126">
        <v>42858</v>
      </c>
      <c r="D3553" s="126" t="s">
        <v>8058</v>
      </c>
      <c r="E3553" s="127" t="s">
        <v>15</v>
      </c>
      <c r="F3553" s="127">
        <v>437183</v>
      </c>
      <c r="G3553" s="127"/>
      <c r="H3553" s="335" t="s">
        <v>8059</v>
      </c>
      <c r="I3553" s="128">
        <v>50</v>
      </c>
      <c r="J3553" s="128">
        <v>0</v>
      </c>
      <c r="K3553" s="129">
        <f t="shared" si="55"/>
        <v>50</v>
      </c>
      <c r="L3553" s="130" t="s">
        <v>1420</v>
      </c>
    </row>
    <row r="3554" spans="1:12" ht="45">
      <c r="A3554" s="263">
        <v>15</v>
      </c>
      <c r="B3554" s="125" t="str">
        <f>+VLOOKUP(A3554,'[1]LISTA FILTRADO'!$A$2:$B$620,2,FALSE)</f>
        <v>Ministerio De Gobierno</v>
      </c>
      <c r="C3554" s="126">
        <v>42858</v>
      </c>
      <c r="D3554" s="126" t="s">
        <v>8060</v>
      </c>
      <c r="E3554" s="127" t="s">
        <v>15</v>
      </c>
      <c r="F3554" s="127">
        <v>2183</v>
      </c>
      <c r="G3554" s="127"/>
      <c r="H3554" s="335" t="s">
        <v>8061</v>
      </c>
      <c r="I3554" s="128">
        <v>559.35</v>
      </c>
      <c r="J3554" s="128">
        <v>0</v>
      </c>
      <c r="K3554" s="129">
        <f t="shared" si="55"/>
        <v>559.35</v>
      </c>
      <c r="L3554" s="130" t="s">
        <v>1420</v>
      </c>
    </row>
    <row r="3555" spans="1:12" ht="45">
      <c r="A3555" s="263">
        <v>513</v>
      </c>
      <c r="B3555" s="125" t="str">
        <f>+VLOOKUP(A3555,'[1]LISTA FILTRADO'!$A$2:$B$620,2,FALSE)</f>
        <v>Yacimientos Petrolíferos Fiscales Bolivianos</v>
      </c>
      <c r="C3555" s="126">
        <v>42858</v>
      </c>
      <c r="D3555" s="126" t="s">
        <v>8062</v>
      </c>
      <c r="E3555" s="127" t="s">
        <v>15</v>
      </c>
      <c r="F3555" s="127">
        <v>2187</v>
      </c>
      <c r="G3555" s="127"/>
      <c r="H3555" s="335" t="s">
        <v>8063</v>
      </c>
      <c r="I3555" s="128">
        <v>10192.17</v>
      </c>
      <c r="J3555" s="128">
        <v>0</v>
      </c>
      <c r="K3555" s="129">
        <f t="shared" si="55"/>
        <v>10192.17</v>
      </c>
      <c r="L3555" s="130" t="s">
        <v>1420</v>
      </c>
    </row>
    <row r="3556" spans="1:12" ht="45">
      <c r="A3556" s="263">
        <v>25</v>
      </c>
      <c r="B3556" s="125" t="str">
        <f>+VLOOKUP(A3556,'[1]LISTA FILTRADO'!$A$2:$B$620,2,FALSE)</f>
        <v>Ministerio De La Presidencia</v>
      </c>
      <c r="C3556" s="126">
        <v>42858</v>
      </c>
      <c r="D3556" s="126" t="s">
        <v>8064</v>
      </c>
      <c r="E3556" s="127" t="s">
        <v>15</v>
      </c>
      <c r="F3556" s="127">
        <v>2186</v>
      </c>
      <c r="G3556" s="127"/>
      <c r="H3556" s="335" t="s">
        <v>8065</v>
      </c>
      <c r="I3556" s="128">
        <v>400.75</v>
      </c>
      <c r="J3556" s="128">
        <v>0</v>
      </c>
      <c r="K3556" s="129">
        <f t="shared" si="55"/>
        <v>400.75</v>
      </c>
      <c r="L3556" s="130" t="s">
        <v>1420</v>
      </c>
    </row>
    <row r="3557" spans="1:12" ht="22.5">
      <c r="A3557" s="263">
        <v>513</v>
      </c>
      <c r="B3557" s="125" t="str">
        <f>+VLOOKUP(A3557,'[1]LISTA FILTRADO'!$A$2:$B$620,2,FALSE)</f>
        <v>Yacimientos Petrolíferos Fiscales Bolivianos</v>
      </c>
      <c r="C3557" s="126">
        <v>42858</v>
      </c>
      <c r="D3557" s="126" t="s">
        <v>8066</v>
      </c>
      <c r="E3557" s="127" t="s">
        <v>15</v>
      </c>
      <c r="F3557" s="127">
        <v>437751</v>
      </c>
      <c r="G3557" s="127"/>
      <c r="H3557" s="335" t="s">
        <v>1310</v>
      </c>
      <c r="I3557" s="128">
        <v>50</v>
      </c>
      <c r="J3557" s="128">
        <v>0</v>
      </c>
      <c r="K3557" s="129">
        <f t="shared" si="55"/>
        <v>50</v>
      </c>
      <c r="L3557" s="130" t="s">
        <v>1420</v>
      </c>
    </row>
    <row r="3558" spans="1:12" ht="33.75">
      <c r="A3558" s="263">
        <v>291</v>
      </c>
      <c r="B3558" s="125" t="str">
        <f>+VLOOKUP(A3558,'[1]LISTA FILTRADO'!$A$2:$B$620,2,FALSE)</f>
        <v>Administradora Boliviana De Carreteras</v>
      </c>
      <c r="C3558" s="126">
        <v>42858</v>
      </c>
      <c r="D3558" s="126" t="s">
        <v>8067</v>
      </c>
      <c r="E3558" s="127" t="s">
        <v>11</v>
      </c>
      <c r="F3558" s="127">
        <v>437900</v>
      </c>
      <c r="G3558" s="127"/>
      <c r="H3558" s="335" t="s">
        <v>8068</v>
      </c>
      <c r="I3558" s="128">
        <v>50</v>
      </c>
      <c r="J3558" s="128">
        <v>0</v>
      </c>
      <c r="K3558" s="129">
        <f t="shared" si="55"/>
        <v>50</v>
      </c>
      <c r="L3558" s="130" t="s">
        <v>1420</v>
      </c>
    </row>
    <row r="3559" spans="1:12" ht="33.75">
      <c r="A3559" s="263">
        <v>513</v>
      </c>
      <c r="B3559" s="125" t="str">
        <f>+VLOOKUP(A3559,'[1]LISTA FILTRADO'!$A$2:$B$620,2,FALSE)</f>
        <v>Yacimientos Petrolíferos Fiscales Bolivianos</v>
      </c>
      <c r="C3559" s="126">
        <v>42858</v>
      </c>
      <c r="D3559" s="126" t="s">
        <v>8069</v>
      </c>
      <c r="E3559" s="127" t="s">
        <v>15</v>
      </c>
      <c r="F3559" s="127">
        <v>437172</v>
      </c>
      <c r="G3559" s="127"/>
      <c r="H3559" s="335" t="s">
        <v>8070</v>
      </c>
      <c r="I3559" s="128">
        <v>50</v>
      </c>
      <c r="J3559" s="128">
        <v>0</v>
      </c>
      <c r="K3559" s="129">
        <f t="shared" si="55"/>
        <v>50</v>
      </c>
      <c r="L3559" s="130" t="s">
        <v>1420</v>
      </c>
    </row>
    <row r="3560" spans="1:12" ht="33.75">
      <c r="A3560" s="263" t="s">
        <v>629</v>
      </c>
      <c r="B3560" s="125" t="str">
        <f>+VLOOKUP(A3560,'[1]LISTA FILTRADO'!$A$2:$B$620,2,FALSE)</f>
        <v>Dirección General De Administración Y Finanzas Territoriales</v>
      </c>
      <c r="C3560" s="126">
        <v>42859</v>
      </c>
      <c r="D3560" s="126" t="s">
        <v>8071</v>
      </c>
      <c r="E3560" s="127" t="s">
        <v>1285</v>
      </c>
      <c r="F3560" s="127">
        <v>13429973</v>
      </c>
      <c r="G3560" s="127"/>
      <c r="H3560" s="335" t="s">
        <v>8072</v>
      </c>
      <c r="I3560" s="128">
        <v>0</v>
      </c>
      <c r="J3560" s="128">
        <v>276524.84000000003</v>
      </c>
      <c r="K3560" s="129">
        <f t="shared" si="55"/>
        <v>276524.84000000003</v>
      </c>
      <c r="L3560" s="130" t="s">
        <v>1420</v>
      </c>
    </row>
    <row r="3561" spans="1:12" ht="33.75">
      <c r="A3561" s="263">
        <v>513</v>
      </c>
      <c r="B3561" s="125" t="str">
        <f>+VLOOKUP(A3561,'[1]LISTA FILTRADO'!$A$2:$B$620,2,FALSE)</f>
        <v>Yacimientos Petrolíferos Fiscales Bolivianos</v>
      </c>
      <c r="C3561" s="126">
        <v>42859</v>
      </c>
      <c r="D3561" s="126" t="s">
        <v>8073</v>
      </c>
      <c r="E3561" s="127" t="s">
        <v>15</v>
      </c>
      <c r="F3561" s="127">
        <v>439193</v>
      </c>
      <c r="G3561" s="127"/>
      <c r="H3561" s="335" t="s">
        <v>8074</v>
      </c>
      <c r="I3561" s="128">
        <v>50</v>
      </c>
      <c r="J3561" s="128">
        <v>0</v>
      </c>
      <c r="K3561" s="129">
        <f t="shared" si="55"/>
        <v>50</v>
      </c>
      <c r="L3561" s="130" t="s">
        <v>1420</v>
      </c>
    </row>
    <row r="3562" spans="1:12" ht="33.75">
      <c r="A3562" s="263">
        <v>373</v>
      </c>
      <c r="B3562" s="125" t="str">
        <f>+VLOOKUP(A3562,'[1]LISTA FILTRADO'!$A$2:$B$620,2,FALSE)</f>
        <v>Fondo de Desarrollo Indigena</v>
      </c>
      <c r="C3562" s="126">
        <v>42860</v>
      </c>
      <c r="D3562" s="126" t="s">
        <v>8075</v>
      </c>
      <c r="E3562" s="127" t="s">
        <v>1469</v>
      </c>
      <c r="F3562" s="127">
        <v>13444406</v>
      </c>
      <c r="G3562" s="127"/>
      <c r="H3562" s="335" t="s">
        <v>8076</v>
      </c>
      <c r="I3562" s="128">
        <v>0</v>
      </c>
      <c r="J3562" s="128">
        <v>805683.46</v>
      </c>
      <c r="K3562" s="129">
        <f t="shared" si="55"/>
        <v>805683.46</v>
      </c>
      <c r="L3562" s="130" t="s">
        <v>1420</v>
      </c>
    </row>
    <row r="3563" spans="1:12" ht="33.75">
      <c r="A3563" s="263" t="s">
        <v>626</v>
      </c>
      <c r="B3563" s="125" t="str">
        <f>+VLOOKUP(A3563,'[1]LISTA FILTRADO'!$A$2:$B$620,2,FALSE)</f>
        <v>Dirección General De Programación Y Operaciones Del Tesoro</v>
      </c>
      <c r="C3563" s="126">
        <v>42860</v>
      </c>
      <c r="D3563" s="126" t="s">
        <v>8077</v>
      </c>
      <c r="E3563" s="127" t="s">
        <v>1469</v>
      </c>
      <c r="F3563" s="127">
        <v>13432621</v>
      </c>
      <c r="G3563" s="127"/>
      <c r="H3563" s="335" t="s">
        <v>8078</v>
      </c>
      <c r="I3563" s="128">
        <v>0</v>
      </c>
      <c r="J3563" s="128">
        <v>4581.46</v>
      </c>
      <c r="K3563" s="129">
        <f t="shared" si="55"/>
        <v>4581.46</v>
      </c>
      <c r="L3563" s="130" t="s">
        <v>1420</v>
      </c>
    </row>
    <row r="3564" spans="1:12" ht="33.75">
      <c r="A3564" s="334" t="s">
        <v>626</v>
      </c>
      <c r="B3564" s="125" t="str">
        <f>+VLOOKUP(A3564,'[1]LISTA FILTRADO'!$A$2:$B$620,2,FALSE)</f>
        <v>Dirección General De Programación Y Operaciones Del Tesoro</v>
      </c>
      <c r="C3564" s="126">
        <v>42860</v>
      </c>
      <c r="D3564" s="126" t="s">
        <v>8079</v>
      </c>
      <c r="E3564" s="127" t="s">
        <v>1469</v>
      </c>
      <c r="F3564" s="127">
        <v>13432620</v>
      </c>
      <c r="G3564" s="127"/>
      <c r="H3564" s="335" t="s">
        <v>8080</v>
      </c>
      <c r="I3564" s="128">
        <v>0</v>
      </c>
      <c r="J3564" s="128">
        <v>1936.91</v>
      </c>
      <c r="K3564" s="129">
        <f t="shared" si="55"/>
        <v>1936.91</v>
      </c>
      <c r="L3564" s="130" t="s">
        <v>1420</v>
      </c>
    </row>
    <row r="3565" spans="1:12" ht="33.75">
      <c r="A3565" s="334">
        <v>344</v>
      </c>
      <c r="B3565" s="125" t="str">
        <f>+VLOOKUP(A3565,'[1]LISTA FILTRADO'!$A$2:$B$620,2,FALSE)</f>
        <v>Instituto Plurinacional De Estudio De Lenguas Y Culturas</v>
      </c>
      <c r="C3565" s="126">
        <v>42860</v>
      </c>
      <c r="D3565" s="126" t="s">
        <v>8081</v>
      </c>
      <c r="E3565" s="127" t="s">
        <v>6</v>
      </c>
      <c r="F3565" s="127">
        <v>833088</v>
      </c>
      <c r="G3565" s="127"/>
      <c r="H3565" s="335" t="s">
        <v>8082</v>
      </c>
      <c r="I3565" s="128">
        <v>0</v>
      </c>
      <c r="J3565" s="128">
        <v>174000</v>
      </c>
      <c r="K3565" s="129">
        <f t="shared" si="55"/>
        <v>174000</v>
      </c>
      <c r="L3565" s="130" t="s">
        <v>1420</v>
      </c>
    </row>
    <row r="3566" spans="1:12" ht="33.75">
      <c r="A3566" s="263" t="s">
        <v>627</v>
      </c>
      <c r="B3566" s="125" t="str">
        <f>+VLOOKUP(A3566,'[1]LISTA FILTRADO'!$A$2:$B$620,2,FALSE)</f>
        <v>Dirección General De Crédito Público</v>
      </c>
      <c r="C3566" s="126">
        <v>42860</v>
      </c>
      <c r="D3566" s="126" t="s">
        <v>8083</v>
      </c>
      <c r="E3566" s="127" t="s">
        <v>6</v>
      </c>
      <c r="F3566" s="127">
        <v>833159</v>
      </c>
      <c r="G3566" s="127"/>
      <c r="H3566" s="335" t="s">
        <v>8084</v>
      </c>
      <c r="I3566" s="128">
        <v>0</v>
      </c>
      <c r="J3566" s="128">
        <v>6000</v>
      </c>
      <c r="K3566" s="129">
        <f t="shared" si="55"/>
        <v>6000</v>
      </c>
      <c r="L3566" s="130" t="s">
        <v>1420</v>
      </c>
    </row>
    <row r="3567" spans="1:12" ht="33.75">
      <c r="A3567" s="334">
        <v>378</v>
      </c>
      <c r="B3567" s="125" t="str">
        <f>+VLOOKUP(A3567,'[1]LISTA FILTRADO'!$A$2:$B$620,2,FALSE)</f>
        <v>Servicio Nacional Textil</v>
      </c>
      <c r="C3567" s="126">
        <v>42860</v>
      </c>
      <c r="D3567" s="126" t="s">
        <v>8085</v>
      </c>
      <c r="E3567" s="127" t="s">
        <v>6</v>
      </c>
      <c r="F3567" s="127">
        <v>886809</v>
      </c>
      <c r="G3567" s="127"/>
      <c r="H3567" s="335" t="s">
        <v>8086</v>
      </c>
      <c r="I3567" s="128">
        <v>0</v>
      </c>
      <c r="J3567" s="128">
        <v>61234.080000000002</v>
      </c>
      <c r="K3567" s="129">
        <f t="shared" si="55"/>
        <v>61234.080000000002</v>
      </c>
      <c r="L3567" s="130" t="s">
        <v>1420</v>
      </c>
    </row>
    <row r="3568" spans="1:12" ht="33.75">
      <c r="A3568" s="263" t="s">
        <v>626</v>
      </c>
      <c r="B3568" s="125" t="str">
        <f>+VLOOKUP(A3568,'[1]LISTA FILTRADO'!$A$2:$B$620,2,FALSE)</f>
        <v>Dirección General De Programación Y Operaciones Del Tesoro</v>
      </c>
      <c r="C3568" s="126">
        <v>42860</v>
      </c>
      <c r="D3568" s="126" t="s">
        <v>8087</v>
      </c>
      <c r="E3568" s="127" t="s">
        <v>6</v>
      </c>
      <c r="F3568" s="127">
        <v>886825</v>
      </c>
      <c r="G3568" s="127"/>
      <c r="H3568" s="335" t="s">
        <v>8088</v>
      </c>
      <c r="I3568" s="128">
        <v>0</v>
      </c>
      <c r="J3568" s="128">
        <v>1556475.5</v>
      </c>
      <c r="K3568" s="129">
        <f t="shared" si="55"/>
        <v>1556475.5</v>
      </c>
      <c r="L3568" s="130" t="s">
        <v>1420</v>
      </c>
    </row>
    <row r="3569" spans="1:12" ht="45">
      <c r="A3569" s="263">
        <v>87</v>
      </c>
      <c r="B3569" s="125" t="str">
        <f>+VLOOKUP(A3569,'[1]LISTA FILTRADO'!$A$2:$B$620,2,FALSE)</f>
        <v>Ministerio De Comunicación</v>
      </c>
      <c r="C3569" s="126">
        <v>42860</v>
      </c>
      <c r="D3569" s="126" t="s">
        <v>8089</v>
      </c>
      <c r="E3569" s="127" t="s">
        <v>11</v>
      </c>
      <c r="F3569" s="127">
        <v>886822</v>
      </c>
      <c r="G3569" s="127"/>
      <c r="H3569" s="335" t="s">
        <v>8090</v>
      </c>
      <c r="I3569" s="128">
        <v>710</v>
      </c>
      <c r="J3569" s="128">
        <v>0</v>
      </c>
      <c r="K3569" s="129">
        <f t="shared" si="55"/>
        <v>710</v>
      </c>
      <c r="L3569" s="130" t="s">
        <v>1420</v>
      </c>
    </row>
    <row r="3570" spans="1:12" ht="33.75">
      <c r="A3570" s="263">
        <v>513</v>
      </c>
      <c r="B3570" s="125" t="str">
        <f>+VLOOKUP(A3570,'[1]LISTA FILTRADO'!$A$2:$B$620,2,FALSE)</f>
        <v>Yacimientos Petrolíferos Fiscales Bolivianos</v>
      </c>
      <c r="C3570" s="126">
        <v>42860</v>
      </c>
      <c r="D3570" s="126" t="s">
        <v>8091</v>
      </c>
      <c r="E3570" s="127" t="s">
        <v>15</v>
      </c>
      <c r="F3570" s="127">
        <v>439482</v>
      </c>
      <c r="G3570" s="127"/>
      <c r="H3570" s="335" t="s">
        <v>8092</v>
      </c>
      <c r="I3570" s="128">
        <v>50</v>
      </c>
      <c r="J3570" s="128">
        <v>0</v>
      </c>
      <c r="K3570" s="129">
        <f t="shared" si="55"/>
        <v>50</v>
      </c>
      <c r="L3570" s="130" t="s">
        <v>1420</v>
      </c>
    </row>
    <row r="3571" spans="1:12" ht="33.75">
      <c r="A3571" s="263">
        <v>513</v>
      </c>
      <c r="B3571" s="125" t="str">
        <f>+VLOOKUP(A3571,'[1]LISTA FILTRADO'!$A$2:$B$620,2,FALSE)</f>
        <v>Yacimientos Petrolíferos Fiscales Bolivianos</v>
      </c>
      <c r="C3571" s="126">
        <v>42860</v>
      </c>
      <c r="D3571" s="126" t="s">
        <v>8093</v>
      </c>
      <c r="E3571" s="127" t="s">
        <v>15</v>
      </c>
      <c r="F3571" s="127">
        <v>439607</v>
      </c>
      <c r="G3571" s="127"/>
      <c r="H3571" s="335" t="s">
        <v>1351</v>
      </c>
      <c r="I3571" s="128">
        <v>50</v>
      </c>
      <c r="J3571" s="128">
        <v>0</v>
      </c>
      <c r="K3571" s="129">
        <f t="shared" si="55"/>
        <v>50</v>
      </c>
      <c r="L3571" s="130" t="s">
        <v>1420</v>
      </c>
    </row>
    <row r="3572" spans="1:12" ht="33.75">
      <c r="A3572" s="263">
        <v>513</v>
      </c>
      <c r="B3572" s="125" t="str">
        <f>+VLOOKUP(A3572,'[1]LISTA FILTRADO'!$A$2:$B$620,2,FALSE)</f>
        <v>Yacimientos Petrolíferos Fiscales Bolivianos</v>
      </c>
      <c r="C3572" s="126">
        <v>42860</v>
      </c>
      <c r="D3572" s="126" t="s">
        <v>8094</v>
      </c>
      <c r="E3572" s="127" t="s">
        <v>15</v>
      </c>
      <c r="F3572" s="127">
        <v>440114</v>
      </c>
      <c r="G3572" s="127"/>
      <c r="H3572" s="335" t="s">
        <v>8095</v>
      </c>
      <c r="I3572" s="128">
        <v>50</v>
      </c>
      <c r="J3572" s="128">
        <v>0</v>
      </c>
      <c r="K3572" s="129">
        <f t="shared" si="55"/>
        <v>50</v>
      </c>
      <c r="L3572" s="130" t="s">
        <v>1420</v>
      </c>
    </row>
    <row r="3573" spans="1:12" ht="45">
      <c r="A3573" s="263">
        <v>513</v>
      </c>
      <c r="B3573" s="125" t="str">
        <f>+VLOOKUP(A3573,'[1]LISTA FILTRADO'!$A$2:$B$620,2,FALSE)</f>
        <v>Yacimientos Petrolíferos Fiscales Bolivianos</v>
      </c>
      <c r="C3573" s="126">
        <v>42860</v>
      </c>
      <c r="D3573" s="126" t="s">
        <v>8096</v>
      </c>
      <c r="E3573" s="127" t="s">
        <v>15</v>
      </c>
      <c r="F3573" s="127">
        <v>2204</v>
      </c>
      <c r="G3573" s="127"/>
      <c r="H3573" s="335" t="s">
        <v>8097</v>
      </c>
      <c r="I3573" s="128">
        <v>106196.43</v>
      </c>
      <c r="J3573" s="128">
        <v>0</v>
      </c>
      <c r="K3573" s="129">
        <f t="shared" si="55"/>
        <v>106196.43</v>
      </c>
      <c r="L3573" s="130" t="s">
        <v>1420</v>
      </c>
    </row>
    <row r="3574" spans="1:12" ht="33.75">
      <c r="A3574" s="263">
        <v>291</v>
      </c>
      <c r="B3574" s="125" t="str">
        <f>+VLOOKUP(A3574,'[1]LISTA FILTRADO'!$A$2:$B$620,2,FALSE)</f>
        <v>Administradora Boliviana De Carreteras</v>
      </c>
      <c r="C3574" s="126">
        <v>42860</v>
      </c>
      <c r="D3574" s="126" t="s">
        <v>8098</v>
      </c>
      <c r="E3574" s="127" t="s">
        <v>11</v>
      </c>
      <c r="F3574" s="127">
        <v>440264</v>
      </c>
      <c r="G3574" s="127"/>
      <c r="H3574" s="335" t="s">
        <v>8099</v>
      </c>
      <c r="I3574" s="128">
        <v>50</v>
      </c>
      <c r="J3574" s="128">
        <v>0</v>
      </c>
      <c r="K3574" s="129">
        <f t="shared" si="55"/>
        <v>50</v>
      </c>
      <c r="L3574" s="130" t="s">
        <v>1420</v>
      </c>
    </row>
    <row r="3575" spans="1:12" ht="33.75">
      <c r="A3575" s="263">
        <v>291</v>
      </c>
      <c r="B3575" s="125" t="str">
        <f>+VLOOKUP(A3575,'[1]LISTA FILTRADO'!$A$2:$B$620,2,FALSE)</f>
        <v>Administradora Boliviana De Carreteras</v>
      </c>
      <c r="C3575" s="126">
        <v>42860</v>
      </c>
      <c r="D3575" s="126" t="s">
        <v>8100</v>
      </c>
      <c r="E3575" s="127" t="s">
        <v>11</v>
      </c>
      <c r="F3575" s="127">
        <v>440265</v>
      </c>
      <c r="G3575" s="127"/>
      <c r="H3575" s="335" t="s">
        <v>8101</v>
      </c>
      <c r="I3575" s="128">
        <v>50</v>
      </c>
      <c r="J3575" s="128">
        <v>0</v>
      </c>
      <c r="K3575" s="129">
        <f t="shared" si="55"/>
        <v>50</v>
      </c>
      <c r="L3575" s="130" t="s">
        <v>1420</v>
      </c>
    </row>
    <row r="3576" spans="1:12" ht="33.75">
      <c r="A3576" s="263">
        <v>287</v>
      </c>
      <c r="B3576" s="125" t="str">
        <f>+VLOOKUP(A3576,'[1]LISTA FILTRADO'!$A$2:$B$620,2,FALSE)</f>
        <v>Fondo Nacional De Inversión Productiva Y Social</v>
      </c>
      <c r="C3576" s="126">
        <v>42860</v>
      </c>
      <c r="D3576" s="126" t="s">
        <v>8102</v>
      </c>
      <c r="E3576" s="127" t="s">
        <v>1469</v>
      </c>
      <c r="F3576" s="127">
        <v>13429987</v>
      </c>
      <c r="G3576" s="127"/>
      <c r="H3576" s="335" t="s">
        <v>8103</v>
      </c>
      <c r="I3576" s="128">
        <v>36920.120000000003</v>
      </c>
      <c r="J3576" s="128">
        <v>0</v>
      </c>
      <c r="K3576" s="129">
        <f t="shared" si="55"/>
        <v>36920.120000000003</v>
      </c>
      <c r="L3576" s="130" t="s">
        <v>1420</v>
      </c>
    </row>
    <row r="3577" spans="1:12" ht="22.5">
      <c r="A3577" s="263">
        <v>287</v>
      </c>
      <c r="B3577" s="125" t="str">
        <f>+VLOOKUP(A3577,'[1]LISTA FILTRADO'!$A$2:$B$620,2,FALSE)</f>
        <v>Fondo Nacional De Inversión Productiva Y Social</v>
      </c>
      <c r="C3577" s="126">
        <v>42860</v>
      </c>
      <c r="D3577" s="126" t="s">
        <v>8104</v>
      </c>
      <c r="E3577" s="127" t="s">
        <v>1469</v>
      </c>
      <c r="F3577" s="127">
        <v>13384620</v>
      </c>
      <c r="G3577" s="127"/>
      <c r="H3577" s="335" t="s">
        <v>8105</v>
      </c>
      <c r="I3577" s="128">
        <v>4160.3</v>
      </c>
      <c r="J3577" s="128">
        <v>0</v>
      </c>
      <c r="K3577" s="129">
        <f t="shared" si="55"/>
        <v>4160.3</v>
      </c>
      <c r="L3577" s="130" t="s">
        <v>1420</v>
      </c>
    </row>
    <row r="3578" spans="1:12" ht="22.5">
      <c r="A3578" s="263">
        <v>287</v>
      </c>
      <c r="B3578" s="125" t="str">
        <f>+VLOOKUP(A3578,'[1]LISTA FILTRADO'!$A$2:$B$620,2,FALSE)</f>
        <v>Fondo Nacional De Inversión Productiva Y Social</v>
      </c>
      <c r="C3578" s="126">
        <v>42860</v>
      </c>
      <c r="D3578" s="126" t="s">
        <v>8106</v>
      </c>
      <c r="E3578" s="127" t="s">
        <v>1469</v>
      </c>
      <c r="F3578" s="127">
        <v>13383980</v>
      </c>
      <c r="G3578" s="127"/>
      <c r="H3578" s="335" t="s">
        <v>8107</v>
      </c>
      <c r="I3578" s="128">
        <v>1649.1</v>
      </c>
      <c r="J3578" s="128">
        <v>0</v>
      </c>
      <c r="K3578" s="129">
        <f t="shared" si="55"/>
        <v>1649.1</v>
      </c>
      <c r="L3578" s="130" t="s">
        <v>1420</v>
      </c>
    </row>
    <row r="3579" spans="1:12" ht="22.5">
      <c r="A3579" s="263">
        <v>287</v>
      </c>
      <c r="B3579" s="125" t="str">
        <f>+VLOOKUP(A3579,'[1]LISTA FILTRADO'!$A$2:$B$620,2,FALSE)</f>
        <v>Fondo Nacional De Inversión Productiva Y Social</v>
      </c>
      <c r="C3579" s="126">
        <v>42860</v>
      </c>
      <c r="D3579" s="126" t="s">
        <v>8108</v>
      </c>
      <c r="E3579" s="127" t="s">
        <v>1469</v>
      </c>
      <c r="F3579" s="127">
        <v>13383841</v>
      </c>
      <c r="G3579" s="127"/>
      <c r="H3579" s="335" t="s">
        <v>8109</v>
      </c>
      <c r="I3579" s="128">
        <v>41910.410000000003</v>
      </c>
      <c r="J3579" s="128">
        <v>0</v>
      </c>
      <c r="K3579" s="129">
        <f t="shared" si="55"/>
        <v>41910.410000000003</v>
      </c>
      <c r="L3579" s="130" t="s">
        <v>1420</v>
      </c>
    </row>
    <row r="3580" spans="1:12" ht="33.75">
      <c r="A3580" s="263" t="s">
        <v>629</v>
      </c>
      <c r="B3580" s="125" t="str">
        <f>+VLOOKUP(A3580,'[1]LISTA FILTRADO'!$A$2:$B$620,2,FALSE)</f>
        <v>Dirección General De Administración Y Finanzas Territoriales</v>
      </c>
      <c r="C3580" s="126">
        <v>42863</v>
      </c>
      <c r="D3580" s="126" t="s">
        <v>8110</v>
      </c>
      <c r="E3580" s="127" t="s">
        <v>1285</v>
      </c>
      <c r="F3580" s="127">
        <v>13457985</v>
      </c>
      <c r="G3580" s="127"/>
      <c r="H3580" s="335" t="s">
        <v>8111</v>
      </c>
      <c r="I3580" s="128">
        <v>0</v>
      </c>
      <c r="J3580" s="128">
        <v>520340.39</v>
      </c>
      <c r="K3580" s="129">
        <f t="shared" si="55"/>
        <v>520340.39</v>
      </c>
      <c r="L3580" s="130" t="s">
        <v>1420</v>
      </c>
    </row>
    <row r="3581" spans="1:12" ht="33.75">
      <c r="A3581" s="334" t="s">
        <v>627</v>
      </c>
      <c r="B3581" s="125" t="str">
        <f>+VLOOKUP(A3581,'[1]LISTA FILTRADO'!$A$2:$B$620,2,FALSE)</f>
        <v>Dirección General De Crédito Público</v>
      </c>
      <c r="C3581" s="126">
        <v>42863</v>
      </c>
      <c r="D3581" s="126" t="s">
        <v>8112</v>
      </c>
      <c r="E3581" s="127" t="s">
        <v>6</v>
      </c>
      <c r="F3581" s="127">
        <v>833678</v>
      </c>
      <c r="G3581" s="127"/>
      <c r="H3581" s="335" t="s">
        <v>8113</v>
      </c>
      <c r="I3581" s="128">
        <v>0</v>
      </c>
      <c r="J3581" s="128">
        <v>147000</v>
      </c>
      <c r="K3581" s="129">
        <f t="shared" si="55"/>
        <v>147000</v>
      </c>
      <c r="L3581" s="130" t="s">
        <v>1420</v>
      </c>
    </row>
    <row r="3582" spans="1:12" ht="45">
      <c r="A3582" s="334">
        <v>86</v>
      </c>
      <c r="B3582" s="125" t="str">
        <f>+VLOOKUP(A3582,'[1]LISTA FILTRADO'!$A$2:$B$620,2,FALSE)</f>
        <v>Ministerio De Medio Ambiente Y Agua</v>
      </c>
      <c r="C3582" s="126">
        <v>42863</v>
      </c>
      <c r="D3582" s="126" t="s">
        <v>8114</v>
      </c>
      <c r="E3582" s="127" t="s">
        <v>6</v>
      </c>
      <c r="F3582" s="127">
        <v>886997</v>
      </c>
      <c r="G3582" s="127"/>
      <c r="H3582" s="335" t="s">
        <v>8115</v>
      </c>
      <c r="I3582" s="128">
        <v>0</v>
      </c>
      <c r="J3582" s="128">
        <v>6645.29</v>
      </c>
      <c r="K3582" s="129">
        <f t="shared" si="55"/>
        <v>6645.29</v>
      </c>
      <c r="L3582" s="130" t="s">
        <v>1420</v>
      </c>
    </row>
    <row r="3583" spans="1:12" ht="45">
      <c r="A3583" s="263" t="s">
        <v>626</v>
      </c>
      <c r="B3583" s="125" t="str">
        <f>+VLOOKUP(A3583,'[1]LISTA FILTRADO'!$A$2:$B$620,2,FALSE)</f>
        <v>Dirección General De Programación Y Operaciones Del Tesoro</v>
      </c>
      <c r="C3583" s="126">
        <v>42863</v>
      </c>
      <c r="D3583" s="126" t="s">
        <v>8116</v>
      </c>
      <c r="E3583" s="127" t="s">
        <v>6</v>
      </c>
      <c r="F3583" s="127">
        <v>887001</v>
      </c>
      <c r="G3583" s="127"/>
      <c r="H3583" s="335" t="s">
        <v>8117</v>
      </c>
      <c r="I3583" s="128">
        <v>0</v>
      </c>
      <c r="J3583" s="128">
        <v>20880000</v>
      </c>
      <c r="K3583" s="129">
        <f t="shared" si="55"/>
        <v>20880000</v>
      </c>
      <c r="L3583" s="130" t="s">
        <v>1420</v>
      </c>
    </row>
    <row r="3584" spans="1:12" ht="33.75">
      <c r="A3584" s="263">
        <v>513</v>
      </c>
      <c r="B3584" s="125" t="str">
        <f>+VLOOKUP(A3584,'[1]LISTA FILTRADO'!$A$2:$B$620,2,FALSE)</f>
        <v>Yacimientos Petrolíferos Fiscales Bolivianos</v>
      </c>
      <c r="C3584" s="126">
        <v>42863</v>
      </c>
      <c r="D3584" s="126" t="s">
        <v>8118</v>
      </c>
      <c r="E3584" s="127" t="s">
        <v>15</v>
      </c>
      <c r="F3584" s="127">
        <v>440975</v>
      </c>
      <c r="G3584" s="127"/>
      <c r="H3584" s="335" t="s">
        <v>8119</v>
      </c>
      <c r="I3584" s="128">
        <v>50</v>
      </c>
      <c r="J3584" s="128">
        <v>0</v>
      </c>
      <c r="K3584" s="129">
        <f t="shared" si="55"/>
        <v>50</v>
      </c>
      <c r="L3584" s="130" t="s">
        <v>1420</v>
      </c>
    </row>
    <row r="3585" spans="1:12" ht="33.75">
      <c r="A3585" s="263">
        <v>513</v>
      </c>
      <c r="B3585" s="125" t="str">
        <f>+VLOOKUP(A3585,'[1]LISTA FILTRADO'!$A$2:$B$620,2,FALSE)</f>
        <v>Yacimientos Petrolíferos Fiscales Bolivianos</v>
      </c>
      <c r="C3585" s="126">
        <v>42863</v>
      </c>
      <c r="D3585" s="126" t="s">
        <v>8120</v>
      </c>
      <c r="E3585" s="127" t="s">
        <v>15</v>
      </c>
      <c r="F3585" s="127">
        <v>441732</v>
      </c>
      <c r="G3585" s="127"/>
      <c r="H3585" s="335" t="s">
        <v>8121</v>
      </c>
      <c r="I3585" s="128">
        <v>50</v>
      </c>
      <c r="J3585" s="128">
        <v>0</v>
      </c>
      <c r="K3585" s="129">
        <f t="shared" si="55"/>
        <v>50</v>
      </c>
      <c r="L3585" s="130" t="s">
        <v>1420</v>
      </c>
    </row>
    <row r="3586" spans="1:12" ht="45">
      <c r="A3586" s="263">
        <v>513</v>
      </c>
      <c r="B3586" s="125" t="str">
        <f>+VLOOKUP(A3586,'[1]LISTA FILTRADO'!$A$2:$B$620,2,FALSE)</f>
        <v>Yacimientos Petrolíferos Fiscales Bolivianos</v>
      </c>
      <c r="C3586" s="126">
        <v>42863</v>
      </c>
      <c r="D3586" s="126" t="s">
        <v>8122</v>
      </c>
      <c r="E3586" s="127" t="s">
        <v>11</v>
      </c>
      <c r="F3586" s="127">
        <v>886856</v>
      </c>
      <c r="G3586" s="127"/>
      <c r="H3586" s="335" t="s">
        <v>8123</v>
      </c>
      <c r="I3586" s="128">
        <v>35362.33</v>
      </c>
      <c r="J3586" s="128">
        <v>0</v>
      </c>
      <c r="K3586" s="129">
        <f t="shared" si="55"/>
        <v>35362.33</v>
      </c>
      <c r="L3586" s="130" t="s">
        <v>1420</v>
      </c>
    </row>
    <row r="3587" spans="1:12" ht="33.75">
      <c r="A3587" s="263" t="s">
        <v>627</v>
      </c>
      <c r="B3587" s="125" t="str">
        <f>+VLOOKUP(A3587,'[1]LISTA FILTRADO'!$A$2:$B$620,2,FALSE)</f>
        <v>Dirección General De Crédito Público</v>
      </c>
      <c r="C3587" s="126">
        <v>42864</v>
      </c>
      <c r="D3587" s="126" t="s">
        <v>8124</v>
      </c>
      <c r="E3587" s="127" t="s">
        <v>6</v>
      </c>
      <c r="F3587" s="127">
        <v>834165</v>
      </c>
      <c r="G3587" s="127"/>
      <c r="H3587" s="335" t="s">
        <v>8125</v>
      </c>
      <c r="I3587" s="128">
        <v>0</v>
      </c>
      <c r="J3587" s="128">
        <v>30000</v>
      </c>
      <c r="K3587" s="129">
        <f t="shared" si="55"/>
        <v>30000</v>
      </c>
      <c r="L3587" s="130" t="s">
        <v>1420</v>
      </c>
    </row>
    <row r="3588" spans="1:12" ht="33.75">
      <c r="A3588" s="263">
        <v>513</v>
      </c>
      <c r="B3588" s="125" t="str">
        <f>+VLOOKUP(A3588,'[1]LISTA FILTRADO'!$A$2:$B$620,2,FALSE)</f>
        <v>Yacimientos Petrolíferos Fiscales Bolivianos</v>
      </c>
      <c r="C3588" s="126">
        <v>42864</v>
      </c>
      <c r="D3588" s="126" t="s">
        <v>8126</v>
      </c>
      <c r="E3588" s="127" t="s">
        <v>15</v>
      </c>
      <c r="F3588" s="127">
        <v>442026</v>
      </c>
      <c r="G3588" s="127"/>
      <c r="H3588" s="335" t="s">
        <v>8127</v>
      </c>
      <c r="I3588" s="128">
        <v>50</v>
      </c>
      <c r="J3588" s="128">
        <v>0</v>
      </c>
      <c r="K3588" s="129">
        <f t="shared" si="55"/>
        <v>50</v>
      </c>
      <c r="L3588" s="130" t="s">
        <v>1420</v>
      </c>
    </row>
    <row r="3589" spans="1:12" ht="22.5">
      <c r="A3589" s="263">
        <v>513</v>
      </c>
      <c r="B3589" s="125" t="str">
        <f>+VLOOKUP(A3589,'[1]LISTA FILTRADO'!$A$2:$B$620,2,FALSE)</f>
        <v>Yacimientos Petrolíferos Fiscales Bolivianos</v>
      </c>
      <c r="C3589" s="126">
        <v>42864</v>
      </c>
      <c r="D3589" s="126" t="s">
        <v>8128</v>
      </c>
      <c r="E3589" s="127" t="s">
        <v>15</v>
      </c>
      <c r="F3589" s="127">
        <v>442141</v>
      </c>
      <c r="G3589" s="127"/>
      <c r="H3589" s="335" t="s">
        <v>5561</v>
      </c>
      <c r="I3589" s="128">
        <v>50</v>
      </c>
      <c r="J3589" s="128">
        <v>0</v>
      </c>
      <c r="K3589" s="129">
        <f t="shared" si="55"/>
        <v>50</v>
      </c>
      <c r="L3589" s="130" t="s">
        <v>1420</v>
      </c>
    </row>
    <row r="3590" spans="1:12" ht="33.75">
      <c r="A3590" s="263">
        <v>513</v>
      </c>
      <c r="B3590" s="125" t="str">
        <f>+VLOOKUP(A3590,'[1]LISTA FILTRADO'!$A$2:$B$620,2,FALSE)</f>
        <v>Yacimientos Petrolíferos Fiscales Bolivianos</v>
      </c>
      <c r="C3590" s="126">
        <v>42864</v>
      </c>
      <c r="D3590" s="126" t="s">
        <v>8129</v>
      </c>
      <c r="E3590" s="127" t="s">
        <v>15</v>
      </c>
      <c r="F3590" s="127">
        <v>442264</v>
      </c>
      <c r="G3590" s="127"/>
      <c r="H3590" s="335" t="s">
        <v>8130</v>
      </c>
      <c r="I3590" s="128">
        <v>50</v>
      </c>
      <c r="J3590" s="128">
        <v>0</v>
      </c>
      <c r="K3590" s="129">
        <f t="shared" si="55"/>
        <v>50</v>
      </c>
      <c r="L3590" s="130" t="s">
        <v>1420</v>
      </c>
    </row>
    <row r="3591" spans="1:12" ht="33.75">
      <c r="A3591" s="263">
        <v>291</v>
      </c>
      <c r="B3591" s="125" t="str">
        <f>+VLOOKUP(A3591,'[1]LISTA FILTRADO'!$A$2:$B$620,2,FALSE)</f>
        <v>Administradora Boliviana De Carreteras</v>
      </c>
      <c r="C3591" s="126">
        <v>42864</v>
      </c>
      <c r="D3591" s="126" t="s">
        <v>8131</v>
      </c>
      <c r="E3591" s="127" t="s">
        <v>11</v>
      </c>
      <c r="F3591" s="127">
        <v>442717</v>
      </c>
      <c r="G3591" s="127"/>
      <c r="H3591" s="335" t="s">
        <v>8132</v>
      </c>
      <c r="I3591" s="128">
        <v>50</v>
      </c>
      <c r="J3591" s="128">
        <v>0</v>
      </c>
      <c r="K3591" s="129">
        <f t="shared" si="55"/>
        <v>50</v>
      </c>
      <c r="L3591" s="130" t="s">
        <v>1420</v>
      </c>
    </row>
    <row r="3592" spans="1:12" ht="33.75">
      <c r="A3592" s="263" t="s">
        <v>629</v>
      </c>
      <c r="B3592" s="125" t="str">
        <f>+VLOOKUP(A3592,'[1]LISTA FILTRADO'!$A$2:$B$620,2,FALSE)</f>
        <v>Dirección General De Administración Y Finanzas Territoriales</v>
      </c>
      <c r="C3592" s="126">
        <v>42865</v>
      </c>
      <c r="D3592" s="126" t="s">
        <v>8133</v>
      </c>
      <c r="E3592" s="127" t="s">
        <v>1285</v>
      </c>
      <c r="F3592" s="127">
        <v>13488573</v>
      </c>
      <c r="G3592" s="127"/>
      <c r="H3592" s="335" t="s">
        <v>8134</v>
      </c>
      <c r="I3592" s="128">
        <v>0</v>
      </c>
      <c r="J3592" s="128">
        <v>415037.88</v>
      </c>
      <c r="K3592" s="129">
        <f t="shared" si="55"/>
        <v>415037.88</v>
      </c>
      <c r="L3592" s="130" t="s">
        <v>1420</v>
      </c>
    </row>
    <row r="3593" spans="1:12" ht="45">
      <c r="A3593" s="263" t="s">
        <v>626</v>
      </c>
      <c r="B3593" s="125" t="str">
        <f>+VLOOKUP(A3593,'[1]LISTA FILTRADO'!$A$2:$B$620,2,FALSE)</f>
        <v>Dirección General De Programación Y Operaciones Del Tesoro</v>
      </c>
      <c r="C3593" s="126">
        <v>42865</v>
      </c>
      <c r="D3593" s="126" t="s">
        <v>8135</v>
      </c>
      <c r="E3593" s="127" t="s">
        <v>6</v>
      </c>
      <c r="F3593" s="127">
        <v>887245</v>
      </c>
      <c r="G3593" s="127"/>
      <c r="H3593" s="335" t="s">
        <v>8136</v>
      </c>
      <c r="I3593" s="128">
        <v>0</v>
      </c>
      <c r="J3593" s="128">
        <v>10555.83</v>
      </c>
      <c r="K3593" s="129">
        <f t="shared" ref="K3593:K3656" si="56">+I3593+J3593</f>
        <v>10555.83</v>
      </c>
      <c r="L3593" s="130" t="s">
        <v>1420</v>
      </c>
    </row>
    <row r="3594" spans="1:12">
      <c r="A3594" s="263" t="s">
        <v>1307</v>
      </c>
      <c r="B3594" s="125" t="str">
        <f>+VLOOKUP(A3594,'[1]LISTA FILTRADO'!$A$2:$B$620,2,FALSE)</f>
        <v>GRACOS</v>
      </c>
      <c r="C3594" s="126">
        <v>42865</v>
      </c>
      <c r="D3594" s="126" t="s">
        <v>8137</v>
      </c>
      <c r="E3594" s="127" t="s">
        <v>13</v>
      </c>
      <c r="F3594" s="127">
        <v>368998</v>
      </c>
      <c r="G3594" s="127"/>
      <c r="H3594" s="335" t="s">
        <v>1308</v>
      </c>
      <c r="I3594" s="128">
        <v>31419.01</v>
      </c>
      <c r="J3594" s="128">
        <v>0</v>
      </c>
      <c r="K3594" s="129">
        <f t="shared" si="56"/>
        <v>31419.01</v>
      </c>
      <c r="L3594" s="130" t="s">
        <v>1420</v>
      </c>
    </row>
    <row r="3595" spans="1:12">
      <c r="A3595" s="263" t="s">
        <v>1307</v>
      </c>
      <c r="B3595" s="125" t="str">
        <f>+VLOOKUP(A3595,'[1]LISTA FILTRADO'!$A$2:$B$620,2,FALSE)</f>
        <v>GRACOS</v>
      </c>
      <c r="C3595" s="126">
        <v>42865</v>
      </c>
      <c r="D3595" s="126" t="s">
        <v>8138</v>
      </c>
      <c r="E3595" s="127" t="s">
        <v>13</v>
      </c>
      <c r="F3595" s="127">
        <v>369000</v>
      </c>
      <c r="G3595" s="127"/>
      <c r="H3595" s="335" t="s">
        <v>1308</v>
      </c>
      <c r="I3595" s="128">
        <v>353231.42</v>
      </c>
      <c r="J3595" s="128">
        <v>0</v>
      </c>
      <c r="K3595" s="129">
        <f t="shared" si="56"/>
        <v>353231.42</v>
      </c>
      <c r="L3595" s="130" t="s">
        <v>1420</v>
      </c>
    </row>
    <row r="3596" spans="1:12">
      <c r="A3596" s="263" t="s">
        <v>1307</v>
      </c>
      <c r="B3596" s="125" t="str">
        <f>+VLOOKUP(A3596,'[1]LISTA FILTRADO'!$A$2:$B$620,2,FALSE)</f>
        <v>GRACOS</v>
      </c>
      <c r="C3596" s="126">
        <v>42865</v>
      </c>
      <c r="D3596" s="126" t="s">
        <v>8139</v>
      </c>
      <c r="E3596" s="127" t="s">
        <v>13</v>
      </c>
      <c r="F3596" s="127">
        <v>369002</v>
      </c>
      <c r="G3596" s="127"/>
      <c r="H3596" s="335" t="s">
        <v>1308</v>
      </c>
      <c r="I3596" s="128">
        <v>27885.83</v>
      </c>
      <c r="J3596" s="128">
        <v>0</v>
      </c>
      <c r="K3596" s="129">
        <f t="shared" si="56"/>
        <v>27885.83</v>
      </c>
      <c r="L3596" s="130" t="s">
        <v>1420</v>
      </c>
    </row>
    <row r="3597" spans="1:12">
      <c r="A3597" s="263" t="s">
        <v>1307</v>
      </c>
      <c r="B3597" s="125" t="str">
        <f>+VLOOKUP(A3597,'[1]LISTA FILTRADO'!$A$2:$B$620,2,FALSE)</f>
        <v>GRACOS</v>
      </c>
      <c r="C3597" s="126">
        <v>42865</v>
      </c>
      <c r="D3597" s="126" t="s">
        <v>8140</v>
      </c>
      <c r="E3597" s="127" t="s">
        <v>13</v>
      </c>
      <c r="F3597" s="127">
        <v>369004</v>
      </c>
      <c r="G3597" s="127"/>
      <c r="H3597" s="335" t="s">
        <v>1308</v>
      </c>
      <c r="I3597" s="128">
        <v>20.309999999999999</v>
      </c>
      <c r="J3597" s="128">
        <v>0</v>
      </c>
      <c r="K3597" s="129">
        <f t="shared" si="56"/>
        <v>20.309999999999999</v>
      </c>
      <c r="L3597" s="130" t="s">
        <v>1420</v>
      </c>
    </row>
    <row r="3598" spans="1:12">
      <c r="A3598" s="263" t="s">
        <v>1307</v>
      </c>
      <c r="B3598" s="125" t="str">
        <f>+VLOOKUP(A3598,'[1]LISTA FILTRADO'!$A$2:$B$620,2,FALSE)</f>
        <v>GRACOS</v>
      </c>
      <c r="C3598" s="126">
        <v>42865</v>
      </c>
      <c r="D3598" s="126" t="s">
        <v>8141</v>
      </c>
      <c r="E3598" s="127" t="s">
        <v>13</v>
      </c>
      <c r="F3598" s="127">
        <v>369006</v>
      </c>
      <c r="G3598" s="127"/>
      <c r="H3598" s="335" t="s">
        <v>1308</v>
      </c>
      <c r="I3598" s="128">
        <v>75.05</v>
      </c>
      <c r="J3598" s="128">
        <v>0</v>
      </c>
      <c r="K3598" s="129">
        <f t="shared" si="56"/>
        <v>75.05</v>
      </c>
      <c r="L3598" s="130" t="s">
        <v>1420</v>
      </c>
    </row>
    <row r="3599" spans="1:12">
      <c r="A3599" s="263" t="s">
        <v>1307</v>
      </c>
      <c r="B3599" s="125" t="str">
        <f>+VLOOKUP(A3599,'[1]LISTA FILTRADO'!$A$2:$B$620,2,FALSE)</f>
        <v>GRACOS</v>
      </c>
      <c r="C3599" s="126">
        <v>42865</v>
      </c>
      <c r="D3599" s="126" t="s">
        <v>8142</v>
      </c>
      <c r="E3599" s="127" t="s">
        <v>13</v>
      </c>
      <c r="F3599" s="127">
        <v>369008</v>
      </c>
      <c r="G3599" s="127"/>
      <c r="H3599" s="335" t="s">
        <v>1308</v>
      </c>
      <c r="I3599" s="128">
        <v>12.49</v>
      </c>
      <c r="J3599" s="128">
        <v>0</v>
      </c>
      <c r="K3599" s="129">
        <f t="shared" si="56"/>
        <v>12.49</v>
      </c>
      <c r="L3599" s="130" t="s">
        <v>1420</v>
      </c>
    </row>
    <row r="3600" spans="1:12">
      <c r="A3600" s="263" t="s">
        <v>1307</v>
      </c>
      <c r="B3600" s="125" t="str">
        <f>+VLOOKUP(A3600,'[1]LISTA FILTRADO'!$A$2:$B$620,2,FALSE)</f>
        <v>GRACOS</v>
      </c>
      <c r="C3600" s="126">
        <v>42865</v>
      </c>
      <c r="D3600" s="126" t="s">
        <v>8143</v>
      </c>
      <c r="E3600" s="127" t="s">
        <v>13</v>
      </c>
      <c r="F3600" s="127">
        <v>369010</v>
      </c>
      <c r="G3600" s="127"/>
      <c r="H3600" s="335" t="s">
        <v>1308</v>
      </c>
      <c r="I3600" s="128">
        <v>56.66</v>
      </c>
      <c r="J3600" s="128">
        <v>0</v>
      </c>
      <c r="K3600" s="129">
        <f t="shared" si="56"/>
        <v>56.66</v>
      </c>
      <c r="L3600" s="130" t="s">
        <v>1420</v>
      </c>
    </row>
    <row r="3601" spans="1:12">
      <c r="A3601" s="263" t="s">
        <v>1307</v>
      </c>
      <c r="B3601" s="125" t="str">
        <f>+VLOOKUP(A3601,'[1]LISTA FILTRADO'!$A$2:$B$620,2,FALSE)</f>
        <v>GRACOS</v>
      </c>
      <c r="C3601" s="126">
        <v>42865</v>
      </c>
      <c r="D3601" s="126" t="s">
        <v>8144</v>
      </c>
      <c r="E3601" s="127" t="s">
        <v>13</v>
      </c>
      <c r="F3601" s="127">
        <v>369012</v>
      </c>
      <c r="G3601" s="127"/>
      <c r="H3601" s="335" t="s">
        <v>1308</v>
      </c>
      <c r="I3601" s="128">
        <v>56.66</v>
      </c>
      <c r="J3601" s="128">
        <v>0</v>
      </c>
      <c r="K3601" s="129">
        <f t="shared" si="56"/>
        <v>56.66</v>
      </c>
      <c r="L3601" s="130" t="s">
        <v>1420</v>
      </c>
    </row>
    <row r="3602" spans="1:12">
      <c r="A3602" s="263" t="s">
        <v>1307</v>
      </c>
      <c r="B3602" s="125" t="str">
        <f>+VLOOKUP(A3602,'[1]LISTA FILTRADO'!$A$2:$B$620,2,FALSE)</f>
        <v>GRACOS</v>
      </c>
      <c r="C3602" s="126">
        <v>42865</v>
      </c>
      <c r="D3602" s="126" t="s">
        <v>8145</v>
      </c>
      <c r="E3602" s="127" t="s">
        <v>13</v>
      </c>
      <c r="F3602" s="127">
        <v>369014</v>
      </c>
      <c r="G3602" s="127"/>
      <c r="H3602" s="335" t="s">
        <v>1308</v>
      </c>
      <c r="I3602" s="128">
        <v>56.66</v>
      </c>
      <c r="J3602" s="128">
        <v>0</v>
      </c>
      <c r="K3602" s="129">
        <f t="shared" si="56"/>
        <v>56.66</v>
      </c>
      <c r="L3602" s="130" t="s">
        <v>1420</v>
      </c>
    </row>
    <row r="3603" spans="1:12">
      <c r="A3603" s="263" t="s">
        <v>1307</v>
      </c>
      <c r="B3603" s="125" t="str">
        <f>+VLOOKUP(A3603,'[1]LISTA FILTRADO'!$A$2:$B$620,2,FALSE)</f>
        <v>GRACOS</v>
      </c>
      <c r="C3603" s="126">
        <v>42865</v>
      </c>
      <c r="D3603" s="126" t="s">
        <v>8146</v>
      </c>
      <c r="E3603" s="127" t="s">
        <v>13</v>
      </c>
      <c r="F3603" s="127">
        <v>369016</v>
      </c>
      <c r="G3603" s="127"/>
      <c r="H3603" s="335" t="s">
        <v>1308</v>
      </c>
      <c r="I3603" s="128">
        <v>56.66</v>
      </c>
      <c r="J3603" s="128">
        <v>0</v>
      </c>
      <c r="K3603" s="129">
        <f t="shared" si="56"/>
        <v>56.66</v>
      </c>
      <c r="L3603" s="130" t="s">
        <v>1420</v>
      </c>
    </row>
    <row r="3604" spans="1:12">
      <c r="A3604" s="263" t="s">
        <v>1307</v>
      </c>
      <c r="B3604" s="125" t="str">
        <f>+VLOOKUP(A3604,'[1]LISTA FILTRADO'!$A$2:$B$620,2,FALSE)</f>
        <v>GRACOS</v>
      </c>
      <c r="C3604" s="126">
        <v>42865</v>
      </c>
      <c r="D3604" s="126" t="s">
        <v>8147</v>
      </c>
      <c r="E3604" s="127" t="s">
        <v>13</v>
      </c>
      <c r="F3604" s="127">
        <v>369018</v>
      </c>
      <c r="G3604" s="127"/>
      <c r="H3604" s="335" t="s">
        <v>1308</v>
      </c>
      <c r="I3604" s="128">
        <v>1012.12</v>
      </c>
      <c r="J3604" s="128">
        <v>0</v>
      </c>
      <c r="K3604" s="129">
        <f t="shared" si="56"/>
        <v>1012.12</v>
      </c>
      <c r="L3604" s="130" t="s">
        <v>1420</v>
      </c>
    </row>
    <row r="3605" spans="1:12">
      <c r="A3605" s="263" t="s">
        <v>1307</v>
      </c>
      <c r="B3605" s="125" t="str">
        <f>+VLOOKUP(A3605,'[1]LISTA FILTRADO'!$A$2:$B$620,2,FALSE)</f>
        <v>GRACOS</v>
      </c>
      <c r="C3605" s="126">
        <v>42865</v>
      </c>
      <c r="D3605" s="126" t="s">
        <v>8148</v>
      </c>
      <c r="E3605" s="127" t="s">
        <v>13</v>
      </c>
      <c r="F3605" s="127">
        <v>369020</v>
      </c>
      <c r="G3605" s="127"/>
      <c r="H3605" s="335" t="s">
        <v>1308</v>
      </c>
      <c r="I3605" s="128">
        <v>7.13</v>
      </c>
      <c r="J3605" s="128">
        <v>0</v>
      </c>
      <c r="K3605" s="129">
        <f t="shared" si="56"/>
        <v>7.13</v>
      </c>
      <c r="L3605" s="130" t="s">
        <v>1420</v>
      </c>
    </row>
    <row r="3606" spans="1:12">
      <c r="A3606" s="263" t="s">
        <v>1307</v>
      </c>
      <c r="B3606" s="125" t="str">
        <f>+VLOOKUP(A3606,'[1]LISTA FILTRADO'!$A$2:$B$620,2,FALSE)</f>
        <v>GRACOS</v>
      </c>
      <c r="C3606" s="126">
        <v>42865</v>
      </c>
      <c r="D3606" s="126" t="s">
        <v>8149</v>
      </c>
      <c r="E3606" s="127" t="s">
        <v>13</v>
      </c>
      <c r="F3606" s="127">
        <v>369022</v>
      </c>
      <c r="G3606" s="127"/>
      <c r="H3606" s="335" t="s">
        <v>1308</v>
      </c>
      <c r="I3606" s="128">
        <v>1.92</v>
      </c>
      <c r="J3606" s="128">
        <v>0</v>
      </c>
      <c r="K3606" s="129">
        <f t="shared" si="56"/>
        <v>1.92</v>
      </c>
      <c r="L3606" s="130" t="s">
        <v>1420</v>
      </c>
    </row>
    <row r="3607" spans="1:12">
      <c r="A3607" s="263" t="s">
        <v>1307</v>
      </c>
      <c r="B3607" s="125" t="str">
        <f>+VLOOKUP(A3607,'[1]LISTA FILTRADO'!$A$2:$B$620,2,FALSE)</f>
        <v>GRACOS</v>
      </c>
      <c r="C3607" s="126">
        <v>42865</v>
      </c>
      <c r="D3607" s="126" t="s">
        <v>8150</v>
      </c>
      <c r="E3607" s="127" t="s">
        <v>13</v>
      </c>
      <c r="F3607" s="127">
        <v>369024</v>
      </c>
      <c r="G3607" s="127"/>
      <c r="H3607" s="335" t="s">
        <v>1308</v>
      </c>
      <c r="I3607" s="128">
        <v>4.3899999999999997</v>
      </c>
      <c r="J3607" s="128">
        <v>0</v>
      </c>
      <c r="K3607" s="129">
        <f t="shared" si="56"/>
        <v>4.3899999999999997</v>
      </c>
      <c r="L3607" s="130" t="s">
        <v>1420</v>
      </c>
    </row>
    <row r="3608" spans="1:12">
      <c r="A3608" s="263" t="s">
        <v>1307</v>
      </c>
      <c r="B3608" s="125" t="str">
        <f>+VLOOKUP(A3608,'[1]LISTA FILTRADO'!$A$2:$B$620,2,FALSE)</f>
        <v>GRACOS</v>
      </c>
      <c r="C3608" s="126">
        <v>42865</v>
      </c>
      <c r="D3608" s="126" t="s">
        <v>8151</v>
      </c>
      <c r="E3608" s="127" t="s">
        <v>13</v>
      </c>
      <c r="F3608" s="127">
        <v>369026</v>
      </c>
      <c r="G3608" s="127"/>
      <c r="H3608" s="335" t="s">
        <v>1308</v>
      </c>
      <c r="I3608" s="128">
        <v>20.03</v>
      </c>
      <c r="J3608" s="128">
        <v>0</v>
      </c>
      <c r="K3608" s="129">
        <f t="shared" si="56"/>
        <v>20.03</v>
      </c>
      <c r="L3608" s="130" t="s">
        <v>1420</v>
      </c>
    </row>
    <row r="3609" spans="1:12">
      <c r="A3609" s="263" t="s">
        <v>1307</v>
      </c>
      <c r="B3609" s="125" t="str">
        <f>+VLOOKUP(A3609,'[1]LISTA FILTRADO'!$A$2:$B$620,2,FALSE)</f>
        <v>GRACOS</v>
      </c>
      <c r="C3609" s="126">
        <v>42865</v>
      </c>
      <c r="D3609" s="126" t="s">
        <v>8152</v>
      </c>
      <c r="E3609" s="127" t="s">
        <v>13</v>
      </c>
      <c r="F3609" s="127">
        <v>369028</v>
      </c>
      <c r="G3609" s="127"/>
      <c r="H3609" s="335" t="s">
        <v>1308</v>
      </c>
      <c r="I3609" s="128">
        <v>20.03</v>
      </c>
      <c r="J3609" s="128">
        <v>0</v>
      </c>
      <c r="K3609" s="129">
        <f t="shared" si="56"/>
        <v>20.03</v>
      </c>
      <c r="L3609" s="130" t="s">
        <v>1420</v>
      </c>
    </row>
    <row r="3610" spans="1:12">
      <c r="A3610" s="263" t="s">
        <v>1307</v>
      </c>
      <c r="B3610" s="125" t="str">
        <f>+VLOOKUP(A3610,'[1]LISTA FILTRADO'!$A$2:$B$620,2,FALSE)</f>
        <v>GRACOS</v>
      </c>
      <c r="C3610" s="126">
        <v>42865</v>
      </c>
      <c r="D3610" s="126" t="s">
        <v>8153</v>
      </c>
      <c r="E3610" s="127" t="s">
        <v>13</v>
      </c>
      <c r="F3610" s="127">
        <v>369030</v>
      </c>
      <c r="G3610" s="127"/>
      <c r="H3610" s="335" t="s">
        <v>1308</v>
      </c>
      <c r="I3610" s="128">
        <v>20.03</v>
      </c>
      <c r="J3610" s="128">
        <v>0</v>
      </c>
      <c r="K3610" s="129">
        <f t="shared" si="56"/>
        <v>20.03</v>
      </c>
      <c r="L3610" s="130" t="s">
        <v>1420</v>
      </c>
    </row>
    <row r="3611" spans="1:12">
      <c r="A3611" s="263" t="s">
        <v>1307</v>
      </c>
      <c r="B3611" s="125" t="str">
        <f>+VLOOKUP(A3611,'[1]LISTA FILTRADO'!$A$2:$B$620,2,FALSE)</f>
        <v>GRACOS</v>
      </c>
      <c r="C3611" s="126">
        <v>42865</v>
      </c>
      <c r="D3611" s="126" t="s">
        <v>8154</v>
      </c>
      <c r="E3611" s="127" t="s">
        <v>13</v>
      </c>
      <c r="F3611" s="127">
        <v>369032</v>
      </c>
      <c r="G3611" s="127"/>
      <c r="H3611" s="335" t="s">
        <v>1308</v>
      </c>
      <c r="I3611" s="128">
        <v>206.21</v>
      </c>
      <c r="J3611" s="128">
        <v>0</v>
      </c>
      <c r="K3611" s="129">
        <f t="shared" si="56"/>
        <v>206.21</v>
      </c>
      <c r="L3611" s="130" t="s">
        <v>1420</v>
      </c>
    </row>
    <row r="3612" spans="1:12">
      <c r="A3612" s="263" t="s">
        <v>1307</v>
      </c>
      <c r="B3612" s="125" t="str">
        <f>+VLOOKUP(A3612,'[1]LISTA FILTRADO'!$A$2:$B$620,2,FALSE)</f>
        <v>GRACOS</v>
      </c>
      <c r="C3612" s="126">
        <v>42865</v>
      </c>
      <c r="D3612" s="126" t="s">
        <v>8155</v>
      </c>
      <c r="E3612" s="127" t="s">
        <v>13</v>
      </c>
      <c r="F3612" s="127">
        <v>369034</v>
      </c>
      <c r="G3612" s="127"/>
      <c r="H3612" s="335" t="s">
        <v>1308</v>
      </c>
      <c r="I3612" s="128">
        <v>55.7</v>
      </c>
      <c r="J3612" s="128">
        <v>0</v>
      </c>
      <c r="K3612" s="129">
        <f t="shared" si="56"/>
        <v>55.7</v>
      </c>
      <c r="L3612" s="130" t="s">
        <v>1420</v>
      </c>
    </row>
    <row r="3613" spans="1:12">
      <c r="A3613" s="263" t="s">
        <v>1307</v>
      </c>
      <c r="B3613" s="125" t="str">
        <f>+VLOOKUP(A3613,'[1]LISTA FILTRADO'!$A$2:$B$620,2,FALSE)</f>
        <v>GRACOS</v>
      </c>
      <c r="C3613" s="126">
        <v>42865</v>
      </c>
      <c r="D3613" s="126" t="s">
        <v>8156</v>
      </c>
      <c r="E3613" s="127" t="s">
        <v>13</v>
      </c>
      <c r="F3613" s="127">
        <v>369036</v>
      </c>
      <c r="G3613" s="127"/>
      <c r="H3613" s="335" t="s">
        <v>1308</v>
      </c>
      <c r="I3613" s="128">
        <v>15.09</v>
      </c>
      <c r="J3613" s="128">
        <v>0</v>
      </c>
      <c r="K3613" s="129">
        <f t="shared" si="56"/>
        <v>15.09</v>
      </c>
      <c r="L3613" s="130" t="s">
        <v>1420</v>
      </c>
    </row>
    <row r="3614" spans="1:12">
      <c r="A3614" s="263" t="s">
        <v>1307</v>
      </c>
      <c r="B3614" s="125" t="str">
        <f>+VLOOKUP(A3614,'[1]LISTA FILTRADO'!$A$2:$B$620,2,FALSE)</f>
        <v>GRACOS</v>
      </c>
      <c r="C3614" s="126">
        <v>42865</v>
      </c>
      <c r="D3614" s="126" t="s">
        <v>8157</v>
      </c>
      <c r="E3614" s="127" t="s">
        <v>13</v>
      </c>
      <c r="F3614" s="127">
        <v>369038</v>
      </c>
      <c r="G3614" s="127"/>
      <c r="H3614" s="335" t="s">
        <v>1308</v>
      </c>
      <c r="I3614" s="128">
        <v>8501.67</v>
      </c>
      <c r="J3614" s="128">
        <v>0</v>
      </c>
      <c r="K3614" s="129">
        <f t="shared" si="56"/>
        <v>8501.67</v>
      </c>
      <c r="L3614" s="130" t="s">
        <v>1420</v>
      </c>
    </row>
    <row r="3615" spans="1:12">
      <c r="A3615" s="263" t="s">
        <v>1307</v>
      </c>
      <c r="B3615" s="125" t="str">
        <f>+VLOOKUP(A3615,'[1]LISTA FILTRADO'!$A$2:$B$620,2,FALSE)</f>
        <v>GRACOS</v>
      </c>
      <c r="C3615" s="126">
        <v>42865</v>
      </c>
      <c r="D3615" s="126" t="s">
        <v>8158</v>
      </c>
      <c r="E3615" s="127" t="s">
        <v>13</v>
      </c>
      <c r="F3615" s="127">
        <v>369040</v>
      </c>
      <c r="G3615" s="127"/>
      <c r="H3615" s="335" t="s">
        <v>1308</v>
      </c>
      <c r="I3615" s="128">
        <v>23350.89</v>
      </c>
      <c r="J3615" s="128">
        <v>0</v>
      </c>
      <c r="K3615" s="129">
        <f t="shared" si="56"/>
        <v>23350.89</v>
      </c>
      <c r="L3615" s="130" t="s">
        <v>1420</v>
      </c>
    </row>
    <row r="3616" spans="1:12">
      <c r="A3616" s="263" t="s">
        <v>1307</v>
      </c>
      <c r="B3616" s="125" t="str">
        <f>+VLOOKUP(A3616,'[1]LISTA FILTRADO'!$A$2:$B$620,2,FALSE)</f>
        <v>GRACOS</v>
      </c>
      <c r="C3616" s="126">
        <v>42865</v>
      </c>
      <c r="D3616" s="126" t="s">
        <v>8159</v>
      </c>
      <c r="E3616" s="127" t="s">
        <v>13</v>
      </c>
      <c r="F3616" s="127">
        <v>369042</v>
      </c>
      <c r="G3616" s="127"/>
      <c r="H3616" s="335" t="s">
        <v>1308</v>
      </c>
      <c r="I3616" s="128">
        <v>19780.599999999999</v>
      </c>
      <c r="J3616" s="128">
        <v>0</v>
      </c>
      <c r="K3616" s="129">
        <f t="shared" si="56"/>
        <v>19780.599999999999</v>
      </c>
      <c r="L3616" s="130" t="s">
        <v>1420</v>
      </c>
    </row>
    <row r="3617" spans="1:12">
      <c r="A3617" s="263" t="s">
        <v>1307</v>
      </c>
      <c r="B3617" s="125" t="str">
        <f>+VLOOKUP(A3617,'[1]LISTA FILTRADO'!$A$2:$B$620,2,FALSE)</f>
        <v>GRACOS</v>
      </c>
      <c r="C3617" s="126">
        <v>42865</v>
      </c>
      <c r="D3617" s="126" t="s">
        <v>8160</v>
      </c>
      <c r="E3617" s="127" t="s">
        <v>13</v>
      </c>
      <c r="F3617" s="127">
        <v>369044</v>
      </c>
      <c r="G3617" s="127"/>
      <c r="H3617" s="335" t="s">
        <v>1308</v>
      </c>
      <c r="I3617" s="128">
        <v>54329.760000000002</v>
      </c>
      <c r="J3617" s="128">
        <v>0</v>
      </c>
      <c r="K3617" s="129">
        <f t="shared" si="56"/>
        <v>54329.760000000002</v>
      </c>
      <c r="L3617" s="130" t="s">
        <v>1420</v>
      </c>
    </row>
    <row r="3618" spans="1:12">
      <c r="A3618" s="263" t="s">
        <v>1307</v>
      </c>
      <c r="B3618" s="125" t="str">
        <f>+VLOOKUP(A3618,'[1]LISTA FILTRADO'!$A$2:$B$620,2,FALSE)</f>
        <v>GRACOS</v>
      </c>
      <c r="C3618" s="126">
        <v>42865</v>
      </c>
      <c r="D3618" s="126" t="s">
        <v>8161</v>
      </c>
      <c r="E3618" s="127" t="s">
        <v>13</v>
      </c>
      <c r="F3618" s="127">
        <v>369046</v>
      </c>
      <c r="G3618" s="127"/>
      <c r="H3618" s="335" t="s">
        <v>1308</v>
      </c>
      <c r="I3618" s="128">
        <v>9995.64</v>
      </c>
      <c r="J3618" s="128">
        <v>0</v>
      </c>
      <c r="K3618" s="129">
        <f t="shared" si="56"/>
        <v>9995.64</v>
      </c>
      <c r="L3618" s="130" t="s">
        <v>1420</v>
      </c>
    </row>
    <row r="3619" spans="1:12">
      <c r="A3619" s="263" t="s">
        <v>1307</v>
      </c>
      <c r="B3619" s="125" t="str">
        <f>+VLOOKUP(A3619,'[1]LISTA FILTRADO'!$A$2:$B$620,2,FALSE)</f>
        <v>GRACOS</v>
      </c>
      <c r="C3619" s="126">
        <v>42865</v>
      </c>
      <c r="D3619" s="126" t="s">
        <v>8162</v>
      </c>
      <c r="E3619" s="127" t="s">
        <v>13</v>
      </c>
      <c r="F3619" s="127">
        <v>369048</v>
      </c>
      <c r="G3619" s="127"/>
      <c r="H3619" s="335" t="s">
        <v>1308</v>
      </c>
      <c r="I3619" s="128">
        <v>823.75</v>
      </c>
      <c r="J3619" s="128">
        <v>0</v>
      </c>
      <c r="K3619" s="129">
        <f t="shared" si="56"/>
        <v>823.75</v>
      </c>
      <c r="L3619" s="130" t="s">
        <v>1420</v>
      </c>
    </row>
    <row r="3620" spans="1:12">
      <c r="A3620" s="263" t="s">
        <v>1307</v>
      </c>
      <c r="B3620" s="125" t="str">
        <f>+VLOOKUP(A3620,'[1]LISTA FILTRADO'!$A$2:$B$620,2,FALSE)</f>
        <v>GRACOS</v>
      </c>
      <c r="C3620" s="126">
        <v>42865</v>
      </c>
      <c r="D3620" s="126" t="s">
        <v>8163</v>
      </c>
      <c r="E3620" s="127" t="s">
        <v>13</v>
      </c>
      <c r="F3620" s="127">
        <v>369050</v>
      </c>
      <c r="G3620" s="127"/>
      <c r="H3620" s="335" t="s">
        <v>1308</v>
      </c>
      <c r="I3620" s="128">
        <v>8355.27</v>
      </c>
      <c r="J3620" s="128">
        <v>0</v>
      </c>
      <c r="K3620" s="129">
        <f t="shared" si="56"/>
        <v>8355.27</v>
      </c>
      <c r="L3620" s="130" t="s">
        <v>1420</v>
      </c>
    </row>
    <row r="3621" spans="1:12">
      <c r="A3621" s="263" t="s">
        <v>1307</v>
      </c>
      <c r="B3621" s="125" t="str">
        <f>+VLOOKUP(A3621,'[1]LISTA FILTRADO'!$A$2:$B$620,2,FALSE)</f>
        <v>GRACOS</v>
      </c>
      <c r="C3621" s="126">
        <v>42865</v>
      </c>
      <c r="D3621" s="126" t="s">
        <v>8164</v>
      </c>
      <c r="E3621" s="127" t="s">
        <v>13</v>
      </c>
      <c r="F3621" s="127">
        <v>369052</v>
      </c>
      <c r="G3621" s="127"/>
      <c r="H3621" s="335" t="s">
        <v>1308</v>
      </c>
      <c r="I3621" s="128">
        <v>4365.84</v>
      </c>
      <c r="J3621" s="128">
        <v>0</v>
      </c>
      <c r="K3621" s="129">
        <f t="shared" si="56"/>
        <v>4365.84</v>
      </c>
      <c r="L3621" s="130" t="s">
        <v>1420</v>
      </c>
    </row>
    <row r="3622" spans="1:12">
      <c r="A3622" s="263" t="s">
        <v>1307</v>
      </c>
      <c r="B3622" s="125" t="str">
        <f>+VLOOKUP(A3622,'[1]LISTA FILTRADO'!$A$2:$B$620,2,FALSE)</f>
        <v>GRACOS</v>
      </c>
      <c r="C3622" s="126">
        <v>42865</v>
      </c>
      <c r="D3622" s="126" t="s">
        <v>8165</v>
      </c>
      <c r="E3622" s="127" t="s">
        <v>13</v>
      </c>
      <c r="F3622" s="127">
        <v>369054</v>
      </c>
      <c r="G3622" s="127"/>
      <c r="H3622" s="335" t="s">
        <v>1308</v>
      </c>
      <c r="I3622" s="128">
        <v>5264.23</v>
      </c>
      <c r="J3622" s="128">
        <v>0</v>
      </c>
      <c r="K3622" s="129">
        <f t="shared" si="56"/>
        <v>5264.23</v>
      </c>
      <c r="L3622" s="130" t="s">
        <v>1420</v>
      </c>
    </row>
    <row r="3623" spans="1:12">
      <c r="A3623" s="263" t="s">
        <v>1307</v>
      </c>
      <c r="B3623" s="125" t="str">
        <f>+VLOOKUP(A3623,'[1]LISTA FILTRADO'!$A$2:$B$620,2,FALSE)</f>
        <v>GRACOS</v>
      </c>
      <c r="C3623" s="126">
        <v>42865</v>
      </c>
      <c r="D3623" s="126" t="s">
        <v>8166</v>
      </c>
      <c r="E3623" s="127" t="s">
        <v>13</v>
      </c>
      <c r="F3623" s="127">
        <v>369056</v>
      </c>
      <c r="G3623" s="127"/>
      <c r="H3623" s="335" t="s">
        <v>1308</v>
      </c>
      <c r="I3623" s="128">
        <v>19439.939999999999</v>
      </c>
      <c r="J3623" s="128">
        <v>0</v>
      </c>
      <c r="K3623" s="129">
        <f t="shared" si="56"/>
        <v>19439.939999999999</v>
      </c>
      <c r="L3623" s="130" t="s">
        <v>1420</v>
      </c>
    </row>
    <row r="3624" spans="1:12">
      <c r="A3624" s="263" t="s">
        <v>1307</v>
      </c>
      <c r="B3624" s="125" t="str">
        <f>+VLOOKUP(A3624,'[1]LISTA FILTRADO'!$A$2:$B$620,2,FALSE)</f>
        <v>GRACOS</v>
      </c>
      <c r="C3624" s="126">
        <v>42865</v>
      </c>
      <c r="D3624" s="126" t="s">
        <v>8167</v>
      </c>
      <c r="E3624" s="127" t="s">
        <v>13</v>
      </c>
      <c r="F3624" s="127">
        <v>369058</v>
      </c>
      <c r="G3624" s="127"/>
      <c r="H3624" s="335" t="s">
        <v>1308</v>
      </c>
      <c r="I3624" s="128">
        <v>3576.6</v>
      </c>
      <c r="J3624" s="128">
        <v>0</v>
      </c>
      <c r="K3624" s="129">
        <f t="shared" si="56"/>
        <v>3576.6</v>
      </c>
      <c r="L3624" s="130" t="s">
        <v>1420</v>
      </c>
    </row>
    <row r="3625" spans="1:12">
      <c r="A3625" s="263" t="s">
        <v>1307</v>
      </c>
      <c r="B3625" s="125" t="str">
        <f>+VLOOKUP(A3625,'[1]LISTA FILTRADO'!$A$2:$B$620,2,FALSE)</f>
        <v>GRACOS</v>
      </c>
      <c r="C3625" s="126">
        <v>42865</v>
      </c>
      <c r="D3625" s="126" t="s">
        <v>8168</v>
      </c>
      <c r="E3625" s="127" t="s">
        <v>13</v>
      </c>
      <c r="F3625" s="127">
        <v>369060</v>
      </c>
      <c r="G3625" s="127"/>
      <c r="H3625" s="335" t="s">
        <v>1308</v>
      </c>
      <c r="I3625" s="128">
        <v>18197.04</v>
      </c>
      <c r="J3625" s="128">
        <v>0</v>
      </c>
      <c r="K3625" s="129">
        <f t="shared" si="56"/>
        <v>18197.04</v>
      </c>
      <c r="L3625" s="130" t="s">
        <v>1420</v>
      </c>
    </row>
    <row r="3626" spans="1:12">
      <c r="A3626" s="263" t="s">
        <v>1307</v>
      </c>
      <c r="B3626" s="125" t="str">
        <f>+VLOOKUP(A3626,'[1]LISTA FILTRADO'!$A$2:$B$620,2,FALSE)</f>
        <v>GRACOS</v>
      </c>
      <c r="C3626" s="126">
        <v>42865</v>
      </c>
      <c r="D3626" s="126" t="s">
        <v>8169</v>
      </c>
      <c r="E3626" s="127" t="s">
        <v>13</v>
      </c>
      <c r="F3626" s="127">
        <v>369062</v>
      </c>
      <c r="G3626" s="127"/>
      <c r="H3626" s="335" t="s">
        <v>1308</v>
      </c>
      <c r="I3626" s="128">
        <v>15414.76</v>
      </c>
      <c r="J3626" s="128">
        <v>0</v>
      </c>
      <c r="K3626" s="129">
        <f t="shared" si="56"/>
        <v>15414.76</v>
      </c>
      <c r="L3626" s="130" t="s">
        <v>1420</v>
      </c>
    </row>
    <row r="3627" spans="1:12">
      <c r="A3627" s="263" t="s">
        <v>1307</v>
      </c>
      <c r="B3627" s="125" t="str">
        <f>+VLOOKUP(A3627,'[1]LISTA FILTRADO'!$A$2:$B$620,2,FALSE)</f>
        <v>GRACOS</v>
      </c>
      <c r="C3627" s="126">
        <v>42865</v>
      </c>
      <c r="D3627" s="126" t="s">
        <v>8170</v>
      </c>
      <c r="E3627" s="127" t="s">
        <v>13</v>
      </c>
      <c r="F3627" s="127">
        <v>369064</v>
      </c>
      <c r="G3627" s="127"/>
      <c r="H3627" s="335" t="s">
        <v>1308</v>
      </c>
      <c r="I3627" s="128">
        <v>34889.89</v>
      </c>
      <c r="J3627" s="128">
        <v>0</v>
      </c>
      <c r="K3627" s="129">
        <f t="shared" si="56"/>
        <v>34889.89</v>
      </c>
      <c r="L3627" s="130" t="s">
        <v>1420</v>
      </c>
    </row>
    <row r="3628" spans="1:12">
      <c r="A3628" s="263" t="s">
        <v>1307</v>
      </c>
      <c r="B3628" s="125" t="str">
        <f>+VLOOKUP(A3628,'[1]LISTA FILTRADO'!$A$2:$B$620,2,FALSE)</f>
        <v>GRACOS</v>
      </c>
      <c r="C3628" s="126">
        <v>42865</v>
      </c>
      <c r="D3628" s="126" t="s">
        <v>8171</v>
      </c>
      <c r="E3628" s="127" t="s">
        <v>13</v>
      </c>
      <c r="F3628" s="127">
        <v>369066</v>
      </c>
      <c r="G3628" s="127"/>
      <c r="H3628" s="335" t="s">
        <v>1308</v>
      </c>
      <c r="I3628" s="128">
        <v>6419.04</v>
      </c>
      <c r="J3628" s="128">
        <v>0</v>
      </c>
      <c r="K3628" s="129">
        <f t="shared" si="56"/>
        <v>6419.04</v>
      </c>
      <c r="L3628" s="130" t="s">
        <v>1420</v>
      </c>
    </row>
    <row r="3629" spans="1:12">
      <c r="A3629" s="263" t="s">
        <v>1307</v>
      </c>
      <c r="B3629" s="125" t="str">
        <f>+VLOOKUP(A3629,'[1]LISTA FILTRADO'!$A$2:$B$620,2,FALSE)</f>
        <v>GRACOS</v>
      </c>
      <c r="C3629" s="126">
        <v>42865</v>
      </c>
      <c r="D3629" s="126" t="s">
        <v>8172</v>
      </c>
      <c r="E3629" s="127" t="s">
        <v>13</v>
      </c>
      <c r="F3629" s="127">
        <v>369068</v>
      </c>
      <c r="G3629" s="127"/>
      <c r="H3629" s="335" t="s">
        <v>1308</v>
      </c>
      <c r="I3629" s="128">
        <v>81576.31</v>
      </c>
      <c r="J3629" s="128">
        <v>0</v>
      </c>
      <c r="K3629" s="129">
        <f t="shared" si="56"/>
        <v>81576.31</v>
      </c>
      <c r="L3629" s="130" t="s">
        <v>1420</v>
      </c>
    </row>
    <row r="3630" spans="1:12">
      <c r="A3630" s="263" t="s">
        <v>1307</v>
      </c>
      <c r="B3630" s="125" t="str">
        <f>+VLOOKUP(A3630,'[1]LISTA FILTRADO'!$A$2:$B$620,2,FALSE)</f>
        <v>GRACOS</v>
      </c>
      <c r="C3630" s="126">
        <v>42865</v>
      </c>
      <c r="D3630" s="126" t="s">
        <v>8173</v>
      </c>
      <c r="E3630" s="127" t="s">
        <v>13</v>
      </c>
      <c r="F3630" s="127">
        <v>369070</v>
      </c>
      <c r="G3630" s="127"/>
      <c r="H3630" s="335" t="s">
        <v>1308</v>
      </c>
      <c r="I3630" s="128">
        <v>151818.25</v>
      </c>
      <c r="J3630" s="128">
        <v>0</v>
      </c>
      <c r="K3630" s="129">
        <f t="shared" si="56"/>
        <v>151818.25</v>
      </c>
      <c r="L3630" s="130" t="s">
        <v>1420</v>
      </c>
    </row>
    <row r="3631" spans="1:12">
      <c r="A3631" s="263" t="s">
        <v>1307</v>
      </c>
      <c r="B3631" s="125" t="str">
        <f>+VLOOKUP(A3631,'[1]LISTA FILTRADO'!$A$2:$B$620,2,FALSE)</f>
        <v>GRACOS</v>
      </c>
      <c r="C3631" s="126">
        <v>42865</v>
      </c>
      <c r="D3631" s="126" t="s">
        <v>8174</v>
      </c>
      <c r="E3631" s="127" t="s">
        <v>13</v>
      </c>
      <c r="F3631" s="127">
        <v>369072</v>
      </c>
      <c r="G3631" s="127"/>
      <c r="H3631" s="335" t="s">
        <v>1308</v>
      </c>
      <c r="I3631" s="128">
        <v>5.49</v>
      </c>
      <c r="J3631" s="128">
        <v>0</v>
      </c>
      <c r="K3631" s="129">
        <f t="shared" si="56"/>
        <v>5.49</v>
      </c>
      <c r="L3631" s="130" t="s">
        <v>1420</v>
      </c>
    </row>
    <row r="3632" spans="1:12">
      <c r="A3632" s="263" t="s">
        <v>1307</v>
      </c>
      <c r="B3632" s="125" t="str">
        <f>+VLOOKUP(A3632,'[1]LISTA FILTRADO'!$A$2:$B$620,2,FALSE)</f>
        <v>GRACOS</v>
      </c>
      <c r="C3632" s="126">
        <v>42865</v>
      </c>
      <c r="D3632" s="126" t="s">
        <v>8175</v>
      </c>
      <c r="E3632" s="127" t="s">
        <v>13</v>
      </c>
      <c r="F3632" s="127">
        <v>369074</v>
      </c>
      <c r="G3632" s="127"/>
      <c r="H3632" s="335" t="s">
        <v>1308</v>
      </c>
      <c r="I3632" s="128">
        <v>56.66</v>
      </c>
      <c r="J3632" s="128">
        <v>0</v>
      </c>
      <c r="K3632" s="129">
        <f t="shared" si="56"/>
        <v>56.66</v>
      </c>
      <c r="L3632" s="130" t="s">
        <v>1420</v>
      </c>
    </row>
    <row r="3633" spans="1:12">
      <c r="A3633" s="263" t="s">
        <v>1307</v>
      </c>
      <c r="B3633" s="125" t="str">
        <f>+VLOOKUP(A3633,'[1]LISTA FILTRADO'!$A$2:$B$620,2,FALSE)</f>
        <v>GRACOS</v>
      </c>
      <c r="C3633" s="126">
        <v>42865</v>
      </c>
      <c r="D3633" s="126" t="s">
        <v>8176</v>
      </c>
      <c r="E3633" s="127" t="s">
        <v>13</v>
      </c>
      <c r="F3633" s="127">
        <v>369076</v>
      </c>
      <c r="G3633" s="127"/>
      <c r="H3633" s="335" t="s">
        <v>1308</v>
      </c>
      <c r="I3633" s="128">
        <v>26.55</v>
      </c>
      <c r="J3633" s="128">
        <v>0</v>
      </c>
      <c r="K3633" s="129">
        <f t="shared" si="56"/>
        <v>26.55</v>
      </c>
      <c r="L3633" s="130" t="s">
        <v>1420</v>
      </c>
    </row>
    <row r="3634" spans="1:12">
      <c r="A3634" s="334" t="s">
        <v>1307</v>
      </c>
      <c r="B3634" s="125" t="str">
        <f>+VLOOKUP(A3634,'[1]LISTA FILTRADO'!$A$2:$B$620,2,FALSE)</f>
        <v>GRACOS</v>
      </c>
      <c r="C3634" s="126">
        <v>42865</v>
      </c>
      <c r="D3634" s="126" t="s">
        <v>8177</v>
      </c>
      <c r="E3634" s="127" t="s">
        <v>13</v>
      </c>
      <c r="F3634" s="127">
        <v>369078</v>
      </c>
      <c r="G3634" s="127"/>
      <c r="H3634" s="335" t="s">
        <v>1308</v>
      </c>
      <c r="I3634" s="128">
        <v>20.03</v>
      </c>
      <c r="J3634" s="128">
        <v>0</v>
      </c>
      <c r="K3634" s="129">
        <f t="shared" si="56"/>
        <v>20.03</v>
      </c>
      <c r="L3634" s="130" t="s">
        <v>1420</v>
      </c>
    </row>
    <row r="3635" spans="1:12">
      <c r="A3635" s="263" t="s">
        <v>1307</v>
      </c>
      <c r="B3635" s="125" t="str">
        <f>+VLOOKUP(A3635,'[1]LISTA FILTRADO'!$A$2:$B$620,2,FALSE)</f>
        <v>GRACOS</v>
      </c>
      <c r="C3635" s="126">
        <v>42865</v>
      </c>
      <c r="D3635" s="126" t="s">
        <v>8178</v>
      </c>
      <c r="E3635" s="127" t="s">
        <v>13</v>
      </c>
      <c r="F3635" s="127">
        <v>369080</v>
      </c>
      <c r="G3635" s="127"/>
      <c r="H3635" s="335" t="s">
        <v>1308</v>
      </c>
      <c r="I3635" s="128">
        <v>20.03</v>
      </c>
      <c r="J3635" s="128">
        <v>0</v>
      </c>
      <c r="K3635" s="129">
        <f t="shared" si="56"/>
        <v>20.03</v>
      </c>
      <c r="L3635" s="130" t="s">
        <v>1420</v>
      </c>
    </row>
    <row r="3636" spans="1:12">
      <c r="A3636" s="334" t="s">
        <v>1307</v>
      </c>
      <c r="B3636" s="125" t="str">
        <f>+VLOOKUP(A3636,'[1]LISTA FILTRADO'!$A$2:$B$620,2,FALSE)</f>
        <v>GRACOS</v>
      </c>
      <c r="C3636" s="126">
        <v>42865</v>
      </c>
      <c r="D3636" s="126" t="s">
        <v>8179</v>
      </c>
      <c r="E3636" s="127" t="s">
        <v>13</v>
      </c>
      <c r="F3636" s="127">
        <v>369082</v>
      </c>
      <c r="G3636" s="127"/>
      <c r="H3636" s="335" t="s">
        <v>1308</v>
      </c>
      <c r="I3636" s="128">
        <v>34.369999999999997</v>
      </c>
      <c r="J3636" s="128">
        <v>0</v>
      </c>
      <c r="K3636" s="129">
        <f t="shared" si="56"/>
        <v>34.369999999999997</v>
      </c>
      <c r="L3636" s="130" t="s">
        <v>1420</v>
      </c>
    </row>
    <row r="3637" spans="1:12">
      <c r="A3637" s="334" t="s">
        <v>1307</v>
      </c>
      <c r="B3637" s="125" t="str">
        <f>+VLOOKUP(A3637,'[1]LISTA FILTRADO'!$A$2:$B$620,2,FALSE)</f>
        <v>GRACOS</v>
      </c>
      <c r="C3637" s="126">
        <v>42865</v>
      </c>
      <c r="D3637" s="126" t="s">
        <v>8180</v>
      </c>
      <c r="E3637" s="127" t="s">
        <v>13</v>
      </c>
      <c r="F3637" s="127">
        <v>369084</v>
      </c>
      <c r="G3637" s="127"/>
      <c r="H3637" s="335" t="s">
        <v>1308</v>
      </c>
      <c r="I3637" s="128">
        <v>155.65</v>
      </c>
      <c r="J3637" s="128">
        <v>0</v>
      </c>
      <c r="K3637" s="129">
        <f t="shared" si="56"/>
        <v>155.65</v>
      </c>
      <c r="L3637" s="130" t="s">
        <v>1420</v>
      </c>
    </row>
    <row r="3638" spans="1:12">
      <c r="A3638" s="334" t="s">
        <v>1307</v>
      </c>
      <c r="B3638" s="125" t="str">
        <f>+VLOOKUP(A3638,'[1]LISTA FILTRADO'!$A$2:$B$620,2,FALSE)</f>
        <v>GRACOS</v>
      </c>
      <c r="C3638" s="126">
        <v>42865</v>
      </c>
      <c r="D3638" s="126" t="s">
        <v>8181</v>
      </c>
      <c r="E3638" s="127" t="s">
        <v>13</v>
      </c>
      <c r="F3638" s="127">
        <v>369086</v>
      </c>
      <c r="G3638" s="127"/>
      <c r="H3638" s="335" t="s">
        <v>1308</v>
      </c>
      <c r="I3638" s="128">
        <v>155.65</v>
      </c>
      <c r="J3638" s="128">
        <v>0</v>
      </c>
      <c r="K3638" s="129">
        <f t="shared" si="56"/>
        <v>155.65</v>
      </c>
      <c r="L3638" s="130" t="s">
        <v>1420</v>
      </c>
    </row>
    <row r="3639" spans="1:12">
      <c r="A3639" s="334" t="s">
        <v>1307</v>
      </c>
      <c r="B3639" s="125" t="str">
        <f>+VLOOKUP(A3639,'[1]LISTA FILTRADO'!$A$2:$B$620,2,FALSE)</f>
        <v>GRACOS</v>
      </c>
      <c r="C3639" s="126">
        <v>42865</v>
      </c>
      <c r="D3639" s="126" t="s">
        <v>8182</v>
      </c>
      <c r="E3639" s="127" t="s">
        <v>13</v>
      </c>
      <c r="F3639" s="127">
        <v>369088</v>
      </c>
      <c r="G3639" s="127"/>
      <c r="H3639" s="335" t="s">
        <v>1308</v>
      </c>
      <c r="I3639" s="128">
        <v>155.65</v>
      </c>
      <c r="J3639" s="128">
        <v>0</v>
      </c>
      <c r="K3639" s="129">
        <f t="shared" si="56"/>
        <v>155.65</v>
      </c>
      <c r="L3639" s="130" t="s">
        <v>1420</v>
      </c>
    </row>
    <row r="3640" spans="1:12">
      <c r="A3640" s="334" t="s">
        <v>1307</v>
      </c>
      <c r="B3640" s="125" t="str">
        <f>+VLOOKUP(A3640,'[1]LISTA FILTRADO'!$A$2:$B$620,2,FALSE)</f>
        <v>GRACOS</v>
      </c>
      <c r="C3640" s="126">
        <v>42865</v>
      </c>
      <c r="D3640" s="126" t="s">
        <v>8183</v>
      </c>
      <c r="E3640" s="127" t="s">
        <v>13</v>
      </c>
      <c r="F3640" s="127">
        <v>369090</v>
      </c>
      <c r="G3640" s="127"/>
      <c r="H3640" s="335" t="s">
        <v>1308</v>
      </c>
      <c r="I3640" s="128">
        <v>155.65</v>
      </c>
      <c r="J3640" s="128">
        <v>0</v>
      </c>
      <c r="K3640" s="129">
        <f t="shared" si="56"/>
        <v>155.65</v>
      </c>
      <c r="L3640" s="130" t="s">
        <v>1420</v>
      </c>
    </row>
    <row r="3641" spans="1:12">
      <c r="A3641" s="334" t="s">
        <v>1307</v>
      </c>
      <c r="B3641" s="125" t="str">
        <f>+VLOOKUP(A3641,'[1]LISTA FILTRADO'!$A$2:$B$620,2,FALSE)</f>
        <v>GRACOS</v>
      </c>
      <c r="C3641" s="126">
        <v>42865</v>
      </c>
      <c r="D3641" s="126" t="s">
        <v>8184</v>
      </c>
      <c r="E3641" s="127" t="s">
        <v>13</v>
      </c>
      <c r="F3641" s="127">
        <v>369092</v>
      </c>
      <c r="G3641" s="127"/>
      <c r="H3641" s="335" t="s">
        <v>1308</v>
      </c>
      <c r="I3641" s="128">
        <v>155.65</v>
      </c>
      <c r="J3641" s="128">
        <v>0</v>
      </c>
      <c r="K3641" s="129">
        <f t="shared" si="56"/>
        <v>155.65</v>
      </c>
      <c r="L3641" s="130" t="s">
        <v>1420</v>
      </c>
    </row>
    <row r="3642" spans="1:12">
      <c r="A3642" s="334" t="s">
        <v>1307</v>
      </c>
      <c r="B3642" s="125" t="str">
        <f>+VLOOKUP(A3642,'[1]LISTA FILTRADO'!$A$2:$B$620,2,FALSE)</f>
        <v>GRACOS</v>
      </c>
      <c r="C3642" s="126">
        <v>42865</v>
      </c>
      <c r="D3642" s="126" t="s">
        <v>8185</v>
      </c>
      <c r="E3642" s="127" t="s">
        <v>13</v>
      </c>
      <c r="F3642" s="127">
        <v>369094</v>
      </c>
      <c r="G3642" s="127"/>
      <c r="H3642" s="335" t="s">
        <v>1308</v>
      </c>
      <c r="I3642" s="128">
        <v>185.91</v>
      </c>
      <c r="J3642" s="128">
        <v>0</v>
      </c>
      <c r="K3642" s="129">
        <f t="shared" si="56"/>
        <v>185.91</v>
      </c>
      <c r="L3642" s="130" t="s">
        <v>1420</v>
      </c>
    </row>
    <row r="3643" spans="1:12">
      <c r="A3643" s="334" t="s">
        <v>1307</v>
      </c>
      <c r="B3643" s="125" t="str">
        <f>+VLOOKUP(A3643,'[1]LISTA FILTRADO'!$A$2:$B$620,2,FALSE)</f>
        <v>GRACOS</v>
      </c>
      <c r="C3643" s="126">
        <v>42865</v>
      </c>
      <c r="D3643" s="126" t="s">
        <v>8186</v>
      </c>
      <c r="E3643" s="127" t="s">
        <v>13</v>
      </c>
      <c r="F3643" s="127">
        <v>369096</v>
      </c>
      <c r="G3643" s="127"/>
      <c r="H3643" s="335" t="s">
        <v>1308</v>
      </c>
      <c r="I3643" s="128">
        <v>15.64</v>
      </c>
      <c r="J3643" s="128">
        <v>0</v>
      </c>
      <c r="K3643" s="129">
        <f t="shared" si="56"/>
        <v>15.64</v>
      </c>
      <c r="L3643" s="130" t="s">
        <v>1420</v>
      </c>
    </row>
    <row r="3644" spans="1:12">
      <c r="A3644" s="334" t="s">
        <v>1307</v>
      </c>
      <c r="B3644" s="125" t="str">
        <f>+VLOOKUP(A3644,'[1]LISTA FILTRADO'!$A$2:$B$620,2,FALSE)</f>
        <v>GRACOS</v>
      </c>
      <c r="C3644" s="126">
        <v>42865</v>
      </c>
      <c r="D3644" s="126" t="s">
        <v>8187</v>
      </c>
      <c r="E3644" s="127" t="s">
        <v>13</v>
      </c>
      <c r="F3644" s="127">
        <v>369098</v>
      </c>
      <c r="G3644" s="127"/>
      <c r="H3644" s="335" t="s">
        <v>1308</v>
      </c>
      <c r="I3644" s="128">
        <v>18.11</v>
      </c>
      <c r="J3644" s="128">
        <v>0</v>
      </c>
      <c r="K3644" s="129">
        <f t="shared" si="56"/>
        <v>18.11</v>
      </c>
      <c r="L3644" s="130" t="s">
        <v>1420</v>
      </c>
    </row>
    <row r="3645" spans="1:12">
      <c r="A3645" s="334" t="s">
        <v>1307</v>
      </c>
      <c r="B3645" s="125" t="str">
        <f>+VLOOKUP(A3645,'[1]LISTA FILTRADO'!$A$2:$B$620,2,FALSE)</f>
        <v>GRACOS</v>
      </c>
      <c r="C3645" s="126">
        <v>42865</v>
      </c>
      <c r="D3645" s="126" t="s">
        <v>8188</v>
      </c>
      <c r="E3645" s="127" t="s">
        <v>13</v>
      </c>
      <c r="F3645" s="127">
        <v>369100</v>
      </c>
      <c r="G3645" s="127"/>
      <c r="H3645" s="335" t="s">
        <v>1308</v>
      </c>
      <c r="I3645" s="128">
        <v>12.9</v>
      </c>
      <c r="J3645" s="128">
        <v>0</v>
      </c>
      <c r="K3645" s="129">
        <f t="shared" si="56"/>
        <v>12.9</v>
      </c>
      <c r="L3645" s="130" t="s">
        <v>1420</v>
      </c>
    </row>
    <row r="3646" spans="1:12">
      <c r="A3646" s="263" t="s">
        <v>1307</v>
      </c>
      <c r="B3646" s="125" t="str">
        <f>+VLOOKUP(A3646,'[1]LISTA FILTRADO'!$A$2:$B$620,2,FALSE)</f>
        <v>GRACOS</v>
      </c>
      <c r="C3646" s="126">
        <v>42865</v>
      </c>
      <c r="D3646" s="126" t="s">
        <v>8189</v>
      </c>
      <c r="E3646" s="127" t="s">
        <v>13</v>
      </c>
      <c r="F3646" s="127">
        <v>369102</v>
      </c>
      <c r="G3646" s="127"/>
      <c r="H3646" s="335" t="s">
        <v>1308</v>
      </c>
      <c r="I3646" s="128">
        <v>51.18</v>
      </c>
      <c r="J3646" s="128">
        <v>0</v>
      </c>
      <c r="K3646" s="129">
        <f t="shared" si="56"/>
        <v>51.18</v>
      </c>
      <c r="L3646" s="130" t="s">
        <v>1420</v>
      </c>
    </row>
    <row r="3647" spans="1:12">
      <c r="A3647" s="263" t="s">
        <v>1307</v>
      </c>
      <c r="B3647" s="125" t="str">
        <f>+VLOOKUP(A3647,'[1]LISTA FILTRADO'!$A$2:$B$620,2,FALSE)</f>
        <v>GRACOS</v>
      </c>
      <c r="C3647" s="126">
        <v>42865</v>
      </c>
      <c r="D3647" s="126" t="s">
        <v>8190</v>
      </c>
      <c r="E3647" s="127" t="s">
        <v>13</v>
      </c>
      <c r="F3647" s="127">
        <v>369104</v>
      </c>
      <c r="G3647" s="127"/>
      <c r="H3647" s="335" t="s">
        <v>1308</v>
      </c>
      <c r="I3647" s="128">
        <v>36.43</v>
      </c>
      <c r="J3647" s="128">
        <v>0</v>
      </c>
      <c r="K3647" s="129">
        <f t="shared" si="56"/>
        <v>36.43</v>
      </c>
      <c r="L3647" s="130" t="s">
        <v>1420</v>
      </c>
    </row>
    <row r="3648" spans="1:12">
      <c r="A3648" s="263" t="s">
        <v>1307</v>
      </c>
      <c r="B3648" s="125" t="str">
        <f>+VLOOKUP(A3648,'[1]LISTA FILTRADO'!$A$2:$B$620,2,FALSE)</f>
        <v>GRACOS</v>
      </c>
      <c r="C3648" s="126">
        <v>42865</v>
      </c>
      <c r="D3648" s="126" t="s">
        <v>8191</v>
      </c>
      <c r="E3648" s="127" t="s">
        <v>13</v>
      </c>
      <c r="F3648" s="127">
        <v>369106</v>
      </c>
      <c r="G3648" s="127"/>
      <c r="H3648" s="335" t="s">
        <v>1308</v>
      </c>
      <c r="I3648" s="128">
        <v>44.18</v>
      </c>
      <c r="J3648" s="128">
        <v>0</v>
      </c>
      <c r="K3648" s="129">
        <f t="shared" si="56"/>
        <v>44.18</v>
      </c>
      <c r="L3648" s="130" t="s">
        <v>1420</v>
      </c>
    </row>
    <row r="3649" spans="1:12">
      <c r="A3649" s="263" t="s">
        <v>1307</v>
      </c>
      <c r="B3649" s="125" t="str">
        <f>+VLOOKUP(A3649,'[1]LISTA FILTRADO'!$A$2:$B$620,2,FALSE)</f>
        <v>GRACOS</v>
      </c>
      <c r="C3649" s="126">
        <v>42865</v>
      </c>
      <c r="D3649" s="126" t="s">
        <v>8192</v>
      </c>
      <c r="E3649" s="127" t="s">
        <v>13</v>
      </c>
      <c r="F3649" s="127">
        <v>369108</v>
      </c>
      <c r="G3649" s="127"/>
      <c r="H3649" s="335" t="s">
        <v>1308</v>
      </c>
      <c r="I3649" s="128">
        <v>99.95</v>
      </c>
      <c r="J3649" s="128">
        <v>0</v>
      </c>
      <c r="K3649" s="129">
        <f t="shared" si="56"/>
        <v>99.95</v>
      </c>
      <c r="L3649" s="130" t="s">
        <v>1420</v>
      </c>
    </row>
    <row r="3650" spans="1:12">
      <c r="A3650" s="263" t="s">
        <v>1307</v>
      </c>
      <c r="B3650" s="125" t="str">
        <f>+VLOOKUP(A3650,'[1]LISTA FILTRADO'!$A$2:$B$620,2,FALSE)</f>
        <v>GRACOS</v>
      </c>
      <c r="C3650" s="126">
        <v>42865</v>
      </c>
      <c r="D3650" s="126" t="s">
        <v>8193</v>
      </c>
      <c r="E3650" s="127" t="s">
        <v>13</v>
      </c>
      <c r="F3650" s="127">
        <v>369110</v>
      </c>
      <c r="G3650" s="127"/>
      <c r="H3650" s="335" t="s">
        <v>1308</v>
      </c>
      <c r="I3650" s="128">
        <v>140.56</v>
      </c>
      <c r="J3650" s="128">
        <v>0</v>
      </c>
      <c r="K3650" s="129">
        <f t="shared" si="56"/>
        <v>140.56</v>
      </c>
      <c r="L3650" s="130" t="s">
        <v>1420</v>
      </c>
    </row>
    <row r="3651" spans="1:12">
      <c r="A3651" s="263" t="s">
        <v>1307</v>
      </c>
      <c r="B3651" s="125" t="str">
        <f>+VLOOKUP(A3651,'[1]LISTA FILTRADO'!$A$2:$B$620,2,FALSE)</f>
        <v>GRACOS</v>
      </c>
      <c r="C3651" s="126">
        <v>42865</v>
      </c>
      <c r="D3651" s="126" t="s">
        <v>8194</v>
      </c>
      <c r="E3651" s="127" t="s">
        <v>13</v>
      </c>
      <c r="F3651" s="127">
        <v>369112</v>
      </c>
      <c r="G3651" s="127"/>
      <c r="H3651" s="335" t="s">
        <v>1308</v>
      </c>
      <c r="I3651" s="128">
        <v>121.28</v>
      </c>
      <c r="J3651" s="128">
        <v>0</v>
      </c>
      <c r="K3651" s="129">
        <f t="shared" si="56"/>
        <v>121.28</v>
      </c>
      <c r="L3651" s="130" t="s">
        <v>1420</v>
      </c>
    </row>
    <row r="3652" spans="1:12" ht="33.75">
      <c r="A3652" s="334" t="s">
        <v>626</v>
      </c>
      <c r="B3652" s="125" t="str">
        <f>+VLOOKUP(A3652,'[1]LISTA FILTRADO'!$A$2:$B$620,2,FALSE)</f>
        <v>Dirección General De Programación Y Operaciones Del Tesoro</v>
      </c>
      <c r="C3652" s="126">
        <v>42865</v>
      </c>
      <c r="D3652" s="126" t="s">
        <v>8195</v>
      </c>
      <c r="E3652" s="127" t="s">
        <v>11</v>
      </c>
      <c r="F3652" s="127">
        <v>887297</v>
      </c>
      <c r="G3652" s="127"/>
      <c r="H3652" s="335" t="s">
        <v>1312</v>
      </c>
      <c r="I3652" s="128">
        <v>50</v>
      </c>
      <c r="J3652" s="128">
        <v>0</v>
      </c>
      <c r="K3652" s="129">
        <f t="shared" si="56"/>
        <v>50</v>
      </c>
      <c r="L3652" s="130" t="s">
        <v>1420</v>
      </c>
    </row>
    <row r="3653" spans="1:12">
      <c r="A3653" s="334" t="s">
        <v>1307</v>
      </c>
      <c r="B3653" s="125" t="str">
        <f>+VLOOKUP(A3653,'[1]LISTA FILTRADO'!$A$2:$B$620,2,FALSE)</f>
        <v>GRACOS</v>
      </c>
      <c r="C3653" s="126">
        <v>42865</v>
      </c>
      <c r="D3653" s="126" t="s">
        <v>8196</v>
      </c>
      <c r="E3653" s="127" t="s">
        <v>13</v>
      </c>
      <c r="F3653" s="127">
        <v>368904</v>
      </c>
      <c r="G3653" s="127"/>
      <c r="H3653" s="335" t="s">
        <v>1308</v>
      </c>
      <c r="I3653" s="128">
        <v>8501.67</v>
      </c>
      <c r="J3653" s="128">
        <v>0</v>
      </c>
      <c r="K3653" s="129">
        <f t="shared" si="56"/>
        <v>8501.67</v>
      </c>
      <c r="L3653" s="130" t="s">
        <v>1420</v>
      </c>
    </row>
    <row r="3654" spans="1:12">
      <c r="A3654" s="263" t="s">
        <v>1307</v>
      </c>
      <c r="B3654" s="125" t="str">
        <f>+VLOOKUP(A3654,'[1]LISTA FILTRADO'!$A$2:$B$620,2,FALSE)</f>
        <v>GRACOS</v>
      </c>
      <c r="C3654" s="126">
        <v>42865</v>
      </c>
      <c r="D3654" s="126" t="s">
        <v>8197</v>
      </c>
      <c r="E3654" s="127" t="s">
        <v>13</v>
      </c>
      <c r="F3654" s="127">
        <v>368906</v>
      </c>
      <c r="G3654" s="127"/>
      <c r="H3654" s="335" t="s">
        <v>1308</v>
      </c>
      <c r="I3654" s="128">
        <v>8501.67</v>
      </c>
      <c r="J3654" s="128">
        <v>0</v>
      </c>
      <c r="K3654" s="129">
        <f t="shared" si="56"/>
        <v>8501.67</v>
      </c>
      <c r="L3654" s="130" t="s">
        <v>1420</v>
      </c>
    </row>
    <row r="3655" spans="1:12">
      <c r="A3655" s="263" t="s">
        <v>1307</v>
      </c>
      <c r="B3655" s="125" t="str">
        <f>+VLOOKUP(A3655,'[1]LISTA FILTRADO'!$A$2:$B$620,2,FALSE)</f>
        <v>GRACOS</v>
      </c>
      <c r="C3655" s="126">
        <v>42865</v>
      </c>
      <c r="D3655" s="126" t="s">
        <v>8198</v>
      </c>
      <c r="E3655" s="127" t="s">
        <v>13</v>
      </c>
      <c r="F3655" s="127">
        <v>368908</v>
      </c>
      <c r="G3655" s="127"/>
      <c r="H3655" s="335" t="s">
        <v>1308</v>
      </c>
      <c r="I3655" s="128">
        <v>8501.67</v>
      </c>
      <c r="J3655" s="128">
        <v>0</v>
      </c>
      <c r="K3655" s="129">
        <f t="shared" si="56"/>
        <v>8501.67</v>
      </c>
      <c r="L3655" s="130" t="s">
        <v>1420</v>
      </c>
    </row>
    <row r="3656" spans="1:12">
      <c r="A3656" s="263" t="s">
        <v>1307</v>
      </c>
      <c r="B3656" s="125" t="str">
        <f>+VLOOKUP(A3656,'[1]LISTA FILTRADO'!$A$2:$B$620,2,FALSE)</f>
        <v>GRACOS</v>
      </c>
      <c r="C3656" s="126">
        <v>42865</v>
      </c>
      <c r="D3656" s="126" t="s">
        <v>8199</v>
      </c>
      <c r="E3656" s="127" t="s">
        <v>13</v>
      </c>
      <c r="F3656" s="127">
        <v>368910</v>
      </c>
      <c r="G3656" s="127"/>
      <c r="H3656" s="335" t="s">
        <v>1308</v>
      </c>
      <c r="I3656" s="128">
        <v>8501.67</v>
      </c>
      <c r="J3656" s="128">
        <v>0</v>
      </c>
      <c r="K3656" s="129">
        <f t="shared" si="56"/>
        <v>8501.67</v>
      </c>
      <c r="L3656" s="130" t="s">
        <v>1420</v>
      </c>
    </row>
    <row r="3657" spans="1:12">
      <c r="A3657" s="263" t="s">
        <v>1307</v>
      </c>
      <c r="B3657" s="125" t="str">
        <f>+VLOOKUP(A3657,'[1]LISTA FILTRADO'!$A$2:$B$620,2,FALSE)</f>
        <v>GRACOS</v>
      </c>
      <c r="C3657" s="126">
        <v>42865</v>
      </c>
      <c r="D3657" s="126" t="s">
        <v>8200</v>
      </c>
      <c r="E3657" s="127" t="s">
        <v>13</v>
      </c>
      <c r="F3657" s="127">
        <v>368912</v>
      </c>
      <c r="G3657" s="127"/>
      <c r="H3657" s="335" t="s">
        <v>1308</v>
      </c>
      <c r="I3657" s="128">
        <v>23350.89</v>
      </c>
      <c r="J3657" s="128">
        <v>0</v>
      </c>
      <c r="K3657" s="129">
        <f t="shared" ref="K3657:K3720" si="57">+I3657+J3657</f>
        <v>23350.89</v>
      </c>
      <c r="L3657" s="130" t="s">
        <v>1420</v>
      </c>
    </row>
    <row r="3658" spans="1:12">
      <c r="A3658" s="263" t="s">
        <v>1307</v>
      </c>
      <c r="B3658" s="125" t="str">
        <f>+VLOOKUP(A3658,'[1]LISTA FILTRADO'!$A$2:$B$620,2,FALSE)</f>
        <v>GRACOS</v>
      </c>
      <c r="C3658" s="126">
        <v>42865</v>
      </c>
      <c r="D3658" s="126" t="s">
        <v>8201</v>
      </c>
      <c r="E3658" s="127" t="s">
        <v>13</v>
      </c>
      <c r="F3658" s="127">
        <v>368914</v>
      </c>
      <c r="G3658" s="127"/>
      <c r="H3658" s="335" t="s">
        <v>1308</v>
      </c>
      <c r="I3658" s="128">
        <v>23350.89</v>
      </c>
      <c r="J3658" s="128">
        <v>0</v>
      </c>
      <c r="K3658" s="129">
        <f t="shared" si="57"/>
        <v>23350.89</v>
      </c>
      <c r="L3658" s="130" t="s">
        <v>1420</v>
      </c>
    </row>
    <row r="3659" spans="1:12">
      <c r="A3659" s="263" t="s">
        <v>1307</v>
      </c>
      <c r="B3659" s="125" t="str">
        <f>+VLOOKUP(A3659,'[1]LISTA FILTRADO'!$A$2:$B$620,2,FALSE)</f>
        <v>GRACOS</v>
      </c>
      <c r="C3659" s="126">
        <v>42865</v>
      </c>
      <c r="D3659" s="126" t="s">
        <v>8202</v>
      </c>
      <c r="E3659" s="127" t="s">
        <v>13</v>
      </c>
      <c r="F3659" s="127">
        <v>368916</v>
      </c>
      <c r="G3659" s="127"/>
      <c r="H3659" s="335" t="s">
        <v>1308</v>
      </c>
      <c r="I3659" s="128">
        <v>23350.89</v>
      </c>
      <c r="J3659" s="128">
        <v>0</v>
      </c>
      <c r="K3659" s="129">
        <f t="shared" si="57"/>
        <v>23350.89</v>
      </c>
      <c r="L3659" s="130" t="s">
        <v>1420</v>
      </c>
    </row>
    <row r="3660" spans="1:12">
      <c r="A3660" s="334" t="s">
        <v>1307</v>
      </c>
      <c r="B3660" s="125" t="str">
        <f>+VLOOKUP(A3660,'[1]LISTA FILTRADO'!$A$2:$B$620,2,FALSE)</f>
        <v>GRACOS</v>
      </c>
      <c r="C3660" s="126">
        <v>42865</v>
      </c>
      <c r="D3660" s="126" t="s">
        <v>8203</v>
      </c>
      <c r="E3660" s="127" t="s">
        <v>13</v>
      </c>
      <c r="F3660" s="127">
        <v>368918</v>
      </c>
      <c r="G3660" s="127"/>
      <c r="H3660" s="335" t="s">
        <v>1308</v>
      </c>
      <c r="I3660" s="128">
        <v>23350.89</v>
      </c>
      <c r="J3660" s="128">
        <v>0</v>
      </c>
      <c r="K3660" s="129">
        <f t="shared" si="57"/>
        <v>23350.89</v>
      </c>
      <c r="L3660" s="130" t="s">
        <v>1420</v>
      </c>
    </row>
    <row r="3661" spans="1:12">
      <c r="A3661" s="334" t="s">
        <v>1307</v>
      </c>
      <c r="B3661" s="125" t="str">
        <f>+VLOOKUP(A3661,'[1]LISTA FILTRADO'!$A$2:$B$620,2,FALSE)</f>
        <v>GRACOS</v>
      </c>
      <c r="C3661" s="126">
        <v>42865</v>
      </c>
      <c r="D3661" s="126" t="s">
        <v>8204</v>
      </c>
      <c r="E3661" s="127" t="s">
        <v>13</v>
      </c>
      <c r="F3661" s="127">
        <v>368920</v>
      </c>
      <c r="G3661" s="127"/>
      <c r="H3661" s="335" t="s">
        <v>1308</v>
      </c>
      <c r="I3661" s="128">
        <v>19780.599999999999</v>
      </c>
      <c r="J3661" s="128">
        <v>0</v>
      </c>
      <c r="K3661" s="129">
        <f t="shared" si="57"/>
        <v>19780.599999999999</v>
      </c>
      <c r="L3661" s="130" t="s">
        <v>1420</v>
      </c>
    </row>
    <row r="3662" spans="1:12">
      <c r="A3662" s="263" t="s">
        <v>1307</v>
      </c>
      <c r="B3662" s="125" t="str">
        <f>+VLOOKUP(A3662,'[1]LISTA FILTRADO'!$A$2:$B$620,2,FALSE)</f>
        <v>GRACOS</v>
      </c>
      <c r="C3662" s="126">
        <v>42865</v>
      </c>
      <c r="D3662" s="126" t="s">
        <v>8205</v>
      </c>
      <c r="E3662" s="127" t="s">
        <v>13</v>
      </c>
      <c r="F3662" s="127">
        <v>368922</v>
      </c>
      <c r="G3662" s="127"/>
      <c r="H3662" s="335" t="s">
        <v>1308</v>
      </c>
      <c r="I3662" s="128">
        <v>19780.599999999999</v>
      </c>
      <c r="J3662" s="128">
        <v>0</v>
      </c>
      <c r="K3662" s="129">
        <f t="shared" si="57"/>
        <v>19780.599999999999</v>
      </c>
      <c r="L3662" s="130" t="s">
        <v>1420</v>
      </c>
    </row>
    <row r="3663" spans="1:12">
      <c r="A3663" s="263" t="s">
        <v>1307</v>
      </c>
      <c r="B3663" s="125" t="str">
        <f>+VLOOKUP(A3663,'[1]LISTA FILTRADO'!$A$2:$B$620,2,FALSE)</f>
        <v>GRACOS</v>
      </c>
      <c r="C3663" s="126">
        <v>42865</v>
      </c>
      <c r="D3663" s="126" t="s">
        <v>8206</v>
      </c>
      <c r="E3663" s="127" t="s">
        <v>13</v>
      </c>
      <c r="F3663" s="127">
        <v>368924</v>
      </c>
      <c r="G3663" s="127"/>
      <c r="H3663" s="335" t="s">
        <v>1308</v>
      </c>
      <c r="I3663" s="128">
        <v>19780.599999999999</v>
      </c>
      <c r="J3663" s="128">
        <v>0</v>
      </c>
      <c r="K3663" s="129">
        <f t="shared" si="57"/>
        <v>19780.599999999999</v>
      </c>
      <c r="L3663" s="130" t="s">
        <v>1420</v>
      </c>
    </row>
    <row r="3664" spans="1:12">
      <c r="A3664" s="334" t="s">
        <v>1307</v>
      </c>
      <c r="B3664" s="125" t="str">
        <f>+VLOOKUP(A3664,'[1]LISTA FILTRADO'!$A$2:$B$620,2,FALSE)</f>
        <v>GRACOS</v>
      </c>
      <c r="C3664" s="126">
        <v>42865</v>
      </c>
      <c r="D3664" s="126" t="s">
        <v>8207</v>
      </c>
      <c r="E3664" s="127" t="s">
        <v>13</v>
      </c>
      <c r="F3664" s="127">
        <v>368926</v>
      </c>
      <c r="G3664" s="127"/>
      <c r="H3664" s="335" t="s">
        <v>1308</v>
      </c>
      <c r="I3664" s="128">
        <v>19780.599999999999</v>
      </c>
      <c r="J3664" s="128">
        <v>0</v>
      </c>
      <c r="K3664" s="129">
        <f t="shared" si="57"/>
        <v>19780.599999999999</v>
      </c>
      <c r="L3664" s="130" t="s">
        <v>1420</v>
      </c>
    </row>
    <row r="3665" spans="1:12">
      <c r="A3665" s="263" t="s">
        <v>1307</v>
      </c>
      <c r="B3665" s="125" t="str">
        <f>+VLOOKUP(A3665,'[1]LISTA FILTRADO'!$A$2:$B$620,2,FALSE)</f>
        <v>GRACOS</v>
      </c>
      <c r="C3665" s="126">
        <v>42865</v>
      </c>
      <c r="D3665" s="126" t="s">
        <v>8208</v>
      </c>
      <c r="E3665" s="127" t="s">
        <v>13</v>
      </c>
      <c r="F3665" s="127">
        <v>368928</v>
      </c>
      <c r="G3665" s="127"/>
      <c r="H3665" s="335" t="s">
        <v>1308</v>
      </c>
      <c r="I3665" s="128">
        <v>54329.760000000002</v>
      </c>
      <c r="J3665" s="128">
        <v>0</v>
      </c>
      <c r="K3665" s="129">
        <f t="shared" si="57"/>
        <v>54329.760000000002</v>
      </c>
      <c r="L3665" s="130" t="s">
        <v>1420</v>
      </c>
    </row>
    <row r="3666" spans="1:12">
      <c r="A3666" s="334" t="s">
        <v>1307</v>
      </c>
      <c r="B3666" s="125" t="str">
        <f>+VLOOKUP(A3666,'[1]LISTA FILTRADO'!$A$2:$B$620,2,FALSE)</f>
        <v>GRACOS</v>
      </c>
      <c r="C3666" s="126">
        <v>42865</v>
      </c>
      <c r="D3666" s="126" t="s">
        <v>8209</v>
      </c>
      <c r="E3666" s="127" t="s">
        <v>13</v>
      </c>
      <c r="F3666" s="127">
        <v>368930</v>
      </c>
      <c r="G3666" s="127"/>
      <c r="H3666" s="335" t="s">
        <v>1308</v>
      </c>
      <c r="I3666" s="128">
        <v>54329.760000000002</v>
      </c>
      <c r="J3666" s="128">
        <v>0</v>
      </c>
      <c r="K3666" s="129">
        <f t="shared" si="57"/>
        <v>54329.760000000002</v>
      </c>
      <c r="L3666" s="130" t="s">
        <v>1420</v>
      </c>
    </row>
    <row r="3667" spans="1:12">
      <c r="A3667" s="334" t="s">
        <v>1307</v>
      </c>
      <c r="B3667" s="125" t="str">
        <f>+VLOOKUP(A3667,'[1]LISTA FILTRADO'!$A$2:$B$620,2,FALSE)</f>
        <v>GRACOS</v>
      </c>
      <c r="C3667" s="126">
        <v>42865</v>
      </c>
      <c r="D3667" s="126" t="s">
        <v>8210</v>
      </c>
      <c r="E3667" s="127" t="s">
        <v>13</v>
      </c>
      <c r="F3667" s="127">
        <v>368932</v>
      </c>
      <c r="G3667" s="127"/>
      <c r="H3667" s="335" t="s">
        <v>1308</v>
      </c>
      <c r="I3667" s="128">
        <v>54329.760000000002</v>
      </c>
      <c r="J3667" s="128">
        <v>0</v>
      </c>
      <c r="K3667" s="129">
        <f t="shared" si="57"/>
        <v>54329.760000000002</v>
      </c>
      <c r="L3667" s="130" t="s">
        <v>1420</v>
      </c>
    </row>
    <row r="3668" spans="1:12">
      <c r="A3668" s="334" t="s">
        <v>1307</v>
      </c>
      <c r="B3668" s="125" t="str">
        <f>+VLOOKUP(A3668,'[1]LISTA FILTRADO'!$A$2:$B$620,2,FALSE)</f>
        <v>GRACOS</v>
      </c>
      <c r="C3668" s="126">
        <v>42865</v>
      </c>
      <c r="D3668" s="126" t="s">
        <v>8211</v>
      </c>
      <c r="E3668" s="127" t="s">
        <v>13</v>
      </c>
      <c r="F3668" s="127">
        <v>368934</v>
      </c>
      <c r="G3668" s="127"/>
      <c r="H3668" s="335" t="s">
        <v>1308</v>
      </c>
      <c r="I3668" s="128">
        <v>54329.760000000002</v>
      </c>
      <c r="J3668" s="128">
        <v>0</v>
      </c>
      <c r="K3668" s="129">
        <f t="shared" si="57"/>
        <v>54329.760000000002</v>
      </c>
      <c r="L3668" s="130" t="s">
        <v>1420</v>
      </c>
    </row>
    <row r="3669" spans="1:12">
      <c r="A3669" s="334" t="s">
        <v>1307</v>
      </c>
      <c r="B3669" s="125" t="str">
        <f>+VLOOKUP(A3669,'[1]LISTA FILTRADO'!$A$2:$B$620,2,FALSE)</f>
        <v>GRACOS</v>
      </c>
      <c r="C3669" s="126">
        <v>42865</v>
      </c>
      <c r="D3669" s="126" t="s">
        <v>8212</v>
      </c>
      <c r="E3669" s="127" t="s">
        <v>13</v>
      </c>
      <c r="F3669" s="127">
        <v>368936</v>
      </c>
      <c r="G3669" s="127"/>
      <c r="H3669" s="335" t="s">
        <v>1308</v>
      </c>
      <c r="I3669" s="128">
        <v>9995.64</v>
      </c>
      <c r="J3669" s="128">
        <v>0</v>
      </c>
      <c r="K3669" s="129">
        <f t="shared" si="57"/>
        <v>9995.64</v>
      </c>
      <c r="L3669" s="130" t="s">
        <v>1420</v>
      </c>
    </row>
    <row r="3670" spans="1:12">
      <c r="A3670" s="263" t="s">
        <v>1307</v>
      </c>
      <c r="B3670" s="125" t="str">
        <f>+VLOOKUP(A3670,'[1]LISTA FILTRADO'!$A$2:$B$620,2,FALSE)</f>
        <v>GRACOS</v>
      </c>
      <c r="C3670" s="126">
        <v>42865</v>
      </c>
      <c r="D3670" s="126" t="s">
        <v>8213</v>
      </c>
      <c r="E3670" s="127" t="s">
        <v>13</v>
      </c>
      <c r="F3670" s="127">
        <v>368938</v>
      </c>
      <c r="G3670" s="127"/>
      <c r="H3670" s="335" t="s">
        <v>1308</v>
      </c>
      <c r="I3670" s="128">
        <v>9995.64</v>
      </c>
      <c r="J3670" s="128">
        <v>0</v>
      </c>
      <c r="K3670" s="129">
        <f t="shared" si="57"/>
        <v>9995.64</v>
      </c>
      <c r="L3670" s="130" t="s">
        <v>1420</v>
      </c>
    </row>
    <row r="3671" spans="1:12">
      <c r="A3671" s="263" t="s">
        <v>1307</v>
      </c>
      <c r="B3671" s="125" t="str">
        <f>+VLOOKUP(A3671,'[1]LISTA FILTRADO'!$A$2:$B$620,2,FALSE)</f>
        <v>GRACOS</v>
      </c>
      <c r="C3671" s="126">
        <v>42865</v>
      </c>
      <c r="D3671" s="126" t="s">
        <v>8214</v>
      </c>
      <c r="E3671" s="127" t="s">
        <v>13</v>
      </c>
      <c r="F3671" s="127">
        <v>368940</v>
      </c>
      <c r="G3671" s="127"/>
      <c r="H3671" s="335" t="s">
        <v>1308</v>
      </c>
      <c r="I3671" s="128">
        <v>9995.64</v>
      </c>
      <c r="J3671" s="128">
        <v>0</v>
      </c>
      <c r="K3671" s="129">
        <f t="shared" si="57"/>
        <v>9995.64</v>
      </c>
      <c r="L3671" s="130" t="s">
        <v>1420</v>
      </c>
    </row>
    <row r="3672" spans="1:12">
      <c r="A3672" s="263" t="s">
        <v>1307</v>
      </c>
      <c r="B3672" s="125" t="str">
        <f>+VLOOKUP(A3672,'[1]LISTA FILTRADO'!$A$2:$B$620,2,FALSE)</f>
        <v>GRACOS</v>
      </c>
      <c r="C3672" s="126">
        <v>42865</v>
      </c>
      <c r="D3672" s="126" t="s">
        <v>8215</v>
      </c>
      <c r="E3672" s="127" t="s">
        <v>13</v>
      </c>
      <c r="F3672" s="127">
        <v>368942</v>
      </c>
      <c r="G3672" s="127"/>
      <c r="H3672" s="335" t="s">
        <v>1308</v>
      </c>
      <c r="I3672" s="128">
        <v>9995.64</v>
      </c>
      <c r="J3672" s="128">
        <v>0</v>
      </c>
      <c r="K3672" s="129">
        <f t="shared" si="57"/>
        <v>9995.64</v>
      </c>
      <c r="L3672" s="130" t="s">
        <v>1420</v>
      </c>
    </row>
    <row r="3673" spans="1:12">
      <c r="A3673" s="263" t="s">
        <v>1307</v>
      </c>
      <c r="B3673" s="125" t="str">
        <f>+VLOOKUP(A3673,'[1]LISTA FILTRADO'!$A$2:$B$620,2,FALSE)</f>
        <v>GRACOS</v>
      </c>
      <c r="C3673" s="126">
        <v>42865</v>
      </c>
      <c r="D3673" s="126" t="s">
        <v>8216</v>
      </c>
      <c r="E3673" s="127" t="s">
        <v>13</v>
      </c>
      <c r="F3673" s="127">
        <v>368944</v>
      </c>
      <c r="G3673" s="127"/>
      <c r="H3673" s="335" t="s">
        <v>1308</v>
      </c>
      <c r="I3673" s="128">
        <v>3042</v>
      </c>
      <c r="J3673" s="128">
        <v>0</v>
      </c>
      <c r="K3673" s="129">
        <f t="shared" si="57"/>
        <v>3042</v>
      </c>
      <c r="L3673" s="130" t="s">
        <v>1420</v>
      </c>
    </row>
    <row r="3674" spans="1:12">
      <c r="A3674" s="263" t="s">
        <v>1307</v>
      </c>
      <c r="B3674" s="125" t="str">
        <f>+VLOOKUP(A3674,'[1]LISTA FILTRADO'!$A$2:$B$620,2,FALSE)</f>
        <v>GRACOS</v>
      </c>
      <c r="C3674" s="126">
        <v>42865</v>
      </c>
      <c r="D3674" s="126" t="s">
        <v>8217</v>
      </c>
      <c r="E3674" s="127" t="s">
        <v>13</v>
      </c>
      <c r="F3674" s="127">
        <v>368946</v>
      </c>
      <c r="G3674" s="127"/>
      <c r="H3674" s="335" t="s">
        <v>1308</v>
      </c>
      <c r="I3674" s="128">
        <v>11261.17</v>
      </c>
      <c r="J3674" s="128">
        <v>0</v>
      </c>
      <c r="K3674" s="129">
        <f t="shared" si="57"/>
        <v>11261.17</v>
      </c>
      <c r="L3674" s="130" t="s">
        <v>1420</v>
      </c>
    </row>
    <row r="3675" spans="1:12">
      <c r="A3675" s="263" t="s">
        <v>1307</v>
      </c>
      <c r="B3675" s="125" t="str">
        <f>+VLOOKUP(A3675,'[1]LISTA FILTRADO'!$A$2:$B$620,2,FALSE)</f>
        <v>GRACOS</v>
      </c>
      <c r="C3675" s="126">
        <v>42865</v>
      </c>
      <c r="D3675" s="126" t="s">
        <v>8218</v>
      </c>
      <c r="E3675" s="127" t="s">
        <v>13</v>
      </c>
      <c r="F3675" s="127">
        <v>368948</v>
      </c>
      <c r="G3675" s="127"/>
      <c r="H3675" s="335" t="s">
        <v>1308</v>
      </c>
      <c r="I3675" s="128">
        <v>1876.42</v>
      </c>
      <c r="J3675" s="128">
        <v>0</v>
      </c>
      <c r="K3675" s="129">
        <f t="shared" si="57"/>
        <v>1876.42</v>
      </c>
      <c r="L3675" s="130" t="s">
        <v>1420</v>
      </c>
    </row>
    <row r="3676" spans="1:12">
      <c r="A3676" s="263" t="s">
        <v>1307</v>
      </c>
      <c r="B3676" s="125" t="str">
        <f>+VLOOKUP(A3676,'[1]LISTA FILTRADO'!$A$2:$B$620,2,FALSE)</f>
        <v>GRACOS</v>
      </c>
      <c r="C3676" s="126">
        <v>42865</v>
      </c>
      <c r="D3676" s="126" t="s">
        <v>8219</v>
      </c>
      <c r="E3676" s="127" t="s">
        <v>13</v>
      </c>
      <c r="F3676" s="127">
        <v>368950</v>
      </c>
      <c r="G3676" s="127"/>
      <c r="H3676" s="335" t="s">
        <v>1308</v>
      </c>
      <c r="I3676" s="128">
        <v>5153.8500000000004</v>
      </c>
      <c r="J3676" s="128">
        <v>0</v>
      </c>
      <c r="K3676" s="129">
        <f t="shared" si="57"/>
        <v>5153.8500000000004</v>
      </c>
      <c r="L3676" s="130" t="s">
        <v>1420</v>
      </c>
    </row>
    <row r="3677" spans="1:12">
      <c r="A3677" s="263" t="s">
        <v>1307</v>
      </c>
      <c r="B3677" s="125" t="str">
        <f>+VLOOKUP(A3677,'[1]LISTA FILTRADO'!$A$2:$B$620,2,FALSE)</f>
        <v>GRACOS</v>
      </c>
      <c r="C3677" s="126">
        <v>42865</v>
      </c>
      <c r="D3677" s="126" t="s">
        <v>8220</v>
      </c>
      <c r="E3677" s="127" t="s">
        <v>13</v>
      </c>
      <c r="F3677" s="127">
        <v>368952</v>
      </c>
      <c r="G3677" s="127"/>
      <c r="H3677" s="335" t="s">
        <v>1308</v>
      </c>
      <c r="I3677" s="128">
        <v>30930.16</v>
      </c>
      <c r="J3677" s="128">
        <v>0</v>
      </c>
      <c r="K3677" s="129">
        <f t="shared" si="57"/>
        <v>30930.16</v>
      </c>
      <c r="L3677" s="130" t="s">
        <v>1420</v>
      </c>
    </row>
    <row r="3678" spans="1:12">
      <c r="A3678" s="263" t="s">
        <v>1307</v>
      </c>
      <c r="B3678" s="125" t="str">
        <f>+VLOOKUP(A3678,'[1]LISTA FILTRADO'!$A$2:$B$620,2,FALSE)</f>
        <v>GRACOS</v>
      </c>
      <c r="C3678" s="126">
        <v>42865</v>
      </c>
      <c r="D3678" s="126" t="s">
        <v>8221</v>
      </c>
      <c r="E3678" s="127" t="s">
        <v>13</v>
      </c>
      <c r="F3678" s="127">
        <v>368954</v>
      </c>
      <c r="G3678" s="127"/>
      <c r="H3678" s="335" t="s">
        <v>1308</v>
      </c>
      <c r="I3678" s="128">
        <v>2262.5700000000002</v>
      </c>
      <c r="J3678" s="128">
        <v>0</v>
      </c>
      <c r="K3678" s="129">
        <f t="shared" si="57"/>
        <v>2262.5700000000002</v>
      </c>
      <c r="L3678" s="130" t="s">
        <v>1420</v>
      </c>
    </row>
    <row r="3679" spans="1:12">
      <c r="A3679" s="263" t="s">
        <v>1307</v>
      </c>
      <c r="B3679" s="125" t="str">
        <f>+VLOOKUP(A3679,'[1]LISTA FILTRADO'!$A$2:$B$620,2,FALSE)</f>
        <v>GRACOS</v>
      </c>
      <c r="C3679" s="126">
        <v>42865</v>
      </c>
      <c r="D3679" s="126" t="s">
        <v>8222</v>
      </c>
      <c r="E3679" s="127" t="s">
        <v>13</v>
      </c>
      <c r="F3679" s="127">
        <v>368956</v>
      </c>
      <c r="G3679" s="127"/>
      <c r="H3679" s="335" t="s">
        <v>1308</v>
      </c>
      <c r="I3679" s="128">
        <v>7077.74</v>
      </c>
      <c r="J3679" s="128">
        <v>0</v>
      </c>
      <c r="K3679" s="129">
        <f t="shared" si="57"/>
        <v>7077.74</v>
      </c>
      <c r="L3679" s="130" t="s">
        <v>1420</v>
      </c>
    </row>
    <row r="3680" spans="1:12">
      <c r="A3680" s="263" t="s">
        <v>1307</v>
      </c>
      <c r="B3680" s="125" t="str">
        <f>+VLOOKUP(A3680,'[1]LISTA FILTRADO'!$A$2:$B$620,2,FALSE)</f>
        <v>GRACOS</v>
      </c>
      <c r="C3680" s="126">
        <v>42865</v>
      </c>
      <c r="D3680" s="126" t="s">
        <v>8223</v>
      </c>
      <c r="E3680" s="127" t="s">
        <v>13</v>
      </c>
      <c r="F3680" s="127">
        <v>368958</v>
      </c>
      <c r="G3680" s="127"/>
      <c r="H3680" s="335" t="s">
        <v>1308</v>
      </c>
      <c r="I3680" s="128">
        <v>26201.02</v>
      </c>
      <c r="J3680" s="128">
        <v>0</v>
      </c>
      <c r="K3680" s="129">
        <f t="shared" si="57"/>
        <v>26201.02</v>
      </c>
      <c r="L3680" s="130" t="s">
        <v>1420</v>
      </c>
    </row>
    <row r="3681" spans="1:12">
      <c r="A3681" s="263" t="s">
        <v>1307</v>
      </c>
      <c r="B3681" s="125" t="str">
        <f>+VLOOKUP(A3681,'[1]LISTA FILTRADO'!$A$2:$B$620,2,FALSE)</f>
        <v>GRACOS</v>
      </c>
      <c r="C3681" s="126">
        <v>42865</v>
      </c>
      <c r="D3681" s="126" t="s">
        <v>8224</v>
      </c>
      <c r="E3681" s="127" t="s">
        <v>13</v>
      </c>
      <c r="F3681" s="127">
        <v>368960</v>
      </c>
      <c r="G3681" s="127"/>
      <c r="H3681" s="335" t="s">
        <v>1308</v>
      </c>
      <c r="I3681" s="128">
        <v>1916.62</v>
      </c>
      <c r="J3681" s="128">
        <v>0</v>
      </c>
      <c r="K3681" s="129">
        <f t="shared" si="57"/>
        <v>1916.62</v>
      </c>
      <c r="L3681" s="130" t="s">
        <v>1420</v>
      </c>
    </row>
    <row r="3682" spans="1:12">
      <c r="A3682" s="263" t="s">
        <v>1307</v>
      </c>
      <c r="B3682" s="125" t="str">
        <f>+VLOOKUP(A3682,'[1]LISTA FILTRADO'!$A$2:$B$620,2,FALSE)</f>
        <v>GRACOS</v>
      </c>
      <c r="C3682" s="126">
        <v>42865</v>
      </c>
      <c r="D3682" s="126" t="s">
        <v>8225</v>
      </c>
      <c r="E3682" s="127" t="s">
        <v>13</v>
      </c>
      <c r="F3682" s="127">
        <v>368962</v>
      </c>
      <c r="G3682" s="127"/>
      <c r="H3682" s="335" t="s">
        <v>1308</v>
      </c>
      <c r="I3682" s="128">
        <v>71964.14</v>
      </c>
      <c r="J3682" s="128">
        <v>0</v>
      </c>
      <c r="K3682" s="129">
        <f t="shared" si="57"/>
        <v>71964.14</v>
      </c>
      <c r="L3682" s="130" t="s">
        <v>1420</v>
      </c>
    </row>
    <row r="3683" spans="1:12">
      <c r="A3683" s="263" t="s">
        <v>1307</v>
      </c>
      <c r="B3683" s="125" t="str">
        <f>+VLOOKUP(A3683,'[1]LISTA FILTRADO'!$A$2:$B$620,2,FALSE)</f>
        <v>GRACOS</v>
      </c>
      <c r="C3683" s="126">
        <v>42865</v>
      </c>
      <c r="D3683" s="126" t="s">
        <v>8226</v>
      </c>
      <c r="E3683" s="127" t="s">
        <v>13</v>
      </c>
      <c r="F3683" s="127">
        <v>368964</v>
      </c>
      <c r="G3683" s="127"/>
      <c r="H3683" s="335" t="s">
        <v>1308</v>
      </c>
      <c r="I3683" s="128">
        <v>11991.28</v>
      </c>
      <c r="J3683" s="128">
        <v>0</v>
      </c>
      <c r="K3683" s="129">
        <f t="shared" si="57"/>
        <v>11991.28</v>
      </c>
      <c r="L3683" s="130" t="s">
        <v>1420</v>
      </c>
    </row>
    <row r="3684" spans="1:12">
      <c r="A3684" s="263" t="s">
        <v>1307</v>
      </c>
      <c r="B3684" s="125" t="str">
        <f>+VLOOKUP(A3684,'[1]LISTA FILTRADO'!$A$2:$B$620,2,FALSE)</f>
        <v>GRACOS</v>
      </c>
      <c r="C3684" s="126">
        <v>42865</v>
      </c>
      <c r="D3684" s="126" t="s">
        <v>8227</v>
      </c>
      <c r="E3684" s="127" t="s">
        <v>13</v>
      </c>
      <c r="F3684" s="127">
        <v>368966</v>
      </c>
      <c r="G3684" s="127"/>
      <c r="H3684" s="335" t="s">
        <v>1308</v>
      </c>
      <c r="I3684" s="128">
        <v>13240.01</v>
      </c>
      <c r="J3684" s="128">
        <v>0</v>
      </c>
      <c r="K3684" s="129">
        <f t="shared" si="57"/>
        <v>13240.01</v>
      </c>
      <c r="L3684" s="130" t="s">
        <v>1420</v>
      </c>
    </row>
    <row r="3685" spans="1:12">
      <c r="A3685" s="263" t="s">
        <v>1307</v>
      </c>
      <c r="B3685" s="125" t="str">
        <f>+VLOOKUP(A3685,'[1]LISTA FILTRADO'!$A$2:$B$620,2,FALSE)</f>
        <v>GRACOS</v>
      </c>
      <c r="C3685" s="126">
        <v>42865</v>
      </c>
      <c r="D3685" s="126" t="s">
        <v>8228</v>
      </c>
      <c r="E3685" s="127" t="s">
        <v>13</v>
      </c>
      <c r="F3685" s="127">
        <v>368968</v>
      </c>
      <c r="G3685" s="127"/>
      <c r="H3685" s="335" t="s">
        <v>1308</v>
      </c>
      <c r="I3685" s="128">
        <v>2206.1799999999998</v>
      </c>
      <c r="J3685" s="128">
        <v>0</v>
      </c>
      <c r="K3685" s="129">
        <f t="shared" si="57"/>
        <v>2206.1799999999998</v>
      </c>
      <c r="L3685" s="130" t="s">
        <v>1420</v>
      </c>
    </row>
    <row r="3686" spans="1:12">
      <c r="A3686" s="263" t="s">
        <v>1307</v>
      </c>
      <c r="B3686" s="125" t="str">
        <f>+VLOOKUP(A3686,'[1]LISTA FILTRADO'!$A$2:$B$620,2,FALSE)</f>
        <v>GRACOS</v>
      </c>
      <c r="C3686" s="126">
        <v>42865</v>
      </c>
      <c r="D3686" s="126" t="s">
        <v>8229</v>
      </c>
      <c r="E3686" s="127" t="s">
        <v>13</v>
      </c>
      <c r="F3686" s="127">
        <v>368970</v>
      </c>
      <c r="G3686" s="127"/>
      <c r="H3686" s="335" t="s">
        <v>1308</v>
      </c>
      <c r="I3686" s="128">
        <v>968.49</v>
      </c>
      <c r="J3686" s="128">
        <v>0</v>
      </c>
      <c r="K3686" s="129">
        <f t="shared" si="57"/>
        <v>968.49</v>
      </c>
      <c r="L3686" s="130" t="s">
        <v>1420</v>
      </c>
    </row>
    <row r="3687" spans="1:12">
      <c r="A3687" s="334" t="s">
        <v>1307</v>
      </c>
      <c r="B3687" s="125" t="str">
        <f>+VLOOKUP(A3687,'[1]LISTA FILTRADO'!$A$2:$B$620,2,FALSE)</f>
        <v>GRACOS</v>
      </c>
      <c r="C3687" s="126">
        <v>42865</v>
      </c>
      <c r="D3687" s="126" t="s">
        <v>8230</v>
      </c>
      <c r="E3687" s="127" t="s">
        <v>13</v>
      </c>
      <c r="F3687" s="127">
        <v>368972</v>
      </c>
      <c r="G3687" s="127"/>
      <c r="H3687" s="335" t="s">
        <v>1308</v>
      </c>
      <c r="I3687" s="128">
        <v>7677.92</v>
      </c>
      <c r="J3687" s="128">
        <v>0</v>
      </c>
      <c r="K3687" s="129">
        <f t="shared" si="57"/>
        <v>7677.92</v>
      </c>
      <c r="L3687" s="130" t="s">
        <v>1420</v>
      </c>
    </row>
    <row r="3688" spans="1:12">
      <c r="A3688" s="334" t="s">
        <v>1307</v>
      </c>
      <c r="B3688" s="125" t="str">
        <f>+VLOOKUP(A3688,'[1]LISTA FILTRADO'!$A$2:$B$620,2,FALSE)</f>
        <v>GRACOS</v>
      </c>
      <c r="C3688" s="126">
        <v>42865</v>
      </c>
      <c r="D3688" s="126" t="s">
        <v>8231</v>
      </c>
      <c r="E3688" s="127" t="s">
        <v>13</v>
      </c>
      <c r="F3688" s="127">
        <v>368974</v>
      </c>
      <c r="G3688" s="127"/>
      <c r="H3688" s="335" t="s">
        <v>1308</v>
      </c>
      <c r="I3688" s="128">
        <v>5459.67</v>
      </c>
      <c r="J3688" s="128">
        <v>0</v>
      </c>
      <c r="K3688" s="129">
        <f t="shared" si="57"/>
        <v>5459.67</v>
      </c>
      <c r="L3688" s="130" t="s">
        <v>1420</v>
      </c>
    </row>
    <row r="3689" spans="1:12">
      <c r="A3689" s="334" t="s">
        <v>1307</v>
      </c>
      <c r="B3689" s="125" t="str">
        <f>+VLOOKUP(A3689,'[1]LISTA FILTRADO'!$A$2:$B$620,2,FALSE)</f>
        <v>GRACOS</v>
      </c>
      <c r="C3689" s="126">
        <v>42865</v>
      </c>
      <c r="D3689" s="126" t="s">
        <v>8232</v>
      </c>
      <c r="E3689" s="127" t="s">
        <v>13</v>
      </c>
      <c r="F3689" s="127">
        <v>368976</v>
      </c>
      <c r="G3689" s="127"/>
      <c r="H3689" s="335" t="s">
        <v>1308</v>
      </c>
      <c r="I3689" s="128">
        <v>6625.25</v>
      </c>
      <c r="J3689" s="128">
        <v>0</v>
      </c>
      <c r="K3689" s="129">
        <f t="shared" si="57"/>
        <v>6625.25</v>
      </c>
      <c r="L3689" s="130" t="s">
        <v>1420</v>
      </c>
    </row>
    <row r="3690" spans="1:12">
      <c r="A3690" s="334" t="s">
        <v>1307</v>
      </c>
      <c r="B3690" s="125" t="str">
        <f>+VLOOKUP(A3690,'[1]LISTA FILTRADO'!$A$2:$B$620,2,FALSE)</f>
        <v>GRACOS</v>
      </c>
      <c r="C3690" s="126">
        <v>42865</v>
      </c>
      <c r="D3690" s="126" t="s">
        <v>8233</v>
      </c>
      <c r="E3690" s="127" t="s">
        <v>13</v>
      </c>
      <c r="F3690" s="127">
        <v>368978</v>
      </c>
      <c r="G3690" s="127"/>
      <c r="H3690" s="335" t="s">
        <v>1308</v>
      </c>
      <c r="I3690" s="128">
        <v>14995.62</v>
      </c>
      <c r="J3690" s="128">
        <v>0</v>
      </c>
      <c r="K3690" s="129">
        <f t="shared" si="57"/>
        <v>14995.62</v>
      </c>
      <c r="L3690" s="130" t="s">
        <v>1420</v>
      </c>
    </row>
    <row r="3691" spans="1:12">
      <c r="A3691" s="334" t="s">
        <v>1307</v>
      </c>
      <c r="B3691" s="125" t="str">
        <f>+VLOOKUP(A3691,'[1]LISTA FILTRADO'!$A$2:$B$620,2,FALSE)</f>
        <v>GRACOS</v>
      </c>
      <c r="C3691" s="126">
        <v>42865</v>
      </c>
      <c r="D3691" s="126" t="s">
        <v>8234</v>
      </c>
      <c r="E3691" s="127" t="s">
        <v>13</v>
      </c>
      <c r="F3691" s="127">
        <v>368980</v>
      </c>
      <c r="G3691" s="127"/>
      <c r="H3691" s="335" t="s">
        <v>1308</v>
      </c>
      <c r="I3691" s="128">
        <v>21088.33</v>
      </c>
      <c r="J3691" s="128">
        <v>0</v>
      </c>
      <c r="K3691" s="129">
        <f t="shared" si="57"/>
        <v>21088.33</v>
      </c>
      <c r="L3691" s="130" t="s">
        <v>1420</v>
      </c>
    </row>
    <row r="3692" spans="1:12">
      <c r="A3692" s="334" t="s">
        <v>1307</v>
      </c>
      <c r="B3692" s="125" t="str">
        <f>+VLOOKUP(A3692,'[1]LISTA FILTRADO'!$A$2:$B$620,2,FALSE)</f>
        <v>GRACOS</v>
      </c>
      <c r="C3692" s="126">
        <v>42865</v>
      </c>
      <c r="D3692" s="126" t="s">
        <v>8235</v>
      </c>
      <c r="E3692" s="127" t="s">
        <v>13</v>
      </c>
      <c r="F3692" s="127">
        <v>368982</v>
      </c>
      <c r="G3692" s="127"/>
      <c r="H3692" s="335" t="s">
        <v>1308</v>
      </c>
      <c r="I3692" s="128">
        <v>17863.990000000002</v>
      </c>
      <c r="J3692" s="128">
        <v>0</v>
      </c>
      <c r="K3692" s="129">
        <f t="shared" si="57"/>
        <v>17863.990000000002</v>
      </c>
      <c r="L3692" s="130" t="s">
        <v>1420</v>
      </c>
    </row>
    <row r="3693" spans="1:12">
      <c r="A3693" s="263" t="s">
        <v>1307</v>
      </c>
      <c r="B3693" s="125" t="str">
        <f>+VLOOKUP(A3693,'[1]LISTA FILTRADO'!$A$2:$B$620,2,FALSE)</f>
        <v>GRACOS</v>
      </c>
      <c r="C3693" s="126">
        <v>42865</v>
      </c>
      <c r="D3693" s="126" t="s">
        <v>8236</v>
      </c>
      <c r="E3693" s="127" t="s">
        <v>13</v>
      </c>
      <c r="F3693" s="127">
        <v>368984</v>
      </c>
      <c r="G3693" s="127"/>
      <c r="H3693" s="335" t="s">
        <v>1308</v>
      </c>
      <c r="I3693" s="128">
        <v>12702.87</v>
      </c>
      <c r="J3693" s="128">
        <v>0</v>
      </c>
      <c r="K3693" s="129">
        <f t="shared" si="57"/>
        <v>12702.87</v>
      </c>
      <c r="L3693" s="130" t="s">
        <v>1420</v>
      </c>
    </row>
    <row r="3694" spans="1:12">
      <c r="A3694" s="263" t="s">
        <v>1307</v>
      </c>
      <c r="B3694" s="125" t="str">
        <f>+VLOOKUP(A3694,'[1]LISTA FILTRADO'!$A$2:$B$620,2,FALSE)</f>
        <v>GRACOS</v>
      </c>
      <c r="C3694" s="126">
        <v>42865</v>
      </c>
      <c r="D3694" s="126" t="s">
        <v>8237</v>
      </c>
      <c r="E3694" s="127" t="s">
        <v>13</v>
      </c>
      <c r="F3694" s="127">
        <v>368986</v>
      </c>
      <c r="G3694" s="127"/>
      <c r="H3694" s="335" t="s">
        <v>1308</v>
      </c>
      <c r="I3694" s="128">
        <v>49065.53</v>
      </c>
      <c r="J3694" s="128">
        <v>0</v>
      </c>
      <c r="K3694" s="129">
        <f t="shared" si="57"/>
        <v>49065.53</v>
      </c>
      <c r="L3694" s="130" t="s">
        <v>1420</v>
      </c>
    </row>
    <row r="3695" spans="1:12">
      <c r="A3695" s="263" t="s">
        <v>1307</v>
      </c>
      <c r="B3695" s="125" t="str">
        <f>+VLOOKUP(A3695,'[1]LISTA FILTRADO'!$A$2:$B$620,2,FALSE)</f>
        <v>GRACOS</v>
      </c>
      <c r="C3695" s="126">
        <v>42865</v>
      </c>
      <c r="D3695" s="126" t="s">
        <v>8238</v>
      </c>
      <c r="E3695" s="127" t="s">
        <v>13</v>
      </c>
      <c r="F3695" s="127">
        <v>368988</v>
      </c>
      <c r="G3695" s="127"/>
      <c r="H3695" s="335" t="s">
        <v>1308</v>
      </c>
      <c r="I3695" s="128">
        <v>42338.55</v>
      </c>
      <c r="J3695" s="128">
        <v>0</v>
      </c>
      <c r="K3695" s="129">
        <f t="shared" si="57"/>
        <v>42338.55</v>
      </c>
      <c r="L3695" s="130" t="s">
        <v>1420</v>
      </c>
    </row>
    <row r="3696" spans="1:12">
      <c r="A3696" s="263" t="s">
        <v>1307</v>
      </c>
      <c r="B3696" s="125" t="str">
        <f>+VLOOKUP(A3696,'[1]LISTA FILTRADO'!$A$2:$B$620,2,FALSE)</f>
        <v>GRACOS</v>
      </c>
      <c r="C3696" s="126">
        <v>42865</v>
      </c>
      <c r="D3696" s="126" t="s">
        <v>8239</v>
      </c>
      <c r="E3696" s="127" t="s">
        <v>13</v>
      </c>
      <c r="F3696" s="127">
        <v>368990</v>
      </c>
      <c r="G3696" s="127"/>
      <c r="H3696" s="335" t="s">
        <v>1308</v>
      </c>
      <c r="I3696" s="128">
        <v>9027.14</v>
      </c>
      <c r="J3696" s="128">
        <v>0</v>
      </c>
      <c r="K3696" s="129">
        <f t="shared" si="57"/>
        <v>9027.14</v>
      </c>
      <c r="L3696" s="130" t="s">
        <v>1420</v>
      </c>
    </row>
    <row r="3697" spans="1:12">
      <c r="A3697" s="263" t="s">
        <v>1307</v>
      </c>
      <c r="B3697" s="125" t="str">
        <f>+VLOOKUP(A3697,'[1]LISTA FILTRADO'!$A$2:$B$620,2,FALSE)</f>
        <v>GRACOS</v>
      </c>
      <c r="C3697" s="126">
        <v>42865</v>
      </c>
      <c r="D3697" s="126" t="s">
        <v>8240</v>
      </c>
      <c r="E3697" s="127" t="s">
        <v>13</v>
      </c>
      <c r="F3697" s="127">
        <v>368992</v>
      </c>
      <c r="G3697" s="127"/>
      <c r="H3697" s="335" t="s">
        <v>1308</v>
      </c>
      <c r="I3697" s="128">
        <v>7789.46</v>
      </c>
      <c r="J3697" s="128">
        <v>0</v>
      </c>
      <c r="K3697" s="129">
        <f t="shared" si="57"/>
        <v>7789.46</v>
      </c>
      <c r="L3697" s="130" t="s">
        <v>1420</v>
      </c>
    </row>
    <row r="3698" spans="1:12">
      <c r="A3698" s="263" t="s">
        <v>1307</v>
      </c>
      <c r="B3698" s="125" t="str">
        <f>+VLOOKUP(A3698,'[1]LISTA FILTRADO'!$A$2:$B$620,2,FALSE)</f>
        <v>GRACOS</v>
      </c>
      <c r="C3698" s="126">
        <v>42865</v>
      </c>
      <c r="D3698" s="126" t="s">
        <v>8241</v>
      </c>
      <c r="E3698" s="127" t="s">
        <v>13</v>
      </c>
      <c r="F3698" s="127">
        <v>368994</v>
      </c>
      <c r="G3698" s="127"/>
      <c r="H3698" s="335" t="s">
        <v>1308</v>
      </c>
      <c r="I3698" s="128">
        <v>64881.06</v>
      </c>
      <c r="J3698" s="128">
        <v>0</v>
      </c>
      <c r="K3698" s="129">
        <f t="shared" si="57"/>
        <v>64881.06</v>
      </c>
      <c r="L3698" s="130" t="s">
        <v>1420</v>
      </c>
    </row>
    <row r="3699" spans="1:12">
      <c r="A3699" s="263" t="s">
        <v>1307</v>
      </c>
      <c r="B3699" s="125" t="str">
        <f>+VLOOKUP(A3699,'[1]LISTA FILTRADO'!$A$2:$B$620,2,FALSE)</f>
        <v>GRACOS</v>
      </c>
      <c r="C3699" s="126">
        <v>42865</v>
      </c>
      <c r="D3699" s="126" t="s">
        <v>8242</v>
      </c>
      <c r="E3699" s="127" t="s">
        <v>13</v>
      </c>
      <c r="F3699" s="127">
        <v>368996</v>
      </c>
      <c r="G3699" s="127"/>
      <c r="H3699" s="335" t="s">
        <v>1308</v>
      </c>
      <c r="I3699" s="128">
        <v>63615.040000000001</v>
      </c>
      <c r="J3699" s="128">
        <v>0</v>
      </c>
      <c r="K3699" s="129">
        <f t="shared" si="57"/>
        <v>63615.040000000001</v>
      </c>
      <c r="L3699" s="130" t="s">
        <v>1420</v>
      </c>
    </row>
    <row r="3700" spans="1:12" ht="33.75">
      <c r="A3700" s="263">
        <v>513</v>
      </c>
      <c r="B3700" s="125" t="str">
        <f>+VLOOKUP(A3700,'[1]LISTA FILTRADO'!$A$2:$B$620,2,FALSE)</f>
        <v>Yacimientos Petrolíferos Fiscales Bolivianos</v>
      </c>
      <c r="C3700" s="126">
        <v>42865</v>
      </c>
      <c r="D3700" s="126" t="s">
        <v>8243</v>
      </c>
      <c r="E3700" s="127" t="s">
        <v>15</v>
      </c>
      <c r="F3700" s="127">
        <v>443033</v>
      </c>
      <c r="G3700" s="127"/>
      <c r="H3700" s="335" t="s">
        <v>8244</v>
      </c>
      <c r="I3700" s="128">
        <v>50</v>
      </c>
      <c r="J3700" s="128">
        <v>0</v>
      </c>
      <c r="K3700" s="129">
        <f t="shared" si="57"/>
        <v>50</v>
      </c>
      <c r="L3700" s="130" t="s">
        <v>1420</v>
      </c>
    </row>
    <row r="3701" spans="1:12" ht="45">
      <c r="A3701" s="263">
        <v>20</v>
      </c>
      <c r="B3701" s="125" t="str">
        <f>+VLOOKUP(A3701,'[1]LISTA FILTRADO'!$A$2:$B$620,2,FALSE)</f>
        <v>Ministerio De Defensa</v>
      </c>
      <c r="C3701" s="126">
        <v>42865</v>
      </c>
      <c r="D3701" s="126" t="s">
        <v>8245</v>
      </c>
      <c r="E3701" s="127" t="s">
        <v>15</v>
      </c>
      <c r="F3701" s="127">
        <v>2241</v>
      </c>
      <c r="G3701" s="127"/>
      <c r="H3701" s="335" t="s">
        <v>8246</v>
      </c>
      <c r="I3701" s="128">
        <v>270</v>
      </c>
      <c r="J3701" s="128">
        <v>0</v>
      </c>
      <c r="K3701" s="129">
        <f t="shared" si="57"/>
        <v>270</v>
      </c>
      <c r="L3701" s="130" t="s">
        <v>1420</v>
      </c>
    </row>
    <row r="3702" spans="1:12" ht="45">
      <c r="A3702" s="263">
        <v>378</v>
      </c>
      <c r="B3702" s="125" t="str">
        <f>+VLOOKUP(A3702,'[1]LISTA FILTRADO'!$A$2:$B$620,2,FALSE)</f>
        <v>Servicio Nacional Textil</v>
      </c>
      <c r="C3702" s="126">
        <v>42865</v>
      </c>
      <c r="D3702" s="126" t="s">
        <v>8247</v>
      </c>
      <c r="E3702" s="127" t="s">
        <v>15</v>
      </c>
      <c r="F3702" s="127">
        <v>2239</v>
      </c>
      <c r="G3702" s="127"/>
      <c r="H3702" s="335" t="s">
        <v>8248</v>
      </c>
      <c r="I3702" s="128">
        <v>270</v>
      </c>
      <c r="J3702" s="128">
        <v>0</v>
      </c>
      <c r="K3702" s="129">
        <f t="shared" si="57"/>
        <v>270</v>
      </c>
      <c r="L3702" s="130" t="s">
        <v>1420</v>
      </c>
    </row>
    <row r="3703" spans="1:12" ht="45">
      <c r="A3703" s="263">
        <v>20</v>
      </c>
      <c r="B3703" s="125" t="str">
        <f>+VLOOKUP(A3703,'[1]LISTA FILTRADO'!$A$2:$B$620,2,FALSE)</f>
        <v>Ministerio De Defensa</v>
      </c>
      <c r="C3703" s="126">
        <v>42865</v>
      </c>
      <c r="D3703" s="126" t="s">
        <v>8249</v>
      </c>
      <c r="E3703" s="127" t="s">
        <v>15</v>
      </c>
      <c r="F3703" s="127">
        <v>2240</v>
      </c>
      <c r="G3703" s="127"/>
      <c r="H3703" s="335" t="s">
        <v>8250</v>
      </c>
      <c r="I3703" s="128">
        <v>270</v>
      </c>
      <c r="J3703" s="128">
        <v>0</v>
      </c>
      <c r="K3703" s="129">
        <f t="shared" si="57"/>
        <v>270</v>
      </c>
      <c r="L3703" s="130" t="s">
        <v>1420</v>
      </c>
    </row>
    <row r="3704" spans="1:12" ht="45">
      <c r="A3704" s="263">
        <v>340</v>
      </c>
      <c r="B3704" s="125" t="str">
        <f>+VLOOKUP(A3704,'[1]LISTA FILTRADO'!$A$2:$B$620,2,FALSE)</f>
        <v>Servicio General De Identificación Personal</v>
      </c>
      <c r="C3704" s="126">
        <v>42865</v>
      </c>
      <c r="D3704" s="126" t="s">
        <v>8251</v>
      </c>
      <c r="E3704" s="127" t="s">
        <v>15</v>
      </c>
      <c r="F3704" s="127">
        <v>2234</v>
      </c>
      <c r="G3704" s="127"/>
      <c r="H3704" s="335" t="s">
        <v>8252</v>
      </c>
      <c r="I3704" s="128">
        <v>276.52</v>
      </c>
      <c r="J3704" s="128">
        <v>0</v>
      </c>
      <c r="K3704" s="129">
        <f t="shared" si="57"/>
        <v>276.52</v>
      </c>
      <c r="L3704" s="130" t="s">
        <v>1420</v>
      </c>
    </row>
    <row r="3705" spans="1:12" ht="45">
      <c r="A3705" s="263">
        <v>340</v>
      </c>
      <c r="B3705" s="125" t="str">
        <f>+VLOOKUP(A3705,'[1]LISTA FILTRADO'!$A$2:$B$620,2,FALSE)</f>
        <v>Servicio General De Identificación Personal</v>
      </c>
      <c r="C3705" s="126">
        <v>42865</v>
      </c>
      <c r="D3705" s="126" t="s">
        <v>8253</v>
      </c>
      <c r="E3705" s="127" t="s">
        <v>15</v>
      </c>
      <c r="F3705" s="127">
        <v>2235</v>
      </c>
      <c r="G3705" s="127"/>
      <c r="H3705" s="335" t="s">
        <v>8254</v>
      </c>
      <c r="I3705" s="128">
        <v>271.72000000000003</v>
      </c>
      <c r="J3705" s="128">
        <v>0</v>
      </c>
      <c r="K3705" s="129">
        <f t="shared" si="57"/>
        <v>271.72000000000003</v>
      </c>
      <c r="L3705" s="130" t="s">
        <v>1420</v>
      </c>
    </row>
    <row r="3706" spans="1:12" ht="33.75">
      <c r="A3706" s="263">
        <v>513</v>
      </c>
      <c r="B3706" s="125" t="str">
        <f>+VLOOKUP(A3706,'[1]LISTA FILTRADO'!$A$2:$B$620,2,FALSE)</f>
        <v>Yacimientos Petrolíferos Fiscales Bolivianos</v>
      </c>
      <c r="C3706" s="126">
        <v>42865</v>
      </c>
      <c r="D3706" s="126" t="s">
        <v>8255</v>
      </c>
      <c r="E3706" s="127" t="s">
        <v>15</v>
      </c>
      <c r="F3706" s="127">
        <v>443945</v>
      </c>
      <c r="G3706" s="127"/>
      <c r="H3706" s="335" t="s">
        <v>8256</v>
      </c>
      <c r="I3706" s="128">
        <v>50</v>
      </c>
      <c r="J3706" s="128">
        <v>0</v>
      </c>
      <c r="K3706" s="129">
        <f t="shared" si="57"/>
        <v>50</v>
      </c>
      <c r="L3706" s="130" t="s">
        <v>1420</v>
      </c>
    </row>
    <row r="3707" spans="1:12" ht="33.75">
      <c r="A3707" s="263">
        <v>513</v>
      </c>
      <c r="B3707" s="125" t="str">
        <f>+VLOOKUP(A3707,'[1]LISTA FILTRADO'!$A$2:$B$620,2,FALSE)</f>
        <v>Yacimientos Petrolíferos Fiscales Bolivianos</v>
      </c>
      <c r="C3707" s="126">
        <v>42865</v>
      </c>
      <c r="D3707" s="126" t="s">
        <v>8257</v>
      </c>
      <c r="E3707" s="127" t="s">
        <v>15</v>
      </c>
      <c r="F3707" s="127">
        <v>443952</v>
      </c>
      <c r="G3707" s="127"/>
      <c r="H3707" s="335" t="s">
        <v>8258</v>
      </c>
      <c r="I3707" s="128">
        <v>50</v>
      </c>
      <c r="J3707" s="128">
        <v>0</v>
      </c>
      <c r="K3707" s="129">
        <f t="shared" si="57"/>
        <v>50</v>
      </c>
      <c r="L3707" s="130" t="s">
        <v>1420</v>
      </c>
    </row>
    <row r="3708" spans="1:12" ht="33.75">
      <c r="A3708" s="263">
        <v>291</v>
      </c>
      <c r="B3708" s="125" t="str">
        <f>+VLOOKUP(A3708,'[1]LISTA FILTRADO'!$A$2:$B$620,2,FALSE)</f>
        <v>Administradora Boliviana De Carreteras</v>
      </c>
      <c r="C3708" s="126">
        <v>42865</v>
      </c>
      <c r="D3708" s="126" t="s">
        <v>8259</v>
      </c>
      <c r="E3708" s="127" t="s">
        <v>11</v>
      </c>
      <c r="F3708" s="127">
        <v>443954</v>
      </c>
      <c r="G3708" s="127"/>
      <c r="H3708" s="335" t="s">
        <v>8260</v>
      </c>
      <c r="I3708" s="128">
        <v>50</v>
      </c>
      <c r="J3708" s="128">
        <v>0</v>
      </c>
      <c r="K3708" s="129">
        <f t="shared" si="57"/>
        <v>50</v>
      </c>
      <c r="L3708" s="130" t="s">
        <v>1420</v>
      </c>
    </row>
    <row r="3709" spans="1:12" ht="33.75">
      <c r="A3709" s="334">
        <v>291</v>
      </c>
      <c r="B3709" s="125" t="str">
        <f>+VLOOKUP(A3709,'[1]LISTA FILTRADO'!$A$2:$B$620,2,FALSE)</f>
        <v>Administradora Boliviana De Carreteras</v>
      </c>
      <c r="C3709" s="126">
        <v>42865</v>
      </c>
      <c r="D3709" s="126" t="s">
        <v>8261</v>
      </c>
      <c r="E3709" s="127" t="s">
        <v>11</v>
      </c>
      <c r="F3709" s="127">
        <v>443955</v>
      </c>
      <c r="G3709" s="127"/>
      <c r="H3709" s="335" t="s">
        <v>8262</v>
      </c>
      <c r="I3709" s="128">
        <v>50</v>
      </c>
      <c r="J3709" s="128">
        <v>0</v>
      </c>
      <c r="K3709" s="129">
        <f t="shared" si="57"/>
        <v>50</v>
      </c>
      <c r="L3709" s="130" t="s">
        <v>1420</v>
      </c>
    </row>
    <row r="3710" spans="1:12" ht="33.75">
      <c r="A3710" s="334">
        <v>513</v>
      </c>
      <c r="B3710" s="125" t="str">
        <f>+VLOOKUP(A3710,'[1]LISTA FILTRADO'!$A$2:$B$620,2,FALSE)</f>
        <v>Yacimientos Petrolíferos Fiscales Bolivianos</v>
      </c>
      <c r="C3710" s="126">
        <v>42865</v>
      </c>
      <c r="D3710" s="126" t="s">
        <v>8263</v>
      </c>
      <c r="E3710" s="127" t="s">
        <v>15</v>
      </c>
      <c r="F3710" s="127">
        <v>443957</v>
      </c>
      <c r="G3710" s="127"/>
      <c r="H3710" s="335" t="s">
        <v>8264</v>
      </c>
      <c r="I3710" s="128">
        <v>50</v>
      </c>
      <c r="J3710" s="128">
        <v>0</v>
      </c>
      <c r="K3710" s="129">
        <f t="shared" si="57"/>
        <v>50</v>
      </c>
      <c r="L3710" s="130" t="s">
        <v>1420</v>
      </c>
    </row>
    <row r="3711" spans="1:12" ht="33.75">
      <c r="A3711" s="334">
        <v>513</v>
      </c>
      <c r="B3711" s="125" t="str">
        <f>+VLOOKUP(A3711,'[1]LISTA FILTRADO'!$A$2:$B$620,2,FALSE)</f>
        <v>Yacimientos Petrolíferos Fiscales Bolivianos</v>
      </c>
      <c r="C3711" s="126">
        <v>42865</v>
      </c>
      <c r="D3711" s="126" t="s">
        <v>8265</v>
      </c>
      <c r="E3711" s="127" t="s">
        <v>15</v>
      </c>
      <c r="F3711" s="127">
        <v>443960</v>
      </c>
      <c r="G3711" s="127"/>
      <c r="H3711" s="335" t="s">
        <v>8266</v>
      </c>
      <c r="I3711" s="128">
        <v>50</v>
      </c>
      <c r="J3711" s="128">
        <v>0</v>
      </c>
      <c r="K3711" s="129">
        <f t="shared" si="57"/>
        <v>50</v>
      </c>
      <c r="L3711" s="130" t="s">
        <v>1420</v>
      </c>
    </row>
    <row r="3712" spans="1:12" ht="33.75">
      <c r="A3712" s="334">
        <v>513</v>
      </c>
      <c r="B3712" s="125" t="str">
        <f>+VLOOKUP(A3712,'[1]LISTA FILTRADO'!$A$2:$B$620,2,FALSE)</f>
        <v>Yacimientos Petrolíferos Fiscales Bolivianos</v>
      </c>
      <c r="C3712" s="126">
        <v>42865</v>
      </c>
      <c r="D3712" s="126" t="s">
        <v>8267</v>
      </c>
      <c r="E3712" s="127" t="s">
        <v>15</v>
      </c>
      <c r="F3712" s="127">
        <v>443962</v>
      </c>
      <c r="G3712" s="127"/>
      <c r="H3712" s="335" t="s">
        <v>8268</v>
      </c>
      <c r="I3712" s="128">
        <v>50</v>
      </c>
      <c r="J3712" s="128">
        <v>0</v>
      </c>
      <c r="K3712" s="129">
        <f t="shared" si="57"/>
        <v>50</v>
      </c>
      <c r="L3712" s="130" t="s">
        <v>1420</v>
      </c>
    </row>
    <row r="3713" spans="1:12" ht="33.75">
      <c r="A3713" s="334" t="s">
        <v>626</v>
      </c>
      <c r="B3713" s="125" t="str">
        <f>+VLOOKUP(A3713,'[1]LISTA FILTRADO'!$A$2:$B$620,2,FALSE)</f>
        <v>Dirección General De Programación Y Operaciones Del Tesoro</v>
      </c>
      <c r="C3713" s="126">
        <v>42865</v>
      </c>
      <c r="D3713" s="126" t="s">
        <v>8269</v>
      </c>
      <c r="E3713" s="127" t="s">
        <v>1469</v>
      </c>
      <c r="F3713" s="127">
        <v>13403438</v>
      </c>
      <c r="G3713" s="127"/>
      <c r="H3713" s="335" t="s">
        <v>8270</v>
      </c>
      <c r="I3713" s="128">
        <v>3751241.24</v>
      </c>
      <c r="J3713" s="128">
        <v>0</v>
      </c>
      <c r="K3713" s="129">
        <f t="shared" si="57"/>
        <v>3751241.24</v>
      </c>
      <c r="L3713" s="130" t="s">
        <v>1420</v>
      </c>
    </row>
    <row r="3714" spans="1:12" ht="33.75">
      <c r="A3714" s="263" t="s">
        <v>633</v>
      </c>
      <c r="B3714" s="125" t="str">
        <f>+VLOOKUP(A3714,'[1]LISTA FILTRADO'!$A$2:$B$620,2,FALSE)</f>
        <v>Acreedores</v>
      </c>
      <c r="C3714" s="126">
        <v>42866</v>
      </c>
      <c r="D3714" s="126" t="s">
        <v>8271</v>
      </c>
      <c r="E3714" s="127" t="s">
        <v>6</v>
      </c>
      <c r="F3714" s="127">
        <v>835568</v>
      </c>
      <c r="G3714" s="127"/>
      <c r="H3714" s="335" t="s">
        <v>8272</v>
      </c>
      <c r="I3714" s="128">
        <v>0</v>
      </c>
      <c r="J3714" s="128">
        <v>13832.38</v>
      </c>
      <c r="K3714" s="129">
        <f t="shared" si="57"/>
        <v>13832.38</v>
      </c>
      <c r="L3714" s="130" t="s">
        <v>1420</v>
      </c>
    </row>
    <row r="3715" spans="1:12" ht="22.5">
      <c r="A3715" s="334" t="s">
        <v>627</v>
      </c>
      <c r="B3715" s="125" t="str">
        <f>+VLOOKUP(A3715,'[1]LISTA FILTRADO'!$A$2:$B$620,2,FALSE)</f>
        <v>Dirección General De Crédito Público</v>
      </c>
      <c r="C3715" s="126">
        <v>42866</v>
      </c>
      <c r="D3715" s="126" t="s">
        <v>8273</v>
      </c>
      <c r="E3715" s="127" t="s">
        <v>6</v>
      </c>
      <c r="F3715" s="127">
        <v>835576</v>
      </c>
      <c r="G3715" s="127"/>
      <c r="H3715" s="335" t="s">
        <v>8274</v>
      </c>
      <c r="I3715" s="128">
        <v>0</v>
      </c>
      <c r="J3715" s="128">
        <v>799</v>
      </c>
      <c r="K3715" s="129">
        <f t="shared" si="57"/>
        <v>799</v>
      </c>
      <c r="L3715" s="130" t="s">
        <v>1420</v>
      </c>
    </row>
    <row r="3716" spans="1:12" ht="33.75">
      <c r="A3716" s="263" t="s">
        <v>626</v>
      </c>
      <c r="B3716" s="125" t="str">
        <f>+VLOOKUP(A3716,'[1]LISTA FILTRADO'!$A$2:$B$620,2,FALSE)</f>
        <v>Dirección General De Programación Y Operaciones Del Tesoro</v>
      </c>
      <c r="C3716" s="126">
        <v>42866</v>
      </c>
      <c r="D3716" s="126" t="s">
        <v>8275</v>
      </c>
      <c r="E3716" s="127" t="s">
        <v>6</v>
      </c>
      <c r="F3716" s="127">
        <v>835578</v>
      </c>
      <c r="G3716" s="127"/>
      <c r="H3716" s="335" t="s">
        <v>8276</v>
      </c>
      <c r="I3716" s="128">
        <v>0</v>
      </c>
      <c r="J3716" s="128">
        <v>10557.94</v>
      </c>
      <c r="K3716" s="129">
        <f t="shared" si="57"/>
        <v>10557.94</v>
      </c>
      <c r="L3716" s="130" t="s">
        <v>1420</v>
      </c>
    </row>
    <row r="3717" spans="1:12" ht="22.5">
      <c r="A3717" s="263" t="s">
        <v>627</v>
      </c>
      <c r="B3717" s="125" t="str">
        <f>+VLOOKUP(A3717,'[1]LISTA FILTRADO'!$A$2:$B$620,2,FALSE)</f>
        <v>Dirección General De Crédito Público</v>
      </c>
      <c r="C3717" s="126">
        <v>42866</v>
      </c>
      <c r="D3717" s="126" t="s">
        <v>8277</v>
      </c>
      <c r="E3717" s="127" t="s">
        <v>6</v>
      </c>
      <c r="F3717" s="127">
        <v>835581</v>
      </c>
      <c r="G3717" s="127"/>
      <c r="H3717" s="335" t="s">
        <v>8278</v>
      </c>
      <c r="I3717" s="128">
        <v>0</v>
      </c>
      <c r="J3717" s="128">
        <v>603.17999999999995</v>
      </c>
      <c r="K3717" s="129">
        <f t="shared" si="57"/>
        <v>603.17999999999995</v>
      </c>
      <c r="L3717" s="130" t="s">
        <v>1420</v>
      </c>
    </row>
    <row r="3718" spans="1:12" ht="22.5">
      <c r="A3718" s="334">
        <v>70</v>
      </c>
      <c r="B3718" s="125" t="str">
        <f>+VLOOKUP(A3718,'[1]LISTA FILTRADO'!$A$2:$B$620,2,FALSE)</f>
        <v>Ministerio De Trabajo, Empleo Y Previsión Social</v>
      </c>
      <c r="C3718" s="126">
        <v>42866</v>
      </c>
      <c r="D3718" s="126" t="s">
        <v>8279</v>
      </c>
      <c r="E3718" s="127" t="s">
        <v>1469</v>
      </c>
      <c r="F3718" s="127">
        <v>13488494</v>
      </c>
      <c r="G3718" s="127"/>
      <c r="H3718" s="335" t="s">
        <v>8280</v>
      </c>
      <c r="I3718" s="128">
        <v>7200.62</v>
      </c>
      <c r="J3718" s="128">
        <v>0</v>
      </c>
      <c r="K3718" s="129">
        <f t="shared" si="57"/>
        <v>7200.62</v>
      </c>
      <c r="L3718" s="130" t="s">
        <v>1420</v>
      </c>
    </row>
    <row r="3719" spans="1:12" ht="33.75">
      <c r="A3719" s="263" t="s">
        <v>626</v>
      </c>
      <c r="B3719" s="125" t="str">
        <f>+VLOOKUP(A3719,'[1]LISTA FILTRADO'!$A$2:$B$620,2,FALSE)</f>
        <v>Dirección General De Programación Y Operaciones Del Tesoro</v>
      </c>
      <c r="C3719" s="126">
        <v>42866</v>
      </c>
      <c r="D3719" s="126" t="s">
        <v>8281</v>
      </c>
      <c r="E3719" s="127" t="s">
        <v>11</v>
      </c>
      <c r="F3719" s="127">
        <v>887407</v>
      </c>
      <c r="G3719" s="127"/>
      <c r="H3719" s="335" t="s">
        <v>8282</v>
      </c>
      <c r="I3719" s="128">
        <v>50</v>
      </c>
      <c r="J3719" s="128">
        <v>0</v>
      </c>
      <c r="K3719" s="129">
        <f t="shared" si="57"/>
        <v>50</v>
      </c>
      <c r="L3719" s="130" t="s">
        <v>1420</v>
      </c>
    </row>
    <row r="3720" spans="1:12" ht="33.75">
      <c r="A3720" s="263">
        <v>513</v>
      </c>
      <c r="B3720" s="125" t="str">
        <f>+VLOOKUP(A3720,'[1]LISTA FILTRADO'!$A$2:$B$620,2,FALSE)</f>
        <v>Yacimientos Petrolíferos Fiscales Bolivianos</v>
      </c>
      <c r="C3720" s="126">
        <v>42866</v>
      </c>
      <c r="D3720" s="126" t="s">
        <v>8283</v>
      </c>
      <c r="E3720" s="127" t="s">
        <v>15</v>
      </c>
      <c r="F3720" s="127">
        <v>444101</v>
      </c>
      <c r="G3720" s="127"/>
      <c r="H3720" s="335" t="s">
        <v>8284</v>
      </c>
      <c r="I3720" s="128">
        <v>50</v>
      </c>
      <c r="J3720" s="128">
        <v>0</v>
      </c>
      <c r="K3720" s="129">
        <f t="shared" si="57"/>
        <v>50</v>
      </c>
      <c r="L3720" s="130" t="s">
        <v>1420</v>
      </c>
    </row>
    <row r="3721" spans="1:12" ht="33.75">
      <c r="A3721" s="263">
        <v>513</v>
      </c>
      <c r="B3721" s="125" t="str">
        <f>+VLOOKUP(A3721,'[1]LISTA FILTRADO'!$A$2:$B$620,2,FALSE)</f>
        <v>Yacimientos Petrolíferos Fiscales Bolivianos</v>
      </c>
      <c r="C3721" s="126">
        <v>42866</v>
      </c>
      <c r="D3721" s="126" t="s">
        <v>8285</v>
      </c>
      <c r="E3721" s="127" t="s">
        <v>15</v>
      </c>
      <c r="F3721" s="127">
        <v>2261</v>
      </c>
      <c r="G3721" s="127"/>
      <c r="H3721" s="335" t="s">
        <v>8286</v>
      </c>
      <c r="I3721" s="128">
        <v>50</v>
      </c>
      <c r="J3721" s="128">
        <v>0</v>
      </c>
      <c r="K3721" s="129">
        <f t="shared" ref="K3721:K3784" si="58">+I3721+J3721</f>
        <v>50</v>
      </c>
      <c r="L3721" s="130" t="s">
        <v>1420</v>
      </c>
    </row>
    <row r="3722" spans="1:12" ht="45">
      <c r="A3722" s="334">
        <v>513</v>
      </c>
      <c r="B3722" s="125" t="str">
        <f>+VLOOKUP(A3722,'[1]LISTA FILTRADO'!$A$2:$B$620,2,FALSE)</f>
        <v>Yacimientos Petrolíferos Fiscales Bolivianos</v>
      </c>
      <c r="C3722" s="126">
        <v>42866</v>
      </c>
      <c r="D3722" s="126" t="s">
        <v>8287</v>
      </c>
      <c r="E3722" s="127" t="s">
        <v>15</v>
      </c>
      <c r="F3722" s="127">
        <v>2263</v>
      </c>
      <c r="G3722" s="127"/>
      <c r="H3722" s="335" t="s">
        <v>8288</v>
      </c>
      <c r="I3722" s="128">
        <v>115792.33</v>
      </c>
      <c r="J3722" s="128">
        <v>0</v>
      </c>
      <c r="K3722" s="129">
        <f t="shared" si="58"/>
        <v>115792.33</v>
      </c>
      <c r="L3722" s="130" t="s">
        <v>1420</v>
      </c>
    </row>
    <row r="3723" spans="1:12" ht="45">
      <c r="A3723" s="334">
        <v>513</v>
      </c>
      <c r="B3723" s="125" t="str">
        <f>+VLOOKUP(A3723,'[1]LISTA FILTRADO'!$A$2:$B$620,2,FALSE)</f>
        <v>Yacimientos Petrolíferos Fiscales Bolivianos</v>
      </c>
      <c r="C3723" s="126">
        <v>42866</v>
      </c>
      <c r="D3723" s="126" t="s">
        <v>8289</v>
      </c>
      <c r="E3723" s="127" t="s">
        <v>15</v>
      </c>
      <c r="F3723" s="127">
        <v>2260</v>
      </c>
      <c r="G3723" s="127"/>
      <c r="H3723" s="335" t="s">
        <v>8290</v>
      </c>
      <c r="I3723" s="128">
        <v>103009.48</v>
      </c>
      <c r="J3723" s="128">
        <v>0</v>
      </c>
      <c r="K3723" s="129">
        <f t="shared" si="58"/>
        <v>103009.48</v>
      </c>
      <c r="L3723" s="130" t="s">
        <v>1420</v>
      </c>
    </row>
    <row r="3724" spans="1:12" ht="33.75">
      <c r="A3724" s="263" t="s">
        <v>629</v>
      </c>
      <c r="B3724" s="125" t="str">
        <f>+VLOOKUP(A3724,'[1]LISTA FILTRADO'!$A$2:$B$620,2,FALSE)</f>
        <v>Dirección General De Administración Y Finanzas Territoriales</v>
      </c>
      <c r="C3724" s="126">
        <v>42867</v>
      </c>
      <c r="D3724" s="126" t="s">
        <v>8291</v>
      </c>
      <c r="E3724" s="127" t="s">
        <v>1285</v>
      </c>
      <c r="F3724" s="127">
        <v>13518066</v>
      </c>
      <c r="G3724" s="127"/>
      <c r="H3724" s="335" t="s">
        <v>8292</v>
      </c>
      <c r="I3724" s="128">
        <v>0</v>
      </c>
      <c r="J3724" s="128">
        <v>1996845.3</v>
      </c>
      <c r="K3724" s="129">
        <f t="shared" si="58"/>
        <v>1996845.3</v>
      </c>
      <c r="L3724" s="130" t="s">
        <v>1420</v>
      </c>
    </row>
    <row r="3725" spans="1:12" ht="33.75">
      <c r="A3725" s="263">
        <v>291</v>
      </c>
      <c r="B3725" s="125" t="str">
        <f>+VLOOKUP(A3725,'[1]LISTA FILTRADO'!$A$2:$B$620,2,FALSE)</f>
        <v>Administradora Boliviana De Carreteras</v>
      </c>
      <c r="C3725" s="126">
        <v>42867</v>
      </c>
      <c r="D3725" s="126" t="s">
        <v>8293</v>
      </c>
      <c r="E3725" s="127" t="s">
        <v>6</v>
      </c>
      <c r="F3725" s="127">
        <v>835923</v>
      </c>
      <c r="G3725" s="127"/>
      <c r="H3725" s="335" t="s">
        <v>8294</v>
      </c>
      <c r="I3725" s="128">
        <v>0</v>
      </c>
      <c r="J3725" s="128">
        <v>2100000</v>
      </c>
      <c r="K3725" s="129">
        <f t="shared" si="58"/>
        <v>2100000</v>
      </c>
      <c r="L3725" s="130" t="s">
        <v>1420</v>
      </c>
    </row>
    <row r="3726" spans="1:12" ht="33.75">
      <c r="A3726" s="263" t="s">
        <v>626</v>
      </c>
      <c r="B3726" s="125" t="str">
        <f>+VLOOKUP(A3726,'[1]LISTA FILTRADO'!$A$2:$B$620,2,FALSE)</f>
        <v>Dirección General De Programación Y Operaciones Del Tesoro</v>
      </c>
      <c r="C3726" s="126">
        <v>42867</v>
      </c>
      <c r="D3726" s="126" t="s">
        <v>8295</v>
      </c>
      <c r="E3726" s="127" t="s">
        <v>6</v>
      </c>
      <c r="F3726" s="127">
        <v>836116</v>
      </c>
      <c r="G3726" s="127"/>
      <c r="H3726" s="335" t="s">
        <v>8296</v>
      </c>
      <c r="I3726" s="128">
        <v>0</v>
      </c>
      <c r="J3726" s="128">
        <v>1178.7</v>
      </c>
      <c r="K3726" s="129">
        <f t="shared" si="58"/>
        <v>1178.7</v>
      </c>
      <c r="L3726" s="130" t="s">
        <v>1420</v>
      </c>
    </row>
    <row r="3727" spans="1:12" ht="33.75">
      <c r="A3727" s="263" t="s">
        <v>627</v>
      </c>
      <c r="B3727" s="125" t="str">
        <f>+VLOOKUP(A3727,'[1]LISTA FILTRADO'!$A$2:$B$620,2,FALSE)</f>
        <v>Dirección General De Crédito Público</v>
      </c>
      <c r="C3727" s="126">
        <v>42867</v>
      </c>
      <c r="D3727" s="126" t="s">
        <v>8297</v>
      </c>
      <c r="E3727" s="127" t="s">
        <v>6</v>
      </c>
      <c r="F3727" s="127">
        <v>887451</v>
      </c>
      <c r="G3727" s="127"/>
      <c r="H3727" s="335" t="s">
        <v>8298</v>
      </c>
      <c r="I3727" s="128">
        <v>0</v>
      </c>
      <c r="J3727" s="128">
        <v>10254.67</v>
      </c>
      <c r="K3727" s="129">
        <f t="shared" si="58"/>
        <v>10254.67</v>
      </c>
      <c r="L3727" s="130" t="s">
        <v>1420</v>
      </c>
    </row>
    <row r="3728" spans="1:12" ht="45">
      <c r="A3728" s="334">
        <v>86</v>
      </c>
      <c r="B3728" s="125" t="str">
        <f>+VLOOKUP(A3728,'[1]LISTA FILTRADO'!$A$2:$B$620,2,FALSE)</f>
        <v>Ministerio De Medio Ambiente Y Agua</v>
      </c>
      <c r="C3728" s="126">
        <v>42867</v>
      </c>
      <c r="D3728" s="126" t="s">
        <v>8299</v>
      </c>
      <c r="E3728" s="127" t="s">
        <v>6</v>
      </c>
      <c r="F3728" s="127">
        <v>887510</v>
      </c>
      <c r="G3728" s="127"/>
      <c r="H3728" s="335" t="s">
        <v>8300</v>
      </c>
      <c r="I3728" s="128">
        <v>0</v>
      </c>
      <c r="J3728" s="128">
        <v>2500</v>
      </c>
      <c r="K3728" s="129">
        <f t="shared" si="58"/>
        <v>2500</v>
      </c>
      <c r="L3728" s="130" t="s">
        <v>1420</v>
      </c>
    </row>
    <row r="3729" spans="1:12" ht="33.75">
      <c r="A3729" s="263">
        <v>513</v>
      </c>
      <c r="B3729" s="125" t="str">
        <f>+VLOOKUP(A3729,'[1]LISTA FILTRADO'!$A$2:$B$620,2,FALSE)</f>
        <v>Yacimientos Petrolíferos Fiscales Bolivianos</v>
      </c>
      <c r="C3729" s="126">
        <v>42867</v>
      </c>
      <c r="D3729" s="126" t="s">
        <v>8301</v>
      </c>
      <c r="E3729" s="127" t="s">
        <v>15</v>
      </c>
      <c r="F3729" s="127">
        <v>445061</v>
      </c>
      <c r="G3729" s="127"/>
      <c r="H3729" s="335" t="s">
        <v>8302</v>
      </c>
      <c r="I3729" s="128">
        <v>50</v>
      </c>
      <c r="J3729" s="128">
        <v>0</v>
      </c>
      <c r="K3729" s="129">
        <f t="shared" si="58"/>
        <v>50</v>
      </c>
      <c r="L3729" s="130" t="s">
        <v>1420</v>
      </c>
    </row>
    <row r="3730" spans="1:12" ht="33.75">
      <c r="A3730" s="263">
        <v>513</v>
      </c>
      <c r="B3730" s="125" t="str">
        <f>+VLOOKUP(A3730,'[1]LISTA FILTRADO'!$A$2:$B$620,2,FALSE)</f>
        <v>Yacimientos Petrolíferos Fiscales Bolivianos</v>
      </c>
      <c r="C3730" s="126">
        <v>42867</v>
      </c>
      <c r="D3730" s="126" t="s">
        <v>8303</v>
      </c>
      <c r="E3730" s="127" t="s">
        <v>15</v>
      </c>
      <c r="F3730" s="127">
        <v>445063</v>
      </c>
      <c r="G3730" s="127"/>
      <c r="H3730" s="335" t="s">
        <v>8304</v>
      </c>
      <c r="I3730" s="128">
        <v>50</v>
      </c>
      <c r="J3730" s="128">
        <v>0</v>
      </c>
      <c r="K3730" s="129">
        <f t="shared" si="58"/>
        <v>50</v>
      </c>
      <c r="L3730" s="130" t="s">
        <v>1420</v>
      </c>
    </row>
    <row r="3731" spans="1:12" ht="22.5">
      <c r="A3731" s="263">
        <v>513</v>
      </c>
      <c r="B3731" s="125" t="str">
        <f>+VLOOKUP(A3731,'[1]LISTA FILTRADO'!$A$2:$B$620,2,FALSE)</f>
        <v>Yacimientos Petrolíferos Fiscales Bolivianos</v>
      </c>
      <c r="C3731" s="126">
        <v>42867</v>
      </c>
      <c r="D3731" s="126" t="s">
        <v>8305</v>
      </c>
      <c r="E3731" s="127" t="s">
        <v>15</v>
      </c>
      <c r="F3731" s="127">
        <v>446035</v>
      </c>
      <c r="G3731" s="127"/>
      <c r="H3731" s="335" t="s">
        <v>8306</v>
      </c>
      <c r="I3731" s="128">
        <v>50</v>
      </c>
      <c r="J3731" s="128">
        <v>0</v>
      </c>
      <c r="K3731" s="129">
        <f t="shared" si="58"/>
        <v>50</v>
      </c>
      <c r="L3731" s="130" t="s">
        <v>1420</v>
      </c>
    </row>
    <row r="3732" spans="1:12" ht="45">
      <c r="A3732" s="263">
        <v>35</v>
      </c>
      <c r="B3732" s="125" t="str">
        <f>+VLOOKUP(A3732,'[1]LISTA FILTRADO'!$A$2:$B$620,2,FALSE)</f>
        <v>Ministerio De Economía Y Finanzas Públicas</v>
      </c>
      <c r="C3732" s="126">
        <v>42867</v>
      </c>
      <c r="D3732" s="126" t="s">
        <v>8307</v>
      </c>
      <c r="E3732" s="127" t="s">
        <v>1469</v>
      </c>
      <c r="F3732" s="127">
        <v>13518851</v>
      </c>
      <c r="G3732" s="127"/>
      <c r="H3732" s="335" t="s">
        <v>8308</v>
      </c>
      <c r="I3732" s="128">
        <v>1594.93</v>
      </c>
      <c r="J3732" s="128">
        <v>0</v>
      </c>
      <c r="K3732" s="129">
        <f t="shared" si="58"/>
        <v>1594.93</v>
      </c>
      <c r="L3732" s="130" t="s">
        <v>1420</v>
      </c>
    </row>
    <row r="3733" spans="1:12" ht="33.75">
      <c r="A3733" s="263" t="s">
        <v>627</v>
      </c>
      <c r="B3733" s="125" t="str">
        <f>+VLOOKUP(A3733,'[1]LISTA FILTRADO'!$A$2:$B$620,2,FALSE)</f>
        <v>Dirección General De Crédito Público</v>
      </c>
      <c r="C3733" s="126">
        <v>42870</v>
      </c>
      <c r="D3733" s="126" t="s">
        <v>8309</v>
      </c>
      <c r="E3733" s="127" t="s">
        <v>6</v>
      </c>
      <c r="F3733" s="127">
        <v>887592</v>
      </c>
      <c r="G3733" s="127"/>
      <c r="H3733" s="335" t="s">
        <v>8310</v>
      </c>
      <c r="I3733" s="128">
        <v>0</v>
      </c>
      <c r="J3733" s="128">
        <v>1933807.82</v>
      </c>
      <c r="K3733" s="129">
        <f t="shared" si="58"/>
        <v>1933807.82</v>
      </c>
      <c r="L3733" s="130" t="s">
        <v>1420</v>
      </c>
    </row>
    <row r="3734" spans="1:12" ht="45">
      <c r="A3734" s="334" t="s">
        <v>627</v>
      </c>
      <c r="B3734" s="125" t="str">
        <f>+VLOOKUP(A3734,'[1]LISTA FILTRADO'!$A$2:$B$620,2,FALSE)</f>
        <v>Dirección General De Crédito Público</v>
      </c>
      <c r="C3734" s="126">
        <v>42870</v>
      </c>
      <c r="D3734" s="126" t="s">
        <v>8311</v>
      </c>
      <c r="E3734" s="127" t="s">
        <v>6</v>
      </c>
      <c r="F3734" s="127">
        <v>887661</v>
      </c>
      <c r="G3734" s="127"/>
      <c r="H3734" s="335" t="s">
        <v>8312</v>
      </c>
      <c r="I3734" s="128">
        <v>0</v>
      </c>
      <c r="J3734" s="128">
        <v>2516681.87</v>
      </c>
      <c r="K3734" s="129">
        <f t="shared" si="58"/>
        <v>2516681.87</v>
      </c>
      <c r="L3734" s="130" t="s">
        <v>1420</v>
      </c>
    </row>
    <row r="3735" spans="1:12" ht="45">
      <c r="A3735" s="334">
        <v>576</v>
      </c>
      <c r="B3735" s="125" t="str">
        <f>+VLOOKUP(A3735,'[1]LISTA FILTRADO'!$A$2:$B$620,2,FALSE)</f>
        <v>Cartones De Bolivia</v>
      </c>
      <c r="C3735" s="126">
        <v>42870</v>
      </c>
      <c r="D3735" s="126" t="s">
        <v>8313</v>
      </c>
      <c r="E3735" s="127" t="s">
        <v>15</v>
      </c>
      <c r="F3735" s="127">
        <v>2275</v>
      </c>
      <c r="G3735" s="127"/>
      <c r="H3735" s="335" t="s">
        <v>8314</v>
      </c>
      <c r="I3735" s="128">
        <v>274.25</v>
      </c>
      <c r="J3735" s="128">
        <v>0</v>
      </c>
      <c r="K3735" s="129">
        <f t="shared" si="58"/>
        <v>274.25</v>
      </c>
      <c r="L3735" s="130" t="s">
        <v>1420</v>
      </c>
    </row>
    <row r="3736" spans="1:12" ht="45">
      <c r="A3736" s="334">
        <v>526</v>
      </c>
      <c r="B3736" s="125" t="str">
        <f>+VLOOKUP(A3736,'[1]LISTA FILTRADO'!$A$2:$B$620,2,FALSE)</f>
        <v>Bolivia Tv</v>
      </c>
      <c r="C3736" s="126">
        <v>42870</v>
      </c>
      <c r="D3736" s="126" t="s">
        <v>8315</v>
      </c>
      <c r="E3736" s="127" t="s">
        <v>15</v>
      </c>
      <c r="F3736" s="127">
        <v>2276</v>
      </c>
      <c r="G3736" s="127"/>
      <c r="H3736" s="335" t="s">
        <v>8316</v>
      </c>
      <c r="I3736" s="128">
        <v>336.61</v>
      </c>
      <c r="J3736" s="128">
        <v>0</v>
      </c>
      <c r="K3736" s="129">
        <f t="shared" si="58"/>
        <v>336.61</v>
      </c>
      <c r="L3736" s="130" t="s">
        <v>1420</v>
      </c>
    </row>
    <row r="3737" spans="1:12" ht="33.75">
      <c r="A3737" s="334">
        <v>513</v>
      </c>
      <c r="B3737" s="125" t="str">
        <f>+VLOOKUP(A3737,'[1]LISTA FILTRADO'!$A$2:$B$620,2,FALSE)</f>
        <v>Yacimientos Petrolíferos Fiscales Bolivianos</v>
      </c>
      <c r="C3737" s="126">
        <v>42870</v>
      </c>
      <c r="D3737" s="126" t="s">
        <v>8317</v>
      </c>
      <c r="E3737" s="127" t="s">
        <v>15</v>
      </c>
      <c r="F3737" s="127">
        <v>2298</v>
      </c>
      <c r="G3737" s="127"/>
      <c r="H3737" s="335" t="s">
        <v>8318</v>
      </c>
      <c r="I3737" s="128">
        <v>50</v>
      </c>
      <c r="J3737" s="128">
        <v>0</v>
      </c>
      <c r="K3737" s="129">
        <f t="shared" si="58"/>
        <v>50</v>
      </c>
      <c r="L3737" s="130" t="s">
        <v>1420</v>
      </c>
    </row>
    <row r="3738" spans="1:12" ht="33.75">
      <c r="A3738" s="263">
        <v>513</v>
      </c>
      <c r="B3738" s="125" t="str">
        <f>+VLOOKUP(A3738,'[1]LISTA FILTRADO'!$A$2:$B$620,2,FALSE)</f>
        <v>Yacimientos Petrolíferos Fiscales Bolivianos</v>
      </c>
      <c r="C3738" s="126">
        <v>42870</v>
      </c>
      <c r="D3738" s="126" t="s">
        <v>8319</v>
      </c>
      <c r="E3738" s="127" t="s">
        <v>15</v>
      </c>
      <c r="F3738" s="127">
        <v>2297</v>
      </c>
      <c r="G3738" s="127"/>
      <c r="H3738" s="335" t="s">
        <v>8320</v>
      </c>
      <c r="I3738" s="128">
        <v>50</v>
      </c>
      <c r="J3738" s="128">
        <v>0</v>
      </c>
      <c r="K3738" s="129">
        <f t="shared" si="58"/>
        <v>50</v>
      </c>
      <c r="L3738" s="130" t="s">
        <v>1420</v>
      </c>
    </row>
    <row r="3739" spans="1:12" ht="33.75">
      <c r="A3739" s="263" t="s">
        <v>627</v>
      </c>
      <c r="B3739" s="125" t="str">
        <f>+VLOOKUP(A3739,'[1]LISTA FILTRADO'!$A$2:$B$620,2,FALSE)</f>
        <v>Dirección General De Crédito Público</v>
      </c>
      <c r="C3739" s="126">
        <v>42870</v>
      </c>
      <c r="D3739" s="126" t="s">
        <v>8321</v>
      </c>
      <c r="E3739" s="127" t="s">
        <v>11</v>
      </c>
      <c r="F3739" s="127">
        <v>9281</v>
      </c>
      <c r="G3739" s="127"/>
      <c r="H3739" s="335" t="s">
        <v>8322</v>
      </c>
      <c r="I3739" s="128">
        <v>602.91999999999996</v>
      </c>
      <c r="J3739" s="128">
        <v>0</v>
      </c>
      <c r="K3739" s="129">
        <f t="shared" si="58"/>
        <v>602.91999999999996</v>
      </c>
      <c r="L3739" s="130" t="s">
        <v>1420</v>
      </c>
    </row>
    <row r="3740" spans="1:12" ht="33.75">
      <c r="A3740" s="263" t="s">
        <v>627</v>
      </c>
      <c r="B3740" s="125" t="str">
        <f>+VLOOKUP(A3740,'[1]LISTA FILTRADO'!$A$2:$B$620,2,FALSE)</f>
        <v>Dirección General De Crédito Público</v>
      </c>
      <c r="C3740" s="126">
        <v>42870</v>
      </c>
      <c r="D3740" s="126" t="s">
        <v>8323</v>
      </c>
      <c r="E3740" s="127" t="s">
        <v>11</v>
      </c>
      <c r="F3740" s="127">
        <v>9324</v>
      </c>
      <c r="G3740" s="127"/>
      <c r="H3740" s="335" t="s">
        <v>8324</v>
      </c>
      <c r="I3740" s="128">
        <v>769.13</v>
      </c>
      <c r="J3740" s="128">
        <v>0</v>
      </c>
      <c r="K3740" s="129">
        <f t="shared" si="58"/>
        <v>769.13</v>
      </c>
      <c r="L3740" s="130" t="s">
        <v>1420</v>
      </c>
    </row>
    <row r="3741" spans="1:12" ht="22.5">
      <c r="A3741" s="334">
        <v>513</v>
      </c>
      <c r="B3741" s="125" t="str">
        <f>+VLOOKUP(A3741,'[1]LISTA FILTRADO'!$A$2:$B$620,2,FALSE)</f>
        <v>Yacimientos Petrolíferos Fiscales Bolivianos</v>
      </c>
      <c r="C3741" s="126">
        <v>42870</v>
      </c>
      <c r="D3741" s="126" t="s">
        <v>8325</v>
      </c>
      <c r="E3741" s="127" t="s">
        <v>15</v>
      </c>
      <c r="F3741" s="127">
        <v>447347</v>
      </c>
      <c r="G3741" s="127"/>
      <c r="H3741" s="335" t="s">
        <v>8326</v>
      </c>
      <c r="I3741" s="128">
        <v>50</v>
      </c>
      <c r="J3741" s="128">
        <v>0</v>
      </c>
      <c r="K3741" s="129">
        <f t="shared" si="58"/>
        <v>50</v>
      </c>
      <c r="L3741" s="130" t="s">
        <v>1420</v>
      </c>
    </row>
    <row r="3742" spans="1:12" ht="33.75">
      <c r="A3742" s="263" t="s">
        <v>627</v>
      </c>
      <c r="B3742" s="125" t="str">
        <f>+VLOOKUP(A3742,'[1]LISTA FILTRADO'!$A$2:$B$620,2,FALSE)</f>
        <v>Dirección General De Crédito Público</v>
      </c>
      <c r="C3742" s="126">
        <v>42870</v>
      </c>
      <c r="D3742" s="126" t="s">
        <v>8327</v>
      </c>
      <c r="E3742" s="127" t="s">
        <v>11</v>
      </c>
      <c r="F3742" s="127">
        <v>887587</v>
      </c>
      <c r="G3742" s="127"/>
      <c r="H3742" s="335" t="s">
        <v>8328</v>
      </c>
      <c r="I3742" s="128">
        <v>660</v>
      </c>
      <c r="J3742" s="128">
        <v>0</v>
      </c>
      <c r="K3742" s="129">
        <f t="shared" si="58"/>
        <v>660</v>
      </c>
      <c r="L3742" s="130" t="s">
        <v>1420</v>
      </c>
    </row>
    <row r="3743" spans="1:12" ht="33.75">
      <c r="A3743" s="263" t="s">
        <v>627</v>
      </c>
      <c r="B3743" s="125" t="str">
        <f>+VLOOKUP(A3743,'[1]LISTA FILTRADO'!$A$2:$B$620,2,FALSE)</f>
        <v>Dirección General De Crédito Público</v>
      </c>
      <c r="C3743" s="126">
        <v>42870</v>
      </c>
      <c r="D3743" s="126" t="s">
        <v>8329</v>
      </c>
      <c r="E3743" s="127" t="s">
        <v>11</v>
      </c>
      <c r="F3743" s="127">
        <v>9254</v>
      </c>
      <c r="G3743" s="127"/>
      <c r="H3743" s="335" t="s">
        <v>8330</v>
      </c>
      <c r="I3743" s="128">
        <v>1363.55</v>
      </c>
      <c r="J3743" s="128">
        <v>0</v>
      </c>
      <c r="K3743" s="129">
        <f t="shared" si="58"/>
        <v>1363.55</v>
      </c>
      <c r="L3743" s="130" t="s">
        <v>1420</v>
      </c>
    </row>
    <row r="3744" spans="1:12" ht="33.75">
      <c r="A3744" s="263" t="s">
        <v>627</v>
      </c>
      <c r="B3744" s="125" t="str">
        <f>+VLOOKUP(A3744,'[1]LISTA FILTRADO'!$A$2:$B$620,2,FALSE)</f>
        <v>Dirección General De Crédito Público</v>
      </c>
      <c r="C3744" s="126">
        <v>42870</v>
      </c>
      <c r="D3744" s="126" t="s">
        <v>8331</v>
      </c>
      <c r="E3744" s="127" t="s">
        <v>11</v>
      </c>
      <c r="F3744" s="127">
        <v>9280</v>
      </c>
      <c r="G3744" s="127"/>
      <c r="H3744" s="335" t="s">
        <v>8332</v>
      </c>
      <c r="I3744" s="128">
        <v>5960.03</v>
      </c>
      <c r="J3744" s="128">
        <v>0</v>
      </c>
      <c r="K3744" s="129">
        <f t="shared" si="58"/>
        <v>5960.03</v>
      </c>
      <c r="L3744" s="130" t="s">
        <v>1420</v>
      </c>
    </row>
    <row r="3745" spans="1:12" ht="33.75">
      <c r="A3745" s="263" t="s">
        <v>627</v>
      </c>
      <c r="B3745" s="125" t="str">
        <f>+VLOOKUP(A3745,'[1]LISTA FILTRADO'!$A$2:$B$620,2,FALSE)</f>
        <v>Dirección General De Crédito Público</v>
      </c>
      <c r="C3745" s="126">
        <v>42870</v>
      </c>
      <c r="D3745" s="126" t="s">
        <v>8333</v>
      </c>
      <c r="E3745" s="127" t="s">
        <v>11</v>
      </c>
      <c r="F3745" s="127">
        <v>9284</v>
      </c>
      <c r="G3745" s="127"/>
      <c r="H3745" s="335" t="s">
        <v>8334</v>
      </c>
      <c r="I3745" s="128">
        <v>350.33</v>
      </c>
      <c r="J3745" s="128">
        <v>0</v>
      </c>
      <c r="K3745" s="129">
        <f t="shared" si="58"/>
        <v>350.33</v>
      </c>
      <c r="L3745" s="130" t="s">
        <v>1420</v>
      </c>
    </row>
    <row r="3746" spans="1:12" ht="33.75">
      <c r="A3746" s="263" t="s">
        <v>627</v>
      </c>
      <c r="B3746" s="125" t="str">
        <f>+VLOOKUP(A3746,'[1]LISTA FILTRADO'!$A$2:$B$620,2,FALSE)</f>
        <v>Dirección General De Crédito Público</v>
      </c>
      <c r="C3746" s="126">
        <v>42870</v>
      </c>
      <c r="D3746" s="126" t="s">
        <v>8335</v>
      </c>
      <c r="E3746" s="127" t="s">
        <v>11</v>
      </c>
      <c r="F3746" s="127">
        <v>9377</v>
      </c>
      <c r="G3746" s="127"/>
      <c r="H3746" s="335" t="s">
        <v>8336</v>
      </c>
      <c r="I3746" s="128">
        <v>2526.87</v>
      </c>
      <c r="J3746" s="128">
        <v>0</v>
      </c>
      <c r="K3746" s="129">
        <f t="shared" si="58"/>
        <v>2526.87</v>
      </c>
      <c r="L3746" s="130" t="s">
        <v>1420</v>
      </c>
    </row>
    <row r="3747" spans="1:12" ht="33.75">
      <c r="A3747" s="263" t="s">
        <v>627</v>
      </c>
      <c r="B3747" s="125" t="str">
        <f>+VLOOKUP(A3747,'[1]LISTA FILTRADO'!$A$2:$B$620,2,FALSE)</f>
        <v>Dirección General De Crédito Público</v>
      </c>
      <c r="C3747" s="126">
        <v>42870</v>
      </c>
      <c r="D3747" s="126" t="s">
        <v>8337</v>
      </c>
      <c r="E3747" s="127" t="s">
        <v>11</v>
      </c>
      <c r="F3747" s="127">
        <v>9309</v>
      </c>
      <c r="G3747" s="127"/>
      <c r="H3747" s="335" t="s">
        <v>8338</v>
      </c>
      <c r="I3747" s="128">
        <v>307.39</v>
      </c>
      <c r="J3747" s="128">
        <v>0</v>
      </c>
      <c r="K3747" s="129">
        <f t="shared" si="58"/>
        <v>307.39</v>
      </c>
      <c r="L3747" s="130" t="s">
        <v>1420</v>
      </c>
    </row>
    <row r="3748" spans="1:12" ht="33.75">
      <c r="A3748" s="263" t="s">
        <v>627</v>
      </c>
      <c r="B3748" s="125" t="str">
        <f>+VLOOKUP(A3748,'[1]LISTA FILTRADO'!$A$2:$B$620,2,FALSE)</f>
        <v>Dirección General De Crédito Público</v>
      </c>
      <c r="C3748" s="126">
        <v>42870</v>
      </c>
      <c r="D3748" s="126" t="s">
        <v>8339</v>
      </c>
      <c r="E3748" s="127" t="s">
        <v>11</v>
      </c>
      <c r="F3748" s="127">
        <v>9331</v>
      </c>
      <c r="G3748" s="127"/>
      <c r="H3748" s="335" t="s">
        <v>8340</v>
      </c>
      <c r="I3748" s="128">
        <v>7726.61</v>
      </c>
      <c r="J3748" s="128">
        <v>0</v>
      </c>
      <c r="K3748" s="129">
        <f t="shared" si="58"/>
        <v>7726.61</v>
      </c>
      <c r="L3748" s="130" t="s">
        <v>1420</v>
      </c>
    </row>
    <row r="3749" spans="1:12" ht="33.75">
      <c r="A3749" s="263" t="s">
        <v>627</v>
      </c>
      <c r="B3749" s="125" t="str">
        <f>+VLOOKUP(A3749,'[1]LISTA FILTRADO'!$A$2:$B$620,2,FALSE)</f>
        <v>Dirección General De Crédito Público</v>
      </c>
      <c r="C3749" s="126">
        <v>42870</v>
      </c>
      <c r="D3749" s="126" t="s">
        <v>8341</v>
      </c>
      <c r="E3749" s="127" t="s">
        <v>11</v>
      </c>
      <c r="F3749" s="127">
        <v>9311</v>
      </c>
      <c r="G3749" s="127"/>
      <c r="H3749" s="335" t="s">
        <v>8342</v>
      </c>
      <c r="I3749" s="128">
        <v>359.25</v>
      </c>
      <c r="J3749" s="128">
        <v>0</v>
      </c>
      <c r="K3749" s="129">
        <f t="shared" si="58"/>
        <v>359.25</v>
      </c>
      <c r="L3749" s="130" t="s">
        <v>1420</v>
      </c>
    </row>
    <row r="3750" spans="1:12" ht="33.75">
      <c r="A3750" s="263" t="s">
        <v>627</v>
      </c>
      <c r="B3750" s="125" t="str">
        <f>+VLOOKUP(A3750,'[1]LISTA FILTRADO'!$A$2:$B$620,2,FALSE)</f>
        <v>Dirección General De Crédito Público</v>
      </c>
      <c r="C3750" s="126">
        <v>42870</v>
      </c>
      <c r="D3750" s="126" t="s">
        <v>8343</v>
      </c>
      <c r="E3750" s="127" t="s">
        <v>11</v>
      </c>
      <c r="F3750" s="127">
        <v>9414</v>
      </c>
      <c r="G3750" s="127"/>
      <c r="H3750" s="335" t="s">
        <v>8344</v>
      </c>
      <c r="I3750" s="128">
        <v>17714.16</v>
      </c>
      <c r="J3750" s="128">
        <v>0</v>
      </c>
      <c r="K3750" s="129">
        <f t="shared" si="58"/>
        <v>17714.16</v>
      </c>
      <c r="L3750" s="130" t="s">
        <v>1420</v>
      </c>
    </row>
    <row r="3751" spans="1:12" ht="33.75">
      <c r="A3751" s="263" t="s">
        <v>627</v>
      </c>
      <c r="B3751" s="125" t="str">
        <f>+VLOOKUP(A3751,'[1]LISTA FILTRADO'!$A$2:$B$620,2,FALSE)</f>
        <v>Dirección General De Crédito Público</v>
      </c>
      <c r="C3751" s="126">
        <v>42870</v>
      </c>
      <c r="D3751" s="126" t="s">
        <v>8345</v>
      </c>
      <c r="E3751" s="127" t="s">
        <v>11</v>
      </c>
      <c r="F3751" s="127">
        <v>9278</v>
      </c>
      <c r="G3751" s="127"/>
      <c r="H3751" s="335" t="s">
        <v>8346</v>
      </c>
      <c r="I3751" s="128">
        <v>1433.18</v>
      </c>
      <c r="J3751" s="128">
        <v>0</v>
      </c>
      <c r="K3751" s="129">
        <f t="shared" si="58"/>
        <v>1433.18</v>
      </c>
      <c r="L3751" s="130" t="s">
        <v>1420</v>
      </c>
    </row>
    <row r="3752" spans="1:12" ht="33.75">
      <c r="A3752" s="263" t="s">
        <v>627</v>
      </c>
      <c r="B3752" s="125" t="str">
        <f>+VLOOKUP(A3752,'[1]LISTA FILTRADO'!$A$2:$B$620,2,FALSE)</f>
        <v>Dirección General De Crédito Público</v>
      </c>
      <c r="C3752" s="126">
        <v>42870</v>
      </c>
      <c r="D3752" s="126" t="s">
        <v>8347</v>
      </c>
      <c r="E3752" s="127" t="s">
        <v>11</v>
      </c>
      <c r="F3752" s="127">
        <v>9294</v>
      </c>
      <c r="G3752" s="127"/>
      <c r="H3752" s="335" t="s">
        <v>8348</v>
      </c>
      <c r="I3752" s="128">
        <v>287.49</v>
      </c>
      <c r="J3752" s="128">
        <v>0</v>
      </c>
      <c r="K3752" s="129">
        <f t="shared" si="58"/>
        <v>287.49</v>
      </c>
      <c r="L3752" s="130" t="s">
        <v>1420</v>
      </c>
    </row>
    <row r="3753" spans="1:12" ht="45">
      <c r="A3753" s="263">
        <v>25</v>
      </c>
      <c r="B3753" s="125" t="str">
        <f>+VLOOKUP(A3753,'[1]LISTA FILTRADO'!$A$2:$B$620,2,FALSE)</f>
        <v>Ministerio De La Presidencia</v>
      </c>
      <c r="C3753" s="126">
        <v>42870</v>
      </c>
      <c r="D3753" s="126" t="s">
        <v>8349</v>
      </c>
      <c r="E3753" s="127" t="s">
        <v>15</v>
      </c>
      <c r="F3753" s="127">
        <v>2277</v>
      </c>
      <c r="G3753" s="127"/>
      <c r="H3753" s="335" t="s">
        <v>8350</v>
      </c>
      <c r="I3753" s="128">
        <v>50</v>
      </c>
      <c r="J3753" s="128">
        <v>0</v>
      </c>
      <c r="K3753" s="129">
        <f t="shared" si="58"/>
        <v>50</v>
      </c>
      <c r="L3753" s="130" t="s">
        <v>1420</v>
      </c>
    </row>
    <row r="3754" spans="1:12" ht="33.75">
      <c r="A3754" s="334">
        <v>340</v>
      </c>
      <c r="B3754" s="125" t="str">
        <f>+VLOOKUP(A3754,'[1]LISTA FILTRADO'!$A$2:$B$620,2,FALSE)</f>
        <v>Servicio General De Identificación Personal</v>
      </c>
      <c r="C3754" s="126">
        <v>42871</v>
      </c>
      <c r="D3754" s="126" t="s">
        <v>8351</v>
      </c>
      <c r="E3754" s="127" t="s">
        <v>6</v>
      </c>
      <c r="F3754" s="127">
        <v>448382</v>
      </c>
      <c r="G3754" s="127"/>
      <c r="H3754" s="335" t="s">
        <v>8352</v>
      </c>
      <c r="I3754" s="128">
        <v>0</v>
      </c>
      <c r="J3754" s="128">
        <v>21855.96</v>
      </c>
      <c r="K3754" s="129">
        <f t="shared" si="58"/>
        <v>21855.96</v>
      </c>
      <c r="L3754" s="130" t="s">
        <v>1420</v>
      </c>
    </row>
    <row r="3755" spans="1:12" ht="33.75">
      <c r="A3755" s="334" t="s">
        <v>626</v>
      </c>
      <c r="B3755" s="125" t="str">
        <f>+VLOOKUP(A3755,'[1]LISTA FILTRADO'!$A$2:$B$620,2,FALSE)</f>
        <v>Dirección General De Programación Y Operaciones Del Tesoro</v>
      </c>
      <c r="C3755" s="126">
        <v>42871</v>
      </c>
      <c r="D3755" s="126" t="s">
        <v>8353</v>
      </c>
      <c r="E3755" s="127" t="s">
        <v>6</v>
      </c>
      <c r="F3755" s="127">
        <v>887690</v>
      </c>
      <c r="G3755" s="127"/>
      <c r="H3755" s="335" t="s">
        <v>8354</v>
      </c>
      <c r="I3755" s="128">
        <v>0</v>
      </c>
      <c r="J3755" s="128">
        <v>3013281.08</v>
      </c>
      <c r="K3755" s="129">
        <f t="shared" si="58"/>
        <v>3013281.08</v>
      </c>
      <c r="L3755" s="130" t="s">
        <v>1420</v>
      </c>
    </row>
    <row r="3756" spans="1:12" ht="33.75">
      <c r="A3756" s="334" t="s">
        <v>626</v>
      </c>
      <c r="B3756" s="125" t="str">
        <f>+VLOOKUP(A3756,'[1]LISTA FILTRADO'!$A$2:$B$620,2,FALSE)</f>
        <v>Dirección General De Programación Y Operaciones Del Tesoro</v>
      </c>
      <c r="C3756" s="126">
        <v>42871</v>
      </c>
      <c r="D3756" s="126" t="s">
        <v>8355</v>
      </c>
      <c r="E3756" s="127" t="s">
        <v>1469</v>
      </c>
      <c r="F3756" s="127">
        <v>13521613</v>
      </c>
      <c r="G3756" s="127"/>
      <c r="H3756" s="335" t="s">
        <v>8356</v>
      </c>
      <c r="I3756" s="128">
        <v>2404269.5</v>
      </c>
      <c r="J3756" s="128">
        <v>0</v>
      </c>
      <c r="K3756" s="129">
        <f t="shared" si="58"/>
        <v>2404269.5</v>
      </c>
      <c r="L3756" s="130" t="s">
        <v>1420</v>
      </c>
    </row>
    <row r="3757" spans="1:12" ht="33.75">
      <c r="A3757" s="263">
        <v>660</v>
      </c>
      <c r="B3757" s="125" t="str">
        <f>+VLOOKUP(A3757,'[1]LISTA FILTRADO'!$A$2:$B$620,2,FALSE)</f>
        <v>Órgano Judicial</v>
      </c>
      <c r="C3757" s="126">
        <v>42871</v>
      </c>
      <c r="D3757" s="126" t="s">
        <v>8357</v>
      </c>
      <c r="E3757" s="127" t="s">
        <v>1469</v>
      </c>
      <c r="F3757" s="127">
        <v>13533348</v>
      </c>
      <c r="G3757" s="127"/>
      <c r="H3757" s="335" t="s">
        <v>8358</v>
      </c>
      <c r="I3757" s="128">
        <v>245777.41</v>
      </c>
      <c r="J3757" s="128">
        <v>0</v>
      </c>
      <c r="K3757" s="129">
        <f t="shared" si="58"/>
        <v>245777.41</v>
      </c>
      <c r="L3757" s="130" t="s">
        <v>1420</v>
      </c>
    </row>
    <row r="3758" spans="1:12" ht="45">
      <c r="A3758" s="263">
        <v>291</v>
      </c>
      <c r="B3758" s="125" t="str">
        <f>+VLOOKUP(A3758,'[1]LISTA FILTRADO'!$A$2:$B$620,2,FALSE)</f>
        <v>Administradora Boliviana De Carreteras</v>
      </c>
      <c r="C3758" s="126">
        <v>42871</v>
      </c>
      <c r="D3758" s="126" t="s">
        <v>8359</v>
      </c>
      <c r="E3758" s="127" t="s">
        <v>11</v>
      </c>
      <c r="F3758" s="127">
        <v>887762</v>
      </c>
      <c r="G3758" s="127"/>
      <c r="H3758" s="335" t="s">
        <v>8360</v>
      </c>
      <c r="I3758" s="128">
        <v>50</v>
      </c>
      <c r="J3758" s="128">
        <v>0</v>
      </c>
      <c r="K3758" s="129">
        <f t="shared" si="58"/>
        <v>50</v>
      </c>
      <c r="L3758" s="130" t="s">
        <v>1420</v>
      </c>
    </row>
    <row r="3759" spans="1:12" ht="33.75">
      <c r="A3759" s="334">
        <v>513</v>
      </c>
      <c r="B3759" s="125" t="str">
        <f>+VLOOKUP(A3759,'[1]LISTA FILTRADO'!$A$2:$B$620,2,FALSE)</f>
        <v>Yacimientos Petrolíferos Fiscales Bolivianos</v>
      </c>
      <c r="C3759" s="126">
        <v>42871</v>
      </c>
      <c r="D3759" s="126" t="s">
        <v>8361</v>
      </c>
      <c r="E3759" s="127" t="s">
        <v>15</v>
      </c>
      <c r="F3759" s="127">
        <v>447939</v>
      </c>
      <c r="G3759" s="127"/>
      <c r="H3759" s="335" t="s">
        <v>8362</v>
      </c>
      <c r="I3759" s="128">
        <v>50</v>
      </c>
      <c r="J3759" s="128">
        <v>0</v>
      </c>
      <c r="K3759" s="129">
        <f t="shared" si="58"/>
        <v>50</v>
      </c>
      <c r="L3759" s="130" t="s">
        <v>1420</v>
      </c>
    </row>
    <row r="3760" spans="1:12" ht="45">
      <c r="A3760" s="334">
        <v>513</v>
      </c>
      <c r="B3760" s="125" t="str">
        <f>+VLOOKUP(A3760,'[1]LISTA FILTRADO'!$A$2:$B$620,2,FALSE)</f>
        <v>Yacimientos Petrolíferos Fiscales Bolivianos</v>
      </c>
      <c r="C3760" s="126">
        <v>42871</v>
      </c>
      <c r="D3760" s="126" t="s">
        <v>8363</v>
      </c>
      <c r="E3760" s="127" t="s">
        <v>15</v>
      </c>
      <c r="F3760" s="127">
        <v>2323</v>
      </c>
      <c r="G3760" s="127"/>
      <c r="H3760" s="335" t="s">
        <v>8364</v>
      </c>
      <c r="I3760" s="128">
        <v>17849.64</v>
      </c>
      <c r="J3760" s="128">
        <v>0</v>
      </c>
      <c r="K3760" s="129">
        <f t="shared" si="58"/>
        <v>17849.64</v>
      </c>
      <c r="L3760" s="130" t="s">
        <v>1420</v>
      </c>
    </row>
    <row r="3761" spans="1:12" ht="22.5">
      <c r="A3761" s="334">
        <v>513</v>
      </c>
      <c r="B3761" s="125" t="str">
        <f>+VLOOKUP(A3761,'[1]LISTA FILTRADO'!$A$2:$B$620,2,FALSE)</f>
        <v>Yacimientos Petrolíferos Fiscales Bolivianos</v>
      </c>
      <c r="C3761" s="126">
        <v>42871</v>
      </c>
      <c r="D3761" s="126" t="s">
        <v>8365</v>
      </c>
      <c r="E3761" s="127" t="s">
        <v>15</v>
      </c>
      <c r="F3761" s="127">
        <v>448362</v>
      </c>
      <c r="G3761" s="127"/>
      <c r="H3761" s="335" t="s">
        <v>2217</v>
      </c>
      <c r="I3761" s="128">
        <v>50</v>
      </c>
      <c r="J3761" s="128">
        <v>0</v>
      </c>
      <c r="K3761" s="129">
        <f t="shared" si="58"/>
        <v>50</v>
      </c>
      <c r="L3761" s="130" t="s">
        <v>1420</v>
      </c>
    </row>
    <row r="3762" spans="1:12" ht="33.75">
      <c r="A3762" s="263" t="s">
        <v>629</v>
      </c>
      <c r="B3762" s="125" t="str">
        <f>+VLOOKUP(A3762,'[1]LISTA FILTRADO'!$A$2:$B$620,2,FALSE)</f>
        <v>Dirección General De Administración Y Finanzas Territoriales</v>
      </c>
      <c r="C3762" s="126">
        <v>42872</v>
      </c>
      <c r="D3762" s="126" t="s">
        <v>8366</v>
      </c>
      <c r="E3762" s="127" t="s">
        <v>1285</v>
      </c>
      <c r="F3762" s="127">
        <v>13562828</v>
      </c>
      <c r="G3762" s="127"/>
      <c r="H3762" s="335" t="s">
        <v>8367</v>
      </c>
      <c r="I3762" s="128">
        <v>0</v>
      </c>
      <c r="J3762" s="128">
        <v>562770.64</v>
      </c>
      <c r="K3762" s="129">
        <f t="shared" si="58"/>
        <v>562770.64</v>
      </c>
      <c r="L3762" s="130" t="s">
        <v>1420</v>
      </c>
    </row>
    <row r="3763" spans="1:12" ht="33.75">
      <c r="A3763" s="263" t="s">
        <v>629</v>
      </c>
      <c r="B3763" s="125" t="str">
        <f>+VLOOKUP(A3763,'[1]LISTA FILTRADO'!$A$2:$B$620,2,FALSE)</f>
        <v>Dirección General De Administración Y Finanzas Territoriales</v>
      </c>
      <c r="C3763" s="126">
        <v>42872</v>
      </c>
      <c r="D3763" s="126" t="s">
        <v>8368</v>
      </c>
      <c r="E3763" s="127" t="s">
        <v>1285</v>
      </c>
      <c r="F3763" s="127">
        <v>13562816</v>
      </c>
      <c r="G3763" s="127"/>
      <c r="H3763" s="335" t="s">
        <v>8369</v>
      </c>
      <c r="I3763" s="128">
        <v>0</v>
      </c>
      <c r="J3763" s="128">
        <v>529160.1</v>
      </c>
      <c r="K3763" s="129">
        <f t="shared" si="58"/>
        <v>529160.1</v>
      </c>
      <c r="L3763" s="130" t="s">
        <v>1420</v>
      </c>
    </row>
    <row r="3764" spans="1:12" ht="33.75">
      <c r="A3764" s="334" t="s">
        <v>629</v>
      </c>
      <c r="B3764" s="125" t="str">
        <f>+VLOOKUP(A3764,'[1]LISTA FILTRADO'!$A$2:$B$620,2,FALSE)</f>
        <v>Dirección General De Administración Y Finanzas Territoriales</v>
      </c>
      <c r="C3764" s="126">
        <v>42872</v>
      </c>
      <c r="D3764" s="126" t="s">
        <v>8370</v>
      </c>
      <c r="E3764" s="127" t="s">
        <v>1285</v>
      </c>
      <c r="F3764" s="127">
        <v>13562820</v>
      </c>
      <c r="G3764" s="127"/>
      <c r="H3764" s="335" t="s">
        <v>8371</v>
      </c>
      <c r="I3764" s="128">
        <v>0</v>
      </c>
      <c r="J3764" s="128">
        <v>350644.17</v>
      </c>
      <c r="K3764" s="129">
        <f t="shared" si="58"/>
        <v>350644.17</v>
      </c>
      <c r="L3764" s="130" t="s">
        <v>1420</v>
      </c>
    </row>
    <row r="3765" spans="1:12" ht="33.75">
      <c r="A3765" s="334" t="s">
        <v>629</v>
      </c>
      <c r="B3765" s="125" t="str">
        <f>+VLOOKUP(A3765,'[1]LISTA FILTRADO'!$A$2:$B$620,2,FALSE)</f>
        <v>Dirección General De Administración Y Finanzas Territoriales</v>
      </c>
      <c r="C3765" s="126">
        <v>42872</v>
      </c>
      <c r="D3765" s="126" t="s">
        <v>8372</v>
      </c>
      <c r="E3765" s="127" t="s">
        <v>1285</v>
      </c>
      <c r="F3765" s="127">
        <v>13562825</v>
      </c>
      <c r="G3765" s="127"/>
      <c r="H3765" s="335" t="s">
        <v>8373</v>
      </c>
      <c r="I3765" s="128">
        <v>0</v>
      </c>
      <c r="J3765" s="128">
        <v>422159.84</v>
      </c>
      <c r="K3765" s="129">
        <f t="shared" si="58"/>
        <v>422159.84</v>
      </c>
      <c r="L3765" s="130" t="s">
        <v>1420</v>
      </c>
    </row>
    <row r="3766" spans="1:12" ht="33.75">
      <c r="A3766" s="334" t="s">
        <v>629</v>
      </c>
      <c r="B3766" s="125" t="str">
        <f>+VLOOKUP(A3766,'[1]LISTA FILTRADO'!$A$2:$B$620,2,FALSE)</f>
        <v>Dirección General De Administración Y Finanzas Territoriales</v>
      </c>
      <c r="C3766" s="126">
        <v>42872</v>
      </c>
      <c r="D3766" s="126" t="s">
        <v>8374</v>
      </c>
      <c r="E3766" s="127" t="s">
        <v>1285</v>
      </c>
      <c r="F3766" s="127">
        <v>13562827</v>
      </c>
      <c r="G3766" s="127"/>
      <c r="H3766" s="335" t="s">
        <v>8375</v>
      </c>
      <c r="I3766" s="128">
        <v>0</v>
      </c>
      <c r="J3766" s="128">
        <v>1166416.1000000001</v>
      </c>
      <c r="K3766" s="129">
        <f t="shared" si="58"/>
        <v>1166416.1000000001</v>
      </c>
      <c r="L3766" s="130" t="s">
        <v>1420</v>
      </c>
    </row>
    <row r="3767" spans="1:12" ht="33.75">
      <c r="A3767" s="334" t="s">
        <v>629</v>
      </c>
      <c r="B3767" s="125" t="str">
        <f>+VLOOKUP(A3767,'[1]LISTA FILTRADO'!$A$2:$B$620,2,FALSE)</f>
        <v>Dirección General De Administración Y Finanzas Territoriales</v>
      </c>
      <c r="C3767" s="126">
        <v>42872</v>
      </c>
      <c r="D3767" s="126" t="s">
        <v>8376</v>
      </c>
      <c r="E3767" s="127" t="s">
        <v>1285</v>
      </c>
      <c r="F3767" s="127">
        <v>13562826</v>
      </c>
      <c r="G3767" s="127"/>
      <c r="H3767" s="335" t="s">
        <v>8377</v>
      </c>
      <c r="I3767" s="128">
        <v>0</v>
      </c>
      <c r="J3767" s="128">
        <v>254195.9</v>
      </c>
      <c r="K3767" s="129">
        <f t="shared" si="58"/>
        <v>254195.9</v>
      </c>
      <c r="L3767" s="130" t="s">
        <v>1420</v>
      </c>
    </row>
    <row r="3768" spans="1:12" ht="33.75">
      <c r="A3768" s="334" t="s">
        <v>629</v>
      </c>
      <c r="B3768" s="125" t="str">
        <f>+VLOOKUP(A3768,'[1]LISTA FILTRADO'!$A$2:$B$620,2,FALSE)</f>
        <v>Dirección General De Administración Y Finanzas Territoriales</v>
      </c>
      <c r="C3768" s="126">
        <v>42872</v>
      </c>
      <c r="D3768" s="126" t="s">
        <v>8378</v>
      </c>
      <c r="E3768" s="127" t="s">
        <v>1285</v>
      </c>
      <c r="F3768" s="127">
        <v>13562815</v>
      </c>
      <c r="G3768" s="127"/>
      <c r="H3768" s="335" t="s">
        <v>8379</v>
      </c>
      <c r="I3768" s="128">
        <v>0</v>
      </c>
      <c r="J3768" s="128">
        <v>242791.46</v>
      </c>
      <c r="K3768" s="129">
        <f t="shared" si="58"/>
        <v>242791.46</v>
      </c>
      <c r="L3768" s="130" t="s">
        <v>1420</v>
      </c>
    </row>
    <row r="3769" spans="1:12" ht="22.5">
      <c r="A3769" s="263">
        <v>513</v>
      </c>
      <c r="B3769" s="125" t="str">
        <f>+VLOOKUP(A3769,'[1]LISTA FILTRADO'!$A$2:$B$620,2,FALSE)</f>
        <v>Yacimientos Petrolíferos Fiscales Bolivianos</v>
      </c>
      <c r="C3769" s="126">
        <v>42872</v>
      </c>
      <c r="D3769" s="126" t="s">
        <v>8380</v>
      </c>
      <c r="E3769" s="127" t="s">
        <v>6</v>
      </c>
      <c r="F3769" s="127">
        <v>837575</v>
      </c>
      <c r="G3769" s="127"/>
      <c r="H3769" s="335" t="s">
        <v>8381</v>
      </c>
      <c r="I3769" s="128">
        <v>0</v>
      </c>
      <c r="J3769" s="128">
        <v>67521825</v>
      </c>
      <c r="K3769" s="129">
        <f t="shared" si="58"/>
        <v>67521825</v>
      </c>
      <c r="L3769" s="130" t="s">
        <v>1420</v>
      </c>
    </row>
    <row r="3770" spans="1:12" ht="33.75">
      <c r="A3770" s="263" t="s">
        <v>627</v>
      </c>
      <c r="B3770" s="125" t="str">
        <f>+VLOOKUP(A3770,'[1]LISTA FILTRADO'!$A$2:$B$620,2,FALSE)</f>
        <v>Dirección General De Crédito Público</v>
      </c>
      <c r="C3770" s="126">
        <v>42872</v>
      </c>
      <c r="D3770" s="126" t="s">
        <v>8382</v>
      </c>
      <c r="E3770" s="127" t="s">
        <v>6</v>
      </c>
      <c r="F3770" s="127">
        <v>837735</v>
      </c>
      <c r="G3770" s="127"/>
      <c r="H3770" s="335" t="s">
        <v>8383</v>
      </c>
      <c r="I3770" s="128">
        <v>0</v>
      </c>
      <c r="J3770" s="128">
        <v>140000</v>
      </c>
      <c r="K3770" s="129">
        <f t="shared" si="58"/>
        <v>140000</v>
      </c>
      <c r="L3770" s="130" t="s">
        <v>1420</v>
      </c>
    </row>
    <row r="3771" spans="1:12" ht="33.75">
      <c r="A3771" s="263" t="s">
        <v>626</v>
      </c>
      <c r="B3771" s="125" t="str">
        <f>+VLOOKUP(A3771,'[1]LISTA FILTRADO'!$A$2:$B$620,2,FALSE)</f>
        <v>Dirección General De Programación Y Operaciones Del Tesoro</v>
      </c>
      <c r="C3771" s="126">
        <v>42872</v>
      </c>
      <c r="D3771" s="126" t="s">
        <v>8384</v>
      </c>
      <c r="E3771" s="127" t="s">
        <v>6</v>
      </c>
      <c r="F3771" s="127">
        <v>837904</v>
      </c>
      <c r="G3771" s="127"/>
      <c r="H3771" s="335" t="s">
        <v>8296</v>
      </c>
      <c r="I3771" s="128">
        <v>0</v>
      </c>
      <c r="J3771" s="128">
        <v>19397.36</v>
      </c>
      <c r="K3771" s="129">
        <f t="shared" si="58"/>
        <v>19397.36</v>
      </c>
      <c r="L3771" s="130" t="s">
        <v>1420</v>
      </c>
    </row>
    <row r="3772" spans="1:12" ht="45">
      <c r="A3772" s="263">
        <v>132</v>
      </c>
      <c r="B3772" s="125" t="str">
        <f>+VLOOKUP(A3772,'[1]LISTA FILTRADO'!$A$2:$B$620,2,FALSE)</f>
        <v>Servicio De Desarrollo De Las Empresas Púb. Productivas</v>
      </c>
      <c r="C3772" s="126">
        <v>42872</v>
      </c>
      <c r="D3772" s="126" t="s">
        <v>8385</v>
      </c>
      <c r="E3772" s="127" t="s">
        <v>6</v>
      </c>
      <c r="F3772" s="127">
        <v>887770</v>
      </c>
      <c r="G3772" s="127"/>
      <c r="H3772" s="335" t="s">
        <v>8386</v>
      </c>
      <c r="I3772" s="128">
        <v>0</v>
      </c>
      <c r="J3772" s="128">
        <v>509817981.60000002</v>
      </c>
      <c r="K3772" s="129">
        <f t="shared" si="58"/>
        <v>509817981.60000002</v>
      </c>
      <c r="L3772" s="130" t="s">
        <v>1420</v>
      </c>
    </row>
    <row r="3773" spans="1:12" ht="45">
      <c r="A3773" s="334">
        <v>513</v>
      </c>
      <c r="B3773" s="125" t="str">
        <f>+VLOOKUP(A3773,'[1]LISTA FILTRADO'!$A$2:$B$620,2,FALSE)</f>
        <v>Yacimientos Petrolíferos Fiscales Bolivianos</v>
      </c>
      <c r="C3773" s="126">
        <v>42872</v>
      </c>
      <c r="D3773" s="126" t="s">
        <v>8387</v>
      </c>
      <c r="E3773" s="127" t="s">
        <v>15</v>
      </c>
      <c r="F3773" s="127">
        <v>2324</v>
      </c>
      <c r="G3773" s="127"/>
      <c r="H3773" s="335" t="s">
        <v>8388</v>
      </c>
      <c r="I3773" s="128">
        <v>13839.97</v>
      </c>
      <c r="J3773" s="128">
        <v>0</v>
      </c>
      <c r="K3773" s="129">
        <f t="shared" si="58"/>
        <v>13839.97</v>
      </c>
      <c r="L3773" s="130" t="s">
        <v>1420</v>
      </c>
    </row>
    <row r="3774" spans="1:12" ht="45">
      <c r="A3774" s="334">
        <v>291</v>
      </c>
      <c r="B3774" s="125" t="str">
        <f>+VLOOKUP(A3774,'[1]LISTA FILTRADO'!$A$2:$B$620,2,FALSE)</f>
        <v>Administradora Boliviana De Carreteras</v>
      </c>
      <c r="C3774" s="126">
        <v>42872</v>
      </c>
      <c r="D3774" s="126" t="s">
        <v>8389</v>
      </c>
      <c r="E3774" s="127" t="s">
        <v>11</v>
      </c>
      <c r="F3774" s="127">
        <v>449416</v>
      </c>
      <c r="G3774" s="127"/>
      <c r="H3774" s="335" t="s">
        <v>8390</v>
      </c>
      <c r="I3774" s="128">
        <v>50</v>
      </c>
      <c r="J3774" s="128">
        <v>0</v>
      </c>
      <c r="K3774" s="129">
        <f t="shared" si="58"/>
        <v>50</v>
      </c>
      <c r="L3774" s="130" t="s">
        <v>1420</v>
      </c>
    </row>
    <row r="3775" spans="1:12" ht="33.75">
      <c r="A3775" s="334">
        <v>291</v>
      </c>
      <c r="B3775" s="125" t="str">
        <f>+VLOOKUP(A3775,'[1]LISTA FILTRADO'!$A$2:$B$620,2,FALSE)</f>
        <v>Administradora Boliviana De Carreteras</v>
      </c>
      <c r="C3775" s="126">
        <v>42872</v>
      </c>
      <c r="D3775" s="126" t="s">
        <v>8391</v>
      </c>
      <c r="E3775" s="127" t="s">
        <v>11</v>
      </c>
      <c r="F3775" s="127">
        <v>449417</v>
      </c>
      <c r="G3775" s="127"/>
      <c r="H3775" s="335" t="s">
        <v>8392</v>
      </c>
      <c r="I3775" s="128">
        <v>50</v>
      </c>
      <c r="J3775" s="128">
        <v>0</v>
      </c>
      <c r="K3775" s="129">
        <f t="shared" si="58"/>
        <v>50</v>
      </c>
      <c r="L3775" s="130" t="s">
        <v>1420</v>
      </c>
    </row>
    <row r="3776" spans="1:12" ht="22.5">
      <c r="A3776" s="334">
        <v>513</v>
      </c>
      <c r="B3776" s="125" t="str">
        <f>+VLOOKUP(A3776,'[1]LISTA FILTRADO'!$A$2:$B$620,2,FALSE)</f>
        <v>Yacimientos Petrolíferos Fiscales Bolivianos</v>
      </c>
      <c r="C3776" s="126">
        <v>42872</v>
      </c>
      <c r="D3776" s="126" t="s">
        <v>8393</v>
      </c>
      <c r="E3776" s="127" t="s">
        <v>15</v>
      </c>
      <c r="F3776" s="127">
        <v>449536</v>
      </c>
      <c r="G3776" s="127"/>
      <c r="H3776" s="335" t="s">
        <v>8394</v>
      </c>
      <c r="I3776" s="128">
        <v>50</v>
      </c>
      <c r="J3776" s="128">
        <v>0</v>
      </c>
      <c r="K3776" s="129">
        <f t="shared" si="58"/>
        <v>50</v>
      </c>
      <c r="L3776" s="130" t="s">
        <v>1420</v>
      </c>
    </row>
    <row r="3777" spans="1:12" ht="33.75">
      <c r="A3777" s="334" t="s">
        <v>627</v>
      </c>
      <c r="B3777" s="125" t="str">
        <f>+VLOOKUP(A3777,'[1]LISTA FILTRADO'!$A$2:$B$620,2,FALSE)</f>
        <v>Dirección General De Crédito Público</v>
      </c>
      <c r="C3777" s="126">
        <v>42872</v>
      </c>
      <c r="D3777" s="126" t="s">
        <v>8395</v>
      </c>
      <c r="E3777" s="127" t="s">
        <v>11</v>
      </c>
      <c r="F3777" s="127">
        <v>449730</v>
      </c>
      <c r="G3777" s="127"/>
      <c r="H3777" s="335" t="s">
        <v>8396</v>
      </c>
      <c r="I3777" s="128">
        <v>346.83</v>
      </c>
      <c r="J3777" s="128">
        <v>0</v>
      </c>
      <c r="K3777" s="129">
        <f t="shared" si="58"/>
        <v>346.83</v>
      </c>
      <c r="L3777" s="130" t="s">
        <v>1420</v>
      </c>
    </row>
    <row r="3778" spans="1:12" ht="33.75">
      <c r="A3778" s="334" t="s">
        <v>629</v>
      </c>
      <c r="B3778" s="125" t="str">
        <f>+VLOOKUP(A3778,'[1]LISTA FILTRADO'!$A$2:$B$620,2,FALSE)</f>
        <v>Dirección General De Administración Y Finanzas Territoriales</v>
      </c>
      <c r="C3778" s="126">
        <v>42873</v>
      </c>
      <c r="D3778" s="126" t="s">
        <v>8398</v>
      </c>
      <c r="E3778" s="127" t="s">
        <v>1285</v>
      </c>
      <c r="F3778" s="127">
        <v>13566099</v>
      </c>
      <c r="G3778" s="127"/>
      <c r="H3778" s="335" t="s">
        <v>8399</v>
      </c>
      <c r="I3778" s="128">
        <v>0</v>
      </c>
      <c r="J3778" s="128">
        <v>4305272.26</v>
      </c>
      <c r="K3778" s="129">
        <f t="shared" si="58"/>
        <v>4305272.26</v>
      </c>
      <c r="L3778" s="130" t="s">
        <v>1420</v>
      </c>
    </row>
    <row r="3779" spans="1:12" ht="33.75">
      <c r="A3779" s="334" t="s">
        <v>627</v>
      </c>
      <c r="B3779" s="125" t="str">
        <f>+VLOOKUP(A3779,'[1]LISTA FILTRADO'!$A$2:$B$620,2,FALSE)</f>
        <v>Dirección General De Crédito Público</v>
      </c>
      <c r="C3779" s="126">
        <v>42873</v>
      </c>
      <c r="D3779" s="126" t="s">
        <v>8400</v>
      </c>
      <c r="E3779" s="127" t="s">
        <v>6</v>
      </c>
      <c r="F3779" s="127">
        <v>838290</v>
      </c>
      <c r="G3779" s="127"/>
      <c r="H3779" s="335" t="s">
        <v>8401</v>
      </c>
      <c r="I3779" s="128">
        <v>0</v>
      </c>
      <c r="J3779" s="128">
        <v>20000</v>
      </c>
      <c r="K3779" s="129">
        <f t="shared" si="58"/>
        <v>20000</v>
      </c>
      <c r="L3779" s="130" t="s">
        <v>1420</v>
      </c>
    </row>
    <row r="3780" spans="1:12" ht="33.75">
      <c r="A3780" s="263" t="s">
        <v>626</v>
      </c>
      <c r="B3780" s="125" t="str">
        <f>+VLOOKUP(A3780,'[1]LISTA FILTRADO'!$A$2:$B$620,2,FALSE)</f>
        <v>Dirección General De Programación Y Operaciones Del Tesoro</v>
      </c>
      <c r="C3780" s="126">
        <v>42873</v>
      </c>
      <c r="D3780" s="126" t="s">
        <v>8402</v>
      </c>
      <c r="E3780" s="127" t="s">
        <v>6</v>
      </c>
      <c r="F3780" s="127">
        <v>887935</v>
      </c>
      <c r="G3780" s="127"/>
      <c r="H3780" s="335" t="s">
        <v>8403</v>
      </c>
      <c r="I3780" s="128">
        <v>0</v>
      </c>
      <c r="J3780" s="128">
        <v>0.02</v>
      </c>
      <c r="K3780" s="129">
        <f t="shared" si="58"/>
        <v>0.02</v>
      </c>
      <c r="L3780" s="130" t="s">
        <v>1420</v>
      </c>
    </row>
    <row r="3781" spans="1:12" ht="33.75">
      <c r="A3781" s="334" t="s">
        <v>626</v>
      </c>
      <c r="B3781" s="125" t="str">
        <f>+VLOOKUP(A3781,'[1]LISTA FILTRADO'!$A$2:$B$620,2,FALSE)</f>
        <v>Dirección General De Programación Y Operaciones Del Tesoro</v>
      </c>
      <c r="C3781" s="126">
        <v>42873</v>
      </c>
      <c r="D3781" s="126" t="s">
        <v>8404</v>
      </c>
      <c r="E3781" s="127" t="s">
        <v>6</v>
      </c>
      <c r="F3781" s="127">
        <v>887937</v>
      </c>
      <c r="G3781" s="127"/>
      <c r="H3781" s="335" t="s">
        <v>8405</v>
      </c>
      <c r="I3781" s="128">
        <v>0</v>
      </c>
      <c r="J3781" s="128">
        <v>1.3</v>
      </c>
      <c r="K3781" s="129">
        <f t="shared" si="58"/>
        <v>1.3</v>
      </c>
      <c r="L3781" s="130" t="s">
        <v>1420</v>
      </c>
    </row>
    <row r="3782" spans="1:12" ht="45">
      <c r="A3782" s="263">
        <v>86</v>
      </c>
      <c r="B3782" s="125" t="str">
        <f>+VLOOKUP(A3782,'[1]LISTA FILTRADO'!$A$2:$B$620,2,FALSE)</f>
        <v>Ministerio De Medio Ambiente Y Agua</v>
      </c>
      <c r="C3782" s="126">
        <v>42873</v>
      </c>
      <c r="D3782" s="126" t="s">
        <v>8406</v>
      </c>
      <c r="E3782" s="127" t="s">
        <v>6</v>
      </c>
      <c r="F3782" s="127">
        <v>887940</v>
      </c>
      <c r="G3782" s="127"/>
      <c r="H3782" s="335" t="s">
        <v>8407</v>
      </c>
      <c r="I3782" s="128">
        <v>0</v>
      </c>
      <c r="J3782" s="128">
        <v>245834.94</v>
      </c>
      <c r="K3782" s="129">
        <f t="shared" si="58"/>
        <v>245834.94</v>
      </c>
      <c r="L3782" s="130" t="s">
        <v>1420</v>
      </c>
    </row>
    <row r="3783" spans="1:12" ht="33.75">
      <c r="A3783" s="334">
        <v>87</v>
      </c>
      <c r="B3783" s="125" t="str">
        <f>+VLOOKUP(A3783,'[1]LISTA FILTRADO'!$A$2:$B$620,2,FALSE)</f>
        <v>Ministerio De Comunicación</v>
      </c>
      <c r="C3783" s="126">
        <v>42873</v>
      </c>
      <c r="D3783" s="126" t="s">
        <v>8408</v>
      </c>
      <c r="E3783" s="127" t="s">
        <v>11</v>
      </c>
      <c r="F3783" s="127">
        <v>887901</v>
      </c>
      <c r="G3783" s="127"/>
      <c r="H3783" s="335" t="s">
        <v>8409</v>
      </c>
      <c r="I3783" s="128">
        <v>5329.11</v>
      </c>
      <c r="J3783" s="128">
        <v>0</v>
      </c>
      <c r="K3783" s="129">
        <f t="shared" si="58"/>
        <v>5329.11</v>
      </c>
      <c r="L3783" s="130" t="s">
        <v>1420</v>
      </c>
    </row>
    <row r="3784" spans="1:12" ht="45">
      <c r="A3784" s="334">
        <v>6</v>
      </c>
      <c r="B3784" s="125" t="str">
        <f>+VLOOKUP(A3784,'[1]LISTA FILTRADO'!$A$2:$B$620,2,FALSE)</f>
        <v>Vicepresidencia Del Estado Plurinacional</v>
      </c>
      <c r="C3784" s="126">
        <v>42873</v>
      </c>
      <c r="D3784" s="126" t="s">
        <v>8410</v>
      </c>
      <c r="E3784" s="127" t="s">
        <v>13</v>
      </c>
      <c r="F3784" s="127">
        <v>887938</v>
      </c>
      <c r="G3784" s="127"/>
      <c r="H3784" s="335" t="s">
        <v>8411</v>
      </c>
      <c r="I3784" s="128">
        <v>77.599999999999994</v>
      </c>
      <c r="J3784" s="128">
        <v>0</v>
      </c>
      <c r="K3784" s="129">
        <f t="shared" si="58"/>
        <v>77.599999999999994</v>
      </c>
      <c r="L3784" s="130" t="s">
        <v>1420</v>
      </c>
    </row>
    <row r="3785" spans="1:12" ht="45">
      <c r="A3785" s="263">
        <v>6</v>
      </c>
      <c r="B3785" s="125" t="str">
        <f>+VLOOKUP(A3785,'[1]LISTA FILTRADO'!$A$2:$B$620,2,FALSE)</f>
        <v>Vicepresidencia Del Estado Plurinacional</v>
      </c>
      <c r="C3785" s="126">
        <v>42873</v>
      </c>
      <c r="D3785" s="126" t="s">
        <v>8412</v>
      </c>
      <c r="E3785" s="127" t="s">
        <v>11</v>
      </c>
      <c r="F3785" s="127">
        <v>887938</v>
      </c>
      <c r="G3785" s="127"/>
      <c r="H3785" s="335" t="s">
        <v>8413</v>
      </c>
      <c r="I3785" s="128">
        <v>50</v>
      </c>
      <c r="J3785" s="128">
        <v>0</v>
      </c>
      <c r="K3785" s="129">
        <f t="shared" ref="K3785:K3848" si="59">+I3785+J3785</f>
        <v>50</v>
      </c>
      <c r="L3785" s="130" t="s">
        <v>1420</v>
      </c>
    </row>
    <row r="3786" spans="1:12" ht="45">
      <c r="A3786" s="334">
        <v>6</v>
      </c>
      <c r="B3786" s="125" t="str">
        <f>+VLOOKUP(A3786,'[1]LISTA FILTRADO'!$A$2:$B$620,2,FALSE)</f>
        <v>Vicepresidencia Del Estado Plurinacional</v>
      </c>
      <c r="C3786" s="126">
        <v>42873</v>
      </c>
      <c r="D3786" s="126" t="s">
        <v>8414</v>
      </c>
      <c r="E3786" s="127" t="s">
        <v>1286</v>
      </c>
      <c r="F3786" s="127">
        <v>2325</v>
      </c>
      <c r="G3786" s="127"/>
      <c r="H3786" s="335" t="s">
        <v>8415</v>
      </c>
      <c r="I3786" s="128">
        <v>245.07</v>
      </c>
      <c r="J3786" s="128">
        <v>0</v>
      </c>
      <c r="K3786" s="129">
        <f t="shared" si="59"/>
        <v>245.07</v>
      </c>
      <c r="L3786" s="130" t="s">
        <v>1420</v>
      </c>
    </row>
    <row r="3787" spans="1:12" ht="45">
      <c r="A3787" s="263">
        <v>6</v>
      </c>
      <c r="B3787" s="125" t="str">
        <f>+VLOOKUP(A3787,'[1]LISTA FILTRADO'!$A$2:$B$620,2,FALSE)</f>
        <v>Vicepresidencia Del Estado Plurinacional</v>
      </c>
      <c r="C3787" s="126">
        <v>42873</v>
      </c>
      <c r="D3787" s="126" t="s">
        <v>8416</v>
      </c>
      <c r="E3787" s="127" t="s">
        <v>15</v>
      </c>
      <c r="F3787" s="127">
        <v>2325</v>
      </c>
      <c r="G3787" s="127"/>
      <c r="H3787" s="335" t="s">
        <v>8417</v>
      </c>
      <c r="I3787" s="128">
        <v>278.08999999999997</v>
      </c>
      <c r="J3787" s="128">
        <v>0</v>
      </c>
      <c r="K3787" s="129">
        <f t="shared" si="59"/>
        <v>278.08999999999997</v>
      </c>
      <c r="L3787" s="130" t="s">
        <v>1420</v>
      </c>
    </row>
    <row r="3788" spans="1:12" ht="45">
      <c r="A3788" s="334">
        <v>526</v>
      </c>
      <c r="B3788" s="125" t="str">
        <f>+VLOOKUP(A3788,'[1]LISTA FILTRADO'!$A$2:$B$620,2,FALSE)</f>
        <v>Bolivia Tv</v>
      </c>
      <c r="C3788" s="126">
        <v>42873</v>
      </c>
      <c r="D3788" s="126" t="s">
        <v>8418</v>
      </c>
      <c r="E3788" s="127" t="s">
        <v>1286</v>
      </c>
      <c r="F3788" s="127">
        <v>2319</v>
      </c>
      <c r="G3788" s="127"/>
      <c r="H3788" s="335" t="s">
        <v>8419</v>
      </c>
      <c r="I3788" s="128">
        <v>7092.45</v>
      </c>
      <c r="J3788" s="128">
        <v>0</v>
      </c>
      <c r="K3788" s="129">
        <f t="shared" si="59"/>
        <v>7092.45</v>
      </c>
      <c r="L3788" s="130" t="s">
        <v>1420</v>
      </c>
    </row>
    <row r="3789" spans="1:12" ht="45">
      <c r="A3789" s="334">
        <v>526</v>
      </c>
      <c r="B3789" s="125" t="str">
        <f>+VLOOKUP(A3789,'[1]LISTA FILTRADO'!$A$2:$B$620,2,FALSE)</f>
        <v>Bolivia Tv</v>
      </c>
      <c r="C3789" s="126">
        <v>42873</v>
      </c>
      <c r="D3789" s="126" t="s">
        <v>8420</v>
      </c>
      <c r="E3789" s="127" t="s">
        <v>15</v>
      </c>
      <c r="F3789" s="127">
        <v>2319</v>
      </c>
      <c r="G3789" s="127"/>
      <c r="H3789" s="335" t="s">
        <v>8421</v>
      </c>
      <c r="I3789" s="128">
        <v>504.34</v>
      </c>
      <c r="J3789" s="128">
        <v>0</v>
      </c>
      <c r="K3789" s="129">
        <f t="shared" si="59"/>
        <v>504.34</v>
      </c>
      <c r="L3789" s="130" t="s">
        <v>1420</v>
      </c>
    </row>
    <row r="3790" spans="1:12" ht="33.75">
      <c r="A3790" s="334">
        <v>513</v>
      </c>
      <c r="B3790" s="125" t="str">
        <f>+VLOOKUP(A3790,'[1]LISTA FILTRADO'!$A$2:$B$620,2,FALSE)</f>
        <v>Yacimientos Petrolíferos Fiscales Bolivianos</v>
      </c>
      <c r="C3790" s="126">
        <v>42873</v>
      </c>
      <c r="D3790" s="126" t="s">
        <v>8422</v>
      </c>
      <c r="E3790" s="127" t="s">
        <v>15</v>
      </c>
      <c r="F3790" s="127">
        <v>450067</v>
      </c>
      <c r="G3790" s="127"/>
      <c r="H3790" s="335" t="s">
        <v>8423</v>
      </c>
      <c r="I3790" s="128">
        <v>50</v>
      </c>
      <c r="J3790" s="128">
        <v>0</v>
      </c>
      <c r="K3790" s="129">
        <f t="shared" si="59"/>
        <v>50</v>
      </c>
      <c r="L3790" s="130" t="s">
        <v>1420</v>
      </c>
    </row>
    <row r="3791" spans="1:12" ht="45">
      <c r="A3791" s="334">
        <v>52</v>
      </c>
      <c r="B3791" s="125" t="str">
        <f>+VLOOKUP(A3791,'[1]LISTA FILTRADO'!$A$2:$B$620,2,FALSE)</f>
        <v>Ministerio De Culturas Y Turismo</v>
      </c>
      <c r="C3791" s="126">
        <v>42873</v>
      </c>
      <c r="D3791" s="126" t="s">
        <v>8424</v>
      </c>
      <c r="E3791" s="127" t="s">
        <v>1286</v>
      </c>
      <c r="F3791" s="127">
        <v>2310</v>
      </c>
      <c r="G3791" s="127"/>
      <c r="H3791" s="335" t="s">
        <v>8425</v>
      </c>
      <c r="I3791" s="128">
        <v>8900.93</v>
      </c>
      <c r="J3791" s="128">
        <v>0</v>
      </c>
      <c r="K3791" s="129">
        <f t="shared" si="59"/>
        <v>8900.93</v>
      </c>
      <c r="L3791" s="130" t="s">
        <v>1420</v>
      </c>
    </row>
    <row r="3792" spans="1:12" ht="33.75">
      <c r="A3792" s="334">
        <v>52</v>
      </c>
      <c r="B3792" s="125" t="str">
        <f>+VLOOKUP(A3792,'[1]LISTA FILTRADO'!$A$2:$B$620,2,FALSE)</f>
        <v>Ministerio De Culturas Y Turismo</v>
      </c>
      <c r="C3792" s="126">
        <v>42873</v>
      </c>
      <c r="D3792" s="126" t="s">
        <v>8426</v>
      </c>
      <c r="E3792" s="127" t="s">
        <v>15</v>
      </c>
      <c r="F3792" s="127">
        <v>2310</v>
      </c>
      <c r="G3792" s="127"/>
      <c r="H3792" s="335" t="s">
        <v>8427</v>
      </c>
      <c r="I3792" s="128">
        <v>493.84</v>
      </c>
      <c r="J3792" s="128">
        <v>0</v>
      </c>
      <c r="K3792" s="129">
        <f t="shared" si="59"/>
        <v>493.84</v>
      </c>
      <c r="L3792" s="130" t="s">
        <v>1420</v>
      </c>
    </row>
    <row r="3793" spans="1:12" ht="45">
      <c r="A3793" s="263">
        <v>513</v>
      </c>
      <c r="B3793" s="125" t="str">
        <f>+VLOOKUP(A3793,'[1]LISTA FILTRADO'!$A$2:$B$620,2,FALSE)</f>
        <v>Yacimientos Petrolíferos Fiscales Bolivianos</v>
      </c>
      <c r="C3793" s="126">
        <v>42873</v>
      </c>
      <c r="D3793" s="126" t="s">
        <v>8428</v>
      </c>
      <c r="E3793" s="127" t="s">
        <v>15</v>
      </c>
      <c r="F3793" s="127">
        <v>2340</v>
      </c>
      <c r="G3793" s="127"/>
      <c r="H3793" s="335" t="s">
        <v>8429</v>
      </c>
      <c r="I3793" s="128">
        <v>542.54999999999995</v>
      </c>
      <c r="J3793" s="128">
        <v>0</v>
      </c>
      <c r="K3793" s="129">
        <f t="shared" si="59"/>
        <v>542.54999999999995</v>
      </c>
      <c r="L3793" s="130" t="s">
        <v>1420</v>
      </c>
    </row>
    <row r="3794" spans="1:12" ht="45">
      <c r="A3794" s="263">
        <v>25</v>
      </c>
      <c r="B3794" s="125" t="str">
        <f>+VLOOKUP(A3794,'[1]LISTA FILTRADO'!$A$2:$B$620,2,FALSE)</f>
        <v>Ministerio De La Presidencia</v>
      </c>
      <c r="C3794" s="126">
        <v>42873</v>
      </c>
      <c r="D3794" s="126" t="s">
        <v>8430</v>
      </c>
      <c r="E3794" s="127" t="s">
        <v>15</v>
      </c>
      <c r="F3794" s="127">
        <v>2339</v>
      </c>
      <c r="G3794" s="127"/>
      <c r="H3794" s="335" t="s">
        <v>8431</v>
      </c>
      <c r="I3794" s="128">
        <v>409.67</v>
      </c>
      <c r="J3794" s="128">
        <v>0</v>
      </c>
      <c r="K3794" s="129">
        <f t="shared" si="59"/>
        <v>409.67</v>
      </c>
      <c r="L3794" s="130" t="s">
        <v>1420</v>
      </c>
    </row>
    <row r="3795" spans="1:12" ht="45">
      <c r="A3795" s="263">
        <v>340</v>
      </c>
      <c r="B3795" s="125" t="str">
        <f>+VLOOKUP(A3795,'[1]LISTA FILTRADO'!$A$2:$B$620,2,FALSE)</f>
        <v>Servicio General De Identificación Personal</v>
      </c>
      <c r="C3795" s="126">
        <v>42873</v>
      </c>
      <c r="D3795" s="126" t="s">
        <v>8432</v>
      </c>
      <c r="E3795" s="127" t="s">
        <v>15</v>
      </c>
      <c r="F3795" s="127">
        <v>2338</v>
      </c>
      <c r="G3795" s="127"/>
      <c r="H3795" s="335" t="s">
        <v>8433</v>
      </c>
      <c r="I3795" s="128">
        <v>298.67</v>
      </c>
      <c r="J3795" s="128">
        <v>0</v>
      </c>
      <c r="K3795" s="129">
        <f t="shared" si="59"/>
        <v>298.67</v>
      </c>
      <c r="L3795" s="130" t="s">
        <v>1420</v>
      </c>
    </row>
    <row r="3796" spans="1:12" ht="45">
      <c r="A3796" s="263">
        <v>25</v>
      </c>
      <c r="B3796" s="125" t="str">
        <f>+VLOOKUP(A3796,'[1]LISTA FILTRADO'!$A$2:$B$620,2,FALSE)</f>
        <v>Ministerio De La Presidencia</v>
      </c>
      <c r="C3796" s="126">
        <v>42873</v>
      </c>
      <c r="D3796" s="126" t="s">
        <v>8434</v>
      </c>
      <c r="E3796" s="127" t="s">
        <v>15</v>
      </c>
      <c r="F3796" s="127">
        <v>2335</v>
      </c>
      <c r="G3796" s="127"/>
      <c r="H3796" s="335" t="s">
        <v>8435</v>
      </c>
      <c r="I3796" s="128">
        <v>390.05</v>
      </c>
      <c r="J3796" s="128">
        <v>0</v>
      </c>
      <c r="K3796" s="129">
        <f t="shared" si="59"/>
        <v>390.05</v>
      </c>
      <c r="L3796" s="130" t="s">
        <v>1420</v>
      </c>
    </row>
    <row r="3797" spans="1:12" ht="45">
      <c r="A3797" s="263">
        <v>340</v>
      </c>
      <c r="B3797" s="125" t="str">
        <f>+VLOOKUP(A3797,'[1]LISTA FILTRADO'!$A$2:$B$620,2,FALSE)</f>
        <v>Servicio General De Identificación Personal</v>
      </c>
      <c r="C3797" s="126">
        <v>42873</v>
      </c>
      <c r="D3797" s="126" t="s">
        <v>8436</v>
      </c>
      <c r="E3797" s="127" t="s">
        <v>15</v>
      </c>
      <c r="F3797" s="127">
        <v>2336</v>
      </c>
      <c r="G3797" s="127"/>
      <c r="H3797" s="335" t="s">
        <v>8437</v>
      </c>
      <c r="I3797" s="128">
        <v>270.75</v>
      </c>
      <c r="J3797" s="128">
        <v>0</v>
      </c>
      <c r="K3797" s="129">
        <f t="shared" si="59"/>
        <v>270.75</v>
      </c>
      <c r="L3797" s="130" t="s">
        <v>1420</v>
      </c>
    </row>
    <row r="3798" spans="1:12" ht="22.5">
      <c r="A3798" s="263">
        <v>513</v>
      </c>
      <c r="B3798" s="125" t="str">
        <f>+VLOOKUP(A3798,'[1]LISTA FILTRADO'!$A$2:$B$620,2,FALSE)</f>
        <v>Yacimientos Petrolíferos Fiscales Bolivianos</v>
      </c>
      <c r="C3798" s="126">
        <v>42873</v>
      </c>
      <c r="D3798" s="126" t="s">
        <v>8438</v>
      </c>
      <c r="E3798" s="127" t="s">
        <v>15</v>
      </c>
      <c r="F3798" s="127">
        <v>450519</v>
      </c>
      <c r="G3798" s="127"/>
      <c r="H3798" s="335" t="s">
        <v>8439</v>
      </c>
      <c r="I3798" s="128">
        <v>50</v>
      </c>
      <c r="J3798" s="128">
        <v>0</v>
      </c>
      <c r="K3798" s="129">
        <f t="shared" si="59"/>
        <v>50</v>
      </c>
      <c r="L3798" s="130" t="s">
        <v>1420</v>
      </c>
    </row>
    <row r="3799" spans="1:12" ht="45">
      <c r="A3799" s="334">
        <v>25</v>
      </c>
      <c r="B3799" s="125" t="str">
        <f>+VLOOKUP(A3799,'[1]LISTA FILTRADO'!$A$2:$B$620,2,FALSE)</f>
        <v>Ministerio De La Presidencia</v>
      </c>
      <c r="C3799" s="126">
        <v>42873</v>
      </c>
      <c r="D3799" s="126" t="s">
        <v>8440</v>
      </c>
      <c r="E3799" s="127" t="s">
        <v>15</v>
      </c>
      <c r="F3799" s="127">
        <v>2333</v>
      </c>
      <c r="G3799" s="127"/>
      <c r="H3799" s="335" t="s">
        <v>8441</v>
      </c>
      <c r="I3799" s="128">
        <v>274.94</v>
      </c>
      <c r="J3799" s="128">
        <v>0</v>
      </c>
      <c r="K3799" s="129">
        <f t="shared" si="59"/>
        <v>274.94</v>
      </c>
      <c r="L3799" s="130" t="s">
        <v>1420</v>
      </c>
    </row>
    <row r="3800" spans="1:12" ht="22.5">
      <c r="A3800" s="334">
        <v>513</v>
      </c>
      <c r="B3800" s="125" t="str">
        <f>+VLOOKUP(A3800,'[1]LISTA FILTRADO'!$A$2:$B$620,2,FALSE)</f>
        <v>Yacimientos Petrolíferos Fiscales Bolivianos</v>
      </c>
      <c r="C3800" s="126">
        <v>42873</v>
      </c>
      <c r="D3800" s="126" t="s">
        <v>8442</v>
      </c>
      <c r="E3800" s="127" t="s">
        <v>15</v>
      </c>
      <c r="F3800" s="127">
        <v>450776</v>
      </c>
      <c r="G3800" s="127"/>
      <c r="H3800" s="335" t="s">
        <v>8443</v>
      </c>
      <c r="I3800" s="128">
        <v>50</v>
      </c>
      <c r="J3800" s="128">
        <v>0</v>
      </c>
      <c r="K3800" s="129">
        <f t="shared" si="59"/>
        <v>50</v>
      </c>
      <c r="L3800" s="130" t="s">
        <v>1420</v>
      </c>
    </row>
    <row r="3801" spans="1:12" ht="22.5">
      <c r="A3801" s="334">
        <v>16</v>
      </c>
      <c r="B3801" s="125" t="str">
        <f>+VLOOKUP(A3801,'[1]LISTA FILTRADO'!$A$2:$B$620,2,FALSE)</f>
        <v>Ministerio De Educación</v>
      </c>
      <c r="C3801" s="126">
        <v>42874</v>
      </c>
      <c r="D3801" s="126" t="s">
        <v>8444</v>
      </c>
      <c r="E3801" s="127" t="s">
        <v>6</v>
      </c>
      <c r="F3801" s="127">
        <v>838846</v>
      </c>
      <c r="G3801" s="127"/>
      <c r="H3801" s="335" t="s">
        <v>8445</v>
      </c>
      <c r="I3801" s="128">
        <v>0</v>
      </c>
      <c r="J3801" s="128">
        <v>564.83000000000004</v>
      </c>
      <c r="K3801" s="129">
        <f t="shared" si="59"/>
        <v>564.83000000000004</v>
      </c>
      <c r="L3801" s="130" t="s">
        <v>1420</v>
      </c>
    </row>
    <row r="3802" spans="1:12" ht="45">
      <c r="A3802" s="334">
        <v>86</v>
      </c>
      <c r="B3802" s="125" t="str">
        <f>+VLOOKUP(A3802,'[1]LISTA FILTRADO'!$A$2:$B$620,2,FALSE)</f>
        <v>Ministerio De Medio Ambiente Y Agua</v>
      </c>
      <c r="C3802" s="126">
        <v>42874</v>
      </c>
      <c r="D3802" s="126" t="s">
        <v>8446</v>
      </c>
      <c r="E3802" s="127" t="s">
        <v>6</v>
      </c>
      <c r="F3802" s="127">
        <v>888022</v>
      </c>
      <c r="G3802" s="127"/>
      <c r="H3802" s="335" t="s">
        <v>8447</v>
      </c>
      <c r="I3802" s="128">
        <v>0</v>
      </c>
      <c r="J3802" s="128">
        <v>1605407</v>
      </c>
      <c r="K3802" s="129">
        <f t="shared" si="59"/>
        <v>1605407</v>
      </c>
      <c r="L3802" s="130" t="s">
        <v>1420</v>
      </c>
    </row>
    <row r="3803" spans="1:12" ht="33.75">
      <c r="A3803" s="334">
        <v>512</v>
      </c>
      <c r="B3803" s="125" t="str">
        <f>+VLOOKUP(A3803,'[1]LISTA FILTRADO'!$A$2:$B$620,2,FALSE)</f>
        <v>Adm.De Aeropuertos Y Servicios Auxiliares A La Naveg. Aérea</v>
      </c>
      <c r="C3803" s="126">
        <v>42874</v>
      </c>
      <c r="D3803" s="126" t="s">
        <v>8448</v>
      </c>
      <c r="E3803" s="127" t="s">
        <v>6</v>
      </c>
      <c r="F3803" s="127">
        <v>888040</v>
      </c>
      <c r="G3803" s="127"/>
      <c r="H3803" s="335" t="s">
        <v>8449</v>
      </c>
      <c r="I3803" s="128">
        <v>0</v>
      </c>
      <c r="J3803" s="128">
        <v>58769.17</v>
      </c>
      <c r="K3803" s="129">
        <f t="shared" si="59"/>
        <v>58769.17</v>
      </c>
      <c r="L3803" s="130" t="s">
        <v>1420</v>
      </c>
    </row>
    <row r="3804" spans="1:12" ht="45">
      <c r="A3804" s="334">
        <v>513</v>
      </c>
      <c r="B3804" s="125" t="str">
        <f>+VLOOKUP(A3804,'[1]LISTA FILTRADO'!$A$2:$B$620,2,FALSE)</f>
        <v>Yacimientos Petrolíferos Fiscales Bolivianos</v>
      </c>
      <c r="C3804" s="126">
        <v>42874</v>
      </c>
      <c r="D3804" s="126" t="s">
        <v>8451</v>
      </c>
      <c r="E3804" s="127" t="s">
        <v>11</v>
      </c>
      <c r="F3804" s="127">
        <v>887987</v>
      </c>
      <c r="G3804" s="127"/>
      <c r="H3804" s="335" t="s">
        <v>8452</v>
      </c>
      <c r="I3804" s="128">
        <v>1265.6600000000001</v>
      </c>
      <c r="J3804" s="128">
        <v>0</v>
      </c>
      <c r="K3804" s="129">
        <f t="shared" si="59"/>
        <v>1265.6600000000001</v>
      </c>
      <c r="L3804" s="130" t="s">
        <v>1420</v>
      </c>
    </row>
    <row r="3805" spans="1:12" ht="22.5">
      <c r="A3805" s="334">
        <v>513</v>
      </c>
      <c r="B3805" s="125" t="str">
        <f>+VLOOKUP(A3805,'[1]LISTA FILTRADO'!$A$2:$B$620,2,FALSE)</f>
        <v>Yacimientos Petrolíferos Fiscales Bolivianos</v>
      </c>
      <c r="C3805" s="126">
        <v>42874</v>
      </c>
      <c r="D3805" s="126" t="s">
        <v>8453</v>
      </c>
      <c r="E3805" s="127" t="s">
        <v>15</v>
      </c>
      <c r="F3805" s="127">
        <v>450889</v>
      </c>
      <c r="G3805" s="127"/>
      <c r="H3805" s="335" t="s">
        <v>8454</v>
      </c>
      <c r="I3805" s="128">
        <v>50</v>
      </c>
      <c r="J3805" s="128">
        <v>0</v>
      </c>
      <c r="K3805" s="129">
        <f t="shared" si="59"/>
        <v>50</v>
      </c>
      <c r="L3805" s="130" t="s">
        <v>1420</v>
      </c>
    </row>
    <row r="3806" spans="1:12" ht="22.5">
      <c r="A3806" s="334">
        <v>513</v>
      </c>
      <c r="B3806" s="125" t="str">
        <f>+VLOOKUP(A3806,'[1]LISTA FILTRADO'!$A$2:$B$620,2,FALSE)</f>
        <v>Yacimientos Petrolíferos Fiscales Bolivianos</v>
      </c>
      <c r="C3806" s="126">
        <v>42874</v>
      </c>
      <c r="D3806" s="126" t="s">
        <v>8455</v>
      </c>
      <c r="E3806" s="127" t="s">
        <v>15</v>
      </c>
      <c r="F3806" s="127">
        <v>451184</v>
      </c>
      <c r="G3806" s="127"/>
      <c r="H3806" s="335" t="s">
        <v>8456</v>
      </c>
      <c r="I3806" s="128">
        <v>50</v>
      </c>
      <c r="J3806" s="128">
        <v>0</v>
      </c>
      <c r="K3806" s="129">
        <f t="shared" si="59"/>
        <v>50</v>
      </c>
      <c r="L3806" s="130" t="s">
        <v>1420</v>
      </c>
    </row>
    <row r="3807" spans="1:12" ht="45">
      <c r="A3807" s="263">
        <v>25</v>
      </c>
      <c r="B3807" s="125" t="str">
        <f>+VLOOKUP(A3807,'[1]LISTA FILTRADO'!$A$2:$B$620,2,FALSE)</f>
        <v>Ministerio De La Presidencia</v>
      </c>
      <c r="C3807" s="126">
        <v>42874</v>
      </c>
      <c r="D3807" s="126" t="s">
        <v>8457</v>
      </c>
      <c r="E3807" s="127" t="s">
        <v>15</v>
      </c>
      <c r="F3807" s="127">
        <v>2343</v>
      </c>
      <c r="G3807" s="127"/>
      <c r="H3807" s="335" t="s">
        <v>8458</v>
      </c>
      <c r="I3807" s="128">
        <v>274.12</v>
      </c>
      <c r="J3807" s="128">
        <v>0</v>
      </c>
      <c r="K3807" s="129">
        <f t="shared" si="59"/>
        <v>274.12</v>
      </c>
      <c r="L3807" s="130" t="s">
        <v>1420</v>
      </c>
    </row>
    <row r="3808" spans="1:12" ht="33.75">
      <c r="A3808" s="334">
        <v>513</v>
      </c>
      <c r="B3808" s="125" t="str">
        <f>+VLOOKUP(A3808,'[1]LISTA FILTRADO'!$A$2:$B$620,2,FALSE)</f>
        <v>Yacimientos Petrolíferos Fiscales Bolivianos</v>
      </c>
      <c r="C3808" s="126">
        <v>42874</v>
      </c>
      <c r="D3808" s="126" t="s">
        <v>8459</v>
      </c>
      <c r="E3808" s="127" t="s">
        <v>15</v>
      </c>
      <c r="F3808" s="127">
        <v>451857</v>
      </c>
      <c r="G3808" s="127"/>
      <c r="H3808" s="335" t="s">
        <v>8460</v>
      </c>
      <c r="I3808" s="128">
        <v>50</v>
      </c>
      <c r="J3808" s="128">
        <v>0</v>
      </c>
      <c r="K3808" s="129">
        <f t="shared" si="59"/>
        <v>50</v>
      </c>
      <c r="L3808" s="130" t="s">
        <v>1420</v>
      </c>
    </row>
    <row r="3809" spans="1:12" ht="33.75">
      <c r="A3809" s="263" t="s">
        <v>626</v>
      </c>
      <c r="B3809" s="125" t="str">
        <f>+VLOOKUP(A3809,'[1]LISTA FILTRADO'!$A$2:$B$620,2,FALSE)</f>
        <v>Dirección General De Programación Y Operaciones Del Tesoro</v>
      </c>
      <c r="C3809" s="126">
        <v>42877</v>
      </c>
      <c r="D3809" s="126" t="s">
        <v>8461</v>
      </c>
      <c r="E3809" s="127" t="s">
        <v>6</v>
      </c>
      <c r="F3809" s="127">
        <v>839483</v>
      </c>
      <c r="G3809" s="127"/>
      <c r="H3809" s="335" t="s">
        <v>8462</v>
      </c>
      <c r="I3809" s="128">
        <v>0</v>
      </c>
      <c r="J3809" s="128">
        <v>41410.639999999999</v>
      </c>
      <c r="K3809" s="129">
        <f t="shared" si="59"/>
        <v>41410.639999999999</v>
      </c>
      <c r="L3809" s="130" t="s">
        <v>1420</v>
      </c>
    </row>
    <row r="3810" spans="1:12" ht="33.75">
      <c r="A3810" s="263" t="s">
        <v>626</v>
      </c>
      <c r="B3810" s="125" t="str">
        <f>+VLOOKUP(A3810,'[1]LISTA FILTRADO'!$A$2:$B$620,2,FALSE)</f>
        <v>Dirección General De Programación Y Operaciones Del Tesoro</v>
      </c>
      <c r="C3810" s="126">
        <v>42877</v>
      </c>
      <c r="D3810" s="126" t="s">
        <v>8463</v>
      </c>
      <c r="E3810" s="127" t="s">
        <v>6</v>
      </c>
      <c r="F3810" s="127">
        <v>839475</v>
      </c>
      <c r="G3810" s="127"/>
      <c r="H3810" s="335" t="s">
        <v>8296</v>
      </c>
      <c r="I3810" s="128">
        <v>0</v>
      </c>
      <c r="J3810" s="128">
        <v>5836.97</v>
      </c>
      <c r="K3810" s="129">
        <f t="shared" si="59"/>
        <v>5836.97</v>
      </c>
      <c r="L3810" s="130" t="s">
        <v>1420</v>
      </c>
    </row>
    <row r="3811" spans="1:12" ht="33.75">
      <c r="A3811" s="334" t="s">
        <v>627</v>
      </c>
      <c r="B3811" s="125" t="str">
        <f>+VLOOKUP(A3811,'[1]LISTA FILTRADO'!$A$2:$B$620,2,FALSE)</f>
        <v>Dirección General De Crédito Público</v>
      </c>
      <c r="C3811" s="126">
        <v>42877</v>
      </c>
      <c r="D3811" s="126" t="s">
        <v>8464</v>
      </c>
      <c r="E3811" s="127" t="s">
        <v>11</v>
      </c>
      <c r="F3811" s="127">
        <v>9433</v>
      </c>
      <c r="G3811" s="127"/>
      <c r="H3811" s="335" t="s">
        <v>8465</v>
      </c>
      <c r="I3811" s="128">
        <v>0</v>
      </c>
      <c r="J3811" s="128">
        <v>1492.45</v>
      </c>
      <c r="K3811" s="129">
        <f t="shared" si="59"/>
        <v>1492.45</v>
      </c>
      <c r="L3811" s="130" t="s">
        <v>1420</v>
      </c>
    </row>
    <row r="3812" spans="1:12" ht="33.75">
      <c r="A3812" s="334" t="s">
        <v>626</v>
      </c>
      <c r="B3812" s="125" t="str">
        <f>+VLOOKUP(A3812,'[1]LISTA FILTRADO'!$A$2:$B$620,2,FALSE)</f>
        <v>Dirección General De Programación Y Operaciones Del Tesoro</v>
      </c>
      <c r="C3812" s="126">
        <v>42877</v>
      </c>
      <c r="D3812" s="126" t="s">
        <v>8466</v>
      </c>
      <c r="E3812" s="127" t="s">
        <v>6</v>
      </c>
      <c r="F3812" s="127">
        <v>839486</v>
      </c>
      <c r="G3812" s="127"/>
      <c r="H3812" s="335" t="s">
        <v>8467</v>
      </c>
      <c r="I3812" s="128">
        <v>0</v>
      </c>
      <c r="J3812" s="128">
        <v>154375.19</v>
      </c>
      <c r="K3812" s="129">
        <f t="shared" si="59"/>
        <v>154375.19</v>
      </c>
      <c r="L3812" s="130" t="s">
        <v>1420</v>
      </c>
    </row>
    <row r="3813" spans="1:12" ht="33.75">
      <c r="A3813" s="263" t="s">
        <v>627</v>
      </c>
      <c r="B3813" s="125" t="str">
        <f>+VLOOKUP(A3813,'[1]LISTA FILTRADO'!$A$2:$B$620,2,FALSE)</f>
        <v>Dirección General De Crédito Público</v>
      </c>
      <c r="C3813" s="126">
        <v>42877</v>
      </c>
      <c r="D3813" s="126" t="s">
        <v>8468</v>
      </c>
      <c r="E3813" s="127" t="s">
        <v>6</v>
      </c>
      <c r="F3813" s="127">
        <v>839406</v>
      </c>
      <c r="G3813" s="127"/>
      <c r="H3813" s="335" t="s">
        <v>8469</v>
      </c>
      <c r="I3813" s="128">
        <v>0</v>
      </c>
      <c r="J3813" s="128">
        <v>220000</v>
      </c>
      <c r="K3813" s="129">
        <f t="shared" si="59"/>
        <v>220000</v>
      </c>
      <c r="L3813" s="130" t="s">
        <v>1420</v>
      </c>
    </row>
    <row r="3814" spans="1:12" ht="33.75">
      <c r="A3814" s="263" t="s">
        <v>626</v>
      </c>
      <c r="B3814" s="125" t="str">
        <f>+VLOOKUP(A3814,'[1]LISTA FILTRADO'!$A$2:$B$620,2,FALSE)</f>
        <v>Dirección General De Programación Y Operaciones Del Tesoro</v>
      </c>
      <c r="C3814" s="126">
        <v>42877</v>
      </c>
      <c r="D3814" s="126" t="s">
        <v>8470</v>
      </c>
      <c r="E3814" s="127" t="s">
        <v>6</v>
      </c>
      <c r="F3814" s="127">
        <v>888098</v>
      </c>
      <c r="G3814" s="127"/>
      <c r="H3814" s="335" t="s">
        <v>8471</v>
      </c>
      <c r="I3814" s="128">
        <v>0</v>
      </c>
      <c r="J3814" s="128">
        <v>583674.09</v>
      </c>
      <c r="K3814" s="129">
        <f t="shared" si="59"/>
        <v>583674.09</v>
      </c>
      <c r="L3814" s="130" t="s">
        <v>1420</v>
      </c>
    </row>
    <row r="3815" spans="1:12" ht="22.5">
      <c r="A3815" s="263">
        <v>287</v>
      </c>
      <c r="B3815" s="125" t="str">
        <f>+VLOOKUP(A3815,'[1]LISTA FILTRADO'!$A$2:$B$620,2,FALSE)</f>
        <v>Fondo Nacional De Inversión Productiva Y Social</v>
      </c>
      <c r="C3815" s="126">
        <v>42877</v>
      </c>
      <c r="D3815" s="126" t="s">
        <v>8472</v>
      </c>
      <c r="E3815" s="127" t="s">
        <v>1469</v>
      </c>
      <c r="F3815" s="127">
        <v>13461527</v>
      </c>
      <c r="G3815" s="127"/>
      <c r="H3815" s="335" t="s">
        <v>8473</v>
      </c>
      <c r="I3815" s="128">
        <v>4800</v>
      </c>
      <c r="J3815" s="128">
        <v>0</v>
      </c>
      <c r="K3815" s="129">
        <f t="shared" si="59"/>
        <v>4800</v>
      </c>
      <c r="L3815" s="130" t="s">
        <v>1420</v>
      </c>
    </row>
    <row r="3816" spans="1:12" ht="33.75">
      <c r="A3816" s="263" t="s">
        <v>627</v>
      </c>
      <c r="B3816" s="125" t="str">
        <f>+VLOOKUP(A3816,'[1]LISTA FILTRADO'!$A$2:$B$620,2,FALSE)</f>
        <v>Dirección General De Crédito Público</v>
      </c>
      <c r="C3816" s="126">
        <v>42877</v>
      </c>
      <c r="D3816" s="126" t="s">
        <v>8474</v>
      </c>
      <c r="E3816" s="127" t="s">
        <v>11</v>
      </c>
      <c r="F3816" s="127">
        <v>9433</v>
      </c>
      <c r="G3816" s="127"/>
      <c r="H3816" s="335" t="s">
        <v>8475</v>
      </c>
      <c r="I3816" s="128">
        <v>1492.45</v>
      </c>
      <c r="J3816" s="128">
        <v>0</v>
      </c>
      <c r="K3816" s="129">
        <f t="shared" si="59"/>
        <v>1492.45</v>
      </c>
      <c r="L3816" s="130" t="s">
        <v>1420</v>
      </c>
    </row>
    <row r="3817" spans="1:12" ht="45">
      <c r="A3817" s="263">
        <v>25</v>
      </c>
      <c r="B3817" s="125" t="str">
        <f>+VLOOKUP(A3817,'[1]LISTA FILTRADO'!$A$2:$B$620,2,FALSE)</f>
        <v>Ministerio De La Presidencia</v>
      </c>
      <c r="C3817" s="126">
        <v>42877</v>
      </c>
      <c r="D3817" s="126" t="s">
        <v>8476</v>
      </c>
      <c r="E3817" s="127" t="s">
        <v>15</v>
      </c>
      <c r="F3817" s="127">
        <v>2353</v>
      </c>
      <c r="G3817" s="127"/>
      <c r="H3817" s="335" t="s">
        <v>8477</v>
      </c>
      <c r="I3817" s="128">
        <v>318.83999999999997</v>
      </c>
      <c r="J3817" s="128">
        <v>0</v>
      </c>
      <c r="K3817" s="129">
        <f t="shared" si="59"/>
        <v>318.83999999999997</v>
      </c>
      <c r="L3817" s="130" t="s">
        <v>1420</v>
      </c>
    </row>
    <row r="3818" spans="1:12" ht="45">
      <c r="A3818" s="263" t="s">
        <v>627</v>
      </c>
      <c r="B3818" s="125" t="str">
        <f>+VLOOKUP(A3818,'[1]LISTA FILTRADO'!$A$2:$B$620,2,FALSE)</f>
        <v>Dirección General De Crédito Público</v>
      </c>
      <c r="C3818" s="126">
        <v>42877</v>
      </c>
      <c r="D3818" s="126" t="s">
        <v>8478</v>
      </c>
      <c r="E3818" s="127" t="s">
        <v>11</v>
      </c>
      <c r="F3818" s="127">
        <v>453201</v>
      </c>
      <c r="G3818" s="127"/>
      <c r="H3818" s="335" t="s">
        <v>8479</v>
      </c>
      <c r="I3818" s="128">
        <v>50</v>
      </c>
      <c r="J3818" s="128">
        <v>0</v>
      </c>
      <c r="K3818" s="129">
        <f t="shared" si="59"/>
        <v>50</v>
      </c>
      <c r="L3818" s="130" t="s">
        <v>1420</v>
      </c>
    </row>
    <row r="3819" spans="1:12" ht="33.75">
      <c r="A3819" s="263">
        <v>513</v>
      </c>
      <c r="B3819" s="125" t="str">
        <f>+VLOOKUP(A3819,'[1]LISTA FILTRADO'!$A$2:$B$620,2,FALSE)</f>
        <v>Yacimientos Petrolíferos Fiscales Bolivianos</v>
      </c>
      <c r="C3819" s="126">
        <v>42877</v>
      </c>
      <c r="D3819" s="126" t="s">
        <v>8481</v>
      </c>
      <c r="E3819" s="127" t="s">
        <v>15</v>
      </c>
      <c r="F3819" s="127">
        <v>2351</v>
      </c>
      <c r="G3819" s="127"/>
      <c r="H3819" s="335" t="s">
        <v>8482</v>
      </c>
      <c r="I3819" s="128">
        <v>50</v>
      </c>
      <c r="J3819" s="128">
        <v>0</v>
      </c>
      <c r="K3819" s="129">
        <f t="shared" si="59"/>
        <v>50</v>
      </c>
      <c r="L3819" s="130" t="s">
        <v>1420</v>
      </c>
    </row>
    <row r="3820" spans="1:12" ht="33.75">
      <c r="A3820" s="334" t="s">
        <v>627</v>
      </c>
      <c r="B3820" s="125" t="str">
        <f>+VLOOKUP(A3820,'[1]LISTA FILTRADO'!$A$2:$B$620,2,FALSE)</f>
        <v>Dirección General De Crédito Público</v>
      </c>
      <c r="C3820" s="126">
        <v>42877</v>
      </c>
      <c r="D3820" s="126" t="s">
        <v>8483</v>
      </c>
      <c r="E3820" s="127" t="s">
        <v>11</v>
      </c>
      <c r="F3820" s="127">
        <v>888128</v>
      </c>
      <c r="G3820" s="127"/>
      <c r="H3820" s="335" t="s">
        <v>8484</v>
      </c>
      <c r="I3820" s="128">
        <v>590.22</v>
      </c>
      <c r="J3820" s="128">
        <v>0</v>
      </c>
      <c r="K3820" s="129">
        <f t="shared" si="59"/>
        <v>590.22</v>
      </c>
      <c r="L3820" s="130" t="s">
        <v>1420</v>
      </c>
    </row>
    <row r="3821" spans="1:12" ht="33.75">
      <c r="A3821" s="334" t="s">
        <v>627</v>
      </c>
      <c r="B3821" s="125" t="str">
        <f>+VLOOKUP(A3821,'[1]LISTA FILTRADO'!$A$2:$B$620,2,FALSE)</f>
        <v>Dirección General De Crédito Público</v>
      </c>
      <c r="C3821" s="126">
        <v>42877</v>
      </c>
      <c r="D3821" s="126" t="s">
        <v>8485</v>
      </c>
      <c r="E3821" s="127" t="s">
        <v>11</v>
      </c>
      <c r="F3821" s="127">
        <v>9433</v>
      </c>
      <c r="G3821" s="127"/>
      <c r="H3821" s="335" t="s">
        <v>8486</v>
      </c>
      <c r="I3821" s="128">
        <v>1492.45</v>
      </c>
      <c r="J3821" s="128">
        <v>0</v>
      </c>
      <c r="K3821" s="129">
        <f t="shared" si="59"/>
        <v>1492.45</v>
      </c>
      <c r="L3821" s="130" t="s">
        <v>1420</v>
      </c>
    </row>
    <row r="3822" spans="1:12" ht="33.75">
      <c r="A3822" s="334">
        <v>10</v>
      </c>
      <c r="B3822" s="125" t="str">
        <f>+VLOOKUP(A3822,'[1]LISTA FILTRADO'!$A$2:$B$620,2,FALSE)</f>
        <v>Ministerio De Relaciones Exteriores</v>
      </c>
      <c r="C3822" s="126">
        <v>42878</v>
      </c>
      <c r="D3822" s="126" t="s">
        <v>8487</v>
      </c>
      <c r="E3822" s="127" t="s">
        <v>6</v>
      </c>
      <c r="F3822" s="127">
        <v>453511</v>
      </c>
      <c r="G3822" s="127"/>
      <c r="H3822" s="335" t="s">
        <v>8488</v>
      </c>
      <c r="I3822" s="128">
        <v>0</v>
      </c>
      <c r="J3822" s="128">
        <v>35742.379999999997</v>
      </c>
      <c r="K3822" s="129">
        <f t="shared" si="59"/>
        <v>35742.379999999997</v>
      </c>
      <c r="L3822" s="130" t="s">
        <v>1420</v>
      </c>
    </row>
    <row r="3823" spans="1:12" ht="33.75">
      <c r="A3823" s="334" t="s">
        <v>626</v>
      </c>
      <c r="B3823" s="125" t="str">
        <f>+VLOOKUP(A3823,'[1]LISTA FILTRADO'!$A$2:$B$620,2,FALSE)</f>
        <v>Dirección General De Programación Y Operaciones Del Tesoro</v>
      </c>
      <c r="C3823" s="126">
        <v>42878</v>
      </c>
      <c r="D3823" s="126" t="s">
        <v>8489</v>
      </c>
      <c r="E3823" s="127" t="s">
        <v>6</v>
      </c>
      <c r="F3823" s="127">
        <v>888201</v>
      </c>
      <c r="G3823" s="127"/>
      <c r="H3823" s="335" t="s">
        <v>8490</v>
      </c>
      <c r="I3823" s="128">
        <v>0</v>
      </c>
      <c r="J3823" s="128">
        <v>126000</v>
      </c>
      <c r="K3823" s="129">
        <f t="shared" si="59"/>
        <v>126000</v>
      </c>
      <c r="L3823" s="130" t="s">
        <v>1420</v>
      </c>
    </row>
    <row r="3824" spans="1:12" ht="33.75">
      <c r="A3824" s="334">
        <v>513</v>
      </c>
      <c r="B3824" s="125" t="str">
        <f>+VLOOKUP(A3824,'[1]LISTA FILTRADO'!$A$2:$B$620,2,FALSE)</f>
        <v>Yacimientos Petrolíferos Fiscales Bolivianos</v>
      </c>
      <c r="C3824" s="126">
        <v>42878</v>
      </c>
      <c r="D3824" s="126" t="s">
        <v>8491</v>
      </c>
      <c r="E3824" s="127" t="s">
        <v>15</v>
      </c>
      <c r="F3824" s="127">
        <v>453387</v>
      </c>
      <c r="G3824" s="127"/>
      <c r="H3824" s="335" t="s">
        <v>1360</v>
      </c>
      <c r="I3824" s="128">
        <v>50</v>
      </c>
      <c r="J3824" s="128">
        <v>0</v>
      </c>
      <c r="K3824" s="129">
        <f t="shared" si="59"/>
        <v>50</v>
      </c>
      <c r="L3824" s="130" t="s">
        <v>1420</v>
      </c>
    </row>
    <row r="3825" spans="1:12" ht="45">
      <c r="A3825" s="334">
        <v>15</v>
      </c>
      <c r="B3825" s="125" t="str">
        <f>+VLOOKUP(A3825,'[1]LISTA FILTRADO'!$A$2:$B$620,2,FALSE)</f>
        <v>Ministerio De Gobierno</v>
      </c>
      <c r="C3825" s="126">
        <v>42878</v>
      </c>
      <c r="D3825" s="126" t="s">
        <v>8492</v>
      </c>
      <c r="E3825" s="127" t="s">
        <v>15</v>
      </c>
      <c r="F3825" s="127">
        <v>2355</v>
      </c>
      <c r="G3825" s="127"/>
      <c r="H3825" s="335" t="s">
        <v>8493</v>
      </c>
      <c r="I3825" s="128">
        <v>559.35</v>
      </c>
      <c r="J3825" s="128">
        <v>0</v>
      </c>
      <c r="K3825" s="129">
        <f t="shared" si="59"/>
        <v>559.35</v>
      </c>
      <c r="L3825" s="130" t="s">
        <v>1420</v>
      </c>
    </row>
    <row r="3826" spans="1:12" ht="45">
      <c r="A3826" s="334">
        <v>513</v>
      </c>
      <c r="B3826" s="125" t="str">
        <f>+VLOOKUP(A3826,'[1]LISTA FILTRADO'!$A$2:$B$620,2,FALSE)</f>
        <v>Yacimientos Petrolíferos Fiscales Bolivianos</v>
      </c>
      <c r="C3826" s="126">
        <v>42878</v>
      </c>
      <c r="D3826" s="126" t="s">
        <v>8494</v>
      </c>
      <c r="E3826" s="127" t="s">
        <v>15</v>
      </c>
      <c r="F3826" s="127">
        <v>2359</v>
      </c>
      <c r="G3826" s="127"/>
      <c r="H3826" s="335" t="s">
        <v>8495</v>
      </c>
      <c r="I3826" s="128">
        <v>4495.76</v>
      </c>
      <c r="J3826" s="128">
        <v>0</v>
      </c>
      <c r="K3826" s="129">
        <f t="shared" si="59"/>
        <v>4495.76</v>
      </c>
      <c r="L3826" s="130" t="s">
        <v>1420</v>
      </c>
    </row>
    <row r="3827" spans="1:12" ht="33.75">
      <c r="A3827" s="334">
        <v>291</v>
      </c>
      <c r="B3827" s="125" t="str">
        <f>+VLOOKUP(A3827,'[1]LISTA FILTRADO'!$A$2:$B$620,2,FALSE)</f>
        <v>Administradora Boliviana De Carreteras</v>
      </c>
      <c r="C3827" s="126">
        <v>42878</v>
      </c>
      <c r="D3827" s="126" t="s">
        <v>8496</v>
      </c>
      <c r="E3827" s="127" t="s">
        <v>11</v>
      </c>
      <c r="F3827" s="127">
        <v>454246</v>
      </c>
      <c r="G3827" s="127"/>
      <c r="H3827" s="335" t="s">
        <v>8497</v>
      </c>
      <c r="I3827" s="128">
        <v>50</v>
      </c>
      <c r="J3827" s="128">
        <v>0</v>
      </c>
      <c r="K3827" s="129">
        <f t="shared" si="59"/>
        <v>50</v>
      </c>
      <c r="L3827" s="130" t="s">
        <v>1420</v>
      </c>
    </row>
    <row r="3828" spans="1:12" ht="45">
      <c r="A3828" s="334">
        <v>513</v>
      </c>
      <c r="B3828" s="125" t="str">
        <f>+VLOOKUP(A3828,'[1]LISTA FILTRADO'!$A$2:$B$620,2,FALSE)</f>
        <v>Yacimientos Petrolíferos Fiscales Bolivianos</v>
      </c>
      <c r="C3828" s="126">
        <v>42878</v>
      </c>
      <c r="D3828" s="126" t="s">
        <v>8498</v>
      </c>
      <c r="E3828" s="127" t="s">
        <v>11</v>
      </c>
      <c r="F3828" s="127">
        <v>888140</v>
      </c>
      <c r="G3828" s="127"/>
      <c r="H3828" s="335" t="s">
        <v>8499</v>
      </c>
      <c r="I3828" s="128">
        <v>4786.08</v>
      </c>
      <c r="J3828" s="128">
        <v>0</v>
      </c>
      <c r="K3828" s="129">
        <f t="shared" si="59"/>
        <v>4786.08</v>
      </c>
      <c r="L3828" s="130" t="s">
        <v>1420</v>
      </c>
    </row>
    <row r="3829" spans="1:12" ht="33.75">
      <c r="A3829" s="263" t="s">
        <v>627</v>
      </c>
      <c r="B3829" s="125" t="str">
        <f>+VLOOKUP(A3829,'[1]LISTA FILTRADO'!$A$2:$B$620,2,FALSE)</f>
        <v>Dirección General De Crédito Público</v>
      </c>
      <c r="C3829" s="126">
        <v>42879</v>
      </c>
      <c r="D3829" s="126" t="s">
        <v>8500</v>
      </c>
      <c r="E3829" s="127" t="s">
        <v>6</v>
      </c>
      <c r="F3829" s="127">
        <v>455211</v>
      </c>
      <c r="G3829" s="127"/>
      <c r="H3829" s="335" t="s">
        <v>8501</v>
      </c>
      <c r="I3829" s="128">
        <v>0</v>
      </c>
      <c r="J3829" s="128">
        <v>550427.64</v>
      </c>
      <c r="K3829" s="129">
        <f t="shared" si="59"/>
        <v>550427.64</v>
      </c>
      <c r="L3829" s="130" t="s">
        <v>1420</v>
      </c>
    </row>
    <row r="3830" spans="1:12" ht="33.75">
      <c r="A3830" s="334" t="s">
        <v>627</v>
      </c>
      <c r="B3830" s="125" t="str">
        <f>+VLOOKUP(A3830,'[1]LISTA FILTRADO'!$A$2:$B$620,2,FALSE)</f>
        <v>Dirección General De Crédito Público</v>
      </c>
      <c r="C3830" s="126">
        <v>42879</v>
      </c>
      <c r="D3830" s="126" t="s">
        <v>8502</v>
      </c>
      <c r="E3830" s="127" t="s">
        <v>6</v>
      </c>
      <c r="F3830" s="127">
        <v>455228</v>
      </c>
      <c r="G3830" s="127"/>
      <c r="H3830" s="335" t="s">
        <v>8503</v>
      </c>
      <c r="I3830" s="128">
        <v>0</v>
      </c>
      <c r="J3830" s="128">
        <v>1152385.1599999999</v>
      </c>
      <c r="K3830" s="129">
        <f t="shared" si="59"/>
        <v>1152385.1599999999</v>
      </c>
      <c r="L3830" s="130" t="s">
        <v>1420</v>
      </c>
    </row>
    <row r="3831" spans="1:12" ht="45">
      <c r="A3831" s="263" t="s">
        <v>626</v>
      </c>
      <c r="B3831" s="125" t="str">
        <f>+VLOOKUP(A3831,'[1]LISTA FILTRADO'!$A$2:$B$620,2,FALSE)</f>
        <v>Dirección General De Programación Y Operaciones Del Tesoro</v>
      </c>
      <c r="C3831" s="126">
        <v>42879</v>
      </c>
      <c r="D3831" s="126" t="s">
        <v>8504</v>
      </c>
      <c r="E3831" s="127" t="s">
        <v>6</v>
      </c>
      <c r="F3831" s="127">
        <v>888226</v>
      </c>
      <c r="G3831" s="127"/>
      <c r="H3831" s="335" t="s">
        <v>8505</v>
      </c>
      <c r="I3831" s="128">
        <v>0</v>
      </c>
      <c r="J3831" s="128">
        <v>809699.41</v>
      </c>
      <c r="K3831" s="129">
        <f t="shared" si="59"/>
        <v>809699.41</v>
      </c>
      <c r="L3831" s="130" t="s">
        <v>1420</v>
      </c>
    </row>
    <row r="3832" spans="1:12" ht="45">
      <c r="A3832" s="334">
        <v>513</v>
      </c>
      <c r="B3832" s="125" t="str">
        <f>+VLOOKUP(A3832,'[1]LISTA FILTRADO'!$A$2:$B$620,2,FALSE)</f>
        <v>Yacimientos Petrolíferos Fiscales Bolivianos</v>
      </c>
      <c r="C3832" s="126">
        <v>42879</v>
      </c>
      <c r="D3832" s="126" t="s">
        <v>8506</v>
      </c>
      <c r="E3832" s="127" t="s">
        <v>11</v>
      </c>
      <c r="F3832" s="127">
        <v>888238</v>
      </c>
      <c r="G3832" s="127"/>
      <c r="H3832" s="335" t="s">
        <v>8507</v>
      </c>
      <c r="I3832" s="128">
        <v>6262.9</v>
      </c>
      <c r="J3832" s="128">
        <v>0</v>
      </c>
      <c r="K3832" s="129">
        <f t="shared" si="59"/>
        <v>6262.9</v>
      </c>
      <c r="L3832" s="130" t="s">
        <v>1420</v>
      </c>
    </row>
    <row r="3833" spans="1:12" ht="33.75">
      <c r="A3833" s="334">
        <v>513</v>
      </c>
      <c r="B3833" s="125" t="str">
        <f>+VLOOKUP(A3833,'[1]LISTA FILTRADO'!$A$2:$B$620,2,FALSE)</f>
        <v>Yacimientos Petrolíferos Fiscales Bolivianos</v>
      </c>
      <c r="C3833" s="126">
        <v>42879</v>
      </c>
      <c r="D3833" s="126" t="s">
        <v>8508</v>
      </c>
      <c r="E3833" s="127" t="s">
        <v>15</v>
      </c>
      <c r="F3833" s="127">
        <v>454480</v>
      </c>
      <c r="G3833" s="127"/>
      <c r="H3833" s="335" t="s">
        <v>8509</v>
      </c>
      <c r="I3833" s="128">
        <v>50</v>
      </c>
      <c r="J3833" s="128">
        <v>0</v>
      </c>
      <c r="K3833" s="129">
        <f t="shared" si="59"/>
        <v>50</v>
      </c>
      <c r="L3833" s="130" t="s">
        <v>1420</v>
      </c>
    </row>
    <row r="3834" spans="1:12" ht="33.75">
      <c r="A3834" s="334">
        <v>513</v>
      </c>
      <c r="B3834" s="125" t="str">
        <f>+VLOOKUP(A3834,'[1]LISTA FILTRADO'!$A$2:$B$620,2,FALSE)</f>
        <v>Yacimientos Petrolíferos Fiscales Bolivianos</v>
      </c>
      <c r="C3834" s="126">
        <v>42879</v>
      </c>
      <c r="D3834" s="126" t="s">
        <v>8510</v>
      </c>
      <c r="E3834" s="127" t="s">
        <v>15</v>
      </c>
      <c r="F3834" s="127">
        <v>454483</v>
      </c>
      <c r="G3834" s="127"/>
      <c r="H3834" s="335" t="s">
        <v>8511</v>
      </c>
      <c r="I3834" s="128">
        <v>50</v>
      </c>
      <c r="J3834" s="128">
        <v>0</v>
      </c>
      <c r="K3834" s="129">
        <f t="shared" si="59"/>
        <v>50</v>
      </c>
      <c r="L3834" s="130" t="s">
        <v>1420</v>
      </c>
    </row>
    <row r="3835" spans="1:12" ht="33.75">
      <c r="A3835" s="334">
        <v>513</v>
      </c>
      <c r="B3835" s="125" t="str">
        <f>+VLOOKUP(A3835,'[1]LISTA FILTRADO'!$A$2:$B$620,2,FALSE)</f>
        <v>Yacimientos Petrolíferos Fiscales Bolivianos</v>
      </c>
      <c r="C3835" s="126">
        <v>42879</v>
      </c>
      <c r="D3835" s="126" t="s">
        <v>8512</v>
      </c>
      <c r="E3835" s="127" t="s">
        <v>15</v>
      </c>
      <c r="F3835" s="127">
        <v>2371</v>
      </c>
      <c r="G3835" s="127"/>
      <c r="H3835" s="335" t="s">
        <v>8513</v>
      </c>
      <c r="I3835" s="128">
        <v>279.60000000000002</v>
      </c>
      <c r="J3835" s="128">
        <v>0</v>
      </c>
      <c r="K3835" s="129">
        <f t="shared" si="59"/>
        <v>279.60000000000002</v>
      </c>
      <c r="L3835" s="130" t="s">
        <v>1420</v>
      </c>
    </row>
    <row r="3836" spans="1:12" ht="33.75">
      <c r="A3836" s="334">
        <v>513</v>
      </c>
      <c r="B3836" s="125" t="str">
        <f>+VLOOKUP(A3836,'[1]LISTA FILTRADO'!$A$2:$B$620,2,FALSE)</f>
        <v>Yacimientos Petrolíferos Fiscales Bolivianos</v>
      </c>
      <c r="C3836" s="126">
        <v>42879</v>
      </c>
      <c r="D3836" s="126" t="s">
        <v>8514</v>
      </c>
      <c r="E3836" s="127" t="s">
        <v>15</v>
      </c>
      <c r="F3836" s="127">
        <v>2370</v>
      </c>
      <c r="G3836" s="127"/>
      <c r="H3836" s="335" t="s">
        <v>8515</v>
      </c>
      <c r="I3836" s="128">
        <v>738.47</v>
      </c>
      <c r="J3836" s="128">
        <v>0</v>
      </c>
      <c r="K3836" s="129">
        <f t="shared" si="59"/>
        <v>738.47</v>
      </c>
      <c r="L3836" s="130" t="s">
        <v>1420</v>
      </c>
    </row>
    <row r="3837" spans="1:12" ht="33.75">
      <c r="A3837" s="263">
        <v>513</v>
      </c>
      <c r="B3837" s="125" t="str">
        <f>+VLOOKUP(A3837,'[1]LISTA FILTRADO'!$A$2:$B$620,2,FALSE)</f>
        <v>Yacimientos Petrolíferos Fiscales Bolivianos</v>
      </c>
      <c r="C3837" s="126">
        <v>42879</v>
      </c>
      <c r="D3837" s="126" t="s">
        <v>8516</v>
      </c>
      <c r="E3837" s="127" t="s">
        <v>15</v>
      </c>
      <c r="F3837" s="127">
        <v>2369</v>
      </c>
      <c r="G3837" s="127"/>
      <c r="H3837" s="335" t="s">
        <v>8517</v>
      </c>
      <c r="I3837" s="128">
        <v>276.52</v>
      </c>
      <c r="J3837" s="128">
        <v>0</v>
      </c>
      <c r="K3837" s="129">
        <f t="shared" si="59"/>
        <v>276.52</v>
      </c>
      <c r="L3837" s="130" t="s">
        <v>1420</v>
      </c>
    </row>
    <row r="3838" spans="1:12" ht="33.75">
      <c r="A3838" s="263">
        <v>513</v>
      </c>
      <c r="B3838" s="125" t="str">
        <f>+VLOOKUP(A3838,'[1]LISTA FILTRADO'!$A$2:$B$620,2,FALSE)</f>
        <v>Yacimientos Petrolíferos Fiscales Bolivianos</v>
      </c>
      <c r="C3838" s="126">
        <v>42879</v>
      </c>
      <c r="D3838" s="126" t="s">
        <v>8518</v>
      </c>
      <c r="E3838" s="127" t="s">
        <v>15</v>
      </c>
      <c r="F3838" s="127">
        <v>2372</v>
      </c>
      <c r="G3838" s="127"/>
      <c r="H3838" s="335" t="s">
        <v>8519</v>
      </c>
      <c r="I3838" s="128">
        <v>394.3</v>
      </c>
      <c r="J3838" s="128">
        <v>0</v>
      </c>
      <c r="K3838" s="129">
        <f t="shared" si="59"/>
        <v>394.3</v>
      </c>
      <c r="L3838" s="130" t="s">
        <v>1420</v>
      </c>
    </row>
    <row r="3839" spans="1:12" ht="33.75">
      <c r="A3839" s="263">
        <v>287</v>
      </c>
      <c r="B3839" s="125" t="str">
        <f>+VLOOKUP(A3839,'[1]LISTA FILTRADO'!$A$2:$B$620,2,FALSE)</f>
        <v>Fondo Nacional De Inversión Productiva Y Social</v>
      </c>
      <c r="C3839" s="126">
        <v>42879</v>
      </c>
      <c r="D3839" s="126" t="s">
        <v>8520</v>
      </c>
      <c r="E3839" s="127" t="s">
        <v>11</v>
      </c>
      <c r="F3839" s="127">
        <v>454797</v>
      </c>
      <c r="G3839" s="127"/>
      <c r="H3839" s="335" t="s">
        <v>8521</v>
      </c>
      <c r="I3839" s="128">
        <v>50</v>
      </c>
      <c r="J3839" s="128">
        <v>0</v>
      </c>
      <c r="K3839" s="129">
        <f t="shared" si="59"/>
        <v>50</v>
      </c>
      <c r="L3839" s="130" t="s">
        <v>1420</v>
      </c>
    </row>
    <row r="3840" spans="1:12" ht="22.5">
      <c r="A3840" s="263">
        <v>513</v>
      </c>
      <c r="B3840" s="125" t="str">
        <f>+VLOOKUP(A3840,'[1]LISTA FILTRADO'!$A$2:$B$620,2,FALSE)</f>
        <v>Yacimientos Petrolíferos Fiscales Bolivianos</v>
      </c>
      <c r="C3840" s="126">
        <v>42879</v>
      </c>
      <c r="D3840" s="126" t="s">
        <v>8522</v>
      </c>
      <c r="E3840" s="127" t="s">
        <v>15</v>
      </c>
      <c r="F3840" s="127">
        <v>455214</v>
      </c>
      <c r="G3840" s="127"/>
      <c r="H3840" s="335" t="s">
        <v>5561</v>
      </c>
      <c r="I3840" s="128">
        <v>50</v>
      </c>
      <c r="J3840" s="128">
        <v>0</v>
      </c>
      <c r="K3840" s="129">
        <f t="shared" si="59"/>
        <v>50</v>
      </c>
      <c r="L3840" s="130" t="s">
        <v>1420</v>
      </c>
    </row>
    <row r="3841" spans="1:12" ht="33.75">
      <c r="A3841" s="334">
        <v>513</v>
      </c>
      <c r="B3841" s="125" t="str">
        <f>+VLOOKUP(A3841,'[1]LISTA FILTRADO'!$A$2:$B$620,2,FALSE)</f>
        <v>Yacimientos Petrolíferos Fiscales Bolivianos</v>
      </c>
      <c r="C3841" s="126">
        <v>42879</v>
      </c>
      <c r="D3841" s="126" t="s">
        <v>8523</v>
      </c>
      <c r="E3841" s="127" t="s">
        <v>15</v>
      </c>
      <c r="F3841" s="127">
        <v>455218</v>
      </c>
      <c r="G3841" s="127"/>
      <c r="H3841" s="335" t="s">
        <v>8524</v>
      </c>
      <c r="I3841" s="128">
        <v>50</v>
      </c>
      <c r="J3841" s="128">
        <v>0</v>
      </c>
      <c r="K3841" s="129">
        <f t="shared" si="59"/>
        <v>50</v>
      </c>
      <c r="L3841" s="130" t="s">
        <v>1420</v>
      </c>
    </row>
    <row r="3842" spans="1:12" ht="22.5">
      <c r="A3842" s="263">
        <v>513</v>
      </c>
      <c r="B3842" s="125" t="str">
        <f>+VLOOKUP(A3842,'[1]LISTA FILTRADO'!$A$2:$B$620,2,FALSE)</f>
        <v>Yacimientos Petrolíferos Fiscales Bolivianos</v>
      </c>
      <c r="C3842" s="126">
        <v>42879</v>
      </c>
      <c r="D3842" s="126" t="s">
        <v>8525</v>
      </c>
      <c r="E3842" s="127" t="s">
        <v>15</v>
      </c>
      <c r="F3842" s="127">
        <v>455223</v>
      </c>
      <c r="G3842" s="127"/>
      <c r="H3842" s="335" t="s">
        <v>8526</v>
      </c>
      <c r="I3842" s="128">
        <v>50</v>
      </c>
      <c r="J3842" s="128">
        <v>0</v>
      </c>
      <c r="K3842" s="129">
        <f t="shared" si="59"/>
        <v>50</v>
      </c>
      <c r="L3842" s="130" t="s">
        <v>1420</v>
      </c>
    </row>
    <row r="3843" spans="1:12" ht="33.75">
      <c r="A3843" s="263" t="s">
        <v>627</v>
      </c>
      <c r="B3843" s="125" t="str">
        <f>+VLOOKUP(A3843,'[1]LISTA FILTRADO'!$A$2:$B$620,2,FALSE)</f>
        <v>Dirección General De Crédito Público</v>
      </c>
      <c r="C3843" s="126">
        <v>42880</v>
      </c>
      <c r="D3843" s="126" t="s">
        <v>8527</v>
      </c>
      <c r="E3843" s="127" t="s">
        <v>6</v>
      </c>
      <c r="F3843" s="127">
        <v>841125</v>
      </c>
      <c r="G3843" s="127"/>
      <c r="H3843" s="335" t="s">
        <v>8528</v>
      </c>
      <c r="I3843" s="128">
        <v>0</v>
      </c>
      <c r="J3843" s="128">
        <v>180000</v>
      </c>
      <c r="K3843" s="129">
        <f t="shared" si="59"/>
        <v>180000</v>
      </c>
      <c r="L3843" s="130" t="s">
        <v>1420</v>
      </c>
    </row>
    <row r="3844" spans="1:12" ht="33.75">
      <c r="A3844" s="263">
        <v>30</v>
      </c>
      <c r="B3844" s="125" t="str">
        <f>+VLOOKUP(A3844,'[1]LISTA FILTRADO'!$A$2:$B$620,2,FALSE)</f>
        <v>Ministerio De Justicia</v>
      </c>
      <c r="C3844" s="126">
        <v>42880</v>
      </c>
      <c r="D3844" s="126" t="s">
        <v>8529</v>
      </c>
      <c r="E3844" s="127" t="s">
        <v>6</v>
      </c>
      <c r="F3844" s="127">
        <v>888420</v>
      </c>
      <c r="G3844" s="127"/>
      <c r="H3844" s="335" t="s">
        <v>8530</v>
      </c>
      <c r="I3844" s="128">
        <v>0</v>
      </c>
      <c r="J3844" s="128">
        <v>40</v>
      </c>
      <c r="K3844" s="129">
        <f t="shared" si="59"/>
        <v>40</v>
      </c>
      <c r="L3844" s="130" t="s">
        <v>1420</v>
      </c>
    </row>
    <row r="3845" spans="1:12" ht="33.75">
      <c r="A3845" s="334">
        <v>340</v>
      </c>
      <c r="B3845" s="125" t="str">
        <f>+VLOOKUP(A3845,'[1]LISTA FILTRADO'!$A$2:$B$620,2,FALSE)</f>
        <v>Servicio General De Identificación Personal</v>
      </c>
      <c r="C3845" s="126">
        <v>42880</v>
      </c>
      <c r="D3845" s="126" t="s">
        <v>8531</v>
      </c>
      <c r="E3845" s="127" t="s">
        <v>13</v>
      </c>
      <c r="F3845" s="127">
        <v>888433</v>
      </c>
      <c r="G3845" s="127"/>
      <c r="H3845" s="335" t="s">
        <v>8532</v>
      </c>
      <c r="I3845" s="128">
        <v>21855.96</v>
      </c>
      <c r="J3845" s="128">
        <v>0</v>
      </c>
      <c r="K3845" s="129">
        <f t="shared" si="59"/>
        <v>21855.96</v>
      </c>
      <c r="L3845" s="130" t="s">
        <v>1420</v>
      </c>
    </row>
    <row r="3846" spans="1:12" ht="33.75">
      <c r="A3846" s="263">
        <v>513</v>
      </c>
      <c r="B3846" s="125" t="str">
        <f>+VLOOKUP(A3846,'[1]LISTA FILTRADO'!$A$2:$B$620,2,FALSE)</f>
        <v>Yacimientos Petrolíferos Fiscales Bolivianos</v>
      </c>
      <c r="C3846" s="126">
        <v>42880</v>
      </c>
      <c r="D3846" s="126" t="s">
        <v>8533</v>
      </c>
      <c r="E3846" s="127" t="s">
        <v>15</v>
      </c>
      <c r="F3846" s="127">
        <v>2377</v>
      </c>
      <c r="G3846" s="127"/>
      <c r="H3846" s="335" t="s">
        <v>8534</v>
      </c>
      <c r="I3846" s="128">
        <v>50</v>
      </c>
      <c r="J3846" s="128">
        <v>0</v>
      </c>
      <c r="K3846" s="129">
        <f t="shared" si="59"/>
        <v>50</v>
      </c>
      <c r="L3846" s="130" t="s">
        <v>1420</v>
      </c>
    </row>
    <row r="3847" spans="1:12" ht="33.75">
      <c r="A3847" s="334">
        <v>513</v>
      </c>
      <c r="B3847" s="125" t="str">
        <f>+VLOOKUP(A3847,'[1]LISTA FILTRADO'!$A$2:$B$620,2,FALSE)</f>
        <v>Yacimientos Petrolíferos Fiscales Bolivianos</v>
      </c>
      <c r="C3847" s="126">
        <v>42880</v>
      </c>
      <c r="D3847" s="126" t="s">
        <v>8535</v>
      </c>
      <c r="E3847" s="127" t="s">
        <v>15</v>
      </c>
      <c r="F3847" s="127">
        <v>2393</v>
      </c>
      <c r="G3847" s="127"/>
      <c r="H3847" s="335" t="s">
        <v>8536</v>
      </c>
      <c r="I3847" s="128">
        <v>50</v>
      </c>
      <c r="J3847" s="128">
        <v>0</v>
      </c>
      <c r="K3847" s="129">
        <f t="shared" si="59"/>
        <v>50</v>
      </c>
      <c r="L3847" s="130" t="s">
        <v>1420</v>
      </c>
    </row>
    <row r="3848" spans="1:12" ht="33.75">
      <c r="A3848" s="334">
        <v>513</v>
      </c>
      <c r="B3848" s="125" t="str">
        <f>+VLOOKUP(A3848,'[1]LISTA FILTRADO'!$A$2:$B$620,2,FALSE)</f>
        <v>Yacimientos Petrolíferos Fiscales Bolivianos</v>
      </c>
      <c r="C3848" s="126">
        <v>42880</v>
      </c>
      <c r="D3848" s="126" t="s">
        <v>8537</v>
      </c>
      <c r="E3848" s="127" t="s">
        <v>15</v>
      </c>
      <c r="F3848" s="127">
        <v>2396</v>
      </c>
      <c r="G3848" s="127"/>
      <c r="H3848" s="335" t="s">
        <v>8538</v>
      </c>
      <c r="I3848" s="128">
        <v>50</v>
      </c>
      <c r="J3848" s="128">
        <v>0</v>
      </c>
      <c r="K3848" s="129">
        <f t="shared" si="59"/>
        <v>50</v>
      </c>
      <c r="L3848" s="130" t="s">
        <v>1420</v>
      </c>
    </row>
    <row r="3849" spans="1:12" ht="45">
      <c r="A3849" s="334">
        <v>25</v>
      </c>
      <c r="B3849" s="125" t="str">
        <f>+VLOOKUP(A3849,'[1]LISTA FILTRADO'!$A$2:$B$620,2,FALSE)</f>
        <v>Ministerio De La Presidencia</v>
      </c>
      <c r="C3849" s="126">
        <v>42880</v>
      </c>
      <c r="D3849" s="126" t="s">
        <v>8539</v>
      </c>
      <c r="E3849" s="127" t="s">
        <v>15</v>
      </c>
      <c r="F3849" s="127">
        <v>2373</v>
      </c>
      <c r="G3849" s="127"/>
      <c r="H3849" s="335" t="s">
        <v>8540</v>
      </c>
      <c r="I3849" s="128">
        <v>432.03</v>
      </c>
      <c r="J3849" s="128">
        <v>0</v>
      </c>
      <c r="K3849" s="129">
        <f t="shared" ref="K3849:K3912" si="60">+I3849+J3849</f>
        <v>432.03</v>
      </c>
      <c r="L3849" s="130" t="s">
        <v>1420</v>
      </c>
    </row>
    <row r="3850" spans="1:12" ht="45">
      <c r="A3850" s="334">
        <v>513</v>
      </c>
      <c r="B3850" s="125" t="str">
        <f>+VLOOKUP(A3850,'[1]LISTA FILTRADO'!$A$2:$B$620,2,FALSE)</f>
        <v>Yacimientos Petrolíferos Fiscales Bolivianos</v>
      </c>
      <c r="C3850" s="126">
        <v>42880</v>
      </c>
      <c r="D3850" s="126" t="s">
        <v>8541</v>
      </c>
      <c r="E3850" s="127" t="s">
        <v>15</v>
      </c>
      <c r="F3850" s="127">
        <v>2374</v>
      </c>
      <c r="G3850" s="127"/>
      <c r="H3850" s="335" t="s">
        <v>8542</v>
      </c>
      <c r="I3850" s="128">
        <v>5447.45</v>
      </c>
      <c r="J3850" s="128">
        <v>0</v>
      </c>
      <c r="K3850" s="129">
        <f t="shared" si="60"/>
        <v>5447.45</v>
      </c>
      <c r="L3850" s="130" t="s">
        <v>1420</v>
      </c>
    </row>
    <row r="3851" spans="1:12" ht="22.5">
      <c r="A3851" s="334">
        <v>513</v>
      </c>
      <c r="B3851" s="125" t="str">
        <f>+VLOOKUP(A3851,'[1]LISTA FILTRADO'!$A$2:$B$620,2,FALSE)</f>
        <v>Yacimientos Petrolíferos Fiscales Bolivianos</v>
      </c>
      <c r="C3851" s="126">
        <v>42880</v>
      </c>
      <c r="D3851" s="126" t="s">
        <v>8543</v>
      </c>
      <c r="E3851" s="127" t="s">
        <v>15</v>
      </c>
      <c r="F3851" s="127">
        <v>456467</v>
      </c>
      <c r="G3851" s="127"/>
      <c r="H3851" s="335" t="s">
        <v>8456</v>
      </c>
      <c r="I3851" s="128">
        <v>50</v>
      </c>
      <c r="J3851" s="128">
        <v>0</v>
      </c>
      <c r="K3851" s="129">
        <f t="shared" si="60"/>
        <v>50</v>
      </c>
      <c r="L3851" s="130" t="s">
        <v>1420</v>
      </c>
    </row>
    <row r="3852" spans="1:12" ht="33.75">
      <c r="A3852" s="334" t="s">
        <v>626</v>
      </c>
      <c r="B3852" s="125" t="str">
        <f>+VLOOKUP(A3852,'[1]LISTA FILTRADO'!$A$2:$B$620,2,FALSE)</f>
        <v>Dirección General De Programación Y Operaciones Del Tesoro</v>
      </c>
      <c r="C3852" s="126">
        <v>42881</v>
      </c>
      <c r="D3852" s="126" t="s">
        <v>8544</v>
      </c>
      <c r="E3852" s="127" t="s">
        <v>1469</v>
      </c>
      <c r="F3852" s="127">
        <v>13613763</v>
      </c>
      <c r="G3852" s="127"/>
      <c r="H3852" s="335" t="s">
        <v>8545</v>
      </c>
      <c r="I3852" s="128">
        <v>0</v>
      </c>
      <c r="J3852" s="128">
        <v>48928.57</v>
      </c>
      <c r="K3852" s="129">
        <f t="shared" si="60"/>
        <v>48928.57</v>
      </c>
      <c r="L3852" s="130" t="s">
        <v>1420</v>
      </c>
    </row>
    <row r="3853" spans="1:12" ht="22.5">
      <c r="A3853" s="263" t="s">
        <v>627</v>
      </c>
      <c r="B3853" s="125" t="str">
        <f>+VLOOKUP(A3853,'[1]LISTA FILTRADO'!$A$2:$B$620,2,FALSE)</f>
        <v>Dirección General De Crédito Público</v>
      </c>
      <c r="C3853" s="126">
        <v>42881</v>
      </c>
      <c r="D3853" s="126" t="s">
        <v>8546</v>
      </c>
      <c r="E3853" s="127" t="s">
        <v>1469</v>
      </c>
      <c r="F3853" s="127">
        <v>13613511</v>
      </c>
      <c r="G3853" s="127"/>
      <c r="H3853" s="335" t="s">
        <v>8547</v>
      </c>
      <c r="I3853" s="128">
        <v>0</v>
      </c>
      <c r="J3853" s="128">
        <v>291040.92</v>
      </c>
      <c r="K3853" s="129">
        <f t="shared" si="60"/>
        <v>291040.92</v>
      </c>
      <c r="L3853" s="130" t="s">
        <v>1420</v>
      </c>
    </row>
    <row r="3854" spans="1:12" ht="33.75">
      <c r="A3854" s="334" t="s">
        <v>633</v>
      </c>
      <c r="B3854" s="125" t="str">
        <f>+VLOOKUP(A3854,'[1]LISTA FILTRADO'!$A$2:$B$620,2,FALSE)</f>
        <v>Acreedores</v>
      </c>
      <c r="C3854" s="126">
        <v>42881</v>
      </c>
      <c r="D3854" s="126" t="s">
        <v>8548</v>
      </c>
      <c r="E3854" s="127" t="s">
        <v>1469</v>
      </c>
      <c r="F3854" s="127">
        <v>13613507</v>
      </c>
      <c r="G3854" s="127"/>
      <c r="H3854" s="335" t="s">
        <v>8549</v>
      </c>
      <c r="I3854" s="128">
        <v>0</v>
      </c>
      <c r="J3854" s="128">
        <v>133772.87</v>
      </c>
      <c r="K3854" s="129">
        <f t="shared" si="60"/>
        <v>133772.87</v>
      </c>
      <c r="L3854" s="130" t="s">
        <v>1420</v>
      </c>
    </row>
    <row r="3855" spans="1:12" ht="33.75">
      <c r="A3855" s="334" t="s">
        <v>633</v>
      </c>
      <c r="B3855" s="125" t="str">
        <f>+VLOOKUP(A3855,'[1]LISTA FILTRADO'!$A$2:$B$620,2,FALSE)</f>
        <v>Acreedores</v>
      </c>
      <c r="C3855" s="126">
        <v>42881</v>
      </c>
      <c r="D3855" s="126" t="s">
        <v>8550</v>
      </c>
      <c r="E3855" s="127" t="s">
        <v>1469</v>
      </c>
      <c r="F3855" s="127">
        <v>13613502</v>
      </c>
      <c r="G3855" s="127"/>
      <c r="H3855" s="335" t="s">
        <v>8551</v>
      </c>
      <c r="I3855" s="128">
        <v>0</v>
      </c>
      <c r="J3855" s="128">
        <v>94041.27</v>
      </c>
      <c r="K3855" s="129">
        <f t="shared" si="60"/>
        <v>94041.27</v>
      </c>
      <c r="L3855" s="130" t="s">
        <v>1420</v>
      </c>
    </row>
    <row r="3856" spans="1:12" ht="33.75">
      <c r="A3856" s="334" t="s">
        <v>626</v>
      </c>
      <c r="B3856" s="125" t="str">
        <f>+VLOOKUP(A3856,'[1]LISTA FILTRADO'!$A$2:$B$620,2,FALSE)</f>
        <v>Dirección General De Programación Y Operaciones Del Tesoro</v>
      </c>
      <c r="C3856" s="126">
        <v>42881</v>
      </c>
      <c r="D3856" s="126" t="s">
        <v>8552</v>
      </c>
      <c r="E3856" s="127" t="s">
        <v>1469</v>
      </c>
      <c r="F3856" s="127">
        <v>13613501</v>
      </c>
      <c r="G3856" s="127"/>
      <c r="H3856" s="335" t="s">
        <v>8553</v>
      </c>
      <c r="I3856" s="128">
        <v>0</v>
      </c>
      <c r="J3856" s="128">
        <v>12325.65</v>
      </c>
      <c r="K3856" s="129">
        <f t="shared" si="60"/>
        <v>12325.65</v>
      </c>
      <c r="L3856" s="130" t="s">
        <v>1420</v>
      </c>
    </row>
    <row r="3857" spans="1:12" ht="33.75">
      <c r="A3857" s="334" t="s">
        <v>626</v>
      </c>
      <c r="B3857" s="125" t="str">
        <f>+VLOOKUP(A3857,'[1]LISTA FILTRADO'!$A$2:$B$620,2,FALSE)</f>
        <v>Dirección General De Programación Y Operaciones Del Tesoro</v>
      </c>
      <c r="C3857" s="126">
        <v>42881</v>
      </c>
      <c r="D3857" s="126" t="s">
        <v>8554</v>
      </c>
      <c r="E3857" s="127" t="s">
        <v>1469</v>
      </c>
      <c r="F3857" s="127">
        <v>13613497</v>
      </c>
      <c r="G3857" s="127"/>
      <c r="H3857" s="335" t="s">
        <v>8555</v>
      </c>
      <c r="I3857" s="128">
        <v>0</v>
      </c>
      <c r="J3857" s="128">
        <v>1547.41</v>
      </c>
      <c r="K3857" s="129">
        <f t="shared" si="60"/>
        <v>1547.41</v>
      </c>
      <c r="L3857" s="130" t="s">
        <v>1420</v>
      </c>
    </row>
    <row r="3858" spans="1:12" ht="33.75">
      <c r="A3858" s="334">
        <v>86</v>
      </c>
      <c r="B3858" s="125" t="str">
        <f>+VLOOKUP(A3858,'[1]LISTA FILTRADO'!$A$2:$B$620,2,FALSE)</f>
        <v>Ministerio De Medio Ambiente Y Agua</v>
      </c>
      <c r="C3858" s="126">
        <v>42881</v>
      </c>
      <c r="D3858" s="126" t="s">
        <v>8556</v>
      </c>
      <c r="E3858" s="127" t="s">
        <v>6</v>
      </c>
      <c r="F3858" s="127">
        <v>888604</v>
      </c>
      <c r="G3858" s="127"/>
      <c r="H3858" s="335" t="s">
        <v>8557</v>
      </c>
      <c r="I3858" s="128">
        <v>0</v>
      </c>
      <c r="J3858" s="128">
        <v>80000</v>
      </c>
      <c r="K3858" s="129">
        <f t="shared" si="60"/>
        <v>80000</v>
      </c>
      <c r="L3858" s="130" t="s">
        <v>1420</v>
      </c>
    </row>
    <row r="3859" spans="1:12" ht="45">
      <c r="A3859" s="334" t="s">
        <v>627</v>
      </c>
      <c r="B3859" s="125" t="str">
        <f>+VLOOKUP(A3859,'[1]LISTA FILTRADO'!$A$2:$B$620,2,FALSE)</f>
        <v>Dirección General De Crédito Público</v>
      </c>
      <c r="C3859" s="126">
        <v>42881</v>
      </c>
      <c r="D3859" s="126" t="s">
        <v>8558</v>
      </c>
      <c r="E3859" s="127" t="s">
        <v>11</v>
      </c>
      <c r="F3859" s="127">
        <v>888596</v>
      </c>
      <c r="G3859" s="127"/>
      <c r="H3859" s="335" t="s">
        <v>8559</v>
      </c>
      <c r="I3859" s="128">
        <v>504.82</v>
      </c>
      <c r="J3859" s="128">
        <v>0</v>
      </c>
      <c r="K3859" s="129">
        <f t="shared" si="60"/>
        <v>504.82</v>
      </c>
      <c r="L3859" s="130" t="s">
        <v>1420</v>
      </c>
    </row>
    <row r="3860" spans="1:12" ht="45">
      <c r="A3860" s="334" t="s">
        <v>627</v>
      </c>
      <c r="B3860" s="125" t="str">
        <f>+VLOOKUP(A3860,'[1]LISTA FILTRADO'!$A$2:$B$620,2,FALSE)</f>
        <v>Dirección General De Crédito Público</v>
      </c>
      <c r="C3860" s="126">
        <v>42881</v>
      </c>
      <c r="D3860" s="126" t="s">
        <v>8560</v>
      </c>
      <c r="E3860" s="127" t="s">
        <v>11</v>
      </c>
      <c r="F3860" s="127">
        <v>888599</v>
      </c>
      <c r="G3860" s="127"/>
      <c r="H3860" s="335" t="s">
        <v>8561</v>
      </c>
      <c r="I3860" s="128">
        <v>705.82</v>
      </c>
      <c r="J3860" s="128">
        <v>0</v>
      </c>
      <c r="K3860" s="129">
        <f t="shared" si="60"/>
        <v>705.82</v>
      </c>
      <c r="L3860" s="130" t="s">
        <v>1420</v>
      </c>
    </row>
    <row r="3861" spans="1:12" ht="45">
      <c r="A3861" s="334">
        <v>513</v>
      </c>
      <c r="B3861" s="125" t="str">
        <f>+VLOOKUP(A3861,'[1]LISTA FILTRADO'!$A$2:$B$620,2,FALSE)</f>
        <v>Yacimientos Petrolíferos Fiscales Bolivianos</v>
      </c>
      <c r="C3861" s="126">
        <v>42881</v>
      </c>
      <c r="D3861" s="126" t="s">
        <v>8562</v>
      </c>
      <c r="E3861" s="127" t="s">
        <v>11</v>
      </c>
      <c r="F3861" s="127">
        <v>888608</v>
      </c>
      <c r="G3861" s="127"/>
      <c r="H3861" s="335" t="s">
        <v>8563</v>
      </c>
      <c r="I3861" s="128">
        <v>31048.62</v>
      </c>
      <c r="J3861" s="128">
        <v>0</v>
      </c>
      <c r="K3861" s="129">
        <f t="shared" si="60"/>
        <v>31048.62</v>
      </c>
      <c r="L3861" s="130" t="s">
        <v>1420</v>
      </c>
    </row>
    <row r="3862" spans="1:12" ht="22.5">
      <c r="A3862" s="263">
        <v>513</v>
      </c>
      <c r="B3862" s="125" t="str">
        <f>+VLOOKUP(A3862,'[1]LISTA FILTRADO'!$A$2:$B$620,2,FALSE)</f>
        <v>Yacimientos Petrolíferos Fiscales Bolivianos</v>
      </c>
      <c r="C3862" s="126">
        <v>42881</v>
      </c>
      <c r="D3862" s="126" t="s">
        <v>8564</v>
      </c>
      <c r="E3862" s="127" t="s">
        <v>15</v>
      </c>
      <c r="F3862" s="127">
        <v>456797</v>
      </c>
      <c r="G3862" s="127"/>
      <c r="H3862" s="335" t="s">
        <v>8565</v>
      </c>
      <c r="I3862" s="128">
        <v>50</v>
      </c>
      <c r="J3862" s="128">
        <v>0</v>
      </c>
      <c r="K3862" s="129">
        <f t="shared" si="60"/>
        <v>50</v>
      </c>
      <c r="L3862" s="130" t="s">
        <v>1420</v>
      </c>
    </row>
    <row r="3863" spans="1:12" ht="33.75">
      <c r="A3863" s="334">
        <v>513</v>
      </c>
      <c r="B3863" s="125" t="str">
        <f>+VLOOKUP(A3863,'[1]LISTA FILTRADO'!$A$2:$B$620,2,FALSE)</f>
        <v>Yacimientos Petrolíferos Fiscales Bolivianos</v>
      </c>
      <c r="C3863" s="126">
        <v>42881</v>
      </c>
      <c r="D3863" s="126" t="s">
        <v>8566</v>
      </c>
      <c r="E3863" s="127" t="s">
        <v>15</v>
      </c>
      <c r="F3863" s="127">
        <v>456813</v>
      </c>
      <c r="G3863" s="127"/>
      <c r="H3863" s="335" t="s">
        <v>8567</v>
      </c>
      <c r="I3863" s="128">
        <v>50</v>
      </c>
      <c r="J3863" s="128">
        <v>0</v>
      </c>
      <c r="K3863" s="129">
        <f t="shared" si="60"/>
        <v>50</v>
      </c>
      <c r="L3863" s="130" t="s">
        <v>1420</v>
      </c>
    </row>
    <row r="3864" spans="1:12" ht="45">
      <c r="A3864" s="334" t="s">
        <v>627</v>
      </c>
      <c r="B3864" s="125" t="str">
        <f>+VLOOKUP(A3864,'[1]LISTA FILTRADO'!$A$2:$B$620,2,FALSE)</f>
        <v>Dirección General De Crédito Público</v>
      </c>
      <c r="C3864" s="126">
        <v>42881</v>
      </c>
      <c r="D3864" s="126" t="s">
        <v>8568</v>
      </c>
      <c r="E3864" s="127" t="s">
        <v>15</v>
      </c>
      <c r="F3864" s="127">
        <v>2398</v>
      </c>
      <c r="G3864" s="127"/>
      <c r="H3864" s="335" t="s">
        <v>8569</v>
      </c>
      <c r="I3864" s="128">
        <v>288.38</v>
      </c>
      <c r="J3864" s="128">
        <v>0</v>
      </c>
      <c r="K3864" s="129">
        <f t="shared" si="60"/>
        <v>288.38</v>
      </c>
      <c r="L3864" s="130" t="s">
        <v>1420</v>
      </c>
    </row>
    <row r="3865" spans="1:12" ht="33.75">
      <c r="A3865" s="334">
        <v>287</v>
      </c>
      <c r="B3865" s="125" t="str">
        <f>+VLOOKUP(A3865,'[1]LISTA FILTRADO'!$A$2:$B$620,2,FALSE)</f>
        <v>Fondo Nacional De Inversión Productiva Y Social</v>
      </c>
      <c r="C3865" s="126">
        <v>42881</v>
      </c>
      <c r="D3865" s="126" t="s">
        <v>8570</v>
      </c>
      <c r="E3865" s="127" t="s">
        <v>11</v>
      </c>
      <c r="F3865" s="127">
        <v>457426</v>
      </c>
      <c r="G3865" s="127"/>
      <c r="H3865" s="335" t="s">
        <v>8571</v>
      </c>
      <c r="I3865" s="128">
        <v>50</v>
      </c>
      <c r="J3865" s="128">
        <v>0</v>
      </c>
      <c r="K3865" s="129">
        <f t="shared" si="60"/>
        <v>50</v>
      </c>
      <c r="L3865" s="130" t="s">
        <v>1420</v>
      </c>
    </row>
    <row r="3866" spans="1:12" ht="33.75">
      <c r="A3866" s="334">
        <v>287</v>
      </c>
      <c r="B3866" s="125" t="str">
        <f>+VLOOKUP(A3866,'[1]LISTA FILTRADO'!$A$2:$B$620,2,FALSE)</f>
        <v>Fondo Nacional De Inversión Productiva Y Social</v>
      </c>
      <c r="C3866" s="126">
        <v>42881</v>
      </c>
      <c r="D3866" s="126" t="s">
        <v>8572</v>
      </c>
      <c r="E3866" s="127" t="s">
        <v>11</v>
      </c>
      <c r="F3866" s="127">
        <v>457427</v>
      </c>
      <c r="G3866" s="127"/>
      <c r="H3866" s="335" t="s">
        <v>8573</v>
      </c>
      <c r="I3866" s="128">
        <v>50</v>
      </c>
      <c r="J3866" s="128">
        <v>0</v>
      </c>
      <c r="K3866" s="129">
        <f t="shared" si="60"/>
        <v>50</v>
      </c>
      <c r="L3866" s="130" t="s">
        <v>1420</v>
      </c>
    </row>
    <row r="3867" spans="1:12" ht="33.75">
      <c r="A3867" s="263">
        <v>513</v>
      </c>
      <c r="B3867" s="125" t="str">
        <f>+VLOOKUP(A3867,'[1]LISTA FILTRADO'!$A$2:$B$620,2,FALSE)</f>
        <v>Yacimientos Petrolíferos Fiscales Bolivianos</v>
      </c>
      <c r="C3867" s="126">
        <v>42881</v>
      </c>
      <c r="D3867" s="126" t="s">
        <v>8574</v>
      </c>
      <c r="E3867" s="127" t="s">
        <v>1469</v>
      </c>
      <c r="F3867" s="127">
        <v>13608240</v>
      </c>
      <c r="G3867" s="127"/>
      <c r="H3867" s="335" t="s">
        <v>8575</v>
      </c>
      <c r="I3867" s="128">
        <v>99159.2</v>
      </c>
      <c r="J3867" s="128">
        <v>0</v>
      </c>
      <c r="K3867" s="129">
        <f t="shared" si="60"/>
        <v>99159.2</v>
      </c>
      <c r="L3867" s="130" t="s">
        <v>1420</v>
      </c>
    </row>
    <row r="3868" spans="1:12" ht="33.75">
      <c r="A3868" s="334">
        <v>513</v>
      </c>
      <c r="B3868" s="125" t="str">
        <f>+VLOOKUP(A3868,'[1]LISTA FILTRADO'!$A$2:$B$620,2,FALSE)</f>
        <v>Yacimientos Petrolíferos Fiscales Bolivianos</v>
      </c>
      <c r="C3868" s="126">
        <v>42881</v>
      </c>
      <c r="D3868" s="126" t="s">
        <v>8576</v>
      </c>
      <c r="E3868" s="127" t="s">
        <v>1469</v>
      </c>
      <c r="F3868" s="127">
        <v>13608243</v>
      </c>
      <c r="G3868" s="127"/>
      <c r="H3868" s="335" t="s">
        <v>8577</v>
      </c>
      <c r="I3868" s="128">
        <v>24787.7</v>
      </c>
      <c r="J3868" s="128">
        <v>0</v>
      </c>
      <c r="K3868" s="129">
        <f t="shared" si="60"/>
        <v>24787.7</v>
      </c>
      <c r="L3868" s="130" t="s">
        <v>1420</v>
      </c>
    </row>
    <row r="3869" spans="1:12" ht="33.75">
      <c r="A3869" s="334">
        <v>513</v>
      </c>
      <c r="B3869" s="125" t="str">
        <f>+VLOOKUP(A3869,'[1]LISTA FILTRADO'!$A$2:$B$620,2,FALSE)</f>
        <v>Yacimientos Petrolíferos Fiscales Bolivianos</v>
      </c>
      <c r="C3869" s="126">
        <v>42881</v>
      </c>
      <c r="D3869" s="126" t="s">
        <v>8578</v>
      </c>
      <c r="E3869" s="127" t="s">
        <v>1469</v>
      </c>
      <c r="F3869" s="127">
        <v>13608236</v>
      </c>
      <c r="G3869" s="127"/>
      <c r="H3869" s="335" t="s">
        <v>8579</v>
      </c>
      <c r="I3869" s="128">
        <v>14083</v>
      </c>
      <c r="J3869" s="128">
        <v>0</v>
      </c>
      <c r="K3869" s="129">
        <f t="shared" si="60"/>
        <v>14083</v>
      </c>
      <c r="L3869" s="130" t="s">
        <v>1420</v>
      </c>
    </row>
    <row r="3870" spans="1:12" ht="33.75">
      <c r="A3870" s="263">
        <v>513</v>
      </c>
      <c r="B3870" s="125" t="str">
        <f>+VLOOKUP(A3870,'[1]LISTA FILTRADO'!$A$2:$B$620,2,FALSE)</f>
        <v>Yacimientos Petrolíferos Fiscales Bolivianos</v>
      </c>
      <c r="C3870" s="126">
        <v>42881</v>
      </c>
      <c r="D3870" s="126" t="s">
        <v>8580</v>
      </c>
      <c r="E3870" s="127" t="s">
        <v>1469</v>
      </c>
      <c r="F3870" s="127">
        <v>13608179</v>
      </c>
      <c r="G3870" s="127"/>
      <c r="H3870" s="335" t="s">
        <v>8579</v>
      </c>
      <c r="I3870" s="128">
        <v>7.8</v>
      </c>
      <c r="J3870" s="128">
        <v>0</v>
      </c>
      <c r="K3870" s="129">
        <f t="shared" si="60"/>
        <v>7.8</v>
      </c>
      <c r="L3870" s="130" t="s">
        <v>1420</v>
      </c>
    </row>
    <row r="3871" spans="1:12" ht="33.75">
      <c r="A3871" s="263">
        <v>513</v>
      </c>
      <c r="B3871" s="125" t="str">
        <f>+VLOOKUP(A3871,'[1]LISTA FILTRADO'!$A$2:$B$620,2,FALSE)</f>
        <v>Yacimientos Petrolíferos Fiscales Bolivianos</v>
      </c>
      <c r="C3871" s="126">
        <v>42881</v>
      </c>
      <c r="D3871" s="126" t="s">
        <v>8581</v>
      </c>
      <c r="E3871" s="127" t="s">
        <v>1469</v>
      </c>
      <c r="F3871" s="127">
        <v>13609937</v>
      </c>
      <c r="G3871" s="127"/>
      <c r="H3871" s="335" t="s">
        <v>8582</v>
      </c>
      <c r="I3871" s="128">
        <v>242897.51</v>
      </c>
      <c r="J3871" s="128">
        <v>0</v>
      </c>
      <c r="K3871" s="129">
        <f t="shared" si="60"/>
        <v>242897.51</v>
      </c>
      <c r="L3871" s="130" t="s">
        <v>1420</v>
      </c>
    </row>
    <row r="3872" spans="1:12" ht="33.75">
      <c r="A3872" s="263">
        <v>513</v>
      </c>
      <c r="B3872" s="125" t="str">
        <f>+VLOOKUP(A3872,'[1]LISTA FILTRADO'!$A$2:$B$620,2,FALSE)</f>
        <v>Yacimientos Petrolíferos Fiscales Bolivianos</v>
      </c>
      <c r="C3872" s="126">
        <v>42881</v>
      </c>
      <c r="D3872" s="126" t="s">
        <v>8583</v>
      </c>
      <c r="E3872" s="127" t="s">
        <v>1469</v>
      </c>
      <c r="F3872" s="127">
        <v>13609938</v>
      </c>
      <c r="G3872" s="127"/>
      <c r="H3872" s="335" t="s">
        <v>8584</v>
      </c>
      <c r="I3872" s="128">
        <v>38497.800000000003</v>
      </c>
      <c r="J3872" s="128">
        <v>0</v>
      </c>
      <c r="K3872" s="129">
        <f t="shared" si="60"/>
        <v>38497.800000000003</v>
      </c>
      <c r="L3872" s="130" t="s">
        <v>1420</v>
      </c>
    </row>
    <row r="3873" spans="1:12" ht="33.75">
      <c r="A3873" s="334">
        <v>513</v>
      </c>
      <c r="B3873" s="125" t="str">
        <f>+VLOOKUP(A3873,'[1]LISTA FILTRADO'!$A$2:$B$620,2,FALSE)</f>
        <v>Yacimientos Petrolíferos Fiscales Bolivianos</v>
      </c>
      <c r="C3873" s="126">
        <v>42881</v>
      </c>
      <c r="D3873" s="126" t="s">
        <v>8585</v>
      </c>
      <c r="E3873" s="127" t="s">
        <v>1469</v>
      </c>
      <c r="F3873" s="127">
        <v>13609939</v>
      </c>
      <c r="G3873" s="127"/>
      <c r="H3873" s="335" t="s">
        <v>8586</v>
      </c>
      <c r="I3873" s="128">
        <v>5634.9</v>
      </c>
      <c r="J3873" s="128">
        <v>0</v>
      </c>
      <c r="K3873" s="129">
        <f t="shared" si="60"/>
        <v>5634.9</v>
      </c>
      <c r="L3873" s="130" t="s">
        <v>1420</v>
      </c>
    </row>
    <row r="3874" spans="1:12" ht="33.75">
      <c r="A3874" s="334">
        <v>513</v>
      </c>
      <c r="B3874" s="125" t="str">
        <f>+VLOOKUP(A3874,'[1]LISTA FILTRADO'!$A$2:$B$620,2,FALSE)</f>
        <v>Yacimientos Petrolíferos Fiscales Bolivianos</v>
      </c>
      <c r="C3874" s="126">
        <v>42881</v>
      </c>
      <c r="D3874" s="126" t="s">
        <v>8587</v>
      </c>
      <c r="E3874" s="127" t="s">
        <v>1469</v>
      </c>
      <c r="F3874" s="127">
        <v>13609940</v>
      </c>
      <c r="G3874" s="127"/>
      <c r="H3874" s="335" t="s">
        <v>8588</v>
      </c>
      <c r="I3874" s="128">
        <v>35207.800000000003</v>
      </c>
      <c r="J3874" s="128">
        <v>0</v>
      </c>
      <c r="K3874" s="129">
        <f t="shared" si="60"/>
        <v>35207.800000000003</v>
      </c>
      <c r="L3874" s="130" t="s">
        <v>1420</v>
      </c>
    </row>
    <row r="3875" spans="1:12" ht="33.75">
      <c r="A3875" s="263">
        <v>513</v>
      </c>
      <c r="B3875" s="125" t="str">
        <f>+VLOOKUP(A3875,'[1]LISTA FILTRADO'!$A$2:$B$620,2,FALSE)</f>
        <v>Yacimientos Petrolíferos Fiscales Bolivianos</v>
      </c>
      <c r="C3875" s="126">
        <v>42881</v>
      </c>
      <c r="D3875" s="126" t="s">
        <v>8589</v>
      </c>
      <c r="E3875" s="127" t="s">
        <v>1469</v>
      </c>
      <c r="F3875" s="127">
        <v>13609942</v>
      </c>
      <c r="G3875" s="127"/>
      <c r="H3875" s="335" t="s">
        <v>8590</v>
      </c>
      <c r="I3875" s="128">
        <v>1413.4</v>
      </c>
      <c r="J3875" s="128">
        <v>0</v>
      </c>
      <c r="K3875" s="129">
        <f t="shared" si="60"/>
        <v>1413.4</v>
      </c>
      <c r="L3875" s="130" t="s">
        <v>1420</v>
      </c>
    </row>
    <row r="3876" spans="1:12" ht="33.75">
      <c r="A3876" s="263">
        <v>513</v>
      </c>
      <c r="B3876" s="125" t="str">
        <f>+VLOOKUP(A3876,'[1]LISTA FILTRADO'!$A$2:$B$620,2,FALSE)</f>
        <v>Yacimientos Petrolíferos Fiscales Bolivianos</v>
      </c>
      <c r="C3876" s="126">
        <v>42881</v>
      </c>
      <c r="D3876" s="126" t="s">
        <v>8591</v>
      </c>
      <c r="E3876" s="127" t="s">
        <v>1469</v>
      </c>
      <c r="F3876" s="127">
        <v>13609943</v>
      </c>
      <c r="G3876" s="127"/>
      <c r="H3876" s="335" t="s">
        <v>8592</v>
      </c>
      <c r="I3876" s="128">
        <v>84905.2</v>
      </c>
      <c r="J3876" s="128">
        <v>0</v>
      </c>
      <c r="K3876" s="129">
        <f t="shared" si="60"/>
        <v>84905.2</v>
      </c>
      <c r="L3876" s="130" t="s">
        <v>1420</v>
      </c>
    </row>
    <row r="3877" spans="1:12" ht="33.75">
      <c r="A3877" s="263" t="s">
        <v>629</v>
      </c>
      <c r="B3877" s="125" t="str">
        <f>+VLOOKUP(A3877,'[1]LISTA FILTRADO'!$A$2:$B$620,2,FALSE)</f>
        <v>Dirección General De Administración Y Finanzas Territoriales</v>
      </c>
      <c r="C3877" s="126">
        <v>42884</v>
      </c>
      <c r="D3877" s="126" t="s">
        <v>8593</v>
      </c>
      <c r="E3877" s="127" t="s">
        <v>1285</v>
      </c>
      <c r="F3877" s="127">
        <v>13633696</v>
      </c>
      <c r="G3877" s="127"/>
      <c r="H3877" s="335" t="s">
        <v>8594</v>
      </c>
      <c r="I3877" s="128">
        <v>0</v>
      </c>
      <c r="J3877" s="128">
        <v>764915.41</v>
      </c>
      <c r="K3877" s="129">
        <f t="shared" si="60"/>
        <v>764915.41</v>
      </c>
      <c r="L3877" s="130" t="s">
        <v>1420</v>
      </c>
    </row>
    <row r="3878" spans="1:12" ht="33.75">
      <c r="A3878" s="334" t="s">
        <v>627</v>
      </c>
      <c r="B3878" s="125" t="str">
        <f>+VLOOKUP(A3878,'[1]LISTA FILTRADO'!$A$2:$B$620,2,FALSE)</f>
        <v>Dirección General De Crédito Público</v>
      </c>
      <c r="C3878" s="126">
        <v>42884</v>
      </c>
      <c r="D3878" s="126" t="s">
        <v>8595</v>
      </c>
      <c r="E3878" s="127" t="s">
        <v>6</v>
      </c>
      <c r="F3878" s="127">
        <v>842227</v>
      </c>
      <c r="G3878" s="127"/>
      <c r="H3878" s="335" t="s">
        <v>8596</v>
      </c>
      <c r="I3878" s="128">
        <v>0</v>
      </c>
      <c r="J3878" s="128">
        <v>4000</v>
      </c>
      <c r="K3878" s="129">
        <f t="shared" si="60"/>
        <v>4000</v>
      </c>
      <c r="L3878" s="130" t="s">
        <v>1420</v>
      </c>
    </row>
    <row r="3879" spans="1:12">
      <c r="A3879" s="334" t="s">
        <v>1307</v>
      </c>
      <c r="B3879" s="125" t="str">
        <f>+VLOOKUP(A3879,'[1]LISTA FILTRADO'!$A$2:$B$620,2,FALSE)</f>
        <v>GRACOS</v>
      </c>
      <c r="C3879" s="126">
        <v>42884</v>
      </c>
      <c r="D3879" s="126" t="s">
        <v>8597</v>
      </c>
      <c r="E3879" s="127" t="s">
        <v>13</v>
      </c>
      <c r="F3879" s="127">
        <v>369869</v>
      </c>
      <c r="G3879" s="127"/>
      <c r="H3879" s="335" t="s">
        <v>1308</v>
      </c>
      <c r="I3879" s="128">
        <v>396988.2</v>
      </c>
      <c r="J3879" s="128">
        <v>0</v>
      </c>
      <c r="K3879" s="129">
        <f t="shared" si="60"/>
        <v>396988.2</v>
      </c>
      <c r="L3879" s="130" t="s">
        <v>1420</v>
      </c>
    </row>
    <row r="3880" spans="1:12">
      <c r="A3880" s="334" t="s">
        <v>1307</v>
      </c>
      <c r="B3880" s="125" t="str">
        <f>+VLOOKUP(A3880,'[1]LISTA FILTRADO'!$A$2:$B$620,2,FALSE)</f>
        <v>GRACOS</v>
      </c>
      <c r="C3880" s="126">
        <v>42884</v>
      </c>
      <c r="D3880" s="126" t="s">
        <v>8598</v>
      </c>
      <c r="E3880" s="127" t="s">
        <v>13</v>
      </c>
      <c r="F3880" s="127">
        <v>369871</v>
      </c>
      <c r="G3880" s="127"/>
      <c r="H3880" s="335" t="s">
        <v>1308</v>
      </c>
      <c r="I3880" s="128">
        <v>336289.75</v>
      </c>
      <c r="J3880" s="128">
        <v>0</v>
      </c>
      <c r="K3880" s="129">
        <f t="shared" si="60"/>
        <v>336289.75</v>
      </c>
      <c r="L3880" s="130" t="s">
        <v>1420</v>
      </c>
    </row>
    <row r="3881" spans="1:12">
      <c r="A3881" s="334" t="s">
        <v>1307</v>
      </c>
      <c r="B3881" s="125" t="str">
        <f>+VLOOKUP(A3881,'[1]LISTA FILTRADO'!$A$2:$B$620,2,FALSE)</f>
        <v>GRACOS</v>
      </c>
      <c r="C3881" s="126">
        <v>42884</v>
      </c>
      <c r="D3881" s="126" t="s">
        <v>8599</v>
      </c>
      <c r="E3881" s="127" t="s">
        <v>13</v>
      </c>
      <c r="F3881" s="127">
        <v>369873</v>
      </c>
      <c r="G3881" s="127"/>
      <c r="H3881" s="335" t="s">
        <v>1308</v>
      </c>
      <c r="I3881" s="128">
        <v>5884735.2000000002</v>
      </c>
      <c r="J3881" s="128">
        <v>0</v>
      </c>
      <c r="K3881" s="129">
        <f t="shared" si="60"/>
        <v>5884735.2000000002</v>
      </c>
      <c r="L3881" s="130" t="s">
        <v>1420</v>
      </c>
    </row>
    <row r="3882" spans="1:12">
      <c r="A3882" s="334" t="s">
        <v>1307</v>
      </c>
      <c r="B3882" s="125" t="str">
        <f>+VLOOKUP(A3882,'[1]LISTA FILTRADO'!$A$2:$B$620,2,FALSE)</f>
        <v>GRACOS</v>
      </c>
      <c r="C3882" s="126">
        <v>42884</v>
      </c>
      <c r="D3882" s="126" t="s">
        <v>8600</v>
      </c>
      <c r="E3882" s="127" t="s">
        <v>13</v>
      </c>
      <c r="F3882" s="127">
        <v>369875</v>
      </c>
      <c r="G3882" s="127"/>
      <c r="H3882" s="335" t="s">
        <v>1308</v>
      </c>
      <c r="I3882" s="128">
        <v>1082678.06</v>
      </c>
      <c r="J3882" s="128">
        <v>0</v>
      </c>
      <c r="K3882" s="129">
        <f t="shared" si="60"/>
        <v>1082678.06</v>
      </c>
      <c r="L3882" s="130" t="s">
        <v>1420</v>
      </c>
    </row>
    <row r="3883" spans="1:12">
      <c r="A3883" s="334" t="s">
        <v>1307</v>
      </c>
      <c r="B3883" s="125" t="str">
        <f>+VLOOKUP(A3883,'[1]LISTA FILTRADO'!$A$2:$B$620,2,FALSE)</f>
        <v>GRACOS</v>
      </c>
      <c r="C3883" s="126">
        <v>42884</v>
      </c>
      <c r="D3883" s="126" t="s">
        <v>8601</v>
      </c>
      <c r="E3883" s="127" t="s">
        <v>13</v>
      </c>
      <c r="F3883" s="127">
        <v>369877</v>
      </c>
      <c r="G3883" s="127"/>
      <c r="H3883" s="335" t="s">
        <v>1308</v>
      </c>
      <c r="I3883" s="128">
        <v>3358816.8</v>
      </c>
      <c r="J3883" s="128">
        <v>0</v>
      </c>
      <c r="K3883" s="129">
        <f t="shared" si="60"/>
        <v>3358816.8</v>
      </c>
      <c r="L3883" s="130" t="s">
        <v>1420</v>
      </c>
    </row>
    <row r="3884" spans="1:12">
      <c r="A3884" s="334" t="s">
        <v>1307</v>
      </c>
      <c r="B3884" s="125" t="str">
        <f>+VLOOKUP(A3884,'[1]LISTA FILTRADO'!$A$2:$B$620,2,FALSE)</f>
        <v>GRACOS</v>
      </c>
      <c r="C3884" s="126">
        <v>42884</v>
      </c>
      <c r="D3884" s="126" t="s">
        <v>8602</v>
      </c>
      <c r="E3884" s="127" t="s">
        <v>13</v>
      </c>
      <c r="F3884" s="127">
        <v>369879</v>
      </c>
      <c r="G3884" s="127"/>
      <c r="H3884" s="335" t="s">
        <v>1308</v>
      </c>
      <c r="I3884" s="128">
        <v>2845262.24</v>
      </c>
      <c r="J3884" s="128">
        <v>0</v>
      </c>
      <c r="K3884" s="129">
        <f t="shared" si="60"/>
        <v>2845262.24</v>
      </c>
      <c r="L3884" s="130" t="s">
        <v>1420</v>
      </c>
    </row>
    <row r="3885" spans="1:12">
      <c r="A3885" s="334" t="s">
        <v>1307</v>
      </c>
      <c r="B3885" s="125" t="str">
        <f>+VLOOKUP(A3885,'[1]LISTA FILTRADO'!$A$2:$B$620,2,FALSE)</f>
        <v>GRACOS</v>
      </c>
      <c r="C3885" s="126">
        <v>42884</v>
      </c>
      <c r="D3885" s="126" t="s">
        <v>8603</v>
      </c>
      <c r="E3885" s="127" t="s">
        <v>13</v>
      </c>
      <c r="F3885" s="127">
        <v>369740</v>
      </c>
      <c r="G3885" s="127"/>
      <c r="H3885" s="335" t="s">
        <v>1308</v>
      </c>
      <c r="I3885" s="128">
        <v>16861.669999999998</v>
      </c>
      <c r="J3885" s="128">
        <v>0</v>
      </c>
      <c r="K3885" s="129">
        <f t="shared" si="60"/>
        <v>16861.669999999998</v>
      </c>
      <c r="L3885" s="130" t="s">
        <v>1420</v>
      </c>
    </row>
    <row r="3886" spans="1:12">
      <c r="A3886" s="334" t="s">
        <v>1307</v>
      </c>
      <c r="B3886" s="125" t="str">
        <f>+VLOOKUP(A3886,'[1]LISTA FILTRADO'!$A$2:$B$620,2,FALSE)</f>
        <v>GRACOS</v>
      </c>
      <c r="C3886" s="126">
        <v>42884</v>
      </c>
      <c r="D3886" s="126" t="s">
        <v>8604</v>
      </c>
      <c r="E3886" s="127" t="s">
        <v>13</v>
      </c>
      <c r="F3886" s="127">
        <v>369742</v>
      </c>
      <c r="G3886" s="127"/>
      <c r="H3886" s="335" t="s">
        <v>1308</v>
      </c>
      <c r="I3886" s="128">
        <v>2646.59</v>
      </c>
      <c r="J3886" s="128">
        <v>0</v>
      </c>
      <c r="K3886" s="129">
        <f t="shared" si="60"/>
        <v>2646.59</v>
      </c>
      <c r="L3886" s="130" t="s">
        <v>1420</v>
      </c>
    </row>
    <row r="3887" spans="1:12">
      <c r="A3887" s="334" t="s">
        <v>1307</v>
      </c>
      <c r="B3887" s="125" t="str">
        <f>+VLOOKUP(A3887,'[1]LISTA FILTRADO'!$A$2:$B$620,2,FALSE)</f>
        <v>GRACOS</v>
      </c>
      <c r="C3887" s="126">
        <v>42884</v>
      </c>
      <c r="D3887" s="126" t="s">
        <v>8605</v>
      </c>
      <c r="E3887" s="127" t="s">
        <v>13</v>
      </c>
      <c r="F3887" s="127">
        <v>369744</v>
      </c>
      <c r="G3887" s="127"/>
      <c r="H3887" s="335" t="s">
        <v>1308</v>
      </c>
      <c r="I3887" s="128">
        <v>7628.18</v>
      </c>
      <c r="J3887" s="128">
        <v>0</v>
      </c>
      <c r="K3887" s="129">
        <f t="shared" si="60"/>
        <v>7628.18</v>
      </c>
      <c r="L3887" s="130" t="s">
        <v>1420</v>
      </c>
    </row>
    <row r="3888" spans="1:12">
      <c r="A3888" s="334" t="s">
        <v>1307</v>
      </c>
      <c r="B3888" s="125" t="str">
        <f>+VLOOKUP(A3888,'[1]LISTA FILTRADO'!$A$2:$B$620,2,FALSE)</f>
        <v>GRACOS</v>
      </c>
      <c r="C3888" s="126">
        <v>42884</v>
      </c>
      <c r="D3888" s="126" t="s">
        <v>8606</v>
      </c>
      <c r="E3888" s="127" t="s">
        <v>13</v>
      </c>
      <c r="F3888" s="127">
        <v>369746</v>
      </c>
      <c r="G3888" s="127"/>
      <c r="H3888" s="335" t="s">
        <v>1308</v>
      </c>
      <c r="I3888" s="128">
        <v>30020.32</v>
      </c>
      <c r="J3888" s="128">
        <v>0</v>
      </c>
      <c r="K3888" s="129">
        <f t="shared" si="60"/>
        <v>30020.32</v>
      </c>
      <c r="L3888" s="130" t="s">
        <v>1420</v>
      </c>
    </row>
    <row r="3889" spans="1:12">
      <c r="A3889" s="334" t="s">
        <v>1307</v>
      </c>
      <c r="B3889" s="125" t="str">
        <f>+VLOOKUP(A3889,'[1]LISTA FILTRADO'!$A$2:$B$620,2,FALSE)</f>
        <v>GRACOS</v>
      </c>
      <c r="C3889" s="126">
        <v>42884</v>
      </c>
      <c r="D3889" s="126" t="s">
        <v>8607</v>
      </c>
      <c r="E3889" s="127" t="s">
        <v>13</v>
      </c>
      <c r="F3889" s="127">
        <v>369748</v>
      </c>
      <c r="G3889" s="127"/>
      <c r="H3889" s="335" t="s">
        <v>1308</v>
      </c>
      <c r="I3889" s="128">
        <v>30020.32</v>
      </c>
      <c r="J3889" s="128">
        <v>0</v>
      </c>
      <c r="K3889" s="129">
        <f t="shared" si="60"/>
        <v>30020.32</v>
      </c>
      <c r="L3889" s="130" t="s">
        <v>1420</v>
      </c>
    </row>
    <row r="3890" spans="1:12">
      <c r="A3890" s="263" t="s">
        <v>1307</v>
      </c>
      <c r="B3890" s="125" t="str">
        <f>+VLOOKUP(A3890,'[1]LISTA FILTRADO'!$A$2:$B$620,2,FALSE)</f>
        <v>GRACOS</v>
      </c>
      <c r="C3890" s="126">
        <v>42884</v>
      </c>
      <c r="D3890" s="126" t="s">
        <v>8608</v>
      </c>
      <c r="E3890" s="127" t="s">
        <v>13</v>
      </c>
      <c r="F3890" s="127">
        <v>369750</v>
      </c>
      <c r="G3890" s="127"/>
      <c r="H3890" s="335" t="s">
        <v>1308</v>
      </c>
      <c r="I3890" s="128">
        <v>30020.32</v>
      </c>
      <c r="J3890" s="128">
        <v>0</v>
      </c>
      <c r="K3890" s="129">
        <f t="shared" si="60"/>
        <v>30020.32</v>
      </c>
      <c r="L3890" s="130" t="s">
        <v>1420</v>
      </c>
    </row>
    <row r="3891" spans="1:12">
      <c r="A3891" s="263" t="s">
        <v>1307</v>
      </c>
      <c r="B3891" s="125" t="str">
        <f>+VLOOKUP(A3891,'[1]LISTA FILTRADO'!$A$2:$B$620,2,FALSE)</f>
        <v>GRACOS</v>
      </c>
      <c r="C3891" s="126">
        <v>42884</v>
      </c>
      <c r="D3891" s="126" t="s">
        <v>8609</v>
      </c>
      <c r="E3891" s="127" t="s">
        <v>13</v>
      </c>
      <c r="F3891" s="127">
        <v>369752</v>
      </c>
      <c r="G3891" s="127"/>
      <c r="H3891" s="335" t="s">
        <v>1308</v>
      </c>
      <c r="I3891" s="128">
        <v>30020.32</v>
      </c>
      <c r="J3891" s="128">
        <v>0</v>
      </c>
      <c r="K3891" s="129">
        <f t="shared" si="60"/>
        <v>30020.32</v>
      </c>
      <c r="L3891" s="130" t="s">
        <v>1420</v>
      </c>
    </row>
    <row r="3892" spans="1:12">
      <c r="A3892" s="263" t="s">
        <v>1307</v>
      </c>
      <c r="B3892" s="125" t="str">
        <f>+VLOOKUP(A3892,'[1]LISTA FILTRADO'!$A$2:$B$620,2,FALSE)</f>
        <v>GRACOS</v>
      </c>
      <c r="C3892" s="126">
        <v>42884</v>
      </c>
      <c r="D3892" s="126" t="s">
        <v>8610</v>
      </c>
      <c r="E3892" s="127" t="s">
        <v>13</v>
      </c>
      <c r="F3892" s="127">
        <v>369754</v>
      </c>
      <c r="G3892" s="127"/>
      <c r="H3892" s="335" t="s">
        <v>1308</v>
      </c>
      <c r="I3892" s="128">
        <v>30020.32</v>
      </c>
      <c r="J3892" s="128">
        <v>0</v>
      </c>
      <c r="K3892" s="129">
        <f t="shared" si="60"/>
        <v>30020.32</v>
      </c>
      <c r="L3892" s="130" t="s">
        <v>1420</v>
      </c>
    </row>
    <row r="3893" spans="1:12">
      <c r="A3893" s="263" t="s">
        <v>1307</v>
      </c>
      <c r="B3893" s="125" t="str">
        <f>+VLOOKUP(A3893,'[1]LISTA FILTRADO'!$A$2:$B$620,2,FALSE)</f>
        <v>GRACOS</v>
      </c>
      <c r="C3893" s="126">
        <v>42884</v>
      </c>
      <c r="D3893" s="126" t="s">
        <v>8611</v>
      </c>
      <c r="E3893" s="127" t="s">
        <v>13</v>
      </c>
      <c r="F3893" s="127">
        <v>369756</v>
      </c>
      <c r="G3893" s="127"/>
      <c r="H3893" s="335" t="s">
        <v>1308</v>
      </c>
      <c r="I3893" s="128">
        <v>35850.5</v>
      </c>
      <c r="J3893" s="128">
        <v>0</v>
      </c>
      <c r="K3893" s="129">
        <f t="shared" si="60"/>
        <v>35850.5</v>
      </c>
      <c r="L3893" s="130" t="s">
        <v>1420</v>
      </c>
    </row>
    <row r="3894" spans="1:12">
      <c r="A3894" s="263" t="s">
        <v>1307</v>
      </c>
      <c r="B3894" s="125" t="str">
        <f>+VLOOKUP(A3894,'[1]LISTA FILTRADO'!$A$2:$B$620,2,FALSE)</f>
        <v>GRACOS</v>
      </c>
      <c r="C3894" s="126">
        <v>42884</v>
      </c>
      <c r="D3894" s="126" t="s">
        <v>8612</v>
      </c>
      <c r="E3894" s="127" t="s">
        <v>13</v>
      </c>
      <c r="F3894" s="127">
        <v>369758</v>
      </c>
      <c r="G3894" s="127"/>
      <c r="H3894" s="335" t="s">
        <v>1308</v>
      </c>
      <c r="I3894" s="128">
        <v>2881.34</v>
      </c>
      <c r="J3894" s="128">
        <v>0</v>
      </c>
      <c r="K3894" s="129">
        <f t="shared" si="60"/>
        <v>2881.34</v>
      </c>
      <c r="L3894" s="130" t="s">
        <v>1420</v>
      </c>
    </row>
    <row r="3895" spans="1:12">
      <c r="A3895" s="263" t="s">
        <v>1307</v>
      </c>
      <c r="B3895" s="125" t="str">
        <f>+VLOOKUP(A3895,'[1]LISTA FILTRADO'!$A$2:$B$620,2,FALSE)</f>
        <v>GRACOS</v>
      </c>
      <c r="C3895" s="126">
        <v>42884</v>
      </c>
      <c r="D3895" s="126" t="s">
        <v>8613</v>
      </c>
      <c r="E3895" s="127" t="s">
        <v>13</v>
      </c>
      <c r="F3895" s="127">
        <v>369760</v>
      </c>
      <c r="G3895" s="127"/>
      <c r="H3895" s="335" t="s">
        <v>1308</v>
      </c>
      <c r="I3895" s="128">
        <v>3522.34</v>
      </c>
      <c r="J3895" s="128">
        <v>0</v>
      </c>
      <c r="K3895" s="129">
        <f t="shared" si="60"/>
        <v>3522.34</v>
      </c>
      <c r="L3895" s="130" t="s">
        <v>1420</v>
      </c>
    </row>
    <row r="3896" spans="1:12">
      <c r="A3896" s="263" t="s">
        <v>1307</v>
      </c>
      <c r="B3896" s="125" t="str">
        <f>+VLOOKUP(A3896,'[1]LISTA FILTRADO'!$A$2:$B$620,2,FALSE)</f>
        <v>GRACOS</v>
      </c>
      <c r="C3896" s="126">
        <v>42884</v>
      </c>
      <c r="D3896" s="126" t="s">
        <v>8614</v>
      </c>
      <c r="E3896" s="127" t="s">
        <v>13</v>
      </c>
      <c r="F3896" s="127">
        <v>369762</v>
      </c>
      <c r="G3896" s="127"/>
      <c r="H3896" s="335" t="s">
        <v>1308</v>
      </c>
      <c r="I3896" s="128">
        <v>1693.19</v>
      </c>
      <c r="J3896" s="128">
        <v>0</v>
      </c>
      <c r="K3896" s="129">
        <f t="shared" si="60"/>
        <v>1693.19</v>
      </c>
      <c r="L3896" s="130" t="s">
        <v>1420</v>
      </c>
    </row>
    <row r="3897" spans="1:12">
      <c r="A3897" s="263" t="s">
        <v>1307</v>
      </c>
      <c r="B3897" s="125" t="str">
        <f>+VLOOKUP(A3897,'[1]LISTA FILTRADO'!$A$2:$B$620,2,FALSE)</f>
        <v>GRACOS</v>
      </c>
      <c r="C3897" s="126">
        <v>42884</v>
      </c>
      <c r="D3897" s="126" t="s">
        <v>8615</v>
      </c>
      <c r="E3897" s="127" t="s">
        <v>13</v>
      </c>
      <c r="F3897" s="127">
        <v>369764</v>
      </c>
      <c r="G3897" s="127"/>
      <c r="H3897" s="335" t="s">
        <v>1308</v>
      </c>
      <c r="I3897" s="128">
        <v>9966.35</v>
      </c>
      <c r="J3897" s="128">
        <v>0</v>
      </c>
      <c r="K3897" s="129">
        <f t="shared" si="60"/>
        <v>9966.35</v>
      </c>
      <c r="L3897" s="130" t="s">
        <v>1420</v>
      </c>
    </row>
    <row r="3898" spans="1:12">
      <c r="A3898" s="263" t="s">
        <v>1307</v>
      </c>
      <c r="B3898" s="125" t="str">
        <f>+VLOOKUP(A3898,'[1]LISTA FILTRADO'!$A$2:$B$620,2,FALSE)</f>
        <v>GRACOS</v>
      </c>
      <c r="C3898" s="126">
        <v>42884</v>
      </c>
      <c r="D3898" s="126" t="s">
        <v>8616</v>
      </c>
      <c r="E3898" s="127" t="s">
        <v>13</v>
      </c>
      <c r="F3898" s="127">
        <v>369766</v>
      </c>
      <c r="G3898" s="127"/>
      <c r="H3898" s="335" t="s">
        <v>1308</v>
      </c>
      <c r="I3898" s="128">
        <v>4790.82</v>
      </c>
      <c r="J3898" s="128">
        <v>0</v>
      </c>
      <c r="K3898" s="129">
        <f t="shared" si="60"/>
        <v>4790.82</v>
      </c>
      <c r="L3898" s="130" t="s">
        <v>1420</v>
      </c>
    </row>
    <row r="3899" spans="1:12">
      <c r="A3899" s="334" t="s">
        <v>1307</v>
      </c>
      <c r="B3899" s="125" t="str">
        <f>+VLOOKUP(A3899,'[1]LISTA FILTRADO'!$A$2:$B$620,2,FALSE)</f>
        <v>GRACOS</v>
      </c>
      <c r="C3899" s="126">
        <v>42884</v>
      </c>
      <c r="D3899" s="126" t="s">
        <v>8617</v>
      </c>
      <c r="E3899" s="127" t="s">
        <v>13</v>
      </c>
      <c r="F3899" s="127">
        <v>369768</v>
      </c>
      <c r="G3899" s="127"/>
      <c r="H3899" s="335" t="s">
        <v>1308</v>
      </c>
      <c r="I3899" s="128">
        <v>8152.63</v>
      </c>
      <c r="J3899" s="128">
        <v>0</v>
      </c>
      <c r="K3899" s="129">
        <f t="shared" si="60"/>
        <v>8152.63</v>
      </c>
      <c r="L3899" s="130" t="s">
        <v>1420</v>
      </c>
    </row>
    <row r="3900" spans="1:12">
      <c r="A3900" s="263" t="s">
        <v>1307</v>
      </c>
      <c r="B3900" s="125" t="str">
        <f>+VLOOKUP(A3900,'[1]LISTA FILTRADO'!$A$2:$B$620,2,FALSE)</f>
        <v>GRACOS</v>
      </c>
      <c r="C3900" s="126">
        <v>42884</v>
      </c>
      <c r="D3900" s="126" t="s">
        <v>8618</v>
      </c>
      <c r="E3900" s="127" t="s">
        <v>13</v>
      </c>
      <c r="F3900" s="127">
        <v>369770</v>
      </c>
      <c r="G3900" s="127"/>
      <c r="H3900" s="335" t="s">
        <v>1308</v>
      </c>
      <c r="I3900" s="128">
        <v>13158.58</v>
      </c>
      <c r="J3900" s="128">
        <v>0</v>
      </c>
      <c r="K3900" s="129">
        <f t="shared" si="60"/>
        <v>13158.58</v>
      </c>
      <c r="L3900" s="130" t="s">
        <v>1420</v>
      </c>
    </row>
    <row r="3901" spans="1:12">
      <c r="A3901" s="263" t="s">
        <v>1307</v>
      </c>
      <c r="B3901" s="125" t="str">
        <f>+VLOOKUP(A3901,'[1]LISTA FILTRADO'!$A$2:$B$620,2,FALSE)</f>
        <v>GRACOS</v>
      </c>
      <c r="C3901" s="126">
        <v>42884</v>
      </c>
      <c r="D3901" s="126" t="s">
        <v>8619</v>
      </c>
      <c r="E3901" s="127" t="s">
        <v>13</v>
      </c>
      <c r="F3901" s="127">
        <v>369772</v>
      </c>
      <c r="G3901" s="127"/>
      <c r="H3901" s="335" t="s">
        <v>1308</v>
      </c>
      <c r="I3901" s="128">
        <v>27373.73</v>
      </c>
      <c r="J3901" s="128">
        <v>0</v>
      </c>
      <c r="K3901" s="129">
        <f t="shared" si="60"/>
        <v>27373.73</v>
      </c>
      <c r="L3901" s="130" t="s">
        <v>1420</v>
      </c>
    </row>
    <row r="3902" spans="1:12">
      <c r="A3902" s="334" t="s">
        <v>1307</v>
      </c>
      <c r="B3902" s="125" t="str">
        <f>+VLOOKUP(A3902,'[1]LISTA FILTRADO'!$A$2:$B$620,2,FALSE)</f>
        <v>GRACOS</v>
      </c>
      <c r="C3902" s="126">
        <v>42884</v>
      </c>
      <c r="D3902" s="126" t="s">
        <v>8620</v>
      </c>
      <c r="E3902" s="127" t="s">
        <v>13</v>
      </c>
      <c r="F3902" s="127">
        <v>369774</v>
      </c>
      <c r="G3902" s="127"/>
      <c r="H3902" s="335" t="s">
        <v>1308</v>
      </c>
      <c r="I3902" s="128">
        <v>22392.14</v>
      </c>
      <c r="J3902" s="128">
        <v>0</v>
      </c>
      <c r="K3902" s="129">
        <f t="shared" si="60"/>
        <v>22392.14</v>
      </c>
      <c r="L3902" s="130" t="s">
        <v>1420</v>
      </c>
    </row>
    <row r="3903" spans="1:12">
      <c r="A3903" s="334" t="s">
        <v>1307</v>
      </c>
      <c r="B3903" s="125" t="str">
        <f>+VLOOKUP(A3903,'[1]LISTA FILTRADO'!$A$2:$B$620,2,FALSE)</f>
        <v>GRACOS</v>
      </c>
      <c r="C3903" s="126">
        <v>42884</v>
      </c>
      <c r="D3903" s="126" t="s">
        <v>8621</v>
      </c>
      <c r="E3903" s="127" t="s">
        <v>13</v>
      </c>
      <c r="F3903" s="127">
        <v>369777</v>
      </c>
      <c r="G3903" s="127"/>
      <c r="H3903" s="335" t="s">
        <v>1308</v>
      </c>
      <c r="I3903" s="128">
        <v>4935618.12</v>
      </c>
      <c r="J3903" s="128">
        <v>0</v>
      </c>
      <c r="K3903" s="129">
        <f t="shared" si="60"/>
        <v>4935618.12</v>
      </c>
      <c r="L3903" s="130" t="s">
        <v>1420</v>
      </c>
    </row>
    <row r="3904" spans="1:12">
      <c r="A3904" s="334" t="s">
        <v>1307</v>
      </c>
      <c r="B3904" s="125" t="str">
        <f>+VLOOKUP(A3904,'[1]LISTA FILTRADO'!$A$2:$B$620,2,FALSE)</f>
        <v>GRACOS</v>
      </c>
      <c r="C3904" s="126">
        <v>42884</v>
      </c>
      <c r="D3904" s="126" t="s">
        <v>8622</v>
      </c>
      <c r="E3904" s="127" t="s">
        <v>13</v>
      </c>
      <c r="F3904" s="127">
        <v>369779</v>
      </c>
      <c r="G3904" s="127"/>
      <c r="H3904" s="335" t="s">
        <v>1308</v>
      </c>
      <c r="I3904" s="128">
        <v>969278.97</v>
      </c>
      <c r="J3904" s="128">
        <v>0</v>
      </c>
      <c r="K3904" s="129">
        <f t="shared" si="60"/>
        <v>969278.97</v>
      </c>
      <c r="L3904" s="130" t="s">
        <v>1420</v>
      </c>
    </row>
    <row r="3905" spans="1:12">
      <c r="A3905" s="263" t="s">
        <v>1307</v>
      </c>
      <c r="B3905" s="125" t="str">
        <f>+VLOOKUP(A3905,'[1]LISTA FILTRADO'!$A$2:$B$620,2,FALSE)</f>
        <v>GRACOS</v>
      </c>
      <c r="C3905" s="126">
        <v>42884</v>
      </c>
      <c r="D3905" s="126" t="s">
        <v>8623</v>
      </c>
      <c r="E3905" s="127" t="s">
        <v>13</v>
      </c>
      <c r="F3905" s="127">
        <v>369781</v>
      </c>
      <c r="G3905" s="127"/>
      <c r="H3905" s="335" t="s">
        <v>1308</v>
      </c>
      <c r="I3905" s="128">
        <v>2142539.0699999998</v>
      </c>
      <c r="J3905" s="128">
        <v>0</v>
      </c>
      <c r="K3905" s="129">
        <f t="shared" si="60"/>
        <v>2142539.0699999998</v>
      </c>
      <c r="L3905" s="130" t="s">
        <v>1420</v>
      </c>
    </row>
    <row r="3906" spans="1:12">
      <c r="A3906" s="263" t="s">
        <v>1307</v>
      </c>
      <c r="B3906" s="125" t="str">
        <f>+VLOOKUP(A3906,'[1]LISTA FILTRADO'!$A$2:$B$620,2,FALSE)</f>
        <v>GRACOS</v>
      </c>
      <c r="C3906" s="126">
        <v>42884</v>
      </c>
      <c r="D3906" s="126" t="s">
        <v>8624</v>
      </c>
      <c r="E3906" s="127" t="s">
        <v>13</v>
      </c>
      <c r="F3906" s="127">
        <v>369783</v>
      </c>
      <c r="G3906" s="127"/>
      <c r="H3906" s="335" t="s">
        <v>1308</v>
      </c>
      <c r="I3906" s="128">
        <v>4180974.7</v>
      </c>
      <c r="J3906" s="128">
        <v>0</v>
      </c>
      <c r="K3906" s="129">
        <f t="shared" si="60"/>
        <v>4180974.7</v>
      </c>
      <c r="L3906" s="130" t="s">
        <v>1420</v>
      </c>
    </row>
    <row r="3907" spans="1:12">
      <c r="A3907" s="334" t="s">
        <v>1307</v>
      </c>
      <c r="B3907" s="125" t="str">
        <f>+VLOOKUP(A3907,'[1]LISTA FILTRADO'!$A$2:$B$620,2,FALSE)</f>
        <v>GRACOS</v>
      </c>
      <c r="C3907" s="126">
        <v>42884</v>
      </c>
      <c r="D3907" s="126" t="s">
        <v>8625</v>
      </c>
      <c r="E3907" s="127" t="s">
        <v>13</v>
      </c>
      <c r="F3907" s="127">
        <v>369785</v>
      </c>
      <c r="G3907" s="127"/>
      <c r="H3907" s="335" t="s">
        <v>1308</v>
      </c>
      <c r="I3907" s="128">
        <v>923659.28</v>
      </c>
      <c r="J3907" s="128">
        <v>0</v>
      </c>
      <c r="K3907" s="129">
        <f t="shared" si="60"/>
        <v>923659.28</v>
      </c>
      <c r="L3907" s="130" t="s">
        <v>1420</v>
      </c>
    </row>
    <row r="3908" spans="1:12">
      <c r="A3908" s="334" t="s">
        <v>1307</v>
      </c>
      <c r="B3908" s="125" t="str">
        <f>+VLOOKUP(A3908,'[1]LISTA FILTRADO'!$A$2:$B$620,2,FALSE)</f>
        <v>GRACOS</v>
      </c>
      <c r="C3908" s="126">
        <v>42884</v>
      </c>
      <c r="D3908" s="126" t="s">
        <v>8626</v>
      </c>
      <c r="E3908" s="127" t="s">
        <v>13</v>
      </c>
      <c r="F3908" s="127">
        <v>369787</v>
      </c>
      <c r="G3908" s="127"/>
      <c r="H3908" s="335" t="s">
        <v>1308</v>
      </c>
      <c r="I3908" s="128">
        <v>11483538.130000001</v>
      </c>
      <c r="J3908" s="128">
        <v>0</v>
      </c>
      <c r="K3908" s="129">
        <f t="shared" si="60"/>
        <v>11483538.130000001</v>
      </c>
      <c r="L3908" s="130" t="s">
        <v>1420</v>
      </c>
    </row>
    <row r="3909" spans="1:12">
      <c r="A3909" s="334" t="s">
        <v>1307</v>
      </c>
      <c r="B3909" s="125" t="str">
        <f>+VLOOKUP(A3909,'[1]LISTA FILTRADO'!$A$2:$B$620,2,FALSE)</f>
        <v>GRACOS</v>
      </c>
      <c r="C3909" s="126">
        <v>42884</v>
      </c>
      <c r="D3909" s="126" t="s">
        <v>8627</v>
      </c>
      <c r="E3909" s="127" t="s">
        <v>13</v>
      </c>
      <c r="F3909" s="127">
        <v>369789</v>
      </c>
      <c r="G3909" s="127"/>
      <c r="H3909" s="335" t="s">
        <v>1308</v>
      </c>
      <c r="I3909" s="128">
        <v>2662238.54</v>
      </c>
      <c r="J3909" s="128">
        <v>0</v>
      </c>
      <c r="K3909" s="129">
        <f t="shared" si="60"/>
        <v>2662238.54</v>
      </c>
      <c r="L3909" s="130" t="s">
        <v>1420</v>
      </c>
    </row>
    <row r="3910" spans="1:12">
      <c r="A3910" s="334" t="s">
        <v>1307</v>
      </c>
      <c r="B3910" s="125" t="str">
        <f>+VLOOKUP(A3910,'[1]LISTA FILTRADO'!$A$2:$B$620,2,FALSE)</f>
        <v>GRACOS</v>
      </c>
      <c r="C3910" s="126">
        <v>42884</v>
      </c>
      <c r="D3910" s="126" t="s">
        <v>8628</v>
      </c>
      <c r="E3910" s="127" t="s">
        <v>13</v>
      </c>
      <c r="F3910" s="127">
        <v>369791</v>
      </c>
      <c r="G3910" s="127"/>
      <c r="H3910" s="335" t="s">
        <v>1308</v>
      </c>
      <c r="I3910" s="128">
        <v>2112750.0699999998</v>
      </c>
      <c r="J3910" s="128">
        <v>0</v>
      </c>
      <c r="K3910" s="129">
        <f t="shared" si="60"/>
        <v>2112750.0699999998</v>
      </c>
      <c r="L3910" s="130" t="s">
        <v>1420</v>
      </c>
    </row>
    <row r="3911" spans="1:12">
      <c r="A3911" s="334" t="s">
        <v>1307</v>
      </c>
      <c r="B3911" s="125" t="str">
        <f>+VLOOKUP(A3911,'[1]LISTA FILTRADO'!$A$2:$B$620,2,FALSE)</f>
        <v>GRACOS</v>
      </c>
      <c r="C3911" s="126">
        <v>42884</v>
      </c>
      <c r="D3911" s="126" t="s">
        <v>8629</v>
      </c>
      <c r="E3911" s="127" t="s">
        <v>13</v>
      </c>
      <c r="F3911" s="127">
        <v>369793</v>
      </c>
      <c r="G3911" s="127"/>
      <c r="H3911" s="335" t="s">
        <v>1308</v>
      </c>
      <c r="I3911" s="128">
        <v>489800.64</v>
      </c>
      <c r="J3911" s="128">
        <v>0</v>
      </c>
      <c r="K3911" s="129">
        <f t="shared" si="60"/>
        <v>489800.64</v>
      </c>
      <c r="L3911" s="130" t="s">
        <v>1420</v>
      </c>
    </row>
    <row r="3912" spans="1:12">
      <c r="A3912" s="334" t="s">
        <v>1307</v>
      </c>
      <c r="B3912" s="125" t="str">
        <f>+VLOOKUP(A3912,'[1]LISTA FILTRADO'!$A$2:$B$620,2,FALSE)</f>
        <v>GRACOS</v>
      </c>
      <c r="C3912" s="126">
        <v>42884</v>
      </c>
      <c r="D3912" s="126" t="s">
        <v>8630</v>
      </c>
      <c r="E3912" s="127" t="s">
        <v>13</v>
      </c>
      <c r="F3912" s="127">
        <v>369795</v>
      </c>
      <c r="G3912" s="127"/>
      <c r="H3912" s="335" t="s">
        <v>1308</v>
      </c>
      <c r="I3912" s="128">
        <v>169935.51</v>
      </c>
      <c r="J3912" s="128">
        <v>0</v>
      </c>
      <c r="K3912" s="129">
        <f t="shared" si="60"/>
        <v>169935.51</v>
      </c>
      <c r="L3912" s="130" t="s">
        <v>1420</v>
      </c>
    </row>
    <row r="3913" spans="1:12">
      <c r="A3913" s="334" t="s">
        <v>1307</v>
      </c>
      <c r="B3913" s="125" t="str">
        <f>+VLOOKUP(A3913,'[1]LISTA FILTRADO'!$A$2:$B$620,2,FALSE)</f>
        <v>GRACOS</v>
      </c>
      <c r="C3913" s="126">
        <v>42884</v>
      </c>
      <c r="D3913" s="126" t="s">
        <v>8631</v>
      </c>
      <c r="E3913" s="127" t="s">
        <v>13</v>
      </c>
      <c r="F3913" s="127">
        <v>369797</v>
      </c>
      <c r="G3913" s="127"/>
      <c r="H3913" s="335" t="s">
        <v>1308</v>
      </c>
      <c r="I3913" s="128">
        <v>1494950.48</v>
      </c>
      <c r="J3913" s="128">
        <v>0</v>
      </c>
      <c r="K3913" s="129">
        <f t="shared" ref="K3913:K3976" si="61">+I3913+J3913</f>
        <v>1494950.48</v>
      </c>
      <c r="L3913" s="130" t="s">
        <v>1420</v>
      </c>
    </row>
    <row r="3914" spans="1:12">
      <c r="A3914" s="334" t="s">
        <v>1307</v>
      </c>
      <c r="B3914" s="125" t="str">
        <f>+VLOOKUP(A3914,'[1]LISTA FILTRADO'!$A$2:$B$620,2,FALSE)</f>
        <v>GRACOS</v>
      </c>
      <c r="C3914" s="126">
        <v>42884</v>
      </c>
      <c r="D3914" s="126" t="s">
        <v>8632</v>
      </c>
      <c r="E3914" s="127" t="s">
        <v>13</v>
      </c>
      <c r="F3914" s="127">
        <v>369799</v>
      </c>
      <c r="G3914" s="127"/>
      <c r="H3914" s="335" t="s">
        <v>1308</v>
      </c>
      <c r="I3914" s="128">
        <v>718625.61</v>
      </c>
      <c r="J3914" s="128">
        <v>0</v>
      </c>
      <c r="K3914" s="129">
        <f t="shared" si="61"/>
        <v>718625.61</v>
      </c>
      <c r="L3914" s="130" t="s">
        <v>1420</v>
      </c>
    </row>
    <row r="3915" spans="1:12">
      <c r="A3915" s="263" t="s">
        <v>1307</v>
      </c>
      <c r="B3915" s="125" t="str">
        <f>+VLOOKUP(A3915,'[1]LISTA FILTRADO'!$A$2:$B$620,2,FALSE)</f>
        <v>GRACOS</v>
      </c>
      <c r="C3915" s="126">
        <v>42884</v>
      </c>
      <c r="D3915" s="126" t="s">
        <v>8633</v>
      </c>
      <c r="E3915" s="127" t="s">
        <v>13</v>
      </c>
      <c r="F3915" s="127">
        <v>369801</v>
      </c>
      <c r="G3915" s="127"/>
      <c r="H3915" s="335" t="s">
        <v>1308</v>
      </c>
      <c r="I3915" s="128">
        <v>1222892.07</v>
      </c>
      <c r="J3915" s="128">
        <v>0</v>
      </c>
      <c r="K3915" s="129">
        <f t="shared" si="61"/>
        <v>1222892.07</v>
      </c>
      <c r="L3915" s="130" t="s">
        <v>1420</v>
      </c>
    </row>
    <row r="3916" spans="1:12">
      <c r="A3916" s="334" t="s">
        <v>1307</v>
      </c>
      <c r="B3916" s="125" t="str">
        <f>+VLOOKUP(A3916,'[1]LISTA FILTRADO'!$A$2:$B$620,2,FALSE)</f>
        <v>GRACOS</v>
      </c>
      <c r="C3916" s="126">
        <v>42884</v>
      </c>
      <c r="D3916" s="126" t="s">
        <v>8634</v>
      </c>
      <c r="E3916" s="127" t="s">
        <v>13</v>
      </c>
      <c r="F3916" s="127">
        <v>369803</v>
      </c>
      <c r="G3916" s="127"/>
      <c r="H3916" s="335" t="s">
        <v>1308</v>
      </c>
      <c r="I3916" s="128">
        <v>1973789.59</v>
      </c>
      <c r="J3916" s="128">
        <v>0</v>
      </c>
      <c r="K3916" s="129">
        <f t="shared" si="61"/>
        <v>1973789.59</v>
      </c>
      <c r="L3916" s="130" t="s">
        <v>1420</v>
      </c>
    </row>
    <row r="3917" spans="1:12">
      <c r="A3917" s="334" t="s">
        <v>1307</v>
      </c>
      <c r="B3917" s="125" t="str">
        <f>+VLOOKUP(A3917,'[1]LISTA FILTRADO'!$A$2:$B$620,2,FALSE)</f>
        <v>GRACOS</v>
      </c>
      <c r="C3917" s="126">
        <v>42884</v>
      </c>
      <c r="D3917" s="126" t="s">
        <v>8635</v>
      </c>
      <c r="E3917" s="127" t="s">
        <v>13</v>
      </c>
      <c r="F3917" s="127">
        <v>369805</v>
      </c>
      <c r="G3917" s="127"/>
      <c r="H3917" s="335" t="s">
        <v>1308</v>
      </c>
      <c r="I3917" s="128">
        <v>4106057.18</v>
      </c>
      <c r="J3917" s="128">
        <v>0</v>
      </c>
      <c r="K3917" s="129">
        <f t="shared" si="61"/>
        <v>4106057.18</v>
      </c>
      <c r="L3917" s="130" t="s">
        <v>1420</v>
      </c>
    </row>
    <row r="3918" spans="1:12">
      <c r="A3918" s="334" t="s">
        <v>1307</v>
      </c>
      <c r="B3918" s="125" t="str">
        <f>+VLOOKUP(A3918,'[1]LISTA FILTRADO'!$A$2:$B$620,2,FALSE)</f>
        <v>GRACOS</v>
      </c>
      <c r="C3918" s="126">
        <v>42884</v>
      </c>
      <c r="D3918" s="126" t="s">
        <v>8636</v>
      </c>
      <c r="E3918" s="127" t="s">
        <v>13</v>
      </c>
      <c r="F3918" s="127">
        <v>369807</v>
      </c>
      <c r="G3918" s="127"/>
      <c r="H3918" s="335" t="s">
        <v>1308</v>
      </c>
      <c r="I3918" s="128">
        <v>1639487.66</v>
      </c>
      <c r="J3918" s="128">
        <v>0</v>
      </c>
      <c r="K3918" s="129">
        <f t="shared" si="61"/>
        <v>1639487.66</v>
      </c>
      <c r="L3918" s="130" t="s">
        <v>1420</v>
      </c>
    </row>
    <row r="3919" spans="1:12">
      <c r="A3919" s="334" t="s">
        <v>1307</v>
      </c>
      <c r="B3919" s="125" t="str">
        <f>+VLOOKUP(A3919,'[1]LISTA FILTRADO'!$A$2:$B$620,2,FALSE)</f>
        <v>GRACOS</v>
      </c>
      <c r="C3919" s="126">
        <v>42884</v>
      </c>
      <c r="D3919" s="126" t="s">
        <v>8637</v>
      </c>
      <c r="E3919" s="127" t="s">
        <v>13</v>
      </c>
      <c r="F3919" s="127">
        <v>369809</v>
      </c>
      <c r="G3919" s="127"/>
      <c r="H3919" s="335" t="s">
        <v>1308</v>
      </c>
      <c r="I3919" s="128">
        <v>4503045.38</v>
      </c>
      <c r="J3919" s="128">
        <v>0</v>
      </c>
      <c r="K3919" s="129">
        <f t="shared" si="61"/>
        <v>4503045.38</v>
      </c>
      <c r="L3919" s="130" t="s">
        <v>1420</v>
      </c>
    </row>
    <row r="3920" spans="1:12">
      <c r="A3920" s="263" t="s">
        <v>1307</v>
      </c>
      <c r="B3920" s="125" t="str">
        <f>+VLOOKUP(A3920,'[1]LISTA FILTRADO'!$A$2:$B$620,2,FALSE)</f>
        <v>GRACOS</v>
      </c>
      <c r="C3920" s="126">
        <v>42884</v>
      </c>
      <c r="D3920" s="126" t="s">
        <v>8638</v>
      </c>
      <c r="E3920" s="127" t="s">
        <v>13</v>
      </c>
      <c r="F3920" s="127">
        <v>369811</v>
      </c>
      <c r="G3920" s="127"/>
      <c r="H3920" s="335" t="s">
        <v>1308</v>
      </c>
      <c r="I3920" s="128">
        <v>1639487.66</v>
      </c>
      <c r="J3920" s="128">
        <v>0</v>
      </c>
      <c r="K3920" s="129">
        <f t="shared" si="61"/>
        <v>1639487.66</v>
      </c>
      <c r="L3920" s="130" t="s">
        <v>1420</v>
      </c>
    </row>
    <row r="3921" spans="1:12">
      <c r="A3921" s="263" t="s">
        <v>1307</v>
      </c>
      <c r="B3921" s="125" t="str">
        <f>+VLOOKUP(A3921,'[1]LISTA FILTRADO'!$A$2:$B$620,2,FALSE)</f>
        <v>GRACOS</v>
      </c>
      <c r="C3921" s="126">
        <v>42884</v>
      </c>
      <c r="D3921" s="126" t="s">
        <v>8639</v>
      </c>
      <c r="E3921" s="127" t="s">
        <v>13</v>
      </c>
      <c r="F3921" s="127">
        <v>369813</v>
      </c>
      <c r="G3921" s="127"/>
      <c r="H3921" s="335" t="s">
        <v>1308</v>
      </c>
      <c r="I3921" s="128">
        <v>1639487.66</v>
      </c>
      <c r="J3921" s="128">
        <v>0</v>
      </c>
      <c r="K3921" s="129">
        <f t="shared" si="61"/>
        <v>1639487.66</v>
      </c>
      <c r="L3921" s="130" t="s">
        <v>1420</v>
      </c>
    </row>
    <row r="3922" spans="1:12">
      <c r="A3922" s="263" t="s">
        <v>1307</v>
      </c>
      <c r="B3922" s="125" t="str">
        <f>+VLOOKUP(A3922,'[1]LISTA FILTRADO'!$A$2:$B$620,2,FALSE)</f>
        <v>GRACOS</v>
      </c>
      <c r="C3922" s="126">
        <v>42884</v>
      </c>
      <c r="D3922" s="126" t="s">
        <v>8640</v>
      </c>
      <c r="E3922" s="127" t="s">
        <v>13</v>
      </c>
      <c r="F3922" s="127">
        <v>369815</v>
      </c>
      <c r="G3922" s="127"/>
      <c r="H3922" s="335" t="s">
        <v>1308</v>
      </c>
      <c r="I3922" s="128">
        <v>1639487.66</v>
      </c>
      <c r="J3922" s="128">
        <v>0</v>
      </c>
      <c r="K3922" s="129">
        <f t="shared" si="61"/>
        <v>1639487.66</v>
      </c>
      <c r="L3922" s="130" t="s">
        <v>1420</v>
      </c>
    </row>
    <row r="3923" spans="1:12">
      <c r="A3923" s="263" t="s">
        <v>1307</v>
      </c>
      <c r="B3923" s="125" t="str">
        <f>+VLOOKUP(A3923,'[1]LISTA FILTRADO'!$A$2:$B$620,2,FALSE)</f>
        <v>GRACOS</v>
      </c>
      <c r="C3923" s="126">
        <v>42884</v>
      </c>
      <c r="D3923" s="126" t="s">
        <v>8641</v>
      </c>
      <c r="E3923" s="127" t="s">
        <v>13</v>
      </c>
      <c r="F3923" s="127">
        <v>369817</v>
      </c>
      <c r="G3923" s="127"/>
      <c r="H3923" s="335" t="s">
        <v>1308</v>
      </c>
      <c r="I3923" s="128">
        <v>1639487.66</v>
      </c>
      <c r="J3923" s="128">
        <v>0</v>
      </c>
      <c r="K3923" s="129">
        <f t="shared" si="61"/>
        <v>1639487.66</v>
      </c>
      <c r="L3923" s="130" t="s">
        <v>1420</v>
      </c>
    </row>
    <row r="3924" spans="1:12">
      <c r="A3924" s="263" t="s">
        <v>1307</v>
      </c>
      <c r="B3924" s="125" t="str">
        <f>+VLOOKUP(A3924,'[1]LISTA FILTRADO'!$A$2:$B$620,2,FALSE)</f>
        <v>GRACOS</v>
      </c>
      <c r="C3924" s="126">
        <v>42884</v>
      </c>
      <c r="D3924" s="126" t="s">
        <v>8642</v>
      </c>
      <c r="E3924" s="127" t="s">
        <v>13</v>
      </c>
      <c r="F3924" s="127">
        <v>369819</v>
      </c>
      <c r="G3924" s="127"/>
      <c r="H3924" s="335" t="s">
        <v>1308</v>
      </c>
      <c r="I3924" s="128">
        <v>4503045.38</v>
      </c>
      <c r="J3924" s="128">
        <v>0</v>
      </c>
      <c r="K3924" s="129">
        <f t="shared" si="61"/>
        <v>4503045.38</v>
      </c>
      <c r="L3924" s="130" t="s">
        <v>1420</v>
      </c>
    </row>
    <row r="3925" spans="1:12">
      <c r="A3925" s="263" t="s">
        <v>1307</v>
      </c>
      <c r="B3925" s="125" t="str">
        <f>+VLOOKUP(A3925,'[1]LISTA FILTRADO'!$A$2:$B$620,2,FALSE)</f>
        <v>GRACOS</v>
      </c>
      <c r="C3925" s="126">
        <v>42884</v>
      </c>
      <c r="D3925" s="126" t="s">
        <v>8643</v>
      </c>
      <c r="E3925" s="127" t="s">
        <v>13</v>
      </c>
      <c r="F3925" s="127">
        <v>369821</v>
      </c>
      <c r="G3925" s="127"/>
      <c r="H3925" s="335" t="s">
        <v>1308</v>
      </c>
      <c r="I3925" s="128">
        <v>4503045.38</v>
      </c>
      <c r="J3925" s="128">
        <v>0</v>
      </c>
      <c r="K3925" s="129">
        <f t="shared" si="61"/>
        <v>4503045.38</v>
      </c>
      <c r="L3925" s="130" t="s">
        <v>1420</v>
      </c>
    </row>
    <row r="3926" spans="1:12">
      <c r="A3926" s="263" t="s">
        <v>1307</v>
      </c>
      <c r="B3926" s="125" t="str">
        <f>+VLOOKUP(A3926,'[1]LISTA FILTRADO'!$A$2:$B$620,2,FALSE)</f>
        <v>GRACOS</v>
      </c>
      <c r="C3926" s="126">
        <v>42884</v>
      </c>
      <c r="D3926" s="126" t="s">
        <v>8644</v>
      </c>
      <c r="E3926" s="127" t="s">
        <v>13</v>
      </c>
      <c r="F3926" s="127">
        <v>369823</v>
      </c>
      <c r="G3926" s="127"/>
      <c r="H3926" s="335" t="s">
        <v>1308</v>
      </c>
      <c r="I3926" s="128">
        <v>4503045.38</v>
      </c>
      <c r="J3926" s="128">
        <v>0</v>
      </c>
      <c r="K3926" s="129">
        <f t="shared" si="61"/>
        <v>4503045.38</v>
      </c>
      <c r="L3926" s="130" t="s">
        <v>1420</v>
      </c>
    </row>
    <row r="3927" spans="1:12">
      <c r="A3927" s="263" t="s">
        <v>1307</v>
      </c>
      <c r="B3927" s="125" t="str">
        <f>+VLOOKUP(A3927,'[1]LISTA FILTRADO'!$A$2:$B$620,2,FALSE)</f>
        <v>GRACOS</v>
      </c>
      <c r="C3927" s="126">
        <v>42884</v>
      </c>
      <c r="D3927" s="126" t="s">
        <v>8645</v>
      </c>
      <c r="E3927" s="127" t="s">
        <v>13</v>
      </c>
      <c r="F3927" s="127">
        <v>369825</v>
      </c>
      <c r="G3927" s="127"/>
      <c r="H3927" s="335" t="s">
        <v>1308</v>
      </c>
      <c r="I3927" s="128">
        <v>4503045.38</v>
      </c>
      <c r="J3927" s="128">
        <v>0</v>
      </c>
      <c r="K3927" s="129">
        <f t="shared" si="61"/>
        <v>4503045.38</v>
      </c>
      <c r="L3927" s="130" t="s">
        <v>1420</v>
      </c>
    </row>
    <row r="3928" spans="1:12">
      <c r="A3928" s="263" t="s">
        <v>1307</v>
      </c>
      <c r="B3928" s="125" t="str">
        <f>+VLOOKUP(A3928,'[1]LISTA FILTRADO'!$A$2:$B$620,2,FALSE)</f>
        <v>GRACOS</v>
      </c>
      <c r="C3928" s="126">
        <v>42884</v>
      </c>
      <c r="D3928" s="126" t="s">
        <v>8646</v>
      </c>
      <c r="E3928" s="127" t="s">
        <v>13</v>
      </c>
      <c r="F3928" s="127">
        <v>369827</v>
      </c>
      <c r="G3928" s="127"/>
      <c r="H3928" s="335" t="s">
        <v>1308</v>
      </c>
      <c r="I3928" s="128">
        <v>3814541.21</v>
      </c>
      <c r="J3928" s="128">
        <v>0</v>
      </c>
      <c r="K3928" s="129">
        <f t="shared" si="61"/>
        <v>3814541.21</v>
      </c>
      <c r="L3928" s="130" t="s">
        <v>1420</v>
      </c>
    </row>
    <row r="3929" spans="1:12">
      <c r="A3929" s="263" t="s">
        <v>1307</v>
      </c>
      <c r="B3929" s="125" t="str">
        <f>+VLOOKUP(A3929,'[1]LISTA FILTRADO'!$A$2:$B$620,2,FALSE)</f>
        <v>GRACOS</v>
      </c>
      <c r="C3929" s="126">
        <v>42884</v>
      </c>
      <c r="D3929" s="126" t="s">
        <v>8647</v>
      </c>
      <c r="E3929" s="127" t="s">
        <v>13</v>
      </c>
      <c r="F3929" s="127">
        <v>369829</v>
      </c>
      <c r="G3929" s="127"/>
      <c r="H3929" s="335" t="s">
        <v>1308</v>
      </c>
      <c r="I3929" s="128">
        <v>3814541.21</v>
      </c>
      <c r="J3929" s="128">
        <v>0</v>
      </c>
      <c r="K3929" s="129">
        <f t="shared" si="61"/>
        <v>3814541.21</v>
      </c>
      <c r="L3929" s="130" t="s">
        <v>1420</v>
      </c>
    </row>
    <row r="3930" spans="1:12">
      <c r="A3930" s="263" t="s">
        <v>1307</v>
      </c>
      <c r="B3930" s="125" t="str">
        <f>+VLOOKUP(A3930,'[1]LISTA FILTRADO'!$A$2:$B$620,2,FALSE)</f>
        <v>GRACOS</v>
      </c>
      <c r="C3930" s="126">
        <v>42884</v>
      </c>
      <c r="D3930" s="126" t="s">
        <v>8648</v>
      </c>
      <c r="E3930" s="127" t="s">
        <v>13</v>
      </c>
      <c r="F3930" s="127">
        <v>369831</v>
      </c>
      <c r="G3930" s="127"/>
      <c r="H3930" s="335" t="s">
        <v>1308</v>
      </c>
      <c r="I3930" s="128">
        <v>3814541.21</v>
      </c>
      <c r="J3930" s="128">
        <v>0</v>
      </c>
      <c r="K3930" s="129">
        <f t="shared" si="61"/>
        <v>3814541.21</v>
      </c>
      <c r="L3930" s="130" t="s">
        <v>1420</v>
      </c>
    </row>
    <row r="3931" spans="1:12">
      <c r="A3931" s="263" t="s">
        <v>1307</v>
      </c>
      <c r="B3931" s="125" t="str">
        <f>+VLOOKUP(A3931,'[1]LISTA FILTRADO'!$A$2:$B$620,2,FALSE)</f>
        <v>GRACOS</v>
      </c>
      <c r="C3931" s="126">
        <v>42884</v>
      </c>
      <c r="D3931" s="126" t="s">
        <v>8649</v>
      </c>
      <c r="E3931" s="127" t="s">
        <v>13</v>
      </c>
      <c r="F3931" s="127">
        <v>369833</v>
      </c>
      <c r="G3931" s="127"/>
      <c r="H3931" s="335" t="s">
        <v>1308</v>
      </c>
      <c r="I3931" s="128">
        <v>3814541.21</v>
      </c>
      <c r="J3931" s="128">
        <v>0</v>
      </c>
      <c r="K3931" s="129">
        <f t="shared" si="61"/>
        <v>3814541.21</v>
      </c>
      <c r="L3931" s="130" t="s">
        <v>1420</v>
      </c>
    </row>
    <row r="3932" spans="1:12">
      <c r="A3932" s="263" t="s">
        <v>1307</v>
      </c>
      <c r="B3932" s="125" t="str">
        <f>+VLOOKUP(A3932,'[1]LISTA FILTRADO'!$A$2:$B$620,2,FALSE)</f>
        <v>GRACOS</v>
      </c>
      <c r="C3932" s="126">
        <v>42884</v>
      </c>
      <c r="D3932" s="126" t="s">
        <v>8650</v>
      </c>
      <c r="E3932" s="127" t="s">
        <v>13</v>
      </c>
      <c r="F3932" s="127">
        <v>369835</v>
      </c>
      <c r="G3932" s="127"/>
      <c r="H3932" s="335" t="s">
        <v>1308</v>
      </c>
      <c r="I3932" s="128">
        <v>3814541.21</v>
      </c>
      <c r="J3932" s="128">
        <v>0</v>
      </c>
      <c r="K3932" s="129">
        <f t="shared" si="61"/>
        <v>3814541.21</v>
      </c>
      <c r="L3932" s="130" t="s">
        <v>1420</v>
      </c>
    </row>
    <row r="3933" spans="1:12">
      <c r="A3933" s="263" t="s">
        <v>1307</v>
      </c>
      <c r="B3933" s="125" t="str">
        <f>+VLOOKUP(A3933,'[1]LISTA FILTRADO'!$A$2:$B$620,2,FALSE)</f>
        <v>GRACOS</v>
      </c>
      <c r="C3933" s="126">
        <v>42884</v>
      </c>
      <c r="D3933" s="126" t="s">
        <v>8651</v>
      </c>
      <c r="E3933" s="127" t="s">
        <v>13</v>
      </c>
      <c r="F3933" s="127">
        <v>369837</v>
      </c>
      <c r="G3933" s="127"/>
      <c r="H3933" s="335" t="s">
        <v>1308</v>
      </c>
      <c r="I3933" s="128">
        <v>10477085.58</v>
      </c>
      <c r="J3933" s="128">
        <v>0</v>
      </c>
      <c r="K3933" s="129">
        <f t="shared" si="61"/>
        <v>10477085.58</v>
      </c>
      <c r="L3933" s="130" t="s">
        <v>1420</v>
      </c>
    </row>
    <row r="3934" spans="1:12">
      <c r="A3934" s="263" t="s">
        <v>1307</v>
      </c>
      <c r="B3934" s="125" t="str">
        <f>+VLOOKUP(A3934,'[1]LISTA FILTRADO'!$A$2:$B$620,2,FALSE)</f>
        <v>GRACOS</v>
      </c>
      <c r="C3934" s="126">
        <v>42884</v>
      </c>
      <c r="D3934" s="126" t="s">
        <v>8652</v>
      </c>
      <c r="E3934" s="127" t="s">
        <v>13</v>
      </c>
      <c r="F3934" s="127">
        <v>369839</v>
      </c>
      <c r="G3934" s="127"/>
      <c r="H3934" s="335" t="s">
        <v>1308</v>
      </c>
      <c r="I3934" s="128">
        <v>10477085.58</v>
      </c>
      <c r="J3934" s="128">
        <v>0</v>
      </c>
      <c r="K3934" s="129">
        <f t="shared" si="61"/>
        <v>10477085.58</v>
      </c>
      <c r="L3934" s="130" t="s">
        <v>1420</v>
      </c>
    </row>
    <row r="3935" spans="1:12">
      <c r="A3935" s="263" t="s">
        <v>1307</v>
      </c>
      <c r="B3935" s="125" t="str">
        <f>+VLOOKUP(A3935,'[1]LISTA FILTRADO'!$A$2:$B$620,2,FALSE)</f>
        <v>GRACOS</v>
      </c>
      <c r="C3935" s="126">
        <v>42884</v>
      </c>
      <c r="D3935" s="126" t="s">
        <v>8653</v>
      </c>
      <c r="E3935" s="127" t="s">
        <v>13</v>
      </c>
      <c r="F3935" s="127">
        <v>369841</v>
      </c>
      <c r="G3935" s="127"/>
      <c r="H3935" s="335" t="s">
        <v>1308</v>
      </c>
      <c r="I3935" s="128">
        <v>10477085.58</v>
      </c>
      <c r="J3935" s="128">
        <v>0</v>
      </c>
      <c r="K3935" s="129">
        <f t="shared" si="61"/>
        <v>10477085.58</v>
      </c>
      <c r="L3935" s="130" t="s">
        <v>1420</v>
      </c>
    </row>
    <row r="3936" spans="1:12">
      <c r="A3936" s="263" t="s">
        <v>1307</v>
      </c>
      <c r="B3936" s="125" t="str">
        <f>+VLOOKUP(A3936,'[1]LISTA FILTRADO'!$A$2:$B$620,2,FALSE)</f>
        <v>GRACOS</v>
      </c>
      <c r="C3936" s="126">
        <v>42884</v>
      </c>
      <c r="D3936" s="126" t="s">
        <v>8654</v>
      </c>
      <c r="E3936" s="127" t="s">
        <v>13</v>
      </c>
      <c r="F3936" s="127">
        <v>369843</v>
      </c>
      <c r="G3936" s="127"/>
      <c r="H3936" s="335" t="s">
        <v>1308</v>
      </c>
      <c r="I3936" s="128">
        <v>10477085.58</v>
      </c>
      <c r="J3936" s="128">
        <v>0</v>
      </c>
      <c r="K3936" s="129">
        <f t="shared" si="61"/>
        <v>10477085.58</v>
      </c>
      <c r="L3936" s="130" t="s">
        <v>1420</v>
      </c>
    </row>
    <row r="3937" spans="1:12">
      <c r="A3937" s="263" t="s">
        <v>1307</v>
      </c>
      <c r="B3937" s="125" t="str">
        <f>+VLOOKUP(A3937,'[1]LISTA FILTRADO'!$A$2:$B$620,2,FALSE)</f>
        <v>GRACOS</v>
      </c>
      <c r="C3937" s="126">
        <v>42884</v>
      </c>
      <c r="D3937" s="126" t="s">
        <v>8655</v>
      </c>
      <c r="E3937" s="127" t="s">
        <v>13</v>
      </c>
      <c r="F3937" s="127">
        <v>369845</v>
      </c>
      <c r="G3937" s="127"/>
      <c r="H3937" s="335" t="s">
        <v>1308</v>
      </c>
      <c r="I3937" s="128">
        <v>10477085.58</v>
      </c>
      <c r="J3937" s="128">
        <v>0</v>
      </c>
      <c r="K3937" s="129">
        <f t="shared" si="61"/>
        <v>10477085.58</v>
      </c>
      <c r="L3937" s="130" t="s">
        <v>1420</v>
      </c>
    </row>
    <row r="3938" spans="1:12">
      <c r="A3938" s="263" t="s">
        <v>1307</v>
      </c>
      <c r="B3938" s="125" t="str">
        <f>+VLOOKUP(A3938,'[1]LISTA FILTRADO'!$A$2:$B$620,2,FALSE)</f>
        <v>GRACOS</v>
      </c>
      <c r="C3938" s="126">
        <v>42884</v>
      </c>
      <c r="D3938" s="126" t="s">
        <v>8656</v>
      </c>
      <c r="E3938" s="127" t="s">
        <v>13</v>
      </c>
      <c r="F3938" s="127">
        <v>369847</v>
      </c>
      <c r="G3938" s="127"/>
      <c r="H3938" s="335" t="s">
        <v>1308</v>
      </c>
      <c r="I3938" s="128">
        <v>1927582.14</v>
      </c>
      <c r="J3938" s="128">
        <v>0</v>
      </c>
      <c r="K3938" s="129">
        <f t="shared" si="61"/>
        <v>1927582.14</v>
      </c>
      <c r="L3938" s="130" t="s">
        <v>1420</v>
      </c>
    </row>
    <row r="3939" spans="1:12">
      <c r="A3939" s="263" t="s">
        <v>1307</v>
      </c>
      <c r="B3939" s="125" t="str">
        <f>+VLOOKUP(A3939,'[1]LISTA FILTRADO'!$A$2:$B$620,2,FALSE)</f>
        <v>GRACOS</v>
      </c>
      <c r="C3939" s="126">
        <v>42884</v>
      </c>
      <c r="D3939" s="126" t="s">
        <v>8657</v>
      </c>
      <c r="E3939" s="127" t="s">
        <v>13</v>
      </c>
      <c r="F3939" s="127">
        <v>369849</v>
      </c>
      <c r="G3939" s="127"/>
      <c r="H3939" s="335" t="s">
        <v>1308</v>
      </c>
      <c r="I3939" s="128">
        <v>1927582.14</v>
      </c>
      <c r="J3939" s="128">
        <v>0</v>
      </c>
      <c r="K3939" s="129">
        <f t="shared" si="61"/>
        <v>1927582.14</v>
      </c>
      <c r="L3939" s="130" t="s">
        <v>1420</v>
      </c>
    </row>
    <row r="3940" spans="1:12">
      <c r="A3940" s="263" t="s">
        <v>1307</v>
      </c>
      <c r="B3940" s="125" t="str">
        <f>+VLOOKUP(A3940,'[1]LISTA FILTRADO'!$A$2:$B$620,2,FALSE)</f>
        <v>GRACOS</v>
      </c>
      <c r="C3940" s="126">
        <v>42884</v>
      </c>
      <c r="D3940" s="126" t="s">
        <v>8658</v>
      </c>
      <c r="E3940" s="127" t="s">
        <v>13</v>
      </c>
      <c r="F3940" s="127">
        <v>369851</v>
      </c>
      <c r="G3940" s="127"/>
      <c r="H3940" s="335" t="s">
        <v>1308</v>
      </c>
      <c r="I3940" s="128">
        <v>1927582.14</v>
      </c>
      <c r="J3940" s="128">
        <v>0</v>
      </c>
      <c r="K3940" s="129">
        <f t="shared" si="61"/>
        <v>1927582.14</v>
      </c>
      <c r="L3940" s="130" t="s">
        <v>1420</v>
      </c>
    </row>
    <row r="3941" spans="1:12">
      <c r="A3941" s="263" t="s">
        <v>1307</v>
      </c>
      <c r="B3941" s="125" t="str">
        <f>+VLOOKUP(A3941,'[1]LISTA FILTRADO'!$A$2:$B$620,2,FALSE)</f>
        <v>GRACOS</v>
      </c>
      <c r="C3941" s="126">
        <v>42884</v>
      </c>
      <c r="D3941" s="126" t="s">
        <v>8659</v>
      </c>
      <c r="E3941" s="127" t="s">
        <v>13</v>
      </c>
      <c r="F3941" s="127">
        <v>369853</v>
      </c>
      <c r="G3941" s="127"/>
      <c r="H3941" s="335" t="s">
        <v>1308</v>
      </c>
      <c r="I3941" s="128">
        <v>1927582.14</v>
      </c>
      <c r="J3941" s="128">
        <v>0</v>
      </c>
      <c r="K3941" s="129">
        <f t="shared" si="61"/>
        <v>1927582.14</v>
      </c>
      <c r="L3941" s="130" t="s">
        <v>1420</v>
      </c>
    </row>
    <row r="3942" spans="1:12">
      <c r="A3942" s="263" t="s">
        <v>1307</v>
      </c>
      <c r="B3942" s="125" t="str">
        <f>+VLOOKUP(A3942,'[1]LISTA FILTRADO'!$A$2:$B$620,2,FALSE)</f>
        <v>GRACOS</v>
      </c>
      <c r="C3942" s="126">
        <v>42884</v>
      </c>
      <c r="D3942" s="126" t="s">
        <v>8660</v>
      </c>
      <c r="E3942" s="127" t="s">
        <v>13</v>
      </c>
      <c r="F3942" s="127">
        <v>369855</v>
      </c>
      <c r="G3942" s="127"/>
      <c r="H3942" s="335" t="s">
        <v>1308</v>
      </c>
      <c r="I3942" s="128">
        <v>1927582.14</v>
      </c>
      <c r="J3942" s="128">
        <v>0</v>
      </c>
      <c r="K3942" s="129">
        <f t="shared" si="61"/>
        <v>1927582.14</v>
      </c>
      <c r="L3942" s="130" t="s">
        <v>1420</v>
      </c>
    </row>
    <row r="3943" spans="1:12">
      <c r="A3943" s="263" t="s">
        <v>1307</v>
      </c>
      <c r="B3943" s="125" t="str">
        <f>+VLOOKUP(A3943,'[1]LISTA FILTRADO'!$A$2:$B$620,2,FALSE)</f>
        <v>GRACOS</v>
      </c>
      <c r="C3943" s="126">
        <v>42884</v>
      </c>
      <c r="D3943" s="126" t="s">
        <v>8661</v>
      </c>
      <c r="E3943" s="127" t="s">
        <v>13</v>
      </c>
      <c r="F3943" s="127">
        <v>369857</v>
      </c>
      <c r="G3943" s="127"/>
      <c r="H3943" s="335" t="s">
        <v>1308</v>
      </c>
      <c r="I3943" s="128">
        <v>920862.05</v>
      </c>
      <c r="J3943" s="128">
        <v>0</v>
      </c>
      <c r="K3943" s="129">
        <f t="shared" si="61"/>
        <v>920862.05</v>
      </c>
      <c r="L3943" s="130" t="s">
        <v>1420</v>
      </c>
    </row>
    <row r="3944" spans="1:12">
      <c r="A3944" s="263" t="s">
        <v>1307</v>
      </c>
      <c r="B3944" s="125" t="str">
        <f>+VLOOKUP(A3944,'[1]LISTA FILTRADO'!$A$2:$B$620,2,FALSE)</f>
        <v>GRACOS</v>
      </c>
      <c r="C3944" s="126">
        <v>42884</v>
      </c>
      <c r="D3944" s="126" t="s">
        <v>8662</v>
      </c>
      <c r="E3944" s="127" t="s">
        <v>13</v>
      </c>
      <c r="F3944" s="127">
        <v>369859</v>
      </c>
      <c r="G3944" s="127"/>
      <c r="H3944" s="335" t="s">
        <v>1308</v>
      </c>
      <c r="I3944" s="128">
        <v>144537.10999999999</v>
      </c>
      <c r="J3944" s="128">
        <v>0</v>
      </c>
      <c r="K3944" s="129">
        <f t="shared" si="61"/>
        <v>144537.10999999999</v>
      </c>
      <c r="L3944" s="130" t="s">
        <v>1420</v>
      </c>
    </row>
    <row r="3945" spans="1:12">
      <c r="A3945" s="263" t="s">
        <v>1307</v>
      </c>
      <c r="B3945" s="125" t="str">
        <f>+VLOOKUP(A3945,'[1]LISTA FILTRADO'!$A$2:$B$620,2,FALSE)</f>
        <v>GRACOS</v>
      </c>
      <c r="C3945" s="126">
        <v>42884</v>
      </c>
      <c r="D3945" s="126" t="s">
        <v>8663</v>
      </c>
      <c r="E3945" s="127" t="s">
        <v>13</v>
      </c>
      <c r="F3945" s="127">
        <v>369861</v>
      </c>
      <c r="G3945" s="127"/>
      <c r="H3945" s="335" t="s">
        <v>1308</v>
      </c>
      <c r="I3945" s="128">
        <v>1796980.5</v>
      </c>
      <c r="J3945" s="128">
        <v>0</v>
      </c>
      <c r="K3945" s="129">
        <f t="shared" si="61"/>
        <v>1796980.5</v>
      </c>
      <c r="L3945" s="130" t="s">
        <v>1420</v>
      </c>
    </row>
    <row r="3946" spans="1:12">
      <c r="A3946" s="263" t="s">
        <v>1307</v>
      </c>
      <c r="B3946" s="125" t="str">
        <f>+VLOOKUP(A3946,'[1]LISTA FILTRADO'!$A$2:$B$620,2,FALSE)</f>
        <v>GRACOS</v>
      </c>
      <c r="C3946" s="126">
        <v>42884</v>
      </c>
      <c r="D3946" s="126" t="s">
        <v>8664</v>
      </c>
      <c r="E3946" s="127" t="s">
        <v>13</v>
      </c>
      <c r="F3946" s="127">
        <v>369863</v>
      </c>
      <c r="G3946" s="127"/>
      <c r="H3946" s="335" t="s">
        <v>1308</v>
      </c>
      <c r="I3946" s="128">
        <v>416595.52</v>
      </c>
      <c r="J3946" s="128">
        <v>0</v>
      </c>
      <c r="K3946" s="129">
        <f t="shared" si="61"/>
        <v>416595.52</v>
      </c>
      <c r="L3946" s="130" t="s">
        <v>1420</v>
      </c>
    </row>
    <row r="3947" spans="1:12">
      <c r="A3947" s="263" t="s">
        <v>1307</v>
      </c>
      <c r="B3947" s="125" t="str">
        <f>+VLOOKUP(A3947,'[1]LISTA FILTRADO'!$A$2:$B$620,2,FALSE)</f>
        <v>GRACOS</v>
      </c>
      <c r="C3947" s="126">
        <v>42884</v>
      </c>
      <c r="D3947" s="126" t="s">
        <v>8665</v>
      </c>
      <c r="E3947" s="127" t="s">
        <v>13</v>
      </c>
      <c r="F3947" s="127">
        <v>369865</v>
      </c>
      <c r="G3947" s="127"/>
      <c r="H3947" s="335" t="s">
        <v>1308</v>
      </c>
      <c r="I3947" s="128">
        <v>2529255.79</v>
      </c>
      <c r="J3947" s="128">
        <v>0</v>
      </c>
      <c r="K3947" s="129">
        <f t="shared" si="61"/>
        <v>2529255.79</v>
      </c>
      <c r="L3947" s="130" t="s">
        <v>1420</v>
      </c>
    </row>
    <row r="3948" spans="1:12">
      <c r="A3948" s="263" t="s">
        <v>1307</v>
      </c>
      <c r="B3948" s="125" t="str">
        <f>+VLOOKUP(A3948,'[1]LISTA FILTRADO'!$A$2:$B$620,2,FALSE)</f>
        <v>GRACOS</v>
      </c>
      <c r="C3948" s="126">
        <v>42884</v>
      </c>
      <c r="D3948" s="126" t="s">
        <v>8666</v>
      </c>
      <c r="E3948" s="127" t="s">
        <v>13</v>
      </c>
      <c r="F3948" s="127">
        <v>369867</v>
      </c>
      <c r="G3948" s="127"/>
      <c r="H3948" s="335" t="s">
        <v>1308</v>
      </c>
      <c r="I3948" s="128">
        <v>1144228.5900000001</v>
      </c>
      <c r="J3948" s="128">
        <v>0</v>
      </c>
      <c r="K3948" s="129">
        <f t="shared" si="61"/>
        <v>1144228.5900000001</v>
      </c>
      <c r="L3948" s="130" t="s">
        <v>1420</v>
      </c>
    </row>
    <row r="3949" spans="1:12" ht="33.75">
      <c r="A3949" s="263">
        <v>513</v>
      </c>
      <c r="B3949" s="125" t="str">
        <f>+VLOOKUP(A3949,'[1]LISTA FILTRADO'!$A$2:$B$620,2,FALSE)</f>
        <v>Yacimientos Petrolíferos Fiscales Bolivianos</v>
      </c>
      <c r="C3949" s="126">
        <v>42884</v>
      </c>
      <c r="D3949" s="126" t="s">
        <v>8667</v>
      </c>
      <c r="E3949" s="127" t="s">
        <v>15</v>
      </c>
      <c r="F3949" s="127">
        <v>458050</v>
      </c>
      <c r="G3949" s="127"/>
      <c r="H3949" s="335" t="s">
        <v>8668</v>
      </c>
      <c r="I3949" s="128">
        <v>50</v>
      </c>
      <c r="J3949" s="128">
        <v>0</v>
      </c>
      <c r="K3949" s="129">
        <f t="shared" si="61"/>
        <v>50</v>
      </c>
      <c r="L3949" s="130" t="s">
        <v>1420</v>
      </c>
    </row>
    <row r="3950" spans="1:12" ht="33.75">
      <c r="A3950" s="263" t="s">
        <v>626</v>
      </c>
      <c r="B3950" s="125" t="str">
        <f>+VLOOKUP(A3950,'[1]LISTA FILTRADO'!$A$2:$B$620,2,FALSE)</f>
        <v>Dirección General De Programación Y Operaciones Del Tesoro</v>
      </c>
      <c r="C3950" s="126">
        <v>42884</v>
      </c>
      <c r="D3950" s="126" t="s">
        <v>8669</v>
      </c>
      <c r="E3950" s="127" t="s">
        <v>11</v>
      </c>
      <c r="F3950" s="127">
        <v>888734</v>
      </c>
      <c r="G3950" s="127"/>
      <c r="H3950" s="335" t="s">
        <v>1312</v>
      </c>
      <c r="I3950" s="128">
        <v>50</v>
      </c>
      <c r="J3950" s="128">
        <v>0</v>
      </c>
      <c r="K3950" s="129">
        <f t="shared" si="61"/>
        <v>50</v>
      </c>
      <c r="L3950" s="130" t="s">
        <v>1420</v>
      </c>
    </row>
    <row r="3951" spans="1:12">
      <c r="A3951" s="263" t="s">
        <v>1307</v>
      </c>
      <c r="B3951" s="125" t="str">
        <f>+VLOOKUP(A3951,'[1]LISTA FILTRADO'!$A$2:$B$620,2,FALSE)</f>
        <v>GRACOS</v>
      </c>
      <c r="C3951" s="126">
        <v>42884</v>
      </c>
      <c r="D3951" s="126" t="s">
        <v>8670</v>
      </c>
      <c r="E3951" s="127" t="s">
        <v>13</v>
      </c>
      <c r="F3951" s="127">
        <v>369670</v>
      </c>
      <c r="G3951" s="127"/>
      <c r="H3951" s="335" t="s">
        <v>1308</v>
      </c>
      <c r="I3951" s="128">
        <v>3478251.53</v>
      </c>
      <c r="J3951" s="128">
        <v>0</v>
      </c>
      <c r="K3951" s="129">
        <f t="shared" si="61"/>
        <v>3478251.53</v>
      </c>
      <c r="L3951" s="130" t="s">
        <v>1420</v>
      </c>
    </row>
    <row r="3952" spans="1:12">
      <c r="A3952" s="263" t="s">
        <v>1307</v>
      </c>
      <c r="B3952" s="125" t="str">
        <f>+VLOOKUP(A3952,'[1]LISTA FILTRADO'!$A$2:$B$620,2,FALSE)</f>
        <v>GRACOS</v>
      </c>
      <c r="C3952" s="126">
        <v>42884</v>
      </c>
      <c r="D3952" s="126" t="s">
        <v>8671</v>
      </c>
      <c r="E3952" s="127" t="s">
        <v>13</v>
      </c>
      <c r="F3952" s="127">
        <v>369672</v>
      </c>
      <c r="G3952" s="127"/>
      <c r="H3952" s="335" t="s">
        <v>1308</v>
      </c>
      <c r="I3952" s="128">
        <v>1672002.21</v>
      </c>
      <c r="J3952" s="128">
        <v>0</v>
      </c>
      <c r="K3952" s="129">
        <f t="shared" si="61"/>
        <v>1672002.21</v>
      </c>
      <c r="L3952" s="130" t="s">
        <v>1420</v>
      </c>
    </row>
    <row r="3953" spans="1:12">
      <c r="A3953" s="263" t="s">
        <v>1307</v>
      </c>
      <c r="B3953" s="125" t="str">
        <f>+VLOOKUP(A3953,'[1]LISTA FILTRADO'!$A$2:$B$620,2,FALSE)</f>
        <v>GRACOS</v>
      </c>
      <c r="C3953" s="126">
        <v>42884</v>
      </c>
      <c r="D3953" s="126" t="s">
        <v>8672</v>
      </c>
      <c r="E3953" s="127" t="s">
        <v>13</v>
      </c>
      <c r="F3953" s="127">
        <v>369674</v>
      </c>
      <c r="G3953" s="127"/>
      <c r="H3953" s="335" t="s">
        <v>1308</v>
      </c>
      <c r="I3953" s="128">
        <v>9553426.3000000007</v>
      </c>
      <c r="J3953" s="128">
        <v>0</v>
      </c>
      <c r="K3953" s="129">
        <f t="shared" si="61"/>
        <v>9553426.3000000007</v>
      </c>
      <c r="L3953" s="130" t="s">
        <v>1420</v>
      </c>
    </row>
    <row r="3954" spans="1:12">
      <c r="A3954" s="334" t="s">
        <v>1307</v>
      </c>
      <c r="B3954" s="125" t="str">
        <f>+VLOOKUP(A3954,'[1]LISTA FILTRADO'!$A$2:$B$620,2,FALSE)</f>
        <v>GRACOS</v>
      </c>
      <c r="C3954" s="126">
        <v>42884</v>
      </c>
      <c r="D3954" s="126" t="s">
        <v>8673</v>
      </c>
      <c r="E3954" s="127" t="s">
        <v>13</v>
      </c>
      <c r="F3954" s="127">
        <v>369676</v>
      </c>
      <c r="G3954" s="127"/>
      <c r="H3954" s="335" t="s">
        <v>1308</v>
      </c>
      <c r="I3954" s="128">
        <v>4592350.37</v>
      </c>
      <c r="J3954" s="128">
        <v>0</v>
      </c>
      <c r="K3954" s="129">
        <f t="shared" si="61"/>
        <v>4592350.37</v>
      </c>
      <c r="L3954" s="130" t="s">
        <v>1420</v>
      </c>
    </row>
    <row r="3955" spans="1:12">
      <c r="A3955" s="263" t="s">
        <v>1307</v>
      </c>
      <c r="B3955" s="125" t="str">
        <f>+VLOOKUP(A3955,'[1]LISTA FILTRADO'!$A$2:$B$620,2,FALSE)</f>
        <v>GRACOS</v>
      </c>
      <c r="C3955" s="126">
        <v>42884</v>
      </c>
      <c r="D3955" s="126" t="s">
        <v>8674</v>
      </c>
      <c r="E3955" s="127" t="s">
        <v>13</v>
      </c>
      <c r="F3955" s="127">
        <v>369678</v>
      </c>
      <c r="G3955" s="127"/>
      <c r="H3955" s="335" t="s">
        <v>1308</v>
      </c>
      <c r="I3955" s="128">
        <v>7814847.04</v>
      </c>
      <c r="J3955" s="128">
        <v>0</v>
      </c>
      <c r="K3955" s="129">
        <f t="shared" si="61"/>
        <v>7814847.04</v>
      </c>
      <c r="L3955" s="130" t="s">
        <v>1420</v>
      </c>
    </row>
    <row r="3956" spans="1:12">
      <c r="A3956" s="334" t="s">
        <v>1307</v>
      </c>
      <c r="B3956" s="125" t="str">
        <f>+VLOOKUP(A3956,'[1]LISTA FILTRADO'!$A$2:$B$620,2,FALSE)</f>
        <v>GRACOS</v>
      </c>
      <c r="C3956" s="126">
        <v>42884</v>
      </c>
      <c r="D3956" s="126" t="s">
        <v>8675</v>
      </c>
      <c r="E3956" s="127" t="s">
        <v>13</v>
      </c>
      <c r="F3956" s="127">
        <v>369680</v>
      </c>
      <c r="G3956" s="127"/>
      <c r="H3956" s="335" t="s">
        <v>1308</v>
      </c>
      <c r="I3956" s="128">
        <v>1757646.63</v>
      </c>
      <c r="J3956" s="128">
        <v>0</v>
      </c>
      <c r="K3956" s="129">
        <f t="shared" si="61"/>
        <v>1757646.63</v>
      </c>
      <c r="L3956" s="130" t="s">
        <v>1420</v>
      </c>
    </row>
    <row r="3957" spans="1:12">
      <c r="A3957" s="334" t="s">
        <v>1307</v>
      </c>
      <c r="B3957" s="125" t="str">
        <f>+VLOOKUP(A3957,'[1]LISTA FILTRADO'!$A$2:$B$620,2,FALSE)</f>
        <v>GRACOS</v>
      </c>
      <c r="C3957" s="126">
        <v>42884</v>
      </c>
      <c r="D3957" s="126" t="s">
        <v>8676</v>
      </c>
      <c r="E3957" s="127" t="s">
        <v>13</v>
      </c>
      <c r="F3957" s="127">
        <v>369682</v>
      </c>
      <c r="G3957" s="127"/>
      <c r="H3957" s="335" t="s">
        <v>1308</v>
      </c>
      <c r="I3957" s="128">
        <v>844904.08</v>
      </c>
      <c r="J3957" s="128">
        <v>0</v>
      </c>
      <c r="K3957" s="129">
        <f t="shared" si="61"/>
        <v>844904.08</v>
      </c>
      <c r="L3957" s="130" t="s">
        <v>1420</v>
      </c>
    </row>
    <row r="3958" spans="1:12">
      <c r="A3958" s="334" t="s">
        <v>1307</v>
      </c>
      <c r="B3958" s="125" t="str">
        <f>+VLOOKUP(A3958,'[1]LISTA FILTRADO'!$A$2:$B$620,2,FALSE)</f>
        <v>GRACOS</v>
      </c>
      <c r="C3958" s="126">
        <v>42884</v>
      </c>
      <c r="D3958" s="126" t="s">
        <v>8677</v>
      </c>
      <c r="E3958" s="127" t="s">
        <v>13</v>
      </c>
      <c r="F3958" s="127">
        <v>369684</v>
      </c>
      <c r="G3958" s="127"/>
      <c r="H3958" s="335" t="s">
        <v>1308</v>
      </c>
      <c r="I3958" s="128">
        <v>1437781.5</v>
      </c>
      <c r="J3958" s="128">
        <v>0</v>
      </c>
      <c r="K3958" s="129">
        <f t="shared" si="61"/>
        <v>1437781.5</v>
      </c>
      <c r="L3958" s="130" t="s">
        <v>1420</v>
      </c>
    </row>
    <row r="3959" spans="1:12">
      <c r="A3959" s="263" t="s">
        <v>1307</v>
      </c>
      <c r="B3959" s="125" t="str">
        <f>+VLOOKUP(A3959,'[1]LISTA FILTRADO'!$A$2:$B$620,2,FALSE)</f>
        <v>GRACOS</v>
      </c>
      <c r="C3959" s="126">
        <v>42884</v>
      </c>
      <c r="D3959" s="126" t="s">
        <v>8678</v>
      </c>
      <c r="E3959" s="127" t="s">
        <v>13</v>
      </c>
      <c r="F3959" s="127">
        <v>369686</v>
      </c>
      <c r="G3959" s="127"/>
      <c r="H3959" s="335" t="s">
        <v>1308</v>
      </c>
      <c r="I3959" s="128">
        <v>12511820.369999999</v>
      </c>
      <c r="J3959" s="128">
        <v>0</v>
      </c>
      <c r="K3959" s="129">
        <f t="shared" si="61"/>
        <v>12511820.369999999</v>
      </c>
      <c r="L3959" s="130" t="s">
        <v>1420</v>
      </c>
    </row>
    <row r="3960" spans="1:12">
      <c r="A3960" s="263" t="s">
        <v>1307</v>
      </c>
      <c r="B3960" s="125" t="str">
        <f>+VLOOKUP(A3960,'[1]LISTA FILTRADO'!$A$2:$B$620,2,FALSE)</f>
        <v>GRACOS</v>
      </c>
      <c r="C3960" s="126">
        <v>42884</v>
      </c>
      <c r="D3960" s="126" t="s">
        <v>8679</v>
      </c>
      <c r="E3960" s="127" t="s">
        <v>13</v>
      </c>
      <c r="F3960" s="127">
        <v>369688</v>
      </c>
      <c r="G3960" s="127"/>
      <c r="H3960" s="335" t="s">
        <v>1308</v>
      </c>
      <c r="I3960" s="128">
        <v>12267678.52</v>
      </c>
      <c r="J3960" s="128">
        <v>0</v>
      </c>
      <c r="K3960" s="129">
        <f t="shared" si="61"/>
        <v>12267678.52</v>
      </c>
      <c r="L3960" s="130" t="s">
        <v>1420</v>
      </c>
    </row>
    <row r="3961" spans="1:12">
      <c r="A3961" s="263" t="s">
        <v>1307</v>
      </c>
      <c r="B3961" s="125" t="str">
        <f>+VLOOKUP(A3961,'[1]LISTA FILTRADO'!$A$2:$B$620,2,FALSE)</f>
        <v>GRACOS</v>
      </c>
      <c r="C3961" s="126">
        <v>42884</v>
      </c>
      <c r="D3961" s="126" t="s">
        <v>8680</v>
      </c>
      <c r="E3961" s="127" t="s">
        <v>13</v>
      </c>
      <c r="F3961" s="127">
        <v>369690</v>
      </c>
      <c r="G3961" s="127"/>
      <c r="H3961" s="335" t="s">
        <v>1308</v>
      </c>
      <c r="I3961" s="128">
        <v>15731373.470000001</v>
      </c>
      <c r="J3961" s="128">
        <v>0</v>
      </c>
      <c r="K3961" s="129">
        <f t="shared" si="61"/>
        <v>15731373.470000001</v>
      </c>
      <c r="L3961" s="130" t="s">
        <v>1420</v>
      </c>
    </row>
    <row r="3962" spans="1:12">
      <c r="A3962" s="334" t="s">
        <v>1307</v>
      </c>
      <c r="B3962" s="125" t="str">
        <f>+VLOOKUP(A3962,'[1]LISTA FILTRADO'!$A$2:$B$620,2,FALSE)</f>
        <v>GRACOS</v>
      </c>
      <c r="C3962" s="126">
        <v>42884</v>
      </c>
      <c r="D3962" s="126" t="s">
        <v>8681</v>
      </c>
      <c r="E3962" s="127" t="s">
        <v>13</v>
      </c>
      <c r="F3962" s="127">
        <v>369692</v>
      </c>
      <c r="G3962" s="127"/>
      <c r="H3962" s="335" t="s">
        <v>1308</v>
      </c>
      <c r="I3962" s="128">
        <v>6058911.7699999996</v>
      </c>
      <c r="J3962" s="128">
        <v>0</v>
      </c>
      <c r="K3962" s="129">
        <f t="shared" si="61"/>
        <v>6058911.7699999996</v>
      </c>
      <c r="L3962" s="130" t="s">
        <v>1420</v>
      </c>
    </row>
    <row r="3963" spans="1:12">
      <c r="A3963" s="334" t="s">
        <v>1307</v>
      </c>
      <c r="B3963" s="125" t="str">
        <f>+VLOOKUP(A3963,'[1]LISTA FILTRADO'!$A$2:$B$620,2,FALSE)</f>
        <v>GRACOS</v>
      </c>
      <c r="C3963" s="126">
        <v>42884</v>
      </c>
      <c r="D3963" s="126" t="s">
        <v>8682</v>
      </c>
      <c r="E3963" s="127" t="s">
        <v>13</v>
      </c>
      <c r="F3963" s="127">
        <v>369694</v>
      </c>
      <c r="G3963" s="127"/>
      <c r="H3963" s="335" t="s">
        <v>1308</v>
      </c>
      <c r="I3963" s="128">
        <v>71691757.620000005</v>
      </c>
      <c r="J3963" s="128">
        <v>0</v>
      </c>
      <c r="K3963" s="129">
        <f t="shared" si="61"/>
        <v>71691757.620000005</v>
      </c>
      <c r="L3963" s="130" t="s">
        <v>1420</v>
      </c>
    </row>
    <row r="3964" spans="1:12">
      <c r="A3964" s="263" t="s">
        <v>1307</v>
      </c>
      <c r="B3964" s="125" t="str">
        <f>+VLOOKUP(A3964,'[1]LISTA FILTRADO'!$A$2:$B$620,2,FALSE)</f>
        <v>GRACOS</v>
      </c>
      <c r="C3964" s="126">
        <v>42884</v>
      </c>
      <c r="D3964" s="126" t="s">
        <v>8683</v>
      </c>
      <c r="E3964" s="127" t="s">
        <v>13</v>
      </c>
      <c r="F3964" s="127">
        <v>369696</v>
      </c>
      <c r="G3964" s="127"/>
      <c r="H3964" s="335" t="s">
        <v>1308</v>
      </c>
      <c r="I3964" s="128">
        <v>30813076.059999999</v>
      </c>
      <c r="J3964" s="128">
        <v>0</v>
      </c>
      <c r="K3964" s="129">
        <f t="shared" si="61"/>
        <v>30813076.059999999</v>
      </c>
      <c r="L3964" s="130" t="s">
        <v>1420</v>
      </c>
    </row>
    <row r="3965" spans="1:12">
      <c r="A3965" s="334" t="s">
        <v>1307</v>
      </c>
      <c r="B3965" s="125" t="str">
        <f>+VLOOKUP(A3965,'[1]LISTA FILTRADO'!$A$2:$B$620,2,FALSE)</f>
        <v>GRACOS</v>
      </c>
      <c r="C3965" s="126">
        <v>42884</v>
      </c>
      <c r="D3965" s="126" t="s">
        <v>8684</v>
      </c>
      <c r="E3965" s="127" t="s">
        <v>13</v>
      </c>
      <c r="F3965" s="127">
        <v>369698</v>
      </c>
      <c r="G3965" s="127"/>
      <c r="H3965" s="335" t="s">
        <v>1308</v>
      </c>
      <c r="I3965" s="128">
        <v>5377573.21</v>
      </c>
      <c r="J3965" s="128">
        <v>0</v>
      </c>
      <c r="K3965" s="129">
        <f t="shared" si="61"/>
        <v>5377573.21</v>
      </c>
      <c r="L3965" s="130" t="s">
        <v>1420</v>
      </c>
    </row>
    <row r="3966" spans="1:12">
      <c r="A3966" s="334" t="s">
        <v>1307</v>
      </c>
      <c r="B3966" s="125" t="str">
        <f>+VLOOKUP(A3966,'[1]LISTA FILTRADO'!$A$2:$B$620,2,FALSE)</f>
        <v>GRACOS</v>
      </c>
      <c r="C3966" s="126">
        <v>42884</v>
      </c>
      <c r="D3966" s="126" t="s">
        <v>8685</v>
      </c>
      <c r="E3966" s="127" t="s">
        <v>13</v>
      </c>
      <c r="F3966" s="127">
        <v>369700</v>
      </c>
      <c r="G3966" s="127"/>
      <c r="H3966" s="335" t="s">
        <v>1308</v>
      </c>
      <c r="I3966" s="128">
        <v>6139.08</v>
      </c>
      <c r="J3966" s="128">
        <v>0</v>
      </c>
      <c r="K3966" s="129">
        <f t="shared" si="61"/>
        <v>6139.08</v>
      </c>
      <c r="L3966" s="130" t="s">
        <v>1420</v>
      </c>
    </row>
    <row r="3967" spans="1:12">
      <c r="A3967" s="263" t="s">
        <v>1307</v>
      </c>
      <c r="B3967" s="125" t="str">
        <f>+VLOOKUP(A3967,'[1]LISTA FILTRADO'!$A$2:$B$620,2,FALSE)</f>
        <v>GRACOS</v>
      </c>
      <c r="C3967" s="126">
        <v>42884</v>
      </c>
      <c r="D3967" s="126" t="s">
        <v>8686</v>
      </c>
      <c r="E3967" s="127" t="s">
        <v>13</v>
      </c>
      <c r="F3967" s="127">
        <v>369702</v>
      </c>
      <c r="G3967" s="127"/>
      <c r="H3967" s="335" t="s">
        <v>1308</v>
      </c>
      <c r="I3967" s="128">
        <v>11979.89</v>
      </c>
      <c r="J3967" s="128">
        <v>0</v>
      </c>
      <c r="K3967" s="129">
        <f t="shared" si="61"/>
        <v>11979.89</v>
      </c>
      <c r="L3967" s="130" t="s">
        <v>1420</v>
      </c>
    </row>
    <row r="3968" spans="1:12">
      <c r="A3968" s="263" t="s">
        <v>1307</v>
      </c>
      <c r="B3968" s="125" t="str">
        <f>+VLOOKUP(A3968,'[1]LISTA FILTRADO'!$A$2:$B$620,2,FALSE)</f>
        <v>GRACOS</v>
      </c>
      <c r="C3968" s="126">
        <v>42884</v>
      </c>
      <c r="D3968" s="126" t="s">
        <v>8687</v>
      </c>
      <c r="E3968" s="127" t="s">
        <v>13</v>
      </c>
      <c r="F3968" s="127">
        <v>369704</v>
      </c>
      <c r="G3968" s="127"/>
      <c r="H3968" s="335" t="s">
        <v>1308</v>
      </c>
      <c r="I3968" s="128">
        <v>963.56</v>
      </c>
      <c r="J3968" s="128">
        <v>0</v>
      </c>
      <c r="K3968" s="129">
        <f t="shared" si="61"/>
        <v>963.56</v>
      </c>
      <c r="L3968" s="130" t="s">
        <v>1420</v>
      </c>
    </row>
    <row r="3969" spans="1:12">
      <c r="A3969" s="334" t="s">
        <v>1307</v>
      </c>
      <c r="B3969" s="125" t="str">
        <f>+VLOOKUP(A3969,'[1]LISTA FILTRADO'!$A$2:$B$620,2,FALSE)</f>
        <v>GRACOS</v>
      </c>
      <c r="C3969" s="126">
        <v>42884</v>
      </c>
      <c r="D3969" s="126" t="s">
        <v>8688</v>
      </c>
      <c r="E3969" s="127" t="s">
        <v>13</v>
      </c>
      <c r="F3969" s="127">
        <v>369706</v>
      </c>
      <c r="G3969" s="127"/>
      <c r="H3969" s="335" t="s">
        <v>1308</v>
      </c>
      <c r="I3969" s="128">
        <v>2777.27</v>
      </c>
      <c r="J3969" s="128">
        <v>0</v>
      </c>
      <c r="K3969" s="129">
        <f t="shared" si="61"/>
        <v>2777.27</v>
      </c>
      <c r="L3969" s="130" t="s">
        <v>1420</v>
      </c>
    </row>
    <row r="3970" spans="1:12">
      <c r="A3970" s="334" t="s">
        <v>1307</v>
      </c>
      <c r="B3970" s="125" t="str">
        <f>+VLOOKUP(A3970,'[1]LISTA FILTRADO'!$A$2:$B$620,2,FALSE)</f>
        <v>GRACOS</v>
      </c>
      <c r="C3970" s="126">
        <v>42884</v>
      </c>
      <c r="D3970" s="126" t="s">
        <v>8689</v>
      </c>
      <c r="E3970" s="127" t="s">
        <v>13</v>
      </c>
      <c r="F3970" s="127">
        <v>369708</v>
      </c>
      <c r="G3970" s="127"/>
      <c r="H3970" s="335" t="s">
        <v>1308</v>
      </c>
      <c r="I3970" s="128">
        <v>10929.9</v>
      </c>
      <c r="J3970" s="128">
        <v>0</v>
      </c>
      <c r="K3970" s="129">
        <f t="shared" si="61"/>
        <v>10929.9</v>
      </c>
      <c r="L3970" s="130" t="s">
        <v>1420</v>
      </c>
    </row>
    <row r="3971" spans="1:12">
      <c r="A3971" s="334" t="s">
        <v>1307</v>
      </c>
      <c r="B3971" s="125" t="str">
        <f>+VLOOKUP(A3971,'[1]LISTA FILTRADO'!$A$2:$B$620,2,FALSE)</f>
        <v>GRACOS</v>
      </c>
      <c r="C3971" s="126">
        <v>42884</v>
      </c>
      <c r="D3971" s="126" t="s">
        <v>8690</v>
      </c>
      <c r="E3971" s="127" t="s">
        <v>13</v>
      </c>
      <c r="F3971" s="127">
        <v>369710</v>
      </c>
      <c r="G3971" s="127"/>
      <c r="H3971" s="335" t="s">
        <v>1308</v>
      </c>
      <c r="I3971" s="128">
        <v>10929.9</v>
      </c>
      <c r="J3971" s="128">
        <v>0</v>
      </c>
      <c r="K3971" s="129">
        <f t="shared" si="61"/>
        <v>10929.9</v>
      </c>
      <c r="L3971" s="130" t="s">
        <v>1420</v>
      </c>
    </row>
    <row r="3972" spans="1:12">
      <c r="A3972" s="334" t="s">
        <v>1307</v>
      </c>
      <c r="B3972" s="125" t="str">
        <f>+VLOOKUP(A3972,'[1]LISTA FILTRADO'!$A$2:$B$620,2,FALSE)</f>
        <v>GRACOS</v>
      </c>
      <c r="C3972" s="126">
        <v>42884</v>
      </c>
      <c r="D3972" s="126" t="s">
        <v>8691</v>
      </c>
      <c r="E3972" s="127" t="s">
        <v>13</v>
      </c>
      <c r="F3972" s="127">
        <v>369712</v>
      </c>
      <c r="G3972" s="127"/>
      <c r="H3972" s="335" t="s">
        <v>1308</v>
      </c>
      <c r="I3972" s="128">
        <v>10929.9</v>
      </c>
      <c r="J3972" s="128">
        <v>0</v>
      </c>
      <c r="K3972" s="129">
        <f t="shared" si="61"/>
        <v>10929.9</v>
      </c>
      <c r="L3972" s="130" t="s">
        <v>1420</v>
      </c>
    </row>
    <row r="3973" spans="1:12">
      <c r="A3973" s="334" t="s">
        <v>1307</v>
      </c>
      <c r="B3973" s="125" t="str">
        <f>+VLOOKUP(A3973,'[1]LISTA FILTRADO'!$A$2:$B$620,2,FALSE)</f>
        <v>GRACOS</v>
      </c>
      <c r="C3973" s="126">
        <v>42884</v>
      </c>
      <c r="D3973" s="126" t="s">
        <v>8692</v>
      </c>
      <c r="E3973" s="127" t="s">
        <v>13</v>
      </c>
      <c r="F3973" s="127">
        <v>369714</v>
      </c>
      <c r="G3973" s="127"/>
      <c r="H3973" s="335" t="s">
        <v>1308</v>
      </c>
      <c r="I3973" s="128">
        <v>10929.9</v>
      </c>
      <c r="J3973" s="128">
        <v>0</v>
      </c>
      <c r="K3973" s="129">
        <f t="shared" si="61"/>
        <v>10929.9</v>
      </c>
      <c r="L3973" s="130" t="s">
        <v>1420</v>
      </c>
    </row>
    <row r="3974" spans="1:12">
      <c r="A3974" s="334" t="s">
        <v>1307</v>
      </c>
      <c r="B3974" s="125" t="str">
        <f>+VLOOKUP(A3974,'[1]LISTA FILTRADO'!$A$2:$B$620,2,FALSE)</f>
        <v>GRACOS</v>
      </c>
      <c r="C3974" s="126">
        <v>42884</v>
      </c>
      <c r="D3974" s="126" t="s">
        <v>8693</v>
      </c>
      <c r="E3974" s="127" t="s">
        <v>13</v>
      </c>
      <c r="F3974" s="127">
        <v>369716</v>
      </c>
      <c r="G3974" s="127"/>
      <c r="H3974" s="335" t="s">
        <v>1308</v>
      </c>
      <c r="I3974" s="128">
        <v>10929.9</v>
      </c>
      <c r="J3974" s="128">
        <v>0</v>
      </c>
      <c r="K3974" s="129">
        <f t="shared" si="61"/>
        <v>10929.9</v>
      </c>
      <c r="L3974" s="130" t="s">
        <v>1420</v>
      </c>
    </row>
    <row r="3975" spans="1:12">
      <c r="A3975" s="334" t="s">
        <v>1307</v>
      </c>
      <c r="B3975" s="125" t="str">
        <f>+VLOOKUP(A3975,'[1]LISTA FILTRADO'!$A$2:$B$620,2,FALSE)</f>
        <v>GRACOS</v>
      </c>
      <c r="C3975" s="126">
        <v>42884</v>
      </c>
      <c r="D3975" s="126" t="s">
        <v>8694</v>
      </c>
      <c r="E3975" s="127" t="s">
        <v>13</v>
      </c>
      <c r="F3975" s="127">
        <v>369718</v>
      </c>
      <c r="G3975" s="127"/>
      <c r="H3975" s="335" t="s">
        <v>1308</v>
      </c>
      <c r="I3975" s="128">
        <v>205420.5</v>
      </c>
      <c r="J3975" s="128">
        <v>0</v>
      </c>
      <c r="K3975" s="129">
        <f t="shared" si="61"/>
        <v>205420.5</v>
      </c>
      <c r="L3975" s="130" t="s">
        <v>1420</v>
      </c>
    </row>
    <row r="3976" spans="1:12">
      <c r="A3976" s="334" t="s">
        <v>1307</v>
      </c>
      <c r="B3976" s="125" t="str">
        <f>+VLOOKUP(A3976,'[1]LISTA FILTRADO'!$A$2:$B$620,2,FALSE)</f>
        <v>GRACOS</v>
      </c>
      <c r="C3976" s="126">
        <v>42884</v>
      </c>
      <c r="D3976" s="126" t="s">
        <v>8695</v>
      </c>
      <c r="E3976" s="127" t="s">
        <v>13</v>
      </c>
      <c r="F3976" s="127">
        <v>369720</v>
      </c>
      <c r="G3976" s="127"/>
      <c r="H3976" s="335" t="s">
        <v>1308</v>
      </c>
      <c r="I3976" s="128">
        <v>4233.99</v>
      </c>
      <c r="J3976" s="128">
        <v>0</v>
      </c>
      <c r="K3976" s="129">
        <f t="shared" si="61"/>
        <v>4233.99</v>
      </c>
      <c r="L3976" s="130" t="s">
        <v>1420</v>
      </c>
    </row>
    <row r="3977" spans="1:12">
      <c r="A3977" s="334" t="s">
        <v>1307</v>
      </c>
      <c r="B3977" s="125" t="str">
        <f>+VLOOKUP(A3977,'[1]LISTA FILTRADO'!$A$2:$B$620,2,FALSE)</f>
        <v>GRACOS</v>
      </c>
      <c r="C3977" s="126">
        <v>42884</v>
      </c>
      <c r="D3977" s="126" t="s">
        <v>8696</v>
      </c>
      <c r="E3977" s="127" t="s">
        <v>13</v>
      </c>
      <c r="F3977" s="127">
        <v>369722</v>
      </c>
      <c r="G3977" s="127"/>
      <c r="H3977" s="335" t="s">
        <v>1308</v>
      </c>
      <c r="I3977" s="128">
        <v>2169.6799999999998</v>
      </c>
      <c r="J3977" s="128">
        <v>0</v>
      </c>
      <c r="K3977" s="129">
        <f t="shared" ref="K3977:K4040" si="62">+I3977+J3977</f>
        <v>2169.6799999999998</v>
      </c>
      <c r="L3977" s="130" t="s">
        <v>1420</v>
      </c>
    </row>
    <row r="3978" spans="1:12">
      <c r="A3978" s="334" t="s">
        <v>1307</v>
      </c>
      <c r="B3978" s="125" t="str">
        <f>+VLOOKUP(A3978,'[1]LISTA FILTRADO'!$A$2:$B$620,2,FALSE)</f>
        <v>GRACOS</v>
      </c>
      <c r="C3978" s="126">
        <v>42884</v>
      </c>
      <c r="D3978" s="126" t="s">
        <v>8697</v>
      </c>
      <c r="E3978" s="127" t="s">
        <v>13</v>
      </c>
      <c r="F3978" s="127">
        <v>369724</v>
      </c>
      <c r="G3978" s="127"/>
      <c r="H3978" s="335" t="s">
        <v>1308</v>
      </c>
      <c r="I3978" s="128">
        <v>340.53</v>
      </c>
      <c r="J3978" s="128">
        <v>0</v>
      </c>
      <c r="K3978" s="129">
        <f t="shared" si="62"/>
        <v>340.53</v>
      </c>
      <c r="L3978" s="130" t="s">
        <v>1420</v>
      </c>
    </row>
    <row r="3979" spans="1:12">
      <c r="A3979" s="334" t="s">
        <v>1307</v>
      </c>
      <c r="B3979" s="125" t="str">
        <f>+VLOOKUP(A3979,'[1]LISTA FILTRADO'!$A$2:$B$620,2,FALSE)</f>
        <v>GRACOS</v>
      </c>
      <c r="C3979" s="126">
        <v>42884</v>
      </c>
      <c r="D3979" s="126" t="s">
        <v>8698</v>
      </c>
      <c r="E3979" s="127" t="s">
        <v>13</v>
      </c>
      <c r="F3979" s="127">
        <v>369726</v>
      </c>
      <c r="G3979" s="127"/>
      <c r="H3979" s="335" t="s">
        <v>1308</v>
      </c>
      <c r="I3979" s="128">
        <v>981.6</v>
      </c>
      <c r="J3979" s="128">
        <v>0</v>
      </c>
      <c r="K3979" s="129">
        <f t="shared" si="62"/>
        <v>981.6</v>
      </c>
      <c r="L3979" s="130" t="s">
        <v>1420</v>
      </c>
    </row>
    <row r="3980" spans="1:12">
      <c r="A3980" s="334" t="s">
        <v>1307</v>
      </c>
      <c r="B3980" s="125" t="str">
        <f>+VLOOKUP(A3980,'[1]LISTA FILTRADO'!$A$2:$B$620,2,FALSE)</f>
        <v>GRACOS</v>
      </c>
      <c r="C3980" s="126">
        <v>42884</v>
      </c>
      <c r="D3980" s="126" t="s">
        <v>8699</v>
      </c>
      <c r="E3980" s="127" t="s">
        <v>13</v>
      </c>
      <c r="F3980" s="127">
        <v>369728</v>
      </c>
      <c r="G3980" s="127"/>
      <c r="H3980" s="335" t="s">
        <v>1308</v>
      </c>
      <c r="I3980" s="128">
        <v>3862.87</v>
      </c>
      <c r="J3980" s="128">
        <v>0</v>
      </c>
      <c r="K3980" s="129">
        <f t="shared" si="62"/>
        <v>3862.87</v>
      </c>
      <c r="L3980" s="130" t="s">
        <v>1420</v>
      </c>
    </row>
    <row r="3981" spans="1:12">
      <c r="A3981" s="263" t="s">
        <v>1307</v>
      </c>
      <c r="B3981" s="125" t="str">
        <f>+VLOOKUP(A3981,'[1]LISTA FILTRADO'!$A$2:$B$620,2,FALSE)</f>
        <v>GRACOS</v>
      </c>
      <c r="C3981" s="126">
        <v>42884</v>
      </c>
      <c r="D3981" s="126" t="s">
        <v>8700</v>
      </c>
      <c r="E3981" s="127" t="s">
        <v>13</v>
      </c>
      <c r="F3981" s="127">
        <v>369730</v>
      </c>
      <c r="G3981" s="127"/>
      <c r="H3981" s="335" t="s">
        <v>1308</v>
      </c>
      <c r="I3981" s="128">
        <v>3862.87</v>
      </c>
      <c r="J3981" s="128">
        <v>0</v>
      </c>
      <c r="K3981" s="129">
        <f t="shared" si="62"/>
        <v>3862.87</v>
      </c>
      <c r="L3981" s="130" t="s">
        <v>1420</v>
      </c>
    </row>
    <row r="3982" spans="1:12">
      <c r="A3982" s="263" t="s">
        <v>1307</v>
      </c>
      <c r="B3982" s="125" t="str">
        <f>+VLOOKUP(A3982,'[1]LISTA FILTRADO'!$A$2:$B$620,2,FALSE)</f>
        <v>GRACOS</v>
      </c>
      <c r="C3982" s="126">
        <v>42884</v>
      </c>
      <c r="D3982" s="126" t="s">
        <v>8701</v>
      </c>
      <c r="E3982" s="127" t="s">
        <v>13</v>
      </c>
      <c r="F3982" s="127">
        <v>369732</v>
      </c>
      <c r="G3982" s="127"/>
      <c r="H3982" s="335" t="s">
        <v>1308</v>
      </c>
      <c r="I3982" s="128">
        <v>3862.87</v>
      </c>
      <c r="J3982" s="128">
        <v>0</v>
      </c>
      <c r="K3982" s="129">
        <f t="shared" si="62"/>
        <v>3862.87</v>
      </c>
      <c r="L3982" s="130" t="s">
        <v>1420</v>
      </c>
    </row>
    <row r="3983" spans="1:12">
      <c r="A3983" s="263" t="s">
        <v>1307</v>
      </c>
      <c r="B3983" s="125" t="str">
        <f>+VLOOKUP(A3983,'[1]LISTA FILTRADO'!$A$2:$B$620,2,FALSE)</f>
        <v>GRACOS</v>
      </c>
      <c r="C3983" s="126">
        <v>42884</v>
      </c>
      <c r="D3983" s="126" t="s">
        <v>8702</v>
      </c>
      <c r="E3983" s="127" t="s">
        <v>13</v>
      </c>
      <c r="F3983" s="127">
        <v>369734</v>
      </c>
      <c r="G3983" s="127"/>
      <c r="H3983" s="335" t="s">
        <v>1308</v>
      </c>
      <c r="I3983" s="128">
        <v>3862.87</v>
      </c>
      <c r="J3983" s="128">
        <v>0</v>
      </c>
      <c r="K3983" s="129">
        <f t="shared" si="62"/>
        <v>3862.87</v>
      </c>
      <c r="L3983" s="130" t="s">
        <v>1420</v>
      </c>
    </row>
    <row r="3984" spans="1:12">
      <c r="A3984" s="263" t="s">
        <v>1307</v>
      </c>
      <c r="B3984" s="125" t="str">
        <f>+VLOOKUP(A3984,'[1]LISTA FILTRADO'!$A$2:$B$620,2,FALSE)</f>
        <v>GRACOS</v>
      </c>
      <c r="C3984" s="126">
        <v>42884</v>
      </c>
      <c r="D3984" s="126" t="s">
        <v>8703</v>
      </c>
      <c r="E3984" s="127" t="s">
        <v>13</v>
      </c>
      <c r="F3984" s="127">
        <v>369736</v>
      </c>
      <c r="G3984" s="127"/>
      <c r="H3984" s="335" t="s">
        <v>1308</v>
      </c>
      <c r="I3984" s="128">
        <v>3862.87</v>
      </c>
      <c r="J3984" s="128">
        <v>0</v>
      </c>
      <c r="K3984" s="129">
        <f t="shared" si="62"/>
        <v>3862.87</v>
      </c>
      <c r="L3984" s="130" t="s">
        <v>1420</v>
      </c>
    </row>
    <row r="3985" spans="1:12">
      <c r="A3985" s="263" t="s">
        <v>1307</v>
      </c>
      <c r="B3985" s="125" t="str">
        <f>+VLOOKUP(A3985,'[1]LISTA FILTRADO'!$A$2:$B$620,2,FALSE)</f>
        <v>GRACOS</v>
      </c>
      <c r="C3985" s="126">
        <v>42884</v>
      </c>
      <c r="D3985" s="126" t="s">
        <v>8704</v>
      </c>
      <c r="E3985" s="127" t="s">
        <v>13</v>
      </c>
      <c r="F3985" s="127">
        <v>369738</v>
      </c>
      <c r="G3985" s="127"/>
      <c r="H3985" s="335" t="s">
        <v>1308</v>
      </c>
      <c r="I3985" s="128">
        <v>32904.129999999997</v>
      </c>
      <c r="J3985" s="128">
        <v>0</v>
      </c>
      <c r="K3985" s="129">
        <f t="shared" si="62"/>
        <v>32904.129999999997</v>
      </c>
      <c r="L3985" s="130" t="s">
        <v>1420</v>
      </c>
    </row>
    <row r="3986" spans="1:12" ht="33.75">
      <c r="A3986" s="263" t="s">
        <v>626</v>
      </c>
      <c r="B3986" s="125" t="str">
        <f>+VLOOKUP(A3986,'[1]LISTA FILTRADO'!$A$2:$B$620,2,FALSE)</f>
        <v>Dirección General De Programación Y Operaciones Del Tesoro</v>
      </c>
      <c r="C3986" s="126">
        <v>42885</v>
      </c>
      <c r="D3986" s="126" t="s">
        <v>8705</v>
      </c>
      <c r="E3986" s="127" t="s">
        <v>1469</v>
      </c>
      <c r="F3986" s="127">
        <v>13648629</v>
      </c>
      <c r="G3986" s="127"/>
      <c r="H3986" s="335" t="s">
        <v>8706</v>
      </c>
      <c r="I3986" s="128">
        <v>0</v>
      </c>
      <c r="J3986" s="128">
        <v>422824</v>
      </c>
      <c r="K3986" s="129">
        <f t="shared" si="62"/>
        <v>422824</v>
      </c>
      <c r="L3986" s="130" t="s">
        <v>1420</v>
      </c>
    </row>
    <row r="3987" spans="1:12" ht="33.75">
      <c r="A3987" s="263" t="s">
        <v>629</v>
      </c>
      <c r="B3987" s="125" t="str">
        <f>+VLOOKUP(A3987,'[1]LISTA FILTRADO'!$A$2:$B$620,2,FALSE)</f>
        <v>Dirección General De Administración Y Finanzas Territoriales</v>
      </c>
      <c r="C3987" s="126">
        <v>42885</v>
      </c>
      <c r="D3987" s="126" t="s">
        <v>8707</v>
      </c>
      <c r="E3987" s="127" t="s">
        <v>1285</v>
      </c>
      <c r="F3987" s="127">
        <v>13660509</v>
      </c>
      <c r="G3987" s="127"/>
      <c r="H3987" s="335" t="s">
        <v>8708</v>
      </c>
      <c r="I3987" s="128">
        <v>0</v>
      </c>
      <c r="J3987" s="128">
        <v>150011.18</v>
      </c>
      <c r="K3987" s="129">
        <f t="shared" si="62"/>
        <v>150011.18</v>
      </c>
      <c r="L3987" s="130" t="s">
        <v>1420</v>
      </c>
    </row>
    <row r="3988" spans="1:12" ht="33.75">
      <c r="A3988" s="263" t="s">
        <v>629</v>
      </c>
      <c r="B3988" s="125" t="str">
        <f>+VLOOKUP(A3988,'[1]LISTA FILTRADO'!$A$2:$B$620,2,FALSE)</f>
        <v>Dirección General De Administración Y Finanzas Territoriales</v>
      </c>
      <c r="C3988" s="126">
        <v>42885</v>
      </c>
      <c r="D3988" s="126" t="s">
        <v>8709</v>
      </c>
      <c r="E3988" s="127" t="s">
        <v>1285</v>
      </c>
      <c r="F3988" s="127">
        <v>13660517</v>
      </c>
      <c r="G3988" s="127"/>
      <c r="H3988" s="335" t="s">
        <v>8710</v>
      </c>
      <c r="I3988" s="128">
        <v>0</v>
      </c>
      <c r="J3988" s="128">
        <v>6696.56</v>
      </c>
      <c r="K3988" s="129">
        <f t="shared" si="62"/>
        <v>6696.56</v>
      </c>
      <c r="L3988" s="130" t="s">
        <v>1420</v>
      </c>
    </row>
    <row r="3989" spans="1:12" ht="45">
      <c r="A3989" s="263">
        <v>10</v>
      </c>
      <c r="B3989" s="125" t="str">
        <f>+VLOOKUP(A3989,'[1]LISTA FILTRADO'!$A$2:$B$620,2,FALSE)</f>
        <v>Ministerio De Relaciones Exteriores</v>
      </c>
      <c r="C3989" s="126">
        <v>42885</v>
      </c>
      <c r="D3989" s="126" t="s">
        <v>8711</v>
      </c>
      <c r="E3989" s="127" t="s">
        <v>6</v>
      </c>
      <c r="F3989" s="127">
        <v>888993</v>
      </c>
      <c r="G3989" s="127"/>
      <c r="H3989" s="335" t="s">
        <v>8712</v>
      </c>
      <c r="I3989" s="128">
        <v>0</v>
      </c>
      <c r="J3989" s="128">
        <v>0.01</v>
      </c>
      <c r="K3989" s="129">
        <f t="shared" si="62"/>
        <v>0.01</v>
      </c>
      <c r="L3989" s="130" t="s">
        <v>1420</v>
      </c>
    </row>
    <row r="3990" spans="1:12" ht="45">
      <c r="A3990" s="263">
        <v>25</v>
      </c>
      <c r="B3990" s="125" t="str">
        <f>+VLOOKUP(A3990,'[1]LISTA FILTRADO'!$A$2:$B$620,2,FALSE)</f>
        <v>Ministerio De La Presidencia</v>
      </c>
      <c r="C3990" s="126">
        <v>42885</v>
      </c>
      <c r="D3990" s="126" t="s">
        <v>8713</v>
      </c>
      <c r="E3990" s="127" t="s">
        <v>15</v>
      </c>
      <c r="F3990" s="127">
        <v>2406</v>
      </c>
      <c r="G3990" s="127"/>
      <c r="H3990" s="335" t="s">
        <v>8714</v>
      </c>
      <c r="I3990" s="128">
        <v>603.46</v>
      </c>
      <c r="J3990" s="128">
        <v>0</v>
      </c>
      <c r="K3990" s="129">
        <f t="shared" si="62"/>
        <v>603.46</v>
      </c>
      <c r="L3990" s="130" t="s">
        <v>1420</v>
      </c>
    </row>
    <row r="3991" spans="1:12" ht="45">
      <c r="A3991" s="263">
        <v>25</v>
      </c>
      <c r="B3991" s="125" t="str">
        <f>+VLOOKUP(A3991,'[1]LISTA FILTRADO'!$A$2:$B$620,2,FALSE)</f>
        <v>Ministerio De La Presidencia</v>
      </c>
      <c r="C3991" s="126">
        <v>42885</v>
      </c>
      <c r="D3991" s="126" t="s">
        <v>8715</v>
      </c>
      <c r="E3991" s="127" t="s">
        <v>15</v>
      </c>
      <c r="F3991" s="127">
        <v>2405</v>
      </c>
      <c r="G3991" s="127"/>
      <c r="H3991" s="335" t="s">
        <v>8716</v>
      </c>
      <c r="I3991" s="128">
        <v>272.61</v>
      </c>
      <c r="J3991" s="128">
        <v>0</v>
      </c>
      <c r="K3991" s="129">
        <f t="shared" si="62"/>
        <v>272.61</v>
      </c>
      <c r="L3991" s="130" t="s">
        <v>1420</v>
      </c>
    </row>
    <row r="3992" spans="1:12" ht="33.75">
      <c r="A3992" s="334">
        <v>513</v>
      </c>
      <c r="B3992" s="125" t="str">
        <f>+VLOOKUP(A3992,'[1]LISTA FILTRADO'!$A$2:$B$620,2,FALSE)</f>
        <v>Yacimientos Petrolíferos Fiscales Bolivianos</v>
      </c>
      <c r="C3992" s="126">
        <v>42885</v>
      </c>
      <c r="D3992" s="126" t="s">
        <v>8717</v>
      </c>
      <c r="E3992" s="127" t="s">
        <v>15</v>
      </c>
      <c r="F3992" s="127">
        <v>459035</v>
      </c>
      <c r="G3992" s="127"/>
      <c r="H3992" s="335" t="s">
        <v>8718</v>
      </c>
      <c r="I3992" s="128">
        <v>50</v>
      </c>
      <c r="J3992" s="128">
        <v>0</v>
      </c>
      <c r="K3992" s="129">
        <f t="shared" si="62"/>
        <v>50</v>
      </c>
      <c r="L3992" s="130" t="s">
        <v>1420</v>
      </c>
    </row>
    <row r="3993" spans="1:12" ht="33.75">
      <c r="A3993" s="334">
        <v>513</v>
      </c>
      <c r="B3993" s="125" t="str">
        <f>+VLOOKUP(A3993,'[1]LISTA FILTRADO'!$A$2:$B$620,2,FALSE)</f>
        <v>Yacimientos Petrolíferos Fiscales Bolivianos</v>
      </c>
      <c r="C3993" s="126">
        <v>42885</v>
      </c>
      <c r="D3993" s="126" t="s">
        <v>8719</v>
      </c>
      <c r="E3993" s="127" t="s">
        <v>15</v>
      </c>
      <c r="F3993" s="127">
        <v>459042</v>
      </c>
      <c r="G3993" s="127"/>
      <c r="H3993" s="335" t="s">
        <v>8720</v>
      </c>
      <c r="I3993" s="128">
        <v>50</v>
      </c>
      <c r="J3993" s="128">
        <v>0</v>
      </c>
      <c r="K3993" s="129">
        <f t="shared" si="62"/>
        <v>50</v>
      </c>
      <c r="L3993" s="130" t="s">
        <v>1420</v>
      </c>
    </row>
    <row r="3994" spans="1:12" ht="22.5">
      <c r="A3994" s="334">
        <v>513</v>
      </c>
      <c r="B3994" s="125" t="str">
        <f>+VLOOKUP(A3994,'[1]LISTA FILTRADO'!$A$2:$B$620,2,FALSE)</f>
        <v>Yacimientos Petrolíferos Fiscales Bolivianos</v>
      </c>
      <c r="C3994" s="126">
        <v>42885</v>
      </c>
      <c r="D3994" s="126" t="s">
        <v>8721</v>
      </c>
      <c r="E3994" s="127" t="s">
        <v>15</v>
      </c>
      <c r="F3994" s="127">
        <v>459051</v>
      </c>
      <c r="G3994" s="127"/>
      <c r="H3994" s="335" t="s">
        <v>8722</v>
      </c>
      <c r="I3994" s="128">
        <v>50</v>
      </c>
      <c r="J3994" s="128">
        <v>0</v>
      </c>
      <c r="K3994" s="129">
        <f t="shared" si="62"/>
        <v>50</v>
      </c>
      <c r="L3994" s="130" t="s">
        <v>1420</v>
      </c>
    </row>
    <row r="3995" spans="1:12" ht="33.75">
      <c r="A3995" s="334">
        <v>513</v>
      </c>
      <c r="B3995" s="125" t="str">
        <f>+VLOOKUP(A3995,'[1]LISTA FILTRADO'!$A$2:$B$620,2,FALSE)</f>
        <v>Yacimientos Petrolíferos Fiscales Bolivianos</v>
      </c>
      <c r="C3995" s="126">
        <v>42885</v>
      </c>
      <c r="D3995" s="126" t="s">
        <v>8723</v>
      </c>
      <c r="E3995" s="127" t="s">
        <v>13</v>
      </c>
      <c r="F3995" s="127">
        <v>9300</v>
      </c>
      <c r="G3995" s="127"/>
      <c r="H3995" s="335" t="s">
        <v>8724</v>
      </c>
      <c r="I3995" s="128">
        <v>455835.11</v>
      </c>
      <c r="J3995" s="128">
        <v>0</v>
      </c>
      <c r="K3995" s="129">
        <f t="shared" si="62"/>
        <v>455835.11</v>
      </c>
      <c r="L3995" s="130" t="s">
        <v>1420</v>
      </c>
    </row>
    <row r="3996" spans="1:12" ht="33.75">
      <c r="A3996" s="334">
        <v>513</v>
      </c>
      <c r="B3996" s="125" t="str">
        <f>+VLOOKUP(A3996,'[1]LISTA FILTRADO'!$A$2:$B$620,2,FALSE)</f>
        <v>Yacimientos Petrolíferos Fiscales Bolivianos</v>
      </c>
      <c r="C3996" s="126">
        <v>42885</v>
      </c>
      <c r="D3996" s="126" t="s">
        <v>8725</v>
      </c>
      <c r="E3996" s="127" t="s">
        <v>11</v>
      </c>
      <c r="F3996" s="127">
        <v>9300</v>
      </c>
      <c r="G3996" s="127"/>
      <c r="H3996" s="335" t="s">
        <v>8726</v>
      </c>
      <c r="I3996" s="128">
        <v>584.53</v>
      </c>
      <c r="J3996" s="128">
        <v>0</v>
      </c>
      <c r="K3996" s="129">
        <f t="shared" si="62"/>
        <v>584.53</v>
      </c>
      <c r="L3996" s="130" t="s">
        <v>1420</v>
      </c>
    </row>
    <row r="3997" spans="1:12" ht="33.75">
      <c r="A3997" s="334">
        <v>513</v>
      </c>
      <c r="B3997" s="125" t="str">
        <f>+VLOOKUP(A3997,'[1]LISTA FILTRADO'!$A$2:$B$620,2,FALSE)</f>
        <v>Yacimientos Petrolíferos Fiscales Bolivianos</v>
      </c>
      <c r="C3997" s="126">
        <v>42885</v>
      </c>
      <c r="D3997" s="126" t="s">
        <v>8727</v>
      </c>
      <c r="E3997" s="127" t="s">
        <v>15</v>
      </c>
      <c r="F3997" s="127">
        <v>2410</v>
      </c>
      <c r="G3997" s="127"/>
      <c r="H3997" s="335" t="s">
        <v>8728</v>
      </c>
      <c r="I3997" s="128">
        <v>89663.55</v>
      </c>
      <c r="J3997" s="128">
        <v>0</v>
      </c>
      <c r="K3997" s="129">
        <f t="shared" si="62"/>
        <v>89663.55</v>
      </c>
      <c r="L3997" s="130" t="s">
        <v>1420</v>
      </c>
    </row>
    <row r="3998" spans="1:12" ht="33.75">
      <c r="A3998" s="334">
        <v>513</v>
      </c>
      <c r="B3998" s="125" t="str">
        <f>+VLOOKUP(A3998,'[1]LISTA FILTRADO'!$A$2:$B$620,2,FALSE)</f>
        <v>Yacimientos Petrolíferos Fiscales Bolivianos</v>
      </c>
      <c r="C3998" s="126">
        <v>42885</v>
      </c>
      <c r="D3998" s="126" t="s">
        <v>8729</v>
      </c>
      <c r="E3998" s="127" t="s">
        <v>15</v>
      </c>
      <c r="F3998" s="127">
        <v>2411</v>
      </c>
      <c r="G3998" s="127"/>
      <c r="H3998" s="335" t="s">
        <v>8730</v>
      </c>
      <c r="I3998" s="128">
        <v>2568.7199999999998</v>
      </c>
      <c r="J3998" s="128">
        <v>0</v>
      </c>
      <c r="K3998" s="129">
        <f t="shared" si="62"/>
        <v>2568.7199999999998</v>
      </c>
      <c r="L3998" s="130" t="s">
        <v>1420</v>
      </c>
    </row>
    <row r="3999" spans="1:12" ht="45">
      <c r="A3999" s="263" t="s">
        <v>627</v>
      </c>
      <c r="B3999" s="125" t="str">
        <f>+VLOOKUP(A3999,'[1]LISTA FILTRADO'!$A$2:$B$620,2,FALSE)</f>
        <v>Dirección General De Crédito Público</v>
      </c>
      <c r="C3999" s="126">
        <v>42885</v>
      </c>
      <c r="D3999" s="126" t="s">
        <v>8731</v>
      </c>
      <c r="E3999" s="127" t="s">
        <v>15</v>
      </c>
      <c r="F3999" s="127">
        <v>2412</v>
      </c>
      <c r="G3999" s="127"/>
      <c r="H3999" s="335" t="s">
        <v>8732</v>
      </c>
      <c r="I3999" s="128">
        <v>350.4</v>
      </c>
      <c r="J3999" s="128">
        <v>0</v>
      </c>
      <c r="K3999" s="129">
        <f t="shared" si="62"/>
        <v>350.4</v>
      </c>
      <c r="L3999" s="130" t="s">
        <v>1420</v>
      </c>
    </row>
    <row r="4000" spans="1:12" ht="33.75">
      <c r="A4000" s="334">
        <v>291</v>
      </c>
      <c r="B4000" s="125" t="str">
        <f>+VLOOKUP(A4000,'[1]LISTA FILTRADO'!$A$2:$B$620,2,FALSE)</f>
        <v>Administradora Boliviana De Carreteras</v>
      </c>
      <c r="C4000" s="126">
        <v>42885</v>
      </c>
      <c r="D4000" s="126" t="s">
        <v>8733</v>
      </c>
      <c r="E4000" s="127" t="s">
        <v>11</v>
      </c>
      <c r="F4000" s="127">
        <v>459755</v>
      </c>
      <c r="G4000" s="127"/>
      <c r="H4000" s="335" t="s">
        <v>8734</v>
      </c>
      <c r="I4000" s="128">
        <v>50</v>
      </c>
      <c r="J4000" s="128">
        <v>0</v>
      </c>
      <c r="K4000" s="129">
        <f t="shared" si="62"/>
        <v>50</v>
      </c>
      <c r="L4000" s="130" t="s">
        <v>1420</v>
      </c>
    </row>
    <row r="4001" spans="1:12" ht="33.75">
      <c r="A4001" s="334">
        <v>291</v>
      </c>
      <c r="B4001" s="125" t="str">
        <f>+VLOOKUP(A4001,'[1]LISTA FILTRADO'!$A$2:$B$620,2,FALSE)</f>
        <v>Administradora Boliviana De Carreteras</v>
      </c>
      <c r="C4001" s="126">
        <v>42885</v>
      </c>
      <c r="D4001" s="126" t="s">
        <v>8735</v>
      </c>
      <c r="E4001" s="127" t="s">
        <v>11</v>
      </c>
      <c r="F4001" s="127">
        <v>459757</v>
      </c>
      <c r="G4001" s="127"/>
      <c r="H4001" s="335" t="s">
        <v>8736</v>
      </c>
      <c r="I4001" s="128">
        <v>50</v>
      </c>
      <c r="J4001" s="128">
        <v>0</v>
      </c>
      <c r="K4001" s="129">
        <f t="shared" si="62"/>
        <v>50</v>
      </c>
      <c r="L4001" s="130" t="s">
        <v>1420</v>
      </c>
    </row>
    <row r="4002" spans="1:12" ht="33.75">
      <c r="A4002" s="334">
        <v>291</v>
      </c>
      <c r="B4002" s="125" t="str">
        <f>+VLOOKUP(A4002,'[1]LISTA FILTRADO'!$A$2:$B$620,2,FALSE)</f>
        <v>Administradora Boliviana De Carreteras</v>
      </c>
      <c r="C4002" s="126">
        <v>42885</v>
      </c>
      <c r="D4002" s="126" t="s">
        <v>8737</v>
      </c>
      <c r="E4002" s="127" t="s">
        <v>11</v>
      </c>
      <c r="F4002" s="127">
        <v>459758</v>
      </c>
      <c r="G4002" s="127"/>
      <c r="H4002" s="335" t="s">
        <v>8738</v>
      </c>
      <c r="I4002" s="128">
        <v>50</v>
      </c>
      <c r="J4002" s="128">
        <v>0</v>
      </c>
      <c r="K4002" s="129">
        <f t="shared" si="62"/>
        <v>50</v>
      </c>
      <c r="L4002" s="130" t="s">
        <v>1420</v>
      </c>
    </row>
    <row r="4003" spans="1:12" ht="33.75">
      <c r="A4003" s="334">
        <v>291</v>
      </c>
      <c r="B4003" s="125" t="str">
        <f>+VLOOKUP(A4003,'[1]LISTA FILTRADO'!$A$2:$B$620,2,FALSE)</f>
        <v>Administradora Boliviana De Carreteras</v>
      </c>
      <c r="C4003" s="126">
        <v>42885</v>
      </c>
      <c r="D4003" s="126" t="s">
        <v>8739</v>
      </c>
      <c r="E4003" s="127" t="s">
        <v>11</v>
      </c>
      <c r="F4003" s="127">
        <v>459759</v>
      </c>
      <c r="G4003" s="127"/>
      <c r="H4003" s="335" t="s">
        <v>8740</v>
      </c>
      <c r="I4003" s="128">
        <v>50</v>
      </c>
      <c r="J4003" s="128">
        <v>0</v>
      </c>
      <c r="K4003" s="129">
        <f t="shared" si="62"/>
        <v>50</v>
      </c>
      <c r="L4003" s="130" t="s">
        <v>1420</v>
      </c>
    </row>
    <row r="4004" spans="1:12" ht="33.75">
      <c r="A4004" s="334">
        <v>513</v>
      </c>
      <c r="B4004" s="125" t="str">
        <f>+VLOOKUP(A4004,'[1]LISTA FILTRADO'!$A$2:$B$620,2,FALSE)</f>
        <v>Yacimientos Petrolíferos Fiscales Bolivianos</v>
      </c>
      <c r="C4004" s="126">
        <v>42885</v>
      </c>
      <c r="D4004" s="126" t="s">
        <v>8741</v>
      </c>
      <c r="E4004" s="127" t="s">
        <v>15</v>
      </c>
      <c r="F4004" s="127">
        <v>459908</v>
      </c>
      <c r="G4004" s="127"/>
      <c r="H4004" s="335" t="s">
        <v>8742</v>
      </c>
      <c r="I4004" s="128">
        <v>50</v>
      </c>
      <c r="J4004" s="128">
        <v>0</v>
      </c>
      <c r="K4004" s="129">
        <f t="shared" si="62"/>
        <v>50</v>
      </c>
      <c r="L4004" s="130" t="s">
        <v>1420</v>
      </c>
    </row>
    <row r="4005" spans="1:12" ht="33.75">
      <c r="A4005" s="334">
        <v>513</v>
      </c>
      <c r="B4005" s="125" t="str">
        <f>+VLOOKUP(A4005,'[1]LISTA FILTRADO'!$A$2:$B$620,2,FALSE)</f>
        <v>Yacimientos Petrolíferos Fiscales Bolivianos</v>
      </c>
      <c r="C4005" s="126">
        <v>42885</v>
      </c>
      <c r="D4005" s="126" t="s">
        <v>8743</v>
      </c>
      <c r="E4005" s="127" t="s">
        <v>15</v>
      </c>
      <c r="F4005" s="127">
        <v>459921</v>
      </c>
      <c r="G4005" s="127"/>
      <c r="H4005" s="335" t="s">
        <v>8744</v>
      </c>
      <c r="I4005" s="128">
        <v>50</v>
      </c>
      <c r="J4005" s="128">
        <v>0</v>
      </c>
      <c r="K4005" s="129">
        <f t="shared" si="62"/>
        <v>50</v>
      </c>
      <c r="L4005" s="130" t="s">
        <v>1420</v>
      </c>
    </row>
    <row r="4006" spans="1:12" ht="22.5">
      <c r="A4006" s="334">
        <v>513</v>
      </c>
      <c r="B4006" s="125" t="str">
        <f>+VLOOKUP(A4006,'[1]LISTA FILTRADO'!$A$2:$B$620,2,FALSE)</f>
        <v>Yacimientos Petrolíferos Fiscales Bolivianos</v>
      </c>
      <c r="C4006" s="126">
        <v>42885</v>
      </c>
      <c r="D4006" s="126" t="s">
        <v>8745</v>
      </c>
      <c r="E4006" s="127" t="s">
        <v>15</v>
      </c>
      <c r="F4006" s="127">
        <v>459923</v>
      </c>
      <c r="G4006" s="127"/>
      <c r="H4006" s="335" t="s">
        <v>8746</v>
      </c>
      <c r="I4006" s="128">
        <v>50</v>
      </c>
      <c r="J4006" s="128">
        <v>0</v>
      </c>
      <c r="K4006" s="129">
        <f t="shared" si="62"/>
        <v>50</v>
      </c>
      <c r="L4006" s="130" t="s">
        <v>1420</v>
      </c>
    </row>
    <row r="4007" spans="1:12" ht="33.75">
      <c r="A4007" s="334" t="s">
        <v>627</v>
      </c>
      <c r="B4007" s="125" t="str">
        <f>+VLOOKUP(A4007,'[1]LISTA FILTRADO'!$A$2:$B$620,2,FALSE)</f>
        <v>Dirección General De Crédito Público</v>
      </c>
      <c r="C4007" s="126">
        <v>42886</v>
      </c>
      <c r="D4007" s="126" t="s">
        <v>8747</v>
      </c>
      <c r="E4007" s="127" t="s">
        <v>6</v>
      </c>
      <c r="F4007" s="127">
        <v>889106</v>
      </c>
      <c r="G4007" s="127"/>
      <c r="H4007" s="335" t="s">
        <v>8748</v>
      </c>
      <c r="I4007" s="128">
        <v>0</v>
      </c>
      <c r="J4007" s="128">
        <v>4061.5</v>
      </c>
      <c r="K4007" s="129">
        <f t="shared" si="62"/>
        <v>4061.5</v>
      </c>
      <c r="L4007" s="130" t="s">
        <v>1420</v>
      </c>
    </row>
    <row r="4008" spans="1:12" ht="33.75">
      <c r="A4008" s="334" t="s">
        <v>629</v>
      </c>
      <c r="B4008" s="125" t="str">
        <f>+VLOOKUP(A4008,'[1]LISTA FILTRADO'!$A$2:$B$620,2,FALSE)</f>
        <v>Dirección General De Administración Y Finanzas Territoriales</v>
      </c>
      <c r="C4008" s="126">
        <v>42886</v>
      </c>
      <c r="D4008" s="126" t="s">
        <v>8749</v>
      </c>
      <c r="E4008" s="127" t="s">
        <v>6</v>
      </c>
      <c r="F4008" s="127">
        <v>889191</v>
      </c>
      <c r="G4008" s="127"/>
      <c r="H4008" s="335" t="s">
        <v>8750</v>
      </c>
      <c r="I4008" s="128">
        <v>0</v>
      </c>
      <c r="J4008" s="128">
        <v>71.44</v>
      </c>
      <c r="K4008" s="129">
        <f t="shared" si="62"/>
        <v>71.44</v>
      </c>
      <c r="L4008" s="130" t="s">
        <v>1420</v>
      </c>
    </row>
    <row r="4009" spans="1:12" ht="33.75">
      <c r="A4009" s="334">
        <v>513</v>
      </c>
      <c r="B4009" s="125" t="str">
        <f>+VLOOKUP(A4009,'[1]LISTA FILTRADO'!$A$2:$B$620,2,FALSE)</f>
        <v>Yacimientos Petrolíferos Fiscales Bolivianos</v>
      </c>
      <c r="C4009" s="126">
        <v>42886</v>
      </c>
      <c r="D4009" s="126" t="s">
        <v>8751</v>
      </c>
      <c r="E4009" s="127" t="s">
        <v>1469</v>
      </c>
      <c r="F4009" s="127">
        <v>13675724</v>
      </c>
      <c r="G4009" s="127"/>
      <c r="H4009" s="335" t="s">
        <v>8752</v>
      </c>
      <c r="I4009" s="128">
        <v>37112.6</v>
      </c>
      <c r="J4009" s="128">
        <v>0</v>
      </c>
      <c r="K4009" s="129">
        <f t="shared" si="62"/>
        <v>37112.6</v>
      </c>
      <c r="L4009" s="130" t="s">
        <v>1420</v>
      </c>
    </row>
    <row r="4010" spans="1:12" ht="45">
      <c r="A4010" s="334">
        <v>513</v>
      </c>
      <c r="B4010" s="125" t="str">
        <f>+VLOOKUP(A4010,'[1]LISTA FILTRADO'!$A$2:$B$620,2,FALSE)</f>
        <v>Yacimientos Petrolíferos Fiscales Bolivianos</v>
      </c>
      <c r="C4010" s="126">
        <v>42886</v>
      </c>
      <c r="D4010" s="126" t="s">
        <v>8753</v>
      </c>
      <c r="E4010" s="127" t="s">
        <v>13</v>
      </c>
      <c r="F4010" s="127">
        <v>889080</v>
      </c>
      <c r="G4010" s="127"/>
      <c r="H4010" s="335" t="s">
        <v>8754</v>
      </c>
      <c r="I4010" s="128">
        <v>5165.8500000000004</v>
      </c>
      <c r="J4010" s="128">
        <v>0</v>
      </c>
      <c r="K4010" s="129">
        <f t="shared" si="62"/>
        <v>5165.8500000000004</v>
      </c>
      <c r="L4010" s="130" t="s">
        <v>1420</v>
      </c>
    </row>
    <row r="4011" spans="1:12" ht="45">
      <c r="A4011" s="334">
        <v>6</v>
      </c>
      <c r="B4011" s="125" t="str">
        <f>+VLOOKUP(A4011,'[1]LISTA FILTRADO'!$A$2:$B$620,2,FALSE)</f>
        <v>Vicepresidencia Del Estado Plurinacional</v>
      </c>
      <c r="C4011" s="126">
        <v>42886</v>
      </c>
      <c r="D4011" s="126" t="s">
        <v>8755</v>
      </c>
      <c r="E4011" s="127" t="s">
        <v>13</v>
      </c>
      <c r="F4011" s="127">
        <v>889145</v>
      </c>
      <c r="G4011" s="127"/>
      <c r="H4011" s="335" t="s">
        <v>8756</v>
      </c>
      <c r="I4011" s="128">
        <v>77.88</v>
      </c>
      <c r="J4011" s="128">
        <v>0</v>
      </c>
      <c r="K4011" s="129">
        <f t="shared" si="62"/>
        <v>77.88</v>
      </c>
      <c r="L4011" s="130" t="s">
        <v>1420</v>
      </c>
    </row>
    <row r="4012" spans="1:12" ht="45">
      <c r="A4012" s="334">
        <v>6</v>
      </c>
      <c r="B4012" s="125" t="str">
        <f>+VLOOKUP(A4012,'[1]LISTA FILTRADO'!$A$2:$B$620,2,FALSE)</f>
        <v>Vicepresidencia Del Estado Plurinacional</v>
      </c>
      <c r="C4012" s="126">
        <v>42886</v>
      </c>
      <c r="D4012" s="126" t="s">
        <v>8757</v>
      </c>
      <c r="E4012" s="127" t="s">
        <v>11</v>
      </c>
      <c r="F4012" s="127">
        <v>889145</v>
      </c>
      <c r="G4012" s="127"/>
      <c r="H4012" s="335" t="s">
        <v>8758</v>
      </c>
      <c r="I4012" s="128">
        <v>50</v>
      </c>
      <c r="J4012" s="128">
        <v>0</v>
      </c>
      <c r="K4012" s="129">
        <f t="shared" si="62"/>
        <v>50</v>
      </c>
      <c r="L4012" s="130" t="s">
        <v>1420</v>
      </c>
    </row>
    <row r="4013" spans="1:12" ht="45">
      <c r="A4013" s="334">
        <v>20</v>
      </c>
      <c r="B4013" s="125" t="str">
        <f>+VLOOKUP(A4013,'[1]LISTA FILTRADO'!$A$2:$B$620,2,FALSE)</f>
        <v>Ministerio De Defensa</v>
      </c>
      <c r="C4013" s="126">
        <v>42886</v>
      </c>
      <c r="D4013" s="126" t="s">
        <v>8759</v>
      </c>
      <c r="E4013" s="127" t="s">
        <v>15</v>
      </c>
      <c r="F4013" s="127">
        <v>2420</v>
      </c>
      <c r="G4013" s="127"/>
      <c r="H4013" s="335" t="s">
        <v>8760</v>
      </c>
      <c r="I4013" s="128">
        <v>270</v>
      </c>
      <c r="J4013" s="128">
        <v>0</v>
      </c>
      <c r="K4013" s="129">
        <f t="shared" si="62"/>
        <v>270</v>
      </c>
      <c r="L4013" s="130" t="s">
        <v>1420</v>
      </c>
    </row>
    <row r="4014" spans="1:12" ht="45">
      <c r="A4014" s="334">
        <v>20</v>
      </c>
      <c r="B4014" s="125" t="str">
        <f>+VLOOKUP(A4014,'[1]LISTA FILTRADO'!$A$2:$B$620,2,FALSE)</f>
        <v>Ministerio De Defensa</v>
      </c>
      <c r="C4014" s="126">
        <v>42886</v>
      </c>
      <c r="D4014" s="126" t="s">
        <v>8761</v>
      </c>
      <c r="E4014" s="127" t="s">
        <v>15</v>
      </c>
      <c r="F4014" s="127">
        <v>2419</v>
      </c>
      <c r="G4014" s="127"/>
      <c r="H4014" s="335" t="s">
        <v>8762</v>
      </c>
      <c r="I4014" s="128">
        <v>270</v>
      </c>
      <c r="J4014" s="128">
        <v>0</v>
      </c>
      <c r="K4014" s="129">
        <f t="shared" si="62"/>
        <v>270</v>
      </c>
      <c r="L4014" s="130" t="s">
        <v>1420</v>
      </c>
    </row>
    <row r="4015" spans="1:12" ht="45">
      <c r="A4015" s="263">
        <v>25</v>
      </c>
      <c r="B4015" s="125" t="str">
        <f>+VLOOKUP(A4015,'[1]LISTA FILTRADO'!$A$2:$B$620,2,FALSE)</f>
        <v>Ministerio De La Presidencia</v>
      </c>
      <c r="C4015" s="126">
        <v>42886</v>
      </c>
      <c r="D4015" s="126" t="s">
        <v>8763</v>
      </c>
      <c r="E4015" s="127" t="s">
        <v>15</v>
      </c>
      <c r="F4015" s="127">
        <v>2422</v>
      </c>
      <c r="G4015" s="127"/>
      <c r="H4015" s="335" t="s">
        <v>8764</v>
      </c>
      <c r="I4015" s="128">
        <v>390.87</v>
      </c>
      <c r="J4015" s="128">
        <v>0</v>
      </c>
      <c r="K4015" s="129">
        <f t="shared" si="62"/>
        <v>390.87</v>
      </c>
      <c r="L4015" s="130" t="s">
        <v>1420</v>
      </c>
    </row>
    <row r="4016" spans="1:12" ht="45">
      <c r="A4016" s="334">
        <v>25</v>
      </c>
      <c r="B4016" s="125" t="str">
        <f>+VLOOKUP(A4016,'[1]LISTA FILTRADO'!$A$2:$B$620,2,FALSE)</f>
        <v>Ministerio De La Presidencia</v>
      </c>
      <c r="C4016" s="126">
        <v>42886</v>
      </c>
      <c r="D4016" s="126" t="s">
        <v>8765</v>
      </c>
      <c r="E4016" s="127" t="s">
        <v>15</v>
      </c>
      <c r="F4016" s="127">
        <v>2423</v>
      </c>
      <c r="G4016" s="127"/>
      <c r="H4016" s="335" t="s">
        <v>8766</v>
      </c>
      <c r="I4016" s="128">
        <v>490.14</v>
      </c>
      <c r="J4016" s="128">
        <v>0</v>
      </c>
      <c r="K4016" s="129">
        <f t="shared" si="62"/>
        <v>490.14</v>
      </c>
      <c r="L4016" s="130" t="s">
        <v>1420</v>
      </c>
    </row>
    <row r="4017" spans="1:12" ht="45">
      <c r="A4017" s="334">
        <v>25</v>
      </c>
      <c r="B4017" s="125" t="str">
        <f>+VLOOKUP(A4017,'[1]LISTA FILTRADO'!$A$2:$B$620,2,FALSE)</f>
        <v>Ministerio De La Presidencia</v>
      </c>
      <c r="C4017" s="126">
        <v>42886</v>
      </c>
      <c r="D4017" s="126" t="s">
        <v>8767</v>
      </c>
      <c r="E4017" s="127" t="s">
        <v>15</v>
      </c>
      <c r="F4017" s="127">
        <v>2424</v>
      </c>
      <c r="G4017" s="127"/>
      <c r="H4017" s="335" t="s">
        <v>8768</v>
      </c>
      <c r="I4017" s="128">
        <v>364.94</v>
      </c>
      <c r="J4017" s="128">
        <v>0</v>
      </c>
      <c r="K4017" s="129">
        <f t="shared" si="62"/>
        <v>364.94</v>
      </c>
      <c r="L4017" s="130" t="s">
        <v>1420</v>
      </c>
    </row>
    <row r="4018" spans="1:12" ht="33.75">
      <c r="A4018" s="263">
        <v>290</v>
      </c>
      <c r="B4018" s="125" t="str">
        <f>+VLOOKUP(A4018,'[1]LISTA FILTRADO'!$A$2:$B$620,2,FALSE)</f>
        <v>Servicio De Impuestos Nacionales</v>
      </c>
      <c r="C4018" s="126">
        <v>42887</v>
      </c>
      <c r="D4018" s="126" t="s">
        <v>8838</v>
      </c>
      <c r="E4018" s="127" t="s">
        <v>3</v>
      </c>
      <c r="F4018" s="127">
        <v>1506797</v>
      </c>
      <c r="G4018" s="127"/>
      <c r="H4018" s="335" t="s">
        <v>8839</v>
      </c>
      <c r="I4018" s="128">
        <v>0</v>
      </c>
      <c r="J4018" s="128">
        <v>107228.94</v>
      </c>
      <c r="K4018" s="129">
        <f t="shared" si="62"/>
        <v>107228.94</v>
      </c>
      <c r="L4018" s="130" t="s">
        <v>1420</v>
      </c>
    </row>
    <row r="4019" spans="1:12" ht="33.75">
      <c r="A4019" s="263">
        <v>290</v>
      </c>
      <c r="B4019" s="125" t="str">
        <f>+VLOOKUP(A4019,'[1]LISTA FILTRADO'!$A$2:$B$620,2,FALSE)</f>
        <v>Servicio De Impuestos Nacionales</v>
      </c>
      <c r="C4019" s="126">
        <v>42887</v>
      </c>
      <c r="D4019" s="126" t="s">
        <v>8840</v>
      </c>
      <c r="E4019" s="127" t="s">
        <v>3</v>
      </c>
      <c r="F4019" s="127">
        <v>1506802</v>
      </c>
      <c r="G4019" s="127"/>
      <c r="H4019" s="335" t="s">
        <v>8841</v>
      </c>
      <c r="I4019" s="128">
        <v>0</v>
      </c>
      <c r="J4019" s="128">
        <v>88894.41</v>
      </c>
      <c r="K4019" s="129">
        <f t="shared" si="62"/>
        <v>88894.41</v>
      </c>
      <c r="L4019" s="130" t="s">
        <v>1420</v>
      </c>
    </row>
    <row r="4020" spans="1:12" ht="33.75">
      <c r="A4020" s="263">
        <v>290</v>
      </c>
      <c r="B4020" s="125" t="str">
        <f>+VLOOKUP(A4020,'[1]LISTA FILTRADO'!$A$2:$B$620,2,FALSE)</f>
        <v>Servicio De Impuestos Nacionales</v>
      </c>
      <c r="C4020" s="126">
        <v>42887</v>
      </c>
      <c r="D4020" s="126" t="s">
        <v>8842</v>
      </c>
      <c r="E4020" s="127" t="s">
        <v>3</v>
      </c>
      <c r="F4020" s="127">
        <v>1506806</v>
      </c>
      <c r="G4020" s="127"/>
      <c r="H4020" s="335" t="s">
        <v>8843</v>
      </c>
      <c r="I4020" s="128">
        <v>0</v>
      </c>
      <c r="J4020" s="128">
        <v>169.63</v>
      </c>
      <c r="K4020" s="129">
        <f t="shared" si="62"/>
        <v>169.63</v>
      </c>
      <c r="L4020" s="130" t="s">
        <v>1420</v>
      </c>
    </row>
    <row r="4021" spans="1:12" ht="33.75">
      <c r="A4021" s="263">
        <v>290</v>
      </c>
      <c r="B4021" s="125" t="str">
        <f>+VLOOKUP(A4021,'[1]LISTA FILTRADO'!$A$2:$B$620,2,FALSE)</f>
        <v>Servicio De Impuestos Nacionales</v>
      </c>
      <c r="C4021" s="126">
        <v>42887</v>
      </c>
      <c r="D4021" s="126" t="s">
        <v>8844</v>
      </c>
      <c r="E4021" s="127" t="s">
        <v>3</v>
      </c>
      <c r="F4021" s="127">
        <v>1506807</v>
      </c>
      <c r="G4021" s="127"/>
      <c r="H4021" s="335" t="s">
        <v>8845</v>
      </c>
      <c r="I4021" s="128">
        <v>0</v>
      </c>
      <c r="J4021" s="128">
        <v>9110.15</v>
      </c>
      <c r="K4021" s="129">
        <f t="shared" si="62"/>
        <v>9110.15</v>
      </c>
      <c r="L4021" s="130" t="s">
        <v>1420</v>
      </c>
    </row>
    <row r="4022" spans="1:12" ht="33.75">
      <c r="A4022" s="263">
        <v>290</v>
      </c>
      <c r="B4022" s="125" t="str">
        <f>+VLOOKUP(A4022,'[1]LISTA FILTRADO'!$A$2:$B$620,2,FALSE)</f>
        <v>Servicio De Impuestos Nacionales</v>
      </c>
      <c r="C4022" s="126">
        <v>42887</v>
      </c>
      <c r="D4022" s="126" t="s">
        <v>8846</v>
      </c>
      <c r="E4022" s="127" t="s">
        <v>3</v>
      </c>
      <c r="F4022" s="127">
        <v>1506810</v>
      </c>
      <c r="G4022" s="127"/>
      <c r="H4022" s="335" t="s">
        <v>8847</v>
      </c>
      <c r="I4022" s="128">
        <v>0</v>
      </c>
      <c r="J4022" s="128">
        <v>6689.97</v>
      </c>
      <c r="K4022" s="129">
        <f t="shared" si="62"/>
        <v>6689.97</v>
      </c>
      <c r="L4022" s="130" t="s">
        <v>1420</v>
      </c>
    </row>
    <row r="4023" spans="1:12" ht="33.75">
      <c r="A4023" s="263">
        <v>290</v>
      </c>
      <c r="B4023" s="125" t="str">
        <f>+VLOOKUP(A4023,'[1]LISTA FILTRADO'!$A$2:$B$620,2,FALSE)</f>
        <v>Servicio De Impuestos Nacionales</v>
      </c>
      <c r="C4023" s="126">
        <v>42887</v>
      </c>
      <c r="D4023" s="126" t="s">
        <v>8848</v>
      </c>
      <c r="E4023" s="127" t="s">
        <v>3</v>
      </c>
      <c r="F4023" s="127">
        <v>1506812</v>
      </c>
      <c r="G4023" s="127"/>
      <c r="H4023" s="335" t="s">
        <v>8849</v>
      </c>
      <c r="I4023" s="128">
        <v>0</v>
      </c>
      <c r="J4023" s="128">
        <v>3560</v>
      </c>
      <c r="K4023" s="129">
        <f t="shared" si="62"/>
        <v>3560</v>
      </c>
      <c r="L4023" s="130" t="s">
        <v>1420</v>
      </c>
    </row>
    <row r="4024" spans="1:12" ht="33.75">
      <c r="A4024" s="263">
        <v>290</v>
      </c>
      <c r="B4024" s="125" t="str">
        <f>+VLOOKUP(A4024,'[1]LISTA FILTRADO'!$A$2:$B$620,2,FALSE)</f>
        <v>Servicio De Impuestos Nacionales</v>
      </c>
      <c r="C4024" s="126">
        <v>42887</v>
      </c>
      <c r="D4024" s="126" t="s">
        <v>8850</v>
      </c>
      <c r="E4024" s="127" t="s">
        <v>3</v>
      </c>
      <c r="F4024" s="127">
        <v>1506813</v>
      </c>
      <c r="G4024" s="127"/>
      <c r="H4024" s="335" t="s">
        <v>8851</v>
      </c>
      <c r="I4024" s="128">
        <v>0</v>
      </c>
      <c r="J4024" s="128">
        <v>1510.31</v>
      </c>
      <c r="K4024" s="129">
        <f t="shared" si="62"/>
        <v>1510.31</v>
      </c>
      <c r="L4024" s="130" t="s">
        <v>1420</v>
      </c>
    </row>
    <row r="4025" spans="1:12" ht="33.75">
      <c r="A4025" s="263">
        <v>290</v>
      </c>
      <c r="B4025" s="125" t="str">
        <f>+VLOOKUP(A4025,'[1]LISTA FILTRADO'!$A$2:$B$620,2,FALSE)</f>
        <v>Servicio De Impuestos Nacionales</v>
      </c>
      <c r="C4025" s="126">
        <v>42887</v>
      </c>
      <c r="D4025" s="126" t="s">
        <v>8852</v>
      </c>
      <c r="E4025" s="127" t="s">
        <v>3</v>
      </c>
      <c r="F4025" s="127">
        <v>1506815</v>
      </c>
      <c r="G4025" s="127"/>
      <c r="H4025" s="335" t="s">
        <v>8853</v>
      </c>
      <c r="I4025" s="128">
        <v>0</v>
      </c>
      <c r="J4025" s="128">
        <v>19040.22</v>
      </c>
      <c r="K4025" s="129">
        <f t="shared" si="62"/>
        <v>19040.22</v>
      </c>
      <c r="L4025" s="130" t="s">
        <v>1420</v>
      </c>
    </row>
    <row r="4026" spans="1:12" ht="33.75">
      <c r="A4026" s="263">
        <v>290</v>
      </c>
      <c r="B4026" s="125" t="str">
        <f>+VLOOKUP(A4026,'[1]LISTA FILTRADO'!$A$2:$B$620,2,FALSE)</f>
        <v>Servicio De Impuestos Nacionales</v>
      </c>
      <c r="C4026" s="126">
        <v>42887</v>
      </c>
      <c r="D4026" s="126" t="s">
        <v>8854</v>
      </c>
      <c r="E4026" s="127" t="s">
        <v>3</v>
      </c>
      <c r="F4026" s="127">
        <v>1506818</v>
      </c>
      <c r="G4026" s="127"/>
      <c r="H4026" s="335" t="s">
        <v>8855</v>
      </c>
      <c r="I4026" s="128">
        <v>0</v>
      </c>
      <c r="J4026" s="128">
        <v>8966.19</v>
      </c>
      <c r="K4026" s="129">
        <f t="shared" si="62"/>
        <v>8966.19</v>
      </c>
      <c r="L4026" s="130" t="s">
        <v>1420</v>
      </c>
    </row>
    <row r="4027" spans="1:12" ht="33.75">
      <c r="A4027" s="263">
        <v>290</v>
      </c>
      <c r="B4027" s="125" t="str">
        <f>+VLOOKUP(A4027,'[1]LISTA FILTRADO'!$A$2:$B$620,2,FALSE)</f>
        <v>Servicio De Impuestos Nacionales</v>
      </c>
      <c r="C4027" s="126">
        <v>42887</v>
      </c>
      <c r="D4027" s="126" t="s">
        <v>8856</v>
      </c>
      <c r="E4027" s="127" t="s">
        <v>3</v>
      </c>
      <c r="F4027" s="127">
        <v>1506821</v>
      </c>
      <c r="G4027" s="127"/>
      <c r="H4027" s="335" t="s">
        <v>8857</v>
      </c>
      <c r="I4027" s="128">
        <v>0</v>
      </c>
      <c r="J4027" s="128">
        <v>7875.6</v>
      </c>
      <c r="K4027" s="129">
        <f t="shared" si="62"/>
        <v>7875.6</v>
      </c>
      <c r="L4027" s="130" t="s">
        <v>1420</v>
      </c>
    </row>
    <row r="4028" spans="1:12" ht="33.75">
      <c r="A4028" s="263">
        <v>290</v>
      </c>
      <c r="B4028" s="125" t="str">
        <f>+VLOOKUP(A4028,'[1]LISTA FILTRADO'!$A$2:$B$620,2,FALSE)</f>
        <v>Servicio De Impuestos Nacionales</v>
      </c>
      <c r="C4028" s="126">
        <v>42887</v>
      </c>
      <c r="D4028" s="126" t="s">
        <v>8858</v>
      </c>
      <c r="E4028" s="127" t="s">
        <v>3</v>
      </c>
      <c r="F4028" s="127">
        <v>1506824</v>
      </c>
      <c r="G4028" s="127"/>
      <c r="H4028" s="335" t="s">
        <v>8859</v>
      </c>
      <c r="I4028" s="128">
        <v>0</v>
      </c>
      <c r="J4028" s="128">
        <v>400.01</v>
      </c>
      <c r="K4028" s="129">
        <f t="shared" si="62"/>
        <v>400.01</v>
      </c>
      <c r="L4028" s="130" t="s">
        <v>1420</v>
      </c>
    </row>
    <row r="4029" spans="1:12" ht="33.75">
      <c r="A4029" s="263" t="s">
        <v>626</v>
      </c>
      <c r="B4029" s="125" t="str">
        <f>+VLOOKUP(A4029,'[1]LISTA FILTRADO'!$A$2:$B$620,2,FALSE)</f>
        <v>Dirección General De Programación Y Operaciones Del Tesoro</v>
      </c>
      <c r="C4029" s="126">
        <v>42887</v>
      </c>
      <c r="D4029" s="126" t="s">
        <v>8860</v>
      </c>
      <c r="E4029" s="127" t="s">
        <v>3</v>
      </c>
      <c r="F4029" s="127">
        <v>1506832</v>
      </c>
      <c r="G4029" s="127"/>
      <c r="H4029" s="335" t="s">
        <v>8861</v>
      </c>
      <c r="I4029" s="128">
        <v>0</v>
      </c>
      <c r="J4029" s="128">
        <v>611.33000000000004</v>
      </c>
      <c r="K4029" s="129">
        <f t="shared" si="62"/>
        <v>611.33000000000004</v>
      </c>
      <c r="L4029" s="130" t="s">
        <v>1420</v>
      </c>
    </row>
    <row r="4030" spans="1:12" ht="33.75">
      <c r="A4030" s="263" t="s">
        <v>626</v>
      </c>
      <c r="B4030" s="125" t="str">
        <f>+VLOOKUP(A4030,'[1]LISTA FILTRADO'!$A$2:$B$620,2,FALSE)</f>
        <v>Dirección General De Programación Y Operaciones Del Tesoro</v>
      </c>
      <c r="C4030" s="126">
        <v>42887</v>
      </c>
      <c r="D4030" s="126" t="s">
        <v>8862</v>
      </c>
      <c r="E4030" s="127" t="s">
        <v>3</v>
      </c>
      <c r="F4030" s="127">
        <v>1506750</v>
      </c>
      <c r="G4030" s="127"/>
      <c r="H4030" s="335" t="s">
        <v>8863</v>
      </c>
      <c r="I4030" s="128">
        <v>0</v>
      </c>
      <c r="J4030" s="128">
        <v>2247.09</v>
      </c>
      <c r="K4030" s="129">
        <f t="shared" si="62"/>
        <v>2247.09</v>
      </c>
      <c r="L4030" s="130" t="s">
        <v>1420</v>
      </c>
    </row>
    <row r="4031" spans="1:12" ht="33.75">
      <c r="A4031" s="263" t="s">
        <v>626</v>
      </c>
      <c r="B4031" s="125" t="str">
        <f>+VLOOKUP(A4031,'[1]LISTA FILTRADO'!$A$2:$B$620,2,FALSE)</f>
        <v>Dirección General De Programación Y Operaciones Del Tesoro</v>
      </c>
      <c r="C4031" s="126">
        <v>42887</v>
      </c>
      <c r="D4031" s="126" t="s">
        <v>8864</v>
      </c>
      <c r="E4031" s="127" t="s">
        <v>3</v>
      </c>
      <c r="F4031" s="127">
        <v>1506777</v>
      </c>
      <c r="G4031" s="127"/>
      <c r="H4031" s="335" t="s">
        <v>8865</v>
      </c>
      <c r="I4031" s="128">
        <v>0</v>
      </c>
      <c r="J4031" s="128">
        <v>9628.56</v>
      </c>
      <c r="K4031" s="129">
        <f t="shared" si="62"/>
        <v>9628.56</v>
      </c>
      <c r="L4031" s="130" t="s">
        <v>1420</v>
      </c>
    </row>
    <row r="4032" spans="1:12" ht="22.5">
      <c r="A4032" s="263">
        <v>86</v>
      </c>
      <c r="B4032" s="125" t="str">
        <f>+VLOOKUP(A4032,'[1]LISTA FILTRADO'!$A$2:$B$620,2,FALSE)</f>
        <v>Ministerio De Medio Ambiente Y Agua</v>
      </c>
      <c r="C4032" s="126">
        <v>42887</v>
      </c>
      <c r="D4032" s="126" t="s">
        <v>8866</v>
      </c>
      <c r="E4032" s="127" t="s">
        <v>3</v>
      </c>
      <c r="F4032" s="127">
        <v>1506783</v>
      </c>
      <c r="G4032" s="127"/>
      <c r="H4032" s="335" t="s">
        <v>8867</v>
      </c>
      <c r="I4032" s="128">
        <v>0</v>
      </c>
      <c r="J4032" s="128">
        <v>460</v>
      </c>
      <c r="K4032" s="129">
        <f t="shared" si="62"/>
        <v>460</v>
      </c>
      <c r="L4032" s="130" t="s">
        <v>1420</v>
      </c>
    </row>
    <row r="4033" spans="1:12" ht="33.75">
      <c r="A4033" s="263" t="s">
        <v>626</v>
      </c>
      <c r="B4033" s="125" t="str">
        <f>+VLOOKUP(A4033,'[1]LISTA FILTRADO'!$A$2:$B$620,2,FALSE)</f>
        <v>Dirección General De Programación Y Operaciones Del Tesoro</v>
      </c>
      <c r="C4033" s="126">
        <v>42887</v>
      </c>
      <c r="D4033" s="126" t="s">
        <v>8868</v>
      </c>
      <c r="E4033" s="127" t="s">
        <v>3</v>
      </c>
      <c r="F4033" s="127">
        <v>1506800</v>
      </c>
      <c r="G4033" s="127"/>
      <c r="H4033" s="335" t="s">
        <v>8869</v>
      </c>
      <c r="I4033" s="128">
        <v>0</v>
      </c>
      <c r="J4033" s="128">
        <v>63.55</v>
      </c>
      <c r="K4033" s="129">
        <f t="shared" si="62"/>
        <v>63.55</v>
      </c>
      <c r="L4033" s="130" t="s">
        <v>1420</v>
      </c>
    </row>
    <row r="4034" spans="1:12" ht="33.75">
      <c r="A4034" s="263" t="s">
        <v>626</v>
      </c>
      <c r="B4034" s="125" t="str">
        <f>+VLOOKUP(A4034,'[1]LISTA FILTRADO'!$A$2:$B$620,2,FALSE)</f>
        <v>Dirección General De Programación Y Operaciones Del Tesoro</v>
      </c>
      <c r="C4034" s="126">
        <v>42887</v>
      </c>
      <c r="D4034" s="126" t="s">
        <v>8870</v>
      </c>
      <c r="E4034" s="127" t="s">
        <v>3</v>
      </c>
      <c r="F4034" s="127">
        <v>1506801</v>
      </c>
      <c r="G4034" s="127"/>
      <c r="H4034" s="335" t="s">
        <v>8871</v>
      </c>
      <c r="I4034" s="128">
        <v>0</v>
      </c>
      <c r="J4034" s="128">
        <v>63.55</v>
      </c>
      <c r="K4034" s="129">
        <f t="shared" si="62"/>
        <v>63.55</v>
      </c>
      <c r="L4034" s="130" t="s">
        <v>1420</v>
      </c>
    </row>
    <row r="4035" spans="1:12" ht="33.75">
      <c r="A4035" s="263" t="s">
        <v>626</v>
      </c>
      <c r="B4035" s="125" t="str">
        <f>+VLOOKUP(A4035,'[1]LISTA FILTRADO'!$A$2:$B$620,2,FALSE)</f>
        <v>Dirección General De Programación Y Operaciones Del Tesoro</v>
      </c>
      <c r="C4035" s="126">
        <v>42887</v>
      </c>
      <c r="D4035" s="126" t="s">
        <v>8872</v>
      </c>
      <c r="E4035" s="127" t="s">
        <v>3</v>
      </c>
      <c r="F4035" s="127">
        <v>1506803</v>
      </c>
      <c r="G4035" s="127"/>
      <c r="H4035" s="335" t="s">
        <v>8871</v>
      </c>
      <c r="I4035" s="128">
        <v>0</v>
      </c>
      <c r="J4035" s="128">
        <v>63.55</v>
      </c>
      <c r="K4035" s="129">
        <f t="shared" si="62"/>
        <v>63.55</v>
      </c>
      <c r="L4035" s="130" t="s">
        <v>1420</v>
      </c>
    </row>
    <row r="4036" spans="1:12" ht="33.75">
      <c r="A4036" s="263" t="s">
        <v>626</v>
      </c>
      <c r="B4036" s="125" t="str">
        <f>+VLOOKUP(A4036,'[1]LISTA FILTRADO'!$A$2:$B$620,2,FALSE)</f>
        <v>Dirección General De Programación Y Operaciones Del Tesoro</v>
      </c>
      <c r="C4036" s="126">
        <v>42887</v>
      </c>
      <c r="D4036" s="126" t="s">
        <v>8873</v>
      </c>
      <c r="E4036" s="127" t="s">
        <v>3</v>
      </c>
      <c r="F4036" s="127">
        <v>1506809</v>
      </c>
      <c r="G4036" s="127"/>
      <c r="H4036" s="335" t="s">
        <v>8874</v>
      </c>
      <c r="I4036" s="128">
        <v>0</v>
      </c>
      <c r="J4036" s="128">
        <v>362</v>
      </c>
      <c r="K4036" s="129">
        <f t="shared" si="62"/>
        <v>362</v>
      </c>
      <c r="L4036" s="130" t="s">
        <v>1420</v>
      </c>
    </row>
    <row r="4037" spans="1:12" ht="33.75">
      <c r="A4037" s="263" t="s">
        <v>626</v>
      </c>
      <c r="B4037" s="125" t="str">
        <f>+VLOOKUP(A4037,'[1]LISTA FILTRADO'!$A$2:$B$620,2,FALSE)</f>
        <v>Dirección General De Programación Y Operaciones Del Tesoro</v>
      </c>
      <c r="C4037" s="126">
        <v>42887</v>
      </c>
      <c r="D4037" s="126" t="s">
        <v>8875</v>
      </c>
      <c r="E4037" s="127" t="s">
        <v>3</v>
      </c>
      <c r="F4037" s="127">
        <v>1506822</v>
      </c>
      <c r="G4037" s="127"/>
      <c r="H4037" s="335" t="s">
        <v>8876</v>
      </c>
      <c r="I4037" s="128">
        <v>0</v>
      </c>
      <c r="J4037" s="128">
        <v>171.15</v>
      </c>
      <c r="K4037" s="129">
        <f t="shared" si="62"/>
        <v>171.15</v>
      </c>
      <c r="L4037" s="130" t="s">
        <v>1420</v>
      </c>
    </row>
    <row r="4038" spans="1:12" ht="33.75">
      <c r="A4038" s="263" t="s">
        <v>626</v>
      </c>
      <c r="B4038" s="125" t="str">
        <f>+VLOOKUP(A4038,'[1]LISTA FILTRADO'!$A$2:$B$620,2,FALSE)</f>
        <v>Dirección General De Programación Y Operaciones Del Tesoro</v>
      </c>
      <c r="C4038" s="126">
        <v>42887</v>
      </c>
      <c r="D4038" s="126" t="s">
        <v>8877</v>
      </c>
      <c r="E4038" s="127" t="s">
        <v>3</v>
      </c>
      <c r="F4038" s="127">
        <v>1506833</v>
      </c>
      <c r="G4038" s="127"/>
      <c r="H4038" s="335" t="s">
        <v>8878</v>
      </c>
      <c r="I4038" s="128">
        <v>0</v>
      </c>
      <c r="J4038" s="128">
        <v>800</v>
      </c>
      <c r="K4038" s="129">
        <f t="shared" si="62"/>
        <v>800</v>
      </c>
      <c r="L4038" s="130" t="s">
        <v>1420</v>
      </c>
    </row>
    <row r="4039" spans="1:12" ht="33.75">
      <c r="A4039" s="263" t="s">
        <v>626</v>
      </c>
      <c r="B4039" s="125" t="str">
        <f>+VLOOKUP(A4039,'[1]LISTA FILTRADO'!$A$2:$B$620,2,FALSE)</f>
        <v>Dirección General De Programación Y Operaciones Del Tesoro</v>
      </c>
      <c r="C4039" s="126">
        <v>42887</v>
      </c>
      <c r="D4039" s="126" t="s">
        <v>8879</v>
      </c>
      <c r="E4039" s="127" t="s">
        <v>3</v>
      </c>
      <c r="F4039" s="127">
        <v>1506850</v>
      </c>
      <c r="G4039" s="127"/>
      <c r="H4039" s="335" t="s">
        <v>8880</v>
      </c>
      <c r="I4039" s="128">
        <v>0</v>
      </c>
      <c r="J4039" s="128">
        <v>1278</v>
      </c>
      <c r="K4039" s="129">
        <f t="shared" si="62"/>
        <v>1278</v>
      </c>
      <c r="L4039" s="130" t="s">
        <v>1420</v>
      </c>
    </row>
    <row r="4040" spans="1:12" ht="33.75">
      <c r="A4040" s="263" t="s">
        <v>626</v>
      </c>
      <c r="B4040" s="125" t="str">
        <f>+VLOOKUP(A4040,'[1]LISTA FILTRADO'!$A$2:$B$620,2,FALSE)</f>
        <v>Dirección General De Programación Y Operaciones Del Tesoro</v>
      </c>
      <c r="C4040" s="126">
        <v>42887</v>
      </c>
      <c r="D4040" s="126" t="s">
        <v>8881</v>
      </c>
      <c r="E4040" s="127" t="s">
        <v>3</v>
      </c>
      <c r="F4040" s="127">
        <v>1506882</v>
      </c>
      <c r="G4040" s="127"/>
      <c r="H4040" s="335" t="s">
        <v>8871</v>
      </c>
      <c r="I4040" s="128">
        <v>0</v>
      </c>
      <c r="J4040" s="128">
        <v>0.77</v>
      </c>
      <c r="K4040" s="129">
        <f t="shared" si="62"/>
        <v>0.77</v>
      </c>
      <c r="L4040" s="130" t="s">
        <v>1420</v>
      </c>
    </row>
    <row r="4041" spans="1:12" ht="22.5">
      <c r="A4041" s="263">
        <v>234</v>
      </c>
      <c r="B4041" s="125" t="str">
        <f>+VLOOKUP(A4041,'[1]LISTA FILTRADO'!$A$2:$B$620,2,FALSE)</f>
        <v>Servicio Geológico Minero</v>
      </c>
      <c r="C4041" s="126">
        <v>42887</v>
      </c>
      <c r="D4041" s="126" t="s">
        <v>8882</v>
      </c>
      <c r="E4041" s="127" t="s">
        <v>3</v>
      </c>
      <c r="F4041" s="127">
        <v>1506902</v>
      </c>
      <c r="G4041" s="127"/>
      <c r="H4041" s="335" t="s">
        <v>8883</v>
      </c>
      <c r="I4041" s="128">
        <v>0</v>
      </c>
      <c r="J4041" s="128">
        <v>10</v>
      </c>
      <c r="K4041" s="129">
        <f t="shared" ref="K4041:K4104" si="63">+I4041+J4041</f>
        <v>10</v>
      </c>
      <c r="L4041" s="130" t="s">
        <v>1420</v>
      </c>
    </row>
    <row r="4042" spans="1:12" ht="22.5">
      <c r="A4042" s="263">
        <v>234</v>
      </c>
      <c r="B4042" s="125" t="str">
        <f>+VLOOKUP(A4042,'[1]LISTA FILTRADO'!$A$2:$B$620,2,FALSE)</f>
        <v>Servicio Geológico Minero</v>
      </c>
      <c r="C4042" s="126">
        <v>42887</v>
      </c>
      <c r="D4042" s="126" t="s">
        <v>8884</v>
      </c>
      <c r="E4042" s="127" t="s">
        <v>3</v>
      </c>
      <c r="F4042" s="127">
        <v>1506903</v>
      </c>
      <c r="G4042" s="127"/>
      <c r="H4042" s="335" t="s">
        <v>8885</v>
      </c>
      <c r="I4042" s="128">
        <v>0</v>
      </c>
      <c r="J4042" s="128">
        <v>63</v>
      </c>
      <c r="K4042" s="129">
        <f t="shared" si="63"/>
        <v>63</v>
      </c>
      <c r="L4042" s="130" t="s">
        <v>1420</v>
      </c>
    </row>
    <row r="4043" spans="1:12" ht="33.75">
      <c r="A4043" s="263">
        <v>234</v>
      </c>
      <c r="B4043" s="125" t="str">
        <f>+VLOOKUP(A4043,'[1]LISTA FILTRADO'!$A$2:$B$620,2,FALSE)</f>
        <v>Servicio Geológico Minero</v>
      </c>
      <c r="C4043" s="126">
        <v>42887</v>
      </c>
      <c r="D4043" s="126" t="s">
        <v>8886</v>
      </c>
      <c r="E4043" s="127" t="s">
        <v>3</v>
      </c>
      <c r="F4043" s="127">
        <v>1506904</v>
      </c>
      <c r="G4043" s="127"/>
      <c r="H4043" s="335" t="s">
        <v>8887</v>
      </c>
      <c r="I4043" s="128">
        <v>0</v>
      </c>
      <c r="J4043" s="128">
        <v>381.5</v>
      </c>
      <c r="K4043" s="129">
        <f t="shared" si="63"/>
        <v>381.5</v>
      </c>
      <c r="L4043" s="130" t="s">
        <v>1420</v>
      </c>
    </row>
    <row r="4044" spans="1:12" ht="22.5">
      <c r="A4044" s="263">
        <v>86</v>
      </c>
      <c r="B4044" s="125" t="str">
        <f>+VLOOKUP(A4044,'[1]LISTA FILTRADO'!$A$2:$B$620,2,FALSE)</f>
        <v>Ministerio De Medio Ambiente Y Agua</v>
      </c>
      <c r="C4044" s="126">
        <v>42887</v>
      </c>
      <c r="D4044" s="126" t="s">
        <v>8888</v>
      </c>
      <c r="E4044" s="127" t="s">
        <v>3</v>
      </c>
      <c r="F4044" s="127">
        <v>1506906</v>
      </c>
      <c r="G4044" s="127"/>
      <c r="H4044" s="335" t="s">
        <v>8889</v>
      </c>
      <c r="I4044" s="128">
        <v>0</v>
      </c>
      <c r="J4044" s="128">
        <v>480</v>
      </c>
      <c r="K4044" s="129">
        <f t="shared" si="63"/>
        <v>480</v>
      </c>
      <c r="L4044" s="130" t="s">
        <v>1420</v>
      </c>
    </row>
    <row r="4045" spans="1:12" ht="33.75">
      <c r="A4045" s="263" t="s">
        <v>626</v>
      </c>
      <c r="B4045" s="125" t="str">
        <f>+VLOOKUP(A4045,'[1]LISTA FILTRADO'!$A$2:$B$620,2,FALSE)</f>
        <v>Dirección General De Programación Y Operaciones Del Tesoro</v>
      </c>
      <c r="C4045" s="126">
        <v>42887</v>
      </c>
      <c r="D4045" s="126" t="s">
        <v>8890</v>
      </c>
      <c r="E4045" s="127" t="s">
        <v>3</v>
      </c>
      <c r="F4045" s="127">
        <v>1506909</v>
      </c>
      <c r="G4045" s="127"/>
      <c r="H4045" s="335" t="s">
        <v>8891</v>
      </c>
      <c r="I4045" s="128">
        <v>0</v>
      </c>
      <c r="J4045" s="128">
        <v>19.059999999999999</v>
      </c>
      <c r="K4045" s="129">
        <f t="shared" si="63"/>
        <v>19.059999999999999</v>
      </c>
      <c r="L4045" s="130" t="s">
        <v>1420</v>
      </c>
    </row>
    <row r="4046" spans="1:12" ht="22.5">
      <c r="A4046" s="263">
        <v>526</v>
      </c>
      <c r="B4046" s="125" t="str">
        <f>+VLOOKUP(A4046,'[1]LISTA FILTRADO'!$A$2:$B$620,2,FALSE)</f>
        <v>Bolivia Tv</v>
      </c>
      <c r="C4046" s="126">
        <v>42887</v>
      </c>
      <c r="D4046" s="126" t="s">
        <v>8892</v>
      </c>
      <c r="E4046" s="127" t="s">
        <v>3</v>
      </c>
      <c r="F4046" s="127">
        <v>1506924</v>
      </c>
      <c r="G4046" s="127"/>
      <c r="H4046" s="335" t="s">
        <v>8893</v>
      </c>
      <c r="I4046" s="128">
        <v>0</v>
      </c>
      <c r="J4046" s="128">
        <v>70</v>
      </c>
      <c r="K4046" s="129">
        <f t="shared" si="63"/>
        <v>70</v>
      </c>
      <c r="L4046" s="130" t="s">
        <v>1420</v>
      </c>
    </row>
    <row r="4047" spans="1:12" ht="33.75">
      <c r="A4047" s="263" t="s">
        <v>626</v>
      </c>
      <c r="B4047" s="125" t="str">
        <f>+VLOOKUP(A4047,'[1]LISTA FILTRADO'!$A$2:$B$620,2,FALSE)</f>
        <v>Dirección General De Programación Y Operaciones Del Tesoro</v>
      </c>
      <c r="C4047" s="126">
        <v>42887</v>
      </c>
      <c r="D4047" s="126" t="s">
        <v>8894</v>
      </c>
      <c r="E4047" s="127" t="s">
        <v>3</v>
      </c>
      <c r="F4047" s="127">
        <v>1506939</v>
      </c>
      <c r="G4047" s="127"/>
      <c r="H4047" s="335" t="s">
        <v>3027</v>
      </c>
      <c r="I4047" s="128">
        <v>0</v>
      </c>
      <c r="J4047" s="128">
        <v>1000</v>
      </c>
      <c r="K4047" s="129">
        <f t="shared" si="63"/>
        <v>1000</v>
      </c>
      <c r="L4047" s="130" t="s">
        <v>1420</v>
      </c>
    </row>
    <row r="4048" spans="1:12" ht="33.75">
      <c r="A4048" s="263">
        <v>20</v>
      </c>
      <c r="B4048" s="125" t="str">
        <f>+VLOOKUP(A4048,'[1]LISTA FILTRADO'!$A$2:$B$620,2,FALSE)</f>
        <v>Ministerio De Defensa</v>
      </c>
      <c r="C4048" s="126">
        <v>42887</v>
      </c>
      <c r="D4048" s="126" t="s">
        <v>8895</v>
      </c>
      <c r="E4048" s="127" t="s">
        <v>3</v>
      </c>
      <c r="F4048" s="127">
        <v>1506952</v>
      </c>
      <c r="G4048" s="127"/>
      <c r="H4048" s="335" t="s">
        <v>8896</v>
      </c>
      <c r="I4048" s="128">
        <v>0</v>
      </c>
      <c r="J4048" s="128">
        <v>100</v>
      </c>
      <c r="K4048" s="129">
        <f t="shared" si="63"/>
        <v>100</v>
      </c>
      <c r="L4048" s="130" t="s">
        <v>1420</v>
      </c>
    </row>
    <row r="4049" spans="1:12" ht="22.5">
      <c r="A4049" s="263">
        <v>132</v>
      </c>
      <c r="B4049" s="125" t="str">
        <f>+VLOOKUP(A4049,'[1]LISTA FILTRADO'!$A$2:$B$620,2,FALSE)</f>
        <v>Servicio De Desarrollo De Las Empresas Púb. Productivas</v>
      </c>
      <c r="C4049" s="126">
        <v>42887</v>
      </c>
      <c r="D4049" s="126" t="s">
        <v>8897</v>
      </c>
      <c r="E4049" s="127" t="s">
        <v>3</v>
      </c>
      <c r="F4049" s="127">
        <v>1506963</v>
      </c>
      <c r="G4049" s="127"/>
      <c r="H4049" s="335" t="s">
        <v>8898</v>
      </c>
      <c r="I4049" s="128">
        <v>0</v>
      </c>
      <c r="J4049" s="128">
        <v>247.88</v>
      </c>
      <c r="K4049" s="129">
        <f t="shared" si="63"/>
        <v>247.88</v>
      </c>
      <c r="L4049" s="130" t="s">
        <v>1420</v>
      </c>
    </row>
    <row r="4050" spans="1:12" ht="33.75">
      <c r="A4050" s="263">
        <v>234</v>
      </c>
      <c r="B4050" s="125" t="str">
        <f>+VLOOKUP(A4050,'[1]LISTA FILTRADO'!$A$2:$B$620,2,FALSE)</f>
        <v>Servicio Geológico Minero</v>
      </c>
      <c r="C4050" s="126">
        <v>42887</v>
      </c>
      <c r="D4050" s="126" t="s">
        <v>8899</v>
      </c>
      <c r="E4050" s="127" t="s">
        <v>3</v>
      </c>
      <c r="F4050" s="127">
        <v>1506964</v>
      </c>
      <c r="G4050" s="127"/>
      <c r="H4050" s="335" t="s">
        <v>8900</v>
      </c>
      <c r="I4050" s="128">
        <v>0</v>
      </c>
      <c r="J4050" s="128">
        <v>453</v>
      </c>
      <c r="K4050" s="129">
        <f t="shared" si="63"/>
        <v>453</v>
      </c>
      <c r="L4050" s="130" t="s">
        <v>1420</v>
      </c>
    </row>
    <row r="4051" spans="1:12" ht="33.75">
      <c r="A4051" s="263">
        <v>201</v>
      </c>
      <c r="B4051" s="125" t="str">
        <f>+VLOOKUP(A4051,'[1]LISTA FILTRADO'!$A$2:$B$620,2,FALSE)</f>
        <v>Agencia Para El Des. De Las Macroreg. Y Zonas Fronterizas</v>
      </c>
      <c r="C4051" s="126">
        <v>42888</v>
      </c>
      <c r="D4051" s="126" t="s">
        <v>8902</v>
      </c>
      <c r="E4051" s="127" t="s">
        <v>3</v>
      </c>
      <c r="F4051" s="127">
        <v>1507127</v>
      </c>
      <c r="G4051" s="127"/>
      <c r="H4051" s="335" t="s">
        <v>8903</v>
      </c>
      <c r="I4051" s="128">
        <v>0</v>
      </c>
      <c r="J4051" s="128">
        <v>18</v>
      </c>
      <c r="K4051" s="129">
        <f t="shared" si="63"/>
        <v>18</v>
      </c>
      <c r="L4051" s="130" t="s">
        <v>1420</v>
      </c>
    </row>
    <row r="4052" spans="1:12" ht="33.75">
      <c r="A4052" s="263">
        <v>201</v>
      </c>
      <c r="B4052" s="125" t="str">
        <f>+VLOOKUP(A4052,'[1]LISTA FILTRADO'!$A$2:$B$620,2,FALSE)</f>
        <v>Agencia Para El Des. De Las Macroreg. Y Zonas Fronterizas</v>
      </c>
      <c r="C4052" s="126">
        <v>42888</v>
      </c>
      <c r="D4052" s="126" t="s">
        <v>8904</v>
      </c>
      <c r="E4052" s="127" t="s">
        <v>3</v>
      </c>
      <c r="F4052" s="127">
        <v>1507131</v>
      </c>
      <c r="G4052" s="127"/>
      <c r="H4052" s="335" t="s">
        <v>8905</v>
      </c>
      <c r="I4052" s="128">
        <v>0</v>
      </c>
      <c r="J4052" s="128">
        <v>80</v>
      </c>
      <c r="K4052" s="129">
        <f t="shared" si="63"/>
        <v>80</v>
      </c>
      <c r="L4052" s="130" t="s">
        <v>1420</v>
      </c>
    </row>
    <row r="4053" spans="1:12" ht="33.75">
      <c r="A4053" s="263">
        <v>670</v>
      </c>
      <c r="B4053" s="125" t="str">
        <f>+VLOOKUP(A4053,'[1]LISTA FILTRADO'!$A$2:$B$620,2,FALSE)</f>
        <v>Órgano Electoral Plurinacional</v>
      </c>
      <c r="C4053" s="126">
        <v>42888</v>
      </c>
      <c r="D4053" s="126" t="s">
        <v>8906</v>
      </c>
      <c r="E4053" s="127" t="s">
        <v>3</v>
      </c>
      <c r="F4053" s="127">
        <v>1507187</v>
      </c>
      <c r="G4053" s="127"/>
      <c r="H4053" s="335" t="s">
        <v>8907</v>
      </c>
      <c r="I4053" s="128">
        <v>0</v>
      </c>
      <c r="J4053" s="128">
        <v>1614</v>
      </c>
      <c r="K4053" s="129">
        <f t="shared" si="63"/>
        <v>1614</v>
      </c>
      <c r="L4053" s="130" t="s">
        <v>1420</v>
      </c>
    </row>
    <row r="4054" spans="1:12" ht="33.75">
      <c r="A4054" s="263" t="s">
        <v>626</v>
      </c>
      <c r="B4054" s="125" t="str">
        <f>+VLOOKUP(A4054,'[1]LISTA FILTRADO'!$A$2:$B$620,2,FALSE)</f>
        <v>Dirección General De Programación Y Operaciones Del Tesoro</v>
      </c>
      <c r="C4054" s="126">
        <v>42888</v>
      </c>
      <c r="D4054" s="126" t="s">
        <v>8908</v>
      </c>
      <c r="E4054" s="127" t="s">
        <v>3</v>
      </c>
      <c r="F4054" s="127">
        <v>1507240</v>
      </c>
      <c r="G4054" s="127"/>
      <c r="H4054" s="335" t="s">
        <v>8909</v>
      </c>
      <c r="I4054" s="128">
        <v>0</v>
      </c>
      <c r="J4054" s="128">
        <v>70003.240000000005</v>
      </c>
      <c r="K4054" s="129">
        <f t="shared" si="63"/>
        <v>70003.240000000005</v>
      </c>
      <c r="L4054" s="130" t="s">
        <v>1420</v>
      </c>
    </row>
    <row r="4055" spans="1:12" ht="33.75">
      <c r="A4055" s="263">
        <v>224</v>
      </c>
      <c r="B4055" s="125" t="str">
        <f>+VLOOKUP(A4055,'[1]LISTA FILTRADO'!$A$2:$B$620,2,FALSE)</f>
        <v>Insumos Bolivia</v>
      </c>
      <c r="C4055" s="126">
        <v>42888</v>
      </c>
      <c r="D4055" s="126" t="s">
        <v>8910</v>
      </c>
      <c r="E4055" s="127" t="s">
        <v>3</v>
      </c>
      <c r="F4055" s="127">
        <v>1507262</v>
      </c>
      <c r="G4055" s="127"/>
      <c r="H4055" s="335" t="s">
        <v>8911</v>
      </c>
      <c r="I4055" s="128">
        <v>0</v>
      </c>
      <c r="J4055" s="128">
        <v>2000000</v>
      </c>
      <c r="K4055" s="129">
        <f t="shared" si="63"/>
        <v>2000000</v>
      </c>
      <c r="L4055" s="130" t="s">
        <v>1420</v>
      </c>
    </row>
    <row r="4056" spans="1:12" ht="33.75">
      <c r="A4056" s="263">
        <v>224</v>
      </c>
      <c r="B4056" s="125" t="str">
        <f>+VLOOKUP(A4056,'[1]LISTA FILTRADO'!$A$2:$B$620,2,FALSE)</f>
        <v>Insumos Bolivia</v>
      </c>
      <c r="C4056" s="126">
        <v>42888</v>
      </c>
      <c r="D4056" s="126" t="s">
        <v>8912</v>
      </c>
      <c r="E4056" s="127" t="s">
        <v>3</v>
      </c>
      <c r="F4056" s="127">
        <v>1507264</v>
      </c>
      <c r="G4056" s="127"/>
      <c r="H4056" s="335" t="s">
        <v>8913</v>
      </c>
      <c r="I4056" s="128">
        <v>0</v>
      </c>
      <c r="J4056" s="128">
        <v>1000000</v>
      </c>
      <c r="K4056" s="129">
        <f t="shared" si="63"/>
        <v>1000000</v>
      </c>
      <c r="L4056" s="130" t="s">
        <v>1420</v>
      </c>
    </row>
    <row r="4057" spans="1:12" ht="33.75">
      <c r="A4057" s="263" t="s">
        <v>626</v>
      </c>
      <c r="B4057" s="125" t="str">
        <f>+VLOOKUP(A4057,'[1]LISTA FILTRADO'!$A$2:$B$620,2,FALSE)</f>
        <v>Dirección General De Programación Y Operaciones Del Tesoro</v>
      </c>
      <c r="C4057" s="126">
        <v>42888</v>
      </c>
      <c r="D4057" s="126" t="s">
        <v>8914</v>
      </c>
      <c r="E4057" s="127" t="s">
        <v>3</v>
      </c>
      <c r="F4057" s="127">
        <v>1507272</v>
      </c>
      <c r="G4057" s="127"/>
      <c r="H4057" s="335" t="s">
        <v>8915</v>
      </c>
      <c r="I4057" s="128">
        <v>0</v>
      </c>
      <c r="J4057" s="128">
        <v>2816.48</v>
      </c>
      <c r="K4057" s="129">
        <f t="shared" si="63"/>
        <v>2816.48</v>
      </c>
      <c r="L4057" s="130" t="s">
        <v>1420</v>
      </c>
    </row>
    <row r="4058" spans="1:12" ht="33.75">
      <c r="A4058" s="263" t="s">
        <v>626</v>
      </c>
      <c r="B4058" s="125" t="str">
        <f>+VLOOKUP(A4058,'[1]LISTA FILTRADO'!$A$2:$B$620,2,FALSE)</f>
        <v>Dirección General De Programación Y Operaciones Del Tesoro</v>
      </c>
      <c r="C4058" s="126">
        <v>42888</v>
      </c>
      <c r="D4058" s="126" t="s">
        <v>8916</v>
      </c>
      <c r="E4058" s="127" t="s">
        <v>3</v>
      </c>
      <c r="F4058" s="127">
        <v>1507296</v>
      </c>
      <c r="G4058" s="127"/>
      <c r="H4058" s="335" t="s">
        <v>8917</v>
      </c>
      <c r="I4058" s="128">
        <v>0</v>
      </c>
      <c r="J4058" s="128">
        <v>6002.49</v>
      </c>
      <c r="K4058" s="129">
        <f t="shared" si="63"/>
        <v>6002.49</v>
      </c>
      <c r="L4058" s="130" t="s">
        <v>1420</v>
      </c>
    </row>
    <row r="4059" spans="1:12" ht="33.75">
      <c r="A4059" s="263">
        <v>87</v>
      </c>
      <c r="B4059" s="125" t="str">
        <f>+VLOOKUP(A4059,'[1]LISTA FILTRADO'!$A$2:$B$620,2,FALSE)</f>
        <v>Ministerio De Comunicación</v>
      </c>
      <c r="C4059" s="126">
        <v>42888</v>
      </c>
      <c r="D4059" s="126" t="s">
        <v>8918</v>
      </c>
      <c r="E4059" s="127" t="s">
        <v>3</v>
      </c>
      <c r="F4059" s="127">
        <v>1507298</v>
      </c>
      <c r="G4059" s="127"/>
      <c r="H4059" s="335" t="s">
        <v>8919</v>
      </c>
      <c r="I4059" s="128">
        <v>0</v>
      </c>
      <c r="J4059" s="128">
        <v>715.68</v>
      </c>
      <c r="K4059" s="129">
        <f t="shared" si="63"/>
        <v>715.68</v>
      </c>
      <c r="L4059" s="130" t="s">
        <v>1420</v>
      </c>
    </row>
    <row r="4060" spans="1:12" ht="33.75">
      <c r="A4060" s="263" t="s">
        <v>626</v>
      </c>
      <c r="B4060" s="125" t="str">
        <f>+VLOOKUP(A4060,'[1]LISTA FILTRADO'!$A$2:$B$620,2,FALSE)</f>
        <v>Dirección General De Programación Y Operaciones Del Tesoro</v>
      </c>
      <c r="C4060" s="126">
        <v>42888</v>
      </c>
      <c r="D4060" s="126" t="s">
        <v>8920</v>
      </c>
      <c r="E4060" s="127" t="s">
        <v>3</v>
      </c>
      <c r="F4060" s="127">
        <v>1507301</v>
      </c>
      <c r="G4060" s="127"/>
      <c r="H4060" s="335" t="s">
        <v>8921</v>
      </c>
      <c r="I4060" s="128">
        <v>0</v>
      </c>
      <c r="J4060" s="128">
        <v>4519.1499999999996</v>
      </c>
      <c r="K4060" s="129">
        <f t="shared" si="63"/>
        <v>4519.1499999999996</v>
      </c>
      <c r="L4060" s="130" t="s">
        <v>1420</v>
      </c>
    </row>
    <row r="4061" spans="1:12" ht="33.75">
      <c r="A4061" s="263">
        <v>650</v>
      </c>
      <c r="B4061" s="125" t="str">
        <f>+VLOOKUP(A4061,'[1]LISTA FILTRADO'!$A$2:$B$620,2,FALSE)</f>
        <v>Asamblea Legislativa Plurinacional</v>
      </c>
      <c r="C4061" s="126">
        <v>42888</v>
      </c>
      <c r="D4061" s="126" t="s">
        <v>8922</v>
      </c>
      <c r="E4061" s="127" t="s">
        <v>3</v>
      </c>
      <c r="F4061" s="127">
        <v>1507302</v>
      </c>
      <c r="G4061" s="127"/>
      <c r="H4061" s="335" t="s">
        <v>8923</v>
      </c>
      <c r="I4061" s="128">
        <v>0</v>
      </c>
      <c r="J4061" s="128">
        <v>1193.03</v>
      </c>
      <c r="K4061" s="129">
        <f t="shared" si="63"/>
        <v>1193.03</v>
      </c>
      <c r="L4061" s="130" t="s">
        <v>1420</v>
      </c>
    </row>
    <row r="4062" spans="1:12" ht="33.75">
      <c r="A4062" s="263" t="s">
        <v>626</v>
      </c>
      <c r="B4062" s="125" t="str">
        <f>+VLOOKUP(A4062,'[1]LISTA FILTRADO'!$A$2:$B$620,2,FALSE)</f>
        <v>Dirección General De Programación Y Operaciones Del Tesoro</v>
      </c>
      <c r="C4062" s="126">
        <v>42888</v>
      </c>
      <c r="D4062" s="126" t="s">
        <v>8924</v>
      </c>
      <c r="E4062" s="127" t="s">
        <v>3</v>
      </c>
      <c r="F4062" s="127">
        <v>1507139</v>
      </c>
      <c r="G4062" s="127"/>
      <c r="H4062" s="335" t="s">
        <v>8925</v>
      </c>
      <c r="I4062" s="128">
        <v>0</v>
      </c>
      <c r="J4062" s="128">
        <v>337.33</v>
      </c>
      <c r="K4062" s="129">
        <f t="shared" si="63"/>
        <v>337.33</v>
      </c>
      <c r="L4062" s="130" t="s">
        <v>1420</v>
      </c>
    </row>
    <row r="4063" spans="1:12" ht="33.75">
      <c r="A4063" s="263" t="s">
        <v>626</v>
      </c>
      <c r="B4063" s="125" t="str">
        <f>+VLOOKUP(A4063,'[1]LISTA FILTRADO'!$A$2:$B$620,2,FALSE)</f>
        <v>Dirección General De Programación Y Operaciones Del Tesoro</v>
      </c>
      <c r="C4063" s="126">
        <v>42888</v>
      </c>
      <c r="D4063" s="126" t="s">
        <v>8926</v>
      </c>
      <c r="E4063" s="127" t="s">
        <v>3</v>
      </c>
      <c r="F4063" s="127">
        <v>1507142</v>
      </c>
      <c r="G4063" s="127"/>
      <c r="H4063" s="335" t="s">
        <v>8927</v>
      </c>
      <c r="I4063" s="128">
        <v>0</v>
      </c>
      <c r="J4063" s="128">
        <v>56.36</v>
      </c>
      <c r="K4063" s="129">
        <f t="shared" si="63"/>
        <v>56.36</v>
      </c>
      <c r="L4063" s="130" t="s">
        <v>1420</v>
      </c>
    </row>
    <row r="4064" spans="1:12" ht="33.75">
      <c r="A4064" s="263" t="s">
        <v>626</v>
      </c>
      <c r="B4064" s="125" t="str">
        <f>+VLOOKUP(A4064,'[1]LISTA FILTRADO'!$A$2:$B$620,2,FALSE)</f>
        <v>Dirección General De Programación Y Operaciones Del Tesoro</v>
      </c>
      <c r="C4064" s="126">
        <v>42888</v>
      </c>
      <c r="D4064" s="126" t="s">
        <v>8928</v>
      </c>
      <c r="E4064" s="127" t="s">
        <v>3</v>
      </c>
      <c r="F4064" s="127">
        <v>1507151</v>
      </c>
      <c r="G4064" s="127"/>
      <c r="H4064" s="335" t="s">
        <v>4873</v>
      </c>
      <c r="I4064" s="128">
        <v>0</v>
      </c>
      <c r="J4064" s="128">
        <v>500</v>
      </c>
      <c r="K4064" s="129">
        <f t="shared" si="63"/>
        <v>500</v>
      </c>
      <c r="L4064" s="130" t="s">
        <v>1420</v>
      </c>
    </row>
    <row r="4065" spans="1:12" ht="33.75">
      <c r="A4065" s="263" t="s">
        <v>626</v>
      </c>
      <c r="B4065" s="125" t="str">
        <f>+VLOOKUP(A4065,'[1]LISTA FILTRADO'!$A$2:$B$620,2,FALSE)</f>
        <v>Dirección General De Programación Y Operaciones Del Tesoro</v>
      </c>
      <c r="C4065" s="126">
        <v>42888</v>
      </c>
      <c r="D4065" s="126" t="s">
        <v>8929</v>
      </c>
      <c r="E4065" s="127" t="s">
        <v>3</v>
      </c>
      <c r="F4065" s="127">
        <v>1507166</v>
      </c>
      <c r="G4065" s="127"/>
      <c r="H4065" s="335" t="s">
        <v>8930</v>
      </c>
      <c r="I4065" s="128">
        <v>0</v>
      </c>
      <c r="J4065" s="128">
        <v>1770.59</v>
      </c>
      <c r="K4065" s="129">
        <f t="shared" si="63"/>
        <v>1770.59</v>
      </c>
      <c r="L4065" s="130" t="s">
        <v>1420</v>
      </c>
    </row>
    <row r="4066" spans="1:12" ht="33.75">
      <c r="A4066" s="263" t="s">
        <v>626</v>
      </c>
      <c r="B4066" s="125" t="str">
        <f>+VLOOKUP(A4066,'[1]LISTA FILTRADO'!$A$2:$B$620,2,FALSE)</f>
        <v>Dirección General De Programación Y Operaciones Del Tesoro</v>
      </c>
      <c r="C4066" s="126">
        <v>42888</v>
      </c>
      <c r="D4066" s="126" t="s">
        <v>8931</v>
      </c>
      <c r="E4066" s="127" t="s">
        <v>3</v>
      </c>
      <c r="F4066" s="127">
        <v>1507223</v>
      </c>
      <c r="G4066" s="127"/>
      <c r="H4066" s="335" t="s">
        <v>8932</v>
      </c>
      <c r="I4066" s="128">
        <v>0</v>
      </c>
      <c r="J4066" s="128">
        <v>377</v>
      </c>
      <c r="K4066" s="129">
        <f t="shared" si="63"/>
        <v>377</v>
      </c>
      <c r="L4066" s="130" t="s">
        <v>1420</v>
      </c>
    </row>
    <row r="4067" spans="1:12" ht="33.75">
      <c r="A4067" s="263" t="s">
        <v>626</v>
      </c>
      <c r="B4067" s="125" t="str">
        <f>+VLOOKUP(A4067,'[1]LISTA FILTRADO'!$A$2:$B$620,2,FALSE)</f>
        <v>Dirección General De Programación Y Operaciones Del Tesoro</v>
      </c>
      <c r="C4067" s="126">
        <v>42888</v>
      </c>
      <c r="D4067" s="126" t="s">
        <v>8933</v>
      </c>
      <c r="E4067" s="127" t="s">
        <v>3</v>
      </c>
      <c r="F4067" s="127">
        <v>1507230</v>
      </c>
      <c r="G4067" s="127"/>
      <c r="H4067" s="335" t="s">
        <v>8934</v>
      </c>
      <c r="I4067" s="128">
        <v>0</v>
      </c>
      <c r="J4067" s="128">
        <v>169</v>
      </c>
      <c r="K4067" s="129">
        <f t="shared" si="63"/>
        <v>169</v>
      </c>
      <c r="L4067" s="130" t="s">
        <v>1420</v>
      </c>
    </row>
    <row r="4068" spans="1:12" ht="33.75">
      <c r="A4068" s="263" t="s">
        <v>626</v>
      </c>
      <c r="B4068" s="125" t="str">
        <f>+VLOOKUP(A4068,'[1]LISTA FILTRADO'!$A$2:$B$620,2,FALSE)</f>
        <v>Dirección General De Programación Y Operaciones Del Tesoro</v>
      </c>
      <c r="C4068" s="126">
        <v>42888</v>
      </c>
      <c r="D4068" s="126" t="s">
        <v>8935</v>
      </c>
      <c r="E4068" s="127" t="s">
        <v>3</v>
      </c>
      <c r="F4068" s="127">
        <v>1507263</v>
      </c>
      <c r="G4068" s="127"/>
      <c r="H4068" s="335" t="s">
        <v>8936</v>
      </c>
      <c r="I4068" s="128">
        <v>0</v>
      </c>
      <c r="J4068" s="128">
        <v>4</v>
      </c>
      <c r="K4068" s="129">
        <f t="shared" si="63"/>
        <v>4</v>
      </c>
      <c r="L4068" s="130" t="s">
        <v>1420</v>
      </c>
    </row>
    <row r="4069" spans="1:12" ht="22.5">
      <c r="A4069" s="263">
        <v>291</v>
      </c>
      <c r="B4069" s="125" t="str">
        <f>+VLOOKUP(A4069,'[1]LISTA FILTRADO'!$A$2:$B$620,2,FALSE)</f>
        <v>Administradora Boliviana De Carreteras</v>
      </c>
      <c r="C4069" s="126">
        <v>42888</v>
      </c>
      <c r="D4069" s="126" t="s">
        <v>8937</v>
      </c>
      <c r="E4069" s="127" t="s">
        <v>3</v>
      </c>
      <c r="F4069" s="127">
        <v>1507268</v>
      </c>
      <c r="G4069" s="127"/>
      <c r="H4069" s="335" t="s">
        <v>8938</v>
      </c>
      <c r="I4069" s="128">
        <v>0</v>
      </c>
      <c r="J4069" s="128">
        <v>34</v>
      </c>
      <c r="K4069" s="129">
        <f t="shared" si="63"/>
        <v>34</v>
      </c>
      <c r="L4069" s="130" t="s">
        <v>1420</v>
      </c>
    </row>
    <row r="4070" spans="1:12" ht="33.75">
      <c r="A4070" s="263" t="s">
        <v>626</v>
      </c>
      <c r="B4070" s="125" t="str">
        <f>+VLOOKUP(A4070,'[1]LISTA FILTRADO'!$A$2:$B$620,2,FALSE)</f>
        <v>Dirección General De Programación Y Operaciones Del Tesoro</v>
      </c>
      <c r="C4070" s="126">
        <v>42888</v>
      </c>
      <c r="D4070" s="126" t="s">
        <v>8939</v>
      </c>
      <c r="E4070" s="127" t="s">
        <v>3</v>
      </c>
      <c r="F4070" s="127">
        <v>1507285</v>
      </c>
      <c r="G4070" s="127"/>
      <c r="H4070" s="335" t="s">
        <v>8940</v>
      </c>
      <c r="I4070" s="128">
        <v>0</v>
      </c>
      <c r="J4070" s="128">
        <v>1272.5999999999999</v>
      </c>
      <c r="K4070" s="129">
        <f t="shared" si="63"/>
        <v>1272.5999999999999</v>
      </c>
      <c r="L4070" s="130" t="s">
        <v>1420</v>
      </c>
    </row>
    <row r="4071" spans="1:12" ht="22.5">
      <c r="A4071" s="263">
        <v>203</v>
      </c>
      <c r="B4071" s="125" t="str">
        <f>+VLOOKUP(A4071,'[1]LISTA FILTRADO'!$A$2:$B$620,2,FALSE)</f>
        <v>Autoridad De Supervisión Del Sistema Financiero</v>
      </c>
      <c r="C4071" s="126">
        <v>42888</v>
      </c>
      <c r="D4071" s="126" t="s">
        <v>8941</v>
      </c>
      <c r="E4071" s="127" t="s">
        <v>3</v>
      </c>
      <c r="F4071" s="127">
        <v>1507300</v>
      </c>
      <c r="G4071" s="127"/>
      <c r="H4071" s="335" t="s">
        <v>8942</v>
      </c>
      <c r="I4071" s="128">
        <v>0</v>
      </c>
      <c r="J4071" s="128">
        <v>50</v>
      </c>
      <c r="K4071" s="129">
        <f t="shared" si="63"/>
        <v>50</v>
      </c>
      <c r="L4071" s="130" t="s">
        <v>1420</v>
      </c>
    </row>
    <row r="4072" spans="1:12" ht="22.5">
      <c r="A4072" s="263">
        <v>46</v>
      </c>
      <c r="B4072" s="125" t="str">
        <f>+VLOOKUP(A4072,'[1]LISTA FILTRADO'!$A$2:$B$620,2,FALSE)</f>
        <v>Ministerio De Salud</v>
      </c>
      <c r="C4072" s="126">
        <v>42888</v>
      </c>
      <c r="D4072" s="126" t="s">
        <v>8943</v>
      </c>
      <c r="E4072" s="127" t="s">
        <v>3</v>
      </c>
      <c r="F4072" s="127">
        <v>1507304</v>
      </c>
      <c r="G4072" s="127"/>
      <c r="H4072" s="335" t="s">
        <v>8944</v>
      </c>
      <c r="I4072" s="128">
        <v>0</v>
      </c>
      <c r="J4072" s="128">
        <v>26956</v>
      </c>
      <c r="K4072" s="129">
        <f t="shared" si="63"/>
        <v>26956</v>
      </c>
      <c r="L4072" s="130" t="s">
        <v>1420</v>
      </c>
    </row>
    <row r="4073" spans="1:12" ht="22.5">
      <c r="A4073" s="263">
        <v>526</v>
      </c>
      <c r="B4073" s="125" t="str">
        <f>+VLOOKUP(A4073,'[1]LISTA FILTRADO'!$A$2:$B$620,2,FALSE)</f>
        <v>Bolivia Tv</v>
      </c>
      <c r="C4073" s="126">
        <v>42888</v>
      </c>
      <c r="D4073" s="126" t="s">
        <v>8945</v>
      </c>
      <c r="E4073" s="127" t="s">
        <v>3</v>
      </c>
      <c r="F4073" s="127">
        <v>1507317</v>
      </c>
      <c r="G4073" s="127"/>
      <c r="H4073" s="335" t="s">
        <v>4096</v>
      </c>
      <c r="I4073" s="128">
        <v>0</v>
      </c>
      <c r="J4073" s="128">
        <v>355.97</v>
      </c>
      <c r="K4073" s="129">
        <f t="shared" si="63"/>
        <v>355.97</v>
      </c>
      <c r="L4073" s="130" t="s">
        <v>1420</v>
      </c>
    </row>
    <row r="4074" spans="1:12" ht="33.75">
      <c r="A4074" s="263" t="s">
        <v>626</v>
      </c>
      <c r="B4074" s="125" t="str">
        <f>+VLOOKUP(A4074,'[1]LISTA FILTRADO'!$A$2:$B$620,2,FALSE)</f>
        <v>Dirección General De Programación Y Operaciones Del Tesoro</v>
      </c>
      <c r="C4074" s="126">
        <v>42888</v>
      </c>
      <c r="D4074" s="126" t="s">
        <v>8946</v>
      </c>
      <c r="E4074" s="127" t="s">
        <v>3</v>
      </c>
      <c r="F4074" s="127">
        <v>1507330</v>
      </c>
      <c r="G4074" s="127"/>
      <c r="H4074" s="335" t="s">
        <v>8947</v>
      </c>
      <c r="I4074" s="128">
        <v>0</v>
      </c>
      <c r="J4074" s="128">
        <v>1382</v>
      </c>
      <c r="K4074" s="129">
        <f t="shared" si="63"/>
        <v>1382</v>
      </c>
      <c r="L4074" s="130" t="s">
        <v>1420</v>
      </c>
    </row>
    <row r="4075" spans="1:12" ht="22.5">
      <c r="A4075" s="263">
        <v>234</v>
      </c>
      <c r="B4075" s="125" t="str">
        <f>+VLOOKUP(A4075,'[1]LISTA FILTRADO'!$A$2:$B$620,2,FALSE)</f>
        <v>Servicio Geológico Minero</v>
      </c>
      <c r="C4075" s="126">
        <v>42888</v>
      </c>
      <c r="D4075" s="126" t="s">
        <v>8948</v>
      </c>
      <c r="E4075" s="127" t="s">
        <v>3</v>
      </c>
      <c r="F4075" s="127">
        <v>1507332</v>
      </c>
      <c r="G4075" s="127"/>
      <c r="H4075" s="335" t="s">
        <v>8949</v>
      </c>
      <c r="I4075" s="128">
        <v>0</v>
      </c>
      <c r="J4075" s="128">
        <v>14</v>
      </c>
      <c r="K4075" s="129">
        <f t="shared" si="63"/>
        <v>14</v>
      </c>
      <c r="L4075" s="130" t="s">
        <v>1420</v>
      </c>
    </row>
    <row r="4076" spans="1:12" ht="22.5">
      <c r="A4076" s="263">
        <v>234</v>
      </c>
      <c r="B4076" s="125" t="str">
        <f>+VLOOKUP(A4076,'[1]LISTA FILTRADO'!$A$2:$B$620,2,FALSE)</f>
        <v>Servicio Geológico Minero</v>
      </c>
      <c r="C4076" s="126">
        <v>42888</v>
      </c>
      <c r="D4076" s="126" t="s">
        <v>8950</v>
      </c>
      <c r="E4076" s="127" t="s">
        <v>3</v>
      </c>
      <c r="F4076" s="127">
        <v>1507335</v>
      </c>
      <c r="G4076" s="127"/>
      <c r="H4076" s="335" t="s">
        <v>8951</v>
      </c>
      <c r="I4076" s="128">
        <v>0</v>
      </c>
      <c r="J4076" s="128">
        <v>401</v>
      </c>
      <c r="K4076" s="129">
        <f t="shared" si="63"/>
        <v>401</v>
      </c>
      <c r="L4076" s="130" t="s">
        <v>1420</v>
      </c>
    </row>
    <row r="4077" spans="1:12" ht="22.5">
      <c r="A4077" s="263">
        <v>526</v>
      </c>
      <c r="B4077" s="125" t="str">
        <f>+VLOOKUP(A4077,'[1]LISTA FILTRADO'!$A$2:$B$620,2,FALSE)</f>
        <v>Bolivia Tv</v>
      </c>
      <c r="C4077" s="126">
        <v>42888</v>
      </c>
      <c r="D4077" s="126" t="s">
        <v>8952</v>
      </c>
      <c r="E4077" s="127" t="s">
        <v>3</v>
      </c>
      <c r="F4077" s="127">
        <v>1507377</v>
      </c>
      <c r="G4077" s="127"/>
      <c r="H4077" s="335" t="s">
        <v>8953</v>
      </c>
      <c r="I4077" s="128">
        <v>0</v>
      </c>
      <c r="J4077" s="128">
        <v>283</v>
      </c>
      <c r="K4077" s="129">
        <f t="shared" si="63"/>
        <v>283</v>
      </c>
      <c r="L4077" s="130" t="s">
        <v>1420</v>
      </c>
    </row>
    <row r="4078" spans="1:12" ht="22.5">
      <c r="A4078" s="263">
        <v>526</v>
      </c>
      <c r="B4078" s="125" t="str">
        <f>+VLOOKUP(A4078,'[1]LISTA FILTRADO'!$A$2:$B$620,2,FALSE)</f>
        <v>Bolivia Tv</v>
      </c>
      <c r="C4078" s="126">
        <v>42888</v>
      </c>
      <c r="D4078" s="126" t="s">
        <v>8954</v>
      </c>
      <c r="E4078" s="127" t="s">
        <v>3</v>
      </c>
      <c r="F4078" s="127">
        <v>1507383</v>
      </c>
      <c r="G4078" s="127"/>
      <c r="H4078" s="335" t="s">
        <v>8955</v>
      </c>
      <c r="I4078" s="128">
        <v>0</v>
      </c>
      <c r="J4078" s="128">
        <v>35</v>
      </c>
      <c r="K4078" s="129">
        <f t="shared" si="63"/>
        <v>35</v>
      </c>
      <c r="L4078" s="130" t="s">
        <v>1420</v>
      </c>
    </row>
    <row r="4079" spans="1:12" ht="33.75">
      <c r="A4079" s="263" t="s">
        <v>626</v>
      </c>
      <c r="B4079" s="125" t="str">
        <f>+VLOOKUP(A4079,'[1]LISTA FILTRADO'!$A$2:$B$620,2,FALSE)</f>
        <v>Dirección General De Programación Y Operaciones Del Tesoro</v>
      </c>
      <c r="C4079" s="126">
        <v>42888</v>
      </c>
      <c r="D4079" s="126" t="s">
        <v>8956</v>
      </c>
      <c r="E4079" s="127" t="s">
        <v>3</v>
      </c>
      <c r="F4079" s="127">
        <v>1507457</v>
      </c>
      <c r="G4079" s="127"/>
      <c r="H4079" s="335" t="s">
        <v>8957</v>
      </c>
      <c r="I4079" s="128">
        <v>0</v>
      </c>
      <c r="J4079" s="128">
        <v>10</v>
      </c>
      <c r="K4079" s="129">
        <f t="shared" si="63"/>
        <v>10</v>
      </c>
      <c r="L4079" s="130" t="s">
        <v>1420</v>
      </c>
    </row>
    <row r="4080" spans="1:12" ht="22.5">
      <c r="A4080" s="263">
        <v>46</v>
      </c>
      <c r="B4080" s="125" t="str">
        <f>+VLOOKUP(A4080,'[1]LISTA FILTRADO'!$A$2:$B$620,2,FALSE)</f>
        <v>Ministerio De Salud</v>
      </c>
      <c r="C4080" s="126">
        <v>42888</v>
      </c>
      <c r="D4080" s="126" t="s">
        <v>8958</v>
      </c>
      <c r="E4080" s="127" t="s">
        <v>3</v>
      </c>
      <c r="F4080" s="127">
        <v>1507477</v>
      </c>
      <c r="G4080" s="127"/>
      <c r="H4080" s="335" t="s">
        <v>8959</v>
      </c>
      <c r="I4080" s="128">
        <v>0</v>
      </c>
      <c r="J4080" s="128">
        <v>50000</v>
      </c>
      <c r="K4080" s="129">
        <f t="shared" si="63"/>
        <v>50000</v>
      </c>
      <c r="L4080" s="130" t="s">
        <v>1420</v>
      </c>
    </row>
    <row r="4081" spans="1:12" ht="22.5">
      <c r="A4081" s="263">
        <v>46</v>
      </c>
      <c r="B4081" s="125" t="str">
        <f>+VLOOKUP(A4081,'[1]LISTA FILTRADO'!$A$2:$B$620,2,FALSE)</f>
        <v>Ministerio De Salud</v>
      </c>
      <c r="C4081" s="126">
        <v>42888</v>
      </c>
      <c r="D4081" s="126" t="s">
        <v>8960</v>
      </c>
      <c r="E4081" s="127" t="s">
        <v>3</v>
      </c>
      <c r="F4081" s="127">
        <v>1507478</v>
      </c>
      <c r="G4081" s="127"/>
      <c r="H4081" s="335" t="s">
        <v>8959</v>
      </c>
      <c r="I4081" s="128">
        <v>0</v>
      </c>
      <c r="J4081" s="128">
        <v>16572</v>
      </c>
      <c r="K4081" s="129">
        <f t="shared" si="63"/>
        <v>16572</v>
      </c>
      <c r="L4081" s="130" t="s">
        <v>1420</v>
      </c>
    </row>
    <row r="4082" spans="1:12" ht="33.75">
      <c r="A4082" s="263">
        <v>680</v>
      </c>
      <c r="B4082" s="125" t="str">
        <f>+VLOOKUP(A4082,'[1]LISTA FILTRADO'!$A$2:$B$620,2,FALSE)</f>
        <v>Contraloria General Del Estado</v>
      </c>
      <c r="C4082" s="126">
        <v>42891</v>
      </c>
      <c r="D4082" s="126" t="s">
        <v>8961</v>
      </c>
      <c r="E4082" s="127" t="s">
        <v>3</v>
      </c>
      <c r="F4082" s="127">
        <v>1507646</v>
      </c>
      <c r="G4082" s="127"/>
      <c r="H4082" s="335" t="s">
        <v>8962</v>
      </c>
      <c r="I4082" s="128">
        <v>0</v>
      </c>
      <c r="J4082" s="128">
        <v>2000</v>
      </c>
      <c r="K4082" s="129">
        <f t="shared" si="63"/>
        <v>2000</v>
      </c>
      <c r="L4082" s="130" t="s">
        <v>1420</v>
      </c>
    </row>
    <row r="4083" spans="1:12" ht="22.5">
      <c r="A4083" s="263">
        <v>15</v>
      </c>
      <c r="B4083" s="125" t="str">
        <f>+VLOOKUP(A4083,'[1]LISTA FILTRADO'!$A$2:$B$620,2,FALSE)</f>
        <v>Ministerio De Gobierno</v>
      </c>
      <c r="C4083" s="126">
        <v>42891</v>
      </c>
      <c r="D4083" s="126" t="s">
        <v>8963</v>
      </c>
      <c r="E4083" s="127" t="s">
        <v>3</v>
      </c>
      <c r="F4083" s="127">
        <v>1507658</v>
      </c>
      <c r="G4083" s="127"/>
      <c r="H4083" s="335" t="s">
        <v>8964</v>
      </c>
      <c r="I4083" s="128">
        <v>0</v>
      </c>
      <c r="J4083" s="128">
        <v>2200</v>
      </c>
      <c r="K4083" s="129">
        <f t="shared" si="63"/>
        <v>2200</v>
      </c>
      <c r="L4083" s="130" t="s">
        <v>1420</v>
      </c>
    </row>
    <row r="4084" spans="1:12" ht="33.75">
      <c r="A4084" s="263">
        <v>591</v>
      </c>
      <c r="B4084" s="125" t="str">
        <f>+VLOOKUP(A4084,'[1]LISTA FILTRADO'!$A$2:$B$620,2,FALSE)</f>
        <v>Empresa Estatal De Transporte Por Cable Mi Teleférico</v>
      </c>
      <c r="C4084" s="126">
        <v>42891</v>
      </c>
      <c r="D4084" s="126" t="s">
        <v>8965</v>
      </c>
      <c r="E4084" s="127" t="s">
        <v>3</v>
      </c>
      <c r="F4084" s="127">
        <v>1507704</v>
      </c>
      <c r="G4084" s="127"/>
      <c r="H4084" s="335" t="s">
        <v>8966</v>
      </c>
      <c r="I4084" s="128">
        <v>0</v>
      </c>
      <c r="J4084" s="128">
        <v>2400</v>
      </c>
      <c r="K4084" s="129">
        <f t="shared" si="63"/>
        <v>2400</v>
      </c>
      <c r="L4084" s="130" t="s">
        <v>1420</v>
      </c>
    </row>
    <row r="4085" spans="1:12" ht="33.75">
      <c r="A4085" s="263">
        <v>20</v>
      </c>
      <c r="B4085" s="125" t="str">
        <f>+VLOOKUP(A4085,'[1]LISTA FILTRADO'!$A$2:$B$620,2,FALSE)</f>
        <v>Ministerio De Defensa</v>
      </c>
      <c r="C4085" s="126">
        <v>42891</v>
      </c>
      <c r="D4085" s="126" t="s">
        <v>8967</v>
      </c>
      <c r="E4085" s="127" t="s">
        <v>3</v>
      </c>
      <c r="F4085" s="127">
        <v>1507733</v>
      </c>
      <c r="G4085" s="127"/>
      <c r="H4085" s="335" t="s">
        <v>8968</v>
      </c>
      <c r="I4085" s="128">
        <v>0</v>
      </c>
      <c r="J4085" s="128">
        <v>4002000</v>
      </c>
      <c r="K4085" s="129">
        <f t="shared" si="63"/>
        <v>4002000</v>
      </c>
      <c r="L4085" s="130" t="s">
        <v>1420</v>
      </c>
    </row>
    <row r="4086" spans="1:12" ht="33.75">
      <c r="A4086" s="263" t="s">
        <v>633</v>
      </c>
      <c r="B4086" s="125" t="str">
        <f>+VLOOKUP(A4086,'[1]LISTA FILTRADO'!$A$2:$B$620,2,FALSE)</f>
        <v>Acreedores</v>
      </c>
      <c r="C4086" s="126">
        <v>42891</v>
      </c>
      <c r="D4086" s="126" t="s">
        <v>8969</v>
      </c>
      <c r="E4086" s="127" t="s">
        <v>3</v>
      </c>
      <c r="F4086" s="127">
        <v>1507738</v>
      </c>
      <c r="G4086" s="127"/>
      <c r="H4086" s="335" t="s">
        <v>8970</v>
      </c>
      <c r="I4086" s="128">
        <v>0</v>
      </c>
      <c r="J4086" s="128">
        <v>13713.32</v>
      </c>
      <c r="K4086" s="129">
        <f t="shared" si="63"/>
        <v>13713.32</v>
      </c>
      <c r="L4086" s="130" t="s">
        <v>1420</v>
      </c>
    </row>
    <row r="4087" spans="1:12" ht="33.75">
      <c r="A4087" s="263" t="s">
        <v>626</v>
      </c>
      <c r="B4087" s="125" t="str">
        <f>+VLOOKUP(A4087,'[1]LISTA FILTRADO'!$A$2:$B$620,2,FALSE)</f>
        <v>Dirección General De Programación Y Operaciones Del Tesoro</v>
      </c>
      <c r="C4087" s="126">
        <v>42891</v>
      </c>
      <c r="D4087" s="126" t="s">
        <v>8971</v>
      </c>
      <c r="E4087" s="127" t="s">
        <v>3</v>
      </c>
      <c r="F4087" s="127">
        <v>1507619</v>
      </c>
      <c r="G4087" s="127"/>
      <c r="H4087" s="335" t="s">
        <v>4041</v>
      </c>
      <c r="I4087" s="128">
        <v>0</v>
      </c>
      <c r="J4087" s="128">
        <v>1016</v>
      </c>
      <c r="K4087" s="129">
        <f t="shared" si="63"/>
        <v>1016</v>
      </c>
      <c r="L4087" s="130" t="s">
        <v>1420</v>
      </c>
    </row>
    <row r="4088" spans="1:12" ht="33.75">
      <c r="A4088" s="263" t="s">
        <v>626</v>
      </c>
      <c r="B4088" s="125" t="str">
        <f>+VLOOKUP(A4088,'[1]LISTA FILTRADO'!$A$2:$B$620,2,FALSE)</f>
        <v>Dirección General De Programación Y Operaciones Del Tesoro</v>
      </c>
      <c r="C4088" s="126">
        <v>42891</v>
      </c>
      <c r="D4088" s="126" t="s">
        <v>8972</v>
      </c>
      <c r="E4088" s="127" t="s">
        <v>3</v>
      </c>
      <c r="F4088" s="127">
        <v>1507621</v>
      </c>
      <c r="G4088" s="127"/>
      <c r="H4088" s="335" t="s">
        <v>3378</v>
      </c>
      <c r="I4088" s="128">
        <v>0</v>
      </c>
      <c r="J4088" s="128">
        <v>1693.06</v>
      </c>
      <c r="K4088" s="129">
        <f t="shared" si="63"/>
        <v>1693.06</v>
      </c>
      <c r="L4088" s="130" t="s">
        <v>1420</v>
      </c>
    </row>
    <row r="4089" spans="1:12" ht="33.75">
      <c r="A4089" s="263">
        <v>46</v>
      </c>
      <c r="B4089" s="125" t="str">
        <f>+VLOOKUP(A4089,'[1]LISTA FILTRADO'!$A$2:$B$620,2,FALSE)</f>
        <v>Ministerio De Salud</v>
      </c>
      <c r="C4089" s="126">
        <v>42891</v>
      </c>
      <c r="D4089" s="126" t="s">
        <v>8973</v>
      </c>
      <c r="E4089" s="127" t="s">
        <v>3</v>
      </c>
      <c r="F4089" s="127">
        <v>1507622</v>
      </c>
      <c r="G4089" s="127"/>
      <c r="H4089" s="335" t="s">
        <v>8974</v>
      </c>
      <c r="I4089" s="128">
        <v>0</v>
      </c>
      <c r="J4089" s="128">
        <v>8013</v>
      </c>
      <c r="K4089" s="129">
        <f t="shared" si="63"/>
        <v>8013</v>
      </c>
      <c r="L4089" s="130" t="s">
        <v>1420</v>
      </c>
    </row>
    <row r="4090" spans="1:12" ht="33.75">
      <c r="A4090" s="263" t="s">
        <v>626</v>
      </c>
      <c r="B4090" s="125" t="str">
        <f>+VLOOKUP(A4090,'[1]LISTA FILTRADO'!$A$2:$B$620,2,FALSE)</f>
        <v>Dirección General De Programación Y Operaciones Del Tesoro</v>
      </c>
      <c r="C4090" s="126">
        <v>42891</v>
      </c>
      <c r="D4090" s="126" t="s">
        <v>8975</v>
      </c>
      <c r="E4090" s="127" t="s">
        <v>3</v>
      </c>
      <c r="F4090" s="127">
        <v>1507623</v>
      </c>
      <c r="G4090" s="127"/>
      <c r="H4090" s="335" t="s">
        <v>8976</v>
      </c>
      <c r="I4090" s="128">
        <v>0</v>
      </c>
      <c r="J4090" s="128">
        <v>1506</v>
      </c>
      <c r="K4090" s="129">
        <f t="shared" si="63"/>
        <v>1506</v>
      </c>
      <c r="L4090" s="130" t="s">
        <v>1420</v>
      </c>
    </row>
    <row r="4091" spans="1:12" ht="33.75">
      <c r="A4091" s="263" t="s">
        <v>626</v>
      </c>
      <c r="B4091" s="125" t="str">
        <f>+VLOOKUP(A4091,'[1]LISTA FILTRADO'!$A$2:$B$620,2,FALSE)</f>
        <v>Dirección General De Programación Y Operaciones Del Tesoro</v>
      </c>
      <c r="C4091" s="126">
        <v>42891</v>
      </c>
      <c r="D4091" s="126" t="s">
        <v>8977</v>
      </c>
      <c r="E4091" s="127" t="s">
        <v>3</v>
      </c>
      <c r="F4091" s="127">
        <v>1507628</v>
      </c>
      <c r="G4091" s="127"/>
      <c r="H4091" s="335" t="s">
        <v>8978</v>
      </c>
      <c r="I4091" s="128">
        <v>0</v>
      </c>
      <c r="J4091" s="128">
        <v>344.07</v>
      </c>
      <c r="K4091" s="129">
        <f t="shared" si="63"/>
        <v>344.07</v>
      </c>
      <c r="L4091" s="130" t="s">
        <v>1420</v>
      </c>
    </row>
    <row r="4092" spans="1:12" ht="22.5">
      <c r="A4092" s="263">
        <v>20</v>
      </c>
      <c r="B4092" s="125" t="str">
        <f>+VLOOKUP(A4092,'[1]LISTA FILTRADO'!$A$2:$B$620,2,FALSE)</f>
        <v>Ministerio De Defensa</v>
      </c>
      <c r="C4092" s="126">
        <v>42891</v>
      </c>
      <c r="D4092" s="126" t="s">
        <v>8979</v>
      </c>
      <c r="E4092" s="127" t="s">
        <v>3</v>
      </c>
      <c r="F4092" s="127">
        <v>1507635</v>
      </c>
      <c r="G4092" s="127"/>
      <c r="H4092" s="335" t="s">
        <v>8980</v>
      </c>
      <c r="I4092" s="128">
        <v>0</v>
      </c>
      <c r="J4092" s="128">
        <v>78</v>
      </c>
      <c r="K4092" s="129">
        <f t="shared" si="63"/>
        <v>78</v>
      </c>
      <c r="L4092" s="130" t="s">
        <v>1420</v>
      </c>
    </row>
    <row r="4093" spans="1:12" ht="33.75">
      <c r="A4093" s="263" t="s">
        <v>626</v>
      </c>
      <c r="B4093" s="125" t="str">
        <f>+VLOOKUP(A4093,'[1]LISTA FILTRADO'!$A$2:$B$620,2,FALSE)</f>
        <v>Dirección General De Programación Y Operaciones Del Tesoro</v>
      </c>
      <c r="C4093" s="126">
        <v>42891</v>
      </c>
      <c r="D4093" s="126" t="s">
        <v>8981</v>
      </c>
      <c r="E4093" s="127" t="s">
        <v>3</v>
      </c>
      <c r="F4093" s="127">
        <v>1507641</v>
      </c>
      <c r="G4093" s="127"/>
      <c r="H4093" s="335" t="s">
        <v>8982</v>
      </c>
      <c r="I4093" s="128">
        <v>0</v>
      </c>
      <c r="J4093" s="128">
        <v>350</v>
      </c>
      <c r="K4093" s="129">
        <f t="shared" si="63"/>
        <v>350</v>
      </c>
      <c r="L4093" s="130" t="s">
        <v>1420</v>
      </c>
    </row>
    <row r="4094" spans="1:12" ht="33.75">
      <c r="A4094" s="263" t="s">
        <v>626</v>
      </c>
      <c r="B4094" s="125" t="str">
        <f>+VLOOKUP(A4094,'[1]LISTA FILTRADO'!$A$2:$B$620,2,FALSE)</f>
        <v>Dirección General De Programación Y Operaciones Del Tesoro</v>
      </c>
      <c r="C4094" s="126">
        <v>42891</v>
      </c>
      <c r="D4094" s="126" t="s">
        <v>8983</v>
      </c>
      <c r="E4094" s="127" t="s">
        <v>3</v>
      </c>
      <c r="F4094" s="127">
        <v>1507647</v>
      </c>
      <c r="G4094" s="127"/>
      <c r="H4094" s="335" t="s">
        <v>8984</v>
      </c>
      <c r="I4094" s="128">
        <v>0</v>
      </c>
      <c r="J4094" s="128">
        <v>1</v>
      </c>
      <c r="K4094" s="129">
        <f t="shared" si="63"/>
        <v>1</v>
      </c>
      <c r="L4094" s="130" t="s">
        <v>1420</v>
      </c>
    </row>
    <row r="4095" spans="1:12" ht="33.75">
      <c r="A4095" s="263">
        <v>591</v>
      </c>
      <c r="B4095" s="125" t="str">
        <f>+VLOOKUP(A4095,'[1]LISTA FILTRADO'!$A$2:$B$620,2,FALSE)</f>
        <v>Empresa Estatal De Transporte Por Cable Mi Teleférico</v>
      </c>
      <c r="C4095" s="126">
        <v>42891</v>
      </c>
      <c r="D4095" s="126" t="s">
        <v>8985</v>
      </c>
      <c r="E4095" s="127" t="s">
        <v>3</v>
      </c>
      <c r="F4095" s="127">
        <v>1507652</v>
      </c>
      <c r="G4095" s="127"/>
      <c r="H4095" s="335" t="s">
        <v>8986</v>
      </c>
      <c r="I4095" s="128">
        <v>0</v>
      </c>
      <c r="J4095" s="128">
        <v>88</v>
      </c>
      <c r="K4095" s="129">
        <f t="shared" si="63"/>
        <v>88</v>
      </c>
      <c r="L4095" s="130" t="s">
        <v>1420</v>
      </c>
    </row>
    <row r="4096" spans="1:12" ht="22.5">
      <c r="A4096" s="263">
        <v>526</v>
      </c>
      <c r="B4096" s="125" t="str">
        <f>+VLOOKUP(A4096,'[1]LISTA FILTRADO'!$A$2:$B$620,2,FALSE)</f>
        <v>Bolivia Tv</v>
      </c>
      <c r="C4096" s="126">
        <v>42891</v>
      </c>
      <c r="D4096" s="126" t="s">
        <v>8987</v>
      </c>
      <c r="E4096" s="127" t="s">
        <v>3</v>
      </c>
      <c r="F4096" s="127">
        <v>1507655</v>
      </c>
      <c r="G4096" s="127"/>
      <c r="H4096" s="335" t="s">
        <v>8988</v>
      </c>
      <c r="I4096" s="128">
        <v>0</v>
      </c>
      <c r="J4096" s="128">
        <v>7</v>
      </c>
      <c r="K4096" s="129">
        <f t="shared" si="63"/>
        <v>7</v>
      </c>
      <c r="L4096" s="130" t="s">
        <v>1420</v>
      </c>
    </row>
    <row r="4097" spans="1:12" ht="22.5">
      <c r="A4097" s="263">
        <v>526</v>
      </c>
      <c r="B4097" s="125" t="str">
        <f>+VLOOKUP(A4097,'[1]LISTA FILTRADO'!$A$2:$B$620,2,FALSE)</f>
        <v>Bolivia Tv</v>
      </c>
      <c r="C4097" s="126">
        <v>42891</v>
      </c>
      <c r="D4097" s="126" t="s">
        <v>8989</v>
      </c>
      <c r="E4097" s="127" t="s">
        <v>3</v>
      </c>
      <c r="F4097" s="127">
        <v>1507656</v>
      </c>
      <c r="G4097" s="127"/>
      <c r="H4097" s="335" t="s">
        <v>8988</v>
      </c>
      <c r="I4097" s="128">
        <v>0</v>
      </c>
      <c r="J4097" s="128">
        <v>41.94</v>
      </c>
      <c r="K4097" s="129">
        <f t="shared" si="63"/>
        <v>41.94</v>
      </c>
      <c r="L4097" s="130" t="s">
        <v>1420</v>
      </c>
    </row>
    <row r="4098" spans="1:12" ht="33.75">
      <c r="A4098" s="263" t="s">
        <v>626</v>
      </c>
      <c r="B4098" s="125" t="str">
        <f>+VLOOKUP(A4098,'[1]LISTA FILTRADO'!$A$2:$B$620,2,FALSE)</f>
        <v>Dirección General De Programación Y Operaciones Del Tesoro</v>
      </c>
      <c r="C4098" s="126">
        <v>42891</v>
      </c>
      <c r="D4098" s="126" t="s">
        <v>8990</v>
      </c>
      <c r="E4098" s="127" t="s">
        <v>3</v>
      </c>
      <c r="F4098" s="127">
        <v>1507657</v>
      </c>
      <c r="G4098" s="127"/>
      <c r="H4098" s="335" t="s">
        <v>8991</v>
      </c>
      <c r="I4098" s="128">
        <v>0</v>
      </c>
      <c r="J4098" s="128">
        <v>458.75</v>
      </c>
      <c r="K4098" s="129">
        <f t="shared" si="63"/>
        <v>458.75</v>
      </c>
      <c r="L4098" s="130" t="s">
        <v>1420</v>
      </c>
    </row>
    <row r="4099" spans="1:12" ht="33.75">
      <c r="A4099" s="263" t="s">
        <v>626</v>
      </c>
      <c r="B4099" s="125" t="str">
        <f>+VLOOKUP(A4099,'[1]LISTA FILTRADO'!$A$2:$B$620,2,FALSE)</f>
        <v>Dirección General De Programación Y Operaciones Del Tesoro</v>
      </c>
      <c r="C4099" s="126">
        <v>42891</v>
      </c>
      <c r="D4099" s="126" t="s">
        <v>8992</v>
      </c>
      <c r="E4099" s="127" t="s">
        <v>3</v>
      </c>
      <c r="F4099" s="127">
        <v>1507672</v>
      </c>
      <c r="G4099" s="127"/>
      <c r="H4099" s="335" t="s">
        <v>6109</v>
      </c>
      <c r="I4099" s="128">
        <v>0</v>
      </c>
      <c r="J4099" s="128">
        <v>4748.6000000000004</v>
      </c>
      <c r="K4099" s="129">
        <f t="shared" si="63"/>
        <v>4748.6000000000004</v>
      </c>
      <c r="L4099" s="130" t="s">
        <v>1420</v>
      </c>
    </row>
    <row r="4100" spans="1:12" ht="33.75">
      <c r="A4100" s="263" t="s">
        <v>626</v>
      </c>
      <c r="B4100" s="125" t="str">
        <f>+VLOOKUP(A4100,'[1]LISTA FILTRADO'!$A$2:$B$620,2,FALSE)</f>
        <v>Dirección General De Programación Y Operaciones Del Tesoro</v>
      </c>
      <c r="C4100" s="126">
        <v>42891</v>
      </c>
      <c r="D4100" s="126" t="s">
        <v>8993</v>
      </c>
      <c r="E4100" s="127" t="s">
        <v>3</v>
      </c>
      <c r="F4100" s="127">
        <v>1507686</v>
      </c>
      <c r="G4100" s="127"/>
      <c r="H4100" s="335" t="s">
        <v>3043</v>
      </c>
      <c r="I4100" s="128">
        <v>0</v>
      </c>
      <c r="J4100" s="128">
        <v>1713</v>
      </c>
      <c r="K4100" s="129">
        <f t="shared" si="63"/>
        <v>1713</v>
      </c>
      <c r="L4100" s="130" t="s">
        <v>1420</v>
      </c>
    </row>
    <row r="4101" spans="1:12" ht="33.75">
      <c r="A4101" s="263" t="s">
        <v>626</v>
      </c>
      <c r="B4101" s="125" t="str">
        <f>+VLOOKUP(A4101,'[1]LISTA FILTRADO'!$A$2:$B$620,2,FALSE)</f>
        <v>Dirección General De Programación Y Operaciones Del Tesoro</v>
      </c>
      <c r="C4101" s="126">
        <v>42891</v>
      </c>
      <c r="D4101" s="126" t="s">
        <v>8994</v>
      </c>
      <c r="E4101" s="127" t="s">
        <v>3</v>
      </c>
      <c r="F4101" s="127">
        <v>1507696</v>
      </c>
      <c r="G4101" s="127"/>
      <c r="H4101" s="335" t="s">
        <v>8995</v>
      </c>
      <c r="I4101" s="128">
        <v>0</v>
      </c>
      <c r="J4101" s="128">
        <v>150</v>
      </c>
      <c r="K4101" s="129">
        <f t="shared" si="63"/>
        <v>150</v>
      </c>
      <c r="L4101" s="130" t="s">
        <v>1420</v>
      </c>
    </row>
    <row r="4102" spans="1:12" ht="22.5">
      <c r="A4102" s="263">
        <v>86</v>
      </c>
      <c r="B4102" s="125" t="str">
        <f>+VLOOKUP(A4102,'[1]LISTA FILTRADO'!$A$2:$B$620,2,FALSE)</f>
        <v>Ministerio De Medio Ambiente Y Agua</v>
      </c>
      <c r="C4102" s="126">
        <v>42891</v>
      </c>
      <c r="D4102" s="126" t="s">
        <v>8996</v>
      </c>
      <c r="E4102" s="127" t="s">
        <v>3</v>
      </c>
      <c r="F4102" s="127">
        <v>1507711</v>
      </c>
      <c r="G4102" s="127"/>
      <c r="H4102" s="335" t="s">
        <v>8997</v>
      </c>
      <c r="I4102" s="128">
        <v>0</v>
      </c>
      <c r="J4102" s="128">
        <v>666.7</v>
      </c>
      <c r="K4102" s="129">
        <f t="shared" si="63"/>
        <v>666.7</v>
      </c>
      <c r="L4102" s="130" t="s">
        <v>1420</v>
      </c>
    </row>
    <row r="4103" spans="1:12" ht="33.75">
      <c r="A4103" s="263">
        <v>41</v>
      </c>
      <c r="B4103" s="125" t="str">
        <f>+VLOOKUP(A4103,'[1]LISTA FILTRADO'!$A$2:$B$620,2,FALSE)</f>
        <v>Ministerio De Desarrollo Productivo Y Economía Plural</v>
      </c>
      <c r="C4103" s="126">
        <v>42891</v>
      </c>
      <c r="D4103" s="126" t="s">
        <v>8998</v>
      </c>
      <c r="E4103" s="127" t="s">
        <v>3</v>
      </c>
      <c r="F4103" s="127">
        <v>1507714</v>
      </c>
      <c r="G4103" s="127"/>
      <c r="H4103" s="335" t="s">
        <v>8999</v>
      </c>
      <c r="I4103" s="128">
        <v>0</v>
      </c>
      <c r="J4103" s="128">
        <v>1670.4</v>
      </c>
      <c r="K4103" s="129">
        <f t="shared" si="63"/>
        <v>1670.4</v>
      </c>
      <c r="L4103" s="130" t="s">
        <v>1420</v>
      </c>
    </row>
    <row r="4104" spans="1:12" ht="22.5">
      <c r="A4104" s="263">
        <v>46</v>
      </c>
      <c r="B4104" s="125" t="str">
        <f>+VLOOKUP(A4104,'[1]LISTA FILTRADO'!$A$2:$B$620,2,FALSE)</f>
        <v>Ministerio De Salud</v>
      </c>
      <c r="C4104" s="126">
        <v>42891</v>
      </c>
      <c r="D4104" s="126" t="s">
        <v>9000</v>
      </c>
      <c r="E4104" s="127" t="s">
        <v>3</v>
      </c>
      <c r="F4104" s="127">
        <v>1507720</v>
      </c>
      <c r="G4104" s="127"/>
      <c r="H4104" s="335" t="s">
        <v>9001</v>
      </c>
      <c r="I4104" s="128">
        <v>0</v>
      </c>
      <c r="J4104" s="128">
        <v>300</v>
      </c>
      <c r="K4104" s="129">
        <f t="shared" si="63"/>
        <v>300</v>
      </c>
      <c r="L4104" s="130" t="s">
        <v>1420</v>
      </c>
    </row>
    <row r="4105" spans="1:12" ht="22.5">
      <c r="A4105" s="263">
        <v>249</v>
      </c>
      <c r="B4105" s="125" t="str">
        <f>+VLOOKUP(A4105,'[1]LISTA FILTRADO'!$A$2:$B$620,2,FALSE)</f>
        <v>Central De Abastecimiento Y Suministros De Salud</v>
      </c>
      <c r="C4105" s="126">
        <v>42891</v>
      </c>
      <c r="D4105" s="126" t="s">
        <v>9003</v>
      </c>
      <c r="E4105" s="127" t="s">
        <v>3</v>
      </c>
      <c r="F4105" s="127">
        <v>1507724</v>
      </c>
      <c r="G4105" s="127"/>
      <c r="H4105" s="335" t="s">
        <v>9002</v>
      </c>
      <c r="I4105" s="128">
        <v>0</v>
      </c>
      <c r="J4105" s="128">
        <v>582.92999999999995</v>
      </c>
      <c r="K4105" s="129">
        <f t="shared" ref="K4105:K4168" si="64">+I4105+J4105</f>
        <v>582.92999999999995</v>
      </c>
      <c r="L4105" s="130" t="s">
        <v>1420</v>
      </c>
    </row>
    <row r="4106" spans="1:12" ht="33.75">
      <c r="A4106" s="263">
        <v>591</v>
      </c>
      <c r="B4106" s="125" t="str">
        <f>+VLOOKUP(A4106,'[1]LISTA FILTRADO'!$A$2:$B$620,2,FALSE)</f>
        <v>Empresa Estatal De Transporte Por Cable Mi Teleférico</v>
      </c>
      <c r="C4106" s="126">
        <v>42891</v>
      </c>
      <c r="D4106" s="126" t="s">
        <v>9004</v>
      </c>
      <c r="E4106" s="127" t="s">
        <v>3</v>
      </c>
      <c r="F4106" s="127">
        <v>1507744</v>
      </c>
      <c r="G4106" s="127"/>
      <c r="H4106" s="335" t="s">
        <v>9005</v>
      </c>
      <c r="I4106" s="128">
        <v>0</v>
      </c>
      <c r="J4106" s="128">
        <v>166</v>
      </c>
      <c r="K4106" s="129">
        <f t="shared" si="64"/>
        <v>166</v>
      </c>
      <c r="L4106" s="130" t="s">
        <v>1420</v>
      </c>
    </row>
    <row r="4107" spans="1:12" ht="33.75">
      <c r="A4107" s="263" t="s">
        <v>626</v>
      </c>
      <c r="B4107" s="125" t="str">
        <f>+VLOOKUP(A4107,'[1]LISTA FILTRADO'!$A$2:$B$620,2,FALSE)</f>
        <v>Dirección General De Programación Y Operaciones Del Tesoro</v>
      </c>
      <c r="C4107" s="126">
        <v>42891</v>
      </c>
      <c r="D4107" s="126" t="s">
        <v>9006</v>
      </c>
      <c r="E4107" s="127" t="s">
        <v>3</v>
      </c>
      <c r="F4107" s="127">
        <v>1507746</v>
      </c>
      <c r="G4107" s="127"/>
      <c r="H4107" s="335" t="s">
        <v>9007</v>
      </c>
      <c r="I4107" s="128">
        <v>0</v>
      </c>
      <c r="J4107" s="128">
        <v>1415.05</v>
      </c>
      <c r="K4107" s="129">
        <f t="shared" si="64"/>
        <v>1415.05</v>
      </c>
      <c r="L4107" s="130" t="s">
        <v>1420</v>
      </c>
    </row>
    <row r="4108" spans="1:12" ht="33.75">
      <c r="A4108" s="263" t="s">
        <v>626</v>
      </c>
      <c r="B4108" s="125" t="str">
        <f>+VLOOKUP(A4108,'[1]LISTA FILTRADO'!$A$2:$B$620,2,FALSE)</f>
        <v>Dirección General De Programación Y Operaciones Del Tesoro</v>
      </c>
      <c r="C4108" s="126">
        <v>42891</v>
      </c>
      <c r="D4108" s="126" t="s">
        <v>9008</v>
      </c>
      <c r="E4108" s="127" t="s">
        <v>3</v>
      </c>
      <c r="F4108" s="127">
        <v>1507759</v>
      </c>
      <c r="G4108" s="127"/>
      <c r="H4108" s="335" t="s">
        <v>9009</v>
      </c>
      <c r="I4108" s="128">
        <v>0</v>
      </c>
      <c r="J4108" s="128">
        <v>1295.68</v>
      </c>
      <c r="K4108" s="129">
        <f t="shared" si="64"/>
        <v>1295.68</v>
      </c>
      <c r="L4108" s="130" t="s">
        <v>1420</v>
      </c>
    </row>
    <row r="4109" spans="1:12" ht="22.5">
      <c r="A4109" s="263">
        <v>70</v>
      </c>
      <c r="B4109" s="125" t="str">
        <f>+VLOOKUP(A4109,'[1]LISTA FILTRADO'!$A$2:$B$620,2,FALSE)</f>
        <v>Ministerio De Trabajo, Empleo Y Previsión Social</v>
      </c>
      <c r="C4109" s="126">
        <v>42891</v>
      </c>
      <c r="D4109" s="126" t="s">
        <v>9010</v>
      </c>
      <c r="E4109" s="127" t="s">
        <v>3</v>
      </c>
      <c r="F4109" s="127">
        <v>1507763</v>
      </c>
      <c r="G4109" s="127"/>
      <c r="H4109" s="335" t="s">
        <v>9011</v>
      </c>
      <c r="I4109" s="128">
        <v>0</v>
      </c>
      <c r="J4109" s="128">
        <v>15</v>
      </c>
      <c r="K4109" s="129">
        <f t="shared" si="64"/>
        <v>15</v>
      </c>
      <c r="L4109" s="130" t="s">
        <v>1420</v>
      </c>
    </row>
    <row r="4110" spans="1:12" ht="33.75">
      <c r="A4110" s="263" t="s">
        <v>626</v>
      </c>
      <c r="B4110" s="125" t="str">
        <f>+VLOOKUP(A4110,'[1]LISTA FILTRADO'!$A$2:$B$620,2,FALSE)</f>
        <v>Dirección General De Programación Y Operaciones Del Tesoro</v>
      </c>
      <c r="C4110" s="126">
        <v>42891</v>
      </c>
      <c r="D4110" s="126" t="s">
        <v>9012</v>
      </c>
      <c r="E4110" s="127" t="s">
        <v>3</v>
      </c>
      <c r="F4110" s="127">
        <v>1507768</v>
      </c>
      <c r="G4110" s="127"/>
      <c r="H4110" s="335" t="s">
        <v>4941</v>
      </c>
      <c r="I4110" s="128">
        <v>0</v>
      </c>
      <c r="J4110" s="128">
        <v>711.18</v>
      </c>
      <c r="K4110" s="129">
        <f t="shared" si="64"/>
        <v>711.18</v>
      </c>
      <c r="L4110" s="130" t="s">
        <v>1420</v>
      </c>
    </row>
    <row r="4111" spans="1:12" ht="22.5">
      <c r="A4111" s="263">
        <v>20</v>
      </c>
      <c r="B4111" s="125" t="str">
        <f>+VLOOKUP(A4111,'[1]LISTA FILTRADO'!$A$2:$B$620,2,FALSE)</f>
        <v>Ministerio De Defensa</v>
      </c>
      <c r="C4111" s="126">
        <v>42891</v>
      </c>
      <c r="D4111" s="126" t="s">
        <v>9013</v>
      </c>
      <c r="E4111" s="127" t="s">
        <v>3</v>
      </c>
      <c r="F4111" s="127">
        <v>1507776</v>
      </c>
      <c r="G4111" s="127"/>
      <c r="H4111" s="335" t="s">
        <v>9014</v>
      </c>
      <c r="I4111" s="128">
        <v>0</v>
      </c>
      <c r="J4111" s="128">
        <v>145</v>
      </c>
      <c r="K4111" s="129">
        <f t="shared" si="64"/>
        <v>145</v>
      </c>
      <c r="L4111" s="130" t="s">
        <v>1420</v>
      </c>
    </row>
    <row r="4112" spans="1:12" ht="33.75">
      <c r="A4112" s="263" t="s">
        <v>626</v>
      </c>
      <c r="B4112" s="125" t="str">
        <f>+VLOOKUP(A4112,'[1]LISTA FILTRADO'!$A$2:$B$620,2,FALSE)</f>
        <v>Dirección General De Programación Y Operaciones Del Tesoro</v>
      </c>
      <c r="C4112" s="126">
        <v>42891</v>
      </c>
      <c r="D4112" s="126" t="s">
        <v>9015</v>
      </c>
      <c r="E4112" s="127" t="s">
        <v>3</v>
      </c>
      <c r="F4112" s="127">
        <v>1507781</v>
      </c>
      <c r="G4112" s="127"/>
      <c r="H4112" s="335" t="s">
        <v>9016</v>
      </c>
      <c r="I4112" s="128">
        <v>0</v>
      </c>
      <c r="J4112" s="128">
        <v>830</v>
      </c>
      <c r="K4112" s="129">
        <f t="shared" si="64"/>
        <v>830</v>
      </c>
      <c r="L4112" s="130" t="s">
        <v>1420</v>
      </c>
    </row>
    <row r="4113" spans="1:12" ht="33.75">
      <c r="A4113" s="263" t="s">
        <v>626</v>
      </c>
      <c r="B4113" s="125" t="str">
        <f>+VLOOKUP(A4113,'[1]LISTA FILTRADO'!$A$2:$B$620,2,FALSE)</f>
        <v>Dirección General De Programación Y Operaciones Del Tesoro</v>
      </c>
      <c r="C4113" s="126">
        <v>42891</v>
      </c>
      <c r="D4113" s="126" t="s">
        <v>9017</v>
      </c>
      <c r="E4113" s="127" t="s">
        <v>3</v>
      </c>
      <c r="F4113" s="127">
        <v>1507793</v>
      </c>
      <c r="G4113" s="127"/>
      <c r="H4113" s="335" t="s">
        <v>9018</v>
      </c>
      <c r="I4113" s="128">
        <v>0</v>
      </c>
      <c r="J4113" s="128">
        <v>3</v>
      </c>
      <c r="K4113" s="129">
        <f t="shared" si="64"/>
        <v>3</v>
      </c>
      <c r="L4113" s="130" t="s">
        <v>1420</v>
      </c>
    </row>
    <row r="4114" spans="1:12" ht="33.75">
      <c r="A4114" s="263" t="s">
        <v>626</v>
      </c>
      <c r="B4114" s="125" t="str">
        <f>+VLOOKUP(A4114,'[1]LISTA FILTRADO'!$A$2:$B$620,2,FALSE)</f>
        <v>Dirección General De Programación Y Operaciones Del Tesoro</v>
      </c>
      <c r="C4114" s="126">
        <v>42891</v>
      </c>
      <c r="D4114" s="126" t="s">
        <v>9019</v>
      </c>
      <c r="E4114" s="127" t="s">
        <v>3</v>
      </c>
      <c r="F4114" s="127">
        <v>1507795</v>
      </c>
      <c r="G4114" s="127"/>
      <c r="H4114" s="335" t="s">
        <v>9020</v>
      </c>
      <c r="I4114" s="128">
        <v>0</v>
      </c>
      <c r="J4114" s="128">
        <v>460</v>
      </c>
      <c r="K4114" s="129">
        <f t="shared" si="64"/>
        <v>460</v>
      </c>
      <c r="L4114" s="130" t="s">
        <v>1420</v>
      </c>
    </row>
    <row r="4115" spans="1:12" ht="22.5">
      <c r="A4115" s="263">
        <v>234</v>
      </c>
      <c r="B4115" s="125" t="str">
        <f>+VLOOKUP(A4115,'[1]LISTA FILTRADO'!$A$2:$B$620,2,FALSE)</f>
        <v>Servicio Geológico Minero</v>
      </c>
      <c r="C4115" s="126">
        <v>42891</v>
      </c>
      <c r="D4115" s="126" t="s">
        <v>9021</v>
      </c>
      <c r="E4115" s="127" t="s">
        <v>3</v>
      </c>
      <c r="F4115" s="127">
        <v>1507810</v>
      </c>
      <c r="G4115" s="127"/>
      <c r="H4115" s="335" t="s">
        <v>9022</v>
      </c>
      <c r="I4115" s="128">
        <v>0</v>
      </c>
      <c r="J4115" s="128">
        <v>461</v>
      </c>
      <c r="K4115" s="129">
        <f t="shared" si="64"/>
        <v>461</v>
      </c>
      <c r="L4115" s="130" t="s">
        <v>1420</v>
      </c>
    </row>
    <row r="4116" spans="1:12" ht="33.75">
      <c r="A4116" s="263">
        <v>591</v>
      </c>
      <c r="B4116" s="125" t="str">
        <f>+VLOOKUP(A4116,'[1]LISTA FILTRADO'!$A$2:$B$620,2,FALSE)</f>
        <v>Empresa Estatal De Transporte Por Cable Mi Teleférico</v>
      </c>
      <c r="C4116" s="126">
        <v>42891</v>
      </c>
      <c r="D4116" s="126" t="s">
        <v>9023</v>
      </c>
      <c r="E4116" s="127" t="s">
        <v>3</v>
      </c>
      <c r="F4116" s="127">
        <v>1507814</v>
      </c>
      <c r="G4116" s="127"/>
      <c r="H4116" s="335" t="s">
        <v>9024</v>
      </c>
      <c r="I4116" s="128">
        <v>0</v>
      </c>
      <c r="J4116" s="128">
        <v>101</v>
      </c>
      <c r="K4116" s="129">
        <f t="shared" si="64"/>
        <v>101</v>
      </c>
      <c r="L4116" s="130" t="s">
        <v>1420</v>
      </c>
    </row>
    <row r="4117" spans="1:12" ht="22.5">
      <c r="A4117" s="263">
        <v>585</v>
      </c>
      <c r="B4117" s="125" t="str">
        <f>+VLOOKUP(A4117,'[1]LISTA FILTRADO'!$A$2:$B$620,2,FALSE)</f>
        <v>Agencia Boliviana Espacial</v>
      </c>
      <c r="C4117" s="126">
        <v>42891</v>
      </c>
      <c r="D4117" s="126" t="s">
        <v>9025</v>
      </c>
      <c r="E4117" s="127" t="s">
        <v>3</v>
      </c>
      <c r="F4117" s="127">
        <v>1507821</v>
      </c>
      <c r="G4117" s="127"/>
      <c r="H4117" s="335" t="s">
        <v>9026</v>
      </c>
      <c r="I4117" s="128">
        <v>0</v>
      </c>
      <c r="J4117" s="128">
        <v>41.32</v>
      </c>
      <c r="K4117" s="129">
        <f t="shared" si="64"/>
        <v>41.32</v>
      </c>
      <c r="L4117" s="130" t="s">
        <v>1420</v>
      </c>
    </row>
    <row r="4118" spans="1:12" ht="22.5">
      <c r="A4118" s="263">
        <v>378</v>
      </c>
      <c r="B4118" s="125" t="str">
        <f>+VLOOKUP(A4118,'[1]LISTA FILTRADO'!$A$2:$B$620,2,FALSE)</f>
        <v>Servicio Nacional Textil</v>
      </c>
      <c r="C4118" s="126">
        <v>42891</v>
      </c>
      <c r="D4118" s="126" t="s">
        <v>9027</v>
      </c>
      <c r="E4118" s="127" t="s">
        <v>3</v>
      </c>
      <c r="F4118" s="127">
        <v>1507836</v>
      </c>
      <c r="G4118" s="127"/>
      <c r="H4118" s="335" t="s">
        <v>9028</v>
      </c>
      <c r="I4118" s="128">
        <v>0</v>
      </c>
      <c r="J4118" s="128">
        <v>260</v>
      </c>
      <c r="K4118" s="129">
        <f t="shared" si="64"/>
        <v>260</v>
      </c>
      <c r="L4118" s="130" t="s">
        <v>1420</v>
      </c>
    </row>
    <row r="4119" spans="1:12" ht="33.75">
      <c r="A4119" s="263" t="s">
        <v>626</v>
      </c>
      <c r="B4119" s="125" t="str">
        <f>+VLOOKUP(A4119,'[1]LISTA FILTRADO'!$A$2:$B$620,2,FALSE)</f>
        <v>Dirección General De Programación Y Operaciones Del Tesoro</v>
      </c>
      <c r="C4119" s="126">
        <v>42891</v>
      </c>
      <c r="D4119" s="126" t="s">
        <v>9029</v>
      </c>
      <c r="E4119" s="127" t="s">
        <v>3</v>
      </c>
      <c r="F4119" s="127">
        <v>1507837</v>
      </c>
      <c r="G4119" s="127"/>
      <c r="H4119" s="335" t="s">
        <v>9030</v>
      </c>
      <c r="I4119" s="128">
        <v>0</v>
      </c>
      <c r="J4119" s="128">
        <v>4333</v>
      </c>
      <c r="K4119" s="129">
        <f t="shared" si="64"/>
        <v>4333</v>
      </c>
      <c r="L4119" s="130" t="s">
        <v>1420</v>
      </c>
    </row>
    <row r="4120" spans="1:12" ht="22.5">
      <c r="A4120" s="263">
        <v>16</v>
      </c>
      <c r="B4120" s="125" t="str">
        <f>+VLOOKUP(A4120,'[1]LISTA FILTRADO'!$A$2:$B$620,2,FALSE)</f>
        <v>Ministerio De Educación</v>
      </c>
      <c r="C4120" s="126">
        <v>42891</v>
      </c>
      <c r="D4120" s="126" t="s">
        <v>9031</v>
      </c>
      <c r="E4120" s="127" t="s">
        <v>3</v>
      </c>
      <c r="F4120" s="127">
        <v>1507852</v>
      </c>
      <c r="G4120" s="127"/>
      <c r="H4120" s="335" t="s">
        <v>9032</v>
      </c>
      <c r="I4120" s="128">
        <v>0</v>
      </c>
      <c r="J4120" s="128">
        <v>1610</v>
      </c>
      <c r="K4120" s="129">
        <f t="shared" si="64"/>
        <v>1610</v>
      </c>
      <c r="L4120" s="130" t="s">
        <v>1420</v>
      </c>
    </row>
    <row r="4121" spans="1:12" ht="33.75">
      <c r="A4121" s="263">
        <v>15</v>
      </c>
      <c r="B4121" s="125" t="str">
        <f>+VLOOKUP(A4121,'[1]LISTA FILTRADO'!$A$2:$B$620,2,FALSE)</f>
        <v>Ministerio De Gobierno</v>
      </c>
      <c r="C4121" s="126">
        <v>42891</v>
      </c>
      <c r="D4121" s="126" t="s">
        <v>9033</v>
      </c>
      <c r="E4121" s="127" t="s">
        <v>3</v>
      </c>
      <c r="F4121" s="127">
        <v>1507860</v>
      </c>
      <c r="G4121" s="127"/>
      <c r="H4121" s="335" t="s">
        <v>9034</v>
      </c>
      <c r="I4121" s="128">
        <v>0</v>
      </c>
      <c r="J4121" s="128">
        <v>4409.3999999999996</v>
      </c>
      <c r="K4121" s="129">
        <f t="shared" si="64"/>
        <v>4409.3999999999996</v>
      </c>
      <c r="L4121" s="130" t="s">
        <v>1420</v>
      </c>
    </row>
    <row r="4122" spans="1:12" ht="22.5">
      <c r="A4122" s="263">
        <v>6</v>
      </c>
      <c r="B4122" s="125" t="str">
        <f>+VLOOKUP(A4122,'[1]LISTA FILTRADO'!$A$2:$B$620,2,FALSE)</f>
        <v>Vicepresidencia Del Estado Plurinacional</v>
      </c>
      <c r="C4122" s="126">
        <v>42891</v>
      </c>
      <c r="D4122" s="126" t="s">
        <v>9035</v>
      </c>
      <c r="E4122" s="127" t="s">
        <v>3</v>
      </c>
      <c r="F4122" s="127">
        <v>1507903</v>
      </c>
      <c r="G4122" s="127"/>
      <c r="H4122" s="335" t="s">
        <v>9036</v>
      </c>
      <c r="I4122" s="128">
        <v>0</v>
      </c>
      <c r="J4122" s="128">
        <v>1.91</v>
      </c>
      <c r="K4122" s="129">
        <f t="shared" si="64"/>
        <v>1.91</v>
      </c>
      <c r="L4122" s="130" t="s">
        <v>1420</v>
      </c>
    </row>
    <row r="4123" spans="1:12" ht="22.5">
      <c r="A4123" s="263">
        <v>6</v>
      </c>
      <c r="B4123" s="125" t="str">
        <f>+VLOOKUP(A4123,'[1]LISTA FILTRADO'!$A$2:$B$620,2,FALSE)</f>
        <v>Vicepresidencia Del Estado Plurinacional</v>
      </c>
      <c r="C4123" s="126">
        <v>42891</v>
      </c>
      <c r="D4123" s="126" t="s">
        <v>9037</v>
      </c>
      <c r="E4123" s="127" t="s">
        <v>3</v>
      </c>
      <c r="F4123" s="127">
        <v>1507905</v>
      </c>
      <c r="G4123" s="127"/>
      <c r="H4123" s="335" t="s">
        <v>9038</v>
      </c>
      <c r="I4123" s="128">
        <v>0</v>
      </c>
      <c r="J4123" s="128">
        <v>0.04</v>
      </c>
      <c r="K4123" s="129">
        <f t="shared" si="64"/>
        <v>0.04</v>
      </c>
      <c r="L4123" s="130" t="s">
        <v>1420</v>
      </c>
    </row>
    <row r="4124" spans="1:12" ht="33.75">
      <c r="A4124" s="263" t="s">
        <v>626</v>
      </c>
      <c r="B4124" s="125" t="str">
        <f>+VLOOKUP(A4124,'[1]LISTA FILTRADO'!$A$2:$B$620,2,FALSE)</f>
        <v>Dirección General De Programación Y Operaciones Del Tesoro</v>
      </c>
      <c r="C4124" s="126">
        <v>42892</v>
      </c>
      <c r="D4124" s="126" t="s">
        <v>9039</v>
      </c>
      <c r="E4124" s="127" t="s">
        <v>3</v>
      </c>
      <c r="F4124" s="127">
        <v>1508077</v>
      </c>
      <c r="G4124" s="127"/>
      <c r="H4124" s="335" t="s">
        <v>9040</v>
      </c>
      <c r="I4124" s="128">
        <v>0</v>
      </c>
      <c r="J4124" s="128">
        <v>769.5</v>
      </c>
      <c r="K4124" s="129">
        <f t="shared" si="64"/>
        <v>769.5</v>
      </c>
      <c r="L4124" s="130" t="s">
        <v>1420</v>
      </c>
    </row>
    <row r="4125" spans="1:12" ht="33.75">
      <c r="A4125" s="263" t="s">
        <v>626</v>
      </c>
      <c r="B4125" s="125" t="str">
        <f>+VLOOKUP(A4125,'[1]LISTA FILTRADO'!$A$2:$B$620,2,FALSE)</f>
        <v>Dirección General De Programación Y Operaciones Del Tesoro</v>
      </c>
      <c r="C4125" s="126">
        <v>42892</v>
      </c>
      <c r="D4125" s="126" t="s">
        <v>9041</v>
      </c>
      <c r="E4125" s="127" t="s">
        <v>3</v>
      </c>
      <c r="F4125" s="127">
        <v>1508078</v>
      </c>
      <c r="G4125" s="127"/>
      <c r="H4125" s="335" t="s">
        <v>9042</v>
      </c>
      <c r="I4125" s="128">
        <v>0</v>
      </c>
      <c r="J4125" s="128">
        <v>19776.849999999999</v>
      </c>
      <c r="K4125" s="129">
        <f t="shared" si="64"/>
        <v>19776.849999999999</v>
      </c>
      <c r="L4125" s="130" t="s">
        <v>1420</v>
      </c>
    </row>
    <row r="4126" spans="1:12" ht="33.75">
      <c r="A4126" s="263">
        <v>130</v>
      </c>
      <c r="B4126" s="125" t="str">
        <f>+VLOOKUP(A4126,'[1]LISTA FILTRADO'!$A$2:$B$620,2,FALSE)</f>
        <v>Fondo De Financiamiento Para La Minería</v>
      </c>
      <c r="C4126" s="126">
        <v>42892</v>
      </c>
      <c r="D4126" s="126" t="s">
        <v>9043</v>
      </c>
      <c r="E4126" s="127" t="s">
        <v>3</v>
      </c>
      <c r="F4126" s="127">
        <v>1508096</v>
      </c>
      <c r="G4126" s="127"/>
      <c r="H4126" s="335" t="s">
        <v>9044</v>
      </c>
      <c r="I4126" s="128">
        <v>0</v>
      </c>
      <c r="J4126" s="128">
        <v>163594.60999999999</v>
      </c>
      <c r="K4126" s="129">
        <f t="shared" si="64"/>
        <v>163594.60999999999</v>
      </c>
      <c r="L4126" s="130" t="s">
        <v>1420</v>
      </c>
    </row>
    <row r="4127" spans="1:12" ht="33.75">
      <c r="A4127" s="263">
        <v>130</v>
      </c>
      <c r="B4127" s="125" t="str">
        <f>+VLOOKUP(A4127,'[1]LISTA FILTRADO'!$A$2:$B$620,2,FALSE)</f>
        <v>Fondo De Financiamiento Para La Minería</v>
      </c>
      <c r="C4127" s="126">
        <v>42892</v>
      </c>
      <c r="D4127" s="126" t="s">
        <v>9045</v>
      </c>
      <c r="E4127" s="127" t="s">
        <v>3</v>
      </c>
      <c r="F4127" s="127">
        <v>1508100</v>
      </c>
      <c r="G4127" s="127"/>
      <c r="H4127" s="335" t="s">
        <v>9046</v>
      </c>
      <c r="I4127" s="128">
        <v>0</v>
      </c>
      <c r="J4127" s="128">
        <v>688336.35</v>
      </c>
      <c r="K4127" s="129">
        <f t="shared" si="64"/>
        <v>688336.35</v>
      </c>
      <c r="L4127" s="130" t="s">
        <v>1420</v>
      </c>
    </row>
    <row r="4128" spans="1:12" ht="33.75">
      <c r="A4128" s="263" t="s">
        <v>626</v>
      </c>
      <c r="B4128" s="125" t="str">
        <f>+VLOOKUP(A4128,'[1]LISTA FILTRADO'!$A$2:$B$620,2,FALSE)</f>
        <v>Dirección General De Programación Y Operaciones Del Tesoro</v>
      </c>
      <c r="C4128" s="126">
        <v>42892</v>
      </c>
      <c r="D4128" s="126" t="s">
        <v>9047</v>
      </c>
      <c r="E4128" s="127" t="s">
        <v>3</v>
      </c>
      <c r="F4128" s="127">
        <v>1508011</v>
      </c>
      <c r="G4128" s="127"/>
      <c r="H4128" s="335" t="s">
        <v>9048</v>
      </c>
      <c r="I4128" s="128">
        <v>0</v>
      </c>
      <c r="J4128" s="128">
        <v>2051.09</v>
      </c>
      <c r="K4128" s="129">
        <f t="shared" si="64"/>
        <v>2051.09</v>
      </c>
      <c r="L4128" s="130" t="s">
        <v>1420</v>
      </c>
    </row>
    <row r="4129" spans="1:12" ht="33.75">
      <c r="A4129" s="263" t="s">
        <v>626</v>
      </c>
      <c r="B4129" s="125" t="str">
        <f>+VLOOKUP(A4129,'[1]LISTA FILTRADO'!$A$2:$B$620,2,FALSE)</f>
        <v>Dirección General De Programación Y Operaciones Del Tesoro</v>
      </c>
      <c r="C4129" s="126">
        <v>42892</v>
      </c>
      <c r="D4129" s="126" t="s">
        <v>9049</v>
      </c>
      <c r="E4129" s="127" t="s">
        <v>3</v>
      </c>
      <c r="F4129" s="127">
        <v>1508020</v>
      </c>
      <c r="G4129" s="127"/>
      <c r="H4129" s="335" t="s">
        <v>9050</v>
      </c>
      <c r="I4129" s="128">
        <v>0</v>
      </c>
      <c r="J4129" s="128">
        <v>185.5</v>
      </c>
      <c r="K4129" s="129">
        <f t="shared" si="64"/>
        <v>185.5</v>
      </c>
      <c r="L4129" s="130" t="s">
        <v>1420</v>
      </c>
    </row>
    <row r="4130" spans="1:12" ht="33.75">
      <c r="A4130" s="263" t="s">
        <v>626</v>
      </c>
      <c r="B4130" s="125" t="str">
        <f>+VLOOKUP(A4130,'[1]LISTA FILTRADO'!$A$2:$B$620,2,FALSE)</f>
        <v>Dirección General De Programación Y Operaciones Del Tesoro</v>
      </c>
      <c r="C4130" s="126">
        <v>42892</v>
      </c>
      <c r="D4130" s="126" t="s">
        <v>9051</v>
      </c>
      <c r="E4130" s="127" t="s">
        <v>3</v>
      </c>
      <c r="F4130" s="127">
        <v>1508027</v>
      </c>
      <c r="G4130" s="127"/>
      <c r="H4130" s="335" t="s">
        <v>9052</v>
      </c>
      <c r="I4130" s="128">
        <v>0</v>
      </c>
      <c r="J4130" s="128">
        <v>400</v>
      </c>
      <c r="K4130" s="129">
        <f t="shared" si="64"/>
        <v>400</v>
      </c>
      <c r="L4130" s="130" t="s">
        <v>1420</v>
      </c>
    </row>
    <row r="4131" spans="1:12" ht="33.75">
      <c r="A4131" s="263">
        <v>20</v>
      </c>
      <c r="B4131" s="125" t="str">
        <f>+VLOOKUP(A4131,'[1]LISTA FILTRADO'!$A$2:$B$620,2,FALSE)</f>
        <v>Ministerio De Defensa</v>
      </c>
      <c r="C4131" s="126">
        <v>42892</v>
      </c>
      <c r="D4131" s="126" t="s">
        <v>9053</v>
      </c>
      <c r="E4131" s="127" t="s">
        <v>3</v>
      </c>
      <c r="F4131" s="127">
        <v>1508064</v>
      </c>
      <c r="G4131" s="127"/>
      <c r="H4131" s="335" t="s">
        <v>9054</v>
      </c>
      <c r="I4131" s="128">
        <v>0</v>
      </c>
      <c r="J4131" s="128">
        <v>816</v>
      </c>
      <c r="K4131" s="129">
        <f t="shared" si="64"/>
        <v>816</v>
      </c>
      <c r="L4131" s="130" t="s">
        <v>1420</v>
      </c>
    </row>
    <row r="4132" spans="1:12" ht="33.75">
      <c r="A4132" s="263">
        <v>20</v>
      </c>
      <c r="B4132" s="125" t="str">
        <f>+VLOOKUP(A4132,'[1]LISTA FILTRADO'!$A$2:$B$620,2,FALSE)</f>
        <v>Ministerio De Defensa</v>
      </c>
      <c r="C4132" s="126">
        <v>42892</v>
      </c>
      <c r="D4132" s="126" t="s">
        <v>9055</v>
      </c>
      <c r="E4132" s="127" t="s">
        <v>3</v>
      </c>
      <c r="F4132" s="127">
        <v>1508084</v>
      </c>
      <c r="G4132" s="127"/>
      <c r="H4132" s="335" t="s">
        <v>9056</v>
      </c>
      <c r="I4132" s="128">
        <v>0</v>
      </c>
      <c r="J4132" s="128">
        <v>402.81</v>
      </c>
      <c r="K4132" s="129">
        <f t="shared" si="64"/>
        <v>402.81</v>
      </c>
      <c r="L4132" s="130" t="s">
        <v>1420</v>
      </c>
    </row>
    <row r="4133" spans="1:12" ht="22.5">
      <c r="A4133" s="263">
        <v>35</v>
      </c>
      <c r="B4133" s="125" t="str">
        <f>+VLOOKUP(A4133,'[1]LISTA FILTRADO'!$A$2:$B$620,2,FALSE)</f>
        <v>Ministerio De Economía Y Finanzas Públicas</v>
      </c>
      <c r="C4133" s="126">
        <v>42892</v>
      </c>
      <c r="D4133" s="126" t="s">
        <v>9057</v>
      </c>
      <c r="E4133" s="127" t="s">
        <v>3</v>
      </c>
      <c r="F4133" s="127">
        <v>1508088</v>
      </c>
      <c r="G4133" s="127"/>
      <c r="H4133" s="335" t="s">
        <v>9058</v>
      </c>
      <c r="I4133" s="128">
        <v>0</v>
      </c>
      <c r="J4133" s="128">
        <v>135</v>
      </c>
      <c r="K4133" s="129">
        <f t="shared" si="64"/>
        <v>135</v>
      </c>
      <c r="L4133" s="130" t="s">
        <v>1420</v>
      </c>
    </row>
    <row r="4134" spans="1:12" ht="33.75">
      <c r="A4134" s="263" t="s">
        <v>626</v>
      </c>
      <c r="B4134" s="125" t="str">
        <f>+VLOOKUP(A4134,'[1]LISTA FILTRADO'!$A$2:$B$620,2,FALSE)</f>
        <v>Dirección General De Programación Y Operaciones Del Tesoro</v>
      </c>
      <c r="C4134" s="126">
        <v>42892</v>
      </c>
      <c r="D4134" s="126" t="s">
        <v>9059</v>
      </c>
      <c r="E4134" s="127" t="s">
        <v>3</v>
      </c>
      <c r="F4134" s="127">
        <v>1508102</v>
      </c>
      <c r="G4134" s="127"/>
      <c r="H4134" s="335" t="s">
        <v>9060</v>
      </c>
      <c r="I4134" s="128">
        <v>0</v>
      </c>
      <c r="J4134" s="128">
        <v>30</v>
      </c>
      <c r="K4134" s="129">
        <f t="shared" si="64"/>
        <v>30</v>
      </c>
      <c r="L4134" s="130" t="s">
        <v>1420</v>
      </c>
    </row>
    <row r="4135" spans="1:12" ht="33.75">
      <c r="A4135" s="263" t="s">
        <v>626</v>
      </c>
      <c r="B4135" s="125" t="str">
        <f>+VLOOKUP(A4135,'[1]LISTA FILTRADO'!$A$2:$B$620,2,FALSE)</f>
        <v>Dirección General De Programación Y Operaciones Del Tesoro</v>
      </c>
      <c r="C4135" s="126">
        <v>42892</v>
      </c>
      <c r="D4135" s="126" t="s">
        <v>9061</v>
      </c>
      <c r="E4135" s="127" t="s">
        <v>3</v>
      </c>
      <c r="F4135" s="127">
        <v>1508103</v>
      </c>
      <c r="G4135" s="127"/>
      <c r="H4135" s="335" t="s">
        <v>9062</v>
      </c>
      <c r="I4135" s="128">
        <v>0</v>
      </c>
      <c r="J4135" s="128">
        <v>0.27</v>
      </c>
      <c r="K4135" s="129">
        <f t="shared" si="64"/>
        <v>0.27</v>
      </c>
      <c r="L4135" s="130" t="s">
        <v>1420</v>
      </c>
    </row>
    <row r="4136" spans="1:12" ht="33.75">
      <c r="A4136" s="263" t="s">
        <v>626</v>
      </c>
      <c r="B4136" s="125" t="str">
        <f>+VLOOKUP(A4136,'[1]LISTA FILTRADO'!$A$2:$B$620,2,FALSE)</f>
        <v>Dirección General De Programación Y Operaciones Del Tesoro</v>
      </c>
      <c r="C4136" s="126">
        <v>42892</v>
      </c>
      <c r="D4136" s="126" t="s">
        <v>9063</v>
      </c>
      <c r="E4136" s="127" t="s">
        <v>3</v>
      </c>
      <c r="F4136" s="127">
        <v>1508106</v>
      </c>
      <c r="G4136" s="127"/>
      <c r="H4136" s="335" t="s">
        <v>9064</v>
      </c>
      <c r="I4136" s="128">
        <v>0</v>
      </c>
      <c r="J4136" s="128">
        <v>1600</v>
      </c>
      <c r="K4136" s="129">
        <f t="shared" si="64"/>
        <v>1600</v>
      </c>
      <c r="L4136" s="130" t="s">
        <v>1420</v>
      </c>
    </row>
    <row r="4137" spans="1:12" ht="33.75">
      <c r="A4137" s="263" t="s">
        <v>626</v>
      </c>
      <c r="B4137" s="125" t="str">
        <f>+VLOOKUP(A4137,'[1]LISTA FILTRADO'!$A$2:$B$620,2,FALSE)</f>
        <v>Dirección General De Programación Y Operaciones Del Tesoro</v>
      </c>
      <c r="C4137" s="126">
        <v>42892</v>
      </c>
      <c r="D4137" s="126" t="s">
        <v>9065</v>
      </c>
      <c r="E4137" s="127" t="s">
        <v>3</v>
      </c>
      <c r="F4137" s="127">
        <v>1508108</v>
      </c>
      <c r="G4137" s="127"/>
      <c r="H4137" s="335" t="s">
        <v>7039</v>
      </c>
      <c r="I4137" s="128">
        <v>0</v>
      </c>
      <c r="J4137" s="128">
        <v>48</v>
      </c>
      <c r="K4137" s="129">
        <f t="shared" si="64"/>
        <v>48</v>
      </c>
      <c r="L4137" s="130" t="s">
        <v>1420</v>
      </c>
    </row>
    <row r="4138" spans="1:12" ht="33.75">
      <c r="A4138" s="263" t="s">
        <v>626</v>
      </c>
      <c r="B4138" s="125" t="str">
        <f>+VLOOKUP(A4138,'[1]LISTA FILTRADO'!$A$2:$B$620,2,FALSE)</f>
        <v>Dirección General De Programación Y Operaciones Del Tesoro</v>
      </c>
      <c r="C4138" s="126">
        <v>42892</v>
      </c>
      <c r="D4138" s="126" t="s">
        <v>9066</v>
      </c>
      <c r="E4138" s="127" t="s">
        <v>3</v>
      </c>
      <c r="F4138" s="127">
        <v>1508119</v>
      </c>
      <c r="G4138" s="127"/>
      <c r="H4138" s="335" t="s">
        <v>9067</v>
      </c>
      <c r="I4138" s="128">
        <v>0</v>
      </c>
      <c r="J4138" s="128">
        <v>1726</v>
      </c>
      <c r="K4138" s="129">
        <f t="shared" si="64"/>
        <v>1726</v>
      </c>
      <c r="L4138" s="130" t="s">
        <v>1420</v>
      </c>
    </row>
    <row r="4139" spans="1:12" ht="33.75">
      <c r="A4139" s="263">
        <v>46</v>
      </c>
      <c r="B4139" s="125" t="str">
        <f>+VLOOKUP(A4139,'[1]LISTA FILTRADO'!$A$2:$B$620,2,FALSE)</f>
        <v>Ministerio De Salud</v>
      </c>
      <c r="C4139" s="126">
        <v>42892</v>
      </c>
      <c r="D4139" s="126" t="s">
        <v>9068</v>
      </c>
      <c r="E4139" s="127" t="s">
        <v>3</v>
      </c>
      <c r="F4139" s="127">
        <v>1508133</v>
      </c>
      <c r="G4139" s="127"/>
      <c r="H4139" s="335" t="s">
        <v>9069</v>
      </c>
      <c r="I4139" s="128">
        <v>0</v>
      </c>
      <c r="J4139" s="128">
        <v>240</v>
      </c>
      <c r="K4139" s="129">
        <f t="shared" si="64"/>
        <v>240</v>
      </c>
      <c r="L4139" s="130" t="s">
        <v>1420</v>
      </c>
    </row>
    <row r="4140" spans="1:12" ht="45">
      <c r="A4140" s="263">
        <v>587</v>
      </c>
      <c r="B4140" s="125" t="str">
        <f>+VLOOKUP(A4140,'[1]LISTA FILTRADO'!$A$2:$B$620,2,FALSE)</f>
        <v>Empresa Estratégica Boliviana De Construcción Y Conservación De Infraestructura Civil</v>
      </c>
      <c r="C4140" s="126">
        <v>42892</v>
      </c>
      <c r="D4140" s="126" t="s">
        <v>9070</v>
      </c>
      <c r="E4140" s="127" t="s">
        <v>3</v>
      </c>
      <c r="F4140" s="127">
        <v>1508144</v>
      </c>
      <c r="G4140" s="127"/>
      <c r="H4140" s="335" t="s">
        <v>9071</v>
      </c>
      <c r="I4140" s="128">
        <v>0</v>
      </c>
      <c r="J4140" s="128">
        <v>360.47</v>
      </c>
      <c r="K4140" s="129">
        <f t="shared" si="64"/>
        <v>360.47</v>
      </c>
      <c r="L4140" s="130" t="s">
        <v>1420</v>
      </c>
    </row>
    <row r="4141" spans="1:12" ht="33.75">
      <c r="A4141" s="263" t="s">
        <v>626</v>
      </c>
      <c r="B4141" s="125" t="str">
        <f>+VLOOKUP(A4141,'[1]LISTA FILTRADO'!$A$2:$B$620,2,FALSE)</f>
        <v>Dirección General De Programación Y Operaciones Del Tesoro</v>
      </c>
      <c r="C4141" s="126">
        <v>42892</v>
      </c>
      <c r="D4141" s="126" t="s">
        <v>9072</v>
      </c>
      <c r="E4141" s="127" t="s">
        <v>3</v>
      </c>
      <c r="F4141" s="127">
        <v>1508147</v>
      </c>
      <c r="G4141" s="127"/>
      <c r="H4141" s="335" t="s">
        <v>9073</v>
      </c>
      <c r="I4141" s="128">
        <v>0</v>
      </c>
      <c r="J4141" s="128">
        <v>290.02</v>
      </c>
      <c r="K4141" s="129">
        <f t="shared" si="64"/>
        <v>290.02</v>
      </c>
      <c r="L4141" s="130" t="s">
        <v>1420</v>
      </c>
    </row>
    <row r="4142" spans="1:12" ht="33.75">
      <c r="A4142" s="263" t="s">
        <v>626</v>
      </c>
      <c r="B4142" s="125" t="str">
        <f>+VLOOKUP(A4142,'[1]LISTA FILTRADO'!$A$2:$B$620,2,FALSE)</f>
        <v>Dirección General De Programación Y Operaciones Del Tesoro</v>
      </c>
      <c r="C4142" s="126">
        <v>42892</v>
      </c>
      <c r="D4142" s="126" t="s">
        <v>9074</v>
      </c>
      <c r="E4142" s="127" t="s">
        <v>3</v>
      </c>
      <c r="F4142" s="127">
        <v>1508155</v>
      </c>
      <c r="G4142" s="127"/>
      <c r="H4142" s="335" t="s">
        <v>9075</v>
      </c>
      <c r="I4142" s="128">
        <v>0</v>
      </c>
      <c r="J4142" s="128">
        <v>6063.63</v>
      </c>
      <c r="K4142" s="129">
        <f t="shared" si="64"/>
        <v>6063.63</v>
      </c>
      <c r="L4142" s="130" t="s">
        <v>1420</v>
      </c>
    </row>
    <row r="4143" spans="1:12" ht="22.5">
      <c r="A4143" s="263">
        <v>46</v>
      </c>
      <c r="B4143" s="125" t="str">
        <f>+VLOOKUP(A4143,'[1]LISTA FILTRADO'!$A$2:$B$620,2,FALSE)</f>
        <v>Ministerio De Salud</v>
      </c>
      <c r="C4143" s="126">
        <v>42892</v>
      </c>
      <c r="D4143" s="126" t="s">
        <v>9076</v>
      </c>
      <c r="E4143" s="127" t="s">
        <v>3</v>
      </c>
      <c r="F4143" s="127">
        <v>1508172</v>
      </c>
      <c r="G4143" s="127"/>
      <c r="H4143" s="335" t="s">
        <v>9077</v>
      </c>
      <c r="I4143" s="128">
        <v>0</v>
      </c>
      <c r="J4143" s="128">
        <v>6771</v>
      </c>
      <c r="K4143" s="129">
        <f t="shared" si="64"/>
        <v>6771</v>
      </c>
      <c r="L4143" s="130" t="s">
        <v>1420</v>
      </c>
    </row>
    <row r="4144" spans="1:12" ht="33.75">
      <c r="A4144" s="263">
        <v>20</v>
      </c>
      <c r="B4144" s="125" t="str">
        <f>+VLOOKUP(A4144,'[1]LISTA FILTRADO'!$A$2:$B$620,2,FALSE)</f>
        <v>Ministerio De Defensa</v>
      </c>
      <c r="C4144" s="126">
        <v>42892</v>
      </c>
      <c r="D4144" s="126" t="s">
        <v>9078</v>
      </c>
      <c r="E4144" s="127" t="s">
        <v>3</v>
      </c>
      <c r="F4144" s="127">
        <v>1508179</v>
      </c>
      <c r="G4144" s="127"/>
      <c r="H4144" s="335" t="s">
        <v>9079</v>
      </c>
      <c r="I4144" s="128">
        <v>0</v>
      </c>
      <c r="J4144" s="128">
        <v>132.47999999999999</v>
      </c>
      <c r="K4144" s="129">
        <f t="shared" si="64"/>
        <v>132.47999999999999</v>
      </c>
      <c r="L4144" s="130" t="s">
        <v>1420</v>
      </c>
    </row>
    <row r="4145" spans="1:12" ht="33.75">
      <c r="A4145" s="263">
        <v>20</v>
      </c>
      <c r="B4145" s="125" t="str">
        <f>+VLOOKUP(A4145,'[1]LISTA FILTRADO'!$A$2:$B$620,2,FALSE)</f>
        <v>Ministerio De Defensa</v>
      </c>
      <c r="C4145" s="126">
        <v>42892</v>
      </c>
      <c r="D4145" s="126" t="s">
        <v>9080</v>
      </c>
      <c r="E4145" s="127" t="s">
        <v>3</v>
      </c>
      <c r="F4145" s="127">
        <v>1508180</v>
      </c>
      <c r="G4145" s="127"/>
      <c r="H4145" s="335" t="s">
        <v>9081</v>
      </c>
      <c r="I4145" s="128">
        <v>0</v>
      </c>
      <c r="J4145" s="128">
        <v>109.44</v>
      </c>
      <c r="K4145" s="129">
        <f t="shared" si="64"/>
        <v>109.44</v>
      </c>
      <c r="L4145" s="130" t="s">
        <v>1420</v>
      </c>
    </row>
    <row r="4146" spans="1:12" ht="33.75">
      <c r="A4146" s="263">
        <v>20</v>
      </c>
      <c r="B4146" s="125" t="str">
        <f>+VLOOKUP(A4146,'[1]LISTA FILTRADO'!$A$2:$B$620,2,FALSE)</f>
        <v>Ministerio De Defensa</v>
      </c>
      <c r="C4146" s="126">
        <v>42892</v>
      </c>
      <c r="D4146" s="126" t="s">
        <v>9082</v>
      </c>
      <c r="E4146" s="127" t="s">
        <v>3</v>
      </c>
      <c r="F4146" s="127">
        <v>1508181</v>
      </c>
      <c r="G4146" s="127"/>
      <c r="H4146" s="335" t="s">
        <v>9083</v>
      </c>
      <c r="I4146" s="128">
        <v>0</v>
      </c>
      <c r="J4146" s="128">
        <v>126.72</v>
      </c>
      <c r="K4146" s="129">
        <f t="shared" si="64"/>
        <v>126.72</v>
      </c>
      <c r="L4146" s="130" t="s">
        <v>1420</v>
      </c>
    </row>
    <row r="4147" spans="1:12" ht="33.75">
      <c r="A4147" s="263" t="s">
        <v>626</v>
      </c>
      <c r="B4147" s="125" t="str">
        <f>+VLOOKUP(A4147,'[1]LISTA FILTRADO'!$A$2:$B$620,2,FALSE)</f>
        <v>Dirección General De Programación Y Operaciones Del Tesoro</v>
      </c>
      <c r="C4147" s="126">
        <v>42892</v>
      </c>
      <c r="D4147" s="126" t="s">
        <v>9084</v>
      </c>
      <c r="E4147" s="127" t="s">
        <v>3</v>
      </c>
      <c r="F4147" s="127">
        <v>1508182</v>
      </c>
      <c r="G4147" s="127"/>
      <c r="H4147" s="335" t="s">
        <v>9085</v>
      </c>
      <c r="I4147" s="128">
        <v>0</v>
      </c>
      <c r="J4147" s="128">
        <v>1532.1</v>
      </c>
      <c r="K4147" s="129">
        <f t="shared" si="64"/>
        <v>1532.1</v>
      </c>
      <c r="L4147" s="130" t="s">
        <v>1420</v>
      </c>
    </row>
    <row r="4148" spans="1:12" ht="33.75">
      <c r="A4148" s="263">
        <v>20</v>
      </c>
      <c r="B4148" s="125" t="str">
        <f>+VLOOKUP(A4148,'[1]LISTA FILTRADO'!$A$2:$B$620,2,FALSE)</f>
        <v>Ministerio De Defensa</v>
      </c>
      <c r="C4148" s="126">
        <v>42892</v>
      </c>
      <c r="D4148" s="126" t="s">
        <v>9086</v>
      </c>
      <c r="E4148" s="127" t="s">
        <v>3</v>
      </c>
      <c r="F4148" s="127">
        <v>1508191</v>
      </c>
      <c r="G4148" s="127"/>
      <c r="H4148" s="335" t="s">
        <v>9087</v>
      </c>
      <c r="I4148" s="128">
        <v>0</v>
      </c>
      <c r="J4148" s="128">
        <v>3463.68</v>
      </c>
      <c r="K4148" s="129">
        <f t="shared" si="64"/>
        <v>3463.68</v>
      </c>
      <c r="L4148" s="130" t="s">
        <v>1420</v>
      </c>
    </row>
    <row r="4149" spans="1:12" ht="33.75">
      <c r="A4149" s="263">
        <v>20</v>
      </c>
      <c r="B4149" s="125" t="str">
        <f>+VLOOKUP(A4149,'[1]LISTA FILTRADO'!$A$2:$B$620,2,FALSE)</f>
        <v>Ministerio De Defensa</v>
      </c>
      <c r="C4149" s="126">
        <v>42892</v>
      </c>
      <c r="D4149" s="126" t="s">
        <v>9088</v>
      </c>
      <c r="E4149" s="127" t="s">
        <v>3</v>
      </c>
      <c r="F4149" s="127">
        <v>1508196</v>
      </c>
      <c r="G4149" s="127"/>
      <c r="H4149" s="335" t="s">
        <v>9089</v>
      </c>
      <c r="I4149" s="128">
        <v>0</v>
      </c>
      <c r="J4149" s="128">
        <v>19</v>
      </c>
      <c r="K4149" s="129">
        <f t="shared" si="64"/>
        <v>19</v>
      </c>
      <c r="L4149" s="130" t="s">
        <v>1420</v>
      </c>
    </row>
    <row r="4150" spans="1:12" ht="33.75">
      <c r="A4150" s="263">
        <v>20</v>
      </c>
      <c r="B4150" s="125" t="str">
        <f>+VLOOKUP(A4150,'[1]LISTA FILTRADO'!$A$2:$B$620,2,FALSE)</f>
        <v>Ministerio De Defensa</v>
      </c>
      <c r="C4150" s="126">
        <v>42892</v>
      </c>
      <c r="D4150" s="126" t="s">
        <v>9090</v>
      </c>
      <c r="E4150" s="127" t="s">
        <v>3</v>
      </c>
      <c r="F4150" s="127">
        <v>1508197</v>
      </c>
      <c r="G4150" s="127"/>
      <c r="H4150" s="335" t="s">
        <v>9091</v>
      </c>
      <c r="I4150" s="128">
        <v>0</v>
      </c>
      <c r="J4150" s="128">
        <v>5394.63</v>
      </c>
      <c r="K4150" s="129">
        <f t="shared" si="64"/>
        <v>5394.63</v>
      </c>
      <c r="L4150" s="130" t="s">
        <v>1420</v>
      </c>
    </row>
    <row r="4151" spans="1:12" ht="33.75">
      <c r="A4151" s="263" t="s">
        <v>626</v>
      </c>
      <c r="B4151" s="125" t="str">
        <f>+VLOOKUP(A4151,'[1]LISTA FILTRADO'!$A$2:$B$620,2,FALSE)</f>
        <v>Dirección General De Programación Y Operaciones Del Tesoro</v>
      </c>
      <c r="C4151" s="126">
        <v>42892</v>
      </c>
      <c r="D4151" s="126" t="s">
        <v>9092</v>
      </c>
      <c r="E4151" s="127" t="s">
        <v>3</v>
      </c>
      <c r="F4151" s="127">
        <v>1508199</v>
      </c>
      <c r="G4151" s="127"/>
      <c r="H4151" s="335" t="s">
        <v>9093</v>
      </c>
      <c r="I4151" s="128">
        <v>0</v>
      </c>
      <c r="J4151" s="128">
        <v>1719.26</v>
      </c>
      <c r="K4151" s="129">
        <f t="shared" si="64"/>
        <v>1719.26</v>
      </c>
      <c r="L4151" s="130" t="s">
        <v>1420</v>
      </c>
    </row>
    <row r="4152" spans="1:12" ht="22.5">
      <c r="A4152" s="263">
        <v>290</v>
      </c>
      <c r="B4152" s="125" t="str">
        <f>+VLOOKUP(A4152,'[1]LISTA FILTRADO'!$A$2:$B$620,2,FALSE)</f>
        <v>Servicio De Impuestos Nacionales</v>
      </c>
      <c r="C4152" s="126">
        <v>42892</v>
      </c>
      <c r="D4152" s="126" t="s">
        <v>9094</v>
      </c>
      <c r="E4152" s="127" t="s">
        <v>3</v>
      </c>
      <c r="F4152" s="127">
        <v>1508200</v>
      </c>
      <c r="G4152" s="127"/>
      <c r="H4152" s="335" t="s">
        <v>9095</v>
      </c>
      <c r="I4152" s="128">
        <v>0</v>
      </c>
      <c r="J4152" s="128">
        <v>361</v>
      </c>
      <c r="K4152" s="129">
        <f t="shared" si="64"/>
        <v>361</v>
      </c>
      <c r="L4152" s="130" t="s">
        <v>1420</v>
      </c>
    </row>
    <row r="4153" spans="1:12" ht="22.5">
      <c r="A4153" s="263">
        <v>20</v>
      </c>
      <c r="B4153" s="125" t="str">
        <f>+VLOOKUP(A4153,'[1]LISTA FILTRADO'!$A$2:$B$620,2,FALSE)</f>
        <v>Ministerio De Defensa</v>
      </c>
      <c r="C4153" s="126">
        <v>42892</v>
      </c>
      <c r="D4153" s="126" t="s">
        <v>9096</v>
      </c>
      <c r="E4153" s="127" t="s">
        <v>3</v>
      </c>
      <c r="F4153" s="127">
        <v>1508207</v>
      </c>
      <c r="G4153" s="127"/>
      <c r="H4153" s="335" t="s">
        <v>9097</v>
      </c>
      <c r="I4153" s="128">
        <v>0</v>
      </c>
      <c r="J4153" s="128">
        <v>246.76</v>
      </c>
      <c r="K4153" s="129">
        <f t="shared" si="64"/>
        <v>246.76</v>
      </c>
      <c r="L4153" s="130" t="s">
        <v>1420</v>
      </c>
    </row>
    <row r="4154" spans="1:12" ht="22.5">
      <c r="A4154" s="263">
        <v>20</v>
      </c>
      <c r="B4154" s="125" t="str">
        <f>+VLOOKUP(A4154,'[1]LISTA FILTRADO'!$A$2:$B$620,2,FALSE)</f>
        <v>Ministerio De Defensa</v>
      </c>
      <c r="C4154" s="126">
        <v>42892</v>
      </c>
      <c r="D4154" s="126" t="s">
        <v>9098</v>
      </c>
      <c r="E4154" s="127" t="s">
        <v>3</v>
      </c>
      <c r="F4154" s="127">
        <v>1508209</v>
      </c>
      <c r="G4154" s="127"/>
      <c r="H4154" s="335" t="s">
        <v>9099</v>
      </c>
      <c r="I4154" s="128">
        <v>0</v>
      </c>
      <c r="J4154" s="128">
        <v>232.5</v>
      </c>
      <c r="K4154" s="129">
        <f t="shared" si="64"/>
        <v>232.5</v>
      </c>
      <c r="L4154" s="130" t="s">
        <v>1420</v>
      </c>
    </row>
    <row r="4155" spans="1:12" ht="33.75">
      <c r="A4155" s="263" t="s">
        <v>626</v>
      </c>
      <c r="B4155" s="125" t="str">
        <f>+VLOOKUP(A4155,'[1]LISTA FILTRADO'!$A$2:$B$620,2,FALSE)</f>
        <v>Dirección General De Programación Y Operaciones Del Tesoro</v>
      </c>
      <c r="C4155" s="126">
        <v>42892</v>
      </c>
      <c r="D4155" s="126" t="s">
        <v>9100</v>
      </c>
      <c r="E4155" s="127" t="s">
        <v>3</v>
      </c>
      <c r="F4155" s="127">
        <v>1508222</v>
      </c>
      <c r="G4155" s="127"/>
      <c r="H4155" s="335" t="s">
        <v>9101</v>
      </c>
      <c r="I4155" s="128">
        <v>0</v>
      </c>
      <c r="J4155" s="128">
        <v>656</v>
      </c>
      <c r="K4155" s="129">
        <f t="shared" si="64"/>
        <v>656</v>
      </c>
      <c r="L4155" s="130" t="s">
        <v>1420</v>
      </c>
    </row>
    <row r="4156" spans="1:12" ht="33.75">
      <c r="A4156" s="263" t="s">
        <v>626</v>
      </c>
      <c r="B4156" s="125" t="str">
        <f>+VLOOKUP(A4156,'[1]LISTA FILTRADO'!$A$2:$B$620,2,FALSE)</f>
        <v>Dirección General De Programación Y Operaciones Del Tesoro</v>
      </c>
      <c r="C4156" s="126">
        <v>42892</v>
      </c>
      <c r="D4156" s="126" t="s">
        <v>9102</v>
      </c>
      <c r="E4156" s="127" t="s">
        <v>3</v>
      </c>
      <c r="F4156" s="127">
        <v>1508232</v>
      </c>
      <c r="G4156" s="127"/>
      <c r="H4156" s="335" t="s">
        <v>9103</v>
      </c>
      <c r="I4156" s="128">
        <v>0</v>
      </c>
      <c r="J4156" s="128">
        <v>4750</v>
      </c>
      <c r="K4156" s="129">
        <f t="shared" si="64"/>
        <v>4750</v>
      </c>
      <c r="L4156" s="130" t="s">
        <v>1420</v>
      </c>
    </row>
    <row r="4157" spans="1:12" ht="33.75">
      <c r="A4157" s="263" t="s">
        <v>626</v>
      </c>
      <c r="B4157" s="125" t="str">
        <f>+VLOOKUP(A4157,'[1]LISTA FILTRADO'!$A$2:$B$620,2,FALSE)</f>
        <v>Dirección General De Programación Y Operaciones Del Tesoro</v>
      </c>
      <c r="C4157" s="126">
        <v>42892</v>
      </c>
      <c r="D4157" s="126" t="s">
        <v>9104</v>
      </c>
      <c r="E4157" s="127" t="s">
        <v>3</v>
      </c>
      <c r="F4157" s="127">
        <v>1508233</v>
      </c>
      <c r="G4157" s="127"/>
      <c r="H4157" s="335" t="s">
        <v>3131</v>
      </c>
      <c r="I4157" s="128">
        <v>0</v>
      </c>
      <c r="J4157" s="128">
        <v>1018</v>
      </c>
      <c r="K4157" s="129">
        <f t="shared" si="64"/>
        <v>1018</v>
      </c>
      <c r="L4157" s="130" t="s">
        <v>1420</v>
      </c>
    </row>
    <row r="4158" spans="1:12" ht="33.75">
      <c r="A4158" s="263">
        <v>20</v>
      </c>
      <c r="B4158" s="125" t="str">
        <f>+VLOOKUP(A4158,'[1]LISTA FILTRADO'!$A$2:$B$620,2,FALSE)</f>
        <v>Ministerio De Defensa</v>
      </c>
      <c r="C4158" s="126">
        <v>42892</v>
      </c>
      <c r="D4158" s="126" t="s">
        <v>9105</v>
      </c>
      <c r="E4158" s="127" t="s">
        <v>3</v>
      </c>
      <c r="F4158" s="127">
        <v>1508244</v>
      </c>
      <c r="G4158" s="127"/>
      <c r="H4158" s="335" t="s">
        <v>9106</v>
      </c>
      <c r="I4158" s="128">
        <v>0</v>
      </c>
      <c r="J4158" s="128">
        <v>49</v>
      </c>
      <c r="K4158" s="129">
        <f t="shared" si="64"/>
        <v>49</v>
      </c>
      <c r="L4158" s="130" t="s">
        <v>1420</v>
      </c>
    </row>
    <row r="4159" spans="1:12" ht="33.75">
      <c r="A4159" s="263">
        <v>20</v>
      </c>
      <c r="B4159" s="125" t="str">
        <f>+VLOOKUP(A4159,'[1]LISTA FILTRADO'!$A$2:$B$620,2,FALSE)</f>
        <v>Ministerio De Defensa</v>
      </c>
      <c r="C4159" s="126">
        <v>42892</v>
      </c>
      <c r="D4159" s="126" t="s">
        <v>9107</v>
      </c>
      <c r="E4159" s="127" t="s">
        <v>3</v>
      </c>
      <c r="F4159" s="127">
        <v>1508245</v>
      </c>
      <c r="G4159" s="127"/>
      <c r="H4159" s="335" t="s">
        <v>9108</v>
      </c>
      <c r="I4159" s="128">
        <v>0</v>
      </c>
      <c r="J4159" s="128">
        <v>17</v>
      </c>
      <c r="K4159" s="129">
        <f t="shared" si="64"/>
        <v>17</v>
      </c>
      <c r="L4159" s="130" t="s">
        <v>1420</v>
      </c>
    </row>
    <row r="4160" spans="1:12" ht="33.75">
      <c r="A4160" s="263" t="s">
        <v>626</v>
      </c>
      <c r="B4160" s="125" t="str">
        <f>+VLOOKUP(A4160,'[1]LISTA FILTRADO'!$A$2:$B$620,2,FALSE)</f>
        <v>Dirección General De Programación Y Operaciones Del Tesoro</v>
      </c>
      <c r="C4160" s="126">
        <v>42892</v>
      </c>
      <c r="D4160" s="126" t="s">
        <v>9109</v>
      </c>
      <c r="E4160" s="127" t="s">
        <v>3</v>
      </c>
      <c r="F4160" s="127">
        <v>1508285</v>
      </c>
      <c r="G4160" s="127"/>
      <c r="H4160" s="335" t="s">
        <v>9110</v>
      </c>
      <c r="I4160" s="128">
        <v>0</v>
      </c>
      <c r="J4160" s="128">
        <v>609.73</v>
      </c>
      <c r="K4160" s="129">
        <f t="shared" si="64"/>
        <v>609.73</v>
      </c>
      <c r="L4160" s="130" t="s">
        <v>1420</v>
      </c>
    </row>
    <row r="4161" spans="1:12" ht="22.5">
      <c r="A4161" s="263">
        <v>20</v>
      </c>
      <c r="B4161" s="125" t="str">
        <f>+VLOOKUP(A4161,'[1]LISTA FILTRADO'!$A$2:$B$620,2,FALSE)</f>
        <v>Ministerio De Defensa</v>
      </c>
      <c r="C4161" s="126">
        <v>42892</v>
      </c>
      <c r="D4161" s="126" t="s">
        <v>9111</v>
      </c>
      <c r="E4161" s="127" t="s">
        <v>3</v>
      </c>
      <c r="F4161" s="127">
        <v>1508288</v>
      </c>
      <c r="G4161" s="127"/>
      <c r="H4161" s="335" t="s">
        <v>9112</v>
      </c>
      <c r="I4161" s="128">
        <v>0</v>
      </c>
      <c r="J4161" s="128">
        <v>19</v>
      </c>
      <c r="K4161" s="129">
        <f t="shared" si="64"/>
        <v>19</v>
      </c>
      <c r="L4161" s="130" t="s">
        <v>1420</v>
      </c>
    </row>
    <row r="4162" spans="1:12" ht="22.5">
      <c r="A4162" s="263">
        <v>20</v>
      </c>
      <c r="B4162" s="125" t="str">
        <f>+VLOOKUP(A4162,'[1]LISTA FILTRADO'!$A$2:$B$620,2,FALSE)</f>
        <v>Ministerio De Defensa</v>
      </c>
      <c r="C4162" s="126">
        <v>42892</v>
      </c>
      <c r="D4162" s="126" t="s">
        <v>9113</v>
      </c>
      <c r="E4162" s="127" t="s">
        <v>3</v>
      </c>
      <c r="F4162" s="127">
        <v>1508289</v>
      </c>
      <c r="G4162" s="127"/>
      <c r="H4162" s="335" t="s">
        <v>9114</v>
      </c>
      <c r="I4162" s="128">
        <v>0</v>
      </c>
      <c r="J4162" s="128">
        <v>169.2</v>
      </c>
      <c r="K4162" s="129">
        <f t="shared" si="64"/>
        <v>169.2</v>
      </c>
      <c r="L4162" s="130" t="s">
        <v>1420</v>
      </c>
    </row>
    <row r="4163" spans="1:12" ht="33.75">
      <c r="A4163" s="263" t="s">
        <v>626</v>
      </c>
      <c r="B4163" s="125" t="str">
        <f>+VLOOKUP(A4163,'[1]LISTA FILTRADO'!$A$2:$B$620,2,FALSE)</f>
        <v>Dirección General De Programación Y Operaciones Del Tesoro</v>
      </c>
      <c r="C4163" s="126">
        <v>42892</v>
      </c>
      <c r="D4163" s="126" t="s">
        <v>9115</v>
      </c>
      <c r="E4163" s="127" t="s">
        <v>3</v>
      </c>
      <c r="F4163" s="127">
        <v>1508294</v>
      </c>
      <c r="G4163" s="127"/>
      <c r="H4163" s="335" t="s">
        <v>9116</v>
      </c>
      <c r="I4163" s="128">
        <v>0</v>
      </c>
      <c r="J4163" s="128">
        <v>78</v>
      </c>
      <c r="K4163" s="129">
        <f t="shared" si="64"/>
        <v>78</v>
      </c>
      <c r="L4163" s="130" t="s">
        <v>1420</v>
      </c>
    </row>
    <row r="4164" spans="1:12" ht="22.5">
      <c r="A4164" s="263">
        <v>41</v>
      </c>
      <c r="B4164" s="125" t="str">
        <f>+VLOOKUP(A4164,'[1]LISTA FILTRADO'!$A$2:$B$620,2,FALSE)</f>
        <v>Ministerio De Desarrollo Productivo Y Economía Plural</v>
      </c>
      <c r="C4164" s="126">
        <v>42892</v>
      </c>
      <c r="D4164" s="126" t="s">
        <v>9117</v>
      </c>
      <c r="E4164" s="127" t="s">
        <v>3</v>
      </c>
      <c r="F4164" s="127">
        <v>1508322</v>
      </c>
      <c r="G4164" s="127"/>
      <c r="H4164" s="335" t="s">
        <v>1791</v>
      </c>
      <c r="I4164" s="128">
        <v>0</v>
      </c>
      <c r="J4164" s="128">
        <v>1822.5</v>
      </c>
      <c r="K4164" s="129">
        <f t="shared" si="64"/>
        <v>1822.5</v>
      </c>
      <c r="L4164" s="130" t="s">
        <v>1420</v>
      </c>
    </row>
    <row r="4165" spans="1:12" ht="33.75">
      <c r="A4165" s="263">
        <v>20</v>
      </c>
      <c r="B4165" s="125" t="str">
        <f>+VLOOKUP(A4165,'[1]LISTA FILTRADO'!$A$2:$B$620,2,FALSE)</f>
        <v>Ministerio De Defensa</v>
      </c>
      <c r="C4165" s="126">
        <v>42893</v>
      </c>
      <c r="D4165" s="126" t="s">
        <v>9118</v>
      </c>
      <c r="E4165" s="127" t="s">
        <v>3</v>
      </c>
      <c r="F4165" s="127">
        <v>1508449</v>
      </c>
      <c r="G4165" s="127"/>
      <c r="H4165" s="335" t="s">
        <v>9119</v>
      </c>
      <c r="I4165" s="128">
        <v>0</v>
      </c>
      <c r="J4165" s="128">
        <v>139486</v>
      </c>
      <c r="K4165" s="129">
        <f t="shared" si="64"/>
        <v>139486</v>
      </c>
      <c r="L4165" s="130" t="s">
        <v>1420</v>
      </c>
    </row>
    <row r="4166" spans="1:12" ht="33.75">
      <c r="A4166" s="263">
        <v>20</v>
      </c>
      <c r="B4166" s="125" t="str">
        <f>+VLOOKUP(A4166,'[1]LISTA FILTRADO'!$A$2:$B$620,2,FALSE)</f>
        <v>Ministerio De Defensa</v>
      </c>
      <c r="C4166" s="126">
        <v>42893</v>
      </c>
      <c r="D4166" s="126" t="s">
        <v>9120</v>
      </c>
      <c r="E4166" s="127" t="s">
        <v>3</v>
      </c>
      <c r="F4166" s="127">
        <v>1508450</v>
      </c>
      <c r="G4166" s="127"/>
      <c r="H4166" s="335" t="s">
        <v>9121</v>
      </c>
      <c r="I4166" s="128">
        <v>0</v>
      </c>
      <c r="J4166" s="128">
        <v>671990.09</v>
      </c>
      <c r="K4166" s="129">
        <f t="shared" si="64"/>
        <v>671990.09</v>
      </c>
      <c r="L4166" s="130" t="s">
        <v>1420</v>
      </c>
    </row>
    <row r="4167" spans="1:12" ht="22.5">
      <c r="A4167" s="263">
        <v>212</v>
      </c>
      <c r="B4167" s="125" t="str">
        <f>+VLOOKUP(A4167,'[1]LISTA FILTRADO'!$A$2:$B$620,2,FALSE)</f>
        <v>Instituto Nacional De Reforma Agraria</v>
      </c>
      <c r="C4167" s="126">
        <v>42893</v>
      </c>
      <c r="D4167" s="126" t="s">
        <v>9122</v>
      </c>
      <c r="E4167" s="127" t="s">
        <v>3</v>
      </c>
      <c r="F4167" s="127">
        <v>1508457</v>
      </c>
      <c r="G4167" s="127"/>
      <c r="H4167" s="335" t="s">
        <v>9123</v>
      </c>
      <c r="I4167" s="128">
        <v>0</v>
      </c>
      <c r="J4167" s="128">
        <v>24</v>
      </c>
      <c r="K4167" s="129">
        <f t="shared" si="64"/>
        <v>24</v>
      </c>
      <c r="L4167" s="130" t="s">
        <v>1420</v>
      </c>
    </row>
    <row r="4168" spans="1:12" ht="22.5">
      <c r="A4168" s="263">
        <v>342</v>
      </c>
      <c r="B4168" s="125" t="str">
        <f>+VLOOKUP(A4168,'[1]LISTA FILTRADO'!$A$2:$B$620,2,FALSE)</f>
        <v>Agencia Estatal De Vivienda</v>
      </c>
      <c r="C4168" s="126">
        <v>42893</v>
      </c>
      <c r="D4168" s="126" t="s">
        <v>9124</v>
      </c>
      <c r="E4168" s="127" t="s">
        <v>3</v>
      </c>
      <c r="F4168" s="127">
        <v>1508470</v>
      </c>
      <c r="G4168" s="127"/>
      <c r="H4168" s="335" t="s">
        <v>9125</v>
      </c>
      <c r="I4168" s="128">
        <v>0</v>
      </c>
      <c r="J4168" s="128">
        <v>4425</v>
      </c>
      <c r="K4168" s="129">
        <f t="shared" si="64"/>
        <v>4425</v>
      </c>
      <c r="L4168" s="130" t="s">
        <v>1420</v>
      </c>
    </row>
    <row r="4169" spans="1:12" ht="22.5">
      <c r="A4169" s="263">
        <v>15</v>
      </c>
      <c r="B4169" s="125" t="str">
        <f>+VLOOKUP(A4169,'[1]LISTA FILTRADO'!$A$2:$B$620,2,FALSE)</f>
        <v>Ministerio De Gobierno</v>
      </c>
      <c r="C4169" s="126">
        <v>42893</v>
      </c>
      <c r="D4169" s="126" t="s">
        <v>9126</v>
      </c>
      <c r="E4169" s="127" t="s">
        <v>3</v>
      </c>
      <c r="F4169" s="127">
        <v>1508471</v>
      </c>
      <c r="G4169" s="127"/>
      <c r="H4169" s="335" t="s">
        <v>9127</v>
      </c>
      <c r="I4169" s="128">
        <v>0</v>
      </c>
      <c r="J4169" s="128">
        <v>8000</v>
      </c>
      <c r="K4169" s="129">
        <f t="shared" ref="K4169:K4232" si="65">+I4169+J4169</f>
        <v>8000</v>
      </c>
      <c r="L4169" s="130" t="s">
        <v>1420</v>
      </c>
    </row>
    <row r="4170" spans="1:12" ht="33.75">
      <c r="A4170" s="263">
        <v>680</v>
      </c>
      <c r="B4170" s="125" t="str">
        <f>+VLOOKUP(A4170,'[1]LISTA FILTRADO'!$A$2:$B$620,2,FALSE)</f>
        <v>Contraloria General Del Estado</v>
      </c>
      <c r="C4170" s="126">
        <v>42893</v>
      </c>
      <c r="D4170" s="126" t="s">
        <v>9128</v>
      </c>
      <c r="E4170" s="127" t="s">
        <v>3</v>
      </c>
      <c r="F4170" s="127">
        <v>1508474</v>
      </c>
      <c r="G4170" s="127"/>
      <c r="H4170" s="335" t="s">
        <v>9129</v>
      </c>
      <c r="I4170" s="128">
        <v>0</v>
      </c>
      <c r="J4170" s="128">
        <v>1094.5</v>
      </c>
      <c r="K4170" s="129">
        <f t="shared" si="65"/>
        <v>1094.5</v>
      </c>
      <c r="L4170" s="130" t="s">
        <v>1420</v>
      </c>
    </row>
    <row r="4171" spans="1:12" ht="22.5">
      <c r="A4171" s="263">
        <v>283</v>
      </c>
      <c r="B4171" s="125" t="str">
        <f>+VLOOKUP(A4171,'[1]LISTA FILTRADO'!$A$2:$B$620,2,FALSE)</f>
        <v>Aduana Nacional</v>
      </c>
      <c r="C4171" s="126">
        <v>42893</v>
      </c>
      <c r="D4171" s="126" t="s">
        <v>9130</v>
      </c>
      <c r="E4171" s="127" t="s">
        <v>3</v>
      </c>
      <c r="F4171" s="127">
        <v>1508503</v>
      </c>
      <c r="G4171" s="127"/>
      <c r="H4171" s="335" t="s">
        <v>9131</v>
      </c>
      <c r="I4171" s="128">
        <v>0</v>
      </c>
      <c r="J4171" s="219">
        <v>7</v>
      </c>
      <c r="K4171" s="129">
        <f t="shared" si="65"/>
        <v>7</v>
      </c>
      <c r="L4171" s="130" t="s">
        <v>4099</v>
      </c>
    </row>
    <row r="4172" spans="1:12" ht="22.5">
      <c r="A4172" s="263">
        <v>283</v>
      </c>
      <c r="B4172" s="125" t="str">
        <f>+VLOOKUP(A4172,'[1]LISTA FILTRADO'!$A$2:$B$620,2,FALSE)</f>
        <v>Aduana Nacional</v>
      </c>
      <c r="C4172" s="126">
        <v>42893</v>
      </c>
      <c r="D4172" s="126" t="s">
        <v>9132</v>
      </c>
      <c r="E4172" s="127" t="s">
        <v>3</v>
      </c>
      <c r="F4172" s="127">
        <v>1508506</v>
      </c>
      <c r="G4172" s="127"/>
      <c r="H4172" s="335" t="s">
        <v>9133</v>
      </c>
      <c r="I4172" s="128">
        <v>0</v>
      </c>
      <c r="J4172" s="128">
        <v>6900</v>
      </c>
      <c r="K4172" s="129">
        <f t="shared" si="65"/>
        <v>6900</v>
      </c>
      <c r="L4172" s="130" t="s">
        <v>1420</v>
      </c>
    </row>
    <row r="4173" spans="1:12" ht="22.5">
      <c r="A4173" s="263">
        <v>132</v>
      </c>
      <c r="B4173" s="125" t="str">
        <f>+VLOOKUP(A4173,'[1]LISTA FILTRADO'!$A$2:$B$620,2,FALSE)</f>
        <v>Servicio De Desarrollo De Las Empresas Púb. Productivas</v>
      </c>
      <c r="C4173" s="126">
        <v>42893</v>
      </c>
      <c r="D4173" s="126" t="s">
        <v>9134</v>
      </c>
      <c r="E4173" s="127" t="s">
        <v>3</v>
      </c>
      <c r="F4173" s="127">
        <v>1508442</v>
      </c>
      <c r="G4173" s="127"/>
      <c r="H4173" s="335" t="s">
        <v>9135</v>
      </c>
      <c r="I4173" s="128">
        <v>0</v>
      </c>
      <c r="J4173" s="128">
        <v>0.05</v>
      </c>
      <c r="K4173" s="129">
        <f t="shared" si="65"/>
        <v>0.05</v>
      </c>
      <c r="L4173" s="130" t="s">
        <v>1420</v>
      </c>
    </row>
    <row r="4174" spans="1:12" ht="33.75">
      <c r="A4174" s="263" t="s">
        <v>626</v>
      </c>
      <c r="B4174" s="125" t="str">
        <f>+VLOOKUP(A4174,'[1]LISTA FILTRADO'!$A$2:$B$620,2,FALSE)</f>
        <v>Dirección General De Programación Y Operaciones Del Tesoro</v>
      </c>
      <c r="C4174" s="126">
        <v>42893</v>
      </c>
      <c r="D4174" s="126" t="s">
        <v>9136</v>
      </c>
      <c r="E4174" s="127" t="s">
        <v>3</v>
      </c>
      <c r="F4174" s="127">
        <v>1508519</v>
      </c>
      <c r="G4174" s="127"/>
      <c r="H4174" s="335" t="s">
        <v>9137</v>
      </c>
      <c r="I4174" s="128">
        <v>0</v>
      </c>
      <c r="J4174" s="128">
        <v>50</v>
      </c>
      <c r="K4174" s="129">
        <f t="shared" si="65"/>
        <v>50</v>
      </c>
      <c r="L4174" s="130" t="s">
        <v>1420</v>
      </c>
    </row>
    <row r="4175" spans="1:12" ht="33.75">
      <c r="A4175" s="263" t="s">
        <v>626</v>
      </c>
      <c r="B4175" s="125" t="str">
        <f>+VLOOKUP(A4175,'[1]LISTA FILTRADO'!$A$2:$B$620,2,FALSE)</f>
        <v>Dirección General De Programación Y Operaciones Del Tesoro</v>
      </c>
      <c r="C4175" s="126">
        <v>42893</v>
      </c>
      <c r="D4175" s="126" t="s">
        <v>9138</v>
      </c>
      <c r="E4175" s="127" t="s">
        <v>3</v>
      </c>
      <c r="F4175" s="127">
        <v>1508522</v>
      </c>
      <c r="G4175" s="127"/>
      <c r="H4175" s="335" t="s">
        <v>9139</v>
      </c>
      <c r="I4175" s="128">
        <v>0</v>
      </c>
      <c r="J4175" s="128">
        <v>50</v>
      </c>
      <c r="K4175" s="129">
        <f t="shared" si="65"/>
        <v>50</v>
      </c>
      <c r="L4175" s="130" t="s">
        <v>1420</v>
      </c>
    </row>
    <row r="4176" spans="1:12" ht="33.75">
      <c r="A4176" s="263" t="s">
        <v>626</v>
      </c>
      <c r="B4176" s="125" t="str">
        <f>+VLOOKUP(A4176,'[1]LISTA FILTRADO'!$A$2:$B$620,2,FALSE)</f>
        <v>Dirección General De Programación Y Operaciones Del Tesoro</v>
      </c>
      <c r="C4176" s="126">
        <v>42893</v>
      </c>
      <c r="D4176" s="126" t="s">
        <v>9140</v>
      </c>
      <c r="E4176" s="127" t="s">
        <v>3</v>
      </c>
      <c r="F4176" s="127">
        <v>1508529</v>
      </c>
      <c r="G4176" s="127"/>
      <c r="H4176" s="335" t="s">
        <v>9141</v>
      </c>
      <c r="I4176" s="128">
        <v>0</v>
      </c>
      <c r="J4176" s="128">
        <v>48.23</v>
      </c>
      <c r="K4176" s="129">
        <f t="shared" si="65"/>
        <v>48.23</v>
      </c>
      <c r="L4176" s="130" t="s">
        <v>1420</v>
      </c>
    </row>
    <row r="4177" spans="1:12" ht="22.5">
      <c r="A4177" s="263">
        <v>20</v>
      </c>
      <c r="B4177" s="125" t="str">
        <f>+VLOOKUP(A4177,'[1]LISTA FILTRADO'!$A$2:$B$620,2,FALSE)</f>
        <v>Ministerio De Defensa</v>
      </c>
      <c r="C4177" s="126">
        <v>42893</v>
      </c>
      <c r="D4177" s="126" t="s">
        <v>9142</v>
      </c>
      <c r="E4177" s="127" t="s">
        <v>3</v>
      </c>
      <c r="F4177" s="127">
        <v>1508532</v>
      </c>
      <c r="G4177" s="127"/>
      <c r="H4177" s="335" t="s">
        <v>9143</v>
      </c>
      <c r="I4177" s="128">
        <v>0</v>
      </c>
      <c r="J4177" s="128">
        <v>720.78</v>
      </c>
      <c r="K4177" s="129">
        <f t="shared" si="65"/>
        <v>720.78</v>
      </c>
      <c r="L4177" s="130" t="s">
        <v>1420</v>
      </c>
    </row>
    <row r="4178" spans="1:12" ht="22.5">
      <c r="A4178" s="263">
        <v>20</v>
      </c>
      <c r="B4178" s="125" t="str">
        <f>+VLOOKUP(A4178,'[1]LISTA FILTRADO'!$A$2:$B$620,2,FALSE)</f>
        <v>Ministerio De Defensa</v>
      </c>
      <c r="C4178" s="126">
        <v>42893</v>
      </c>
      <c r="D4178" s="126" t="s">
        <v>9144</v>
      </c>
      <c r="E4178" s="127" t="s">
        <v>3</v>
      </c>
      <c r="F4178" s="127">
        <v>1508534</v>
      </c>
      <c r="G4178" s="127"/>
      <c r="H4178" s="335" t="s">
        <v>9145</v>
      </c>
      <c r="I4178" s="128">
        <v>0</v>
      </c>
      <c r="J4178" s="128">
        <v>952.75</v>
      </c>
      <c r="K4178" s="129">
        <f t="shared" si="65"/>
        <v>952.75</v>
      </c>
      <c r="L4178" s="130" t="s">
        <v>1420</v>
      </c>
    </row>
    <row r="4179" spans="1:12" ht="33.75">
      <c r="A4179" s="263" t="s">
        <v>626</v>
      </c>
      <c r="B4179" s="125" t="str">
        <f>+VLOOKUP(A4179,'[1]LISTA FILTRADO'!$A$2:$B$620,2,FALSE)</f>
        <v>Dirección General De Programación Y Operaciones Del Tesoro</v>
      </c>
      <c r="C4179" s="126">
        <v>42893</v>
      </c>
      <c r="D4179" s="126" t="s">
        <v>9146</v>
      </c>
      <c r="E4179" s="127" t="s">
        <v>3</v>
      </c>
      <c r="F4179" s="127">
        <v>1508570</v>
      </c>
      <c r="G4179" s="127"/>
      <c r="H4179" s="335" t="s">
        <v>7116</v>
      </c>
      <c r="I4179" s="128">
        <v>0</v>
      </c>
      <c r="J4179" s="128">
        <v>1968.57</v>
      </c>
      <c r="K4179" s="129">
        <f t="shared" si="65"/>
        <v>1968.57</v>
      </c>
      <c r="L4179" s="130" t="s">
        <v>1420</v>
      </c>
    </row>
    <row r="4180" spans="1:12" ht="33.75">
      <c r="A4180" s="263" t="s">
        <v>626</v>
      </c>
      <c r="B4180" s="125" t="str">
        <f>+VLOOKUP(A4180,'[1]LISTA FILTRADO'!$A$2:$B$620,2,FALSE)</f>
        <v>Dirección General De Programación Y Operaciones Del Tesoro</v>
      </c>
      <c r="C4180" s="126">
        <v>42893</v>
      </c>
      <c r="D4180" s="126" t="s">
        <v>9147</v>
      </c>
      <c r="E4180" s="127" t="s">
        <v>3</v>
      </c>
      <c r="F4180" s="127">
        <v>1508577</v>
      </c>
      <c r="G4180" s="127"/>
      <c r="H4180" s="335" t="s">
        <v>1349</v>
      </c>
      <c r="I4180" s="128">
        <v>0</v>
      </c>
      <c r="J4180" s="128">
        <v>1500</v>
      </c>
      <c r="K4180" s="129">
        <f t="shared" si="65"/>
        <v>1500</v>
      </c>
      <c r="L4180" s="130" t="s">
        <v>1420</v>
      </c>
    </row>
    <row r="4181" spans="1:12" ht="22.5">
      <c r="A4181" s="263">
        <v>526</v>
      </c>
      <c r="B4181" s="125" t="str">
        <f>+VLOOKUP(A4181,'[1]LISTA FILTRADO'!$A$2:$B$620,2,FALSE)</f>
        <v>Bolivia Tv</v>
      </c>
      <c r="C4181" s="126">
        <v>42893</v>
      </c>
      <c r="D4181" s="126" t="s">
        <v>9148</v>
      </c>
      <c r="E4181" s="127" t="s">
        <v>3</v>
      </c>
      <c r="F4181" s="127">
        <v>1508591</v>
      </c>
      <c r="G4181" s="127"/>
      <c r="H4181" s="335" t="s">
        <v>9149</v>
      </c>
      <c r="I4181" s="128">
        <v>0</v>
      </c>
      <c r="J4181" s="128">
        <v>70</v>
      </c>
      <c r="K4181" s="129">
        <f t="shared" si="65"/>
        <v>70</v>
      </c>
      <c r="L4181" s="130" t="s">
        <v>1420</v>
      </c>
    </row>
    <row r="4182" spans="1:12" ht="22.5">
      <c r="A4182" s="263">
        <v>526</v>
      </c>
      <c r="B4182" s="125" t="str">
        <f>+VLOOKUP(A4182,'[1]LISTA FILTRADO'!$A$2:$B$620,2,FALSE)</f>
        <v>Bolivia Tv</v>
      </c>
      <c r="C4182" s="126">
        <v>42893</v>
      </c>
      <c r="D4182" s="126" t="s">
        <v>9150</v>
      </c>
      <c r="E4182" s="127" t="s">
        <v>3</v>
      </c>
      <c r="F4182" s="127">
        <v>1508592</v>
      </c>
      <c r="G4182" s="127"/>
      <c r="H4182" s="335" t="s">
        <v>9151</v>
      </c>
      <c r="I4182" s="128">
        <v>0</v>
      </c>
      <c r="J4182" s="128">
        <v>70</v>
      </c>
      <c r="K4182" s="129">
        <f t="shared" si="65"/>
        <v>70</v>
      </c>
      <c r="L4182" s="130" t="s">
        <v>1420</v>
      </c>
    </row>
    <row r="4183" spans="1:12" ht="22.5">
      <c r="A4183" s="263">
        <v>526</v>
      </c>
      <c r="B4183" s="125" t="str">
        <f>+VLOOKUP(A4183,'[1]LISTA FILTRADO'!$A$2:$B$620,2,FALSE)</f>
        <v>Bolivia Tv</v>
      </c>
      <c r="C4183" s="126">
        <v>42893</v>
      </c>
      <c r="D4183" s="126" t="s">
        <v>9152</v>
      </c>
      <c r="E4183" s="127" t="s">
        <v>3</v>
      </c>
      <c r="F4183" s="127">
        <v>1508594</v>
      </c>
      <c r="G4183" s="127"/>
      <c r="H4183" s="335" t="s">
        <v>9153</v>
      </c>
      <c r="I4183" s="128">
        <v>0</v>
      </c>
      <c r="J4183" s="128">
        <v>20</v>
      </c>
      <c r="K4183" s="129">
        <f t="shared" si="65"/>
        <v>20</v>
      </c>
      <c r="L4183" s="130" t="s">
        <v>1420</v>
      </c>
    </row>
    <row r="4184" spans="1:12" ht="22.5">
      <c r="A4184" s="263">
        <v>130</v>
      </c>
      <c r="B4184" s="125" t="str">
        <f>+VLOOKUP(A4184,'[1]LISTA FILTRADO'!$A$2:$B$620,2,FALSE)</f>
        <v>Fondo De Financiamiento Para La Minería</v>
      </c>
      <c r="C4184" s="126">
        <v>42893</v>
      </c>
      <c r="D4184" s="126" t="s">
        <v>9154</v>
      </c>
      <c r="E4184" s="127" t="s">
        <v>3</v>
      </c>
      <c r="F4184" s="127">
        <v>1508598</v>
      </c>
      <c r="G4184" s="127"/>
      <c r="H4184" s="335" t="s">
        <v>9155</v>
      </c>
      <c r="I4184" s="128">
        <v>0</v>
      </c>
      <c r="J4184" s="128">
        <v>44</v>
      </c>
      <c r="K4184" s="129">
        <f t="shared" si="65"/>
        <v>44</v>
      </c>
      <c r="L4184" s="130" t="s">
        <v>1420</v>
      </c>
    </row>
    <row r="4185" spans="1:12" ht="22.5">
      <c r="A4185" s="263">
        <v>130</v>
      </c>
      <c r="B4185" s="125" t="str">
        <f>+VLOOKUP(A4185,'[1]LISTA FILTRADO'!$A$2:$B$620,2,FALSE)</f>
        <v>Fondo De Financiamiento Para La Minería</v>
      </c>
      <c r="C4185" s="126">
        <v>42893</v>
      </c>
      <c r="D4185" s="126" t="s">
        <v>9156</v>
      </c>
      <c r="E4185" s="127" t="s">
        <v>3</v>
      </c>
      <c r="F4185" s="127">
        <v>1508600</v>
      </c>
      <c r="G4185" s="127"/>
      <c r="H4185" s="335" t="s">
        <v>9157</v>
      </c>
      <c r="I4185" s="128">
        <v>0</v>
      </c>
      <c r="J4185" s="128">
        <v>310</v>
      </c>
      <c r="K4185" s="129">
        <f t="shared" si="65"/>
        <v>310</v>
      </c>
      <c r="L4185" s="130" t="s">
        <v>1420</v>
      </c>
    </row>
    <row r="4186" spans="1:12" ht="33.75">
      <c r="A4186" s="263" t="s">
        <v>626</v>
      </c>
      <c r="B4186" s="125" t="str">
        <f>+VLOOKUP(A4186,'[1]LISTA FILTRADO'!$A$2:$B$620,2,FALSE)</f>
        <v>Dirección General De Programación Y Operaciones Del Tesoro</v>
      </c>
      <c r="C4186" s="126">
        <v>42893</v>
      </c>
      <c r="D4186" s="126" t="s">
        <v>9158</v>
      </c>
      <c r="E4186" s="127" t="s">
        <v>3</v>
      </c>
      <c r="F4186" s="127">
        <v>1508610</v>
      </c>
      <c r="G4186" s="127"/>
      <c r="H4186" s="335" t="s">
        <v>9159</v>
      </c>
      <c r="I4186" s="128">
        <v>0</v>
      </c>
      <c r="J4186" s="128">
        <v>38140.269999999997</v>
      </c>
      <c r="K4186" s="129">
        <f t="shared" si="65"/>
        <v>38140.269999999997</v>
      </c>
      <c r="L4186" s="130" t="s">
        <v>1420</v>
      </c>
    </row>
    <row r="4187" spans="1:12" ht="33.75">
      <c r="A4187" s="263" t="s">
        <v>626</v>
      </c>
      <c r="B4187" s="125" t="str">
        <f>+VLOOKUP(A4187,'[1]LISTA FILTRADO'!$A$2:$B$620,2,FALSE)</f>
        <v>Dirección General De Programación Y Operaciones Del Tesoro</v>
      </c>
      <c r="C4187" s="126">
        <v>42893</v>
      </c>
      <c r="D4187" s="126" t="s">
        <v>9160</v>
      </c>
      <c r="E4187" s="127" t="s">
        <v>3</v>
      </c>
      <c r="F4187" s="127">
        <v>1508623</v>
      </c>
      <c r="G4187" s="127"/>
      <c r="H4187" s="335" t="s">
        <v>9161</v>
      </c>
      <c r="I4187" s="128">
        <v>0</v>
      </c>
      <c r="J4187" s="128">
        <v>104</v>
      </c>
      <c r="K4187" s="129">
        <f t="shared" si="65"/>
        <v>104</v>
      </c>
      <c r="L4187" s="130" t="s">
        <v>1420</v>
      </c>
    </row>
    <row r="4188" spans="1:12" ht="33.75">
      <c r="A4188" s="263">
        <v>591</v>
      </c>
      <c r="B4188" s="125" t="str">
        <f>+VLOOKUP(A4188,'[1]LISTA FILTRADO'!$A$2:$B$620,2,FALSE)</f>
        <v>Empresa Estatal De Transporte Por Cable Mi Teleférico</v>
      </c>
      <c r="C4188" s="126">
        <v>42893</v>
      </c>
      <c r="D4188" s="126" t="s">
        <v>9162</v>
      </c>
      <c r="E4188" s="127" t="s">
        <v>3</v>
      </c>
      <c r="F4188" s="127">
        <v>1508633</v>
      </c>
      <c r="G4188" s="127"/>
      <c r="H4188" s="335" t="s">
        <v>9163</v>
      </c>
      <c r="I4188" s="128">
        <v>0</v>
      </c>
      <c r="J4188" s="128">
        <v>53</v>
      </c>
      <c r="K4188" s="129">
        <f t="shared" si="65"/>
        <v>53</v>
      </c>
      <c r="L4188" s="130" t="s">
        <v>1420</v>
      </c>
    </row>
    <row r="4189" spans="1:12" ht="33.75">
      <c r="A4189" s="263">
        <v>591</v>
      </c>
      <c r="B4189" s="125" t="str">
        <f>+VLOOKUP(A4189,'[1]LISTA FILTRADO'!$A$2:$B$620,2,FALSE)</f>
        <v>Empresa Estatal De Transporte Por Cable Mi Teleférico</v>
      </c>
      <c r="C4189" s="126">
        <v>42893</v>
      </c>
      <c r="D4189" s="126" t="s">
        <v>9164</v>
      </c>
      <c r="E4189" s="127" t="s">
        <v>3</v>
      </c>
      <c r="F4189" s="127">
        <v>1508636</v>
      </c>
      <c r="G4189" s="127"/>
      <c r="H4189" s="335" t="s">
        <v>9165</v>
      </c>
      <c r="I4189" s="128">
        <v>0</v>
      </c>
      <c r="J4189" s="128">
        <v>38</v>
      </c>
      <c r="K4189" s="129">
        <f t="shared" si="65"/>
        <v>38</v>
      </c>
      <c r="L4189" s="130" t="s">
        <v>1420</v>
      </c>
    </row>
    <row r="4190" spans="1:12" ht="22.5">
      <c r="A4190" s="263">
        <v>70</v>
      </c>
      <c r="B4190" s="125" t="str">
        <f>+VLOOKUP(A4190,'[1]LISTA FILTRADO'!$A$2:$B$620,2,FALSE)</f>
        <v>Ministerio De Trabajo, Empleo Y Previsión Social</v>
      </c>
      <c r="C4190" s="126">
        <v>42893</v>
      </c>
      <c r="D4190" s="126" t="s">
        <v>9166</v>
      </c>
      <c r="E4190" s="127" t="s">
        <v>3</v>
      </c>
      <c r="F4190" s="127">
        <v>1508639</v>
      </c>
      <c r="G4190" s="127"/>
      <c r="H4190" s="335" t="s">
        <v>9167</v>
      </c>
      <c r="I4190" s="128">
        <v>0</v>
      </c>
      <c r="J4190" s="128">
        <v>390</v>
      </c>
      <c r="K4190" s="129">
        <f t="shared" si="65"/>
        <v>390</v>
      </c>
      <c r="L4190" s="130" t="s">
        <v>1420</v>
      </c>
    </row>
    <row r="4191" spans="1:12" ht="33.75">
      <c r="A4191" s="263">
        <v>591</v>
      </c>
      <c r="B4191" s="125" t="str">
        <f>+VLOOKUP(A4191,'[1]LISTA FILTRADO'!$A$2:$B$620,2,FALSE)</f>
        <v>Empresa Estatal De Transporte Por Cable Mi Teleférico</v>
      </c>
      <c r="C4191" s="126">
        <v>42893</v>
      </c>
      <c r="D4191" s="126" t="s">
        <v>9168</v>
      </c>
      <c r="E4191" s="127" t="s">
        <v>3</v>
      </c>
      <c r="F4191" s="127">
        <v>1508655</v>
      </c>
      <c r="G4191" s="127"/>
      <c r="H4191" s="335" t="s">
        <v>9169</v>
      </c>
      <c r="I4191" s="128">
        <v>0</v>
      </c>
      <c r="J4191" s="128">
        <v>53</v>
      </c>
      <c r="K4191" s="129">
        <f t="shared" si="65"/>
        <v>53</v>
      </c>
      <c r="L4191" s="130" t="s">
        <v>1420</v>
      </c>
    </row>
    <row r="4192" spans="1:12" ht="33.75">
      <c r="A4192" s="263">
        <v>591</v>
      </c>
      <c r="B4192" s="125" t="str">
        <f>+VLOOKUP(A4192,'[1]LISTA FILTRADO'!$A$2:$B$620,2,FALSE)</f>
        <v>Empresa Estatal De Transporte Por Cable Mi Teleférico</v>
      </c>
      <c r="C4192" s="126">
        <v>42893</v>
      </c>
      <c r="D4192" s="126" t="s">
        <v>9170</v>
      </c>
      <c r="E4192" s="127" t="s">
        <v>3</v>
      </c>
      <c r="F4192" s="127">
        <v>1508659</v>
      </c>
      <c r="G4192" s="127"/>
      <c r="H4192" s="335" t="s">
        <v>9171</v>
      </c>
      <c r="I4192" s="128">
        <v>0</v>
      </c>
      <c r="J4192" s="128">
        <v>38</v>
      </c>
      <c r="K4192" s="129">
        <f t="shared" si="65"/>
        <v>38</v>
      </c>
      <c r="L4192" s="130" t="s">
        <v>1420</v>
      </c>
    </row>
    <row r="4193" spans="1:12" ht="33.75">
      <c r="A4193" s="263">
        <v>591</v>
      </c>
      <c r="B4193" s="125" t="str">
        <f>+VLOOKUP(A4193,'[1]LISTA FILTRADO'!$A$2:$B$620,2,FALSE)</f>
        <v>Empresa Estatal De Transporte Por Cable Mi Teleférico</v>
      </c>
      <c r="C4193" s="126">
        <v>42893</v>
      </c>
      <c r="D4193" s="126" t="s">
        <v>9172</v>
      </c>
      <c r="E4193" s="127" t="s">
        <v>3</v>
      </c>
      <c r="F4193" s="127">
        <v>1508660</v>
      </c>
      <c r="G4193" s="127"/>
      <c r="H4193" s="335" t="s">
        <v>9173</v>
      </c>
      <c r="I4193" s="128">
        <v>0</v>
      </c>
      <c r="J4193" s="128">
        <v>38</v>
      </c>
      <c r="K4193" s="129">
        <f t="shared" si="65"/>
        <v>38</v>
      </c>
      <c r="L4193" s="130" t="s">
        <v>1420</v>
      </c>
    </row>
    <row r="4194" spans="1:12" ht="33.75">
      <c r="A4194" s="263">
        <v>591</v>
      </c>
      <c r="B4194" s="125" t="str">
        <f>+VLOOKUP(A4194,'[1]LISTA FILTRADO'!$A$2:$B$620,2,FALSE)</f>
        <v>Empresa Estatal De Transporte Por Cable Mi Teleférico</v>
      </c>
      <c r="C4194" s="126">
        <v>42893</v>
      </c>
      <c r="D4194" s="126" t="s">
        <v>9174</v>
      </c>
      <c r="E4194" s="127" t="s">
        <v>3</v>
      </c>
      <c r="F4194" s="127">
        <v>1508661</v>
      </c>
      <c r="G4194" s="127"/>
      <c r="H4194" s="335" t="s">
        <v>9175</v>
      </c>
      <c r="I4194" s="128">
        <v>0</v>
      </c>
      <c r="J4194" s="128">
        <v>53</v>
      </c>
      <c r="K4194" s="129">
        <f t="shared" si="65"/>
        <v>53</v>
      </c>
      <c r="L4194" s="130" t="s">
        <v>1420</v>
      </c>
    </row>
    <row r="4195" spans="1:12" ht="33.75">
      <c r="A4195" s="263">
        <v>46</v>
      </c>
      <c r="B4195" s="125" t="str">
        <f>+VLOOKUP(A4195,'[1]LISTA FILTRADO'!$A$2:$B$620,2,FALSE)</f>
        <v>Ministerio De Salud</v>
      </c>
      <c r="C4195" s="126">
        <v>42894</v>
      </c>
      <c r="D4195" s="126" t="s">
        <v>9176</v>
      </c>
      <c r="E4195" s="127" t="s">
        <v>3</v>
      </c>
      <c r="F4195" s="127">
        <v>1508901</v>
      </c>
      <c r="G4195" s="127"/>
      <c r="H4195" s="335" t="s">
        <v>9177</v>
      </c>
      <c r="I4195" s="128">
        <v>0</v>
      </c>
      <c r="J4195" s="128">
        <v>2358.84</v>
      </c>
      <c r="K4195" s="129">
        <f t="shared" si="65"/>
        <v>2358.84</v>
      </c>
      <c r="L4195" s="130" t="s">
        <v>1420</v>
      </c>
    </row>
    <row r="4196" spans="1:12" ht="22.5">
      <c r="A4196" s="263">
        <v>526</v>
      </c>
      <c r="B4196" s="125" t="str">
        <f>+VLOOKUP(A4196,'[1]LISTA FILTRADO'!$A$2:$B$620,2,FALSE)</f>
        <v>Bolivia Tv</v>
      </c>
      <c r="C4196" s="126">
        <v>42894</v>
      </c>
      <c r="D4196" s="126" t="s">
        <v>9178</v>
      </c>
      <c r="E4196" s="127" t="s">
        <v>3</v>
      </c>
      <c r="F4196" s="127">
        <v>1508805</v>
      </c>
      <c r="G4196" s="127"/>
      <c r="H4196" s="335" t="s">
        <v>9179</v>
      </c>
      <c r="I4196" s="128">
        <v>0</v>
      </c>
      <c r="J4196" s="128">
        <v>14.99</v>
      </c>
      <c r="K4196" s="129">
        <f t="shared" si="65"/>
        <v>14.99</v>
      </c>
      <c r="L4196" s="130" t="s">
        <v>1420</v>
      </c>
    </row>
    <row r="4197" spans="1:12" ht="33.75">
      <c r="A4197" s="263">
        <v>41</v>
      </c>
      <c r="B4197" s="125" t="str">
        <f>+VLOOKUP(A4197,'[1]LISTA FILTRADO'!$A$2:$B$620,2,FALSE)</f>
        <v>Ministerio De Desarrollo Productivo Y Economía Plural</v>
      </c>
      <c r="C4197" s="126">
        <v>42894</v>
      </c>
      <c r="D4197" s="126" t="s">
        <v>9180</v>
      </c>
      <c r="E4197" s="127" t="s">
        <v>3</v>
      </c>
      <c r="F4197" s="127">
        <v>1508818</v>
      </c>
      <c r="G4197" s="127"/>
      <c r="H4197" s="335" t="s">
        <v>9181</v>
      </c>
      <c r="I4197" s="128">
        <v>0</v>
      </c>
      <c r="J4197" s="128">
        <v>500</v>
      </c>
      <c r="K4197" s="129">
        <f t="shared" si="65"/>
        <v>500</v>
      </c>
      <c r="L4197" s="130" t="s">
        <v>1420</v>
      </c>
    </row>
    <row r="4198" spans="1:12" ht="33.75">
      <c r="A4198" s="263" t="s">
        <v>626</v>
      </c>
      <c r="B4198" s="125" t="str">
        <f>+VLOOKUP(A4198,'[1]LISTA FILTRADO'!$A$2:$B$620,2,FALSE)</f>
        <v>Dirección General De Programación Y Operaciones Del Tesoro</v>
      </c>
      <c r="C4198" s="126">
        <v>42894</v>
      </c>
      <c r="D4198" s="126" t="s">
        <v>9182</v>
      </c>
      <c r="E4198" s="127" t="s">
        <v>3</v>
      </c>
      <c r="F4198" s="127">
        <v>1508849</v>
      </c>
      <c r="G4198" s="127"/>
      <c r="H4198" s="335" t="s">
        <v>9183</v>
      </c>
      <c r="I4198" s="128">
        <v>0</v>
      </c>
      <c r="J4198" s="128">
        <v>217</v>
      </c>
      <c r="K4198" s="129">
        <f t="shared" si="65"/>
        <v>217</v>
      </c>
      <c r="L4198" s="130" t="s">
        <v>1420</v>
      </c>
    </row>
    <row r="4199" spans="1:12" ht="33.75">
      <c r="A4199" s="263" t="s">
        <v>626</v>
      </c>
      <c r="B4199" s="125" t="str">
        <f>+VLOOKUP(A4199,'[1]LISTA FILTRADO'!$A$2:$B$620,2,FALSE)</f>
        <v>Dirección General De Programación Y Operaciones Del Tesoro</v>
      </c>
      <c r="C4199" s="126">
        <v>42894</v>
      </c>
      <c r="D4199" s="126" t="s">
        <v>9184</v>
      </c>
      <c r="E4199" s="127" t="s">
        <v>3</v>
      </c>
      <c r="F4199" s="127">
        <v>1508850</v>
      </c>
      <c r="G4199" s="127"/>
      <c r="H4199" s="335" t="s">
        <v>9185</v>
      </c>
      <c r="I4199" s="128">
        <v>0</v>
      </c>
      <c r="J4199" s="128">
        <v>144.69</v>
      </c>
      <c r="K4199" s="129">
        <f t="shared" si="65"/>
        <v>144.69</v>
      </c>
      <c r="L4199" s="130" t="s">
        <v>1420</v>
      </c>
    </row>
    <row r="4200" spans="1:12" ht="33.75">
      <c r="A4200" s="263" t="s">
        <v>626</v>
      </c>
      <c r="B4200" s="125" t="str">
        <f>+VLOOKUP(A4200,'[1]LISTA FILTRADO'!$A$2:$B$620,2,FALSE)</f>
        <v>Dirección General De Programación Y Operaciones Del Tesoro</v>
      </c>
      <c r="C4200" s="126">
        <v>42894</v>
      </c>
      <c r="D4200" s="126" t="s">
        <v>9186</v>
      </c>
      <c r="E4200" s="127" t="s">
        <v>3</v>
      </c>
      <c r="F4200" s="127">
        <v>1508851</v>
      </c>
      <c r="G4200" s="127"/>
      <c r="H4200" s="335" t="s">
        <v>9187</v>
      </c>
      <c r="I4200" s="128">
        <v>0</v>
      </c>
      <c r="J4200" s="128">
        <v>96.46</v>
      </c>
      <c r="K4200" s="129">
        <f t="shared" si="65"/>
        <v>96.46</v>
      </c>
      <c r="L4200" s="130" t="s">
        <v>1420</v>
      </c>
    </row>
    <row r="4201" spans="1:12" ht="33.75">
      <c r="A4201" s="263" t="s">
        <v>626</v>
      </c>
      <c r="B4201" s="125" t="str">
        <f>+VLOOKUP(A4201,'[1]LISTA FILTRADO'!$A$2:$B$620,2,FALSE)</f>
        <v>Dirección General De Programación Y Operaciones Del Tesoro</v>
      </c>
      <c r="C4201" s="126">
        <v>42894</v>
      </c>
      <c r="D4201" s="126" t="s">
        <v>9188</v>
      </c>
      <c r="E4201" s="127" t="s">
        <v>3</v>
      </c>
      <c r="F4201" s="127">
        <v>1508852</v>
      </c>
      <c r="G4201" s="127"/>
      <c r="H4201" s="335" t="s">
        <v>9189</v>
      </c>
      <c r="I4201" s="128">
        <v>0</v>
      </c>
      <c r="J4201" s="128">
        <v>96.46</v>
      </c>
      <c r="K4201" s="129">
        <f t="shared" si="65"/>
        <v>96.46</v>
      </c>
      <c r="L4201" s="130" t="s">
        <v>1420</v>
      </c>
    </row>
    <row r="4202" spans="1:12" ht="33.75">
      <c r="A4202" s="263">
        <v>591</v>
      </c>
      <c r="B4202" s="125" t="str">
        <f>+VLOOKUP(A4202,'[1]LISTA FILTRADO'!$A$2:$B$620,2,FALSE)</f>
        <v>Empresa Estatal De Transporte Por Cable Mi Teleférico</v>
      </c>
      <c r="C4202" s="126">
        <v>42894</v>
      </c>
      <c r="D4202" s="126" t="s">
        <v>9190</v>
      </c>
      <c r="E4202" s="127" t="s">
        <v>3</v>
      </c>
      <c r="F4202" s="127">
        <v>1508913</v>
      </c>
      <c r="G4202" s="127"/>
      <c r="H4202" s="335" t="s">
        <v>9191</v>
      </c>
      <c r="I4202" s="128">
        <v>0</v>
      </c>
      <c r="J4202" s="128">
        <v>45</v>
      </c>
      <c r="K4202" s="129">
        <f t="shared" si="65"/>
        <v>45</v>
      </c>
      <c r="L4202" s="130" t="s">
        <v>1420</v>
      </c>
    </row>
    <row r="4203" spans="1:12" ht="33.75">
      <c r="A4203" s="263">
        <v>591</v>
      </c>
      <c r="B4203" s="125" t="str">
        <f>+VLOOKUP(A4203,'[1]LISTA FILTRADO'!$A$2:$B$620,2,FALSE)</f>
        <v>Empresa Estatal De Transporte Por Cable Mi Teleférico</v>
      </c>
      <c r="C4203" s="126">
        <v>42894</v>
      </c>
      <c r="D4203" s="126" t="s">
        <v>9192</v>
      </c>
      <c r="E4203" s="127" t="s">
        <v>3</v>
      </c>
      <c r="F4203" s="127">
        <v>1508915</v>
      </c>
      <c r="G4203" s="127"/>
      <c r="H4203" s="335" t="s">
        <v>9191</v>
      </c>
      <c r="I4203" s="128">
        <v>0</v>
      </c>
      <c r="J4203" s="128">
        <v>43</v>
      </c>
      <c r="K4203" s="129">
        <f t="shared" si="65"/>
        <v>43</v>
      </c>
      <c r="L4203" s="130" t="s">
        <v>1420</v>
      </c>
    </row>
    <row r="4204" spans="1:12" ht="33.75">
      <c r="A4204" s="263" t="s">
        <v>626</v>
      </c>
      <c r="B4204" s="125" t="str">
        <f>+VLOOKUP(A4204,'[1]LISTA FILTRADO'!$A$2:$B$620,2,FALSE)</f>
        <v>Dirección General De Programación Y Operaciones Del Tesoro</v>
      </c>
      <c r="C4204" s="126">
        <v>42894</v>
      </c>
      <c r="D4204" s="126" t="s">
        <v>9193</v>
      </c>
      <c r="E4204" s="127" t="s">
        <v>3</v>
      </c>
      <c r="F4204" s="127">
        <v>1508925</v>
      </c>
      <c r="G4204" s="127"/>
      <c r="H4204" s="335" t="s">
        <v>9194</v>
      </c>
      <c r="I4204" s="128">
        <v>0</v>
      </c>
      <c r="J4204" s="128">
        <v>72.5</v>
      </c>
      <c r="K4204" s="129">
        <f t="shared" si="65"/>
        <v>72.5</v>
      </c>
      <c r="L4204" s="130" t="s">
        <v>1420</v>
      </c>
    </row>
    <row r="4205" spans="1:12" ht="22.5">
      <c r="A4205" s="263">
        <v>283</v>
      </c>
      <c r="B4205" s="125" t="str">
        <f>+VLOOKUP(A4205,'[1]LISTA FILTRADO'!$A$2:$B$620,2,FALSE)</f>
        <v>Aduana Nacional</v>
      </c>
      <c r="C4205" s="126">
        <v>42894</v>
      </c>
      <c r="D4205" s="126" t="s">
        <v>9195</v>
      </c>
      <c r="E4205" s="127" t="s">
        <v>3</v>
      </c>
      <c r="F4205" s="127">
        <v>1508928</v>
      </c>
      <c r="G4205" s="127"/>
      <c r="H4205" s="335" t="s">
        <v>9196</v>
      </c>
      <c r="I4205" s="128">
        <v>0</v>
      </c>
      <c r="J4205" s="128">
        <v>401</v>
      </c>
      <c r="K4205" s="129">
        <f t="shared" si="65"/>
        <v>401</v>
      </c>
      <c r="L4205" s="130" t="s">
        <v>1420</v>
      </c>
    </row>
    <row r="4206" spans="1:12" ht="22.5">
      <c r="A4206" s="263">
        <v>574</v>
      </c>
      <c r="B4206" s="125" t="str">
        <f>+VLOOKUP(A4206,'[1]LISTA FILTRADO'!$A$2:$B$620,2,FALSE)</f>
        <v>Lácteos De Bolivia</v>
      </c>
      <c r="C4206" s="126">
        <v>42894</v>
      </c>
      <c r="D4206" s="126" t="s">
        <v>9197</v>
      </c>
      <c r="E4206" s="127" t="s">
        <v>3</v>
      </c>
      <c r="F4206" s="127">
        <v>1508929</v>
      </c>
      <c r="G4206" s="127"/>
      <c r="H4206" s="335" t="s">
        <v>5395</v>
      </c>
      <c r="I4206" s="128">
        <v>0</v>
      </c>
      <c r="J4206" s="128">
        <v>9100.02</v>
      </c>
      <c r="K4206" s="129">
        <f t="shared" si="65"/>
        <v>9100.02</v>
      </c>
      <c r="L4206" s="130" t="s">
        <v>1420</v>
      </c>
    </row>
    <row r="4207" spans="1:12" ht="33.75">
      <c r="A4207" s="263" t="s">
        <v>626</v>
      </c>
      <c r="B4207" s="125" t="str">
        <f>+VLOOKUP(A4207,'[1]LISTA FILTRADO'!$A$2:$B$620,2,FALSE)</f>
        <v>Dirección General De Programación Y Operaciones Del Tesoro</v>
      </c>
      <c r="C4207" s="126">
        <v>42894</v>
      </c>
      <c r="D4207" s="126" t="s">
        <v>9198</v>
      </c>
      <c r="E4207" s="127" t="s">
        <v>3</v>
      </c>
      <c r="F4207" s="127">
        <v>1508933</v>
      </c>
      <c r="G4207" s="127"/>
      <c r="H4207" s="335" t="s">
        <v>9199</v>
      </c>
      <c r="I4207" s="128">
        <v>0</v>
      </c>
      <c r="J4207" s="128">
        <v>125</v>
      </c>
      <c r="K4207" s="129">
        <f t="shared" si="65"/>
        <v>125</v>
      </c>
      <c r="L4207" s="130" t="s">
        <v>1420</v>
      </c>
    </row>
    <row r="4208" spans="1:12" ht="33.75">
      <c r="A4208" s="263">
        <v>594</v>
      </c>
      <c r="B4208" s="125" t="str">
        <f>+VLOOKUP(A4208,'[1]LISTA FILTRADO'!$A$2:$B$620,2,FALSE)</f>
        <v>Administración de Servicios Portuarios - Bolivia</v>
      </c>
      <c r="C4208" s="126">
        <v>42894</v>
      </c>
      <c r="D4208" s="126" t="s">
        <v>9200</v>
      </c>
      <c r="E4208" s="127" t="s">
        <v>3</v>
      </c>
      <c r="F4208" s="127">
        <v>1508942</v>
      </c>
      <c r="G4208" s="127"/>
      <c r="H4208" s="335" t="s">
        <v>9201</v>
      </c>
      <c r="I4208" s="128">
        <v>0</v>
      </c>
      <c r="J4208" s="128">
        <v>17972.39</v>
      </c>
      <c r="K4208" s="129">
        <f t="shared" si="65"/>
        <v>17972.39</v>
      </c>
      <c r="L4208" s="130" t="s">
        <v>1420</v>
      </c>
    </row>
    <row r="4209" spans="1:12" ht="22.5">
      <c r="A4209" s="263">
        <v>20</v>
      </c>
      <c r="B4209" s="125" t="str">
        <f>+VLOOKUP(A4209,'[1]LISTA FILTRADO'!$A$2:$B$620,2,FALSE)</f>
        <v>Ministerio De Defensa</v>
      </c>
      <c r="C4209" s="126">
        <v>42894</v>
      </c>
      <c r="D4209" s="126" t="s">
        <v>9202</v>
      </c>
      <c r="E4209" s="127" t="s">
        <v>3</v>
      </c>
      <c r="F4209" s="127">
        <v>1508946</v>
      </c>
      <c r="G4209" s="127"/>
      <c r="H4209" s="335" t="s">
        <v>9203</v>
      </c>
      <c r="I4209" s="128">
        <v>0</v>
      </c>
      <c r="J4209" s="128">
        <v>97</v>
      </c>
      <c r="K4209" s="129">
        <f t="shared" si="65"/>
        <v>97</v>
      </c>
      <c r="L4209" s="130" t="s">
        <v>1420</v>
      </c>
    </row>
    <row r="4210" spans="1:12" ht="22.5">
      <c r="A4210" s="263">
        <v>20</v>
      </c>
      <c r="B4210" s="125" t="str">
        <f>+VLOOKUP(A4210,'[1]LISTA FILTRADO'!$A$2:$B$620,2,FALSE)</f>
        <v>Ministerio De Defensa</v>
      </c>
      <c r="C4210" s="126">
        <v>42894</v>
      </c>
      <c r="D4210" s="126" t="s">
        <v>9204</v>
      </c>
      <c r="E4210" s="127" t="s">
        <v>3</v>
      </c>
      <c r="F4210" s="127">
        <v>1508948</v>
      </c>
      <c r="G4210" s="127"/>
      <c r="H4210" s="335" t="s">
        <v>9205</v>
      </c>
      <c r="I4210" s="128">
        <v>0</v>
      </c>
      <c r="J4210" s="128">
        <v>555.16999999999996</v>
      </c>
      <c r="K4210" s="129">
        <f t="shared" si="65"/>
        <v>555.16999999999996</v>
      </c>
      <c r="L4210" s="130" t="s">
        <v>1420</v>
      </c>
    </row>
    <row r="4211" spans="1:12" ht="22.5">
      <c r="A4211" s="263">
        <v>20</v>
      </c>
      <c r="B4211" s="125" t="str">
        <f>+VLOOKUP(A4211,'[1]LISTA FILTRADO'!$A$2:$B$620,2,FALSE)</f>
        <v>Ministerio De Defensa</v>
      </c>
      <c r="C4211" s="126">
        <v>42894</v>
      </c>
      <c r="D4211" s="126" t="s">
        <v>9206</v>
      </c>
      <c r="E4211" s="127" t="s">
        <v>3</v>
      </c>
      <c r="F4211" s="127">
        <v>1508949</v>
      </c>
      <c r="G4211" s="127"/>
      <c r="H4211" s="335" t="s">
        <v>9207</v>
      </c>
      <c r="I4211" s="128">
        <v>0</v>
      </c>
      <c r="J4211" s="128">
        <v>103</v>
      </c>
      <c r="K4211" s="129">
        <f t="shared" si="65"/>
        <v>103</v>
      </c>
      <c r="L4211" s="130" t="s">
        <v>1420</v>
      </c>
    </row>
    <row r="4212" spans="1:12" ht="22.5">
      <c r="A4212" s="263">
        <v>20</v>
      </c>
      <c r="B4212" s="125" t="str">
        <f>+VLOOKUP(A4212,'[1]LISTA FILTRADO'!$A$2:$B$620,2,FALSE)</f>
        <v>Ministerio De Defensa</v>
      </c>
      <c r="C4212" s="126">
        <v>42894</v>
      </c>
      <c r="D4212" s="126" t="s">
        <v>9208</v>
      </c>
      <c r="E4212" s="127" t="s">
        <v>3</v>
      </c>
      <c r="F4212" s="127">
        <v>1508950</v>
      </c>
      <c r="G4212" s="127"/>
      <c r="H4212" s="335" t="s">
        <v>9209</v>
      </c>
      <c r="I4212" s="128">
        <v>0</v>
      </c>
      <c r="J4212" s="128">
        <v>80</v>
      </c>
      <c r="K4212" s="129">
        <f t="shared" si="65"/>
        <v>80</v>
      </c>
      <c r="L4212" s="130" t="s">
        <v>1420</v>
      </c>
    </row>
    <row r="4213" spans="1:12" ht="22.5">
      <c r="A4213" s="263">
        <v>526</v>
      </c>
      <c r="B4213" s="125" t="str">
        <f>+VLOOKUP(A4213,'[1]LISTA FILTRADO'!$A$2:$B$620,2,FALSE)</f>
        <v>Bolivia Tv</v>
      </c>
      <c r="C4213" s="126">
        <v>42894</v>
      </c>
      <c r="D4213" s="126" t="s">
        <v>9210</v>
      </c>
      <c r="E4213" s="127" t="s">
        <v>3</v>
      </c>
      <c r="F4213" s="127">
        <v>1508960</v>
      </c>
      <c r="G4213" s="127"/>
      <c r="H4213" s="335" t="s">
        <v>9211</v>
      </c>
      <c r="I4213" s="128">
        <v>0</v>
      </c>
      <c r="J4213" s="128">
        <v>5.72</v>
      </c>
      <c r="K4213" s="129">
        <f t="shared" si="65"/>
        <v>5.72</v>
      </c>
      <c r="L4213" s="130" t="s">
        <v>1420</v>
      </c>
    </row>
    <row r="4214" spans="1:12" ht="22.5">
      <c r="A4214" s="263">
        <v>130</v>
      </c>
      <c r="B4214" s="125" t="str">
        <f>+VLOOKUP(A4214,'[1]LISTA FILTRADO'!$A$2:$B$620,2,FALSE)</f>
        <v>Fondo De Financiamiento Para La Minería</v>
      </c>
      <c r="C4214" s="126">
        <v>42894</v>
      </c>
      <c r="D4214" s="126" t="s">
        <v>9212</v>
      </c>
      <c r="E4214" s="127" t="s">
        <v>3</v>
      </c>
      <c r="F4214" s="127">
        <v>1508996</v>
      </c>
      <c r="G4214" s="127"/>
      <c r="H4214" s="335" t="s">
        <v>9213</v>
      </c>
      <c r="I4214" s="128">
        <v>0</v>
      </c>
      <c r="J4214" s="128">
        <v>9</v>
      </c>
      <c r="K4214" s="129">
        <f t="shared" si="65"/>
        <v>9</v>
      </c>
      <c r="L4214" s="130" t="s">
        <v>1420</v>
      </c>
    </row>
    <row r="4215" spans="1:12" ht="33.75">
      <c r="A4215" s="263" t="s">
        <v>626</v>
      </c>
      <c r="B4215" s="125" t="str">
        <f>+VLOOKUP(A4215,'[1]LISTA FILTRADO'!$A$2:$B$620,2,FALSE)</f>
        <v>Dirección General De Programación Y Operaciones Del Tesoro</v>
      </c>
      <c r="C4215" s="126">
        <v>42894</v>
      </c>
      <c r="D4215" s="126" t="s">
        <v>9214</v>
      </c>
      <c r="E4215" s="127" t="s">
        <v>3</v>
      </c>
      <c r="F4215" s="127">
        <v>1508998</v>
      </c>
      <c r="G4215" s="127"/>
      <c r="H4215" s="335" t="s">
        <v>9215</v>
      </c>
      <c r="I4215" s="128">
        <v>0</v>
      </c>
      <c r="J4215" s="128">
        <v>4458.2</v>
      </c>
      <c r="K4215" s="129">
        <f t="shared" si="65"/>
        <v>4458.2</v>
      </c>
      <c r="L4215" s="130" t="s">
        <v>1420</v>
      </c>
    </row>
    <row r="4216" spans="1:12" ht="22.5">
      <c r="A4216" s="263">
        <v>291</v>
      </c>
      <c r="B4216" s="125" t="str">
        <f>+VLOOKUP(A4216,'[1]LISTA FILTRADO'!$A$2:$B$620,2,FALSE)</f>
        <v>Administradora Boliviana De Carreteras</v>
      </c>
      <c r="C4216" s="126">
        <v>42894</v>
      </c>
      <c r="D4216" s="126" t="s">
        <v>9216</v>
      </c>
      <c r="E4216" s="127" t="s">
        <v>3</v>
      </c>
      <c r="F4216" s="127">
        <v>1509000</v>
      </c>
      <c r="G4216" s="127"/>
      <c r="H4216" s="335" t="s">
        <v>9217</v>
      </c>
      <c r="I4216" s="128">
        <v>0</v>
      </c>
      <c r="J4216" s="128">
        <v>7121.4</v>
      </c>
      <c r="K4216" s="129">
        <f t="shared" si="65"/>
        <v>7121.4</v>
      </c>
      <c r="L4216" s="130" t="s">
        <v>1420</v>
      </c>
    </row>
    <row r="4217" spans="1:12" ht="33.75">
      <c r="A4217" s="263" t="s">
        <v>626</v>
      </c>
      <c r="B4217" s="125" t="str">
        <f>+VLOOKUP(A4217,'[1]LISTA FILTRADO'!$A$2:$B$620,2,FALSE)</f>
        <v>Dirección General De Programación Y Operaciones Del Tesoro</v>
      </c>
      <c r="C4217" s="126">
        <v>42894</v>
      </c>
      <c r="D4217" s="126" t="s">
        <v>9218</v>
      </c>
      <c r="E4217" s="127" t="s">
        <v>3</v>
      </c>
      <c r="F4217" s="127">
        <v>1509002</v>
      </c>
      <c r="G4217" s="127"/>
      <c r="H4217" s="335" t="s">
        <v>9219</v>
      </c>
      <c r="I4217" s="128">
        <v>0</v>
      </c>
      <c r="J4217" s="219">
        <v>5916.52</v>
      </c>
      <c r="K4217" s="129">
        <f t="shared" si="65"/>
        <v>5916.52</v>
      </c>
      <c r="L4217" s="130" t="s">
        <v>4099</v>
      </c>
    </row>
    <row r="4218" spans="1:12" ht="33.75">
      <c r="A4218" s="263" t="s">
        <v>626</v>
      </c>
      <c r="B4218" s="125" t="str">
        <f>+VLOOKUP(A4218,'[1]LISTA FILTRADO'!$A$2:$B$620,2,FALSE)</f>
        <v>Dirección General De Programación Y Operaciones Del Tesoro</v>
      </c>
      <c r="C4218" s="126">
        <v>42894</v>
      </c>
      <c r="D4218" s="126" t="s">
        <v>9220</v>
      </c>
      <c r="E4218" s="127" t="s">
        <v>3</v>
      </c>
      <c r="F4218" s="127">
        <v>1509022</v>
      </c>
      <c r="G4218" s="127"/>
      <c r="H4218" s="335" t="s">
        <v>9221</v>
      </c>
      <c r="I4218" s="128">
        <v>0</v>
      </c>
      <c r="J4218" s="128">
        <v>8.36</v>
      </c>
      <c r="K4218" s="129">
        <f t="shared" si="65"/>
        <v>8.36</v>
      </c>
      <c r="L4218" s="130" t="s">
        <v>1420</v>
      </c>
    </row>
    <row r="4219" spans="1:12" ht="33.75">
      <c r="A4219" s="263" t="s">
        <v>626</v>
      </c>
      <c r="B4219" s="125" t="str">
        <f>+VLOOKUP(A4219,'[1]LISTA FILTRADO'!$A$2:$B$620,2,FALSE)</f>
        <v>Dirección General De Programación Y Operaciones Del Tesoro</v>
      </c>
      <c r="C4219" s="126">
        <v>42894</v>
      </c>
      <c r="D4219" s="126" t="s">
        <v>9222</v>
      </c>
      <c r="E4219" s="127" t="s">
        <v>3</v>
      </c>
      <c r="F4219" s="127">
        <v>1509024</v>
      </c>
      <c r="G4219" s="127"/>
      <c r="H4219" s="335" t="s">
        <v>9223</v>
      </c>
      <c r="I4219" s="128">
        <v>0</v>
      </c>
      <c r="J4219" s="128">
        <v>8.73</v>
      </c>
      <c r="K4219" s="129">
        <f t="shared" si="65"/>
        <v>8.73</v>
      </c>
      <c r="L4219" s="130" t="s">
        <v>1420</v>
      </c>
    </row>
    <row r="4220" spans="1:12" ht="22.5">
      <c r="A4220" s="263">
        <v>373</v>
      </c>
      <c r="B4220" s="125" t="str">
        <f>+VLOOKUP(A4220,'[1]LISTA FILTRADO'!$A$2:$B$620,2,FALSE)</f>
        <v>Fondo de Desarrollo Indigena</v>
      </c>
      <c r="C4220" s="126">
        <v>42894</v>
      </c>
      <c r="D4220" s="126" t="s">
        <v>9224</v>
      </c>
      <c r="E4220" s="127" t="s">
        <v>3</v>
      </c>
      <c r="F4220" s="127">
        <v>1509037</v>
      </c>
      <c r="G4220" s="127"/>
      <c r="H4220" s="335" t="s">
        <v>9225</v>
      </c>
      <c r="I4220" s="128">
        <v>0</v>
      </c>
      <c r="J4220" s="128">
        <v>102</v>
      </c>
      <c r="K4220" s="129">
        <f t="shared" si="65"/>
        <v>102</v>
      </c>
      <c r="L4220" s="130" t="s">
        <v>1420</v>
      </c>
    </row>
    <row r="4221" spans="1:12" ht="33.75">
      <c r="A4221" s="263" t="s">
        <v>626</v>
      </c>
      <c r="B4221" s="125" t="str">
        <f>+VLOOKUP(A4221,'[1]LISTA FILTRADO'!$A$2:$B$620,2,FALSE)</f>
        <v>Dirección General De Programación Y Operaciones Del Tesoro</v>
      </c>
      <c r="C4221" s="126">
        <v>42894</v>
      </c>
      <c r="D4221" s="126" t="s">
        <v>9226</v>
      </c>
      <c r="E4221" s="127" t="s">
        <v>3</v>
      </c>
      <c r="F4221" s="127">
        <v>1509050</v>
      </c>
      <c r="G4221" s="127"/>
      <c r="H4221" s="335" t="s">
        <v>9227</v>
      </c>
      <c r="I4221" s="128">
        <v>0</v>
      </c>
      <c r="J4221" s="128">
        <v>55000</v>
      </c>
      <c r="K4221" s="129">
        <f t="shared" si="65"/>
        <v>55000</v>
      </c>
      <c r="L4221" s="130" t="s">
        <v>1420</v>
      </c>
    </row>
    <row r="4222" spans="1:12" ht="33.75">
      <c r="A4222" s="263">
        <v>266</v>
      </c>
      <c r="B4222" s="125" t="str">
        <f>+VLOOKUP(A4222,'[1]LISTA FILTRADO'!$A$2:$B$620,2,FALSE)</f>
        <v>Direc. Dptal. De Educación La Paz</v>
      </c>
      <c r="C4222" s="126">
        <v>42894</v>
      </c>
      <c r="D4222" s="126" t="s">
        <v>9228</v>
      </c>
      <c r="E4222" s="127" t="s">
        <v>3</v>
      </c>
      <c r="F4222" s="127">
        <v>1509051</v>
      </c>
      <c r="G4222" s="127"/>
      <c r="H4222" s="335" t="s">
        <v>9229</v>
      </c>
      <c r="I4222" s="128">
        <v>0</v>
      </c>
      <c r="J4222" s="128">
        <v>6081.3</v>
      </c>
      <c r="K4222" s="129">
        <f t="shared" si="65"/>
        <v>6081.3</v>
      </c>
      <c r="L4222" s="130" t="s">
        <v>1420</v>
      </c>
    </row>
    <row r="4223" spans="1:12" ht="33.75">
      <c r="A4223" s="263">
        <v>574</v>
      </c>
      <c r="B4223" s="125" t="str">
        <f>+VLOOKUP(A4223,'[1]LISTA FILTRADO'!$A$2:$B$620,2,FALSE)</f>
        <v>Lácteos De Bolivia</v>
      </c>
      <c r="C4223" s="126">
        <v>42895</v>
      </c>
      <c r="D4223" s="126" t="s">
        <v>9230</v>
      </c>
      <c r="E4223" s="127" t="s">
        <v>3</v>
      </c>
      <c r="F4223" s="127">
        <v>1509201</v>
      </c>
      <c r="G4223" s="127"/>
      <c r="H4223" s="335" t="s">
        <v>9231</v>
      </c>
      <c r="I4223" s="128">
        <v>0</v>
      </c>
      <c r="J4223" s="128">
        <v>288900</v>
      </c>
      <c r="K4223" s="129">
        <f t="shared" si="65"/>
        <v>288900</v>
      </c>
      <c r="L4223" s="130" t="s">
        <v>1420</v>
      </c>
    </row>
    <row r="4224" spans="1:12" ht="33.75">
      <c r="A4224" s="263">
        <v>682</v>
      </c>
      <c r="B4224" s="125" t="str">
        <f>+VLOOKUP(A4224,'[1]LISTA FILTRADO'!$A$2:$B$620,2,FALSE)</f>
        <v>Defensoría Del Pueblo</v>
      </c>
      <c r="C4224" s="126">
        <v>42895</v>
      </c>
      <c r="D4224" s="126" t="s">
        <v>9232</v>
      </c>
      <c r="E4224" s="127" t="s">
        <v>3</v>
      </c>
      <c r="F4224" s="127">
        <v>1509316</v>
      </c>
      <c r="G4224" s="127"/>
      <c r="H4224" s="335" t="s">
        <v>9233</v>
      </c>
      <c r="I4224" s="128">
        <v>0</v>
      </c>
      <c r="J4224" s="128">
        <v>175.77</v>
      </c>
      <c r="K4224" s="129">
        <f t="shared" si="65"/>
        <v>175.77</v>
      </c>
      <c r="L4224" s="130" t="s">
        <v>1420</v>
      </c>
    </row>
    <row r="4225" spans="1:12" ht="33.75">
      <c r="A4225" s="263">
        <v>682</v>
      </c>
      <c r="B4225" s="125" t="str">
        <f>+VLOOKUP(A4225,'[1]LISTA FILTRADO'!$A$2:$B$620,2,FALSE)</f>
        <v>Defensoría Del Pueblo</v>
      </c>
      <c r="C4225" s="126">
        <v>42895</v>
      </c>
      <c r="D4225" s="126" t="s">
        <v>9234</v>
      </c>
      <c r="E4225" s="127" t="s">
        <v>3</v>
      </c>
      <c r="F4225" s="127">
        <v>1509321</v>
      </c>
      <c r="G4225" s="127"/>
      <c r="H4225" s="335" t="s">
        <v>9235</v>
      </c>
      <c r="I4225" s="128">
        <v>0</v>
      </c>
      <c r="J4225" s="128">
        <v>5112</v>
      </c>
      <c r="K4225" s="129">
        <f t="shared" si="65"/>
        <v>5112</v>
      </c>
      <c r="L4225" s="130" t="s">
        <v>1420</v>
      </c>
    </row>
    <row r="4226" spans="1:12" ht="22.5">
      <c r="A4226" s="263">
        <v>20</v>
      </c>
      <c r="B4226" s="125" t="str">
        <f>+VLOOKUP(A4226,'[1]LISTA FILTRADO'!$A$2:$B$620,2,FALSE)</f>
        <v>Ministerio De Defensa</v>
      </c>
      <c r="C4226" s="126">
        <v>42895</v>
      </c>
      <c r="D4226" s="126" t="s">
        <v>9236</v>
      </c>
      <c r="E4226" s="127" t="s">
        <v>3</v>
      </c>
      <c r="F4226" s="127">
        <v>1509171</v>
      </c>
      <c r="G4226" s="127"/>
      <c r="H4226" s="335" t="s">
        <v>9237</v>
      </c>
      <c r="I4226" s="128">
        <v>0</v>
      </c>
      <c r="J4226" s="128">
        <v>29</v>
      </c>
      <c r="K4226" s="129">
        <f t="shared" si="65"/>
        <v>29</v>
      </c>
      <c r="L4226" s="130" t="s">
        <v>1420</v>
      </c>
    </row>
    <row r="4227" spans="1:12" ht="22.5">
      <c r="A4227" s="263">
        <v>20</v>
      </c>
      <c r="B4227" s="125" t="str">
        <f>+VLOOKUP(A4227,'[1]LISTA FILTRADO'!$A$2:$B$620,2,FALSE)</f>
        <v>Ministerio De Defensa</v>
      </c>
      <c r="C4227" s="126">
        <v>42895</v>
      </c>
      <c r="D4227" s="126" t="s">
        <v>9238</v>
      </c>
      <c r="E4227" s="127" t="s">
        <v>3</v>
      </c>
      <c r="F4227" s="127">
        <v>1509174</v>
      </c>
      <c r="G4227" s="127"/>
      <c r="H4227" s="335" t="s">
        <v>9239</v>
      </c>
      <c r="I4227" s="128">
        <v>0</v>
      </c>
      <c r="J4227" s="128">
        <v>49</v>
      </c>
      <c r="K4227" s="129">
        <f t="shared" si="65"/>
        <v>49</v>
      </c>
      <c r="L4227" s="130" t="s">
        <v>1420</v>
      </c>
    </row>
    <row r="4228" spans="1:12" ht="22.5">
      <c r="A4228" s="263">
        <v>20</v>
      </c>
      <c r="B4228" s="125" t="str">
        <f>+VLOOKUP(A4228,'[1]LISTA FILTRADO'!$A$2:$B$620,2,FALSE)</f>
        <v>Ministerio De Defensa</v>
      </c>
      <c r="C4228" s="126">
        <v>42895</v>
      </c>
      <c r="D4228" s="126" t="s">
        <v>9240</v>
      </c>
      <c r="E4228" s="127" t="s">
        <v>3</v>
      </c>
      <c r="F4228" s="127">
        <v>1509175</v>
      </c>
      <c r="G4228" s="127"/>
      <c r="H4228" s="335" t="s">
        <v>9241</v>
      </c>
      <c r="I4228" s="128">
        <v>0</v>
      </c>
      <c r="J4228" s="128">
        <v>169</v>
      </c>
      <c r="K4228" s="129">
        <f t="shared" si="65"/>
        <v>169</v>
      </c>
      <c r="L4228" s="130" t="s">
        <v>1420</v>
      </c>
    </row>
    <row r="4229" spans="1:12" ht="22.5">
      <c r="A4229" s="263">
        <v>20</v>
      </c>
      <c r="B4229" s="125" t="str">
        <f>+VLOOKUP(A4229,'[1]LISTA FILTRADO'!$A$2:$B$620,2,FALSE)</f>
        <v>Ministerio De Defensa</v>
      </c>
      <c r="C4229" s="126">
        <v>42895</v>
      </c>
      <c r="D4229" s="126" t="s">
        <v>9242</v>
      </c>
      <c r="E4229" s="127" t="s">
        <v>3</v>
      </c>
      <c r="F4229" s="127">
        <v>1509187</v>
      </c>
      <c r="G4229" s="127"/>
      <c r="H4229" s="335" t="s">
        <v>9243</v>
      </c>
      <c r="I4229" s="128">
        <v>0</v>
      </c>
      <c r="J4229" s="128">
        <v>101.01</v>
      </c>
      <c r="K4229" s="129">
        <f t="shared" si="65"/>
        <v>101.01</v>
      </c>
      <c r="L4229" s="130" t="s">
        <v>1420</v>
      </c>
    </row>
    <row r="4230" spans="1:12" ht="33.75">
      <c r="A4230" s="263">
        <v>225</v>
      </c>
      <c r="B4230" s="125" t="str">
        <f>+VLOOKUP(A4230,'[1]LISTA FILTRADO'!$A$2:$B$620,2,FALSE)</f>
        <v>Serv. Nal. Para La Sostenibilidad En Saneamiento Básico</v>
      </c>
      <c r="C4230" s="126">
        <v>42895</v>
      </c>
      <c r="D4230" s="126" t="s">
        <v>9244</v>
      </c>
      <c r="E4230" s="127" t="s">
        <v>3</v>
      </c>
      <c r="F4230" s="127">
        <v>1509198</v>
      </c>
      <c r="G4230" s="127"/>
      <c r="H4230" s="335" t="s">
        <v>9245</v>
      </c>
      <c r="I4230" s="128">
        <v>0</v>
      </c>
      <c r="J4230" s="128">
        <v>400</v>
      </c>
      <c r="K4230" s="129">
        <f t="shared" si="65"/>
        <v>400</v>
      </c>
      <c r="L4230" s="130" t="s">
        <v>1420</v>
      </c>
    </row>
    <row r="4231" spans="1:12" ht="33.75">
      <c r="A4231" s="263">
        <v>48</v>
      </c>
      <c r="B4231" s="125" t="str">
        <f>+VLOOKUP(A4231,'[1]LISTA FILTRADO'!$A$2:$B$620,2,FALSE)</f>
        <v>Ministerio De Deportes</v>
      </c>
      <c r="C4231" s="126">
        <v>42895</v>
      </c>
      <c r="D4231" s="126" t="s">
        <v>9246</v>
      </c>
      <c r="E4231" s="127" t="s">
        <v>3</v>
      </c>
      <c r="F4231" s="127">
        <v>1509202</v>
      </c>
      <c r="G4231" s="127"/>
      <c r="H4231" s="335" t="s">
        <v>9247</v>
      </c>
      <c r="I4231" s="128">
        <v>0</v>
      </c>
      <c r="J4231" s="128">
        <v>15</v>
      </c>
      <c r="K4231" s="129">
        <f t="shared" si="65"/>
        <v>15</v>
      </c>
      <c r="L4231" s="130" t="s">
        <v>1420</v>
      </c>
    </row>
    <row r="4232" spans="1:12" ht="33.75">
      <c r="A4232" s="263" t="s">
        <v>626</v>
      </c>
      <c r="B4232" s="125" t="str">
        <f>+VLOOKUP(A4232,'[1]LISTA FILTRADO'!$A$2:$B$620,2,FALSE)</f>
        <v>Dirección General De Programación Y Operaciones Del Tesoro</v>
      </c>
      <c r="C4232" s="126">
        <v>42895</v>
      </c>
      <c r="D4232" s="126" t="s">
        <v>9248</v>
      </c>
      <c r="E4232" s="127" t="s">
        <v>3</v>
      </c>
      <c r="F4232" s="127">
        <v>1509217</v>
      </c>
      <c r="G4232" s="127"/>
      <c r="H4232" s="335" t="s">
        <v>9249</v>
      </c>
      <c r="I4232" s="128">
        <v>0</v>
      </c>
      <c r="J4232" s="128">
        <v>97</v>
      </c>
      <c r="K4232" s="129">
        <f t="shared" si="65"/>
        <v>97</v>
      </c>
      <c r="L4232" s="130" t="s">
        <v>1420</v>
      </c>
    </row>
    <row r="4233" spans="1:12" ht="22.5">
      <c r="A4233" s="263">
        <v>526</v>
      </c>
      <c r="B4233" s="125" t="str">
        <f>+VLOOKUP(A4233,'[1]LISTA FILTRADO'!$A$2:$B$620,2,FALSE)</f>
        <v>Bolivia Tv</v>
      </c>
      <c r="C4233" s="126">
        <v>42895</v>
      </c>
      <c r="D4233" s="126" t="s">
        <v>9250</v>
      </c>
      <c r="E4233" s="127" t="s">
        <v>3</v>
      </c>
      <c r="F4233" s="127">
        <v>1509281</v>
      </c>
      <c r="G4233" s="127"/>
      <c r="H4233" s="335" t="s">
        <v>9251</v>
      </c>
      <c r="I4233" s="128">
        <v>0</v>
      </c>
      <c r="J4233" s="128">
        <v>103.87</v>
      </c>
      <c r="K4233" s="129">
        <f t="shared" ref="K4233:K4296" si="66">+I4233+J4233</f>
        <v>103.87</v>
      </c>
      <c r="L4233" s="130" t="s">
        <v>1420</v>
      </c>
    </row>
    <row r="4234" spans="1:12" ht="33.75">
      <c r="A4234" s="263" t="s">
        <v>626</v>
      </c>
      <c r="B4234" s="125" t="str">
        <f>+VLOOKUP(A4234,'[1]LISTA FILTRADO'!$A$2:$B$620,2,FALSE)</f>
        <v>Dirección General De Programación Y Operaciones Del Tesoro</v>
      </c>
      <c r="C4234" s="126">
        <v>42895</v>
      </c>
      <c r="D4234" s="126" t="s">
        <v>9252</v>
      </c>
      <c r="E4234" s="127" t="s">
        <v>3</v>
      </c>
      <c r="F4234" s="127">
        <v>1509283</v>
      </c>
      <c r="G4234" s="127"/>
      <c r="H4234" s="335" t="s">
        <v>9253</v>
      </c>
      <c r="I4234" s="128">
        <v>0</v>
      </c>
      <c r="J4234" s="128">
        <v>516</v>
      </c>
      <c r="K4234" s="129">
        <f t="shared" si="66"/>
        <v>516</v>
      </c>
      <c r="L4234" s="130" t="s">
        <v>1420</v>
      </c>
    </row>
    <row r="4235" spans="1:12" ht="33.75">
      <c r="A4235" s="263" t="s">
        <v>626</v>
      </c>
      <c r="B4235" s="125" t="str">
        <f>+VLOOKUP(A4235,'[1]LISTA FILTRADO'!$A$2:$B$620,2,FALSE)</f>
        <v>Dirección General De Programación Y Operaciones Del Tesoro</v>
      </c>
      <c r="C4235" s="126">
        <v>42895</v>
      </c>
      <c r="D4235" s="126" t="s">
        <v>9254</v>
      </c>
      <c r="E4235" s="127" t="s">
        <v>3</v>
      </c>
      <c r="F4235" s="127">
        <v>1509286</v>
      </c>
      <c r="G4235" s="127"/>
      <c r="H4235" s="335" t="s">
        <v>9255</v>
      </c>
      <c r="I4235" s="128">
        <v>0</v>
      </c>
      <c r="J4235" s="128">
        <v>200</v>
      </c>
      <c r="K4235" s="129">
        <f t="shared" si="66"/>
        <v>200</v>
      </c>
      <c r="L4235" s="130" t="s">
        <v>1420</v>
      </c>
    </row>
    <row r="4236" spans="1:12" ht="33.75">
      <c r="A4236" s="263" t="s">
        <v>626</v>
      </c>
      <c r="B4236" s="125" t="str">
        <f>+VLOOKUP(A4236,'[1]LISTA FILTRADO'!$A$2:$B$620,2,FALSE)</f>
        <v>Dirección General De Programación Y Operaciones Del Tesoro</v>
      </c>
      <c r="C4236" s="126">
        <v>42895</v>
      </c>
      <c r="D4236" s="126" t="s">
        <v>9256</v>
      </c>
      <c r="E4236" s="127" t="s">
        <v>3</v>
      </c>
      <c r="F4236" s="127">
        <v>1509292</v>
      </c>
      <c r="G4236" s="127"/>
      <c r="H4236" s="335" t="s">
        <v>9257</v>
      </c>
      <c r="I4236" s="128">
        <v>0</v>
      </c>
      <c r="J4236" s="128">
        <v>626.4</v>
      </c>
      <c r="K4236" s="129">
        <f t="shared" si="66"/>
        <v>626.4</v>
      </c>
      <c r="L4236" s="130" t="s">
        <v>1420</v>
      </c>
    </row>
    <row r="4237" spans="1:12" ht="33.75">
      <c r="A4237" s="263">
        <v>340</v>
      </c>
      <c r="B4237" s="125" t="str">
        <f>+VLOOKUP(A4237,'[1]LISTA FILTRADO'!$A$2:$B$620,2,FALSE)</f>
        <v>Servicio General De Identificación Personal</v>
      </c>
      <c r="C4237" s="126">
        <v>42895</v>
      </c>
      <c r="D4237" s="126" t="s">
        <v>9258</v>
      </c>
      <c r="E4237" s="127" t="s">
        <v>3</v>
      </c>
      <c r="F4237" s="127">
        <v>1509303</v>
      </c>
      <c r="G4237" s="127"/>
      <c r="H4237" s="335" t="s">
        <v>9259</v>
      </c>
      <c r="I4237" s="128">
        <v>0</v>
      </c>
      <c r="J4237" s="128">
        <v>0.1</v>
      </c>
      <c r="K4237" s="129">
        <f t="shared" si="66"/>
        <v>0.1</v>
      </c>
      <c r="L4237" s="130" t="s">
        <v>1420</v>
      </c>
    </row>
    <row r="4238" spans="1:12" ht="33.75">
      <c r="A4238" s="263">
        <v>340</v>
      </c>
      <c r="B4238" s="125" t="str">
        <f>+VLOOKUP(A4238,'[1]LISTA FILTRADO'!$A$2:$B$620,2,FALSE)</f>
        <v>Servicio General De Identificación Personal</v>
      </c>
      <c r="C4238" s="126">
        <v>42895</v>
      </c>
      <c r="D4238" s="126" t="s">
        <v>9260</v>
      </c>
      <c r="E4238" s="127" t="s">
        <v>3</v>
      </c>
      <c r="F4238" s="127">
        <v>1509304</v>
      </c>
      <c r="G4238" s="127"/>
      <c r="H4238" s="335" t="s">
        <v>9261</v>
      </c>
      <c r="I4238" s="128">
        <v>0</v>
      </c>
      <c r="J4238" s="128">
        <v>112.78</v>
      </c>
      <c r="K4238" s="129">
        <f t="shared" si="66"/>
        <v>112.78</v>
      </c>
      <c r="L4238" s="130" t="s">
        <v>1420</v>
      </c>
    </row>
    <row r="4239" spans="1:12" ht="33.75">
      <c r="A4239" s="263" t="s">
        <v>626</v>
      </c>
      <c r="B4239" s="125" t="str">
        <f>+VLOOKUP(A4239,'[1]LISTA FILTRADO'!$A$2:$B$620,2,FALSE)</f>
        <v>Dirección General De Programación Y Operaciones Del Tesoro</v>
      </c>
      <c r="C4239" s="126">
        <v>42895</v>
      </c>
      <c r="D4239" s="126" t="s">
        <v>9262</v>
      </c>
      <c r="E4239" s="127" t="s">
        <v>3</v>
      </c>
      <c r="F4239" s="127">
        <v>1509305</v>
      </c>
      <c r="G4239" s="127"/>
      <c r="H4239" s="335" t="s">
        <v>9263</v>
      </c>
      <c r="I4239" s="128">
        <v>0</v>
      </c>
      <c r="J4239" s="128">
        <v>12785.06</v>
      </c>
      <c r="K4239" s="129">
        <f t="shared" si="66"/>
        <v>12785.06</v>
      </c>
      <c r="L4239" s="130" t="s">
        <v>1420</v>
      </c>
    </row>
    <row r="4240" spans="1:12" ht="33.75">
      <c r="A4240" s="263" t="s">
        <v>626</v>
      </c>
      <c r="B4240" s="125" t="str">
        <f>+VLOOKUP(A4240,'[1]LISTA FILTRADO'!$A$2:$B$620,2,FALSE)</f>
        <v>Dirección General De Programación Y Operaciones Del Tesoro</v>
      </c>
      <c r="C4240" s="126">
        <v>42895</v>
      </c>
      <c r="D4240" s="126" t="s">
        <v>9264</v>
      </c>
      <c r="E4240" s="127" t="s">
        <v>3</v>
      </c>
      <c r="F4240" s="127">
        <v>1509308</v>
      </c>
      <c r="G4240" s="127"/>
      <c r="H4240" s="335" t="s">
        <v>9265</v>
      </c>
      <c r="I4240" s="128">
        <v>0</v>
      </c>
      <c r="J4240" s="128">
        <v>1368.92</v>
      </c>
      <c r="K4240" s="129">
        <f t="shared" si="66"/>
        <v>1368.92</v>
      </c>
      <c r="L4240" s="130" t="s">
        <v>1420</v>
      </c>
    </row>
    <row r="4241" spans="1:12" ht="33.75">
      <c r="A4241" s="263">
        <v>16</v>
      </c>
      <c r="B4241" s="125" t="str">
        <f>+VLOOKUP(A4241,'[1]LISTA FILTRADO'!$A$2:$B$620,2,FALSE)</f>
        <v>Ministerio De Educación</v>
      </c>
      <c r="C4241" s="126">
        <v>42895</v>
      </c>
      <c r="D4241" s="126" t="s">
        <v>9266</v>
      </c>
      <c r="E4241" s="127" t="s">
        <v>3</v>
      </c>
      <c r="F4241" s="127">
        <v>1509365</v>
      </c>
      <c r="G4241" s="127"/>
      <c r="H4241" s="335" t="s">
        <v>9267</v>
      </c>
      <c r="I4241" s="128">
        <v>0</v>
      </c>
      <c r="J4241" s="128">
        <v>2898</v>
      </c>
      <c r="K4241" s="129">
        <f t="shared" si="66"/>
        <v>2898</v>
      </c>
      <c r="L4241" s="130" t="s">
        <v>1420</v>
      </c>
    </row>
    <row r="4242" spans="1:12" ht="33.75">
      <c r="A4242" s="263">
        <v>16</v>
      </c>
      <c r="B4242" s="125" t="str">
        <f>+VLOOKUP(A4242,'[1]LISTA FILTRADO'!$A$2:$B$620,2,FALSE)</f>
        <v>Ministerio De Educación</v>
      </c>
      <c r="C4242" s="126">
        <v>42895</v>
      </c>
      <c r="D4242" s="126" t="s">
        <v>9268</v>
      </c>
      <c r="E4242" s="127" t="s">
        <v>3</v>
      </c>
      <c r="F4242" s="127">
        <v>1509367</v>
      </c>
      <c r="G4242" s="127"/>
      <c r="H4242" s="335" t="s">
        <v>9269</v>
      </c>
      <c r="I4242" s="128">
        <v>0</v>
      </c>
      <c r="J4242" s="128">
        <v>2255</v>
      </c>
      <c r="K4242" s="129">
        <f t="shared" si="66"/>
        <v>2255</v>
      </c>
      <c r="L4242" s="130" t="s">
        <v>1420</v>
      </c>
    </row>
    <row r="4243" spans="1:12" ht="33.75">
      <c r="A4243" s="263" t="s">
        <v>626</v>
      </c>
      <c r="B4243" s="125" t="str">
        <f>+VLOOKUP(A4243,'[1]LISTA FILTRADO'!$A$2:$B$620,2,FALSE)</f>
        <v>Dirección General De Programación Y Operaciones Del Tesoro</v>
      </c>
      <c r="C4243" s="126">
        <v>42895</v>
      </c>
      <c r="D4243" s="126" t="s">
        <v>9270</v>
      </c>
      <c r="E4243" s="127" t="s">
        <v>3</v>
      </c>
      <c r="F4243" s="127">
        <v>1509368</v>
      </c>
      <c r="G4243" s="127"/>
      <c r="H4243" s="335" t="s">
        <v>9271</v>
      </c>
      <c r="I4243" s="128">
        <v>0</v>
      </c>
      <c r="J4243" s="128">
        <v>1200</v>
      </c>
      <c r="K4243" s="129">
        <f t="shared" si="66"/>
        <v>1200</v>
      </c>
      <c r="L4243" s="130" t="s">
        <v>1420</v>
      </c>
    </row>
    <row r="4244" spans="1:12" ht="33.75">
      <c r="A4244" s="263">
        <v>132</v>
      </c>
      <c r="B4244" s="125" t="str">
        <f>+VLOOKUP(A4244,'[1]LISTA FILTRADO'!$A$2:$B$620,2,FALSE)</f>
        <v>Servicio De Desarrollo De Las Empresas Púb. Productivas</v>
      </c>
      <c r="C4244" s="126">
        <v>42895</v>
      </c>
      <c r="D4244" s="126" t="s">
        <v>9272</v>
      </c>
      <c r="E4244" s="127" t="s">
        <v>3</v>
      </c>
      <c r="F4244" s="127">
        <v>1509373</v>
      </c>
      <c r="G4244" s="127"/>
      <c r="H4244" s="335" t="s">
        <v>9273</v>
      </c>
      <c r="I4244" s="128">
        <v>0</v>
      </c>
      <c r="J4244" s="128">
        <v>5237.3999999999996</v>
      </c>
      <c r="K4244" s="129">
        <f t="shared" si="66"/>
        <v>5237.3999999999996</v>
      </c>
      <c r="L4244" s="130" t="s">
        <v>1420</v>
      </c>
    </row>
    <row r="4245" spans="1:12" ht="22.5">
      <c r="A4245" s="263">
        <v>10</v>
      </c>
      <c r="B4245" s="125" t="str">
        <f>+VLOOKUP(A4245,'[1]LISTA FILTRADO'!$A$2:$B$620,2,FALSE)</f>
        <v>Ministerio De Relaciones Exteriores</v>
      </c>
      <c r="C4245" s="126">
        <v>42895</v>
      </c>
      <c r="D4245" s="126" t="s">
        <v>9274</v>
      </c>
      <c r="E4245" s="127" t="s">
        <v>3</v>
      </c>
      <c r="F4245" s="127">
        <v>1509389</v>
      </c>
      <c r="G4245" s="127"/>
      <c r="H4245" s="335" t="s">
        <v>9275</v>
      </c>
      <c r="I4245" s="128">
        <v>0</v>
      </c>
      <c r="J4245" s="128">
        <v>187.92</v>
      </c>
      <c r="K4245" s="129">
        <f t="shared" si="66"/>
        <v>187.92</v>
      </c>
      <c r="L4245" s="130" t="s">
        <v>1420</v>
      </c>
    </row>
    <row r="4246" spans="1:12" ht="22.5">
      <c r="A4246" s="263">
        <v>526</v>
      </c>
      <c r="B4246" s="125" t="str">
        <f>+VLOOKUP(A4246,'[1]LISTA FILTRADO'!$A$2:$B$620,2,FALSE)</f>
        <v>Bolivia Tv</v>
      </c>
      <c r="C4246" s="126">
        <v>42895</v>
      </c>
      <c r="D4246" s="126" t="s">
        <v>9276</v>
      </c>
      <c r="E4246" s="127" t="s">
        <v>3</v>
      </c>
      <c r="F4246" s="127">
        <v>1509413</v>
      </c>
      <c r="G4246" s="127"/>
      <c r="H4246" s="335" t="s">
        <v>9277</v>
      </c>
      <c r="I4246" s="128">
        <v>0</v>
      </c>
      <c r="J4246" s="128">
        <v>230</v>
      </c>
      <c r="K4246" s="129">
        <f t="shared" si="66"/>
        <v>230</v>
      </c>
      <c r="L4246" s="130" t="s">
        <v>1420</v>
      </c>
    </row>
    <row r="4247" spans="1:12" ht="33.75">
      <c r="A4247" s="263" t="s">
        <v>626</v>
      </c>
      <c r="B4247" s="125" t="str">
        <f>+VLOOKUP(A4247,'[1]LISTA FILTRADO'!$A$2:$B$620,2,FALSE)</f>
        <v>Dirección General De Programación Y Operaciones Del Tesoro</v>
      </c>
      <c r="C4247" s="126">
        <v>42895</v>
      </c>
      <c r="D4247" s="126" t="s">
        <v>9278</v>
      </c>
      <c r="E4247" s="127" t="s">
        <v>3</v>
      </c>
      <c r="F4247" s="127">
        <v>1509417</v>
      </c>
      <c r="G4247" s="127"/>
      <c r="H4247" s="335" t="s">
        <v>9279</v>
      </c>
      <c r="I4247" s="128">
        <v>0</v>
      </c>
      <c r="J4247" s="128">
        <v>4439.66</v>
      </c>
      <c r="K4247" s="129">
        <f t="shared" si="66"/>
        <v>4439.66</v>
      </c>
      <c r="L4247" s="130" t="s">
        <v>1420</v>
      </c>
    </row>
    <row r="4248" spans="1:12" ht="33.75">
      <c r="A4248" s="263" t="s">
        <v>626</v>
      </c>
      <c r="B4248" s="125" t="str">
        <f>+VLOOKUP(A4248,'[1]LISTA FILTRADO'!$A$2:$B$620,2,FALSE)</f>
        <v>Dirección General De Programación Y Operaciones Del Tesoro</v>
      </c>
      <c r="C4248" s="126">
        <v>42895</v>
      </c>
      <c r="D4248" s="126" t="s">
        <v>9280</v>
      </c>
      <c r="E4248" s="127" t="s">
        <v>3</v>
      </c>
      <c r="F4248" s="127">
        <v>1509423</v>
      </c>
      <c r="G4248" s="127"/>
      <c r="H4248" s="335" t="s">
        <v>9281</v>
      </c>
      <c r="I4248" s="128">
        <v>0</v>
      </c>
      <c r="J4248" s="128">
        <v>1775.87</v>
      </c>
      <c r="K4248" s="129">
        <f t="shared" si="66"/>
        <v>1775.87</v>
      </c>
      <c r="L4248" s="130" t="s">
        <v>1420</v>
      </c>
    </row>
    <row r="4249" spans="1:12" ht="33.75">
      <c r="A4249" s="263" t="s">
        <v>626</v>
      </c>
      <c r="B4249" s="125" t="str">
        <f>+VLOOKUP(A4249,'[1]LISTA FILTRADO'!$A$2:$B$620,2,FALSE)</f>
        <v>Dirección General De Programación Y Operaciones Del Tesoro</v>
      </c>
      <c r="C4249" s="126">
        <v>42895</v>
      </c>
      <c r="D4249" s="126" t="s">
        <v>9282</v>
      </c>
      <c r="E4249" s="127" t="s">
        <v>3</v>
      </c>
      <c r="F4249" s="127">
        <v>1509443</v>
      </c>
      <c r="G4249" s="127"/>
      <c r="H4249" s="335" t="s">
        <v>9283</v>
      </c>
      <c r="I4249" s="128">
        <v>0</v>
      </c>
      <c r="J4249" s="128">
        <v>14.04</v>
      </c>
      <c r="K4249" s="129">
        <f t="shared" si="66"/>
        <v>14.04</v>
      </c>
      <c r="L4249" s="130" t="s">
        <v>1420</v>
      </c>
    </row>
    <row r="4250" spans="1:12" ht="33.75">
      <c r="A4250" s="263">
        <v>526</v>
      </c>
      <c r="B4250" s="125" t="str">
        <f>+VLOOKUP(A4250,'[1]LISTA FILTRADO'!$A$2:$B$620,2,FALSE)</f>
        <v>Bolivia Tv</v>
      </c>
      <c r="C4250" s="126">
        <v>42898</v>
      </c>
      <c r="D4250" s="126" t="s">
        <v>9284</v>
      </c>
      <c r="E4250" s="127" t="s">
        <v>3</v>
      </c>
      <c r="F4250" s="127">
        <v>1509663</v>
      </c>
      <c r="G4250" s="127"/>
      <c r="H4250" s="335" t="s">
        <v>9285</v>
      </c>
      <c r="I4250" s="128">
        <v>0</v>
      </c>
      <c r="J4250" s="219">
        <v>3640.84</v>
      </c>
      <c r="K4250" s="129">
        <f t="shared" si="66"/>
        <v>3640.84</v>
      </c>
      <c r="L4250" s="130" t="s">
        <v>4099</v>
      </c>
    </row>
    <row r="4251" spans="1:12" ht="22.5">
      <c r="A4251" s="263">
        <v>15</v>
      </c>
      <c r="B4251" s="125" t="str">
        <f>+VLOOKUP(A4251,'[1]LISTA FILTRADO'!$A$2:$B$620,2,FALSE)</f>
        <v>Ministerio De Gobierno</v>
      </c>
      <c r="C4251" s="126">
        <v>42898</v>
      </c>
      <c r="D4251" s="126" t="s">
        <v>9286</v>
      </c>
      <c r="E4251" s="127" t="s">
        <v>3</v>
      </c>
      <c r="F4251" s="127">
        <v>1509676</v>
      </c>
      <c r="G4251" s="127"/>
      <c r="H4251" s="335" t="s">
        <v>9287</v>
      </c>
      <c r="I4251" s="128">
        <v>0</v>
      </c>
      <c r="J4251" s="128">
        <v>2232</v>
      </c>
      <c r="K4251" s="129">
        <f t="shared" si="66"/>
        <v>2232</v>
      </c>
      <c r="L4251" s="130" t="s">
        <v>1420</v>
      </c>
    </row>
    <row r="4252" spans="1:12" ht="33.75">
      <c r="A4252" s="263" t="s">
        <v>633</v>
      </c>
      <c r="B4252" s="125" t="str">
        <f>+VLOOKUP(A4252,'[1]LISTA FILTRADO'!$A$2:$B$620,2,FALSE)</f>
        <v>Acreedores</v>
      </c>
      <c r="C4252" s="126">
        <v>42898</v>
      </c>
      <c r="D4252" s="126" t="s">
        <v>9288</v>
      </c>
      <c r="E4252" s="127" t="s">
        <v>3</v>
      </c>
      <c r="F4252" s="127">
        <v>1509692</v>
      </c>
      <c r="G4252" s="127"/>
      <c r="H4252" s="335" t="s">
        <v>9289</v>
      </c>
      <c r="I4252" s="128">
        <v>0</v>
      </c>
      <c r="J4252" s="128">
        <v>205054.69</v>
      </c>
      <c r="K4252" s="129">
        <f t="shared" si="66"/>
        <v>205054.69</v>
      </c>
      <c r="L4252" s="130" t="s">
        <v>1420</v>
      </c>
    </row>
    <row r="4253" spans="1:12" ht="33.75">
      <c r="A4253" s="263" t="s">
        <v>633</v>
      </c>
      <c r="B4253" s="125" t="str">
        <f>+VLOOKUP(A4253,'[1]LISTA FILTRADO'!$A$2:$B$620,2,FALSE)</f>
        <v>Acreedores</v>
      </c>
      <c r="C4253" s="126">
        <v>42898</v>
      </c>
      <c r="D4253" s="126" t="s">
        <v>9290</v>
      </c>
      <c r="E4253" s="127" t="s">
        <v>3</v>
      </c>
      <c r="F4253" s="127">
        <v>1509694</v>
      </c>
      <c r="G4253" s="127"/>
      <c r="H4253" s="335" t="s">
        <v>9291</v>
      </c>
      <c r="I4253" s="128">
        <v>0</v>
      </c>
      <c r="J4253" s="128">
        <v>4046.14</v>
      </c>
      <c r="K4253" s="129">
        <f t="shared" si="66"/>
        <v>4046.14</v>
      </c>
      <c r="L4253" s="130" t="s">
        <v>1420</v>
      </c>
    </row>
    <row r="4254" spans="1:12" ht="33.75">
      <c r="A4254" s="263" t="s">
        <v>626</v>
      </c>
      <c r="B4254" s="125" t="str">
        <f>+VLOOKUP(A4254,'[1]LISTA FILTRADO'!$A$2:$B$620,2,FALSE)</f>
        <v>Dirección General De Programación Y Operaciones Del Tesoro</v>
      </c>
      <c r="C4254" s="126">
        <v>42898</v>
      </c>
      <c r="D4254" s="126" t="s">
        <v>9292</v>
      </c>
      <c r="E4254" s="127" t="s">
        <v>3</v>
      </c>
      <c r="F4254" s="127">
        <v>1509597</v>
      </c>
      <c r="G4254" s="127"/>
      <c r="H4254" s="335" t="s">
        <v>9293</v>
      </c>
      <c r="I4254" s="128">
        <v>0</v>
      </c>
      <c r="J4254" s="128">
        <v>26022</v>
      </c>
      <c r="K4254" s="129">
        <f t="shared" si="66"/>
        <v>26022</v>
      </c>
      <c r="L4254" s="130" t="s">
        <v>1420</v>
      </c>
    </row>
    <row r="4255" spans="1:12" ht="22.5">
      <c r="A4255" s="263">
        <v>212</v>
      </c>
      <c r="B4255" s="125" t="str">
        <f>+VLOOKUP(A4255,'[1]LISTA FILTRADO'!$A$2:$B$620,2,FALSE)</f>
        <v>Instituto Nacional De Reforma Agraria</v>
      </c>
      <c r="C4255" s="126">
        <v>42898</v>
      </c>
      <c r="D4255" s="126" t="s">
        <v>9294</v>
      </c>
      <c r="E4255" s="127" t="s">
        <v>3</v>
      </c>
      <c r="F4255" s="127">
        <v>1509602</v>
      </c>
      <c r="G4255" s="127"/>
      <c r="H4255" s="335" t="s">
        <v>9295</v>
      </c>
      <c r="I4255" s="128">
        <v>0</v>
      </c>
      <c r="J4255" s="128">
        <v>333</v>
      </c>
      <c r="K4255" s="129">
        <f t="shared" si="66"/>
        <v>333</v>
      </c>
      <c r="L4255" s="130" t="s">
        <v>1420</v>
      </c>
    </row>
    <row r="4256" spans="1:12" ht="33.75">
      <c r="A4256" s="263">
        <v>20</v>
      </c>
      <c r="B4256" s="125" t="str">
        <f>+VLOOKUP(A4256,'[1]LISTA FILTRADO'!$A$2:$B$620,2,FALSE)</f>
        <v>Ministerio De Defensa</v>
      </c>
      <c r="C4256" s="126">
        <v>42898</v>
      </c>
      <c r="D4256" s="126" t="s">
        <v>9296</v>
      </c>
      <c r="E4256" s="127" t="s">
        <v>3</v>
      </c>
      <c r="F4256" s="127">
        <v>1509622</v>
      </c>
      <c r="G4256" s="127"/>
      <c r="H4256" s="335" t="s">
        <v>9297</v>
      </c>
      <c r="I4256" s="128">
        <v>0</v>
      </c>
      <c r="J4256" s="128">
        <v>48.23</v>
      </c>
      <c r="K4256" s="129">
        <f t="shared" si="66"/>
        <v>48.23</v>
      </c>
      <c r="L4256" s="130" t="s">
        <v>1420</v>
      </c>
    </row>
    <row r="4257" spans="1:12" ht="33.75">
      <c r="A4257" s="263" t="s">
        <v>626</v>
      </c>
      <c r="B4257" s="125" t="str">
        <f>+VLOOKUP(A4257,'[1]LISTA FILTRADO'!$A$2:$B$620,2,FALSE)</f>
        <v>Dirección General De Programación Y Operaciones Del Tesoro</v>
      </c>
      <c r="C4257" s="126">
        <v>42898</v>
      </c>
      <c r="D4257" s="126" t="s">
        <v>9298</v>
      </c>
      <c r="E4257" s="127" t="s">
        <v>3</v>
      </c>
      <c r="F4257" s="127">
        <v>1509629</v>
      </c>
      <c r="G4257" s="127"/>
      <c r="H4257" s="335" t="s">
        <v>9299</v>
      </c>
      <c r="I4257" s="128">
        <v>0</v>
      </c>
      <c r="J4257" s="128">
        <v>5357.54</v>
      </c>
      <c r="K4257" s="129">
        <f t="shared" si="66"/>
        <v>5357.54</v>
      </c>
      <c r="L4257" s="130" t="s">
        <v>1420</v>
      </c>
    </row>
    <row r="4258" spans="1:12" ht="22.5">
      <c r="A4258" s="263">
        <v>41</v>
      </c>
      <c r="B4258" s="125" t="str">
        <f>+VLOOKUP(A4258,'[1]LISTA FILTRADO'!$A$2:$B$620,2,FALSE)</f>
        <v>Ministerio De Desarrollo Productivo Y Economía Plural</v>
      </c>
      <c r="C4258" s="126">
        <v>42898</v>
      </c>
      <c r="D4258" s="126" t="s">
        <v>9300</v>
      </c>
      <c r="E4258" s="127" t="s">
        <v>3</v>
      </c>
      <c r="F4258" s="127">
        <v>1509647</v>
      </c>
      <c r="G4258" s="127"/>
      <c r="H4258" s="335" t="s">
        <v>7573</v>
      </c>
      <c r="I4258" s="128">
        <v>0</v>
      </c>
      <c r="J4258" s="128">
        <v>1822.5</v>
      </c>
      <c r="K4258" s="129">
        <f t="shared" si="66"/>
        <v>1822.5</v>
      </c>
      <c r="L4258" s="130" t="s">
        <v>1420</v>
      </c>
    </row>
    <row r="4259" spans="1:12" ht="22.5">
      <c r="A4259" s="263">
        <v>212</v>
      </c>
      <c r="B4259" s="125" t="str">
        <f>+VLOOKUP(A4259,'[1]LISTA FILTRADO'!$A$2:$B$620,2,FALSE)</f>
        <v>Instituto Nacional De Reforma Agraria</v>
      </c>
      <c r="C4259" s="126">
        <v>42898</v>
      </c>
      <c r="D4259" s="126" t="s">
        <v>9301</v>
      </c>
      <c r="E4259" s="127" t="s">
        <v>3</v>
      </c>
      <c r="F4259" s="127">
        <v>1509658</v>
      </c>
      <c r="G4259" s="127"/>
      <c r="H4259" s="335" t="s">
        <v>9302</v>
      </c>
      <c r="I4259" s="128">
        <v>0</v>
      </c>
      <c r="J4259" s="128">
        <v>430</v>
      </c>
      <c r="K4259" s="129">
        <f t="shared" si="66"/>
        <v>430</v>
      </c>
      <c r="L4259" s="130" t="s">
        <v>1420</v>
      </c>
    </row>
    <row r="4260" spans="1:12" ht="33.75">
      <c r="A4260" s="263" t="s">
        <v>626</v>
      </c>
      <c r="B4260" s="125" t="str">
        <f>+VLOOKUP(A4260,'[1]LISTA FILTRADO'!$A$2:$B$620,2,FALSE)</f>
        <v>Dirección General De Programación Y Operaciones Del Tesoro</v>
      </c>
      <c r="C4260" s="126">
        <v>42898</v>
      </c>
      <c r="D4260" s="126" t="s">
        <v>9303</v>
      </c>
      <c r="E4260" s="127" t="s">
        <v>3</v>
      </c>
      <c r="F4260" s="127">
        <v>1509693</v>
      </c>
      <c r="G4260" s="127"/>
      <c r="H4260" s="335" t="s">
        <v>9304</v>
      </c>
      <c r="I4260" s="128">
        <v>0</v>
      </c>
      <c r="J4260" s="128">
        <v>68974</v>
      </c>
      <c r="K4260" s="129">
        <f t="shared" si="66"/>
        <v>68974</v>
      </c>
      <c r="L4260" s="130" t="s">
        <v>1420</v>
      </c>
    </row>
    <row r="4261" spans="1:12" ht="22.5">
      <c r="A4261" s="263">
        <v>20</v>
      </c>
      <c r="B4261" s="125" t="str">
        <f>+VLOOKUP(A4261,'[1]LISTA FILTRADO'!$A$2:$B$620,2,FALSE)</f>
        <v>Ministerio De Defensa</v>
      </c>
      <c r="C4261" s="126">
        <v>42898</v>
      </c>
      <c r="D4261" s="126" t="s">
        <v>9305</v>
      </c>
      <c r="E4261" s="127" t="s">
        <v>3</v>
      </c>
      <c r="F4261" s="127">
        <v>1509697</v>
      </c>
      <c r="G4261" s="127"/>
      <c r="H4261" s="335" t="s">
        <v>9306</v>
      </c>
      <c r="I4261" s="128">
        <v>0</v>
      </c>
      <c r="J4261" s="128">
        <v>817.8</v>
      </c>
      <c r="K4261" s="129">
        <f t="shared" si="66"/>
        <v>817.8</v>
      </c>
      <c r="L4261" s="130" t="s">
        <v>1420</v>
      </c>
    </row>
    <row r="4262" spans="1:12" ht="33.75">
      <c r="A4262" s="263" t="s">
        <v>626</v>
      </c>
      <c r="B4262" s="125" t="str">
        <f>+VLOOKUP(A4262,'[1]LISTA FILTRADO'!$A$2:$B$620,2,FALSE)</f>
        <v>Dirección General De Programación Y Operaciones Del Tesoro</v>
      </c>
      <c r="C4262" s="126">
        <v>42898</v>
      </c>
      <c r="D4262" s="126" t="s">
        <v>9307</v>
      </c>
      <c r="E4262" s="127" t="s">
        <v>3</v>
      </c>
      <c r="F4262" s="127">
        <v>1509728</v>
      </c>
      <c r="G4262" s="127"/>
      <c r="H4262" s="335" t="s">
        <v>9308</v>
      </c>
      <c r="I4262" s="128">
        <v>0</v>
      </c>
      <c r="J4262" s="128">
        <v>217</v>
      </c>
      <c r="K4262" s="129">
        <f t="shared" si="66"/>
        <v>217</v>
      </c>
      <c r="L4262" s="130" t="s">
        <v>1420</v>
      </c>
    </row>
    <row r="4263" spans="1:12" ht="22.5">
      <c r="A4263" s="263">
        <v>585</v>
      </c>
      <c r="B4263" s="125" t="str">
        <f>+VLOOKUP(A4263,'[1]LISTA FILTRADO'!$A$2:$B$620,2,FALSE)</f>
        <v>Agencia Boliviana Espacial</v>
      </c>
      <c r="C4263" s="126">
        <v>42898</v>
      </c>
      <c r="D4263" s="126" t="s">
        <v>9309</v>
      </c>
      <c r="E4263" s="127" t="s">
        <v>3</v>
      </c>
      <c r="F4263" s="127">
        <v>1509734</v>
      </c>
      <c r="G4263" s="127"/>
      <c r="H4263" s="335" t="s">
        <v>9310</v>
      </c>
      <c r="I4263" s="128">
        <v>0</v>
      </c>
      <c r="J4263" s="128">
        <v>5.5</v>
      </c>
      <c r="K4263" s="129">
        <f t="shared" si="66"/>
        <v>5.5</v>
      </c>
      <c r="L4263" s="130" t="s">
        <v>1420</v>
      </c>
    </row>
    <row r="4264" spans="1:12" ht="33.75">
      <c r="A4264" s="263" t="s">
        <v>626</v>
      </c>
      <c r="B4264" s="125" t="str">
        <f>+VLOOKUP(A4264,'[1]LISTA FILTRADO'!$A$2:$B$620,2,FALSE)</f>
        <v>Dirección General De Programación Y Operaciones Del Tesoro</v>
      </c>
      <c r="C4264" s="126">
        <v>42898</v>
      </c>
      <c r="D4264" s="126" t="s">
        <v>9311</v>
      </c>
      <c r="E4264" s="127" t="s">
        <v>3</v>
      </c>
      <c r="F4264" s="127">
        <v>1509745</v>
      </c>
      <c r="G4264" s="127"/>
      <c r="H4264" s="335" t="s">
        <v>9312</v>
      </c>
      <c r="I4264" s="128">
        <v>0</v>
      </c>
      <c r="J4264" s="128">
        <v>39.33</v>
      </c>
      <c r="K4264" s="129">
        <f t="shared" si="66"/>
        <v>39.33</v>
      </c>
      <c r="L4264" s="130" t="s">
        <v>1420</v>
      </c>
    </row>
    <row r="4265" spans="1:12" ht="33.75">
      <c r="A4265" s="263" t="s">
        <v>626</v>
      </c>
      <c r="B4265" s="125" t="str">
        <f>+VLOOKUP(A4265,'[1]LISTA FILTRADO'!$A$2:$B$620,2,FALSE)</f>
        <v>Dirección General De Programación Y Operaciones Del Tesoro</v>
      </c>
      <c r="C4265" s="126">
        <v>42898</v>
      </c>
      <c r="D4265" s="126" t="s">
        <v>9313</v>
      </c>
      <c r="E4265" s="127" t="s">
        <v>3</v>
      </c>
      <c r="F4265" s="127">
        <v>1509747</v>
      </c>
      <c r="G4265" s="127"/>
      <c r="H4265" s="335" t="s">
        <v>9314</v>
      </c>
      <c r="I4265" s="128">
        <v>0</v>
      </c>
      <c r="J4265" s="128">
        <v>64.8</v>
      </c>
      <c r="K4265" s="129">
        <f t="shared" si="66"/>
        <v>64.8</v>
      </c>
      <c r="L4265" s="130" t="s">
        <v>1420</v>
      </c>
    </row>
    <row r="4266" spans="1:12" ht="22.5">
      <c r="A4266" s="263">
        <v>10</v>
      </c>
      <c r="B4266" s="125" t="str">
        <f>+VLOOKUP(A4266,'[1]LISTA FILTRADO'!$A$2:$B$620,2,FALSE)</f>
        <v>Ministerio De Relaciones Exteriores</v>
      </c>
      <c r="C4266" s="126">
        <v>42898</v>
      </c>
      <c r="D4266" s="126" t="s">
        <v>9315</v>
      </c>
      <c r="E4266" s="127" t="s">
        <v>3</v>
      </c>
      <c r="F4266" s="127">
        <v>1509754</v>
      </c>
      <c r="G4266" s="127"/>
      <c r="H4266" s="335" t="s">
        <v>9316</v>
      </c>
      <c r="I4266" s="128">
        <v>0</v>
      </c>
      <c r="J4266" s="128">
        <v>718.76</v>
      </c>
      <c r="K4266" s="129">
        <f t="shared" si="66"/>
        <v>718.76</v>
      </c>
      <c r="L4266" s="130" t="s">
        <v>1420</v>
      </c>
    </row>
    <row r="4267" spans="1:12" ht="33.75">
      <c r="A4267" s="263">
        <v>10</v>
      </c>
      <c r="B4267" s="125" t="str">
        <f>+VLOOKUP(A4267,'[1]LISTA FILTRADO'!$A$2:$B$620,2,FALSE)</f>
        <v>Ministerio De Relaciones Exteriores</v>
      </c>
      <c r="C4267" s="126">
        <v>42898</v>
      </c>
      <c r="D4267" s="126" t="s">
        <v>9317</v>
      </c>
      <c r="E4267" s="127" t="s">
        <v>3</v>
      </c>
      <c r="F4267" s="127">
        <v>1509755</v>
      </c>
      <c r="G4267" s="127"/>
      <c r="H4267" s="335" t="s">
        <v>9318</v>
      </c>
      <c r="I4267" s="128">
        <v>0</v>
      </c>
      <c r="J4267" s="128">
        <v>120</v>
      </c>
      <c r="K4267" s="129">
        <f t="shared" si="66"/>
        <v>120</v>
      </c>
      <c r="L4267" s="130" t="s">
        <v>1420</v>
      </c>
    </row>
    <row r="4268" spans="1:12" ht="33.75">
      <c r="A4268" s="263" t="s">
        <v>626</v>
      </c>
      <c r="B4268" s="125" t="str">
        <f>+VLOOKUP(A4268,'[1]LISTA FILTRADO'!$A$2:$B$620,2,FALSE)</f>
        <v>Dirección General De Programación Y Operaciones Del Tesoro</v>
      </c>
      <c r="C4268" s="126">
        <v>42898</v>
      </c>
      <c r="D4268" s="126" t="s">
        <v>9319</v>
      </c>
      <c r="E4268" s="127" t="s">
        <v>3</v>
      </c>
      <c r="F4268" s="127">
        <v>1509757</v>
      </c>
      <c r="G4268" s="127"/>
      <c r="H4268" s="335" t="s">
        <v>9320</v>
      </c>
      <c r="I4268" s="128">
        <v>0</v>
      </c>
      <c r="J4268" s="128">
        <v>227.43</v>
      </c>
      <c r="K4268" s="129">
        <f t="shared" si="66"/>
        <v>227.43</v>
      </c>
      <c r="L4268" s="130" t="s">
        <v>1420</v>
      </c>
    </row>
    <row r="4269" spans="1:12" ht="33.75">
      <c r="A4269" s="263" t="s">
        <v>626</v>
      </c>
      <c r="B4269" s="125" t="str">
        <f>+VLOOKUP(A4269,'[1]LISTA FILTRADO'!$A$2:$B$620,2,FALSE)</f>
        <v>Dirección General De Programación Y Operaciones Del Tesoro</v>
      </c>
      <c r="C4269" s="126">
        <v>42898</v>
      </c>
      <c r="D4269" s="126" t="s">
        <v>9321</v>
      </c>
      <c r="E4269" s="127" t="s">
        <v>3</v>
      </c>
      <c r="F4269" s="127">
        <v>1509758</v>
      </c>
      <c r="G4269" s="127"/>
      <c r="H4269" s="335" t="s">
        <v>9322</v>
      </c>
      <c r="I4269" s="128">
        <v>0</v>
      </c>
      <c r="J4269" s="128">
        <v>38</v>
      </c>
      <c r="K4269" s="129">
        <f t="shared" si="66"/>
        <v>38</v>
      </c>
      <c r="L4269" s="130" t="s">
        <v>1420</v>
      </c>
    </row>
    <row r="4270" spans="1:12" ht="33.75">
      <c r="A4270" s="263" t="s">
        <v>626</v>
      </c>
      <c r="B4270" s="125" t="str">
        <f>+VLOOKUP(A4270,'[1]LISTA FILTRADO'!$A$2:$B$620,2,FALSE)</f>
        <v>Dirección General De Programación Y Operaciones Del Tesoro</v>
      </c>
      <c r="C4270" s="126">
        <v>42898</v>
      </c>
      <c r="D4270" s="126" t="s">
        <v>9323</v>
      </c>
      <c r="E4270" s="127" t="s">
        <v>3</v>
      </c>
      <c r="F4270" s="127">
        <v>1509759</v>
      </c>
      <c r="G4270" s="127"/>
      <c r="H4270" s="335" t="s">
        <v>9324</v>
      </c>
      <c r="I4270" s="128">
        <v>0</v>
      </c>
      <c r="J4270" s="128">
        <v>158.1</v>
      </c>
      <c r="K4270" s="129">
        <f t="shared" si="66"/>
        <v>158.1</v>
      </c>
      <c r="L4270" s="130" t="s">
        <v>1420</v>
      </c>
    </row>
    <row r="4271" spans="1:12" ht="33.75">
      <c r="A4271" s="263" t="s">
        <v>626</v>
      </c>
      <c r="B4271" s="125" t="str">
        <f>+VLOOKUP(A4271,'[1]LISTA FILTRADO'!$A$2:$B$620,2,FALSE)</f>
        <v>Dirección General De Programación Y Operaciones Del Tesoro</v>
      </c>
      <c r="C4271" s="126">
        <v>42898</v>
      </c>
      <c r="D4271" s="126" t="s">
        <v>9325</v>
      </c>
      <c r="E4271" s="127" t="s">
        <v>3</v>
      </c>
      <c r="F4271" s="127">
        <v>1509761</v>
      </c>
      <c r="G4271" s="127"/>
      <c r="H4271" s="335" t="s">
        <v>9326</v>
      </c>
      <c r="I4271" s="128">
        <v>0</v>
      </c>
      <c r="J4271" s="128">
        <v>26.41</v>
      </c>
      <c r="K4271" s="129">
        <f t="shared" si="66"/>
        <v>26.41</v>
      </c>
      <c r="L4271" s="130" t="s">
        <v>1420</v>
      </c>
    </row>
    <row r="4272" spans="1:12" ht="22.5">
      <c r="A4272" s="263">
        <v>572</v>
      </c>
      <c r="B4272" s="125" t="str">
        <f>+VLOOKUP(A4272,'[1]LISTA FILTRADO'!$A$2:$B$620,2,FALSE)</f>
        <v>Empresa De Apoyo A La Producción De Alimentos</v>
      </c>
      <c r="C4272" s="126">
        <v>42898</v>
      </c>
      <c r="D4272" s="126" t="s">
        <v>9327</v>
      </c>
      <c r="E4272" s="127" t="s">
        <v>3</v>
      </c>
      <c r="F4272" s="127">
        <v>1509762</v>
      </c>
      <c r="G4272" s="127"/>
      <c r="H4272" s="335" t="s">
        <v>9328</v>
      </c>
      <c r="I4272" s="128">
        <v>0</v>
      </c>
      <c r="J4272" s="128">
        <v>84.76</v>
      </c>
      <c r="K4272" s="129">
        <f t="shared" si="66"/>
        <v>84.76</v>
      </c>
      <c r="L4272" s="130" t="s">
        <v>1420</v>
      </c>
    </row>
    <row r="4273" spans="1:12" ht="22.5">
      <c r="A4273" s="263">
        <v>41</v>
      </c>
      <c r="B4273" s="125" t="str">
        <f>+VLOOKUP(A4273,'[1]LISTA FILTRADO'!$A$2:$B$620,2,FALSE)</f>
        <v>Ministerio De Desarrollo Productivo Y Economía Plural</v>
      </c>
      <c r="C4273" s="126">
        <v>42898</v>
      </c>
      <c r="D4273" s="126" t="s">
        <v>9329</v>
      </c>
      <c r="E4273" s="127" t="s">
        <v>3</v>
      </c>
      <c r="F4273" s="127">
        <v>1509767</v>
      </c>
      <c r="G4273" s="127"/>
      <c r="H4273" s="335" t="s">
        <v>9330</v>
      </c>
      <c r="I4273" s="128">
        <v>0</v>
      </c>
      <c r="J4273" s="128">
        <v>1822.5</v>
      </c>
      <c r="K4273" s="129">
        <f t="shared" si="66"/>
        <v>1822.5</v>
      </c>
      <c r="L4273" s="130" t="s">
        <v>1420</v>
      </c>
    </row>
    <row r="4274" spans="1:12" ht="22.5">
      <c r="A4274" s="263">
        <v>70</v>
      </c>
      <c r="B4274" s="125" t="str">
        <f>+VLOOKUP(A4274,'[1]LISTA FILTRADO'!$A$2:$B$620,2,FALSE)</f>
        <v>Ministerio De Trabajo, Empleo Y Previsión Social</v>
      </c>
      <c r="C4274" s="126">
        <v>42898</v>
      </c>
      <c r="D4274" s="126" t="s">
        <v>9331</v>
      </c>
      <c r="E4274" s="127" t="s">
        <v>3</v>
      </c>
      <c r="F4274" s="127">
        <v>1509804</v>
      </c>
      <c r="G4274" s="127"/>
      <c r="H4274" s="335" t="s">
        <v>9332</v>
      </c>
      <c r="I4274" s="128">
        <v>0</v>
      </c>
      <c r="J4274" s="128">
        <v>825</v>
      </c>
      <c r="K4274" s="129">
        <f t="shared" si="66"/>
        <v>825</v>
      </c>
      <c r="L4274" s="130" t="s">
        <v>1420</v>
      </c>
    </row>
    <row r="4275" spans="1:12" ht="22.5">
      <c r="A4275" s="263">
        <v>112</v>
      </c>
      <c r="B4275" s="125" t="str">
        <f>+VLOOKUP(A4275,'[1]LISTA FILTRADO'!$A$2:$B$620,2,FALSE)</f>
        <v>Comité Nacional De La Persona Con Discapacidad</v>
      </c>
      <c r="C4275" s="126">
        <v>42898</v>
      </c>
      <c r="D4275" s="126" t="s">
        <v>9333</v>
      </c>
      <c r="E4275" s="127" t="s">
        <v>3</v>
      </c>
      <c r="F4275" s="127">
        <v>1509815</v>
      </c>
      <c r="G4275" s="127"/>
      <c r="H4275" s="335" t="s">
        <v>9334</v>
      </c>
      <c r="I4275" s="128">
        <v>0</v>
      </c>
      <c r="J4275" s="128">
        <v>6980</v>
      </c>
      <c r="K4275" s="129">
        <f t="shared" si="66"/>
        <v>6980</v>
      </c>
      <c r="L4275" s="130" t="s">
        <v>1420</v>
      </c>
    </row>
    <row r="4276" spans="1:12" ht="22.5">
      <c r="A4276" s="263">
        <v>112</v>
      </c>
      <c r="B4276" s="125" t="str">
        <f>+VLOOKUP(A4276,'[1]LISTA FILTRADO'!$A$2:$B$620,2,FALSE)</f>
        <v>Comité Nacional De La Persona Con Discapacidad</v>
      </c>
      <c r="C4276" s="126">
        <v>42898</v>
      </c>
      <c r="D4276" s="126" t="s">
        <v>9335</v>
      </c>
      <c r="E4276" s="127" t="s">
        <v>3</v>
      </c>
      <c r="F4276" s="127">
        <v>1509817</v>
      </c>
      <c r="G4276" s="127"/>
      <c r="H4276" s="335" t="s">
        <v>9334</v>
      </c>
      <c r="I4276" s="128">
        <v>0</v>
      </c>
      <c r="J4276" s="128">
        <v>12000</v>
      </c>
      <c r="K4276" s="129">
        <f t="shared" si="66"/>
        <v>12000</v>
      </c>
      <c r="L4276" s="130" t="s">
        <v>1420</v>
      </c>
    </row>
    <row r="4277" spans="1:12" ht="33.75">
      <c r="A4277" s="263" t="s">
        <v>626</v>
      </c>
      <c r="B4277" s="125" t="str">
        <f>+VLOOKUP(A4277,'[1]LISTA FILTRADO'!$A$2:$B$620,2,FALSE)</f>
        <v>Dirección General De Programación Y Operaciones Del Tesoro</v>
      </c>
      <c r="C4277" s="126">
        <v>42898</v>
      </c>
      <c r="D4277" s="126" t="s">
        <v>9336</v>
      </c>
      <c r="E4277" s="127" t="s">
        <v>3</v>
      </c>
      <c r="F4277" s="127">
        <v>1509840</v>
      </c>
      <c r="G4277" s="127"/>
      <c r="H4277" s="335" t="s">
        <v>9337</v>
      </c>
      <c r="I4277" s="128">
        <v>0</v>
      </c>
      <c r="J4277" s="128">
        <v>21233</v>
      </c>
      <c r="K4277" s="129">
        <f t="shared" si="66"/>
        <v>21233</v>
      </c>
      <c r="L4277" s="130" t="s">
        <v>1420</v>
      </c>
    </row>
    <row r="4278" spans="1:12" ht="22.5">
      <c r="A4278" s="263">
        <v>41</v>
      </c>
      <c r="B4278" s="125" t="str">
        <f>+VLOOKUP(A4278,'[1]LISTA FILTRADO'!$A$2:$B$620,2,FALSE)</f>
        <v>Ministerio De Desarrollo Productivo Y Economía Plural</v>
      </c>
      <c r="C4278" s="126">
        <v>42898</v>
      </c>
      <c r="D4278" s="126" t="s">
        <v>9338</v>
      </c>
      <c r="E4278" s="127" t="s">
        <v>3</v>
      </c>
      <c r="F4278" s="127">
        <v>1509860</v>
      </c>
      <c r="G4278" s="127"/>
      <c r="H4278" s="335" t="s">
        <v>9339</v>
      </c>
      <c r="I4278" s="128">
        <v>0</v>
      </c>
      <c r="J4278" s="128">
        <v>371</v>
      </c>
      <c r="K4278" s="129">
        <f t="shared" si="66"/>
        <v>371</v>
      </c>
      <c r="L4278" s="130" t="s">
        <v>1420</v>
      </c>
    </row>
    <row r="4279" spans="1:12" ht="22.5">
      <c r="A4279" s="263">
        <v>41</v>
      </c>
      <c r="B4279" s="125" t="str">
        <f>+VLOOKUP(A4279,'[1]LISTA FILTRADO'!$A$2:$B$620,2,FALSE)</f>
        <v>Ministerio De Desarrollo Productivo Y Economía Plural</v>
      </c>
      <c r="C4279" s="126">
        <v>42898</v>
      </c>
      <c r="D4279" s="126" t="s">
        <v>9340</v>
      </c>
      <c r="E4279" s="127" t="s">
        <v>3</v>
      </c>
      <c r="F4279" s="127">
        <v>1509861</v>
      </c>
      <c r="G4279" s="127"/>
      <c r="H4279" s="335" t="s">
        <v>9341</v>
      </c>
      <c r="I4279" s="128">
        <v>0</v>
      </c>
      <c r="J4279" s="128">
        <v>0.2</v>
      </c>
      <c r="K4279" s="129">
        <f t="shared" si="66"/>
        <v>0.2</v>
      </c>
      <c r="L4279" s="130" t="s">
        <v>1420</v>
      </c>
    </row>
    <row r="4280" spans="1:12" ht="33.75">
      <c r="A4280" s="263">
        <v>283</v>
      </c>
      <c r="B4280" s="125" t="str">
        <f>+VLOOKUP(A4280,'[1]LISTA FILTRADO'!$A$2:$B$620,2,FALSE)</f>
        <v>Aduana Nacional</v>
      </c>
      <c r="C4280" s="126">
        <v>42899</v>
      </c>
      <c r="D4280" s="126" t="s">
        <v>9342</v>
      </c>
      <c r="E4280" s="127" t="s">
        <v>3</v>
      </c>
      <c r="F4280" s="127">
        <v>1510048</v>
      </c>
      <c r="G4280" s="127"/>
      <c r="H4280" s="335" t="s">
        <v>9343</v>
      </c>
      <c r="I4280" s="128">
        <v>0</v>
      </c>
      <c r="J4280" s="128">
        <v>637.72</v>
      </c>
      <c r="K4280" s="129">
        <f t="shared" si="66"/>
        <v>637.72</v>
      </c>
      <c r="L4280" s="130" t="s">
        <v>1420</v>
      </c>
    </row>
    <row r="4281" spans="1:12" ht="22.5">
      <c r="A4281" s="263">
        <v>283</v>
      </c>
      <c r="B4281" s="125" t="str">
        <f>+VLOOKUP(A4281,'[1]LISTA FILTRADO'!$A$2:$B$620,2,FALSE)</f>
        <v>Aduana Nacional</v>
      </c>
      <c r="C4281" s="126">
        <v>42899</v>
      </c>
      <c r="D4281" s="126" t="s">
        <v>9344</v>
      </c>
      <c r="E4281" s="127" t="s">
        <v>3</v>
      </c>
      <c r="F4281" s="127">
        <v>1510049</v>
      </c>
      <c r="G4281" s="127"/>
      <c r="H4281" s="335" t="s">
        <v>9345</v>
      </c>
      <c r="I4281" s="128">
        <v>0</v>
      </c>
      <c r="J4281" s="128">
        <v>1009.02</v>
      </c>
      <c r="K4281" s="129">
        <f t="shared" si="66"/>
        <v>1009.02</v>
      </c>
      <c r="L4281" s="130" t="s">
        <v>1420</v>
      </c>
    </row>
    <row r="4282" spans="1:12" ht="22.5">
      <c r="A4282" s="263">
        <v>283</v>
      </c>
      <c r="B4282" s="125" t="str">
        <f>+VLOOKUP(A4282,'[1]LISTA FILTRADO'!$A$2:$B$620,2,FALSE)</f>
        <v>Aduana Nacional</v>
      </c>
      <c r="C4282" s="126">
        <v>42899</v>
      </c>
      <c r="D4282" s="126" t="s">
        <v>9346</v>
      </c>
      <c r="E4282" s="127" t="s">
        <v>3</v>
      </c>
      <c r="F4282" s="127">
        <v>1510053</v>
      </c>
      <c r="G4282" s="127"/>
      <c r="H4282" s="335" t="s">
        <v>9347</v>
      </c>
      <c r="I4282" s="128">
        <v>0</v>
      </c>
      <c r="J4282" s="128">
        <v>616.76</v>
      </c>
      <c r="K4282" s="129">
        <f t="shared" si="66"/>
        <v>616.76</v>
      </c>
      <c r="L4282" s="130" t="s">
        <v>1420</v>
      </c>
    </row>
    <row r="4283" spans="1:12" ht="45">
      <c r="A4283" s="263">
        <v>587</v>
      </c>
      <c r="B4283" s="125" t="str">
        <f>+VLOOKUP(A4283,'[1]LISTA FILTRADO'!$A$2:$B$620,2,FALSE)</f>
        <v>Empresa Estratégica Boliviana De Construcción Y Conservación De Infraestructura Civil</v>
      </c>
      <c r="C4283" s="126">
        <v>42899</v>
      </c>
      <c r="D4283" s="126" t="s">
        <v>9348</v>
      </c>
      <c r="E4283" s="127" t="s">
        <v>3</v>
      </c>
      <c r="F4283" s="127">
        <v>1510071</v>
      </c>
      <c r="G4283" s="127"/>
      <c r="H4283" s="335" t="s">
        <v>9349</v>
      </c>
      <c r="I4283" s="128">
        <v>0</v>
      </c>
      <c r="J4283" s="128">
        <v>309571</v>
      </c>
      <c r="K4283" s="129">
        <f t="shared" si="66"/>
        <v>309571</v>
      </c>
      <c r="L4283" s="130" t="s">
        <v>1420</v>
      </c>
    </row>
    <row r="4284" spans="1:12" ht="33.75">
      <c r="A4284" s="263">
        <v>582</v>
      </c>
      <c r="B4284" s="125" t="str">
        <f>+VLOOKUP(A4284,'[1]LISTA FILTRADO'!$A$2:$B$620,2,FALSE)</f>
        <v>Empresa Boliviana De Almendras Y Derivados</v>
      </c>
      <c r="C4284" s="126">
        <v>42899</v>
      </c>
      <c r="D4284" s="126" t="s">
        <v>9350</v>
      </c>
      <c r="E4284" s="127" t="s">
        <v>3</v>
      </c>
      <c r="F4284" s="127">
        <v>1510075</v>
      </c>
      <c r="G4284" s="127"/>
      <c r="H4284" s="335" t="s">
        <v>9351</v>
      </c>
      <c r="I4284" s="128">
        <v>0</v>
      </c>
      <c r="J4284" s="128">
        <v>21780.97</v>
      </c>
      <c r="K4284" s="129">
        <f t="shared" si="66"/>
        <v>21780.97</v>
      </c>
      <c r="L4284" s="130" t="s">
        <v>1420</v>
      </c>
    </row>
    <row r="4285" spans="1:12" ht="33.75">
      <c r="A4285" s="263" t="s">
        <v>626</v>
      </c>
      <c r="B4285" s="125" t="str">
        <f>+VLOOKUP(A4285,'[1]LISTA FILTRADO'!$A$2:$B$620,2,FALSE)</f>
        <v>Dirección General De Programación Y Operaciones Del Tesoro</v>
      </c>
      <c r="C4285" s="126">
        <v>42899</v>
      </c>
      <c r="D4285" s="126" t="s">
        <v>9352</v>
      </c>
      <c r="E4285" s="127" t="s">
        <v>3</v>
      </c>
      <c r="F4285" s="127">
        <v>1509975</v>
      </c>
      <c r="G4285" s="127"/>
      <c r="H4285" s="335" t="s">
        <v>9353</v>
      </c>
      <c r="I4285" s="128">
        <v>0</v>
      </c>
      <c r="J4285" s="128">
        <v>371</v>
      </c>
      <c r="K4285" s="129">
        <f t="shared" si="66"/>
        <v>371</v>
      </c>
      <c r="L4285" s="130" t="s">
        <v>1420</v>
      </c>
    </row>
    <row r="4286" spans="1:12" ht="22.5">
      <c r="A4286" s="263">
        <v>526</v>
      </c>
      <c r="B4286" s="125" t="str">
        <f>+VLOOKUP(A4286,'[1]LISTA FILTRADO'!$A$2:$B$620,2,FALSE)</f>
        <v>Bolivia Tv</v>
      </c>
      <c r="C4286" s="126">
        <v>42899</v>
      </c>
      <c r="D4286" s="126" t="s">
        <v>9354</v>
      </c>
      <c r="E4286" s="127" t="s">
        <v>3</v>
      </c>
      <c r="F4286" s="127">
        <v>1509987</v>
      </c>
      <c r="G4286" s="127"/>
      <c r="H4286" s="335" t="s">
        <v>9355</v>
      </c>
      <c r="I4286" s="128">
        <v>0</v>
      </c>
      <c r="J4286" s="128">
        <v>79.09</v>
      </c>
      <c r="K4286" s="129">
        <f t="shared" si="66"/>
        <v>79.09</v>
      </c>
      <c r="L4286" s="130" t="s">
        <v>1420</v>
      </c>
    </row>
    <row r="4287" spans="1:12" ht="22.5">
      <c r="A4287" s="263">
        <v>526</v>
      </c>
      <c r="B4287" s="125" t="str">
        <f>+VLOOKUP(A4287,'[1]LISTA FILTRADO'!$A$2:$B$620,2,FALSE)</f>
        <v>Bolivia Tv</v>
      </c>
      <c r="C4287" s="126">
        <v>42899</v>
      </c>
      <c r="D4287" s="126" t="s">
        <v>9356</v>
      </c>
      <c r="E4287" s="127" t="s">
        <v>3</v>
      </c>
      <c r="F4287" s="127">
        <v>1509999</v>
      </c>
      <c r="G4287" s="127"/>
      <c r="H4287" s="335" t="s">
        <v>9357</v>
      </c>
      <c r="I4287" s="128">
        <v>0</v>
      </c>
      <c r="J4287" s="128">
        <v>193.67</v>
      </c>
      <c r="K4287" s="129">
        <f t="shared" si="66"/>
        <v>193.67</v>
      </c>
      <c r="L4287" s="130" t="s">
        <v>1420</v>
      </c>
    </row>
    <row r="4288" spans="1:12" ht="22.5">
      <c r="A4288" s="263">
        <v>585</v>
      </c>
      <c r="B4288" s="125" t="str">
        <f>+VLOOKUP(A4288,'[1]LISTA FILTRADO'!$A$2:$B$620,2,FALSE)</f>
        <v>Agencia Boliviana Espacial</v>
      </c>
      <c r="C4288" s="126">
        <v>42899</v>
      </c>
      <c r="D4288" s="126" t="s">
        <v>9358</v>
      </c>
      <c r="E4288" s="127" t="s">
        <v>3</v>
      </c>
      <c r="F4288" s="127">
        <v>1510010</v>
      </c>
      <c r="G4288" s="127"/>
      <c r="H4288" s="335" t="s">
        <v>9359</v>
      </c>
      <c r="I4288" s="128">
        <v>0</v>
      </c>
      <c r="J4288" s="128">
        <v>96</v>
      </c>
      <c r="K4288" s="129">
        <f t="shared" si="66"/>
        <v>96</v>
      </c>
      <c r="L4288" s="130" t="s">
        <v>1420</v>
      </c>
    </row>
    <row r="4289" spans="1:12" ht="22.5">
      <c r="A4289" s="263">
        <v>47</v>
      </c>
      <c r="B4289" s="125" t="str">
        <f>+VLOOKUP(A4289,'[1]LISTA FILTRADO'!$A$2:$B$620,2,FALSE)</f>
        <v>Ministerio De Desarrollo Rural Y Tierras</v>
      </c>
      <c r="C4289" s="126">
        <v>42899</v>
      </c>
      <c r="D4289" s="126" t="s">
        <v>9360</v>
      </c>
      <c r="E4289" s="127" t="s">
        <v>3</v>
      </c>
      <c r="F4289" s="127">
        <v>1510012</v>
      </c>
      <c r="G4289" s="127"/>
      <c r="H4289" s="335" t="s">
        <v>9361</v>
      </c>
      <c r="I4289" s="128">
        <v>0</v>
      </c>
      <c r="J4289" s="128">
        <v>270.3</v>
      </c>
      <c r="K4289" s="129">
        <f t="shared" si="66"/>
        <v>270.3</v>
      </c>
      <c r="L4289" s="130" t="s">
        <v>1420</v>
      </c>
    </row>
    <row r="4290" spans="1:12" ht="22.5">
      <c r="A4290" s="263">
        <v>290</v>
      </c>
      <c r="B4290" s="125" t="str">
        <f>+VLOOKUP(A4290,'[1]LISTA FILTRADO'!$A$2:$B$620,2,FALSE)</f>
        <v>Servicio De Impuestos Nacionales</v>
      </c>
      <c r="C4290" s="126">
        <v>42899</v>
      </c>
      <c r="D4290" s="126" t="s">
        <v>9362</v>
      </c>
      <c r="E4290" s="127" t="s">
        <v>3</v>
      </c>
      <c r="F4290" s="127">
        <v>1510033</v>
      </c>
      <c r="G4290" s="127"/>
      <c r="H4290" s="335" t="s">
        <v>9363</v>
      </c>
      <c r="I4290" s="128">
        <v>0</v>
      </c>
      <c r="J4290" s="128">
        <v>391</v>
      </c>
      <c r="K4290" s="129">
        <f t="shared" si="66"/>
        <v>391</v>
      </c>
      <c r="L4290" s="130" t="s">
        <v>1420</v>
      </c>
    </row>
    <row r="4291" spans="1:12" ht="33.75">
      <c r="A4291" s="263" t="s">
        <v>626</v>
      </c>
      <c r="B4291" s="125" t="str">
        <f>+VLOOKUP(A4291,'[1]LISTA FILTRADO'!$A$2:$B$620,2,FALSE)</f>
        <v>Dirección General De Programación Y Operaciones Del Tesoro</v>
      </c>
      <c r="C4291" s="126">
        <v>42899</v>
      </c>
      <c r="D4291" s="126" t="s">
        <v>9364</v>
      </c>
      <c r="E4291" s="127" t="s">
        <v>3</v>
      </c>
      <c r="F4291" s="127">
        <v>1510038</v>
      </c>
      <c r="G4291" s="127"/>
      <c r="H4291" s="335" t="s">
        <v>9365</v>
      </c>
      <c r="I4291" s="128">
        <v>0</v>
      </c>
      <c r="J4291" s="128">
        <v>1872</v>
      </c>
      <c r="K4291" s="129">
        <f t="shared" si="66"/>
        <v>1872</v>
      </c>
      <c r="L4291" s="130" t="s">
        <v>1420</v>
      </c>
    </row>
    <row r="4292" spans="1:12" ht="33.75">
      <c r="A4292" s="263" t="s">
        <v>626</v>
      </c>
      <c r="B4292" s="125" t="str">
        <f>+VLOOKUP(A4292,'[1]LISTA FILTRADO'!$A$2:$B$620,2,FALSE)</f>
        <v>Dirección General De Programación Y Operaciones Del Tesoro</v>
      </c>
      <c r="C4292" s="126">
        <v>42899</v>
      </c>
      <c r="D4292" s="126" t="s">
        <v>9366</v>
      </c>
      <c r="E4292" s="127" t="s">
        <v>3</v>
      </c>
      <c r="F4292" s="127">
        <v>1510043</v>
      </c>
      <c r="G4292" s="127"/>
      <c r="H4292" s="335" t="s">
        <v>9367</v>
      </c>
      <c r="I4292" s="128">
        <v>0</v>
      </c>
      <c r="J4292" s="128">
        <v>0.5</v>
      </c>
      <c r="K4292" s="129">
        <f t="shared" si="66"/>
        <v>0.5</v>
      </c>
      <c r="L4292" s="130" t="s">
        <v>1420</v>
      </c>
    </row>
    <row r="4293" spans="1:12" ht="22.5">
      <c r="A4293" s="263">
        <v>212</v>
      </c>
      <c r="B4293" s="125" t="str">
        <f>+VLOOKUP(A4293,'[1]LISTA FILTRADO'!$A$2:$B$620,2,FALSE)</f>
        <v>Instituto Nacional De Reforma Agraria</v>
      </c>
      <c r="C4293" s="126">
        <v>42899</v>
      </c>
      <c r="D4293" s="126" t="s">
        <v>9368</v>
      </c>
      <c r="E4293" s="127" t="s">
        <v>3</v>
      </c>
      <c r="F4293" s="127">
        <v>1510051</v>
      </c>
      <c r="G4293" s="127"/>
      <c r="H4293" s="335" t="s">
        <v>9369</v>
      </c>
      <c r="I4293" s="128">
        <v>0</v>
      </c>
      <c r="J4293" s="128">
        <v>50</v>
      </c>
      <c r="K4293" s="129">
        <f t="shared" si="66"/>
        <v>50</v>
      </c>
      <c r="L4293" s="130" t="s">
        <v>1420</v>
      </c>
    </row>
    <row r="4294" spans="1:12" ht="33.75">
      <c r="A4294" s="263" t="s">
        <v>626</v>
      </c>
      <c r="B4294" s="125" t="str">
        <f>+VLOOKUP(A4294,'[1]LISTA FILTRADO'!$A$2:$B$620,2,FALSE)</f>
        <v>Dirección General De Programación Y Operaciones Del Tesoro</v>
      </c>
      <c r="C4294" s="126">
        <v>42899</v>
      </c>
      <c r="D4294" s="126" t="s">
        <v>9370</v>
      </c>
      <c r="E4294" s="127" t="s">
        <v>3</v>
      </c>
      <c r="F4294" s="127">
        <v>1510072</v>
      </c>
      <c r="G4294" s="127"/>
      <c r="H4294" s="335" t="s">
        <v>9371</v>
      </c>
      <c r="I4294" s="128">
        <v>0</v>
      </c>
      <c r="J4294" s="128">
        <v>0.17</v>
      </c>
      <c r="K4294" s="129">
        <f t="shared" si="66"/>
        <v>0.17</v>
      </c>
      <c r="L4294" s="130" t="s">
        <v>1420</v>
      </c>
    </row>
    <row r="4295" spans="1:12" ht="22.5">
      <c r="A4295" s="263">
        <v>20</v>
      </c>
      <c r="B4295" s="125" t="str">
        <f>+VLOOKUP(A4295,'[1]LISTA FILTRADO'!$A$2:$B$620,2,FALSE)</f>
        <v>Ministerio De Defensa</v>
      </c>
      <c r="C4295" s="126">
        <v>42899</v>
      </c>
      <c r="D4295" s="126" t="s">
        <v>9372</v>
      </c>
      <c r="E4295" s="127" t="s">
        <v>3</v>
      </c>
      <c r="F4295" s="127">
        <v>1510078</v>
      </c>
      <c r="G4295" s="127"/>
      <c r="H4295" s="335" t="s">
        <v>9373</v>
      </c>
      <c r="I4295" s="128">
        <v>0</v>
      </c>
      <c r="J4295" s="128">
        <v>124</v>
      </c>
      <c r="K4295" s="129">
        <f t="shared" si="66"/>
        <v>124</v>
      </c>
      <c r="L4295" s="130" t="s">
        <v>1420</v>
      </c>
    </row>
    <row r="4296" spans="1:12" ht="22.5">
      <c r="A4296" s="263">
        <v>20</v>
      </c>
      <c r="B4296" s="125" t="str">
        <f>+VLOOKUP(A4296,'[1]LISTA FILTRADO'!$A$2:$B$620,2,FALSE)</f>
        <v>Ministerio De Defensa</v>
      </c>
      <c r="C4296" s="126">
        <v>42899</v>
      </c>
      <c r="D4296" s="126" t="s">
        <v>9374</v>
      </c>
      <c r="E4296" s="127" t="s">
        <v>3</v>
      </c>
      <c r="F4296" s="127">
        <v>1510079</v>
      </c>
      <c r="G4296" s="127"/>
      <c r="H4296" s="335" t="s">
        <v>9375</v>
      </c>
      <c r="I4296" s="128">
        <v>0</v>
      </c>
      <c r="J4296" s="128">
        <v>124</v>
      </c>
      <c r="K4296" s="129">
        <f t="shared" si="66"/>
        <v>124</v>
      </c>
      <c r="L4296" s="130" t="s">
        <v>1420</v>
      </c>
    </row>
    <row r="4297" spans="1:12" ht="22.5">
      <c r="A4297" s="263">
        <v>20</v>
      </c>
      <c r="B4297" s="125" t="str">
        <f>+VLOOKUP(A4297,'[1]LISTA FILTRADO'!$A$2:$B$620,2,FALSE)</f>
        <v>Ministerio De Defensa</v>
      </c>
      <c r="C4297" s="126">
        <v>42899</v>
      </c>
      <c r="D4297" s="126" t="s">
        <v>9376</v>
      </c>
      <c r="E4297" s="127" t="s">
        <v>3</v>
      </c>
      <c r="F4297" s="127">
        <v>1510083</v>
      </c>
      <c r="G4297" s="127"/>
      <c r="H4297" s="335" t="s">
        <v>9377</v>
      </c>
      <c r="I4297" s="128">
        <v>0</v>
      </c>
      <c r="J4297" s="128">
        <v>78</v>
      </c>
      <c r="K4297" s="129">
        <f t="shared" ref="K4297:K4360" si="67">+I4297+J4297</f>
        <v>78</v>
      </c>
      <c r="L4297" s="130" t="s">
        <v>1420</v>
      </c>
    </row>
    <row r="4298" spans="1:12" ht="22.5">
      <c r="A4298" s="263">
        <v>86</v>
      </c>
      <c r="B4298" s="125" t="str">
        <f>+VLOOKUP(A4298,'[1]LISTA FILTRADO'!$A$2:$B$620,2,FALSE)</f>
        <v>Ministerio De Medio Ambiente Y Agua</v>
      </c>
      <c r="C4298" s="126">
        <v>42899</v>
      </c>
      <c r="D4298" s="126" t="s">
        <v>9378</v>
      </c>
      <c r="E4298" s="127" t="s">
        <v>3</v>
      </c>
      <c r="F4298" s="127">
        <v>1510084</v>
      </c>
      <c r="G4298" s="127"/>
      <c r="H4298" s="335" t="s">
        <v>9379</v>
      </c>
      <c r="I4298" s="128">
        <v>0</v>
      </c>
      <c r="J4298" s="128">
        <v>1574</v>
      </c>
      <c r="K4298" s="129">
        <f t="shared" si="67"/>
        <v>1574</v>
      </c>
      <c r="L4298" s="130" t="s">
        <v>1420</v>
      </c>
    </row>
    <row r="4299" spans="1:12" ht="33.75">
      <c r="A4299" s="263" t="s">
        <v>626</v>
      </c>
      <c r="B4299" s="125" t="str">
        <f>+VLOOKUP(A4299,'[1]LISTA FILTRADO'!$A$2:$B$620,2,FALSE)</f>
        <v>Dirección General De Programación Y Operaciones Del Tesoro</v>
      </c>
      <c r="C4299" s="126">
        <v>42899</v>
      </c>
      <c r="D4299" s="126" t="s">
        <v>9380</v>
      </c>
      <c r="E4299" s="127" t="s">
        <v>3</v>
      </c>
      <c r="F4299" s="127">
        <v>1510096</v>
      </c>
      <c r="G4299" s="127"/>
      <c r="H4299" s="335" t="s">
        <v>9381</v>
      </c>
      <c r="I4299" s="128">
        <v>0</v>
      </c>
      <c r="J4299" s="128">
        <v>50</v>
      </c>
      <c r="K4299" s="129">
        <f t="shared" si="67"/>
        <v>50</v>
      </c>
      <c r="L4299" s="130" t="s">
        <v>1420</v>
      </c>
    </row>
    <row r="4300" spans="1:12" ht="33.75">
      <c r="A4300" s="263" t="s">
        <v>626</v>
      </c>
      <c r="B4300" s="125" t="str">
        <f>+VLOOKUP(A4300,'[1]LISTA FILTRADO'!$A$2:$B$620,2,FALSE)</f>
        <v>Dirección General De Programación Y Operaciones Del Tesoro</v>
      </c>
      <c r="C4300" s="126">
        <v>42899</v>
      </c>
      <c r="D4300" s="126" t="s">
        <v>9382</v>
      </c>
      <c r="E4300" s="127" t="s">
        <v>3</v>
      </c>
      <c r="F4300" s="127">
        <v>1510097</v>
      </c>
      <c r="G4300" s="127"/>
      <c r="H4300" s="335" t="s">
        <v>9383</v>
      </c>
      <c r="I4300" s="128">
        <v>0</v>
      </c>
      <c r="J4300" s="128">
        <v>40</v>
      </c>
      <c r="K4300" s="129">
        <f t="shared" si="67"/>
        <v>40</v>
      </c>
      <c r="L4300" s="130" t="s">
        <v>1420</v>
      </c>
    </row>
    <row r="4301" spans="1:12" ht="22.5">
      <c r="A4301" s="263">
        <v>20</v>
      </c>
      <c r="B4301" s="125" t="str">
        <f>+VLOOKUP(A4301,'[1]LISTA FILTRADO'!$A$2:$B$620,2,FALSE)</f>
        <v>Ministerio De Defensa</v>
      </c>
      <c r="C4301" s="126">
        <v>42899</v>
      </c>
      <c r="D4301" s="126" t="s">
        <v>9384</v>
      </c>
      <c r="E4301" s="127" t="s">
        <v>3</v>
      </c>
      <c r="F4301" s="127">
        <v>1510099</v>
      </c>
      <c r="G4301" s="127"/>
      <c r="H4301" s="335" t="s">
        <v>9385</v>
      </c>
      <c r="I4301" s="128">
        <v>0</v>
      </c>
      <c r="J4301" s="128">
        <v>232.32</v>
      </c>
      <c r="K4301" s="129">
        <f t="shared" si="67"/>
        <v>232.32</v>
      </c>
      <c r="L4301" s="130" t="s">
        <v>1420</v>
      </c>
    </row>
    <row r="4302" spans="1:12" ht="22.5">
      <c r="A4302" s="263">
        <v>526</v>
      </c>
      <c r="B4302" s="125" t="str">
        <f>+VLOOKUP(A4302,'[1]LISTA FILTRADO'!$A$2:$B$620,2,FALSE)</f>
        <v>Bolivia Tv</v>
      </c>
      <c r="C4302" s="126">
        <v>42899</v>
      </c>
      <c r="D4302" s="126" t="s">
        <v>9386</v>
      </c>
      <c r="E4302" s="127" t="s">
        <v>3</v>
      </c>
      <c r="F4302" s="127">
        <v>1510108</v>
      </c>
      <c r="G4302" s="127"/>
      <c r="H4302" s="335" t="s">
        <v>9387</v>
      </c>
      <c r="I4302" s="128">
        <v>0</v>
      </c>
      <c r="J4302" s="128">
        <v>25</v>
      </c>
      <c r="K4302" s="129">
        <f t="shared" si="67"/>
        <v>25</v>
      </c>
      <c r="L4302" s="130" t="s">
        <v>1420</v>
      </c>
    </row>
    <row r="4303" spans="1:12" ht="33.75">
      <c r="A4303" s="263">
        <v>344</v>
      </c>
      <c r="B4303" s="125" t="str">
        <f>+VLOOKUP(A4303,'[1]LISTA FILTRADO'!$A$2:$B$620,2,FALSE)</f>
        <v>Instituto Plurinacional De Estudio De Lenguas Y Culturas</v>
      </c>
      <c r="C4303" s="126">
        <v>42899</v>
      </c>
      <c r="D4303" s="126" t="s">
        <v>9388</v>
      </c>
      <c r="E4303" s="127" t="s">
        <v>3</v>
      </c>
      <c r="F4303" s="127">
        <v>1510121</v>
      </c>
      <c r="G4303" s="127"/>
      <c r="H4303" s="335" t="s">
        <v>9389</v>
      </c>
      <c r="I4303" s="128">
        <v>0</v>
      </c>
      <c r="J4303" s="128">
        <v>816</v>
      </c>
      <c r="K4303" s="129">
        <f t="shared" si="67"/>
        <v>816</v>
      </c>
      <c r="L4303" s="130" t="s">
        <v>1420</v>
      </c>
    </row>
    <row r="4304" spans="1:12" ht="33.75">
      <c r="A4304" s="263">
        <v>344</v>
      </c>
      <c r="B4304" s="125" t="str">
        <f>+VLOOKUP(A4304,'[1]LISTA FILTRADO'!$A$2:$B$620,2,FALSE)</f>
        <v>Instituto Plurinacional De Estudio De Lenguas Y Culturas</v>
      </c>
      <c r="C4304" s="126">
        <v>42899</v>
      </c>
      <c r="D4304" s="126" t="s">
        <v>9390</v>
      </c>
      <c r="E4304" s="127" t="s">
        <v>3</v>
      </c>
      <c r="F4304" s="127">
        <v>1510123</v>
      </c>
      <c r="G4304" s="127"/>
      <c r="H4304" s="335" t="s">
        <v>9391</v>
      </c>
      <c r="I4304" s="128">
        <v>0</v>
      </c>
      <c r="J4304" s="128">
        <v>1889.09</v>
      </c>
      <c r="K4304" s="129">
        <f t="shared" si="67"/>
        <v>1889.09</v>
      </c>
      <c r="L4304" s="130" t="s">
        <v>1420</v>
      </c>
    </row>
    <row r="4305" spans="1:12" ht="33.75">
      <c r="A4305" s="263">
        <v>344</v>
      </c>
      <c r="B4305" s="125" t="str">
        <f>+VLOOKUP(A4305,'[1]LISTA FILTRADO'!$A$2:$B$620,2,FALSE)</f>
        <v>Instituto Plurinacional De Estudio De Lenguas Y Culturas</v>
      </c>
      <c r="C4305" s="126">
        <v>42899</v>
      </c>
      <c r="D4305" s="126" t="s">
        <v>9392</v>
      </c>
      <c r="E4305" s="127" t="s">
        <v>3</v>
      </c>
      <c r="F4305" s="127">
        <v>1510124</v>
      </c>
      <c r="G4305" s="127"/>
      <c r="H4305" s="335" t="s">
        <v>9393</v>
      </c>
      <c r="I4305" s="128">
        <v>0</v>
      </c>
      <c r="J4305" s="128">
        <v>3471.28</v>
      </c>
      <c r="K4305" s="129">
        <f t="shared" si="67"/>
        <v>3471.28</v>
      </c>
      <c r="L4305" s="130" t="s">
        <v>1420</v>
      </c>
    </row>
    <row r="4306" spans="1:12" ht="33.75">
      <c r="A4306" s="263">
        <v>344</v>
      </c>
      <c r="B4306" s="125" t="str">
        <f>+VLOOKUP(A4306,'[1]LISTA FILTRADO'!$A$2:$B$620,2,FALSE)</f>
        <v>Instituto Plurinacional De Estudio De Lenguas Y Culturas</v>
      </c>
      <c r="C4306" s="126">
        <v>42899</v>
      </c>
      <c r="D4306" s="126" t="s">
        <v>9394</v>
      </c>
      <c r="E4306" s="127" t="s">
        <v>3</v>
      </c>
      <c r="F4306" s="127">
        <v>1510125</v>
      </c>
      <c r="G4306" s="127"/>
      <c r="H4306" s="335" t="s">
        <v>9395</v>
      </c>
      <c r="I4306" s="128">
        <v>0</v>
      </c>
      <c r="J4306" s="128">
        <v>3232.08</v>
      </c>
      <c r="K4306" s="129">
        <f t="shared" si="67"/>
        <v>3232.08</v>
      </c>
      <c r="L4306" s="130" t="s">
        <v>1420</v>
      </c>
    </row>
    <row r="4307" spans="1:12" ht="33.75">
      <c r="A4307" s="263">
        <v>344</v>
      </c>
      <c r="B4307" s="125" t="str">
        <f>+VLOOKUP(A4307,'[1]LISTA FILTRADO'!$A$2:$B$620,2,FALSE)</f>
        <v>Instituto Plurinacional De Estudio De Lenguas Y Culturas</v>
      </c>
      <c r="C4307" s="126">
        <v>42899</v>
      </c>
      <c r="D4307" s="126" t="s">
        <v>9396</v>
      </c>
      <c r="E4307" s="127" t="s">
        <v>3</v>
      </c>
      <c r="F4307" s="127">
        <v>1510126</v>
      </c>
      <c r="G4307" s="127"/>
      <c r="H4307" s="335" t="s">
        <v>9397</v>
      </c>
      <c r="I4307" s="128">
        <v>0</v>
      </c>
      <c r="J4307" s="128">
        <v>6024</v>
      </c>
      <c r="K4307" s="129">
        <f t="shared" si="67"/>
        <v>6024</v>
      </c>
      <c r="L4307" s="130" t="s">
        <v>1420</v>
      </c>
    </row>
    <row r="4308" spans="1:12" ht="22.5">
      <c r="A4308" s="263">
        <v>203</v>
      </c>
      <c r="B4308" s="125" t="str">
        <f>+VLOOKUP(A4308,'[1]LISTA FILTRADO'!$A$2:$B$620,2,FALSE)</f>
        <v>Autoridad De Supervisión Del Sistema Financiero</v>
      </c>
      <c r="C4308" s="126">
        <v>42899</v>
      </c>
      <c r="D4308" s="126" t="s">
        <v>9398</v>
      </c>
      <c r="E4308" s="127" t="s">
        <v>3</v>
      </c>
      <c r="F4308" s="127">
        <v>1510194</v>
      </c>
      <c r="G4308" s="127"/>
      <c r="H4308" s="335" t="s">
        <v>9399</v>
      </c>
      <c r="I4308" s="128">
        <v>0</v>
      </c>
      <c r="J4308" s="128">
        <v>15</v>
      </c>
      <c r="K4308" s="129">
        <f t="shared" si="67"/>
        <v>15</v>
      </c>
      <c r="L4308" s="130" t="s">
        <v>1420</v>
      </c>
    </row>
    <row r="4309" spans="1:12" ht="22.5">
      <c r="A4309" s="263">
        <v>46</v>
      </c>
      <c r="B4309" s="125" t="str">
        <f>+VLOOKUP(A4309,'[1]LISTA FILTRADO'!$A$2:$B$620,2,FALSE)</f>
        <v>Ministerio De Salud</v>
      </c>
      <c r="C4309" s="126">
        <v>42899</v>
      </c>
      <c r="D4309" s="126" t="s">
        <v>9400</v>
      </c>
      <c r="E4309" s="127" t="s">
        <v>3</v>
      </c>
      <c r="F4309" s="127">
        <v>1510202</v>
      </c>
      <c r="G4309" s="127"/>
      <c r="H4309" s="335" t="s">
        <v>9401</v>
      </c>
      <c r="I4309" s="128">
        <v>0</v>
      </c>
      <c r="J4309" s="128">
        <v>14670.4</v>
      </c>
      <c r="K4309" s="129">
        <f t="shared" si="67"/>
        <v>14670.4</v>
      </c>
      <c r="L4309" s="130" t="s">
        <v>1420</v>
      </c>
    </row>
    <row r="4310" spans="1:12" ht="22.5">
      <c r="A4310" s="263">
        <v>526</v>
      </c>
      <c r="B4310" s="125" t="str">
        <f>+VLOOKUP(A4310,'[1]LISTA FILTRADO'!$A$2:$B$620,2,FALSE)</f>
        <v>Bolivia Tv</v>
      </c>
      <c r="C4310" s="126">
        <v>42899</v>
      </c>
      <c r="D4310" s="126" t="s">
        <v>9402</v>
      </c>
      <c r="E4310" s="127" t="s">
        <v>3</v>
      </c>
      <c r="F4310" s="127">
        <v>1510214</v>
      </c>
      <c r="G4310" s="127"/>
      <c r="H4310" s="335" t="s">
        <v>9403</v>
      </c>
      <c r="I4310" s="128">
        <v>0</v>
      </c>
      <c r="J4310" s="128">
        <v>170</v>
      </c>
      <c r="K4310" s="129">
        <f t="shared" si="67"/>
        <v>170</v>
      </c>
      <c r="L4310" s="130" t="s">
        <v>1420</v>
      </c>
    </row>
    <row r="4311" spans="1:12" ht="33.75">
      <c r="A4311" s="263">
        <v>574</v>
      </c>
      <c r="B4311" s="125" t="str">
        <f>+VLOOKUP(A4311,'[1]LISTA FILTRADO'!$A$2:$B$620,2,FALSE)</f>
        <v>Lácteos De Bolivia</v>
      </c>
      <c r="C4311" s="126">
        <v>42900</v>
      </c>
      <c r="D4311" s="126" t="s">
        <v>9404</v>
      </c>
      <c r="E4311" s="127" t="s">
        <v>3</v>
      </c>
      <c r="F4311" s="127">
        <v>1510349</v>
      </c>
      <c r="G4311" s="127"/>
      <c r="H4311" s="335" t="s">
        <v>9405</v>
      </c>
      <c r="I4311" s="128">
        <v>0</v>
      </c>
      <c r="J4311" s="128">
        <v>695</v>
      </c>
      <c r="K4311" s="129">
        <f t="shared" si="67"/>
        <v>695</v>
      </c>
      <c r="L4311" s="130" t="s">
        <v>1420</v>
      </c>
    </row>
    <row r="4312" spans="1:12" ht="45">
      <c r="A4312" s="263">
        <v>587</v>
      </c>
      <c r="B4312" s="125" t="str">
        <f>+VLOOKUP(A4312,'[1]LISTA FILTRADO'!$A$2:$B$620,2,FALSE)</f>
        <v>Empresa Estratégica Boliviana De Construcción Y Conservación De Infraestructura Civil</v>
      </c>
      <c r="C4312" s="126">
        <v>42900</v>
      </c>
      <c r="D4312" s="126" t="s">
        <v>9406</v>
      </c>
      <c r="E4312" s="127" t="s">
        <v>3</v>
      </c>
      <c r="F4312" s="127">
        <v>1510357</v>
      </c>
      <c r="G4312" s="127"/>
      <c r="H4312" s="335" t="s">
        <v>9407</v>
      </c>
      <c r="I4312" s="128">
        <v>0</v>
      </c>
      <c r="J4312" s="128">
        <v>6337.8</v>
      </c>
      <c r="K4312" s="129">
        <f t="shared" si="67"/>
        <v>6337.8</v>
      </c>
      <c r="L4312" s="130" t="s">
        <v>1420</v>
      </c>
    </row>
    <row r="4313" spans="1:12" ht="45">
      <c r="A4313" s="263">
        <v>587</v>
      </c>
      <c r="B4313" s="125" t="str">
        <f>+VLOOKUP(A4313,'[1]LISTA FILTRADO'!$A$2:$B$620,2,FALSE)</f>
        <v>Empresa Estratégica Boliviana De Construcción Y Conservación De Infraestructura Civil</v>
      </c>
      <c r="C4313" s="126">
        <v>42900</v>
      </c>
      <c r="D4313" s="126" t="s">
        <v>9408</v>
      </c>
      <c r="E4313" s="127" t="s">
        <v>3</v>
      </c>
      <c r="F4313" s="127">
        <v>1510361</v>
      </c>
      <c r="G4313" s="127"/>
      <c r="H4313" s="335" t="s">
        <v>9409</v>
      </c>
      <c r="I4313" s="128">
        <v>0</v>
      </c>
      <c r="J4313" s="128">
        <v>13280</v>
      </c>
      <c r="K4313" s="129">
        <f t="shared" si="67"/>
        <v>13280</v>
      </c>
      <c r="L4313" s="130" t="s">
        <v>1420</v>
      </c>
    </row>
    <row r="4314" spans="1:12" ht="45">
      <c r="A4314" s="263">
        <v>587</v>
      </c>
      <c r="B4314" s="125" t="str">
        <f>+VLOOKUP(A4314,'[1]LISTA FILTRADO'!$A$2:$B$620,2,FALSE)</f>
        <v>Empresa Estratégica Boliviana De Construcción Y Conservación De Infraestructura Civil</v>
      </c>
      <c r="C4314" s="126">
        <v>42900</v>
      </c>
      <c r="D4314" s="126" t="s">
        <v>9410</v>
      </c>
      <c r="E4314" s="127" t="s">
        <v>3</v>
      </c>
      <c r="F4314" s="127">
        <v>1510367</v>
      </c>
      <c r="G4314" s="127"/>
      <c r="H4314" s="335" t="s">
        <v>9411</v>
      </c>
      <c r="I4314" s="128">
        <v>0</v>
      </c>
      <c r="J4314" s="128">
        <v>131125</v>
      </c>
      <c r="K4314" s="129">
        <f t="shared" si="67"/>
        <v>131125</v>
      </c>
      <c r="L4314" s="130" t="s">
        <v>1420</v>
      </c>
    </row>
    <row r="4315" spans="1:12" ht="33.75">
      <c r="A4315" s="263" t="s">
        <v>626</v>
      </c>
      <c r="B4315" s="125" t="str">
        <f>+VLOOKUP(A4315,'[1]LISTA FILTRADO'!$A$2:$B$620,2,FALSE)</f>
        <v>Dirección General De Programación Y Operaciones Del Tesoro</v>
      </c>
      <c r="C4315" s="126">
        <v>42900</v>
      </c>
      <c r="D4315" s="126" t="s">
        <v>9412</v>
      </c>
      <c r="E4315" s="127" t="s">
        <v>3</v>
      </c>
      <c r="F4315" s="127">
        <v>1510439</v>
      </c>
      <c r="G4315" s="127"/>
      <c r="H4315" s="335" t="s">
        <v>9413</v>
      </c>
      <c r="I4315" s="128">
        <v>0</v>
      </c>
      <c r="J4315" s="128">
        <v>15053.24</v>
      </c>
      <c r="K4315" s="129">
        <f t="shared" si="67"/>
        <v>15053.24</v>
      </c>
      <c r="L4315" s="130" t="s">
        <v>1420</v>
      </c>
    </row>
    <row r="4316" spans="1:12" ht="22.5">
      <c r="A4316" s="263">
        <v>283</v>
      </c>
      <c r="B4316" s="125" t="str">
        <f>+VLOOKUP(A4316,'[1]LISTA FILTRADO'!$A$2:$B$620,2,FALSE)</f>
        <v>Aduana Nacional</v>
      </c>
      <c r="C4316" s="126">
        <v>42900</v>
      </c>
      <c r="D4316" s="126" t="s">
        <v>9414</v>
      </c>
      <c r="E4316" s="127" t="s">
        <v>3</v>
      </c>
      <c r="F4316" s="127">
        <v>1510455</v>
      </c>
      <c r="G4316" s="127"/>
      <c r="H4316" s="335" t="s">
        <v>9415</v>
      </c>
      <c r="I4316" s="128">
        <v>0</v>
      </c>
      <c r="J4316" s="128">
        <v>617.72</v>
      </c>
      <c r="K4316" s="129">
        <f t="shared" si="67"/>
        <v>617.72</v>
      </c>
      <c r="L4316" s="130" t="s">
        <v>1420</v>
      </c>
    </row>
    <row r="4317" spans="1:12" ht="22.5">
      <c r="A4317" s="263">
        <v>15</v>
      </c>
      <c r="B4317" s="125" t="str">
        <f>+VLOOKUP(A4317,'[1]LISTA FILTRADO'!$A$2:$B$620,2,FALSE)</f>
        <v>Ministerio De Gobierno</v>
      </c>
      <c r="C4317" s="126">
        <v>42900</v>
      </c>
      <c r="D4317" s="126" t="s">
        <v>9416</v>
      </c>
      <c r="E4317" s="127" t="s">
        <v>3</v>
      </c>
      <c r="F4317" s="127">
        <v>1510471</v>
      </c>
      <c r="G4317" s="127"/>
      <c r="H4317" s="335" t="s">
        <v>9417</v>
      </c>
      <c r="I4317" s="128">
        <v>0</v>
      </c>
      <c r="J4317" s="128">
        <v>4860</v>
      </c>
      <c r="K4317" s="129">
        <f t="shared" si="67"/>
        <v>4860</v>
      </c>
      <c r="L4317" s="130" t="s">
        <v>1420</v>
      </c>
    </row>
    <row r="4318" spans="1:12" ht="22.5">
      <c r="A4318" s="263">
        <v>15</v>
      </c>
      <c r="B4318" s="125" t="str">
        <f>+VLOOKUP(A4318,'[1]LISTA FILTRADO'!$A$2:$B$620,2,FALSE)</f>
        <v>Ministerio De Gobierno</v>
      </c>
      <c r="C4318" s="126">
        <v>42900</v>
      </c>
      <c r="D4318" s="126" t="s">
        <v>9418</v>
      </c>
      <c r="E4318" s="127" t="s">
        <v>3</v>
      </c>
      <c r="F4318" s="127">
        <v>1510474</v>
      </c>
      <c r="G4318" s="127"/>
      <c r="H4318" s="335" t="s">
        <v>9419</v>
      </c>
      <c r="I4318" s="128">
        <v>0</v>
      </c>
      <c r="J4318" s="128">
        <v>200</v>
      </c>
      <c r="K4318" s="129">
        <f t="shared" si="67"/>
        <v>200</v>
      </c>
      <c r="L4318" s="130" t="s">
        <v>1420</v>
      </c>
    </row>
    <row r="4319" spans="1:12" ht="22.5">
      <c r="A4319" s="263">
        <v>15</v>
      </c>
      <c r="B4319" s="125" t="str">
        <f>+VLOOKUP(A4319,'[1]LISTA FILTRADO'!$A$2:$B$620,2,FALSE)</f>
        <v>Ministerio De Gobierno</v>
      </c>
      <c r="C4319" s="126">
        <v>42900</v>
      </c>
      <c r="D4319" s="126" t="s">
        <v>9420</v>
      </c>
      <c r="E4319" s="127" t="s">
        <v>3</v>
      </c>
      <c r="F4319" s="127">
        <v>1510479</v>
      </c>
      <c r="G4319" s="127"/>
      <c r="H4319" s="335" t="s">
        <v>9421</v>
      </c>
      <c r="I4319" s="128">
        <v>0</v>
      </c>
      <c r="J4319" s="128">
        <v>2850</v>
      </c>
      <c r="K4319" s="129">
        <f t="shared" si="67"/>
        <v>2850</v>
      </c>
      <c r="L4319" s="130" t="s">
        <v>1420</v>
      </c>
    </row>
    <row r="4320" spans="1:12" ht="33.75">
      <c r="A4320" s="263">
        <v>224</v>
      </c>
      <c r="B4320" s="125" t="str">
        <f>+VLOOKUP(A4320,'[1]LISTA FILTRADO'!$A$2:$B$620,2,FALSE)</f>
        <v>Insumos Bolivia</v>
      </c>
      <c r="C4320" s="126">
        <v>42900</v>
      </c>
      <c r="D4320" s="126" t="s">
        <v>9422</v>
      </c>
      <c r="E4320" s="127" t="s">
        <v>3</v>
      </c>
      <c r="F4320" s="127">
        <v>1510527</v>
      </c>
      <c r="G4320" s="127"/>
      <c r="H4320" s="335" t="s">
        <v>9423</v>
      </c>
      <c r="I4320" s="128">
        <v>0</v>
      </c>
      <c r="J4320" s="128">
        <v>322715.40000000002</v>
      </c>
      <c r="K4320" s="129">
        <f t="shared" si="67"/>
        <v>322715.40000000002</v>
      </c>
      <c r="L4320" s="130" t="s">
        <v>1420</v>
      </c>
    </row>
    <row r="4321" spans="1:12" ht="33.75">
      <c r="A4321" s="263">
        <v>224</v>
      </c>
      <c r="B4321" s="125" t="str">
        <f>+VLOOKUP(A4321,'[1]LISTA FILTRADO'!$A$2:$B$620,2,FALSE)</f>
        <v>Insumos Bolivia</v>
      </c>
      <c r="C4321" s="126">
        <v>42900</v>
      </c>
      <c r="D4321" s="126" t="s">
        <v>9424</v>
      </c>
      <c r="E4321" s="127" t="s">
        <v>3</v>
      </c>
      <c r="F4321" s="127">
        <v>1510534</v>
      </c>
      <c r="G4321" s="127"/>
      <c r="H4321" s="335" t="s">
        <v>9425</v>
      </c>
      <c r="I4321" s="128">
        <v>0</v>
      </c>
      <c r="J4321" s="128">
        <v>30000000</v>
      </c>
      <c r="K4321" s="129">
        <f t="shared" si="67"/>
        <v>30000000</v>
      </c>
      <c r="L4321" s="130" t="s">
        <v>1420</v>
      </c>
    </row>
    <row r="4322" spans="1:12" ht="33.75">
      <c r="A4322" s="263">
        <v>224</v>
      </c>
      <c r="B4322" s="125" t="str">
        <f>+VLOOKUP(A4322,'[1]LISTA FILTRADO'!$A$2:$B$620,2,FALSE)</f>
        <v>Insumos Bolivia</v>
      </c>
      <c r="C4322" s="126">
        <v>42900</v>
      </c>
      <c r="D4322" s="126" t="s">
        <v>9426</v>
      </c>
      <c r="E4322" s="127" t="s">
        <v>3</v>
      </c>
      <c r="F4322" s="127">
        <v>1510540</v>
      </c>
      <c r="G4322" s="127"/>
      <c r="H4322" s="335" t="s">
        <v>9427</v>
      </c>
      <c r="I4322" s="128">
        <v>0</v>
      </c>
      <c r="J4322" s="128">
        <v>1000000</v>
      </c>
      <c r="K4322" s="129">
        <f t="shared" si="67"/>
        <v>1000000</v>
      </c>
      <c r="L4322" s="130" t="s">
        <v>1420</v>
      </c>
    </row>
    <row r="4323" spans="1:12" ht="33.75">
      <c r="A4323" s="263">
        <v>224</v>
      </c>
      <c r="B4323" s="125" t="str">
        <f>+VLOOKUP(A4323,'[1]LISTA FILTRADO'!$A$2:$B$620,2,FALSE)</f>
        <v>Insumos Bolivia</v>
      </c>
      <c r="C4323" s="126">
        <v>42900</v>
      </c>
      <c r="D4323" s="126" t="s">
        <v>9428</v>
      </c>
      <c r="E4323" s="127" t="s">
        <v>3</v>
      </c>
      <c r="F4323" s="127">
        <v>1510542</v>
      </c>
      <c r="G4323" s="127"/>
      <c r="H4323" s="335" t="s">
        <v>9429</v>
      </c>
      <c r="I4323" s="128">
        <v>0</v>
      </c>
      <c r="J4323" s="128">
        <v>614628.54</v>
      </c>
      <c r="K4323" s="129">
        <f t="shared" si="67"/>
        <v>614628.54</v>
      </c>
      <c r="L4323" s="130" t="s">
        <v>1420</v>
      </c>
    </row>
    <row r="4324" spans="1:12" ht="22.5">
      <c r="A4324" s="263">
        <v>526</v>
      </c>
      <c r="B4324" s="125" t="str">
        <f>+VLOOKUP(A4324,'[1]LISTA FILTRADO'!$A$2:$B$620,2,FALSE)</f>
        <v>Bolivia Tv</v>
      </c>
      <c r="C4324" s="126">
        <v>42900</v>
      </c>
      <c r="D4324" s="126" t="s">
        <v>9430</v>
      </c>
      <c r="E4324" s="127" t="s">
        <v>3</v>
      </c>
      <c r="F4324" s="127">
        <v>1510378</v>
      </c>
      <c r="G4324" s="127"/>
      <c r="H4324" s="335" t="s">
        <v>9431</v>
      </c>
      <c r="I4324" s="128">
        <v>0</v>
      </c>
      <c r="J4324" s="128">
        <v>25</v>
      </c>
      <c r="K4324" s="129">
        <f t="shared" si="67"/>
        <v>25</v>
      </c>
      <c r="L4324" s="130" t="s">
        <v>1420</v>
      </c>
    </row>
    <row r="4325" spans="1:12" ht="33.75">
      <c r="A4325" s="263">
        <v>20</v>
      </c>
      <c r="B4325" s="125" t="str">
        <f>+VLOOKUP(A4325,'[1]LISTA FILTRADO'!$A$2:$B$620,2,FALSE)</f>
        <v>Ministerio De Defensa</v>
      </c>
      <c r="C4325" s="126">
        <v>42900</v>
      </c>
      <c r="D4325" s="126" t="s">
        <v>9432</v>
      </c>
      <c r="E4325" s="127" t="s">
        <v>3</v>
      </c>
      <c r="F4325" s="127">
        <v>1510379</v>
      </c>
      <c r="G4325" s="127"/>
      <c r="H4325" s="335" t="s">
        <v>9433</v>
      </c>
      <c r="I4325" s="128">
        <v>0</v>
      </c>
      <c r="J4325" s="128">
        <v>15.2</v>
      </c>
      <c r="K4325" s="129">
        <f t="shared" si="67"/>
        <v>15.2</v>
      </c>
      <c r="L4325" s="130" t="s">
        <v>1420</v>
      </c>
    </row>
    <row r="4326" spans="1:12" ht="22.5">
      <c r="A4326" s="263">
        <v>670</v>
      </c>
      <c r="B4326" s="125" t="str">
        <f>+VLOOKUP(A4326,'[1]LISTA FILTRADO'!$A$2:$B$620,2,FALSE)</f>
        <v>Órgano Electoral Plurinacional</v>
      </c>
      <c r="C4326" s="126">
        <v>42900</v>
      </c>
      <c r="D4326" s="126" t="s">
        <v>9434</v>
      </c>
      <c r="E4326" s="127" t="s">
        <v>3</v>
      </c>
      <c r="F4326" s="127">
        <v>1510386</v>
      </c>
      <c r="G4326" s="127"/>
      <c r="H4326" s="335" t="s">
        <v>9435</v>
      </c>
      <c r="I4326" s="128">
        <v>0</v>
      </c>
      <c r="J4326" s="219">
        <v>83.960000000000008</v>
      </c>
      <c r="K4326" s="129">
        <f t="shared" si="67"/>
        <v>83.960000000000008</v>
      </c>
      <c r="L4326" s="130" t="s">
        <v>4099</v>
      </c>
    </row>
    <row r="4327" spans="1:12" ht="22.5">
      <c r="A4327" s="263">
        <v>572</v>
      </c>
      <c r="B4327" s="125" t="str">
        <f>+VLOOKUP(A4327,'[1]LISTA FILTRADO'!$A$2:$B$620,2,FALSE)</f>
        <v>Empresa De Apoyo A La Producción De Alimentos</v>
      </c>
      <c r="C4327" s="126">
        <v>42900</v>
      </c>
      <c r="D4327" s="126" t="s">
        <v>9436</v>
      </c>
      <c r="E4327" s="127" t="s">
        <v>3</v>
      </c>
      <c r="F4327" s="127">
        <v>1510402</v>
      </c>
      <c r="G4327" s="127"/>
      <c r="H4327" s="335" t="s">
        <v>9437</v>
      </c>
      <c r="I4327" s="128">
        <v>0</v>
      </c>
      <c r="J4327" s="128">
        <v>34.450000000000003</v>
      </c>
      <c r="K4327" s="129">
        <f t="shared" si="67"/>
        <v>34.450000000000003</v>
      </c>
      <c r="L4327" s="130" t="s">
        <v>1420</v>
      </c>
    </row>
    <row r="4328" spans="1:12" ht="22.5">
      <c r="A4328" s="263">
        <v>572</v>
      </c>
      <c r="B4328" s="125" t="str">
        <f>+VLOOKUP(A4328,'[1]LISTA FILTRADO'!$A$2:$B$620,2,FALSE)</f>
        <v>Empresa De Apoyo A La Producción De Alimentos</v>
      </c>
      <c r="C4328" s="126">
        <v>42900</v>
      </c>
      <c r="D4328" s="126" t="s">
        <v>9438</v>
      </c>
      <c r="E4328" s="127" t="s">
        <v>3</v>
      </c>
      <c r="F4328" s="127">
        <v>1510404</v>
      </c>
      <c r="G4328" s="127"/>
      <c r="H4328" s="335" t="s">
        <v>9437</v>
      </c>
      <c r="I4328" s="128">
        <v>0</v>
      </c>
      <c r="J4328" s="128">
        <v>141.41</v>
      </c>
      <c r="K4328" s="129">
        <f t="shared" si="67"/>
        <v>141.41</v>
      </c>
      <c r="L4328" s="130" t="s">
        <v>1420</v>
      </c>
    </row>
    <row r="4329" spans="1:12" ht="22.5">
      <c r="A4329" s="263">
        <v>572</v>
      </c>
      <c r="B4329" s="125" t="str">
        <f>+VLOOKUP(A4329,'[1]LISTA FILTRADO'!$A$2:$B$620,2,FALSE)</f>
        <v>Empresa De Apoyo A La Producción De Alimentos</v>
      </c>
      <c r="C4329" s="126">
        <v>42900</v>
      </c>
      <c r="D4329" s="126" t="s">
        <v>9439</v>
      </c>
      <c r="E4329" s="127" t="s">
        <v>3</v>
      </c>
      <c r="F4329" s="127">
        <v>1510407</v>
      </c>
      <c r="G4329" s="127"/>
      <c r="H4329" s="335" t="s">
        <v>9437</v>
      </c>
      <c r="I4329" s="128">
        <v>0</v>
      </c>
      <c r="J4329" s="128">
        <v>78</v>
      </c>
      <c r="K4329" s="129">
        <f t="shared" si="67"/>
        <v>78</v>
      </c>
      <c r="L4329" s="130" t="s">
        <v>1420</v>
      </c>
    </row>
    <row r="4330" spans="1:12" ht="33.75">
      <c r="A4330" s="263">
        <v>342</v>
      </c>
      <c r="B4330" s="125" t="str">
        <f>+VLOOKUP(A4330,'[1]LISTA FILTRADO'!$A$2:$B$620,2,FALSE)</f>
        <v>Agencia Estatal De Vivienda</v>
      </c>
      <c r="C4330" s="126">
        <v>42900</v>
      </c>
      <c r="D4330" s="126" t="s">
        <v>9440</v>
      </c>
      <c r="E4330" s="127" t="s">
        <v>3</v>
      </c>
      <c r="F4330" s="127">
        <v>1510452</v>
      </c>
      <c r="G4330" s="127"/>
      <c r="H4330" s="335" t="s">
        <v>9441</v>
      </c>
      <c r="I4330" s="128">
        <v>0</v>
      </c>
      <c r="J4330" s="128">
        <v>22.85</v>
      </c>
      <c r="K4330" s="129">
        <f t="shared" si="67"/>
        <v>22.85</v>
      </c>
      <c r="L4330" s="130" t="s">
        <v>1420</v>
      </c>
    </row>
    <row r="4331" spans="1:12" ht="22.5">
      <c r="A4331" s="263">
        <v>224</v>
      </c>
      <c r="B4331" s="125" t="str">
        <f>+VLOOKUP(A4331,'[1]LISTA FILTRADO'!$A$2:$B$620,2,FALSE)</f>
        <v>Insumos Bolivia</v>
      </c>
      <c r="C4331" s="126">
        <v>42900</v>
      </c>
      <c r="D4331" s="126" t="s">
        <v>9443</v>
      </c>
      <c r="E4331" s="127" t="s">
        <v>3</v>
      </c>
      <c r="F4331" s="127">
        <v>1510495</v>
      </c>
      <c r="G4331" s="127"/>
      <c r="H4331" s="335" t="s">
        <v>9444</v>
      </c>
      <c r="I4331" s="128">
        <v>0</v>
      </c>
      <c r="J4331" s="128">
        <v>4020.07</v>
      </c>
      <c r="K4331" s="129">
        <f t="shared" si="67"/>
        <v>4020.07</v>
      </c>
      <c r="L4331" s="130" t="s">
        <v>1420</v>
      </c>
    </row>
    <row r="4332" spans="1:12" ht="22.5">
      <c r="A4332" s="263">
        <v>526</v>
      </c>
      <c r="B4332" s="125" t="str">
        <f>+VLOOKUP(A4332,'[1]LISTA FILTRADO'!$A$2:$B$620,2,FALSE)</f>
        <v>Bolivia Tv</v>
      </c>
      <c r="C4332" s="126">
        <v>42900</v>
      </c>
      <c r="D4332" s="126" t="s">
        <v>9445</v>
      </c>
      <c r="E4332" s="127" t="s">
        <v>3</v>
      </c>
      <c r="F4332" s="127">
        <v>1510501</v>
      </c>
      <c r="G4332" s="127"/>
      <c r="H4332" s="335" t="s">
        <v>9446</v>
      </c>
      <c r="I4332" s="128">
        <v>0</v>
      </c>
      <c r="J4332" s="128">
        <v>394</v>
      </c>
      <c r="K4332" s="129">
        <f t="shared" si="67"/>
        <v>394</v>
      </c>
      <c r="L4332" s="130" t="s">
        <v>1420</v>
      </c>
    </row>
    <row r="4333" spans="1:12" ht="33.75">
      <c r="A4333" s="263">
        <v>47</v>
      </c>
      <c r="B4333" s="125" t="str">
        <f>+VLOOKUP(A4333,'[1]LISTA FILTRADO'!$A$2:$B$620,2,FALSE)</f>
        <v>Ministerio De Desarrollo Rural Y Tierras</v>
      </c>
      <c r="C4333" s="126">
        <v>42900</v>
      </c>
      <c r="D4333" s="126" t="s">
        <v>9447</v>
      </c>
      <c r="E4333" s="127" t="s">
        <v>3</v>
      </c>
      <c r="F4333" s="127">
        <v>1510523</v>
      </c>
      <c r="G4333" s="127"/>
      <c r="H4333" s="335" t="s">
        <v>9448</v>
      </c>
      <c r="I4333" s="128">
        <v>0</v>
      </c>
      <c r="J4333" s="128">
        <v>0.03</v>
      </c>
      <c r="K4333" s="129">
        <f t="shared" si="67"/>
        <v>0.03</v>
      </c>
      <c r="L4333" s="130" t="s">
        <v>1420</v>
      </c>
    </row>
    <row r="4334" spans="1:12" ht="33.75">
      <c r="A4334" s="263" t="s">
        <v>626</v>
      </c>
      <c r="B4334" s="125" t="str">
        <f>+VLOOKUP(A4334,'[1]LISTA FILTRADO'!$A$2:$B$620,2,FALSE)</f>
        <v>Dirección General De Programación Y Operaciones Del Tesoro</v>
      </c>
      <c r="C4334" s="126">
        <v>42900</v>
      </c>
      <c r="D4334" s="126" t="s">
        <v>9449</v>
      </c>
      <c r="E4334" s="127" t="s">
        <v>3</v>
      </c>
      <c r="F4334" s="127">
        <v>1510530</v>
      </c>
      <c r="G4334" s="127"/>
      <c r="H4334" s="335" t="s">
        <v>9450</v>
      </c>
      <c r="I4334" s="128">
        <v>0</v>
      </c>
      <c r="J4334" s="128">
        <v>1386</v>
      </c>
      <c r="K4334" s="129">
        <f t="shared" si="67"/>
        <v>1386</v>
      </c>
      <c r="L4334" s="130" t="s">
        <v>1420</v>
      </c>
    </row>
    <row r="4335" spans="1:12" ht="33.75">
      <c r="A4335" s="263" t="s">
        <v>626</v>
      </c>
      <c r="B4335" s="125" t="str">
        <f>+VLOOKUP(A4335,'[1]LISTA FILTRADO'!$A$2:$B$620,2,FALSE)</f>
        <v>Dirección General De Programación Y Operaciones Del Tesoro</v>
      </c>
      <c r="C4335" s="126">
        <v>42900</v>
      </c>
      <c r="D4335" s="126" t="s">
        <v>9451</v>
      </c>
      <c r="E4335" s="127" t="s">
        <v>3</v>
      </c>
      <c r="F4335" s="127">
        <v>1510544</v>
      </c>
      <c r="G4335" s="127"/>
      <c r="H4335" s="335" t="s">
        <v>9452</v>
      </c>
      <c r="I4335" s="128">
        <v>0</v>
      </c>
      <c r="J4335" s="128">
        <v>12955.02</v>
      </c>
      <c r="K4335" s="129">
        <f t="shared" si="67"/>
        <v>12955.02</v>
      </c>
      <c r="L4335" s="130" t="s">
        <v>1420</v>
      </c>
    </row>
    <row r="4336" spans="1:12" ht="33.75">
      <c r="A4336" s="263" t="s">
        <v>626</v>
      </c>
      <c r="B4336" s="125" t="str">
        <f>+VLOOKUP(A4336,'[1]LISTA FILTRADO'!$A$2:$B$620,2,FALSE)</f>
        <v>Dirección General De Programación Y Operaciones Del Tesoro</v>
      </c>
      <c r="C4336" s="126">
        <v>42900</v>
      </c>
      <c r="D4336" s="126" t="s">
        <v>9453</v>
      </c>
      <c r="E4336" s="127" t="s">
        <v>3</v>
      </c>
      <c r="F4336" s="127">
        <v>1510564</v>
      </c>
      <c r="G4336" s="127"/>
      <c r="H4336" s="335" t="s">
        <v>9454</v>
      </c>
      <c r="I4336" s="128">
        <v>0</v>
      </c>
      <c r="J4336" s="128">
        <v>46988</v>
      </c>
      <c r="K4336" s="129">
        <f t="shared" si="67"/>
        <v>46988</v>
      </c>
      <c r="L4336" s="130" t="s">
        <v>1420</v>
      </c>
    </row>
    <row r="4337" spans="1:12" ht="33.75">
      <c r="A4337" s="263" t="s">
        <v>626</v>
      </c>
      <c r="B4337" s="125" t="str">
        <f>+VLOOKUP(A4337,'[1]LISTA FILTRADO'!$A$2:$B$620,2,FALSE)</f>
        <v>Dirección General De Programación Y Operaciones Del Tesoro</v>
      </c>
      <c r="C4337" s="126">
        <v>42900</v>
      </c>
      <c r="D4337" s="126" t="s">
        <v>9455</v>
      </c>
      <c r="E4337" s="127" t="s">
        <v>3</v>
      </c>
      <c r="F4337" s="127">
        <v>1510601</v>
      </c>
      <c r="G4337" s="127"/>
      <c r="H4337" s="335" t="s">
        <v>6493</v>
      </c>
      <c r="I4337" s="128">
        <v>0</v>
      </c>
      <c r="J4337" s="128">
        <v>3400</v>
      </c>
      <c r="K4337" s="129">
        <f t="shared" si="67"/>
        <v>3400</v>
      </c>
      <c r="L4337" s="130" t="s">
        <v>1420</v>
      </c>
    </row>
    <row r="4338" spans="1:12" ht="33.75">
      <c r="A4338" s="263" t="s">
        <v>626</v>
      </c>
      <c r="B4338" s="125" t="str">
        <f>+VLOOKUP(A4338,'[1]LISTA FILTRADO'!$A$2:$B$620,2,FALSE)</f>
        <v>Dirección General De Programación Y Operaciones Del Tesoro</v>
      </c>
      <c r="C4338" s="126">
        <v>42900</v>
      </c>
      <c r="D4338" s="126" t="s">
        <v>9456</v>
      </c>
      <c r="E4338" s="127" t="s">
        <v>3</v>
      </c>
      <c r="F4338" s="127">
        <v>1510608</v>
      </c>
      <c r="G4338" s="127"/>
      <c r="H4338" s="335" t="s">
        <v>9457</v>
      </c>
      <c r="I4338" s="128">
        <v>0</v>
      </c>
      <c r="J4338" s="128">
        <v>1261.8</v>
      </c>
      <c r="K4338" s="129">
        <f t="shared" si="67"/>
        <v>1261.8</v>
      </c>
      <c r="L4338" s="130" t="s">
        <v>1420</v>
      </c>
    </row>
    <row r="4339" spans="1:12" ht="33.75">
      <c r="A4339" s="263">
        <v>312</v>
      </c>
      <c r="B4339" s="125" t="str">
        <f>+VLOOKUP(A4339,'[1]LISTA FILTRADO'!$A$2:$B$620,2,FALSE)</f>
        <v>Autoridad De Fiscalizac. Y Control Soc De Bosques Y Tierras</v>
      </c>
      <c r="C4339" s="126">
        <v>42900</v>
      </c>
      <c r="D4339" s="126" t="s">
        <v>9458</v>
      </c>
      <c r="E4339" s="127" t="s">
        <v>3</v>
      </c>
      <c r="F4339" s="127">
        <v>1510623</v>
      </c>
      <c r="G4339" s="127"/>
      <c r="H4339" s="335" t="s">
        <v>9459</v>
      </c>
      <c r="I4339" s="128">
        <v>0</v>
      </c>
      <c r="J4339" s="128">
        <v>150.33000000000001</v>
      </c>
      <c r="K4339" s="129">
        <f t="shared" si="67"/>
        <v>150.33000000000001</v>
      </c>
      <c r="L4339" s="130" t="s">
        <v>1420</v>
      </c>
    </row>
    <row r="4340" spans="1:12" ht="33.75">
      <c r="A4340" s="263" t="s">
        <v>626</v>
      </c>
      <c r="B4340" s="125" t="str">
        <f>+VLOOKUP(A4340,'[1]LISTA FILTRADO'!$A$2:$B$620,2,FALSE)</f>
        <v>Dirección General De Programación Y Operaciones Del Tesoro</v>
      </c>
      <c r="C4340" s="126">
        <v>42900</v>
      </c>
      <c r="D4340" s="126" t="s">
        <v>9460</v>
      </c>
      <c r="E4340" s="127" t="s">
        <v>3</v>
      </c>
      <c r="F4340" s="127">
        <v>1510641</v>
      </c>
      <c r="G4340" s="127"/>
      <c r="H4340" s="335" t="s">
        <v>9461</v>
      </c>
      <c r="I4340" s="128">
        <v>0</v>
      </c>
      <c r="J4340" s="128">
        <v>4621.53</v>
      </c>
      <c r="K4340" s="129">
        <f t="shared" si="67"/>
        <v>4621.53</v>
      </c>
      <c r="L4340" s="130" t="s">
        <v>1420</v>
      </c>
    </row>
    <row r="4341" spans="1:12" ht="33.75">
      <c r="A4341" s="263" t="s">
        <v>626</v>
      </c>
      <c r="B4341" s="125" t="str">
        <f>+VLOOKUP(A4341,'[1]LISTA FILTRADO'!$A$2:$B$620,2,FALSE)</f>
        <v>Dirección General De Programación Y Operaciones Del Tesoro</v>
      </c>
      <c r="C4341" s="126">
        <v>42900</v>
      </c>
      <c r="D4341" s="126" t="s">
        <v>9462</v>
      </c>
      <c r="E4341" s="127" t="s">
        <v>3</v>
      </c>
      <c r="F4341" s="127">
        <v>1510651</v>
      </c>
      <c r="G4341" s="127"/>
      <c r="H4341" s="335" t="s">
        <v>9463</v>
      </c>
      <c r="I4341" s="128">
        <v>0</v>
      </c>
      <c r="J4341" s="128">
        <v>14544</v>
      </c>
      <c r="K4341" s="129">
        <f t="shared" si="67"/>
        <v>14544</v>
      </c>
      <c r="L4341" s="130" t="s">
        <v>1420</v>
      </c>
    </row>
    <row r="4342" spans="1:12" ht="33.75">
      <c r="A4342" s="263">
        <v>41</v>
      </c>
      <c r="B4342" s="125" t="str">
        <f>+VLOOKUP(A4342,'[1]LISTA FILTRADO'!$A$2:$B$620,2,FALSE)</f>
        <v>Ministerio De Desarrollo Productivo Y Economía Plural</v>
      </c>
      <c r="C4342" s="126">
        <v>42900</v>
      </c>
      <c r="D4342" s="126" t="s">
        <v>9464</v>
      </c>
      <c r="E4342" s="127" t="s">
        <v>3</v>
      </c>
      <c r="F4342" s="127">
        <v>1510661</v>
      </c>
      <c r="G4342" s="127"/>
      <c r="H4342" s="335" t="s">
        <v>9465</v>
      </c>
      <c r="I4342" s="128">
        <v>0</v>
      </c>
      <c r="J4342" s="128">
        <v>2166</v>
      </c>
      <c r="K4342" s="129">
        <f t="shared" si="67"/>
        <v>2166</v>
      </c>
      <c r="L4342" s="130" t="s">
        <v>1420</v>
      </c>
    </row>
    <row r="4343" spans="1:12" ht="33.75">
      <c r="A4343" s="263">
        <v>48</v>
      </c>
      <c r="B4343" s="125" t="str">
        <f>+VLOOKUP(A4343,'[1]LISTA FILTRADO'!$A$2:$B$620,2,FALSE)</f>
        <v>Ministerio De Deportes</v>
      </c>
      <c r="C4343" s="126">
        <v>42900</v>
      </c>
      <c r="D4343" s="126" t="s">
        <v>9466</v>
      </c>
      <c r="E4343" s="127" t="s">
        <v>3</v>
      </c>
      <c r="F4343" s="127">
        <v>1510664</v>
      </c>
      <c r="G4343" s="127"/>
      <c r="H4343" s="335" t="s">
        <v>9467</v>
      </c>
      <c r="I4343" s="128">
        <v>0</v>
      </c>
      <c r="J4343" s="128">
        <v>17413.79</v>
      </c>
      <c r="K4343" s="129">
        <f t="shared" si="67"/>
        <v>17413.79</v>
      </c>
      <c r="L4343" s="130" t="s">
        <v>1420</v>
      </c>
    </row>
    <row r="4344" spans="1:12" ht="33.75">
      <c r="A4344" s="263" t="s">
        <v>626</v>
      </c>
      <c r="B4344" s="125" t="str">
        <f>+VLOOKUP(A4344,'[1]LISTA FILTRADO'!$A$2:$B$620,2,FALSE)</f>
        <v>Dirección General De Programación Y Operaciones Del Tesoro</v>
      </c>
      <c r="C4344" s="126">
        <v>42900</v>
      </c>
      <c r="D4344" s="126" t="s">
        <v>9468</v>
      </c>
      <c r="E4344" s="127" t="s">
        <v>3</v>
      </c>
      <c r="F4344" s="127">
        <v>1510712</v>
      </c>
      <c r="G4344" s="127"/>
      <c r="H4344" s="335" t="s">
        <v>3135</v>
      </c>
      <c r="I4344" s="128">
        <v>0</v>
      </c>
      <c r="J4344" s="128">
        <v>244.34</v>
      </c>
      <c r="K4344" s="129">
        <f t="shared" si="67"/>
        <v>244.34</v>
      </c>
      <c r="L4344" s="130" t="s">
        <v>1420</v>
      </c>
    </row>
    <row r="4345" spans="1:12" ht="33.75">
      <c r="A4345" s="263">
        <v>660</v>
      </c>
      <c r="B4345" s="125" t="str">
        <f>+VLOOKUP(A4345,'[1]LISTA FILTRADO'!$A$2:$B$620,2,FALSE)</f>
        <v>Órgano Judicial</v>
      </c>
      <c r="C4345" s="126">
        <v>42902</v>
      </c>
      <c r="D4345" s="126" t="s">
        <v>9469</v>
      </c>
      <c r="E4345" s="127" t="s">
        <v>3</v>
      </c>
      <c r="F4345" s="127">
        <v>1510892</v>
      </c>
      <c r="G4345" s="127"/>
      <c r="H4345" s="335" t="s">
        <v>9470</v>
      </c>
      <c r="I4345" s="128">
        <v>0</v>
      </c>
      <c r="J4345" s="219">
        <v>319.32</v>
      </c>
      <c r="K4345" s="129">
        <f t="shared" si="67"/>
        <v>319.32</v>
      </c>
      <c r="L4345" s="130" t="s">
        <v>4099</v>
      </c>
    </row>
    <row r="4346" spans="1:12" ht="33.75">
      <c r="A4346" s="263" t="s">
        <v>626</v>
      </c>
      <c r="B4346" s="125" t="str">
        <f>+VLOOKUP(A4346,'[1]LISTA FILTRADO'!$A$2:$B$620,2,FALSE)</f>
        <v>Dirección General De Programación Y Operaciones Del Tesoro</v>
      </c>
      <c r="C4346" s="126">
        <v>42902</v>
      </c>
      <c r="D4346" s="126" t="s">
        <v>9471</v>
      </c>
      <c r="E4346" s="127" t="s">
        <v>3</v>
      </c>
      <c r="F4346" s="127">
        <v>1510897</v>
      </c>
      <c r="G4346" s="127"/>
      <c r="H4346" s="335" t="s">
        <v>9472</v>
      </c>
      <c r="I4346" s="128">
        <v>0</v>
      </c>
      <c r="J4346" s="128">
        <v>4396.1000000000004</v>
      </c>
      <c r="K4346" s="129">
        <f t="shared" si="67"/>
        <v>4396.1000000000004</v>
      </c>
      <c r="L4346" s="130" t="s">
        <v>1420</v>
      </c>
    </row>
    <row r="4347" spans="1:12" ht="33.75">
      <c r="A4347" s="263">
        <v>342</v>
      </c>
      <c r="B4347" s="125" t="str">
        <f>+VLOOKUP(A4347,'[1]LISTA FILTRADO'!$A$2:$B$620,2,FALSE)</f>
        <v>Agencia Estatal De Vivienda</v>
      </c>
      <c r="C4347" s="126">
        <v>42902</v>
      </c>
      <c r="D4347" s="126" t="s">
        <v>9473</v>
      </c>
      <c r="E4347" s="127" t="s">
        <v>3</v>
      </c>
      <c r="F4347" s="127">
        <v>1510908</v>
      </c>
      <c r="G4347" s="127"/>
      <c r="H4347" s="335" t="s">
        <v>9474</v>
      </c>
      <c r="I4347" s="128">
        <v>0</v>
      </c>
      <c r="J4347" s="128">
        <v>16294</v>
      </c>
      <c r="K4347" s="129">
        <f t="shared" si="67"/>
        <v>16294</v>
      </c>
      <c r="L4347" s="130" t="s">
        <v>1420</v>
      </c>
    </row>
    <row r="4348" spans="1:12" ht="33.75">
      <c r="A4348" s="263" t="s">
        <v>626</v>
      </c>
      <c r="B4348" s="125" t="str">
        <f>+VLOOKUP(A4348,'[1]LISTA FILTRADO'!$A$2:$B$620,2,FALSE)</f>
        <v>Dirección General De Programación Y Operaciones Del Tesoro</v>
      </c>
      <c r="C4348" s="126">
        <v>42902</v>
      </c>
      <c r="D4348" s="126" t="s">
        <v>9475</v>
      </c>
      <c r="E4348" s="127" t="s">
        <v>3</v>
      </c>
      <c r="F4348" s="127">
        <v>1510833</v>
      </c>
      <c r="G4348" s="127"/>
      <c r="H4348" s="335" t="s">
        <v>9476</v>
      </c>
      <c r="I4348" s="128">
        <v>0</v>
      </c>
      <c r="J4348" s="128">
        <v>6143.87</v>
      </c>
      <c r="K4348" s="129">
        <f t="shared" si="67"/>
        <v>6143.87</v>
      </c>
      <c r="L4348" s="130" t="s">
        <v>1420</v>
      </c>
    </row>
    <row r="4349" spans="1:12" ht="33.75">
      <c r="A4349" s="263" t="s">
        <v>626</v>
      </c>
      <c r="B4349" s="125" t="str">
        <f>+VLOOKUP(A4349,'[1]LISTA FILTRADO'!$A$2:$B$620,2,FALSE)</f>
        <v>Dirección General De Programación Y Operaciones Del Tesoro</v>
      </c>
      <c r="C4349" s="126">
        <v>42902</v>
      </c>
      <c r="D4349" s="126" t="s">
        <v>9477</v>
      </c>
      <c r="E4349" s="127" t="s">
        <v>3</v>
      </c>
      <c r="F4349" s="127">
        <v>1510834</v>
      </c>
      <c r="G4349" s="127"/>
      <c r="H4349" s="335" t="s">
        <v>9478</v>
      </c>
      <c r="I4349" s="128">
        <v>0</v>
      </c>
      <c r="J4349" s="128">
        <v>481</v>
      </c>
      <c r="K4349" s="129">
        <f t="shared" si="67"/>
        <v>481</v>
      </c>
      <c r="L4349" s="130" t="s">
        <v>1420</v>
      </c>
    </row>
    <row r="4350" spans="1:12" ht="22.5">
      <c r="A4350" s="263">
        <v>35</v>
      </c>
      <c r="B4350" s="125" t="str">
        <f>+VLOOKUP(A4350,'[1]LISTA FILTRADO'!$A$2:$B$620,2,FALSE)</f>
        <v>Ministerio De Economía Y Finanzas Públicas</v>
      </c>
      <c r="C4350" s="126">
        <v>42902</v>
      </c>
      <c r="D4350" s="126" t="s">
        <v>9479</v>
      </c>
      <c r="E4350" s="127" t="s">
        <v>3</v>
      </c>
      <c r="F4350" s="127">
        <v>1510838</v>
      </c>
      <c r="G4350" s="127"/>
      <c r="H4350" s="335" t="s">
        <v>9480</v>
      </c>
      <c r="I4350" s="128">
        <v>0</v>
      </c>
      <c r="J4350" s="128">
        <v>266</v>
      </c>
      <c r="K4350" s="129">
        <f t="shared" si="67"/>
        <v>266</v>
      </c>
      <c r="L4350" s="130" t="s">
        <v>1420</v>
      </c>
    </row>
    <row r="4351" spans="1:12" ht="22.5">
      <c r="A4351" s="263">
        <v>35</v>
      </c>
      <c r="B4351" s="125" t="str">
        <f>+VLOOKUP(A4351,'[1]LISTA FILTRADO'!$A$2:$B$620,2,FALSE)</f>
        <v>Ministerio De Economía Y Finanzas Públicas</v>
      </c>
      <c r="C4351" s="126">
        <v>42902</v>
      </c>
      <c r="D4351" s="126" t="s">
        <v>9481</v>
      </c>
      <c r="E4351" s="127" t="s">
        <v>3</v>
      </c>
      <c r="F4351" s="127">
        <v>1510840</v>
      </c>
      <c r="G4351" s="127"/>
      <c r="H4351" s="335" t="s">
        <v>9482</v>
      </c>
      <c r="I4351" s="128">
        <v>0</v>
      </c>
      <c r="J4351" s="128">
        <v>36</v>
      </c>
      <c r="K4351" s="129">
        <f t="shared" si="67"/>
        <v>36</v>
      </c>
      <c r="L4351" s="130" t="s">
        <v>1420</v>
      </c>
    </row>
    <row r="4352" spans="1:12" ht="22.5">
      <c r="A4352" s="263">
        <v>35</v>
      </c>
      <c r="B4352" s="125" t="str">
        <f>+VLOOKUP(A4352,'[1]LISTA FILTRADO'!$A$2:$B$620,2,FALSE)</f>
        <v>Ministerio De Economía Y Finanzas Públicas</v>
      </c>
      <c r="C4352" s="126">
        <v>42902</v>
      </c>
      <c r="D4352" s="126" t="s">
        <v>9483</v>
      </c>
      <c r="E4352" s="127" t="s">
        <v>3</v>
      </c>
      <c r="F4352" s="127">
        <v>1510842</v>
      </c>
      <c r="G4352" s="127"/>
      <c r="H4352" s="335" t="s">
        <v>9484</v>
      </c>
      <c r="I4352" s="128">
        <v>0</v>
      </c>
      <c r="J4352" s="128">
        <v>36</v>
      </c>
      <c r="K4352" s="129">
        <f t="shared" si="67"/>
        <v>36</v>
      </c>
      <c r="L4352" s="130" t="s">
        <v>1420</v>
      </c>
    </row>
    <row r="4353" spans="1:12" ht="22.5">
      <c r="A4353" s="263">
        <v>35</v>
      </c>
      <c r="B4353" s="125" t="str">
        <f>+VLOOKUP(A4353,'[1]LISTA FILTRADO'!$A$2:$B$620,2,FALSE)</f>
        <v>Ministerio De Economía Y Finanzas Públicas</v>
      </c>
      <c r="C4353" s="126">
        <v>42902</v>
      </c>
      <c r="D4353" s="126" t="s">
        <v>9485</v>
      </c>
      <c r="E4353" s="127" t="s">
        <v>3</v>
      </c>
      <c r="F4353" s="127">
        <v>1510844</v>
      </c>
      <c r="G4353" s="127"/>
      <c r="H4353" s="335" t="s">
        <v>7322</v>
      </c>
      <c r="I4353" s="128">
        <v>0</v>
      </c>
      <c r="J4353" s="128">
        <v>23</v>
      </c>
      <c r="K4353" s="129">
        <f t="shared" si="67"/>
        <v>23</v>
      </c>
      <c r="L4353" s="130" t="s">
        <v>1420</v>
      </c>
    </row>
    <row r="4354" spans="1:12" ht="33.75">
      <c r="A4354" s="263" t="s">
        <v>626</v>
      </c>
      <c r="B4354" s="125" t="str">
        <f>+VLOOKUP(A4354,'[1]LISTA FILTRADO'!$A$2:$B$620,2,FALSE)</f>
        <v>Dirección General De Programación Y Operaciones Del Tesoro</v>
      </c>
      <c r="C4354" s="126">
        <v>42902</v>
      </c>
      <c r="D4354" s="126" t="s">
        <v>9486</v>
      </c>
      <c r="E4354" s="127" t="s">
        <v>3</v>
      </c>
      <c r="F4354" s="127">
        <v>1510860</v>
      </c>
      <c r="G4354" s="127"/>
      <c r="H4354" s="335" t="s">
        <v>9487</v>
      </c>
      <c r="I4354" s="128">
        <v>0</v>
      </c>
      <c r="J4354" s="128">
        <v>185.5</v>
      </c>
      <c r="K4354" s="129">
        <f t="shared" si="67"/>
        <v>185.5</v>
      </c>
      <c r="L4354" s="130" t="s">
        <v>1420</v>
      </c>
    </row>
    <row r="4355" spans="1:12" ht="33.75">
      <c r="A4355" s="263" t="s">
        <v>626</v>
      </c>
      <c r="B4355" s="125" t="str">
        <f>+VLOOKUP(A4355,'[1]LISTA FILTRADO'!$A$2:$B$620,2,FALSE)</f>
        <v>Dirección General De Programación Y Operaciones Del Tesoro</v>
      </c>
      <c r="C4355" s="126">
        <v>42902</v>
      </c>
      <c r="D4355" s="126" t="s">
        <v>9488</v>
      </c>
      <c r="E4355" s="127" t="s">
        <v>3</v>
      </c>
      <c r="F4355" s="127">
        <v>1510861</v>
      </c>
      <c r="G4355" s="127"/>
      <c r="H4355" s="335" t="s">
        <v>9489</v>
      </c>
      <c r="I4355" s="128">
        <v>0</v>
      </c>
      <c r="J4355" s="128">
        <v>232.5</v>
      </c>
      <c r="K4355" s="129">
        <f t="shared" si="67"/>
        <v>232.5</v>
      </c>
      <c r="L4355" s="130" t="s">
        <v>1420</v>
      </c>
    </row>
    <row r="4356" spans="1:12" ht="33.75">
      <c r="A4356" s="263" t="s">
        <v>626</v>
      </c>
      <c r="B4356" s="125" t="str">
        <f>+VLOOKUP(A4356,'[1]LISTA FILTRADO'!$A$2:$B$620,2,FALSE)</f>
        <v>Dirección General De Programación Y Operaciones Del Tesoro</v>
      </c>
      <c r="C4356" s="126">
        <v>42902</v>
      </c>
      <c r="D4356" s="126" t="s">
        <v>9490</v>
      </c>
      <c r="E4356" s="127" t="s">
        <v>3</v>
      </c>
      <c r="F4356" s="127">
        <v>1510862</v>
      </c>
      <c r="G4356" s="127"/>
      <c r="H4356" s="335" t="s">
        <v>9491</v>
      </c>
      <c r="I4356" s="128">
        <v>0</v>
      </c>
      <c r="J4356" s="128">
        <v>185.5</v>
      </c>
      <c r="K4356" s="129">
        <f t="shared" si="67"/>
        <v>185.5</v>
      </c>
      <c r="L4356" s="130" t="s">
        <v>1420</v>
      </c>
    </row>
    <row r="4357" spans="1:12" ht="22.5">
      <c r="A4357" s="263">
        <v>46</v>
      </c>
      <c r="B4357" s="125" t="str">
        <f>+VLOOKUP(A4357,'[1]LISTA FILTRADO'!$A$2:$B$620,2,FALSE)</f>
        <v>Ministerio De Salud</v>
      </c>
      <c r="C4357" s="126">
        <v>42902</v>
      </c>
      <c r="D4357" s="126" t="s">
        <v>9492</v>
      </c>
      <c r="E4357" s="127" t="s">
        <v>3</v>
      </c>
      <c r="F4357" s="127">
        <v>1510869</v>
      </c>
      <c r="G4357" s="127"/>
      <c r="H4357" s="335" t="s">
        <v>9493</v>
      </c>
      <c r="I4357" s="128">
        <v>0</v>
      </c>
      <c r="J4357" s="128">
        <v>7420</v>
      </c>
      <c r="K4357" s="129">
        <f t="shared" si="67"/>
        <v>7420</v>
      </c>
      <c r="L4357" s="130" t="s">
        <v>1420</v>
      </c>
    </row>
    <row r="4358" spans="1:12" ht="22.5">
      <c r="A4358" s="263">
        <v>212</v>
      </c>
      <c r="B4358" s="125" t="str">
        <f>+VLOOKUP(A4358,'[1]LISTA FILTRADO'!$A$2:$B$620,2,FALSE)</f>
        <v>Instituto Nacional De Reforma Agraria</v>
      </c>
      <c r="C4358" s="126">
        <v>42902</v>
      </c>
      <c r="D4358" s="126" t="s">
        <v>9494</v>
      </c>
      <c r="E4358" s="127" t="s">
        <v>3</v>
      </c>
      <c r="F4358" s="127">
        <v>1510975</v>
      </c>
      <c r="G4358" s="127"/>
      <c r="H4358" s="335" t="s">
        <v>9495</v>
      </c>
      <c r="I4358" s="128">
        <v>0</v>
      </c>
      <c r="J4358" s="128">
        <v>60</v>
      </c>
      <c r="K4358" s="129">
        <f t="shared" si="67"/>
        <v>60</v>
      </c>
      <c r="L4358" s="130" t="s">
        <v>1420</v>
      </c>
    </row>
    <row r="4359" spans="1:12" ht="22.5">
      <c r="A4359" s="263">
        <v>234</v>
      </c>
      <c r="B4359" s="125" t="str">
        <f>+VLOOKUP(A4359,'[1]LISTA FILTRADO'!$A$2:$B$620,2,FALSE)</f>
        <v>Servicio Geológico Minero</v>
      </c>
      <c r="C4359" s="126">
        <v>42902</v>
      </c>
      <c r="D4359" s="126" t="s">
        <v>9496</v>
      </c>
      <c r="E4359" s="127" t="s">
        <v>3</v>
      </c>
      <c r="F4359" s="127">
        <v>1510981</v>
      </c>
      <c r="G4359" s="127"/>
      <c r="H4359" s="335" t="s">
        <v>9497</v>
      </c>
      <c r="I4359" s="128">
        <v>0</v>
      </c>
      <c r="J4359" s="128">
        <v>40</v>
      </c>
      <c r="K4359" s="129">
        <f t="shared" si="67"/>
        <v>40</v>
      </c>
      <c r="L4359" s="130" t="s">
        <v>1420</v>
      </c>
    </row>
    <row r="4360" spans="1:12" ht="33.75">
      <c r="A4360" s="263">
        <v>234</v>
      </c>
      <c r="B4360" s="125" t="str">
        <f>+VLOOKUP(A4360,'[1]LISTA FILTRADO'!$A$2:$B$620,2,FALSE)</f>
        <v>Servicio Geológico Minero</v>
      </c>
      <c r="C4360" s="126">
        <v>42902</v>
      </c>
      <c r="D4360" s="126" t="s">
        <v>9498</v>
      </c>
      <c r="E4360" s="127" t="s">
        <v>3</v>
      </c>
      <c r="F4360" s="127">
        <v>1510983</v>
      </c>
      <c r="G4360" s="127"/>
      <c r="H4360" s="335" t="s">
        <v>9499</v>
      </c>
      <c r="I4360" s="128">
        <v>0</v>
      </c>
      <c r="J4360" s="128">
        <v>120</v>
      </c>
      <c r="K4360" s="129">
        <f t="shared" si="67"/>
        <v>120</v>
      </c>
      <c r="L4360" s="130" t="s">
        <v>1420</v>
      </c>
    </row>
    <row r="4361" spans="1:12" ht="33.75">
      <c r="A4361" s="263">
        <v>234</v>
      </c>
      <c r="B4361" s="125" t="str">
        <f>+VLOOKUP(A4361,'[1]LISTA FILTRADO'!$A$2:$B$620,2,FALSE)</f>
        <v>Servicio Geológico Minero</v>
      </c>
      <c r="C4361" s="126">
        <v>42902</v>
      </c>
      <c r="D4361" s="126" t="s">
        <v>9500</v>
      </c>
      <c r="E4361" s="127" t="s">
        <v>3</v>
      </c>
      <c r="F4361" s="127">
        <v>1510986</v>
      </c>
      <c r="G4361" s="127"/>
      <c r="H4361" s="335" t="s">
        <v>9501</v>
      </c>
      <c r="I4361" s="128">
        <v>0</v>
      </c>
      <c r="J4361" s="128">
        <v>1558.2</v>
      </c>
      <c r="K4361" s="129">
        <f t="shared" ref="K4361:K4424" si="68">+I4361+J4361</f>
        <v>1558.2</v>
      </c>
      <c r="L4361" s="130" t="s">
        <v>1420</v>
      </c>
    </row>
    <row r="4362" spans="1:12" ht="22.5">
      <c r="A4362" s="263">
        <v>526</v>
      </c>
      <c r="B4362" s="125" t="str">
        <f>+VLOOKUP(A4362,'[1]LISTA FILTRADO'!$A$2:$B$620,2,FALSE)</f>
        <v>Bolivia Tv</v>
      </c>
      <c r="C4362" s="126">
        <v>42902</v>
      </c>
      <c r="D4362" s="126" t="s">
        <v>9502</v>
      </c>
      <c r="E4362" s="127" t="s">
        <v>3</v>
      </c>
      <c r="F4362" s="127">
        <v>1510997</v>
      </c>
      <c r="G4362" s="127"/>
      <c r="H4362" s="335" t="s">
        <v>9503</v>
      </c>
      <c r="I4362" s="128">
        <v>0</v>
      </c>
      <c r="J4362" s="128">
        <v>394</v>
      </c>
      <c r="K4362" s="129">
        <f t="shared" si="68"/>
        <v>394</v>
      </c>
      <c r="L4362" s="130" t="s">
        <v>1420</v>
      </c>
    </row>
    <row r="4363" spans="1:12" ht="33.75">
      <c r="A4363" s="263" t="s">
        <v>626</v>
      </c>
      <c r="B4363" s="125" t="str">
        <f>+VLOOKUP(A4363,'[1]LISTA FILTRADO'!$A$2:$B$620,2,FALSE)</f>
        <v>Dirección General De Programación Y Operaciones Del Tesoro</v>
      </c>
      <c r="C4363" s="126">
        <v>42902</v>
      </c>
      <c r="D4363" s="126" t="s">
        <v>9504</v>
      </c>
      <c r="E4363" s="127" t="s">
        <v>3</v>
      </c>
      <c r="F4363" s="127">
        <v>1511034</v>
      </c>
      <c r="G4363" s="127"/>
      <c r="H4363" s="335" t="s">
        <v>9505</v>
      </c>
      <c r="I4363" s="128">
        <v>0</v>
      </c>
      <c r="J4363" s="128">
        <v>55</v>
      </c>
      <c r="K4363" s="129">
        <f t="shared" si="68"/>
        <v>55</v>
      </c>
      <c r="L4363" s="130" t="s">
        <v>1420</v>
      </c>
    </row>
    <row r="4364" spans="1:12" ht="33.75">
      <c r="A4364" s="263" t="s">
        <v>626</v>
      </c>
      <c r="B4364" s="125" t="str">
        <f>+VLOOKUP(A4364,'[1]LISTA FILTRADO'!$A$2:$B$620,2,FALSE)</f>
        <v>Dirección General De Programación Y Operaciones Del Tesoro</v>
      </c>
      <c r="C4364" s="126">
        <v>42902</v>
      </c>
      <c r="D4364" s="126" t="s">
        <v>9506</v>
      </c>
      <c r="E4364" s="127" t="s">
        <v>3</v>
      </c>
      <c r="F4364" s="127">
        <v>1511035</v>
      </c>
      <c r="G4364" s="127"/>
      <c r="H4364" s="335" t="s">
        <v>9507</v>
      </c>
      <c r="I4364" s="128">
        <v>0</v>
      </c>
      <c r="J4364" s="128">
        <v>1225.45</v>
      </c>
      <c r="K4364" s="129">
        <f t="shared" si="68"/>
        <v>1225.45</v>
      </c>
      <c r="L4364" s="130" t="s">
        <v>1420</v>
      </c>
    </row>
    <row r="4365" spans="1:12" ht="33.75">
      <c r="A4365" s="263" t="s">
        <v>626</v>
      </c>
      <c r="B4365" s="125" t="str">
        <f>+VLOOKUP(A4365,'[1]LISTA FILTRADO'!$A$2:$B$620,2,FALSE)</f>
        <v>Dirección General De Programación Y Operaciones Del Tesoro</v>
      </c>
      <c r="C4365" s="126">
        <v>42902</v>
      </c>
      <c r="D4365" s="126" t="s">
        <v>9508</v>
      </c>
      <c r="E4365" s="127" t="s">
        <v>3</v>
      </c>
      <c r="F4365" s="127">
        <v>1511045</v>
      </c>
      <c r="G4365" s="127"/>
      <c r="H4365" s="335" t="s">
        <v>9509</v>
      </c>
      <c r="I4365" s="128">
        <v>0</v>
      </c>
      <c r="J4365" s="128">
        <v>1152.48</v>
      </c>
      <c r="K4365" s="129">
        <f t="shared" si="68"/>
        <v>1152.48</v>
      </c>
      <c r="L4365" s="130" t="s">
        <v>1420</v>
      </c>
    </row>
    <row r="4366" spans="1:12" ht="33.75">
      <c r="A4366" s="263" t="s">
        <v>626</v>
      </c>
      <c r="B4366" s="125" t="str">
        <f>+VLOOKUP(A4366,'[1]LISTA FILTRADO'!$A$2:$B$620,2,FALSE)</f>
        <v>Dirección General De Programación Y Operaciones Del Tesoro</v>
      </c>
      <c r="C4366" s="126">
        <v>42902</v>
      </c>
      <c r="D4366" s="126" t="s">
        <v>9510</v>
      </c>
      <c r="E4366" s="127" t="s">
        <v>3</v>
      </c>
      <c r="F4366" s="127">
        <v>1511079</v>
      </c>
      <c r="G4366" s="127"/>
      <c r="H4366" s="335" t="s">
        <v>9511</v>
      </c>
      <c r="I4366" s="128">
        <v>0</v>
      </c>
      <c r="J4366" s="128">
        <v>3071.23</v>
      </c>
      <c r="K4366" s="129">
        <f t="shared" si="68"/>
        <v>3071.23</v>
      </c>
      <c r="L4366" s="130" t="s">
        <v>1420</v>
      </c>
    </row>
    <row r="4367" spans="1:12" ht="33.75">
      <c r="A4367" s="263" t="s">
        <v>626</v>
      </c>
      <c r="B4367" s="125" t="str">
        <f>+VLOOKUP(A4367,'[1]LISTA FILTRADO'!$A$2:$B$620,2,FALSE)</f>
        <v>Dirección General De Programación Y Operaciones Del Tesoro</v>
      </c>
      <c r="C4367" s="126">
        <v>42902</v>
      </c>
      <c r="D4367" s="126" t="s">
        <v>9512</v>
      </c>
      <c r="E4367" s="127" t="s">
        <v>3</v>
      </c>
      <c r="F4367" s="127">
        <v>1511081</v>
      </c>
      <c r="G4367" s="127"/>
      <c r="H4367" s="335" t="s">
        <v>9513</v>
      </c>
      <c r="I4367" s="128">
        <v>0</v>
      </c>
      <c r="J4367" s="128">
        <v>3087.12</v>
      </c>
      <c r="K4367" s="129">
        <f t="shared" si="68"/>
        <v>3087.12</v>
      </c>
      <c r="L4367" s="130" t="s">
        <v>1420</v>
      </c>
    </row>
    <row r="4368" spans="1:12" ht="33.75">
      <c r="A4368" s="263" t="s">
        <v>626</v>
      </c>
      <c r="B4368" s="125" t="str">
        <f>+VLOOKUP(A4368,'[1]LISTA FILTRADO'!$A$2:$B$620,2,FALSE)</f>
        <v>Dirección General De Programación Y Operaciones Del Tesoro</v>
      </c>
      <c r="C4368" s="126">
        <v>42902</v>
      </c>
      <c r="D4368" s="126" t="s">
        <v>9514</v>
      </c>
      <c r="E4368" s="127" t="s">
        <v>3</v>
      </c>
      <c r="F4368" s="127">
        <v>1511083</v>
      </c>
      <c r="G4368" s="127"/>
      <c r="H4368" s="335" t="s">
        <v>9515</v>
      </c>
      <c r="I4368" s="128">
        <v>0</v>
      </c>
      <c r="J4368" s="128">
        <v>3087.12</v>
      </c>
      <c r="K4368" s="129">
        <f t="shared" si="68"/>
        <v>3087.12</v>
      </c>
      <c r="L4368" s="130" t="s">
        <v>1420</v>
      </c>
    </row>
    <row r="4369" spans="1:12" ht="33.75">
      <c r="A4369" s="263" t="s">
        <v>626</v>
      </c>
      <c r="B4369" s="125" t="str">
        <f>+VLOOKUP(A4369,'[1]LISTA FILTRADO'!$A$2:$B$620,2,FALSE)</f>
        <v>Dirección General De Programación Y Operaciones Del Tesoro</v>
      </c>
      <c r="C4369" s="126">
        <v>42902</v>
      </c>
      <c r="D4369" s="126" t="s">
        <v>9516</v>
      </c>
      <c r="E4369" s="127" t="s">
        <v>3</v>
      </c>
      <c r="F4369" s="127">
        <v>1511086</v>
      </c>
      <c r="G4369" s="127"/>
      <c r="H4369" s="335" t="s">
        <v>9517</v>
      </c>
      <c r="I4369" s="128">
        <v>0</v>
      </c>
      <c r="J4369" s="128">
        <v>3087.12</v>
      </c>
      <c r="K4369" s="129">
        <f t="shared" si="68"/>
        <v>3087.12</v>
      </c>
      <c r="L4369" s="130" t="s">
        <v>1420</v>
      </c>
    </row>
    <row r="4370" spans="1:12" ht="33.75">
      <c r="A4370" s="263" t="s">
        <v>626</v>
      </c>
      <c r="B4370" s="125" t="str">
        <f>+VLOOKUP(A4370,'[1]LISTA FILTRADO'!$A$2:$B$620,2,FALSE)</f>
        <v>Dirección General De Programación Y Operaciones Del Tesoro</v>
      </c>
      <c r="C4370" s="126">
        <v>42902</v>
      </c>
      <c r="D4370" s="126" t="s">
        <v>9518</v>
      </c>
      <c r="E4370" s="127" t="s">
        <v>3</v>
      </c>
      <c r="F4370" s="127">
        <v>1511087</v>
      </c>
      <c r="G4370" s="127"/>
      <c r="H4370" s="335" t="s">
        <v>9519</v>
      </c>
      <c r="I4370" s="128">
        <v>0</v>
      </c>
      <c r="J4370" s="128">
        <v>3087.12</v>
      </c>
      <c r="K4370" s="129">
        <f t="shared" si="68"/>
        <v>3087.12</v>
      </c>
      <c r="L4370" s="130" t="s">
        <v>1420</v>
      </c>
    </row>
    <row r="4371" spans="1:12" ht="33.75">
      <c r="A4371" s="263" t="s">
        <v>626</v>
      </c>
      <c r="B4371" s="125" t="str">
        <f>+VLOOKUP(A4371,'[1]LISTA FILTRADO'!$A$2:$B$620,2,FALSE)</f>
        <v>Dirección General De Programación Y Operaciones Del Tesoro</v>
      </c>
      <c r="C4371" s="126">
        <v>42902</v>
      </c>
      <c r="D4371" s="126" t="s">
        <v>9520</v>
      </c>
      <c r="E4371" s="127" t="s">
        <v>3</v>
      </c>
      <c r="F4371" s="127">
        <v>1511088</v>
      </c>
      <c r="G4371" s="127"/>
      <c r="H4371" s="335" t="s">
        <v>9521</v>
      </c>
      <c r="I4371" s="128">
        <v>0</v>
      </c>
      <c r="J4371" s="128">
        <v>198.83</v>
      </c>
      <c r="K4371" s="129">
        <f t="shared" si="68"/>
        <v>198.83</v>
      </c>
      <c r="L4371" s="130" t="s">
        <v>1420</v>
      </c>
    </row>
    <row r="4372" spans="1:12" ht="33.75">
      <c r="A4372" s="263" t="s">
        <v>626</v>
      </c>
      <c r="B4372" s="125" t="str">
        <f>+VLOOKUP(A4372,'[1]LISTA FILTRADO'!$A$2:$B$620,2,FALSE)</f>
        <v>Dirección General De Programación Y Operaciones Del Tesoro</v>
      </c>
      <c r="C4372" s="126">
        <v>42902</v>
      </c>
      <c r="D4372" s="126" t="s">
        <v>9522</v>
      </c>
      <c r="E4372" s="127" t="s">
        <v>3</v>
      </c>
      <c r="F4372" s="127">
        <v>1511089</v>
      </c>
      <c r="G4372" s="127"/>
      <c r="H4372" s="335" t="s">
        <v>9523</v>
      </c>
      <c r="I4372" s="128">
        <v>0</v>
      </c>
      <c r="J4372" s="128">
        <v>646.4</v>
      </c>
      <c r="K4372" s="129">
        <f t="shared" si="68"/>
        <v>646.4</v>
      </c>
      <c r="L4372" s="130" t="s">
        <v>1420</v>
      </c>
    </row>
    <row r="4373" spans="1:12" ht="22.5">
      <c r="A4373" s="263">
        <v>582</v>
      </c>
      <c r="B4373" s="125" t="str">
        <f>+VLOOKUP(A4373,'[1]LISTA FILTRADO'!$A$2:$B$620,2,FALSE)</f>
        <v>Empresa Boliviana De Almendras Y Derivados</v>
      </c>
      <c r="C4373" s="126">
        <v>42902</v>
      </c>
      <c r="D4373" s="126" t="s">
        <v>9524</v>
      </c>
      <c r="E4373" s="127" t="s">
        <v>3</v>
      </c>
      <c r="F4373" s="127">
        <v>1511140</v>
      </c>
      <c r="G4373" s="127"/>
      <c r="H4373" s="335" t="s">
        <v>9525</v>
      </c>
      <c r="I4373" s="128">
        <v>0</v>
      </c>
      <c r="J4373" s="128">
        <v>330</v>
      </c>
      <c r="K4373" s="129">
        <f t="shared" si="68"/>
        <v>330</v>
      </c>
      <c r="L4373" s="130" t="s">
        <v>1420</v>
      </c>
    </row>
    <row r="4374" spans="1:12" ht="33.75">
      <c r="A4374" s="263">
        <v>302</v>
      </c>
      <c r="B4374" s="125" t="str">
        <f>+VLOOKUP(A4374,'[1]LISTA FILTRADO'!$A$2:$B$620,2,FALSE)</f>
        <v>Servicio Departamental De Riego - Potosí</v>
      </c>
      <c r="C4374" s="126">
        <v>42905</v>
      </c>
      <c r="D4374" s="126" t="s">
        <v>9526</v>
      </c>
      <c r="E4374" s="127" t="s">
        <v>3</v>
      </c>
      <c r="F4374" s="127">
        <v>1511307</v>
      </c>
      <c r="G4374" s="127"/>
      <c r="H4374" s="335" t="s">
        <v>9527</v>
      </c>
      <c r="I4374" s="128">
        <v>0</v>
      </c>
      <c r="J4374" s="128">
        <v>1127280</v>
      </c>
      <c r="K4374" s="129">
        <f t="shared" si="68"/>
        <v>1127280</v>
      </c>
      <c r="L4374" s="130" t="s">
        <v>1420</v>
      </c>
    </row>
    <row r="4375" spans="1:12" ht="33.75">
      <c r="A4375" s="263">
        <v>212</v>
      </c>
      <c r="B4375" s="125" t="str">
        <f>+VLOOKUP(A4375,'[1]LISTA FILTRADO'!$A$2:$B$620,2,FALSE)</f>
        <v>Instituto Nacional De Reforma Agraria</v>
      </c>
      <c r="C4375" s="126">
        <v>42905</v>
      </c>
      <c r="D4375" s="126" t="s">
        <v>9528</v>
      </c>
      <c r="E4375" s="127" t="s">
        <v>3</v>
      </c>
      <c r="F4375" s="127">
        <v>1511308</v>
      </c>
      <c r="G4375" s="127"/>
      <c r="H4375" s="335" t="s">
        <v>9529</v>
      </c>
      <c r="I4375" s="128">
        <v>0</v>
      </c>
      <c r="J4375" s="128">
        <v>200</v>
      </c>
      <c r="K4375" s="129">
        <f t="shared" si="68"/>
        <v>200</v>
      </c>
      <c r="L4375" s="130" t="s">
        <v>1420</v>
      </c>
    </row>
    <row r="4376" spans="1:12" ht="22.5">
      <c r="A4376" s="263">
        <v>15</v>
      </c>
      <c r="B4376" s="125" t="str">
        <f>+VLOOKUP(A4376,'[1]LISTA FILTRADO'!$A$2:$B$620,2,FALSE)</f>
        <v>Ministerio De Gobierno</v>
      </c>
      <c r="C4376" s="126">
        <v>42905</v>
      </c>
      <c r="D4376" s="126" t="s">
        <v>9530</v>
      </c>
      <c r="E4376" s="127" t="s">
        <v>3</v>
      </c>
      <c r="F4376" s="127">
        <v>1511310</v>
      </c>
      <c r="G4376" s="127"/>
      <c r="H4376" s="335" t="s">
        <v>9531</v>
      </c>
      <c r="I4376" s="128">
        <v>0</v>
      </c>
      <c r="J4376" s="128">
        <v>234041.8</v>
      </c>
      <c r="K4376" s="129">
        <f t="shared" si="68"/>
        <v>234041.8</v>
      </c>
      <c r="L4376" s="130" t="s">
        <v>1420</v>
      </c>
    </row>
    <row r="4377" spans="1:12" ht="33.75">
      <c r="A4377" s="263">
        <v>212</v>
      </c>
      <c r="B4377" s="125" t="str">
        <f>+VLOOKUP(A4377,'[1]LISTA FILTRADO'!$A$2:$B$620,2,FALSE)</f>
        <v>Instituto Nacional De Reforma Agraria</v>
      </c>
      <c r="C4377" s="126">
        <v>42905</v>
      </c>
      <c r="D4377" s="126" t="s">
        <v>9532</v>
      </c>
      <c r="E4377" s="127" t="s">
        <v>3</v>
      </c>
      <c r="F4377" s="127">
        <v>1511311</v>
      </c>
      <c r="G4377" s="127"/>
      <c r="H4377" s="335" t="s">
        <v>9533</v>
      </c>
      <c r="I4377" s="128">
        <v>0</v>
      </c>
      <c r="J4377" s="128">
        <v>20</v>
      </c>
      <c r="K4377" s="129">
        <f t="shared" si="68"/>
        <v>20</v>
      </c>
      <c r="L4377" s="130" t="s">
        <v>1420</v>
      </c>
    </row>
    <row r="4378" spans="1:12" ht="45">
      <c r="A4378" s="263">
        <v>587</v>
      </c>
      <c r="B4378" s="125" t="str">
        <f>+VLOOKUP(A4378,'[1]LISTA FILTRADO'!$A$2:$B$620,2,FALSE)</f>
        <v>Empresa Estratégica Boliviana De Construcción Y Conservación De Infraestructura Civil</v>
      </c>
      <c r="C4378" s="126">
        <v>42905</v>
      </c>
      <c r="D4378" s="126" t="s">
        <v>9534</v>
      </c>
      <c r="E4378" s="127" t="s">
        <v>3</v>
      </c>
      <c r="F4378" s="127">
        <v>1511371</v>
      </c>
      <c r="G4378" s="127"/>
      <c r="H4378" s="335" t="s">
        <v>9535</v>
      </c>
      <c r="I4378" s="128">
        <v>0</v>
      </c>
      <c r="J4378" s="128">
        <v>789.73</v>
      </c>
      <c r="K4378" s="129">
        <f t="shared" si="68"/>
        <v>789.73</v>
      </c>
      <c r="L4378" s="130" t="s">
        <v>1420</v>
      </c>
    </row>
    <row r="4379" spans="1:12" ht="33.75">
      <c r="A4379" s="263">
        <v>234</v>
      </c>
      <c r="B4379" s="125" t="str">
        <f>+VLOOKUP(A4379,'[1]LISTA FILTRADO'!$A$2:$B$620,2,FALSE)</f>
        <v>Servicio Geológico Minero</v>
      </c>
      <c r="C4379" s="126">
        <v>42905</v>
      </c>
      <c r="D4379" s="126" t="s">
        <v>9536</v>
      </c>
      <c r="E4379" s="127" t="s">
        <v>3</v>
      </c>
      <c r="F4379" s="127">
        <v>1511277</v>
      </c>
      <c r="G4379" s="127"/>
      <c r="H4379" s="335" t="s">
        <v>9537</v>
      </c>
      <c r="I4379" s="128">
        <v>0</v>
      </c>
      <c r="J4379" s="128">
        <v>120</v>
      </c>
      <c r="K4379" s="129">
        <f t="shared" si="68"/>
        <v>120</v>
      </c>
      <c r="L4379" s="130" t="s">
        <v>1420</v>
      </c>
    </row>
    <row r="4380" spans="1:12" ht="22.5">
      <c r="A4380" s="263">
        <v>234</v>
      </c>
      <c r="B4380" s="125" t="str">
        <f>+VLOOKUP(A4380,'[1]LISTA FILTRADO'!$A$2:$B$620,2,FALSE)</f>
        <v>Servicio Geológico Minero</v>
      </c>
      <c r="C4380" s="126">
        <v>42905</v>
      </c>
      <c r="D4380" s="126" t="s">
        <v>9538</v>
      </c>
      <c r="E4380" s="127" t="s">
        <v>3</v>
      </c>
      <c r="F4380" s="127">
        <v>1511278</v>
      </c>
      <c r="G4380" s="127"/>
      <c r="H4380" s="335" t="s">
        <v>9539</v>
      </c>
      <c r="I4380" s="128">
        <v>0</v>
      </c>
      <c r="J4380" s="128">
        <v>7</v>
      </c>
      <c r="K4380" s="129">
        <f t="shared" si="68"/>
        <v>7</v>
      </c>
      <c r="L4380" s="130" t="s">
        <v>1420</v>
      </c>
    </row>
    <row r="4381" spans="1:12" ht="22.5">
      <c r="A4381" s="263">
        <v>234</v>
      </c>
      <c r="B4381" s="125" t="str">
        <f>+VLOOKUP(A4381,'[1]LISTA FILTRADO'!$A$2:$B$620,2,FALSE)</f>
        <v>Servicio Geológico Minero</v>
      </c>
      <c r="C4381" s="126">
        <v>42905</v>
      </c>
      <c r="D4381" s="126" t="s">
        <v>9540</v>
      </c>
      <c r="E4381" s="127" t="s">
        <v>3</v>
      </c>
      <c r="F4381" s="127">
        <v>1511279</v>
      </c>
      <c r="G4381" s="127"/>
      <c r="H4381" s="335" t="s">
        <v>9541</v>
      </c>
      <c r="I4381" s="128">
        <v>0</v>
      </c>
      <c r="J4381" s="128">
        <v>38</v>
      </c>
      <c r="K4381" s="129">
        <f t="shared" si="68"/>
        <v>38</v>
      </c>
      <c r="L4381" s="130" t="s">
        <v>1420</v>
      </c>
    </row>
    <row r="4382" spans="1:12" ht="22.5">
      <c r="A4382" s="263">
        <v>234</v>
      </c>
      <c r="B4382" s="125" t="str">
        <f>+VLOOKUP(A4382,'[1]LISTA FILTRADO'!$A$2:$B$620,2,FALSE)</f>
        <v>Servicio Geológico Minero</v>
      </c>
      <c r="C4382" s="126">
        <v>42905</v>
      </c>
      <c r="D4382" s="126" t="s">
        <v>9542</v>
      </c>
      <c r="E4382" s="127" t="s">
        <v>3</v>
      </c>
      <c r="F4382" s="127">
        <v>1511294</v>
      </c>
      <c r="G4382" s="127"/>
      <c r="H4382" s="335" t="s">
        <v>9543</v>
      </c>
      <c r="I4382" s="128">
        <v>0</v>
      </c>
      <c r="J4382" s="128">
        <v>76</v>
      </c>
      <c r="K4382" s="129">
        <f t="shared" si="68"/>
        <v>76</v>
      </c>
      <c r="L4382" s="130" t="s">
        <v>1420</v>
      </c>
    </row>
    <row r="4383" spans="1:12" ht="33.75">
      <c r="A4383" s="263" t="s">
        <v>626</v>
      </c>
      <c r="B4383" s="125" t="str">
        <f>+VLOOKUP(A4383,'[1]LISTA FILTRADO'!$A$2:$B$620,2,FALSE)</f>
        <v>Dirección General De Programación Y Operaciones Del Tesoro</v>
      </c>
      <c r="C4383" s="126">
        <v>42905</v>
      </c>
      <c r="D4383" s="126" t="s">
        <v>9544</v>
      </c>
      <c r="E4383" s="127" t="s">
        <v>3</v>
      </c>
      <c r="F4383" s="127">
        <v>1511302</v>
      </c>
      <c r="G4383" s="127"/>
      <c r="H4383" s="335" t="s">
        <v>9545</v>
      </c>
      <c r="I4383" s="128">
        <v>0</v>
      </c>
      <c r="J4383" s="128">
        <v>42.1</v>
      </c>
      <c r="K4383" s="129">
        <f t="shared" si="68"/>
        <v>42.1</v>
      </c>
      <c r="L4383" s="130" t="s">
        <v>1420</v>
      </c>
    </row>
    <row r="4384" spans="1:12" ht="33.75">
      <c r="A4384" s="263" t="s">
        <v>626</v>
      </c>
      <c r="B4384" s="125" t="str">
        <f>+VLOOKUP(A4384,'[1]LISTA FILTRADO'!$A$2:$B$620,2,FALSE)</f>
        <v>Dirección General De Programación Y Operaciones Del Tesoro</v>
      </c>
      <c r="C4384" s="126">
        <v>42905</v>
      </c>
      <c r="D4384" s="126" t="s">
        <v>9546</v>
      </c>
      <c r="E4384" s="127" t="s">
        <v>3</v>
      </c>
      <c r="F4384" s="127">
        <v>1511304</v>
      </c>
      <c r="G4384" s="127"/>
      <c r="H4384" s="335" t="s">
        <v>9547</v>
      </c>
      <c r="I4384" s="128">
        <v>0</v>
      </c>
      <c r="J4384" s="128">
        <v>39</v>
      </c>
      <c r="K4384" s="129">
        <f t="shared" si="68"/>
        <v>39</v>
      </c>
      <c r="L4384" s="130" t="s">
        <v>1420</v>
      </c>
    </row>
    <row r="4385" spans="1:12" ht="33.75">
      <c r="A4385" s="263" t="s">
        <v>626</v>
      </c>
      <c r="B4385" s="125" t="str">
        <f>+VLOOKUP(A4385,'[1]LISTA FILTRADO'!$A$2:$B$620,2,FALSE)</f>
        <v>Dirección General De Programación Y Operaciones Del Tesoro</v>
      </c>
      <c r="C4385" s="126">
        <v>42905</v>
      </c>
      <c r="D4385" s="126" t="s">
        <v>9548</v>
      </c>
      <c r="E4385" s="127" t="s">
        <v>3</v>
      </c>
      <c r="F4385" s="127">
        <v>1511305</v>
      </c>
      <c r="G4385" s="127"/>
      <c r="H4385" s="335" t="s">
        <v>9549</v>
      </c>
      <c r="I4385" s="128">
        <v>0</v>
      </c>
      <c r="J4385" s="128">
        <v>31.68</v>
      </c>
      <c r="K4385" s="129">
        <f t="shared" si="68"/>
        <v>31.68</v>
      </c>
      <c r="L4385" s="130" t="s">
        <v>1420</v>
      </c>
    </row>
    <row r="4386" spans="1:12" ht="33.75">
      <c r="A4386" s="263" t="s">
        <v>626</v>
      </c>
      <c r="B4386" s="125" t="str">
        <f>+VLOOKUP(A4386,'[1]LISTA FILTRADO'!$A$2:$B$620,2,FALSE)</f>
        <v>Dirección General De Programación Y Operaciones Del Tesoro</v>
      </c>
      <c r="C4386" s="126">
        <v>42905</v>
      </c>
      <c r="D4386" s="126" t="s">
        <v>9550</v>
      </c>
      <c r="E4386" s="127" t="s">
        <v>3</v>
      </c>
      <c r="F4386" s="127">
        <v>1511306</v>
      </c>
      <c r="G4386" s="127"/>
      <c r="H4386" s="335" t="s">
        <v>9551</v>
      </c>
      <c r="I4386" s="128">
        <v>0</v>
      </c>
      <c r="J4386" s="128">
        <v>6.2</v>
      </c>
      <c r="K4386" s="129">
        <f t="shared" si="68"/>
        <v>6.2</v>
      </c>
      <c r="L4386" s="130" t="s">
        <v>1420</v>
      </c>
    </row>
    <row r="4387" spans="1:12" ht="22.5">
      <c r="A4387" s="263">
        <v>86</v>
      </c>
      <c r="B4387" s="125" t="str">
        <f>+VLOOKUP(A4387,'[1]LISTA FILTRADO'!$A$2:$B$620,2,FALSE)</f>
        <v>Ministerio De Medio Ambiente Y Agua</v>
      </c>
      <c r="C4387" s="126">
        <v>42905</v>
      </c>
      <c r="D4387" s="126" t="s">
        <v>9552</v>
      </c>
      <c r="E4387" s="127" t="s">
        <v>3</v>
      </c>
      <c r="F4387" s="127">
        <v>1511398</v>
      </c>
      <c r="G4387" s="127"/>
      <c r="H4387" s="335" t="s">
        <v>9553</v>
      </c>
      <c r="I4387" s="128">
        <v>0</v>
      </c>
      <c r="J4387" s="128">
        <v>300.06</v>
      </c>
      <c r="K4387" s="129">
        <f t="shared" si="68"/>
        <v>300.06</v>
      </c>
      <c r="L4387" s="130" t="s">
        <v>1420</v>
      </c>
    </row>
    <row r="4388" spans="1:12" ht="33.75">
      <c r="A4388" s="263">
        <v>46</v>
      </c>
      <c r="B4388" s="125" t="str">
        <f>+VLOOKUP(A4388,'[1]LISTA FILTRADO'!$A$2:$B$620,2,FALSE)</f>
        <v>Ministerio De Salud</v>
      </c>
      <c r="C4388" s="126">
        <v>42905</v>
      </c>
      <c r="D4388" s="126" t="s">
        <v>9554</v>
      </c>
      <c r="E4388" s="127" t="s">
        <v>3</v>
      </c>
      <c r="F4388" s="127">
        <v>1511402</v>
      </c>
      <c r="G4388" s="127"/>
      <c r="H4388" s="335" t="s">
        <v>9555</v>
      </c>
      <c r="I4388" s="128">
        <v>0</v>
      </c>
      <c r="J4388" s="128">
        <v>2772.63</v>
      </c>
      <c r="K4388" s="129">
        <f t="shared" si="68"/>
        <v>2772.63</v>
      </c>
      <c r="L4388" s="130" t="s">
        <v>1420</v>
      </c>
    </row>
    <row r="4389" spans="1:12" ht="22.5">
      <c r="A4389" s="263">
        <v>20</v>
      </c>
      <c r="B4389" s="125" t="str">
        <f>+VLOOKUP(A4389,'[1]LISTA FILTRADO'!$A$2:$B$620,2,FALSE)</f>
        <v>Ministerio De Defensa</v>
      </c>
      <c r="C4389" s="126">
        <v>42905</v>
      </c>
      <c r="D4389" s="126" t="s">
        <v>9556</v>
      </c>
      <c r="E4389" s="127" t="s">
        <v>3</v>
      </c>
      <c r="F4389" s="127">
        <v>1511418</v>
      </c>
      <c r="G4389" s="127"/>
      <c r="H4389" s="335" t="s">
        <v>9557</v>
      </c>
      <c r="I4389" s="128">
        <v>0</v>
      </c>
      <c r="J4389" s="128">
        <v>2500</v>
      </c>
      <c r="K4389" s="129">
        <f t="shared" si="68"/>
        <v>2500</v>
      </c>
      <c r="L4389" s="130" t="s">
        <v>1420</v>
      </c>
    </row>
    <row r="4390" spans="1:12" ht="33.75">
      <c r="A4390" s="263" t="s">
        <v>626</v>
      </c>
      <c r="B4390" s="125" t="str">
        <f>+VLOOKUP(A4390,'[1]LISTA FILTRADO'!$A$2:$B$620,2,FALSE)</f>
        <v>Dirección General De Programación Y Operaciones Del Tesoro</v>
      </c>
      <c r="C4390" s="126">
        <v>42905</v>
      </c>
      <c r="D4390" s="126" t="s">
        <v>9558</v>
      </c>
      <c r="E4390" s="127" t="s">
        <v>3</v>
      </c>
      <c r="F4390" s="127">
        <v>1511428</v>
      </c>
      <c r="G4390" s="127"/>
      <c r="H4390" s="335" t="s">
        <v>9559</v>
      </c>
      <c r="I4390" s="128">
        <v>0</v>
      </c>
      <c r="J4390" s="128">
        <v>20</v>
      </c>
      <c r="K4390" s="129">
        <f t="shared" si="68"/>
        <v>20</v>
      </c>
      <c r="L4390" s="130" t="s">
        <v>1420</v>
      </c>
    </row>
    <row r="4391" spans="1:12" ht="33.75">
      <c r="A4391" s="263" t="s">
        <v>626</v>
      </c>
      <c r="B4391" s="125" t="str">
        <f>+VLOOKUP(A4391,'[1]LISTA FILTRADO'!$A$2:$B$620,2,FALSE)</f>
        <v>Dirección General De Programación Y Operaciones Del Tesoro</v>
      </c>
      <c r="C4391" s="126">
        <v>42905</v>
      </c>
      <c r="D4391" s="126" t="s">
        <v>9560</v>
      </c>
      <c r="E4391" s="127" t="s">
        <v>3</v>
      </c>
      <c r="F4391" s="127">
        <v>1511434</v>
      </c>
      <c r="G4391" s="127"/>
      <c r="H4391" s="335" t="s">
        <v>9561</v>
      </c>
      <c r="I4391" s="128">
        <v>0</v>
      </c>
      <c r="J4391" s="128">
        <v>0.3</v>
      </c>
      <c r="K4391" s="129">
        <f t="shared" si="68"/>
        <v>0.3</v>
      </c>
      <c r="L4391" s="130" t="s">
        <v>1420</v>
      </c>
    </row>
    <row r="4392" spans="1:12" ht="22.5">
      <c r="A4392" s="263">
        <v>291</v>
      </c>
      <c r="B4392" s="125" t="str">
        <f>+VLOOKUP(A4392,'[1]LISTA FILTRADO'!$A$2:$B$620,2,FALSE)</f>
        <v>Administradora Boliviana De Carreteras</v>
      </c>
      <c r="C4392" s="126">
        <v>42905</v>
      </c>
      <c r="D4392" s="126" t="s">
        <v>9562</v>
      </c>
      <c r="E4392" s="127" t="s">
        <v>3</v>
      </c>
      <c r="F4392" s="127">
        <v>1511487</v>
      </c>
      <c r="G4392" s="127"/>
      <c r="H4392" s="335" t="s">
        <v>9563</v>
      </c>
      <c r="I4392" s="128">
        <v>0</v>
      </c>
      <c r="J4392" s="128">
        <v>35</v>
      </c>
      <c r="K4392" s="129">
        <f t="shared" si="68"/>
        <v>35</v>
      </c>
      <c r="L4392" s="130" t="s">
        <v>1420</v>
      </c>
    </row>
    <row r="4393" spans="1:12" ht="33.75">
      <c r="A4393" s="263" t="s">
        <v>626</v>
      </c>
      <c r="B4393" s="125" t="str">
        <f>+VLOOKUP(A4393,'[1]LISTA FILTRADO'!$A$2:$B$620,2,FALSE)</f>
        <v>Dirección General De Programación Y Operaciones Del Tesoro</v>
      </c>
      <c r="C4393" s="126">
        <v>42905</v>
      </c>
      <c r="D4393" s="126" t="s">
        <v>9564</v>
      </c>
      <c r="E4393" s="127" t="s">
        <v>3</v>
      </c>
      <c r="F4393" s="127">
        <v>1511493</v>
      </c>
      <c r="G4393" s="127"/>
      <c r="H4393" s="335" t="s">
        <v>9565</v>
      </c>
      <c r="I4393" s="128">
        <v>0</v>
      </c>
      <c r="J4393" s="128">
        <v>633.66999999999996</v>
      </c>
      <c r="K4393" s="129">
        <f t="shared" si="68"/>
        <v>633.66999999999996</v>
      </c>
      <c r="L4393" s="130" t="s">
        <v>1420</v>
      </c>
    </row>
    <row r="4394" spans="1:12" ht="22.5">
      <c r="A4394" s="263">
        <v>526</v>
      </c>
      <c r="B4394" s="125" t="str">
        <f>+VLOOKUP(A4394,'[1]LISTA FILTRADO'!$A$2:$B$620,2,FALSE)</f>
        <v>Bolivia Tv</v>
      </c>
      <c r="C4394" s="126">
        <v>42905</v>
      </c>
      <c r="D4394" s="126" t="s">
        <v>9566</v>
      </c>
      <c r="E4394" s="127" t="s">
        <v>3</v>
      </c>
      <c r="F4394" s="127">
        <v>1511495</v>
      </c>
      <c r="G4394" s="127"/>
      <c r="H4394" s="335" t="s">
        <v>9567</v>
      </c>
      <c r="I4394" s="128">
        <v>0</v>
      </c>
      <c r="J4394" s="128">
        <v>104.99</v>
      </c>
      <c r="K4394" s="129">
        <f t="shared" si="68"/>
        <v>104.99</v>
      </c>
      <c r="L4394" s="130" t="s">
        <v>1420</v>
      </c>
    </row>
    <row r="4395" spans="1:12" ht="33.75">
      <c r="A4395" s="263">
        <v>20</v>
      </c>
      <c r="B4395" s="125" t="str">
        <f>+VLOOKUP(A4395,'[1]LISTA FILTRADO'!$A$2:$B$620,2,FALSE)</f>
        <v>Ministerio De Defensa</v>
      </c>
      <c r="C4395" s="126">
        <v>42905</v>
      </c>
      <c r="D4395" s="126" t="s">
        <v>9568</v>
      </c>
      <c r="E4395" s="127" t="s">
        <v>3</v>
      </c>
      <c r="F4395" s="127">
        <v>1511496</v>
      </c>
      <c r="G4395" s="127"/>
      <c r="H4395" s="335" t="s">
        <v>9569</v>
      </c>
      <c r="I4395" s="128">
        <v>0</v>
      </c>
      <c r="J4395" s="128">
        <v>232.5</v>
      </c>
      <c r="K4395" s="129">
        <f t="shared" si="68"/>
        <v>232.5</v>
      </c>
      <c r="L4395" s="130" t="s">
        <v>1420</v>
      </c>
    </row>
    <row r="4396" spans="1:12" ht="22.5">
      <c r="A4396" s="263">
        <v>526</v>
      </c>
      <c r="B4396" s="125" t="str">
        <f>+VLOOKUP(A4396,'[1]LISTA FILTRADO'!$A$2:$B$620,2,FALSE)</f>
        <v>Bolivia Tv</v>
      </c>
      <c r="C4396" s="126">
        <v>42905</v>
      </c>
      <c r="D4396" s="126" t="s">
        <v>9570</v>
      </c>
      <c r="E4396" s="127" t="s">
        <v>3</v>
      </c>
      <c r="F4396" s="127">
        <v>1511500</v>
      </c>
      <c r="G4396" s="127"/>
      <c r="H4396" s="335" t="s">
        <v>9571</v>
      </c>
      <c r="I4396" s="128">
        <v>0</v>
      </c>
      <c r="J4396" s="128">
        <v>190.01</v>
      </c>
      <c r="K4396" s="129">
        <f t="shared" si="68"/>
        <v>190.01</v>
      </c>
      <c r="L4396" s="130" t="s">
        <v>1420</v>
      </c>
    </row>
    <row r="4397" spans="1:12" ht="33.75">
      <c r="A4397" s="263">
        <v>46</v>
      </c>
      <c r="B4397" s="125" t="str">
        <f>+VLOOKUP(A4397,'[1]LISTA FILTRADO'!$A$2:$B$620,2,FALSE)</f>
        <v>Ministerio De Salud</v>
      </c>
      <c r="C4397" s="126">
        <v>42906</v>
      </c>
      <c r="D4397" s="126" t="s">
        <v>9572</v>
      </c>
      <c r="E4397" s="127" t="s">
        <v>3</v>
      </c>
      <c r="F4397" s="127">
        <v>1511711</v>
      </c>
      <c r="G4397" s="127"/>
      <c r="H4397" s="335" t="s">
        <v>9573</v>
      </c>
      <c r="I4397" s="128">
        <v>0</v>
      </c>
      <c r="J4397" s="128">
        <v>433288.22</v>
      </c>
      <c r="K4397" s="129">
        <f t="shared" si="68"/>
        <v>433288.22</v>
      </c>
      <c r="L4397" s="130" t="s">
        <v>1420</v>
      </c>
    </row>
    <row r="4398" spans="1:12" ht="33.75">
      <c r="A4398" s="263">
        <v>46</v>
      </c>
      <c r="B4398" s="125" t="str">
        <f>+VLOOKUP(A4398,'[1]LISTA FILTRADO'!$A$2:$B$620,2,FALSE)</f>
        <v>Ministerio De Salud</v>
      </c>
      <c r="C4398" s="126">
        <v>42906</v>
      </c>
      <c r="D4398" s="126" t="s">
        <v>9574</v>
      </c>
      <c r="E4398" s="127" t="s">
        <v>3</v>
      </c>
      <c r="F4398" s="127">
        <v>1511713</v>
      </c>
      <c r="G4398" s="127"/>
      <c r="H4398" s="335" t="s">
        <v>9575</v>
      </c>
      <c r="I4398" s="128">
        <v>0</v>
      </c>
      <c r="J4398" s="128">
        <v>11727</v>
      </c>
      <c r="K4398" s="129">
        <f t="shared" si="68"/>
        <v>11727</v>
      </c>
      <c r="L4398" s="130" t="s">
        <v>1420</v>
      </c>
    </row>
    <row r="4399" spans="1:12" ht="33.75">
      <c r="A4399" s="263">
        <v>86</v>
      </c>
      <c r="B4399" s="125" t="str">
        <f>+VLOOKUP(A4399,'[1]LISTA FILTRADO'!$A$2:$B$620,2,FALSE)</f>
        <v>Ministerio De Medio Ambiente Y Agua</v>
      </c>
      <c r="C4399" s="126">
        <v>42906</v>
      </c>
      <c r="D4399" s="126" t="s">
        <v>9576</v>
      </c>
      <c r="E4399" s="127" t="s">
        <v>3</v>
      </c>
      <c r="F4399" s="127">
        <v>1511718</v>
      </c>
      <c r="G4399" s="127"/>
      <c r="H4399" s="335" t="s">
        <v>9577</v>
      </c>
      <c r="I4399" s="128">
        <v>0</v>
      </c>
      <c r="J4399" s="128">
        <v>18700</v>
      </c>
      <c r="K4399" s="129">
        <f t="shared" si="68"/>
        <v>18700</v>
      </c>
      <c r="L4399" s="130" t="s">
        <v>1420</v>
      </c>
    </row>
    <row r="4400" spans="1:12" ht="22.5">
      <c r="A4400" s="263">
        <v>86</v>
      </c>
      <c r="B4400" s="125" t="str">
        <f>+VLOOKUP(A4400,'[1]LISTA FILTRADO'!$A$2:$B$620,2,FALSE)</f>
        <v>Ministerio De Medio Ambiente Y Agua</v>
      </c>
      <c r="C4400" s="126">
        <v>42906</v>
      </c>
      <c r="D4400" s="126" t="s">
        <v>9578</v>
      </c>
      <c r="E4400" s="127" t="s">
        <v>3</v>
      </c>
      <c r="F4400" s="127">
        <v>1511719</v>
      </c>
      <c r="G4400" s="127"/>
      <c r="H4400" s="335" t="s">
        <v>9579</v>
      </c>
      <c r="I4400" s="128">
        <v>0</v>
      </c>
      <c r="J4400" s="128">
        <v>45304</v>
      </c>
      <c r="K4400" s="129">
        <f t="shared" si="68"/>
        <v>45304</v>
      </c>
      <c r="L4400" s="130" t="s">
        <v>1420</v>
      </c>
    </row>
    <row r="4401" spans="1:12" ht="33.75">
      <c r="A4401" s="263" t="s">
        <v>626</v>
      </c>
      <c r="B4401" s="125" t="str">
        <f>+VLOOKUP(A4401,'[1]LISTA FILTRADO'!$A$2:$B$620,2,FALSE)</f>
        <v>Dirección General De Programación Y Operaciones Del Tesoro</v>
      </c>
      <c r="C4401" s="126">
        <v>42906</v>
      </c>
      <c r="D4401" s="126" t="s">
        <v>9580</v>
      </c>
      <c r="E4401" s="127" t="s">
        <v>3</v>
      </c>
      <c r="F4401" s="127">
        <v>1511727</v>
      </c>
      <c r="G4401" s="127"/>
      <c r="H4401" s="335" t="s">
        <v>9581</v>
      </c>
      <c r="I4401" s="128">
        <v>0</v>
      </c>
      <c r="J4401" s="128">
        <v>10323.209999999999</v>
      </c>
      <c r="K4401" s="129">
        <f t="shared" si="68"/>
        <v>10323.209999999999</v>
      </c>
      <c r="L4401" s="130" t="s">
        <v>1420</v>
      </c>
    </row>
    <row r="4402" spans="1:12" ht="33.75">
      <c r="A4402" s="263" t="s">
        <v>626</v>
      </c>
      <c r="B4402" s="125" t="str">
        <f>+VLOOKUP(A4402,'[1]LISTA FILTRADO'!$A$2:$B$620,2,FALSE)</f>
        <v>Dirección General De Programación Y Operaciones Del Tesoro</v>
      </c>
      <c r="C4402" s="126">
        <v>42906</v>
      </c>
      <c r="D4402" s="126" t="s">
        <v>9582</v>
      </c>
      <c r="E4402" s="127" t="s">
        <v>3</v>
      </c>
      <c r="F4402" s="127">
        <v>1511736</v>
      </c>
      <c r="G4402" s="127"/>
      <c r="H4402" s="335" t="s">
        <v>9583</v>
      </c>
      <c r="I4402" s="128">
        <v>0</v>
      </c>
      <c r="J4402" s="128">
        <v>4060.07</v>
      </c>
      <c r="K4402" s="129">
        <f t="shared" si="68"/>
        <v>4060.07</v>
      </c>
      <c r="L4402" s="130" t="s">
        <v>1420</v>
      </c>
    </row>
    <row r="4403" spans="1:12" ht="22.5">
      <c r="A4403" s="263">
        <v>15</v>
      </c>
      <c r="B4403" s="125" t="str">
        <f>+VLOOKUP(A4403,'[1]LISTA FILTRADO'!$A$2:$B$620,2,FALSE)</f>
        <v>Ministerio De Gobierno</v>
      </c>
      <c r="C4403" s="126">
        <v>42906</v>
      </c>
      <c r="D4403" s="126" t="s">
        <v>9584</v>
      </c>
      <c r="E4403" s="127" t="s">
        <v>3</v>
      </c>
      <c r="F4403" s="127">
        <v>1511740</v>
      </c>
      <c r="G4403" s="127"/>
      <c r="H4403" s="335" t="s">
        <v>9585</v>
      </c>
      <c r="I4403" s="128">
        <v>0</v>
      </c>
      <c r="J4403" s="128">
        <v>150000</v>
      </c>
      <c r="K4403" s="129">
        <f t="shared" si="68"/>
        <v>150000</v>
      </c>
      <c r="L4403" s="130" t="s">
        <v>1420</v>
      </c>
    </row>
    <row r="4404" spans="1:12" ht="33.75">
      <c r="A4404" s="263" t="s">
        <v>626</v>
      </c>
      <c r="B4404" s="125" t="str">
        <f>+VLOOKUP(A4404,'[1]LISTA FILTRADO'!$A$2:$B$620,2,FALSE)</f>
        <v>Dirección General De Programación Y Operaciones Del Tesoro</v>
      </c>
      <c r="C4404" s="126">
        <v>42906</v>
      </c>
      <c r="D4404" s="126" t="s">
        <v>9586</v>
      </c>
      <c r="E4404" s="127" t="s">
        <v>3</v>
      </c>
      <c r="F4404" s="127">
        <v>1511789</v>
      </c>
      <c r="G4404" s="127"/>
      <c r="H4404" s="335" t="s">
        <v>9587</v>
      </c>
      <c r="I4404" s="128">
        <v>0</v>
      </c>
      <c r="J4404" s="128">
        <v>13743.85</v>
      </c>
      <c r="K4404" s="129">
        <f t="shared" si="68"/>
        <v>13743.85</v>
      </c>
      <c r="L4404" s="130" t="s">
        <v>1420</v>
      </c>
    </row>
    <row r="4405" spans="1:12" ht="33.75">
      <c r="A4405" s="263">
        <v>340</v>
      </c>
      <c r="B4405" s="125" t="str">
        <f>+VLOOKUP(A4405,'[1]LISTA FILTRADO'!$A$2:$B$620,2,FALSE)</f>
        <v>Servicio General De Identificación Personal</v>
      </c>
      <c r="C4405" s="126">
        <v>42906</v>
      </c>
      <c r="D4405" s="126" t="s">
        <v>9588</v>
      </c>
      <c r="E4405" s="127" t="s">
        <v>3</v>
      </c>
      <c r="F4405" s="127">
        <v>1511833</v>
      </c>
      <c r="G4405" s="127"/>
      <c r="H4405" s="335" t="s">
        <v>9589</v>
      </c>
      <c r="I4405" s="128">
        <v>0</v>
      </c>
      <c r="J4405" s="128">
        <v>21093.88</v>
      </c>
      <c r="K4405" s="129">
        <f t="shared" si="68"/>
        <v>21093.88</v>
      </c>
      <c r="L4405" s="130" t="s">
        <v>1420</v>
      </c>
    </row>
    <row r="4406" spans="1:12" ht="33.75">
      <c r="A4406" s="263" t="s">
        <v>626</v>
      </c>
      <c r="B4406" s="125" t="str">
        <f>+VLOOKUP(A4406,'[1]LISTA FILTRADO'!$A$2:$B$620,2,FALSE)</f>
        <v>Dirección General De Programación Y Operaciones Del Tesoro</v>
      </c>
      <c r="C4406" s="126">
        <v>42906</v>
      </c>
      <c r="D4406" s="126" t="s">
        <v>9590</v>
      </c>
      <c r="E4406" s="127" t="s">
        <v>3</v>
      </c>
      <c r="F4406" s="127">
        <v>1511730</v>
      </c>
      <c r="G4406" s="127"/>
      <c r="H4406" s="335" t="s">
        <v>9591</v>
      </c>
      <c r="I4406" s="128">
        <v>0</v>
      </c>
      <c r="J4406" s="128">
        <v>30</v>
      </c>
      <c r="K4406" s="129">
        <f t="shared" si="68"/>
        <v>30</v>
      </c>
      <c r="L4406" s="130" t="s">
        <v>1420</v>
      </c>
    </row>
    <row r="4407" spans="1:12" ht="33.75">
      <c r="A4407" s="263">
        <v>224</v>
      </c>
      <c r="B4407" s="125" t="str">
        <f>+VLOOKUP(A4407,'[1]LISTA FILTRADO'!$A$2:$B$620,2,FALSE)</f>
        <v>Insumos Bolivia</v>
      </c>
      <c r="C4407" s="126">
        <v>42906</v>
      </c>
      <c r="D4407" s="126" t="s">
        <v>9592</v>
      </c>
      <c r="E4407" s="127" t="s">
        <v>3</v>
      </c>
      <c r="F4407" s="127">
        <v>1511733</v>
      </c>
      <c r="G4407" s="127"/>
      <c r="H4407" s="335" t="s">
        <v>9593</v>
      </c>
      <c r="I4407" s="128">
        <v>0</v>
      </c>
      <c r="J4407" s="128">
        <v>2501.75</v>
      </c>
      <c r="K4407" s="129">
        <f t="shared" si="68"/>
        <v>2501.75</v>
      </c>
      <c r="L4407" s="130" t="s">
        <v>1420</v>
      </c>
    </row>
    <row r="4408" spans="1:12" ht="22.5">
      <c r="A4408" s="263">
        <v>224</v>
      </c>
      <c r="B4408" s="125" t="str">
        <f>+VLOOKUP(A4408,'[1]LISTA FILTRADO'!$A$2:$B$620,2,FALSE)</f>
        <v>Insumos Bolivia</v>
      </c>
      <c r="C4408" s="126">
        <v>42906</v>
      </c>
      <c r="D4408" s="126" t="s">
        <v>9594</v>
      </c>
      <c r="E4408" s="127" t="s">
        <v>3</v>
      </c>
      <c r="F4408" s="127">
        <v>1511734</v>
      </c>
      <c r="G4408" s="127"/>
      <c r="H4408" s="335" t="s">
        <v>9595</v>
      </c>
      <c r="I4408" s="128">
        <v>0</v>
      </c>
      <c r="J4408" s="128">
        <v>15226.7</v>
      </c>
      <c r="K4408" s="129">
        <f t="shared" si="68"/>
        <v>15226.7</v>
      </c>
      <c r="L4408" s="130" t="s">
        <v>1420</v>
      </c>
    </row>
    <row r="4409" spans="1:12" ht="33.75">
      <c r="A4409" s="263" t="s">
        <v>626</v>
      </c>
      <c r="B4409" s="125" t="str">
        <f>+VLOOKUP(A4409,'[1]LISTA FILTRADO'!$A$2:$B$620,2,FALSE)</f>
        <v>Dirección General De Programación Y Operaciones Del Tesoro</v>
      </c>
      <c r="C4409" s="126">
        <v>42906</v>
      </c>
      <c r="D4409" s="126" t="s">
        <v>9596</v>
      </c>
      <c r="E4409" s="127" t="s">
        <v>3</v>
      </c>
      <c r="F4409" s="127">
        <v>1511783</v>
      </c>
      <c r="G4409" s="127"/>
      <c r="H4409" s="335" t="s">
        <v>9597</v>
      </c>
      <c r="I4409" s="128">
        <v>0</v>
      </c>
      <c r="J4409" s="128">
        <v>12720.09</v>
      </c>
      <c r="K4409" s="129">
        <f t="shared" si="68"/>
        <v>12720.09</v>
      </c>
      <c r="L4409" s="130" t="s">
        <v>1420</v>
      </c>
    </row>
    <row r="4410" spans="1:12" ht="33.75">
      <c r="A4410" s="263">
        <v>592</v>
      </c>
      <c r="B4410" s="125" t="str">
        <f>+VLOOKUP(A4410,'[1]LISTA FILTRADO'!$A$2:$B$620,2,FALSE)</f>
        <v>Empresa Estatal Boliviana De Turismo</v>
      </c>
      <c r="C4410" s="126">
        <v>42906</v>
      </c>
      <c r="D4410" s="126" t="s">
        <v>9598</v>
      </c>
      <c r="E4410" s="127" t="s">
        <v>3</v>
      </c>
      <c r="F4410" s="127">
        <v>1511787</v>
      </c>
      <c r="G4410" s="127"/>
      <c r="H4410" s="335" t="s">
        <v>9599</v>
      </c>
      <c r="I4410" s="128">
        <v>0</v>
      </c>
      <c r="J4410" s="128">
        <v>317</v>
      </c>
      <c r="K4410" s="129">
        <f t="shared" si="68"/>
        <v>317</v>
      </c>
      <c r="L4410" s="130" t="s">
        <v>1420</v>
      </c>
    </row>
    <row r="4411" spans="1:12" ht="22.5">
      <c r="A4411" s="263">
        <v>16</v>
      </c>
      <c r="B4411" s="125" t="str">
        <f>+VLOOKUP(A4411,'[1]LISTA FILTRADO'!$A$2:$B$620,2,FALSE)</f>
        <v>Ministerio De Educación</v>
      </c>
      <c r="C4411" s="126">
        <v>42906</v>
      </c>
      <c r="D4411" s="126" t="s">
        <v>9600</v>
      </c>
      <c r="E4411" s="127" t="s">
        <v>3</v>
      </c>
      <c r="F4411" s="127">
        <v>1511810</v>
      </c>
      <c r="G4411" s="127"/>
      <c r="H4411" s="335" t="s">
        <v>9601</v>
      </c>
      <c r="I4411" s="128">
        <v>0</v>
      </c>
      <c r="J4411" s="128">
        <v>276</v>
      </c>
      <c r="K4411" s="129">
        <f t="shared" si="68"/>
        <v>276</v>
      </c>
      <c r="L4411" s="130" t="s">
        <v>1420</v>
      </c>
    </row>
    <row r="4412" spans="1:12" ht="22.5">
      <c r="A4412" s="263">
        <v>86</v>
      </c>
      <c r="B4412" s="125" t="str">
        <f>+VLOOKUP(A4412,'[1]LISTA FILTRADO'!$A$2:$B$620,2,FALSE)</f>
        <v>Ministerio De Medio Ambiente Y Agua</v>
      </c>
      <c r="C4412" s="126">
        <v>42906</v>
      </c>
      <c r="D4412" s="126" t="s">
        <v>9602</v>
      </c>
      <c r="E4412" s="127" t="s">
        <v>3</v>
      </c>
      <c r="F4412" s="127">
        <v>1511824</v>
      </c>
      <c r="G4412" s="127"/>
      <c r="H4412" s="335" t="s">
        <v>9603</v>
      </c>
      <c r="I4412" s="128">
        <v>0</v>
      </c>
      <c r="J4412" s="128">
        <v>2902.5</v>
      </c>
      <c r="K4412" s="129">
        <f t="shared" si="68"/>
        <v>2902.5</v>
      </c>
      <c r="L4412" s="130" t="s">
        <v>1420</v>
      </c>
    </row>
    <row r="4413" spans="1:12" ht="22.5">
      <c r="A4413" s="263">
        <v>86</v>
      </c>
      <c r="B4413" s="125" t="str">
        <f>+VLOOKUP(A4413,'[1]LISTA FILTRADO'!$A$2:$B$620,2,FALSE)</f>
        <v>Ministerio De Medio Ambiente Y Agua</v>
      </c>
      <c r="C4413" s="126">
        <v>42906</v>
      </c>
      <c r="D4413" s="126" t="s">
        <v>9604</v>
      </c>
      <c r="E4413" s="127" t="s">
        <v>3</v>
      </c>
      <c r="F4413" s="127">
        <v>1511825</v>
      </c>
      <c r="G4413" s="127"/>
      <c r="H4413" s="335" t="s">
        <v>9603</v>
      </c>
      <c r="I4413" s="128">
        <v>0</v>
      </c>
      <c r="J4413" s="128">
        <v>500</v>
      </c>
      <c r="K4413" s="129">
        <f t="shared" si="68"/>
        <v>500</v>
      </c>
      <c r="L4413" s="130" t="s">
        <v>1420</v>
      </c>
    </row>
    <row r="4414" spans="1:12" ht="22.5">
      <c r="A4414" s="263">
        <v>46</v>
      </c>
      <c r="B4414" s="125" t="str">
        <f>+VLOOKUP(A4414,'[1]LISTA FILTRADO'!$A$2:$B$620,2,FALSE)</f>
        <v>Ministerio De Salud</v>
      </c>
      <c r="C4414" s="126">
        <v>42906</v>
      </c>
      <c r="D4414" s="126" t="s">
        <v>9605</v>
      </c>
      <c r="E4414" s="127" t="s">
        <v>3</v>
      </c>
      <c r="F4414" s="127">
        <v>1511835</v>
      </c>
      <c r="G4414" s="127"/>
      <c r="H4414" s="335" t="s">
        <v>9606</v>
      </c>
      <c r="I4414" s="128">
        <v>0</v>
      </c>
      <c r="J4414" s="128">
        <v>20000</v>
      </c>
      <c r="K4414" s="129">
        <f t="shared" si="68"/>
        <v>20000</v>
      </c>
      <c r="L4414" s="130" t="s">
        <v>1420</v>
      </c>
    </row>
    <row r="4415" spans="1:12" ht="33.75">
      <c r="A4415" s="263" t="s">
        <v>626</v>
      </c>
      <c r="B4415" s="125" t="str">
        <f>+VLOOKUP(A4415,'[1]LISTA FILTRADO'!$A$2:$B$620,2,FALSE)</f>
        <v>Dirección General De Programación Y Operaciones Del Tesoro</v>
      </c>
      <c r="C4415" s="126">
        <v>42906</v>
      </c>
      <c r="D4415" s="126" t="s">
        <v>9607</v>
      </c>
      <c r="E4415" s="127" t="s">
        <v>3</v>
      </c>
      <c r="F4415" s="127">
        <v>1511837</v>
      </c>
      <c r="G4415" s="127"/>
      <c r="H4415" s="335" t="s">
        <v>9608</v>
      </c>
      <c r="I4415" s="128">
        <v>0</v>
      </c>
      <c r="J4415" s="128">
        <v>1370.34</v>
      </c>
      <c r="K4415" s="129">
        <f t="shared" si="68"/>
        <v>1370.34</v>
      </c>
      <c r="L4415" s="130" t="s">
        <v>1420</v>
      </c>
    </row>
    <row r="4416" spans="1:12" ht="33.75">
      <c r="A4416" s="263" t="s">
        <v>626</v>
      </c>
      <c r="B4416" s="125" t="str">
        <f>+VLOOKUP(A4416,'[1]LISTA FILTRADO'!$A$2:$B$620,2,FALSE)</f>
        <v>Dirección General De Programación Y Operaciones Del Tesoro</v>
      </c>
      <c r="C4416" s="126">
        <v>42906</v>
      </c>
      <c r="D4416" s="126" t="s">
        <v>9609</v>
      </c>
      <c r="E4416" s="127" t="s">
        <v>3</v>
      </c>
      <c r="F4416" s="127">
        <v>1511853</v>
      </c>
      <c r="G4416" s="127"/>
      <c r="H4416" s="335" t="s">
        <v>9610</v>
      </c>
      <c r="I4416" s="128">
        <v>0</v>
      </c>
      <c r="J4416" s="128">
        <v>62</v>
      </c>
      <c r="K4416" s="129">
        <f t="shared" si="68"/>
        <v>62</v>
      </c>
      <c r="L4416" s="130" t="s">
        <v>1420</v>
      </c>
    </row>
    <row r="4417" spans="1:12" ht="33.75">
      <c r="A4417" s="263" t="s">
        <v>626</v>
      </c>
      <c r="B4417" s="125" t="str">
        <f>+VLOOKUP(A4417,'[1]LISTA FILTRADO'!$A$2:$B$620,2,FALSE)</f>
        <v>Dirección General De Programación Y Operaciones Del Tesoro</v>
      </c>
      <c r="C4417" s="126">
        <v>42906</v>
      </c>
      <c r="D4417" s="126" t="s">
        <v>9611</v>
      </c>
      <c r="E4417" s="127" t="s">
        <v>3</v>
      </c>
      <c r="F4417" s="127">
        <v>1511854</v>
      </c>
      <c r="G4417" s="127"/>
      <c r="H4417" s="335" t="s">
        <v>9612</v>
      </c>
      <c r="I4417" s="128">
        <v>0</v>
      </c>
      <c r="J4417" s="128">
        <v>2.2999999999999998</v>
      </c>
      <c r="K4417" s="129">
        <f t="shared" si="68"/>
        <v>2.2999999999999998</v>
      </c>
      <c r="L4417" s="130" t="s">
        <v>1420</v>
      </c>
    </row>
    <row r="4418" spans="1:12" ht="33.75">
      <c r="A4418" s="263" t="s">
        <v>626</v>
      </c>
      <c r="B4418" s="125" t="str">
        <f>+VLOOKUP(A4418,'[1]LISTA FILTRADO'!$A$2:$B$620,2,FALSE)</f>
        <v>Dirección General De Programación Y Operaciones Del Tesoro</v>
      </c>
      <c r="C4418" s="126">
        <v>42906</v>
      </c>
      <c r="D4418" s="126" t="s">
        <v>9613</v>
      </c>
      <c r="E4418" s="127" t="s">
        <v>3</v>
      </c>
      <c r="F4418" s="127">
        <v>1511868</v>
      </c>
      <c r="G4418" s="127"/>
      <c r="H4418" s="335" t="s">
        <v>9614</v>
      </c>
      <c r="I4418" s="128">
        <v>0</v>
      </c>
      <c r="J4418" s="128">
        <v>258</v>
      </c>
      <c r="K4418" s="129">
        <f t="shared" si="68"/>
        <v>258</v>
      </c>
      <c r="L4418" s="130" t="s">
        <v>1420</v>
      </c>
    </row>
    <row r="4419" spans="1:12" ht="33.75">
      <c r="A4419" s="263">
        <v>20</v>
      </c>
      <c r="B4419" s="125" t="str">
        <f>+VLOOKUP(A4419,'[1]LISTA FILTRADO'!$A$2:$B$620,2,FALSE)</f>
        <v>Ministerio De Defensa</v>
      </c>
      <c r="C4419" s="126">
        <v>42906</v>
      </c>
      <c r="D4419" s="126" t="s">
        <v>9615</v>
      </c>
      <c r="E4419" s="127" t="s">
        <v>3</v>
      </c>
      <c r="F4419" s="127">
        <v>1511870</v>
      </c>
      <c r="G4419" s="127"/>
      <c r="H4419" s="335" t="s">
        <v>9616</v>
      </c>
      <c r="I4419" s="128">
        <v>0</v>
      </c>
      <c r="J4419" s="128">
        <v>52</v>
      </c>
      <c r="K4419" s="129">
        <f t="shared" si="68"/>
        <v>52</v>
      </c>
      <c r="L4419" s="130" t="s">
        <v>1420</v>
      </c>
    </row>
    <row r="4420" spans="1:12" ht="33.75">
      <c r="A4420" s="263" t="s">
        <v>626</v>
      </c>
      <c r="B4420" s="125" t="str">
        <f>+VLOOKUP(A4420,'[1]LISTA FILTRADO'!$A$2:$B$620,2,FALSE)</f>
        <v>Dirección General De Programación Y Operaciones Del Tesoro</v>
      </c>
      <c r="C4420" s="126">
        <v>42906</v>
      </c>
      <c r="D4420" s="126" t="s">
        <v>9617</v>
      </c>
      <c r="E4420" s="127" t="s">
        <v>3</v>
      </c>
      <c r="F4420" s="127">
        <v>1511872</v>
      </c>
      <c r="G4420" s="127"/>
      <c r="H4420" s="335" t="s">
        <v>9618</v>
      </c>
      <c r="I4420" s="128">
        <v>0</v>
      </c>
      <c r="J4420" s="128">
        <v>0.4</v>
      </c>
      <c r="K4420" s="129">
        <f t="shared" si="68"/>
        <v>0.4</v>
      </c>
      <c r="L4420" s="130" t="s">
        <v>1420</v>
      </c>
    </row>
    <row r="4421" spans="1:12" ht="33.75">
      <c r="A4421" s="263" t="s">
        <v>626</v>
      </c>
      <c r="B4421" s="125" t="str">
        <f>+VLOOKUP(A4421,'[1]LISTA FILTRADO'!$A$2:$B$620,2,FALSE)</f>
        <v>Dirección General De Programación Y Operaciones Del Tesoro</v>
      </c>
      <c r="C4421" s="126">
        <v>42906</v>
      </c>
      <c r="D4421" s="126" t="s">
        <v>9619</v>
      </c>
      <c r="E4421" s="127" t="s">
        <v>3</v>
      </c>
      <c r="F4421" s="127">
        <v>1511907</v>
      </c>
      <c r="G4421" s="127"/>
      <c r="H4421" s="335" t="s">
        <v>9620</v>
      </c>
      <c r="I4421" s="128">
        <v>0</v>
      </c>
      <c r="J4421" s="128">
        <v>7996.09</v>
      </c>
      <c r="K4421" s="129">
        <f t="shared" si="68"/>
        <v>7996.09</v>
      </c>
      <c r="L4421" s="130" t="s">
        <v>1420</v>
      </c>
    </row>
    <row r="4422" spans="1:12" ht="22.5">
      <c r="A4422" s="263">
        <v>20</v>
      </c>
      <c r="B4422" s="125" t="str">
        <f>+VLOOKUP(A4422,'[1]LISTA FILTRADO'!$A$2:$B$620,2,FALSE)</f>
        <v>Ministerio De Defensa</v>
      </c>
      <c r="C4422" s="126">
        <v>42906</v>
      </c>
      <c r="D4422" s="126" t="s">
        <v>9621</v>
      </c>
      <c r="E4422" s="127" t="s">
        <v>3</v>
      </c>
      <c r="F4422" s="127">
        <v>1511942</v>
      </c>
      <c r="G4422" s="127"/>
      <c r="H4422" s="335" t="s">
        <v>9622</v>
      </c>
      <c r="I4422" s="128">
        <v>0</v>
      </c>
      <c r="J4422" s="128">
        <v>240</v>
      </c>
      <c r="K4422" s="129">
        <f t="shared" si="68"/>
        <v>240</v>
      </c>
      <c r="L4422" s="130" t="s">
        <v>1420</v>
      </c>
    </row>
    <row r="4423" spans="1:12" ht="33.75">
      <c r="A4423" s="263" t="s">
        <v>626</v>
      </c>
      <c r="B4423" s="125" t="str">
        <f>+VLOOKUP(A4423,'[1]LISTA FILTRADO'!$A$2:$B$620,2,FALSE)</f>
        <v>Dirección General De Programación Y Operaciones Del Tesoro</v>
      </c>
      <c r="C4423" s="126">
        <v>42906</v>
      </c>
      <c r="D4423" s="126" t="s">
        <v>9623</v>
      </c>
      <c r="E4423" s="127" t="s">
        <v>3</v>
      </c>
      <c r="F4423" s="127">
        <v>1511986</v>
      </c>
      <c r="G4423" s="127"/>
      <c r="H4423" s="335" t="s">
        <v>9624</v>
      </c>
      <c r="I4423" s="128">
        <v>0</v>
      </c>
      <c r="J4423" s="128">
        <v>10</v>
      </c>
      <c r="K4423" s="129">
        <f t="shared" si="68"/>
        <v>10</v>
      </c>
      <c r="L4423" s="130" t="s">
        <v>1420</v>
      </c>
    </row>
    <row r="4424" spans="1:12" ht="22.5">
      <c r="A4424" s="263">
        <v>292</v>
      </c>
      <c r="B4424" s="125" t="str">
        <f>+VLOOKUP(A4424,'[1]LISTA FILTRADO'!$A$2:$B$620,2,FALSE)</f>
        <v>Vías Bolivia</v>
      </c>
      <c r="C4424" s="126">
        <v>42906</v>
      </c>
      <c r="D4424" s="126" t="s">
        <v>9625</v>
      </c>
      <c r="E4424" s="127" t="s">
        <v>3</v>
      </c>
      <c r="F4424" s="127">
        <v>1511988</v>
      </c>
      <c r="G4424" s="127"/>
      <c r="H4424" s="335" t="s">
        <v>9626</v>
      </c>
      <c r="I4424" s="128">
        <v>0</v>
      </c>
      <c r="J4424" s="128">
        <v>26</v>
      </c>
      <c r="K4424" s="129">
        <f t="shared" si="68"/>
        <v>26</v>
      </c>
      <c r="L4424" s="130" t="s">
        <v>1420</v>
      </c>
    </row>
    <row r="4425" spans="1:12" ht="33.75">
      <c r="A4425" s="263" t="s">
        <v>626</v>
      </c>
      <c r="B4425" s="125" t="str">
        <f>+VLOOKUP(A4425,'[1]LISTA FILTRADO'!$A$2:$B$620,2,FALSE)</f>
        <v>Dirección General De Programación Y Operaciones Del Tesoro</v>
      </c>
      <c r="C4425" s="126">
        <v>42906</v>
      </c>
      <c r="D4425" s="126" t="s">
        <v>9627</v>
      </c>
      <c r="E4425" s="127" t="s">
        <v>3</v>
      </c>
      <c r="F4425" s="127">
        <v>1511994</v>
      </c>
      <c r="G4425" s="127"/>
      <c r="H4425" s="335" t="s">
        <v>9628</v>
      </c>
      <c r="I4425" s="128">
        <v>0</v>
      </c>
      <c r="J4425" s="128">
        <v>249.6</v>
      </c>
      <c r="K4425" s="129">
        <f t="shared" ref="K4425:K4488" si="69">+I4425+J4425</f>
        <v>249.6</v>
      </c>
      <c r="L4425" s="130" t="s">
        <v>1420</v>
      </c>
    </row>
    <row r="4426" spans="1:12" ht="33.75">
      <c r="A4426" s="263">
        <v>10</v>
      </c>
      <c r="B4426" s="125" t="str">
        <f>+VLOOKUP(A4426,'[1]LISTA FILTRADO'!$A$2:$B$620,2,FALSE)</f>
        <v>Ministerio De Relaciones Exteriores</v>
      </c>
      <c r="C4426" s="126">
        <v>42908</v>
      </c>
      <c r="D4426" s="126" t="s">
        <v>9629</v>
      </c>
      <c r="E4426" s="127" t="s">
        <v>3</v>
      </c>
      <c r="F4426" s="127">
        <v>1512136</v>
      </c>
      <c r="G4426" s="127"/>
      <c r="H4426" s="335" t="s">
        <v>9630</v>
      </c>
      <c r="I4426" s="128">
        <v>0</v>
      </c>
      <c r="J4426" s="128">
        <v>13439.78</v>
      </c>
      <c r="K4426" s="129">
        <f t="shared" si="69"/>
        <v>13439.78</v>
      </c>
      <c r="L4426" s="130" t="s">
        <v>1420</v>
      </c>
    </row>
    <row r="4427" spans="1:12" ht="33.75">
      <c r="A4427" s="263">
        <v>41</v>
      </c>
      <c r="B4427" s="125" t="str">
        <f>+VLOOKUP(A4427,'[1]LISTA FILTRADO'!$A$2:$B$620,2,FALSE)</f>
        <v>Ministerio De Desarrollo Productivo Y Economía Plural</v>
      </c>
      <c r="C4427" s="126">
        <v>42908</v>
      </c>
      <c r="D4427" s="126" t="s">
        <v>9631</v>
      </c>
      <c r="E4427" s="127" t="s">
        <v>3</v>
      </c>
      <c r="F4427" s="127">
        <v>1512140</v>
      </c>
      <c r="G4427" s="127"/>
      <c r="H4427" s="335" t="s">
        <v>9632</v>
      </c>
      <c r="I4427" s="128">
        <v>0</v>
      </c>
      <c r="J4427" s="128">
        <v>20</v>
      </c>
      <c r="K4427" s="129">
        <f t="shared" si="69"/>
        <v>20</v>
      </c>
      <c r="L4427" s="130" t="s">
        <v>1420</v>
      </c>
    </row>
    <row r="4428" spans="1:12" ht="33.75">
      <c r="A4428" s="263">
        <v>41</v>
      </c>
      <c r="B4428" s="125" t="str">
        <f>+VLOOKUP(A4428,'[1]LISTA FILTRADO'!$A$2:$B$620,2,FALSE)</f>
        <v>Ministerio De Desarrollo Productivo Y Economía Plural</v>
      </c>
      <c r="C4428" s="126">
        <v>42908</v>
      </c>
      <c r="D4428" s="126" t="s">
        <v>9633</v>
      </c>
      <c r="E4428" s="127" t="s">
        <v>3</v>
      </c>
      <c r="F4428" s="127">
        <v>1512143</v>
      </c>
      <c r="G4428" s="127"/>
      <c r="H4428" s="335" t="s">
        <v>9634</v>
      </c>
      <c r="I4428" s="128">
        <v>0</v>
      </c>
      <c r="J4428" s="128">
        <v>4476</v>
      </c>
      <c r="K4428" s="129">
        <f t="shared" si="69"/>
        <v>4476</v>
      </c>
      <c r="L4428" s="130" t="s">
        <v>1420</v>
      </c>
    </row>
    <row r="4429" spans="1:12" ht="33.75">
      <c r="A4429" s="263">
        <v>70</v>
      </c>
      <c r="B4429" s="125" t="str">
        <f>+VLOOKUP(A4429,'[1]LISTA FILTRADO'!$A$2:$B$620,2,FALSE)</f>
        <v>Ministerio De Trabajo, Empleo Y Previsión Social</v>
      </c>
      <c r="C4429" s="126">
        <v>42908</v>
      </c>
      <c r="D4429" s="126" t="s">
        <v>9635</v>
      </c>
      <c r="E4429" s="127" t="s">
        <v>3</v>
      </c>
      <c r="F4429" s="127">
        <v>1512147</v>
      </c>
      <c r="G4429" s="127"/>
      <c r="H4429" s="335" t="s">
        <v>9636</v>
      </c>
      <c r="I4429" s="128">
        <v>0</v>
      </c>
      <c r="J4429" s="219">
        <v>29</v>
      </c>
      <c r="K4429" s="129">
        <f t="shared" si="69"/>
        <v>29</v>
      </c>
      <c r="L4429" s="130" t="s">
        <v>4099</v>
      </c>
    </row>
    <row r="4430" spans="1:12" ht="33.75">
      <c r="A4430" s="263">
        <v>340</v>
      </c>
      <c r="B4430" s="125" t="str">
        <f>+VLOOKUP(A4430,'[1]LISTA FILTRADO'!$A$2:$B$620,2,FALSE)</f>
        <v>Servicio General De Identificación Personal</v>
      </c>
      <c r="C4430" s="126">
        <v>42908</v>
      </c>
      <c r="D4430" s="126" t="s">
        <v>9637</v>
      </c>
      <c r="E4430" s="127" t="s">
        <v>3</v>
      </c>
      <c r="F4430" s="127">
        <v>1512214</v>
      </c>
      <c r="G4430" s="127"/>
      <c r="H4430" s="335" t="s">
        <v>9638</v>
      </c>
      <c r="I4430" s="128">
        <v>0</v>
      </c>
      <c r="J4430" s="128">
        <v>4571.7299999999996</v>
      </c>
      <c r="K4430" s="129">
        <f t="shared" si="69"/>
        <v>4571.7299999999996</v>
      </c>
      <c r="L4430" s="130" t="s">
        <v>1420</v>
      </c>
    </row>
    <row r="4431" spans="1:12" ht="22.5">
      <c r="A4431" s="263">
        <v>283</v>
      </c>
      <c r="B4431" s="125" t="str">
        <f>+VLOOKUP(A4431,'[1]LISTA FILTRADO'!$A$2:$B$620,2,FALSE)</f>
        <v>Aduana Nacional</v>
      </c>
      <c r="C4431" s="126">
        <v>42908</v>
      </c>
      <c r="D4431" s="126" t="s">
        <v>9639</v>
      </c>
      <c r="E4431" s="127" t="s">
        <v>3</v>
      </c>
      <c r="F4431" s="127">
        <v>1512223</v>
      </c>
      <c r="G4431" s="127"/>
      <c r="H4431" s="335" t="s">
        <v>9640</v>
      </c>
      <c r="I4431" s="128">
        <v>0</v>
      </c>
      <c r="J4431" s="128">
        <v>253131.57</v>
      </c>
      <c r="K4431" s="129">
        <f t="shared" si="69"/>
        <v>253131.57</v>
      </c>
      <c r="L4431" s="130" t="s">
        <v>1420</v>
      </c>
    </row>
    <row r="4432" spans="1:12" ht="33.75">
      <c r="A4432" s="263">
        <v>290</v>
      </c>
      <c r="B4432" s="125" t="str">
        <f>+VLOOKUP(A4432,'[1]LISTA FILTRADO'!$A$2:$B$620,2,FALSE)</f>
        <v>Servicio De Impuestos Nacionales</v>
      </c>
      <c r="C4432" s="126">
        <v>42908</v>
      </c>
      <c r="D4432" s="126" t="s">
        <v>9641</v>
      </c>
      <c r="E4432" s="127" t="s">
        <v>3</v>
      </c>
      <c r="F4432" s="127">
        <v>1512225</v>
      </c>
      <c r="G4432" s="127"/>
      <c r="H4432" s="335" t="s">
        <v>9642</v>
      </c>
      <c r="I4432" s="128">
        <v>0</v>
      </c>
      <c r="J4432" s="219">
        <v>2091.7200000000003</v>
      </c>
      <c r="K4432" s="129">
        <f t="shared" si="69"/>
        <v>2091.7200000000003</v>
      </c>
      <c r="L4432" s="130" t="s">
        <v>4099</v>
      </c>
    </row>
    <row r="4433" spans="1:12" ht="22.5">
      <c r="A4433" s="263">
        <v>20</v>
      </c>
      <c r="B4433" s="125" t="str">
        <f>+VLOOKUP(A4433,'[1]LISTA FILTRADO'!$A$2:$B$620,2,FALSE)</f>
        <v>Ministerio De Defensa</v>
      </c>
      <c r="C4433" s="126">
        <v>42908</v>
      </c>
      <c r="D4433" s="126" t="s">
        <v>9643</v>
      </c>
      <c r="E4433" s="127" t="s">
        <v>3</v>
      </c>
      <c r="F4433" s="127">
        <v>1512153</v>
      </c>
      <c r="G4433" s="127"/>
      <c r="H4433" s="335" t="s">
        <v>9644</v>
      </c>
      <c r="I4433" s="128">
        <v>0</v>
      </c>
      <c r="J4433" s="128">
        <v>97</v>
      </c>
      <c r="K4433" s="129">
        <f t="shared" si="69"/>
        <v>97</v>
      </c>
      <c r="L4433" s="130" t="s">
        <v>1420</v>
      </c>
    </row>
    <row r="4434" spans="1:12" ht="33.75">
      <c r="A4434" s="263" t="s">
        <v>626</v>
      </c>
      <c r="B4434" s="125" t="str">
        <f>+VLOOKUP(A4434,'[1]LISTA FILTRADO'!$A$2:$B$620,2,FALSE)</f>
        <v>Dirección General De Programación Y Operaciones Del Tesoro</v>
      </c>
      <c r="C4434" s="126">
        <v>42908</v>
      </c>
      <c r="D4434" s="126" t="s">
        <v>9645</v>
      </c>
      <c r="E4434" s="127" t="s">
        <v>3</v>
      </c>
      <c r="F4434" s="127">
        <v>1512160</v>
      </c>
      <c r="G4434" s="127"/>
      <c r="H4434" s="335" t="s">
        <v>9646</v>
      </c>
      <c r="I4434" s="128">
        <v>0</v>
      </c>
      <c r="J4434" s="128">
        <v>9897.01</v>
      </c>
      <c r="K4434" s="129">
        <f t="shared" si="69"/>
        <v>9897.01</v>
      </c>
      <c r="L4434" s="130" t="s">
        <v>1420</v>
      </c>
    </row>
    <row r="4435" spans="1:12" ht="33.75">
      <c r="A4435" s="263" t="s">
        <v>626</v>
      </c>
      <c r="B4435" s="125" t="str">
        <f>+VLOOKUP(A4435,'[1]LISTA FILTRADO'!$A$2:$B$620,2,FALSE)</f>
        <v>Dirección General De Programación Y Operaciones Del Tesoro</v>
      </c>
      <c r="C4435" s="126">
        <v>42908</v>
      </c>
      <c r="D4435" s="126" t="s">
        <v>9647</v>
      </c>
      <c r="E4435" s="127" t="s">
        <v>3</v>
      </c>
      <c r="F4435" s="127">
        <v>1512168</v>
      </c>
      <c r="G4435" s="127"/>
      <c r="H4435" s="335" t="s">
        <v>9648</v>
      </c>
      <c r="I4435" s="128">
        <v>0</v>
      </c>
      <c r="J4435" s="128">
        <v>622.04999999999995</v>
      </c>
      <c r="K4435" s="129">
        <f t="shared" si="69"/>
        <v>622.04999999999995</v>
      </c>
      <c r="L4435" s="130" t="s">
        <v>1420</v>
      </c>
    </row>
    <row r="4436" spans="1:12" ht="33.75">
      <c r="A4436" s="263">
        <v>590</v>
      </c>
      <c r="B4436" s="125" t="str">
        <f>+VLOOKUP(A4436,'[1]LISTA FILTRADO'!$A$2:$B$620,2,FALSE)</f>
        <v>Empresa Pública "Quipus"</v>
      </c>
      <c r="C4436" s="126">
        <v>42908</v>
      </c>
      <c r="D4436" s="126" t="s">
        <v>9649</v>
      </c>
      <c r="E4436" s="127" t="s">
        <v>3</v>
      </c>
      <c r="F4436" s="127">
        <v>1512189</v>
      </c>
      <c r="G4436" s="127"/>
      <c r="H4436" s="335" t="s">
        <v>9650</v>
      </c>
      <c r="I4436" s="128">
        <v>0</v>
      </c>
      <c r="J4436" s="128">
        <v>1794.7</v>
      </c>
      <c r="K4436" s="129">
        <f t="shared" si="69"/>
        <v>1794.7</v>
      </c>
      <c r="L4436" s="130" t="s">
        <v>1420</v>
      </c>
    </row>
    <row r="4437" spans="1:12" ht="33.75">
      <c r="A4437" s="263" t="s">
        <v>626</v>
      </c>
      <c r="B4437" s="125" t="str">
        <f>+VLOOKUP(A4437,'[1]LISTA FILTRADO'!$A$2:$B$620,2,FALSE)</f>
        <v>Dirección General De Programación Y Operaciones Del Tesoro</v>
      </c>
      <c r="C4437" s="126">
        <v>42908</v>
      </c>
      <c r="D4437" s="126" t="s">
        <v>9651</v>
      </c>
      <c r="E4437" s="127" t="s">
        <v>3</v>
      </c>
      <c r="F4437" s="127">
        <v>1512213</v>
      </c>
      <c r="G4437" s="127"/>
      <c r="H4437" s="335" t="s">
        <v>9652</v>
      </c>
      <c r="I4437" s="128">
        <v>0</v>
      </c>
      <c r="J4437" s="128">
        <v>890.4</v>
      </c>
      <c r="K4437" s="129">
        <f t="shared" si="69"/>
        <v>890.4</v>
      </c>
      <c r="L4437" s="130" t="s">
        <v>1420</v>
      </c>
    </row>
    <row r="4438" spans="1:12" ht="33.75">
      <c r="A4438" s="263">
        <v>20</v>
      </c>
      <c r="B4438" s="125" t="str">
        <f>+VLOOKUP(A4438,'[1]LISTA FILTRADO'!$A$2:$B$620,2,FALSE)</f>
        <v>Ministerio De Defensa</v>
      </c>
      <c r="C4438" s="126">
        <v>42908</v>
      </c>
      <c r="D4438" s="126" t="s">
        <v>9653</v>
      </c>
      <c r="E4438" s="127" t="s">
        <v>3</v>
      </c>
      <c r="F4438" s="127">
        <v>1512215</v>
      </c>
      <c r="G4438" s="127"/>
      <c r="H4438" s="335" t="s">
        <v>9654</v>
      </c>
      <c r="I4438" s="128">
        <v>0</v>
      </c>
      <c r="J4438" s="128">
        <v>993</v>
      </c>
      <c r="K4438" s="129">
        <f t="shared" si="69"/>
        <v>993</v>
      </c>
      <c r="L4438" s="130" t="s">
        <v>1420</v>
      </c>
    </row>
    <row r="4439" spans="1:12" ht="33.75">
      <c r="A4439" s="263" t="s">
        <v>626</v>
      </c>
      <c r="B4439" s="125" t="str">
        <f>+VLOOKUP(A4439,'[1]LISTA FILTRADO'!$A$2:$B$620,2,FALSE)</f>
        <v>Dirección General De Programación Y Operaciones Del Tesoro</v>
      </c>
      <c r="C4439" s="126">
        <v>42908</v>
      </c>
      <c r="D4439" s="126" t="s">
        <v>9655</v>
      </c>
      <c r="E4439" s="127" t="s">
        <v>3</v>
      </c>
      <c r="F4439" s="127">
        <v>1512216</v>
      </c>
      <c r="G4439" s="127"/>
      <c r="H4439" s="335" t="s">
        <v>9656</v>
      </c>
      <c r="I4439" s="128">
        <v>0</v>
      </c>
      <c r="J4439" s="128">
        <v>796.01</v>
      </c>
      <c r="K4439" s="129">
        <f t="shared" si="69"/>
        <v>796.01</v>
      </c>
      <c r="L4439" s="130" t="s">
        <v>1420</v>
      </c>
    </row>
    <row r="4440" spans="1:12" ht="33.75">
      <c r="A4440" s="263">
        <v>225</v>
      </c>
      <c r="B4440" s="125" t="str">
        <f>+VLOOKUP(A4440,'[1]LISTA FILTRADO'!$A$2:$B$620,2,FALSE)</f>
        <v>Serv. Nal. Para La Sostenibilidad En Saneamiento Básico</v>
      </c>
      <c r="C4440" s="126">
        <v>42908</v>
      </c>
      <c r="D4440" s="126" t="s">
        <v>9657</v>
      </c>
      <c r="E4440" s="127" t="s">
        <v>3</v>
      </c>
      <c r="F4440" s="127">
        <v>1512217</v>
      </c>
      <c r="G4440" s="127"/>
      <c r="H4440" s="335" t="s">
        <v>9658</v>
      </c>
      <c r="I4440" s="128">
        <v>0</v>
      </c>
      <c r="J4440" s="128">
        <v>380.25</v>
      </c>
      <c r="K4440" s="129">
        <f t="shared" si="69"/>
        <v>380.25</v>
      </c>
      <c r="L4440" s="130" t="s">
        <v>1420</v>
      </c>
    </row>
    <row r="4441" spans="1:12" ht="33.75">
      <c r="A4441" s="263">
        <v>41</v>
      </c>
      <c r="B4441" s="125" t="str">
        <f>+VLOOKUP(A4441,'[1]LISTA FILTRADO'!$A$2:$B$620,2,FALSE)</f>
        <v>Ministerio De Desarrollo Productivo Y Economía Plural</v>
      </c>
      <c r="C4441" s="126">
        <v>42908</v>
      </c>
      <c r="D4441" s="126" t="s">
        <v>9659</v>
      </c>
      <c r="E4441" s="127" t="s">
        <v>3</v>
      </c>
      <c r="F4441" s="127">
        <v>1512234</v>
      </c>
      <c r="G4441" s="127"/>
      <c r="H4441" s="335" t="s">
        <v>9660</v>
      </c>
      <c r="I4441" s="128">
        <v>0</v>
      </c>
      <c r="J4441" s="128">
        <v>125</v>
      </c>
      <c r="K4441" s="129">
        <f t="shared" si="69"/>
        <v>125</v>
      </c>
      <c r="L4441" s="130" t="s">
        <v>1420</v>
      </c>
    </row>
    <row r="4442" spans="1:12" ht="22.5">
      <c r="A4442" s="263">
        <v>526</v>
      </c>
      <c r="B4442" s="125" t="str">
        <f>+VLOOKUP(A4442,'[1]LISTA FILTRADO'!$A$2:$B$620,2,FALSE)</f>
        <v>Bolivia Tv</v>
      </c>
      <c r="C4442" s="126">
        <v>42908</v>
      </c>
      <c r="D4442" s="126" t="s">
        <v>9661</v>
      </c>
      <c r="E4442" s="127" t="s">
        <v>3</v>
      </c>
      <c r="F4442" s="127">
        <v>1512235</v>
      </c>
      <c r="G4442" s="127"/>
      <c r="H4442" s="335" t="s">
        <v>9662</v>
      </c>
      <c r="I4442" s="128">
        <v>0</v>
      </c>
      <c r="J4442" s="128">
        <v>150</v>
      </c>
      <c r="K4442" s="129">
        <f t="shared" si="69"/>
        <v>150</v>
      </c>
      <c r="L4442" s="130" t="s">
        <v>1420</v>
      </c>
    </row>
    <row r="4443" spans="1:12" ht="33.75">
      <c r="A4443" s="263" t="s">
        <v>626</v>
      </c>
      <c r="B4443" s="125" t="str">
        <f>+VLOOKUP(A4443,'[1]LISTA FILTRADO'!$A$2:$B$620,2,FALSE)</f>
        <v>Dirección General De Programación Y Operaciones Del Tesoro</v>
      </c>
      <c r="C4443" s="126">
        <v>42908</v>
      </c>
      <c r="D4443" s="126" t="s">
        <v>9663</v>
      </c>
      <c r="E4443" s="127" t="s">
        <v>3</v>
      </c>
      <c r="F4443" s="127">
        <v>1512240</v>
      </c>
      <c r="G4443" s="127"/>
      <c r="H4443" s="335" t="s">
        <v>9664</v>
      </c>
      <c r="I4443" s="128">
        <v>0</v>
      </c>
      <c r="J4443" s="128">
        <v>371</v>
      </c>
      <c r="K4443" s="129">
        <f t="shared" si="69"/>
        <v>371</v>
      </c>
      <c r="L4443" s="130" t="s">
        <v>1420</v>
      </c>
    </row>
    <row r="4444" spans="1:12" ht="33.75">
      <c r="A4444" s="263" t="s">
        <v>626</v>
      </c>
      <c r="B4444" s="125" t="str">
        <f>+VLOOKUP(A4444,'[1]LISTA FILTRADO'!$A$2:$B$620,2,FALSE)</f>
        <v>Dirección General De Programación Y Operaciones Del Tesoro</v>
      </c>
      <c r="C4444" s="126">
        <v>42908</v>
      </c>
      <c r="D4444" s="126" t="s">
        <v>9665</v>
      </c>
      <c r="E4444" s="127" t="s">
        <v>3</v>
      </c>
      <c r="F4444" s="127">
        <v>1512262</v>
      </c>
      <c r="G4444" s="127"/>
      <c r="H4444" s="335" t="s">
        <v>9666</v>
      </c>
      <c r="I4444" s="128">
        <v>0</v>
      </c>
      <c r="J4444" s="128">
        <v>2.87</v>
      </c>
      <c r="K4444" s="129">
        <f t="shared" si="69"/>
        <v>2.87</v>
      </c>
      <c r="L4444" s="130" t="s">
        <v>1420</v>
      </c>
    </row>
    <row r="4445" spans="1:12" ht="22.5">
      <c r="A4445" s="263">
        <v>20</v>
      </c>
      <c r="B4445" s="125" t="str">
        <f>+VLOOKUP(A4445,'[1]LISTA FILTRADO'!$A$2:$B$620,2,FALSE)</f>
        <v>Ministerio De Defensa</v>
      </c>
      <c r="C4445" s="126">
        <v>42908</v>
      </c>
      <c r="D4445" s="126" t="s">
        <v>9667</v>
      </c>
      <c r="E4445" s="127" t="s">
        <v>3</v>
      </c>
      <c r="F4445" s="127">
        <v>1512264</v>
      </c>
      <c r="G4445" s="127"/>
      <c r="H4445" s="335" t="s">
        <v>9668</v>
      </c>
      <c r="I4445" s="128">
        <v>0</v>
      </c>
      <c r="J4445" s="128">
        <v>57</v>
      </c>
      <c r="K4445" s="129">
        <f t="shared" si="69"/>
        <v>57</v>
      </c>
      <c r="L4445" s="130" t="s">
        <v>1420</v>
      </c>
    </row>
    <row r="4446" spans="1:12" ht="33.75">
      <c r="A4446" s="263" t="s">
        <v>626</v>
      </c>
      <c r="B4446" s="125" t="str">
        <f>+VLOOKUP(A4446,'[1]LISTA FILTRADO'!$A$2:$B$620,2,FALSE)</f>
        <v>Dirección General De Programación Y Operaciones Del Tesoro</v>
      </c>
      <c r="C4446" s="126">
        <v>42908</v>
      </c>
      <c r="D4446" s="126" t="s">
        <v>9669</v>
      </c>
      <c r="E4446" s="127" t="s">
        <v>3</v>
      </c>
      <c r="F4446" s="127">
        <v>1512276</v>
      </c>
      <c r="G4446" s="127"/>
      <c r="H4446" s="335" t="s">
        <v>9670</v>
      </c>
      <c r="I4446" s="128">
        <v>0</v>
      </c>
      <c r="J4446" s="128">
        <v>20</v>
      </c>
      <c r="K4446" s="129">
        <f t="shared" si="69"/>
        <v>20</v>
      </c>
      <c r="L4446" s="130" t="s">
        <v>1420</v>
      </c>
    </row>
    <row r="4447" spans="1:12" ht="22.5">
      <c r="A4447" s="263">
        <v>291</v>
      </c>
      <c r="B4447" s="125" t="str">
        <f>+VLOOKUP(A4447,'[1]LISTA FILTRADO'!$A$2:$B$620,2,FALSE)</f>
        <v>Administradora Boliviana De Carreteras</v>
      </c>
      <c r="C4447" s="126">
        <v>42908</v>
      </c>
      <c r="D4447" s="126" t="s">
        <v>9671</v>
      </c>
      <c r="E4447" s="127" t="s">
        <v>3</v>
      </c>
      <c r="F4447" s="127">
        <v>1512278</v>
      </c>
      <c r="G4447" s="127"/>
      <c r="H4447" s="335" t="s">
        <v>9672</v>
      </c>
      <c r="I4447" s="128">
        <v>0</v>
      </c>
      <c r="J4447" s="128">
        <v>6352.4</v>
      </c>
      <c r="K4447" s="129">
        <f t="shared" si="69"/>
        <v>6352.4</v>
      </c>
      <c r="L4447" s="130" t="s">
        <v>1420</v>
      </c>
    </row>
    <row r="4448" spans="1:12" ht="33.75">
      <c r="A4448" s="263" t="s">
        <v>626</v>
      </c>
      <c r="B4448" s="125" t="str">
        <f>+VLOOKUP(A4448,'[1]LISTA FILTRADO'!$A$2:$B$620,2,FALSE)</f>
        <v>Dirección General De Programación Y Operaciones Del Tesoro</v>
      </c>
      <c r="C4448" s="126">
        <v>42908</v>
      </c>
      <c r="D4448" s="126" t="s">
        <v>9673</v>
      </c>
      <c r="E4448" s="127" t="s">
        <v>3</v>
      </c>
      <c r="F4448" s="127">
        <v>1512342</v>
      </c>
      <c r="G4448" s="127"/>
      <c r="H4448" s="335" t="s">
        <v>6620</v>
      </c>
      <c r="I4448" s="128">
        <v>0</v>
      </c>
      <c r="J4448" s="128">
        <v>1000</v>
      </c>
      <c r="K4448" s="129">
        <f t="shared" si="69"/>
        <v>1000</v>
      </c>
      <c r="L4448" s="130" t="s">
        <v>1420</v>
      </c>
    </row>
    <row r="4449" spans="1:12" ht="33.75">
      <c r="A4449" s="263" t="s">
        <v>626</v>
      </c>
      <c r="B4449" s="125" t="str">
        <f>+VLOOKUP(A4449,'[1]LISTA FILTRADO'!$A$2:$B$620,2,FALSE)</f>
        <v>Dirección General De Programación Y Operaciones Del Tesoro</v>
      </c>
      <c r="C4449" s="126">
        <v>42908</v>
      </c>
      <c r="D4449" s="126" t="s">
        <v>9674</v>
      </c>
      <c r="E4449" s="127" t="s">
        <v>3</v>
      </c>
      <c r="F4449" s="127">
        <v>1512343</v>
      </c>
      <c r="G4449" s="127"/>
      <c r="H4449" s="335" t="s">
        <v>9675</v>
      </c>
      <c r="I4449" s="128">
        <v>0</v>
      </c>
      <c r="J4449" s="128">
        <v>112</v>
      </c>
      <c r="K4449" s="129">
        <f t="shared" si="69"/>
        <v>112</v>
      </c>
      <c r="L4449" s="130" t="s">
        <v>1420</v>
      </c>
    </row>
    <row r="4450" spans="1:12" ht="33.75">
      <c r="A4450" s="263" t="s">
        <v>626</v>
      </c>
      <c r="B4450" s="125" t="str">
        <f>+VLOOKUP(A4450,'[1]LISTA FILTRADO'!$A$2:$B$620,2,FALSE)</f>
        <v>Dirección General De Programación Y Operaciones Del Tesoro</v>
      </c>
      <c r="C4450" s="126">
        <v>42908</v>
      </c>
      <c r="D4450" s="126" t="s">
        <v>9676</v>
      </c>
      <c r="E4450" s="127" t="s">
        <v>3</v>
      </c>
      <c r="F4450" s="127">
        <v>1512352</v>
      </c>
      <c r="G4450" s="127"/>
      <c r="H4450" s="335" t="s">
        <v>9677</v>
      </c>
      <c r="I4450" s="128">
        <v>0</v>
      </c>
      <c r="J4450" s="128">
        <v>185.5</v>
      </c>
      <c r="K4450" s="129">
        <f t="shared" si="69"/>
        <v>185.5</v>
      </c>
      <c r="L4450" s="130" t="s">
        <v>1420</v>
      </c>
    </row>
    <row r="4451" spans="1:12" ht="33.75">
      <c r="A4451" s="263" t="s">
        <v>626</v>
      </c>
      <c r="B4451" s="125" t="str">
        <f>+VLOOKUP(A4451,'[1]LISTA FILTRADO'!$A$2:$B$620,2,FALSE)</f>
        <v>Dirección General De Programación Y Operaciones Del Tesoro</v>
      </c>
      <c r="C4451" s="126">
        <v>42908</v>
      </c>
      <c r="D4451" s="126" t="s">
        <v>9678</v>
      </c>
      <c r="E4451" s="127" t="s">
        <v>3</v>
      </c>
      <c r="F4451" s="127">
        <v>1512365</v>
      </c>
      <c r="G4451" s="127"/>
      <c r="H4451" s="335" t="s">
        <v>9679</v>
      </c>
      <c r="I4451" s="128">
        <v>0</v>
      </c>
      <c r="J4451" s="128">
        <v>1698.1</v>
      </c>
      <c r="K4451" s="129">
        <f t="shared" si="69"/>
        <v>1698.1</v>
      </c>
      <c r="L4451" s="130" t="s">
        <v>1420</v>
      </c>
    </row>
    <row r="4452" spans="1:12" ht="33.75">
      <c r="A4452" s="263">
        <v>234</v>
      </c>
      <c r="B4452" s="125" t="str">
        <f>+VLOOKUP(A4452,'[1]LISTA FILTRADO'!$A$2:$B$620,2,FALSE)</f>
        <v>Servicio Geológico Minero</v>
      </c>
      <c r="C4452" s="126">
        <v>42908</v>
      </c>
      <c r="D4452" s="126" t="s">
        <v>9680</v>
      </c>
      <c r="E4452" s="127" t="s">
        <v>3</v>
      </c>
      <c r="F4452" s="127">
        <v>1512369</v>
      </c>
      <c r="G4452" s="127"/>
      <c r="H4452" s="335" t="s">
        <v>9681</v>
      </c>
      <c r="I4452" s="128">
        <v>0</v>
      </c>
      <c r="J4452" s="128">
        <v>1000</v>
      </c>
      <c r="K4452" s="129">
        <f t="shared" si="69"/>
        <v>1000</v>
      </c>
      <c r="L4452" s="130" t="s">
        <v>1420</v>
      </c>
    </row>
    <row r="4453" spans="1:12" ht="33.75">
      <c r="A4453" s="263">
        <v>234</v>
      </c>
      <c r="B4453" s="125" t="str">
        <f>+VLOOKUP(A4453,'[1]LISTA FILTRADO'!$A$2:$B$620,2,FALSE)</f>
        <v>Servicio Geológico Minero</v>
      </c>
      <c r="C4453" s="126">
        <v>42908</v>
      </c>
      <c r="D4453" s="126" t="s">
        <v>9682</v>
      </c>
      <c r="E4453" s="127" t="s">
        <v>3</v>
      </c>
      <c r="F4453" s="127">
        <v>1512373</v>
      </c>
      <c r="G4453" s="127"/>
      <c r="H4453" s="335" t="s">
        <v>9683</v>
      </c>
      <c r="I4453" s="128">
        <v>0</v>
      </c>
      <c r="J4453" s="128">
        <v>500</v>
      </c>
      <c r="K4453" s="129">
        <f t="shared" si="69"/>
        <v>500</v>
      </c>
      <c r="L4453" s="130" t="s">
        <v>1420</v>
      </c>
    </row>
    <row r="4454" spans="1:12" ht="33.75">
      <c r="A4454" s="263">
        <v>35</v>
      </c>
      <c r="B4454" s="125" t="str">
        <f>+VLOOKUP(A4454,'[1]LISTA FILTRADO'!$A$2:$B$620,2,FALSE)</f>
        <v>Ministerio De Economía Y Finanzas Públicas</v>
      </c>
      <c r="C4454" s="126">
        <v>42909</v>
      </c>
      <c r="D4454" s="126" t="s">
        <v>9684</v>
      </c>
      <c r="E4454" s="127" t="s">
        <v>3</v>
      </c>
      <c r="F4454" s="127">
        <v>1512514</v>
      </c>
      <c r="G4454" s="127"/>
      <c r="H4454" s="335" t="s">
        <v>9685</v>
      </c>
      <c r="I4454" s="128">
        <v>0</v>
      </c>
      <c r="J4454" s="128">
        <v>46833.08</v>
      </c>
      <c r="K4454" s="129">
        <f t="shared" si="69"/>
        <v>46833.08</v>
      </c>
      <c r="L4454" s="130" t="s">
        <v>1420</v>
      </c>
    </row>
    <row r="4455" spans="1:12" ht="33.75">
      <c r="A4455" s="263">
        <v>15</v>
      </c>
      <c r="B4455" s="125" t="str">
        <f>+VLOOKUP(A4455,'[1]LISTA FILTRADO'!$A$2:$B$620,2,FALSE)</f>
        <v>Ministerio De Gobierno</v>
      </c>
      <c r="C4455" s="126">
        <v>42909</v>
      </c>
      <c r="D4455" s="126" t="s">
        <v>9686</v>
      </c>
      <c r="E4455" s="127" t="s">
        <v>3</v>
      </c>
      <c r="F4455" s="127">
        <v>1512564</v>
      </c>
      <c r="G4455" s="127"/>
      <c r="H4455" s="335" t="s">
        <v>9687</v>
      </c>
      <c r="I4455" s="128">
        <v>0</v>
      </c>
      <c r="J4455" s="128">
        <v>151022.74</v>
      </c>
      <c r="K4455" s="129">
        <f t="shared" si="69"/>
        <v>151022.74</v>
      </c>
      <c r="L4455" s="130" t="s">
        <v>1420</v>
      </c>
    </row>
    <row r="4456" spans="1:12" ht="22.5">
      <c r="A4456" s="263">
        <v>15</v>
      </c>
      <c r="B4456" s="125" t="str">
        <f>+VLOOKUP(A4456,'[1]LISTA FILTRADO'!$A$2:$B$620,2,FALSE)</f>
        <v>Ministerio De Gobierno</v>
      </c>
      <c r="C4456" s="126">
        <v>42909</v>
      </c>
      <c r="D4456" s="126" t="s">
        <v>9688</v>
      </c>
      <c r="E4456" s="127" t="s">
        <v>3</v>
      </c>
      <c r="F4456" s="127">
        <v>1512566</v>
      </c>
      <c r="G4456" s="127"/>
      <c r="H4456" s="335" t="s">
        <v>9689</v>
      </c>
      <c r="I4456" s="128">
        <v>0</v>
      </c>
      <c r="J4456" s="128">
        <v>139809.24</v>
      </c>
      <c r="K4456" s="129">
        <f t="shared" si="69"/>
        <v>139809.24</v>
      </c>
      <c r="L4456" s="130" t="s">
        <v>1420</v>
      </c>
    </row>
    <row r="4457" spans="1:12" ht="33.75">
      <c r="A4457" s="263" t="s">
        <v>626</v>
      </c>
      <c r="B4457" s="125" t="str">
        <f>+VLOOKUP(A4457,'[1]LISTA FILTRADO'!$A$2:$B$620,2,FALSE)</f>
        <v>Dirección General De Programación Y Operaciones Del Tesoro</v>
      </c>
      <c r="C4457" s="126">
        <v>42909</v>
      </c>
      <c r="D4457" s="126" t="s">
        <v>9690</v>
      </c>
      <c r="E4457" s="127" t="s">
        <v>3</v>
      </c>
      <c r="F4457" s="127">
        <v>1512567</v>
      </c>
      <c r="G4457" s="127"/>
      <c r="H4457" s="335" t="s">
        <v>9691</v>
      </c>
      <c r="I4457" s="128">
        <v>0</v>
      </c>
      <c r="J4457" s="128">
        <v>114942</v>
      </c>
      <c r="K4457" s="129">
        <f t="shared" si="69"/>
        <v>114942</v>
      </c>
      <c r="L4457" s="130" t="s">
        <v>1420</v>
      </c>
    </row>
    <row r="4458" spans="1:12" ht="33.75">
      <c r="A4458" s="263" t="s">
        <v>626</v>
      </c>
      <c r="B4458" s="125" t="str">
        <f>+VLOOKUP(A4458,'[1]LISTA FILTRADO'!$A$2:$B$620,2,FALSE)</f>
        <v>Dirección General De Programación Y Operaciones Del Tesoro</v>
      </c>
      <c r="C4458" s="126">
        <v>42909</v>
      </c>
      <c r="D4458" s="126" t="s">
        <v>9692</v>
      </c>
      <c r="E4458" s="127" t="s">
        <v>3</v>
      </c>
      <c r="F4458" s="127">
        <v>1512569</v>
      </c>
      <c r="G4458" s="127"/>
      <c r="H4458" s="335" t="s">
        <v>9693</v>
      </c>
      <c r="I4458" s="128">
        <v>0</v>
      </c>
      <c r="J4458" s="128">
        <v>4951.74</v>
      </c>
      <c r="K4458" s="129">
        <f t="shared" si="69"/>
        <v>4951.74</v>
      </c>
      <c r="L4458" s="130" t="s">
        <v>1420</v>
      </c>
    </row>
    <row r="4459" spans="1:12" ht="33.75">
      <c r="A4459" s="263" t="s">
        <v>626</v>
      </c>
      <c r="B4459" s="125" t="str">
        <f>+VLOOKUP(A4459,'[1]LISTA FILTRADO'!$A$2:$B$620,2,FALSE)</f>
        <v>Dirección General De Programación Y Operaciones Del Tesoro</v>
      </c>
      <c r="C4459" s="126">
        <v>42909</v>
      </c>
      <c r="D4459" s="126" t="s">
        <v>9694</v>
      </c>
      <c r="E4459" s="127" t="s">
        <v>3</v>
      </c>
      <c r="F4459" s="127">
        <v>1512573</v>
      </c>
      <c r="G4459" s="127"/>
      <c r="H4459" s="335" t="s">
        <v>9695</v>
      </c>
      <c r="I4459" s="128">
        <v>0</v>
      </c>
      <c r="J4459" s="128">
        <v>26855.24</v>
      </c>
      <c r="K4459" s="129">
        <f t="shared" si="69"/>
        <v>26855.24</v>
      </c>
      <c r="L4459" s="130" t="s">
        <v>1420</v>
      </c>
    </row>
    <row r="4460" spans="1:12" ht="33.75">
      <c r="A4460" s="263" t="s">
        <v>626</v>
      </c>
      <c r="B4460" s="125" t="str">
        <f>+VLOOKUP(A4460,'[1]LISTA FILTRADO'!$A$2:$B$620,2,FALSE)</f>
        <v>Dirección General De Programación Y Operaciones Del Tesoro</v>
      </c>
      <c r="C4460" s="126">
        <v>42909</v>
      </c>
      <c r="D4460" s="126" t="s">
        <v>9696</v>
      </c>
      <c r="E4460" s="127" t="s">
        <v>3</v>
      </c>
      <c r="F4460" s="127">
        <v>1512576</v>
      </c>
      <c r="G4460" s="127"/>
      <c r="H4460" s="335" t="s">
        <v>9697</v>
      </c>
      <c r="I4460" s="128">
        <v>0</v>
      </c>
      <c r="J4460" s="128">
        <v>9965</v>
      </c>
      <c r="K4460" s="129">
        <f t="shared" si="69"/>
        <v>9965</v>
      </c>
      <c r="L4460" s="130" t="s">
        <v>1420</v>
      </c>
    </row>
    <row r="4461" spans="1:12" ht="22.5">
      <c r="A4461" s="263">
        <v>592</v>
      </c>
      <c r="B4461" s="125" t="str">
        <f>+VLOOKUP(A4461,'[1]LISTA FILTRADO'!$A$2:$B$620,2,FALSE)</f>
        <v>Empresa Estatal Boliviana De Turismo</v>
      </c>
      <c r="C4461" s="126">
        <v>42909</v>
      </c>
      <c r="D4461" s="126" t="s">
        <v>9698</v>
      </c>
      <c r="E4461" s="127" t="s">
        <v>3</v>
      </c>
      <c r="F4461" s="127">
        <v>1512625</v>
      </c>
      <c r="G4461" s="127"/>
      <c r="H4461" s="335" t="s">
        <v>9699</v>
      </c>
      <c r="I4461" s="128">
        <v>0</v>
      </c>
      <c r="J4461" s="128">
        <v>8670</v>
      </c>
      <c r="K4461" s="129">
        <f t="shared" si="69"/>
        <v>8670</v>
      </c>
      <c r="L4461" s="130" t="s">
        <v>1420</v>
      </c>
    </row>
    <row r="4462" spans="1:12" ht="22.5">
      <c r="A4462" s="263">
        <v>592</v>
      </c>
      <c r="B4462" s="125" t="str">
        <f>+VLOOKUP(A4462,'[1]LISTA FILTRADO'!$A$2:$B$620,2,FALSE)</f>
        <v>Empresa Estatal Boliviana De Turismo</v>
      </c>
      <c r="C4462" s="126">
        <v>42909</v>
      </c>
      <c r="D4462" s="126" t="s">
        <v>9700</v>
      </c>
      <c r="E4462" s="127" t="s">
        <v>3</v>
      </c>
      <c r="F4462" s="127">
        <v>1512631</v>
      </c>
      <c r="G4462" s="127"/>
      <c r="H4462" s="335" t="s">
        <v>9701</v>
      </c>
      <c r="I4462" s="128">
        <v>0</v>
      </c>
      <c r="J4462" s="128">
        <v>15249</v>
      </c>
      <c r="K4462" s="129">
        <f t="shared" si="69"/>
        <v>15249</v>
      </c>
      <c r="L4462" s="130" t="s">
        <v>1420</v>
      </c>
    </row>
    <row r="4463" spans="1:12" ht="22.5">
      <c r="A4463" s="263">
        <v>592</v>
      </c>
      <c r="B4463" s="125" t="str">
        <f>+VLOOKUP(A4463,'[1]LISTA FILTRADO'!$A$2:$B$620,2,FALSE)</f>
        <v>Empresa Estatal Boliviana De Turismo</v>
      </c>
      <c r="C4463" s="126">
        <v>42909</v>
      </c>
      <c r="D4463" s="126" t="s">
        <v>9702</v>
      </c>
      <c r="E4463" s="127" t="s">
        <v>3</v>
      </c>
      <c r="F4463" s="127">
        <v>1512639</v>
      </c>
      <c r="G4463" s="127"/>
      <c r="H4463" s="335" t="s">
        <v>9703</v>
      </c>
      <c r="I4463" s="128">
        <v>0</v>
      </c>
      <c r="J4463" s="128">
        <v>131409.4</v>
      </c>
      <c r="K4463" s="129">
        <f t="shared" si="69"/>
        <v>131409.4</v>
      </c>
      <c r="L4463" s="130" t="s">
        <v>1420</v>
      </c>
    </row>
    <row r="4464" spans="1:12" ht="22.5">
      <c r="A4464" s="263">
        <v>592</v>
      </c>
      <c r="B4464" s="125" t="str">
        <f>+VLOOKUP(A4464,'[1]LISTA FILTRADO'!$A$2:$B$620,2,FALSE)</f>
        <v>Empresa Estatal Boliviana De Turismo</v>
      </c>
      <c r="C4464" s="126">
        <v>42909</v>
      </c>
      <c r="D4464" s="126" t="s">
        <v>9704</v>
      </c>
      <c r="E4464" s="127" t="s">
        <v>3</v>
      </c>
      <c r="F4464" s="127">
        <v>1512645</v>
      </c>
      <c r="G4464" s="127"/>
      <c r="H4464" s="335" t="s">
        <v>9705</v>
      </c>
      <c r="I4464" s="128">
        <v>0</v>
      </c>
      <c r="J4464" s="128">
        <v>28281</v>
      </c>
      <c r="K4464" s="129">
        <f t="shared" si="69"/>
        <v>28281</v>
      </c>
      <c r="L4464" s="130" t="s">
        <v>1420</v>
      </c>
    </row>
    <row r="4465" spans="1:12" ht="22.5">
      <c r="A4465" s="263">
        <v>592</v>
      </c>
      <c r="B4465" s="125" t="str">
        <f>+VLOOKUP(A4465,'[1]LISTA FILTRADO'!$A$2:$B$620,2,FALSE)</f>
        <v>Empresa Estatal Boliviana De Turismo</v>
      </c>
      <c r="C4465" s="126">
        <v>42909</v>
      </c>
      <c r="D4465" s="126" t="s">
        <v>9706</v>
      </c>
      <c r="E4465" s="127" t="s">
        <v>3</v>
      </c>
      <c r="F4465" s="127">
        <v>1512649</v>
      </c>
      <c r="G4465" s="127"/>
      <c r="H4465" s="335" t="s">
        <v>9707</v>
      </c>
      <c r="I4465" s="128">
        <v>0</v>
      </c>
      <c r="J4465" s="128">
        <v>174507.25</v>
      </c>
      <c r="K4465" s="129">
        <f t="shared" si="69"/>
        <v>174507.25</v>
      </c>
      <c r="L4465" s="130" t="s">
        <v>1420</v>
      </c>
    </row>
    <row r="4466" spans="1:12" ht="22.5">
      <c r="A4466" s="263">
        <v>592</v>
      </c>
      <c r="B4466" s="125" t="str">
        <f>+VLOOKUP(A4466,'[1]LISTA FILTRADO'!$A$2:$B$620,2,FALSE)</f>
        <v>Empresa Estatal Boliviana De Turismo</v>
      </c>
      <c r="C4466" s="126">
        <v>42909</v>
      </c>
      <c r="D4466" s="126" t="s">
        <v>9708</v>
      </c>
      <c r="E4466" s="127" t="s">
        <v>3</v>
      </c>
      <c r="F4466" s="127">
        <v>1512652</v>
      </c>
      <c r="G4466" s="127"/>
      <c r="H4466" s="335" t="s">
        <v>9709</v>
      </c>
      <c r="I4466" s="128">
        <v>0</v>
      </c>
      <c r="J4466" s="128">
        <v>47271.53</v>
      </c>
      <c r="K4466" s="129">
        <f t="shared" si="69"/>
        <v>47271.53</v>
      </c>
      <c r="L4466" s="130" t="s">
        <v>1420</v>
      </c>
    </row>
    <row r="4467" spans="1:12" ht="22.5">
      <c r="A4467" s="263">
        <v>526</v>
      </c>
      <c r="B4467" s="125" t="str">
        <f>+VLOOKUP(A4467,'[1]LISTA FILTRADO'!$A$2:$B$620,2,FALSE)</f>
        <v>Bolivia Tv</v>
      </c>
      <c r="C4467" s="126">
        <v>42909</v>
      </c>
      <c r="D4467" s="126" t="s">
        <v>9710</v>
      </c>
      <c r="E4467" s="127" t="s">
        <v>3</v>
      </c>
      <c r="F4467" s="127">
        <v>1512505</v>
      </c>
      <c r="G4467" s="127"/>
      <c r="H4467" s="335" t="s">
        <v>1378</v>
      </c>
      <c r="I4467" s="128">
        <v>0</v>
      </c>
      <c r="J4467" s="128">
        <v>2.96</v>
      </c>
      <c r="K4467" s="129">
        <f t="shared" si="69"/>
        <v>2.96</v>
      </c>
      <c r="L4467" s="130" t="s">
        <v>1420</v>
      </c>
    </row>
    <row r="4468" spans="1:12" ht="22.5">
      <c r="A4468" s="263">
        <v>526</v>
      </c>
      <c r="B4468" s="125" t="str">
        <f>+VLOOKUP(A4468,'[1]LISTA FILTRADO'!$A$2:$B$620,2,FALSE)</f>
        <v>Bolivia Tv</v>
      </c>
      <c r="C4468" s="126">
        <v>42909</v>
      </c>
      <c r="D4468" s="126" t="s">
        <v>9711</v>
      </c>
      <c r="E4468" s="127" t="s">
        <v>3</v>
      </c>
      <c r="F4468" s="127">
        <v>1512518</v>
      </c>
      <c r="G4468" s="127"/>
      <c r="H4468" s="335" t="s">
        <v>7226</v>
      </c>
      <c r="I4468" s="128">
        <v>0</v>
      </c>
      <c r="J4468" s="128">
        <v>29.92</v>
      </c>
      <c r="K4468" s="129">
        <f t="shared" si="69"/>
        <v>29.92</v>
      </c>
      <c r="L4468" s="130" t="s">
        <v>1420</v>
      </c>
    </row>
    <row r="4469" spans="1:12" ht="22.5">
      <c r="A4469" s="263">
        <v>87</v>
      </c>
      <c r="B4469" s="125" t="str">
        <f>+VLOOKUP(A4469,'[1]LISTA FILTRADO'!$A$2:$B$620,2,FALSE)</f>
        <v>Ministerio De Comunicación</v>
      </c>
      <c r="C4469" s="126">
        <v>42909</v>
      </c>
      <c r="D4469" s="126" t="s">
        <v>9712</v>
      </c>
      <c r="E4469" s="127" t="s">
        <v>3</v>
      </c>
      <c r="F4469" s="127">
        <v>1512536</v>
      </c>
      <c r="G4469" s="127"/>
      <c r="H4469" s="335" t="s">
        <v>9713</v>
      </c>
      <c r="I4469" s="128">
        <v>0</v>
      </c>
      <c r="J4469" s="128">
        <v>65</v>
      </c>
      <c r="K4469" s="129">
        <f t="shared" si="69"/>
        <v>65</v>
      </c>
      <c r="L4469" s="130" t="s">
        <v>1420</v>
      </c>
    </row>
    <row r="4470" spans="1:12" ht="33.75">
      <c r="A4470" s="263" t="s">
        <v>626</v>
      </c>
      <c r="B4470" s="125" t="str">
        <f>+VLOOKUP(A4470,'[1]LISTA FILTRADO'!$A$2:$B$620,2,FALSE)</f>
        <v>Dirección General De Programación Y Operaciones Del Tesoro</v>
      </c>
      <c r="C4470" s="126">
        <v>42909</v>
      </c>
      <c r="D4470" s="126" t="s">
        <v>9714</v>
      </c>
      <c r="E4470" s="127" t="s">
        <v>3</v>
      </c>
      <c r="F4470" s="127">
        <v>1512551</v>
      </c>
      <c r="G4470" s="127"/>
      <c r="H4470" s="335" t="s">
        <v>9715</v>
      </c>
      <c r="I4470" s="128">
        <v>0</v>
      </c>
      <c r="J4470" s="128">
        <v>180</v>
      </c>
      <c r="K4470" s="129">
        <f t="shared" si="69"/>
        <v>180</v>
      </c>
      <c r="L4470" s="130" t="s">
        <v>1420</v>
      </c>
    </row>
    <row r="4471" spans="1:12" ht="33.75">
      <c r="A4471" s="263" t="s">
        <v>626</v>
      </c>
      <c r="B4471" s="125" t="str">
        <f>+VLOOKUP(A4471,'[1]LISTA FILTRADO'!$A$2:$B$620,2,FALSE)</f>
        <v>Dirección General De Programación Y Operaciones Del Tesoro</v>
      </c>
      <c r="C4471" s="126">
        <v>42909</v>
      </c>
      <c r="D4471" s="126" t="s">
        <v>9716</v>
      </c>
      <c r="E4471" s="127" t="s">
        <v>3</v>
      </c>
      <c r="F4471" s="127">
        <v>1512552</v>
      </c>
      <c r="G4471" s="127"/>
      <c r="H4471" s="335" t="s">
        <v>6614</v>
      </c>
      <c r="I4471" s="128">
        <v>0</v>
      </c>
      <c r="J4471" s="128">
        <v>800</v>
      </c>
      <c r="K4471" s="129">
        <f t="shared" si="69"/>
        <v>800</v>
      </c>
      <c r="L4471" s="130" t="s">
        <v>1420</v>
      </c>
    </row>
    <row r="4472" spans="1:12" ht="33.75">
      <c r="A4472" s="263">
        <v>526</v>
      </c>
      <c r="B4472" s="125" t="str">
        <f>+VLOOKUP(A4472,'[1]LISTA FILTRADO'!$A$2:$B$620,2,FALSE)</f>
        <v>Bolivia Tv</v>
      </c>
      <c r="C4472" s="126">
        <v>42909</v>
      </c>
      <c r="D4472" s="126" t="s">
        <v>9717</v>
      </c>
      <c r="E4472" s="127" t="s">
        <v>3</v>
      </c>
      <c r="F4472" s="127">
        <v>1512558</v>
      </c>
      <c r="G4472" s="127"/>
      <c r="H4472" s="335" t="s">
        <v>9718</v>
      </c>
      <c r="I4472" s="128">
        <v>0</v>
      </c>
      <c r="J4472" s="128">
        <v>355.04</v>
      </c>
      <c r="K4472" s="129">
        <f t="shared" si="69"/>
        <v>355.04</v>
      </c>
      <c r="L4472" s="130" t="s">
        <v>1420</v>
      </c>
    </row>
    <row r="4473" spans="1:12" ht="22.5">
      <c r="A4473" s="263">
        <v>212</v>
      </c>
      <c r="B4473" s="125" t="str">
        <f>+VLOOKUP(A4473,'[1]LISTA FILTRADO'!$A$2:$B$620,2,FALSE)</f>
        <v>Instituto Nacional De Reforma Agraria</v>
      </c>
      <c r="C4473" s="126">
        <v>42909</v>
      </c>
      <c r="D4473" s="126" t="s">
        <v>9719</v>
      </c>
      <c r="E4473" s="127" t="s">
        <v>3</v>
      </c>
      <c r="F4473" s="127">
        <v>1512568</v>
      </c>
      <c r="G4473" s="127"/>
      <c r="H4473" s="335" t="s">
        <v>9720</v>
      </c>
      <c r="I4473" s="128">
        <v>0</v>
      </c>
      <c r="J4473" s="128">
        <v>60</v>
      </c>
      <c r="K4473" s="129">
        <f t="shared" si="69"/>
        <v>60</v>
      </c>
      <c r="L4473" s="130" t="s">
        <v>1420</v>
      </c>
    </row>
    <row r="4474" spans="1:12" ht="22.5">
      <c r="A4474" s="263">
        <v>526</v>
      </c>
      <c r="B4474" s="125" t="str">
        <f>+VLOOKUP(A4474,'[1]LISTA FILTRADO'!$A$2:$B$620,2,FALSE)</f>
        <v>Bolivia Tv</v>
      </c>
      <c r="C4474" s="126">
        <v>42909</v>
      </c>
      <c r="D4474" s="126" t="s">
        <v>9721</v>
      </c>
      <c r="E4474" s="127" t="s">
        <v>3</v>
      </c>
      <c r="F4474" s="127">
        <v>1512583</v>
      </c>
      <c r="G4474" s="127"/>
      <c r="H4474" s="335" t="s">
        <v>9722</v>
      </c>
      <c r="I4474" s="128">
        <v>0</v>
      </c>
      <c r="J4474" s="128">
        <v>150</v>
      </c>
      <c r="K4474" s="129">
        <f t="shared" si="69"/>
        <v>150</v>
      </c>
      <c r="L4474" s="130" t="s">
        <v>1420</v>
      </c>
    </row>
    <row r="4475" spans="1:12" ht="33.75">
      <c r="A4475" s="263" t="s">
        <v>626</v>
      </c>
      <c r="B4475" s="125" t="str">
        <f>+VLOOKUP(A4475,'[1]LISTA FILTRADO'!$A$2:$B$620,2,FALSE)</f>
        <v>Dirección General De Programación Y Operaciones Del Tesoro</v>
      </c>
      <c r="C4475" s="126">
        <v>42909</v>
      </c>
      <c r="D4475" s="126" t="s">
        <v>9723</v>
      </c>
      <c r="E4475" s="127" t="s">
        <v>3</v>
      </c>
      <c r="F4475" s="127">
        <v>1512605</v>
      </c>
      <c r="G4475" s="127"/>
      <c r="H4475" s="335" t="s">
        <v>9724</v>
      </c>
      <c r="I4475" s="128">
        <v>0</v>
      </c>
      <c r="J4475" s="128">
        <v>371</v>
      </c>
      <c r="K4475" s="129">
        <f t="shared" si="69"/>
        <v>371</v>
      </c>
      <c r="L4475" s="130" t="s">
        <v>1420</v>
      </c>
    </row>
    <row r="4476" spans="1:12" ht="22.5">
      <c r="A4476" s="263">
        <v>526</v>
      </c>
      <c r="B4476" s="125" t="str">
        <f>+VLOOKUP(A4476,'[1]LISTA FILTRADO'!$A$2:$B$620,2,FALSE)</f>
        <v>Bolivia Tv</v>
      </c>
      <c r="C4476" s="126">
        <v>42909</v>
      </c>
      <c r="D4476" s="126" t="s">
        <v>9725</v>
      </c>
      <c r="E4476" s="127" t="s">
        <v>3</v>
      </c>
      <c r="F4476" s="127">
        <v>1512606</v>
      </c>
      <c r="G4476" s="127"/>
      <c r="H4476" s="335" t="s">
        <v>9726</v>
      </c>
      <c r="I4476" s="128">
        <v>0</v>
      </c>
      <c r="J4476" s="128">
        <v>74</v>
      </c>
      <c r="K4476" s="129">
        <f t="shared" si="69"/>
        <v>74</v>
      </c>
      <c r="L4476" s="130" t="s">
        <v>1420</v>
      </c>
    </row>
    <row r="4477" spans="1:12" ht="33.75">
      <c r="A4477" s="263" t="s">
        <v>626</v>
      </c>
      <c r="B4477" s="125" t="str">
        <f>+VLOOKUP(A4477,'[1]LISTA FILTRADO'!$A$2:$B$620,2,FALSE)</f>
        <v>Dirección General De Programación Y Operaciones Del Tesoro</v>
      </c>
      <c r="C4477" s="126">
        <v>42909</v>
      </c>
      <c r="D4477" s="126" t="s">
        <v>9727</v>
      </c>
      <c r="E4477" s="127" t="s">
        <v>3</v>
      </c>
      <c r="F4477" s="127">
        <v>1512623</v>
      </c>
      <c r="G4477" s="127"/>
      <c r="H4477" s="335" t="s">
        <v>9728</v>
      </c>
      <c r="I4477" s="128">
        <v>0</v>
      </c>
      <c r="J4477" s="128">
        <v>7882.44</v>
      </c>
      <c r="K4477" s="129">
        <f t="shared" si="69"/>
        <v>7882.44</v>
      </c>
      <c r="L4477" s="130" t="s">
        <v>1420</v>
      </c>
    </row>
    <row r="4478" spans="1:12" ht="22.5">
      <c r="A4478" s="263">
        <v>526</v>
      </c>
      <c r="B4478" s="125" t="str">
        <f>+VLOOKUP(A4478,'[1]LISTA FILTRADO'!$A$2:$B$620,2,FALSE)</f>
        <v>Bolivia Tv</v>
      </c>
      <c r="C4478" s="126">
        <v>42909</v>
      </c>
      <c r="D4478" s="126" t="s">
        <v>9729</v>
      </c>
      <c r="E4478" s="127" t="s">
        <v>3</v>
      </c>
      <c r="F4478" s="127">
        <v>1512638</v>
      </c>
      <c r="G4478" s="127"/>
      <c r="H4478" s="335" t="s">
        <v>9730</v>
      </c>
      <c r="I4478" s="128">
        <v>0</v>
      </c>
      <c r="J4478" s="128">
        <v>400</v>
      </c>
      <c r="K4478" s="129">
        <f t="shared" si="69"/>
        <v>400</v>
      </c>
      <c r="L4478" s="130" t="s">
        <v>1420</v>
      </c>
    </row>
    <row r="4479" spans="1:12" ht="33.75">
      <c r="A4479" s="263" t="s">
        <v>626</v>
      </c>
      <c r="B4479" s="125" t="str">
        <f>+VLOOKUP(A4479,'[1]LISTA FILTRADO'!$A$2:$B$620,2,FALSE)</f>
        <v>Dirección General De Programación Y Operaciones Del Tesoro</v>
      </c>
      <c r="C4479" s="126">
        <v>42909</v>
      </c>
      <c r="D4479" s="126" t="s">
        <v>9731</v>
      </c>
      <c r="E4479" s="127" t="s">
        <v>3</v>
      </c>
      <c r="F4479" s="127">
        <v>1512664</v>
      </c>
      <c r="G4479" s="127"/>
      <c r="H4479" s="335" t="s">
        <v>9732</v>
      </c>
      <c r="I4479" s="128">
        <v>0</v>
      </c>
      <c r="J4479" s="128">
        <v>323</v>
      </c>
      <c r="K4479" s="129">
        <f t="shared" si="69"/>
        <v>323</v>
      </c>
      <c r="L4479" s="130" t="s">
        <v>1420</v>
      </c>
    </row>
    <row r="4480" spans="1:12" ht="22.5">
      <c r="A4480" s="263">
        <v>20</v>
      </c>
      <c r="B4480" s="125" t="str">
        <f>+VLOOKUP(A4480,'[1]LISTA FILTRADO'!$A$2:$B$620,2,FALSE)</f>
        <v>Ministerio De Defensa</v>
      </c>
      <c r="C4480" s="126">
        <v>42909</v>
      </c>
      <c r="D4480" s="126" t="s">
        <v>9733</v>
      </c>
      <c r="E4480" s="127" t="s">
        <v>3</v>
      </c>
      <c r="F4480" s="127">
        <v>1512686</v>
      </c>
      <c r="G4480" s="127"/>
      <c r="H4480" s="335" t="s">
        <v>9734</v>
      </c>
      <c r="I4480" s="128">
        <v>0</v>
      </c>
      <c r="J4480" s="128">
        <v>586.9</v>
      </c>
      <c r="K4480" s="129">
        <f t="shared" si="69"/>
        <v>586.9</v>
      </c>
      <c r="L4480" s="130" t="s">
        <v>1420</v>
      </c>
    </row>
    <row r="4481" spans="1:12" ht="22.5">
      <c r="A4481" s="263">
        <v>526</v>
      </c>
      <c r="B4481" s="125" t="str">
        <f>+VLOOKUP(A4481,'[1]LISTA FILTRADO'!$A$2:$B$620,2,FALSE)</f>
        <v>Bolivia Tv</v>
      </c>
      <c r="C4481" s="126">
        <v>42909</v>
      </c>
      <c r="D4481" s="126" t="s">
        <v>9735</v>
      </c>
      <c r="E4481" s="127" t="s">
        <v>3</v>
      </c>
      <c r="F4481" s="127">
        <v>1512696</v>
      </c>
      <c r="G4481" s="127"/>
      <c r="H4481" s="335" t="s">
        <v>9736</v>
      </c>
      <c r="I4481" s="128">
        <v>0</v>
      </c>
      <c r="J4481" s="128">
        <v>150</v>
      </c>
      <c r="K4481" s="129">
        <f t="shared" si="69"/>
        <v>150</v>
      </c>
      <c r="L4481" s="130" t="s">
        <v>1420</v>
      </c>
    </row>
    <row r="4482" spans="1:12" ht="22.5">
      <c r="A4482" s="263">
        <v>526</v>
      </c>
      <c r="B4482" s="125" t="str">
        <f>+VLOOKUP(A4482,'[1]LISTA FILTRADO'!$A$2:$B$620,2,FALSE)</f>
        <v>Bolivia Tv</v>
      </c>
      <c r="C4482" s="126">
        <v>42909</v>
      </c>
      <c r="D4482" s="126" t="s">
        <v>9737</v>
      </c>
      <c r="E4482" s="127" t="s">
        <v>3</v>
      </c>
      <c r="F4482" s="127">
        <v>1512739</v>
      </c>
      <c r="G4482" s="127"/>
      <c r="H4482" s="335" t="s">
        <v>9738</v>
      </c>
      <c r="I4482" s="128">
        <v>0</v>
      </c>
      <c r="J4482" s="128">
        <v>229.94</v>
      </c>
      <c r="K4482" s="129">
        <f t="shared" si="69"/>
        <v>229.94</v>
      </c>
      <c r="L4482" s="130" t="s">
        <v>1420</v>
      </c>
    </row>
    <row r="4483" spans="1:12" ht="33.75">
      <c r="A4483" s="263" t="s">
        <v>626</v>
      </c>
      <c r="B4483" s="125" t="str">
        <f>+VLOOKUP(A4483,'[1]LISTA FILTRADO'!$A$2:$B$620,2,FALSE)</f>
        <v>Dirección General De Programación Y Operaciones Del Tesoro</v>
      </c>
      <c r="C4483" s="126">
        <v>42909</v>
      </c>
      <c r="D4483" s="126" t="s">
        <v>9739</v>
      </c>
      <c r="E4483" s="127" t="s">
        <v>3</v>
      </c>
      <c r="F4483" s="127">
        <v>1512740</v>
      </c>
      <c r="G4483" s="127"/>
      <c r="H4483" s="335" t="s">
        <v>9740</v>
      </c>
      <c r="I4483" s="128">
        <v>0</v>
      </c>
      <c r="J4483" s="128">
        <v>21095.02</v>
      </c>
      <c r="K4483" s="129">
        <f t="shared" si="69"/>
        <v>21095.02</v>
      </c>
      <c r="L4483" s="130" t="s">
        <v>1420</v>
      </c>
    </row>
    <row r="4484" spans="1:12" ht="22.5">
      <c r="A4484" s="263">
        <v>20</v>
      </c>
      <c r="B4484" s="125" t="str">
        <f>+VLOOKUP(A4484,'[1]LISTA FILTRADO'!$A$2:$B$620,2,FALSE)</f>
        <v>Ministerio De Defensa</v>
      </c>
      <c r="C4484" s="126">
        <v>42909</v>
      </c>
      <c r="D4484" s="126" t="s">
        <v>9741</v>
      </c>
      <c r="E4484" s="127" t="s">
        <v>3</v>
      </c>
      <c r="F4484" s="127">
        <v>1512744</v>
      </c>
      <c r="G4484" s="127"/>
      <c r="H4484" s="335" t="s">
        <v>9742</v>
      </c>
      <c r="I4484" s="128">
        <v>0</v>
      </c>
      <c r="J4484" s="128">
        <v>105</v>
      </c>
      <c r="K4484" s="129">
        <f t="shared" si="69"/>
        <v>105</v>
      </c>
      <c r="L4484" s="130" t="s">
        <v>1420</v>
      </c>
    </row>
    <row r="4485" spans="1:12" ht="22.5">
      <c r="A4485" s="263">
        <v>20</v>
      </c>
      <c r="B4485" s="125" t="str">
        <f>+VLOOKUP(A4485,'[1]LISTA FILTRADO'!$A$2:$B$620,2,FALSE)</f>
        <v>Ministerio De Defensa</v>
      </c>
      <c r="C4485" s="126">
        <v>42909</v>
      </c>
      <c r="D4485" s="126" t="s">
        <v>9743</v>
      </c>
      <c r="E4485" s="127" t="s">
        <v>3</v>
      </c>
      <c r="F4485" s="127">
        <v>1512746</v>
      </c>
      <c r="G4485" s="127"/>
      <c r="H4485" s="335" t="s">
        <v>9744</v>
      </c>
      <c r="I4485" s="128">
        <v>0</v>
      </c>
      <c r="J4485" s="128">
        <v>105</v>
      </c>
      <c r="K4485" s="129">
        <f t="shared" si="69"/>
        <v>105</v>
      </c>
      <c r="L4485" s="130" t="s">
        <v>1420</v>
      </c>
    </row>
    <row r="4486" spans="1:12" ht="22.5">
      <c r="A4486" s="263">
        <v>20</v>
      </c>
      <c r="B4486" s="125" t="str">
        <f>+VLOOKUP(A4486,'[1]LISTA FILTRADO'!$A$2:$B$620,2,FALSE)</f>
        <v>Ministerio De Defensa</v>
      </c>
      <c r="C4486" s="126">
        <v>42909</v>
      </c>
      <c r="D4486" s="126" t="s">
        <v>9745</v>
      </c>
      <c r="E4486" s="127" t="s">
        <v>3</v>
      </c>
      <c r="F4486" s="127">
        <v>1512747</v>
      </c>
      <c r="G4486" s="127"/>
      <c r="H4486" s="335" t="s">
        <v>9746</v>
      </c>
      <c r="I4486" s="128">
        <v>0</v>
      </c>
      <c r="J4486" s="128">
        <v>105</v>
      </c>
      <c r="K4486" s="129">
        <f t="shared" si="69"/>
        <v>105</v>
      </c>
      <c r="L4486" s="130" t="s">
        <v>1420</v>
      </c>
    </row>
    <row r="4487" spans="1:12" ht="33.75">
      <c r="A4487" s="263" t="s">
        <v>626</v>
      </c>
      <c r="B4487" s="125" t="str">
        <f>+VLOOKUP(A4487,'[1]LISTA FILTRADO'!$A$2:$B$620,2,FALSE)</f>
        <v>Dirección General De Programación Y Operaciones Del Tesoro</v>
      </c>
      <c r="C4487" s="126">
        <v>42909</v>
      </c>
      <c r="D4487" s="126" t="s">
        <v>9747</v>
      </c>
      <c r="E4487" s="127" t="s">
        <v>3</v>
      </c>
      <c r="F4487" s="127">
        <v>1512750</v>
      </c>
      <c r="G4487" s="127"/>
      <c r="H4487" s="335" t="s">
        <v>9748</v>
      </c>
      <c r="I4487" s="128">
        <v>0</v>
      </c>
      <c r="J4487" s="128">
        <v>11857</v>
      </c>
      <c r="K4487" s="129">
        <f t="shared" si="69"/>
        <v>11857</v>
      </c>
      <c r="L4487" s="130" t="s">
        <v>1420</v>
      </c>
    </row>
    <row r="4488" spans="1:12" ht="22.5">
      <c r="A4488" s="263">
        <v>25</v>
      </c>
      <c r="B4488" s="125" t="str">
        <f>+VLOOKUP(A4488,'[1]LISTA FILTRADO'!$A$2:$B$620,2,FALSE)</f>
        <v>Ministerio De La Presidencia</v>
      </c>
      <c r="C4488" s="126">
        <v>42909</v>
      </c>
      <c r="D4488" s="126" t="s">
        <v>9749</v>
      </c>
      <c r="E4488" s="127" t="s">
        <v>3</v>
      </c>
      <c r="F4488" s="127">
        <v>1512760</v>
      </c>
      <c r="G4488" s="127"/>
      <c r="H4488" s="335" t="s">
        <v>9750</v>
      </c>
      <c r="I4488" s="128">
        <v>0</v>
      </c>
      <c r="J4488" s="128">
        <v>78</v>
      </c>
      <c r="K4488" s="129">
        <f t="shared" si="69"/>
        <v>78</v>
      </c>
      <c r="L4488" s="130" t="s">
        <v>1420</v>
      </c>
    </row>
    <row r="4489" spans="1:12" ht="22.5">
      <c r="A4489" s="263">
        <v>526</v>
      </c>
      <c r="B4489" s="125" t="str">
        <f>+VLOOKUP(A4489,'[1]LISTA FILTRADO'!$A$2:$B$620,2,FALSE)</f>
        <v>Bolivia Tv</v>
      </c>
      <c r="C4489" s="126">
        <v>42909</v>
      </c>
      <c r="D4489" s="126" t="s">
        <v>9751</v>
      </c>
      <c r="E4489" s="127" t="s">
        <v>3</v>
      </c>
      <c r="F4489" s="127">
        <v>1512770</v>
      </c>
      <c r="G4489" s="127"/>
      <c r="H4489" s="335" t="s">
        <v>9571</v>
      </c>
      <c r="I4489" s="128">
        <v>0</v>
      </c>
      <c r="J4489" s="128">
        <v>130</v>
      </c>
      <c r="K4489" s="129">
        <f t="shared" ref="K4489:K4552" si="70">+I4489+J4489</f>
        <v>130</v>
      </c>
      <c r="L4489" s="130" t="s">
        <v>1420</v>
      </c>
    </row>
    <row r="4490" spans="1:12" ht="33.75">
      <c r="A4490" s="263" t="s">
        <v>626</v>
      </c>
      <c r="B4490" s="125" t="str">
        <f>+VLOOKUP(A4490,'[1]LISTA FILTRADO'!$A$2:$B$620,2,FALSE)</f>
        <v>Dirección General De Programación Y Operaciones Del Tesoro</v>
      </c>
      <c r="C4490" s="126">
        <v>42909</v>
      </c>
      <c r="D4490" s="126" t="s">
        <v>9752</v>
      </c>
      <c r="E4490" s="127" t="s">
        <v>3</v>
      </c>
      <c r="F4490" s="127">
        <v>1512783</v>
      </c>
      <c r="G4490" s="127"/>
      <c r="H4490" s="335" t="s">
        <v>9753</v>
      </c>
      <c r="I4490" s="128">
        <v>0</v>
      </c>
      <c r="J4490" s="128">
        <v>185.5</v>
      </c>
      <c r="K4490" s="129">
        <f t="shared" si="70"/>
        <v>185.5</v>
      </c>
      <c r="L4490" s="130" t="s">
        <v>1420</v>
      </c>
    </row>
    <row r="4491" spans="1:12" ht="22.5">
      <c r="A4491" s="263">
        <v>41</v>
      </c>
      <c r="B4491" s="125" t="str">
        <f>+VLOOKUP(A4491,'[1]LISTA FILTRADO'!$A$2:$B$620,2,FALSE)</f>
        <v>Ministerio De Desarrollo Productivo Y Economía Plural</v>
      </c>
      <c r="C4491" s="126">
        <v>42909</v>
      </c>
      <c r="D4491" s="126" t="s">
        <v>9754</v>
      </c>
      <c r="E4491" s="127" t="s">
        <v>3</v>
      </c>
      <c r="F4491" s="127">
        <v>1512784</v>
      </c>
      <c r="G4491" s="127"/>
      <c r="H4491" s="335" t="s">
        <v>9755</v>
      </c>
      <c r="I4491" s="128">
        <v>0</v>
      </c>
      <c r="J4491" s="128">
        <v>4176</v>
      </c>
      <c r="K4491" s="129">
        <f t="shared" si="70"/>
        <v>4176</v>
      </c>
      <c r="L4491" s="130" t="s">
        <v>1420</v>
      </c>
    </row>
    <row r="4492" spans="1:12" ht="22.5">
      <c r="A4492" s="263">
        <v>526</v>
      </c>
      <c r="B4492" s="125" t="str">
        <f>+VLOOKUP(A4492,'[1]LISTA FILTRADO'!$A$2:$B$620,2,FALSE)</f>
        <v>Bolivia Tv</v>
      </c>
      <c r="C4492" s="126">
        <v>42909</v>
      </c>
      <c r="D4492" s="126" t="s">
        <v>9756</v>
      </c>
      <c r="E4492" s="127" t="s">
        <v>3</v>
      </c>
      <c r="F4492" s="127">
        <v>1512815</v>
      </c>
      <c r="G4492" s="127"/>
      <c r="H4492" s="335" t="s">
        <v>4096</v>
      </c>
      <c r="I4492" s="128">
        <v>0</v>
      </c>
      <c r="J4492" s="128">
        <v>309.19</v>
      </c>
      <c r="K4492" s="129">
        <f t="shared" si="70"/>
        <v>309.19</v>
      </c>
      <c r="L4492" s="130" t="s">
        <v>1420</v>
      </c>
    </row>
    <row r="4493" spans="1:12" ht="22.5">
      <c r="A4493" s="263">
        <v>574</v>
      </c>
      <c r="B4493" s="125" t="str">
        <f>+VLOOKUP(A4493,'[1]LISTA FILTRADO'!$A$2:$B$620,2,FALSE)</f>
        <v>Lácteos De Bolivia</v>
      </c>
      <c r="C4493" s="126">
        <v>42912</v>
      </c>
      <c r="D4493" s="126" t="s">
        <v>9757</v>
      </c>
      <c r="E4493" s="127" t="s">
        <v>3</v>
      </c>
      <c r="F4493" s="127">
        <v>1512970</v>
      </c>
      <c r="G4493" s="127"/>
      <c r="H4493" s="335" t="s">
        <v>9758</v>
      </c>
      <c r="I4493" s="128">
        <v>0</v>
      </c>
      <c r="J4493" s="128">
        <v>300.02</v>
      </c>
      <c r="K4493" s="129">
        <f t="shared" si="70"/>
        <v>300.02</v>
      </c>
      <c r="L4493" s="130" t="s">
        <v>1420</v>
      </c>
    </row>
    <row r="4494" spans="1:12" ht="22.5">
      <c r="A4494" s="263">
        <v>574</v>
      </c>
      <c r="B4494" s="125" t="str">
        <f>+VLOOKUP(A4494,'[1]LISTA FILTRADO'!$A$2:$B$620,2,FALSE)</f>
        <v>Lácteos De Bolivia</v>
      </c>
      <c r="C4494" s="126">
        <v>42912</v>
      </c>
      <c r="D4494" s="126" t="s">
        <v>9759</v>
      </c>
      <c r="E4494" s="127" t="s">
        <v>3</v>
      </c>
      <c r="F4494" s="127">
        <v>1512971</v>
      </c>
      <c r="G4494" s="127"/>
      <c r="H4494" s="335" t="s">
        <v>9760</v>
      </c>
      <c r="I4494" s="128">
        <v>0</v>
      </c>
      <c r="J4494" s="128">
        <v>120</v>
      </c>
      <c r="K4494" s="129">
        <f t="shared" si="70"/>
        <v>120</v>
      </c>
      <c r="L4494" s="130" t="s">
        <v>1420</v>
      </c>
    </row>
    <row r="4495" spans="1:12" ht="33.75">
      <c r="A4495" s="263">
        <v>20</v>
      </c>
      <c r="B4495" s="125" t="str">
        <f>+VLOOKUP(A4495,'[1]LISTA FILTRADO'!$A$2:$B$620,2,FALSE)</f>
        <v>Ministerio De Defensa</v>
      </c>
      <c r="C4495" s="126">
        <v>42912</v>
      </c>
      <c r="D4495" s="126" t="s">
        <v>9761</v>
      </c>
      <c r="E4495" s="127" t="s">
        <v>3</v>
      </c>
      <c r="F4495" s="127">
        <v>1513016</v>
      </c>
      <c r="G4495" s="127"/>
      <c r="H4495" s="335" t="s">
        <v>9762</v>
      </c>
      <c r="I4495" s="128">
        <v>0</v>
      </c>
      <c r="J4495" s="128">
        <v>160371.9</v>
      </c>
      <c r="K4495" s="129">
        <f t="shared" si="70"/>
        <v>160371.9</v>
      </c>
      <c r="L4495" s="130" t="s">
        <v>1420</v>
      </c>
    </row>
    <row r="4496" spans="1:12" ht="22.5">
      <c r="A4496" s="263">
        <v>578</v>
      </c>
      <c r="B4496" s="125" t="str">
        <f>+VLOOKUP(A4496,'[1]LISTA FILTRADO'!$A$2:$B$620,2,FALSE)</f>
        <v>Boliviana De Aviación</v>
      </c>
      <c r="C4496" s="126">
        <v>42912</v>
      </c>
      <c r="D4496" s="126" t="s">
        <v>9763</v>
      </c>
      <c r="E4496" s="127" t="s">
        <v>3</v>
      </c>
      <c r="F4496" s="127">
        <v>1513060</v>
      </c>
      <c r="G4496" s="127"/>
      <c r="H4496" s="335" t="s">
        <v>9764</v>
      </c>
      <c r="I4496" s="128">
        <v>0</v>
      </c>
      <c r="J4496" s="128">
        <v>1974.71</v>
      </c>
      <c r="K4496" s="129">
        <f t="shared" si="70"/>
        <v>1974.71</v>
      </c>
      <c r="L4496" s="130" t="s">
        <v>1420</v>
      </c>
    </row>
    <row r="4497" spans="1:12" ht="22.5">
      <c r="A4497" s="263">
        <v>578</v>
      </c>
      <c r="B4497" s="125" t="str">
        <f>+VLOOKUP(A4497,'[1]LISTA FILTRADO'!$A$2:$B$620,2,FALSE)</f>
        <v>Boliviana De Aviación</v>
      </c>
      <c r="C4497" s="126">
        <v>42912</v>
      </c>
      <c r="D4497" s="126" t="s">
        <v>9765</v>
      </c>
      <c r="E4497" s="127" t="s">
        <v>3</v>
      </c>
      <c r="F4497" s="127">
        <v>1513064</v>
      </c>
      <c r="G4497" s="127"/>
      <c r="H4497" s="335" t="s">
        <v>9766</v>
      </c>
      <c r="I4497" s="128">
        <v>0</v>
      </c>
      <c r="J4497" s="128">
        <v>63.5</v>
      </c>
      <c r="K4497" s="129">
        <f t="shared" si="70"/>
        <v>63.5</v>
      </c>
      <c r="L4497" s="130" t="s">
        <v>1420</v>
      </c>
    </row>
    <row r="4498" spans="1:12" ht="22.5">
      <c r="A4498" s="263">
        <v>578</v>
      </c>
      <c r="B4498" s="125" t="str">
        <f>+VLOOKUP(A4498,'[1]LISTA FILTRADO'!$A$2:$B$620,2,FALSE)</f>
        <v>Boliviana De Aviación</v>
      </c>
      <c r="C4498" s="126">
        <v>42912</v>
      </c>
      <c r="D4498" s="126" t="s">
        <v>9767</v>
      </c>
      <c r="E4498" s="127" t="s">
        <v>3</v>
      </c>
      <c r="F4498" s="127">
        <v>1513067</v>
      </c>
      <c r="G4498" s="127"/>
      <c r="H4498" s="335" t="s">
        <v>9768</v>
      </c>
      <c r="I4498" s="128">
        <v>0</v>
      </c>
      <c r="J4498" s="128">
        <v>15538</v>
      </c>
      <c r="K4498" s="129">
        <f t="shared" si="70"/>
        <v>15538</v>
      </c>
      <c r="L4498" s="130" t="s">
        <v>1420</v>
      </c>
    </row>
    <row r="4499" spans="1:12" ht="33.75">
      <c r="A4499" s="263">
        <v>25</v>
      </c>
      <c r="B4499" s="125" t="str">
        <f>+VLOOKUP(A4499,'[1]LISTA FILTRADO'!$A$2:$B$620,2,FALSE)</f>
        <v>Ministerio De La Presidencia</v>
      </c>
      <c r="C4499" s="126">
        <v>42912</v>
      </c>
      <c r="D4499" s="126" t="s">
        <v>9769</v>
      </c>
      <c r="E4499" s="127" t="s">
        <v>3</v>
      </c>
      <c r="F4499" s="127">
        <v>1513070</v>
      </c>
      <c r="G4499" s="127"/>
      <c r="H4499" s="335" t="s">
        <v>9770</v>
      </c>
      <c r="I4499" s="128">
        <v>0</v>
      </c>
      <c r="J4499" s="128">
        <v>138783.23000000001</v>
      </c>
      <c r="K4499" s="129">
        <f t="shared" si="70"/>
        <v>138783.23000000001</v>
      </c>
      <c r="L4499" s="130" t="s">
        <v>1420</v>
      </c>
    </row>
    <row r="4500" spans="1:12" ht="33.75">
      <c r="A4500" s="263">
        <v>163</v>
      </c>
      <c r="B4500" s="125" t="str">
        <f>+VLOOKUP(A4500,'[1]LISTA FILTRADO'!$A$2:$B$620,2,FALSE)</f>
        <v>Agencia Nacional De Hidrocarburos</v>
      </c>
      <c r="C4500" s="126">
        <v>42912</v>
      </c>
      <c r="D4500" s="126" t="s">
        <v>9771</v>
      </c>
      <c r="E4500" s="127" t="s">
        <v>3</v>
      </c>
      <c r="F4500" s="127">
        <v>1513087</v>
      </c>
      <c r="G4500" s="127"/>
      <c r="H4500" s="335" t="s">
        <v>9772</v>
      </c>
      <c r="I4500" s="128">
        <v>0</v>
      </c>
      <c r="J4500" s="128">
        <v>99</v>
      </c>
      <c r="K4500" s="129">
        <f t="shared" si="70"/>
        <v>99</v>
      </c>
      <c r="L4500" s="130" t="s">
        <v>1420</v>
      </c>
    </row>
    <row r="4501" spans="1:12" ht="33.75">
      <c r="A4501" s="263">
        <v>582</v>
      </c>
      <c r="B4501" s="125" t="str">
        <f>+VLOOKUP(A4501,'[1]LISTA FILTRADO'!$A$2:$B$620,2,FALSE)</f>
        <v>Empresa Boliviana De Almendras Y Derivados</v>
      </c>
      <c r="C4501" s="126">
        <v>42912</v>
      </c>
      <c r="D4501" s="126" t="s">
        <v>9773</v>
      </c>
      <c r="E4501" s="127" t="s">
        <v>3</v>
      </c>
      <c r="F4501" s="127">
        <v>1513092</v>
      </c>
      <c r="G4501" s="127"/>
      <c r="H4501" s="335" t="s">
        <v>9774</v>
      </c>
      <c r="I4501" s="128">
        <v>0</v>
      </c>
      <c r="J4501" s="128">
        <v>135000</v>
      </c>
      <c r="K4501" s="129">
        <f t="shared" si="70"/>
        <v>135000</v>
      </c>
      <c r="L4501" s="130" t="s">
        <v>1420</v>
      </c>
    </row>
    <row r="4502" spans="1:12" ht="33.75">
      <c r="A4502" s="263">
        <v>582</v>
      </c>
      <c r="B4502" s="125" t="str">
        <f>+VLOOKUP(A4502,'[1]LISTA FILTRADO'!$A$2:$B$620,2,FALSE)</f>
        <v>Empresa Boliviana De Almendras Y Derivados</v>
      </c>
      <c r="C4502" s="126">
        <v>42912</v>
      </c>
      <c r="D4502" s="126" t="s">
        <v>9775</v>
      </c>
      <c r="E4502" s="127" t="s">
        <v>3</v>
      </c>
      <c r="F4502" s="127">
        <v>1513093</v>
      </c>
      <c r="G4502" s="127"/>
      <c r="H4502" s="335" t="s">
        <v>9776</v>
      </c>
      <c r="I4502" s="128">
        <v>0</v>
      </c>
      <c r="J4502" s="128">
        <v>60748.1</v>
      </c>
      <c r="K4502" s="129">
        <f t="shared" si="70"/>
        <v>60748.1</v>
      </c>
      <c r="L4502" s="130" t="s">
        <v>1420</v>
      </c>
    </row>
    <row r="4503" spans="1:12" ht="22.5">
      <c r="A4503" s="263">
        <v>25</v>
      </c>
      <c r="B4503" s="125" t="str">
        <f>+VLOOKUP(A4503,'[1]LISTA FILTRADO'!$A$2:$B$620,2,FALSE)</f>
        <v>Ministerio De La Presidencia</v>
      </c>
      <c r="C4503" s="126">
        <v>42912</v>
      </c>
      <c r="D4503" s="126" t="s">
        <v>9777</v>
      </c>
      <c r="E4503" s="127" t="s">
        <v>3</v>
      </c>
      <c r="F4503" s="127">
        <v>1513095</v>
      </c>
      <c r="G4503" s="127"/>
      <c r="H4503" s="335" t="s">
        <v>9778</v>
      </c>
      <c r="I4503" s="128">
        <v>0</v>
      </c>
      <c r="J4503" s="128">
        <v>373781.23</v>
      </c>
      <c r="K4503" s="129">
        <f t="shared" si="70"/>
        <v>373781.23</v>
      </c>
      <c r="L4503" s="130" t="s">
        <v>1420</v>
      </c>
    </row>
    <row r="4504" spans="1:12" ht="33.75">
      <c r="A4504" s="263">
        <v>582</v>
      </c>
      <c r="B4504" s="125" t="str">
        <f>+VLOOKUP(A4504,'[1]LISTA FILTRADO'!$A$2:$B$620,2,FALSE)</f>
        <v>Empresa Boliviana De Almendras Y Derivados</v>
      </c>
      <c r="C4504" s="126">
        <v>42912</v>
      </c>
      <c r="D4504" s="126" t="s">
        <v>9779</v>
      </c>
      <c r="E4504" s="127" t="s">
        <v>3</v>
      </c>
      <c r="F4504" s="127">
        <v>1513096</v>
      </c>
      <c r="G4504" s="127"/>
      <c r="H4504" s="335" t="s">
        <v>9780</v>
      </c>
      <c r="I4504" s="128">
        <v>0</v>
      </c>
      <c r="J4504" s="128">
        <v>4322538.59</v>
      </c>
      <c r="K4504" s="129">
        <f t="shared" si="70"/>
        <v>4322538.59</v>
      </c>
      <c r="L4504" s="130" t="s">
        <v>1420</v>
      </c>
    </row>
    <row r="4505" spans="1:12" ht="22.5">
      <c r="A4505" s="263">
        <v>70</v>
      </c>
      <c r="B4505" s="125" t="str">
        <f>+VLOOKUP(A4505,'[1]LISTA FILTRADO'!$A$2:$B$620,2,FALSE)</f>
        <v>Ministerio De Trabajo, Empleo Y Previsión Social</v>
      </c>
      <c r="C4505" s="126">
        <v>42912</v>
      </c>
      <c r="D4505" s="126" t="s">
        <v>9781</v>
      </c>
      <c r="E4505" s="127" t="s">
        <v>3</v>
      </c>
      <c r="F4505" s="127">
        <v>1513129</v>
      </c>
      <c r="G4505" s="127"/>
      <c r="H4505" s="335" t="s">
        <v>9782</v>
      </c>
      <c r="I4505" s="128">
        <v>0</v>
      </c>
      <c r="J4505" s="128">
        <v>18</v>
      </c>
      <c r="K4505" s="129">
        <f t="shared" si="70"/>
        <v>18</v>
      </c>
      <c r="L4505" s="130" t="s">
        <v>1420</v>
      </c>
    </row>
    <row r="4506" spans="1:12" ht="33.75">
      <c r="A4506" s="263" t="s">
        <v>626</v>
      </c>
      <c r="B4506" s="125" t="str">
        <f>+VLOOKUP(A4506,'[1]LISTA FILTRADO'!$A$2:$B$620,2,FALSE)</f>
        <v>Dirección General De Programación Y Operaciones Del Tesoro</v>
      </c>
      <c r="C4506" s="126">
        <v>42912</v>
      </c>
      <c r="D4506" s="126" t="s">
        <v>9783</v>
      </c>
      <c r="E4506" s="127" t="s">
        <v>3</v>
      </c>
      <c r="F4506" s="127">
        <v>1513138</v>
      </c>
      <c r="G4506" s="127"/>
      <c r="H4506" s="335" t="s">
        <v>9784</v>
      </c>
      <c r="I4506" s="128">
        <v>0</v>
      </c>
      <c r="J4506" s="128">
        <v>1490</v>
      </c>
      <c r="K4506" s="129">
        <f t="shared" si="70"/>
        <v>1490</v>
      </c>
      <c r="L4506" s="130" t="s">
        <v>1420</v>
      </c>
    </row>
    <row r="4507" spans="1:12" ht="33.75">
      <c r="A4507" s="263" t="s">
        <v>626</v>
      </c>
      <c r="B4507" s="125" t="str">
        <f>+VLOOKUP(A4507,'[1]LISTA FILTRADO'!$A$2:$B$620,2,FALSE)</f>
        <v>Dirección General De Programación Y Operaciones Del Tesoro</v>
      </c>
      <c r="C4507" s="126">
        <v>42912</v>
      </c>
      <c r="D4507" s="126" t="s">
        <v>9785</v>
      </c>
      <c r="E4507" s="127" t="s">
        <v>3</v>
      </c>
      <c r="F4507" s="127">
        <v>1512988</v>
      </c>
      <c r="G4507" s="127"/>
      <c r="H4507" s="335" t="s">
        <v>9786</v>
      </c>
      <c r="I4507" s="128">
        <v>0</v>
      </c>
      <c r="J4507" s="128">
        <v>371</v>
      </c>
      <c r="K4507" s="129">
        <f t="shared" si="70"/>
        <v>371</v>
      </c>
      <c r="L4507" s="130" t="s">
        <v>1420</v>
      </c>
    </row>
    <row r="4508" spans="1:12" ht="22.5">
      <c r="A4508" s="263">
        <v>130</v>
      </c>
      <c r="B4508" s="125" t="str">
        <f>+VLOOKUP(A4508,'[1]LISTA FILTRADO'!$A$2:$B$620,2,FALSE)</f>
        <v>Fondo De Financiamiento Para La Minería</v>
      </c>
      <c r="C4508" s="126">
        <v>42912</v>
      </c>
      <c r="D4508" s="126" t="s">
        <v>9787</v>
      </c>
      <c r="E4508" s="127" t="s">
        <v>3</v>
      </c>
      <c r="F4508" s="127">
        <v>1512998</v>
      </c>
      <c r="G4508" s="127"/>
      <c r="H4508" s="335" t="s">
        <v>9788</v>
      </c>
      <c r="I4508" s="128">
        <v>0</v>
      </c>
      <c r="J4508" s="128">
        <v>22.13</v>
      </c>
      <c r="K4508" s="129">
        <f t="shared" si="70"/>
        <v>22.13</v>
      </c>
      <c r="L4508" s="130" t="s">
        <v>1420</v>
      </c>
    </row>
    <row r="4509" spans="1:12" ht="33.75">
      <c r="A4509" s="263">
        <v>591</v>
      </c>
      <c r="B4509" s="125" t="str">
        <f>+VLOOKUP(A4509,'[1]LISTA FILTRADO'!$A$2:$B$620,2,FALSE)</f>
        <v>Empresa Estatal De Transporte Por Cable Mi Teleférico</v>
      </c>
      <c r="C4509" s="126">
        <v>42912</v>
      </c>
      <c r="D4509" s="126" t="s">
        <v>9789</v>
      </c>
      <c r="E4509" s="127" t="s">
        <v>3</v>
      </c>
      <c r="F4509" s="127">
        <v>1513034</v>
      </c>
      <c r="G4509" s="127"/>
      <c r="H4509" s="335" t="s">
        <v>9790</v>
      </c>
      <c r="I4509" s="128">
        <v>0</v>
      </c>
      <c r="J4509" s="128">
        <v>31.7</v>
      </c>
      <c r="K4509" s="129">
        <f t="shared" si="70"/>
        <v>31.7</v>
      </c>
      <c r="L4509" s="130" t="s">
        <v>1420</v>
      </c>
    </row>
    <row r="4510" spans="1:12" ht="33.75">
      <c r="A4510" s="263">
        <v>591</v>
      </c>
      <c r="B4510" s="125" t="str">
        <f>+VLOOKUP(A4510,'[1]LISTA FILTRADO'!$A$2:$B$620,2,FALSE)</f>
        <v>Empresa Estatal De Transporte Por Cable Mi Teleférico</v>
      </c>
      <c r="C4510" s="126">
        <v>42912</v>
      </c>
      <c r="D4510" s="126" t="s">
        <v>9791</v>
      </c>
      <c r="E4510" s="127" t="s">
        <v>3</v>
      </c>
      <c r="F4510" s="127">
        <v>1513036</v>
      </c>
      <c r="G4510" s="127"/>
      <c r="H4510" s="335" t="s">
        <v>9792</v>
      </c>
      <c r="I4510" s="128">
        <v>0</v>
      </c>
      <c r="J4510" s="128">
        <v>31.7</v>
      </c>
      <c r="K4510" s="129">
        <f t="shared" si="70"/>
        <v>31.7</v>
      </c>
      <c r="L4510" s="130" t="s">
        <v>1420</v>
      </c>
    </row>
    <row r="4511" spans="1:12" ht="33.75">
      <c r="A4511" s="263">
        <v>591</v>
      </c>
      <c r="B4511" s="125" t="str">
        <f>+VLOOKUP(A4511,'[1]LISTA FILTRADO'!$A$2:$B$620,2,FALSE)</f>
        <v>Empresa Estatal De Transporte Por Cable Mi Teleférico</v>
      </c>
      <c r="C4511" s="126">
        <v>42912</v>
      </c>
      <c r="D4511" s="126" t="s">
        <v>9793</v>
      </c>
      <c r="E4511" s="127" t="s">
        <v>3</v>
      </c>
      <c r="F4511" s="127">
        <v>1513039</v>
      </c>
      <c r="G4511" s="127"/>
      <c r="H4511" s="335" t="s">
        <v>9794</v>
      </c>
      <c r="I4511" s="128">
        <v>0</v>
      </c>
      <c r="J4511" s="128">
        <v>31.7</v>
      </c>
      <c r="K4511" s="129">
        <f t="shared" si="70"/>
        <v>31.7</v>
      </c>
      <c r="L4511" s="130" t="s">
        <v>1420</v>
      </c>
    </row>
    <row r="4512" spans="1:12" ht="33.75">
      <c r="A4512" s="263">
        <v>591</v>
      </c>
      <c r="B4512" s="125" t="str">
        <f>+VLOOKUP(A4512,'[1]LISTA FILTRADO'!$A$2:$B$620,2,FALSE)</f>
        <v>Empresa Estatal De Transporte Por Cable Mi Teleférico</v>
      </c>
      <c r="C4512" s="126">
        <v>42912</v>
      </c>
      <c r="D4512" s="126" t="s">
        <v>9795</v>
      </c>
      <c r="E4512" s="127" t="s">
        <v>3</v>
      </c>
      <c r="F4512" s="127">
        <v>1513040</v>
      </c>
      <c r="G4512" s="127"/>
      <c r="H4512" s="335" t="s">
        <v>9796</v>
      </c>
      <c r="I4512" s="128">
        <v>0</v>
      </c>
      <c r="J4512" s="128">
        <v>31.7</v>
      </c>
      <c r="K4512" s="129">
        <f t="shared" si="70"/>
        <v>31.7</v>
      </c>
      <c r="L4512" s="130" t="s">
        <v>1420</v>
      </c>
    </row>
    <row r="4513" spans="1:12" ht="33.75">
      <c r="A4513" s="263">
        <v>591</v>
      </c>
      <c r="B4513" s="125" t="str">
        <f>+VLOOKUP(A4513,'[1]LISTA FILTRADO'!$A$2:$B$620,2,FALSE)</f>
        <v>Empresa Estatal De Transporte Por Cable Mi Teleférico</v>
      </c>
      <c r="C4513" s="126">
        <v>42912</v>
      </c>
      <c r="D4513" s="126" t="s">
        <v>9797</v>
      </c>
      <c r="E4513" s="127" t="s">
        <v>3</v>
      </c>
      <c r="F4513" s="127">
        <v>1513041</v>
      </c>
      <c r="G4513" s="127"/>
      <c r="H4513" s="335" t="s">
        <v>9798</v>
      </c>
      <c r="I4513" s="128">
        <v>0</v>
      </c>
      <c r="J4513" s="128">
        <v>31.7</v>
      </c>
      <c r="K4513" s="129">
        <f t="shared" si="70"/>
        <v>31.7</v>
      </c>
      <c r="L4513" s="130" t="s">
        <v>1420</v>
      </c>
    </row>
    <row r="4514" spans="1:12" ht="33.75">
      <c r="A4514" s="263">
        <v>591</v>
      </c>
      <c r="B4514" s="125" t="str">
        <f>+VLOOKUP(A4514,'[1]LISTA FILTRADO'!$A$2:$B$620,2,FALSE)</f>
        <v>Empresa Estatal De Transporte Por Cable Mi Teleférico</v>
      </c>
      <c r="C4514" s="126">
        <v>42912</v>
      </c>
      <c r="D4514" s="126" t="s">
        <v>9799</v>
      </c>
      <c r="E4514" s="127" t="s">
        <v>3</v>
      </c>
      <c r="F4514" s="127">
        <v>1513042</v>
      </c>
      <c r="G4514" s="127"/>
      <c r="H4514" s="335" t="s">
        <v>9800</v>
      </c>
      <c r="I4514" s="128">
        <v>0</v>
      </c>
      <c r="J4514" s="128">
        <v>31.7</v>
      </c>
      <c r="K4514" s="129">
        <f t="shared" si="70"/>
        <v>31.7</v>
      </c>
      <c r="L4514" s="130" t="s">
        <v>1420</v>
      </c>
    </row>
    <row r="4515" spans="1:12" ht="33.75">
      <c r="A4515" s="263">
        <v>591</v>
      </c>
      <c r="B4515" s="125" t="str">
        <f>+VLOOKUP(A4515,'[1]LISTA FILTRADO'!$A$2:$B$620,2,FALSE)</f>
        <v>Empresa Estatal De Transporte Por Cable Mi Teleférico</v>
      </c>
      <c r="C4515" s="126">
        <v>42912</v>
      </c>
      <c r="D4515" s="126" t="s">
        <v>9801</v>
      </c>
      <c r="E4515" s="127" t="s">
        <v>3</v>
      </c>
      <c r="F4515" s="127">
        <v>1513043</v>
      </c>
      <c r="G4515" s="127"/>
      <c r="H4515" s="335" t="s">
        <v>9802</v>
      </c>
      <c r="I4515" s="128">
        <v>0</v>
      </c>
      <c r="J4515" s="128">
        <v>31.7</v>
      </c>
      <c r="K4515" s="129">
        <f t="shared" si="70"/>
        <v>31.7</v>
      </c>
      <c r="L4515" s="130" t="s">
        <v>1420</v>
      </c>
    </row>
    <row r="4516" spans="1:12" ht="33.75">
      <c r="A4516" s="263">
        <v>591</v>
      </c>
      <c r="B4516" s="125" t="str">
        <f>+VLOOKUP(A4516,'[1]LISTA FILTRADO'!$A$2:$B$620,2,FALSE)</f>
        <v>Empresa Estatal De Transporte Por Cable Mi Teleférico</v>
      </c>
      <c r="C4516" s="126">
        <v>42912</v>
      </c>
      <c r="D4516" s="126" t="s">
        <v>9803</v>
      </c>
      <c r="E4516" s="127" t="s">
        <v>3</v>
      </c>
      <c r="F4516" s="127">
        <v>1513044</v>
      </c>
      <c r="G4516" s="127"/>
      <c r="H4516" s="335" t="s">
        <v>9804</v>
      </c>
      <c r="I4516" s="128">
        <v>0</v>
      </c>
      <c r="J4516" s="128">
        <v>31.7</v>
      </c>
      <c r="K4516" s="129">
        <f t="shared" si="70"/>
        <v>31.7</v>
      </c>
      <c r="L4516" s="130" t="s">
        <v>1420</v>
      </c>
    </row>
    <row r="4517" spans="1:12" ht="33.75">
      <c r="A4517" s="263">
        <v>591</v>
      </c>
      <c r="B4517" s="125" t="str">
        <f>+VLOOKUP(A4517,'[1]LISTA FILTRADO'!$A$2:$B$620,2,FALSE)</f>
        <v>Empresa Estatal De Transporte Por Cable Mi Teleférico</v>
      </c>
      <c r="C4517" s="126">
        <v>42912</v>
      </c>
      <c r="D4517" s="126" t="s">
        <v>9805</v>
      </c>
      <c r="E4517" s="127" t="s">
        <v>3</v>
      </c>
      <c r="F4517" s="127">
        <v>1513049</v>
      </c>
      <c r="G4517" s="127"/>
      <c r="H4517" s="335" t="s">
        <v>9806</v>
      </c>
      <c r="I4517" s="128">
        <v>0</v>
      </c>
      <c r="J4517" s="128">
        <v>31.7</v>
      </c>
      <c r="K4517" s="129">
        <f t="shared" si="70"/>
        <v>31.7</v>
      </c>
      <c r="L4517" s="130" t="s">
        <v>1420</v>
      </c>
    </row>
    <row r="4518" spans="1:12" ht="33.75">
      <c r="A4518" s="263">
        <v>591</v>
      </c>
      <c r="B4518" s="125" t="str">
        <f>+VLOOKUP(A4518,'[1]LISTA FILTRADO'!$A$2:$B$620,2,FALSE)</f>
        <v>Empresa Estatal De Transporte Por Cable Mi Teleférico</v>
      </c>
      <c r="C4518" s="126">
        <v>42912</v>
      </c>
      <c r="D4518" s="126" t="s">
        <v>9807</v>
      </c>
      <c r="E4518" s="127" t="s">
        <v>3</v>
      </c>
      <c r="F4518" s="127">
        <v>1513051</v>
      </c>
      <c r="G4518" s="127"/>
      <c r="H4518" s="335" t="s">
        <v>9808</v>
      </c>
      <c r="I4518" s="128">
        <v>0</v>
      </c>
      <c r="J4518" s="128">
        <v>31.7</v>
      </c>
      <c r="K4518" s="129">
        <f t="shared" si="70"/>
        <v>31.7</v>
      </c>
      <c r="L4518" s="130" t="s">
        <v>1420</v>
      </c>
    </row>
    <row r="4519" spans="1:12" ht="33.75">
      <c r="A4519" s="263">
        <v>591</v>
      </c>
      <c r="B4519" s="125" t="str">
        <f>+VLOOKUP(A4519,'[1]LISTA FILTRADO'!$A$2:$B$620,2,FALSE)</f>
        <v>Empresa Estatal De Transporte Por Cable Mi Teleférico</v>
      </c>
      <c r="C4519" s="126">
        <v>42912</v>
      </c>
      <c r="D4519" s="126" t="s">
        <v>9809</v>
      </c>
      <c r="E4519" s="127" t="s">
        <v>3</v>
      </c>
      <c r="F4519" s="127">
        <v>1513052</v>
      </c>
      <c r="G4519" s="127"/>
      <c r="H4519" s="335" t="s">
        <v>9810</v>
      </c>
      <c r="I4519" s="128">
        <v>0</v>
      </c>
      <c r="J4519" s="128">
        <v>31.7</v>
      </c>
      <c r="K4519" s="129">
        <f t="shared" si="70"/>
        <v>31.7</v>
      </c>
      <c r="L4519" s="130" t="s">
        <v>1420</v>
      </c>
    </row>
    <row r="4520" spans="1:12" ht="33.75">
      <c r="A4520" s="263">
        <v>591</v>
      </c>
      <c r="B4520" s="125" t="str">
        <f>+VLOOKUP(A4520,'[1]LISTA FILTRADO'!$A$2:$B$620,2,FALSE)</f>
        <v>Empresa Estatal De Transporte Por Cable Mi Teleférico</v>
      </c>
      <c r="C4520" s="126">
        <v>42912</v>
      </c>
      <c r="D4520" s="126" t="s">
        <v>9811</v>
      </c>
      <c r="E4520" s="127" t="s">
        <v>3</v>
      </c>
      <c r="F4520" s="127">
        <v>1513053</v>
      </c>
      <c r="G4520" s="127"/>
      <c r="H4520" s="335" t="s">
        <v>9812</v>
      </c>
      <c r="I4520" s="128">
        <v>0</v>
      </c>
      <c r="J4520" s="128">
        <v>31.7</v>
      </c>
      <c r="K4520" s="129">
        <f t="shared" si="70"/>
        <v>31.7</v>
      </c>
      <c r="L4520" s="130" t="s">
        <v>1420</v>
      </c>
    </row>
    <row r="4521" spans="1:12" ht="22.5">
      <c r="A4521" s="263">
        <v>46</v>
      </c>
      <c r="B4521" s="125" t="str">
        <f>+VLOOKUP(A4521,'[1]LISTA FILTRADO'!$A$2:$B$620,2,FALSE)</f>
        <v>Ministerio De Salud</v>
      </c>
      <c r="C4521" s="126">
        <v>42912</v>
      </c>
      <c r="D4521" s="126" t="s">
        <v>9814</v>
      </c>
      <c r="E4521" s="127" t="s">
        <v>3</v>
      </c>
      <c r="F4521" s="127">
        <v>1513073</v>
      </c>
      <c r="G4521" s="127"/>
      <c r="H4521" s="335" t="s">
        <v>9815</v>
      </c>
      <c r="I4521" s="128">
        <v>0</v>
      </c>
      <c r="J4521" s="128">
        <v>125</v>
      </c>
      <c r="K4521" s="129">
        <f t="shared" si="70"/>
        <v>125</v>
      </c>
      <c r="L4521" s="130" t="s">
        <v>1420</v>
      </c>
    </row>
    <row r="4522" spans="1:12" ht="33.75">
      <c r="A4522" s="263">
        <v>591</v>
      </c>
      <c r="B4522" s="125" t="str">
        <f>+VLOOKUP(A4522,'[1]LISTA FILTRADO'!$A$2:$B$620,2,FALSE)</f>
        <v>Empresa Estatal De Transporte Por Cable Mi Teleférico</v>
      </c>
      <c r="C4522" s="126">
        <v>42912</v>
      </c>
      <c r="D4522" s="126" t="s">
        <v>9816</v>
      </c>
      <c r="E4522" s="127" t="s">
        <v>3</v>
      </c>
      <c r="F4522" s="127">
        <v>1513078</v>
      </c>
      <c r="G4522" s="127"/>
      <c r="H4522" s="335" t="s">
        <v>9817</v>
      </c>
      <c r="I4522" s="128">
        <v>0</v>
      </c>
      <c r="J4522" s="128">
        <v>1805</v>
      </c>
      <c r="K4522" s="129">
        <f t="shared" si="70"/>
        <v>1805</v>
      </c>
      <c r="L4522" s="130" t="s">
        <v>1420</v>
      </c>
    </row>
    <row r="4523" spans="1:12" ht="22.5">
      <c r="A4523" s="263">
        <v>574</v>
      </c>
      <c r="B4523" s="125" t="str">
        <f>+VLOOKUP(A4523,'[1]LISTA FILTRADO'!$A$2:$B$620,2,FALSE)</f>
        <v>Lácteos De Bolivia</v>
      </c>
      <c r="C4523" s="126">
        <v>42912</v>
      </c>
      <c r="D4523" s="126" t="s">
        <v>9818</v>
      </c>
      <c r="E4523" s="127" t="s">
        <v>3</v>
      </c>
      <c r="F4523" s="127">
        <v>1513091</v>
      </c>
      <c r="G4523" s="127"/>
      <c r="H4523" s="335" t="s">
        <v>9819</v>
      </c>
      <c r="I4523" s="128">
        <v>0</v>
      </c>
      <c r="J4523" s="128">
        <v>3351</v>
      </c>
      <c r="K4523" s="129">
        <f t="shared" si="70"/>
        <v>3351</v>
      </c>
      <c r="L4523" s="130" t="s">
        <v>1420</v>
      </c>
    </row>
    <row r="4524" spans="1:12" ht="33.75">
      <c r="A4524" s="263" t="s">
        <v>626</v>
      </c>
      <c r="B4524" s="125" t="str">
        <f>+VLOOKUP(A4524,'[1]LISTA FILTRADO'!$A$2:$B$620,2,FALSE)</f>
        <v>Dirección General De Programación Y Operaciones Del Tesoro</v>
      </c>
      <c r="C4524" s="126">
        <v>42912</v>
      </c>
      <c r="D4524" s="126" t="s">
        <v>9820</v>
      </c>
      <c r="E4524" s="127" t="s">
        <v>3</v>
      </c>
      <c r="F4524" s="127">
        <v>1513094</v>
      </c>
      <c r="G4524" s="127"/>
      <c r="H4524" s="335" t="s">
        <v>9821</v>
      </c>
      <c r="I4524" s="128">
        <v>0</v>
      </c>
      <c r="J4524" s="128">
        <v>615.16</v>
      </c>
      <c r="K4524" s="129">
        <f t="shared" si="70"/>
        <v>615.16</v>
      </c>
      <c r="L4524" s="130" t="s">
        <v>1420</v>
      </c>
    </row>
    <row r="4525" spans="1:12" ht="22.5">
      <c r="A4525" s="263">
        <v>526</v>
      </c>
      <c r="B4525" s="125" t="str">
        <f>+VLOOKUP(A4525,'[1]LISTA FILTRADO'!$A$2:$B$620,2,FALSE)</f>
        <v>Bolivia Tv</v>
      </c>
      <c r="C4525" s="126">
        <v>42912</v>
      </c>
      <c r="D4525" s="126" t="s">
        <v>9822</v>
      </c>
      <c r="E4525" s="127" t="s">
        <v>3</v>
      </c>
      <c r="F4525" s="127">
        <v>1513127</v>
      </c>
      <c r="G4525" s="127"/>
      <c r="H4525" s="335" t="s">
        <v>9823</v>
      </c>
      <c r="I4525" s="128">
        <v>0</v>
      </c>
      <c r="J4525" s="128">
        <v>60</v>
      </c>
      <c r="K4525" s="129">
        <f t="shared" si="70"/>
        <v>60</v>
      </c>
      <c r="L4525" s="130" t="s">
        <v>1420</v>
      </c>
    </row>
    <row r="4526" spans="1:12" ht="22.5">
      <c r="A4526" s="263">
        <v>86</v>
      </c>
      <c r="B4526" s="125" t="str">
        <f>+VLOOKUP(A4526,'[1]LISTA FILTRADO'!$A$2:$B$620,2,FALSE)</f>
        <v>Ministerio De Medio Ambiente Y Agua</v>
      </c>
      <c r="C4526" s="126">
        <v>42912</v>
      </c>
      <c r="D4526" s="126" t="s">
        <v>9824</v>
      </c>
      <c r="E4526" s="127" t="s">
        <v>3</v>
      </c>
      <c r="F4526" s="127">
        <v>1513169</v>
      </c>
      <c r="G4526" s="127"/>
      <c r="H4526" s="335" t="s">
        <v>9825</v>
      </c>
      <c r="I4526" s="128">
        <v>0</v>
      </c>
      <c r="J4526" s="128">
        <v>6849</v>
      </c>
      <c r="K4526" s="129">
        <f t="shared" si="70"/>
        <v>6849</v>
      </c>
      <c r="L4526" s="130" t="s">
        <v>1420</v>
      </c>
    </row>
    <row r="4527" spans="1:12" ht="33.75">
      <c r="A4527" s="263" t="s">
        <v>626</v>
      </c>
      <c r="B4527" s="125" t="str">
        <f>+VLOOKUP(A4527,'[1]LISTA FILTRADO'!$A$2:$B$620,2,FALSE)</f>
        <v>Dirección General De Programación Y Operaciones Del Tesoro</v>
      </c>
      <c r="C4527" s="126">
        <v>42912</v>
      </c>
      <c r="D4527" s="126" t="s">
        <v>9826</v>
      </c>
      <c r="E4527" s="127" t="s">
        <v>3</v>
      </c>
      <c r="F4527" s="127">
        <v>1513182</v>
      </c>
      <c r="G4527" s="127"/>
      <c r="H4527" s="335" t="s">
        <v>9827</v>
      </c>
      <c r="I4527" s="128">
        <v>0</v>
      </c>
      <c r="J4527" s="128">
        <v>12891</v>
      </c>
      <c r="K4527" s="129">
        <f t="shared" si="70"/>
        <v>12891</v>
      </c>
      <c r="L4527" s="130" t="s">
        <v>1420</v>
      </c>
    </row>
    <row r="4528" spans="1:12" ht="33.75">
      <c r="A4528" s="263" t="s">
        <v>626</v>
      </c>
      <c r="B4528" s="125" t="str">
        <f>+VLOOKUP(A4528,'[1]LISTA FILTRADO'!$A$2:$B$620,2,FALSE)</f>
        <v>Dirección General De Programación Y Operaciones Del Tesoro</v>
      </c>
      <c r="C4528" s="126">
        <v>42912</v>
      </c>
      <c r="D4528" s="126" t="s">
        <v>9828</v>
      </c>
      <c r="E4528" s="127" t="s">
        <v>3</v>
      </c>
      <c r="F4528" s="127">
        <v>1513186</v>
      </c>
      <c r="G4528" s="127"/>
      <c r="H4528" s="335" t="s">
        <v>9829</v>
      </c>
      <c r="I4528" s="128">
        <v>0</v>
      </c>
      <c r="J4528" s="128">
        <v>8</v>
      </c>
      <c r="K4528" s="129">
        <f t="shared" si="70"/>
        <v>8</v>
      </c>
      <c r="L4528" s="130" t="s">
        <v>1420</v>
      </c>
    </row>
    <row r="4529" spans="1:12" ht="22.5">
      <c r="A4529" s="263">
        <v>526</v>
      </c>
      <c r="B4529" s="125" t="str">
        <f>+VLOOKUP(A4529,'[1]LISTA FILTRADO'!$A$2:$B$620,2,FALSE)</f>
        <v>Bolivia Tv</v>
      </c>
      <c r="C4529" s="126">
        <v>42912</v>
      </c>
      <c r="D4529" s="126" t="s">
        <v>9830</v>
      </c>
      <c r="E4529" s="127" t="s">
        <v>3</v>
      </c>
      <c r="F4529" s="127">
        <v>1513205</v>
      </c>
      <c r="G4529" s="127"/>
      <c r="H4529" s="335" t="s">
        <v>9831</v>
      </c>
      <c r="I4529" s="128">
        <v>0</v>
      </c>
      <c r="J4529" s="128">
        <v>92</v>
      </c>
      <c r="K4529" s="129">
        <f t="shared" si="70"/>
        <v>92</v>
      </c>
      <c r="L4529" s="130" t="s">
        <v>1420</v>
      </c>
    </row>
    <row r="4530" spans="1:12" ht="22.5">
      <c r="A4530" s="263">
        <v>526</v>
      </c>
      <c r="B4530" s="125" t="str">
        <f>+VLOOKUP(A4530,'[1]LISTA FILTRADO'!$A$2:$B$620,2,FALSE)</f>
        <v>Bolivia Tv</v>
      </c>
      <c r="C4530" s="126">
        <v>42912</v>
      </c>
      <c r="D4530" s="126" t="s">
        <v>9832</v>
      </c>
      <c r="E4530" s="127" t="s">
        <v>3</v>
      </c>
      <c r="F4530" s="127">
        <v>1513211</v>
      </c>
      <c r="G4530" s="127"/>
      <c r="H4530" s="335" t="s">
        <v>9833</v>
      </c>
      <c r="I4530" s="128">
        <v>0</v>
      </c>
      <c r="J4530" s="128">
        <v>92</v>
      </c>
      <c r="K4530" s="129">
        <f t="shared" si="70"/>
        <v>92</v>
      </c>
      <c r="L4530" s="130" t="s">
        <v>1420</v>
      </c>
    </row>
    <row r="4531" spans="1:12" ht="22.5">
      <c r="A4531" s="263">
        <v>526</v>
      </c>
      <c r="B4531" s="125" t="str">
        <f>+VLOOKUP(A4531,'[1]LISTA FILTRADO'!$A$2:$B$620,2,FALSE)</f>
        <v>Bolivia Tv</v>
      </c>
      <c r="C4531" s="126">
        <v>42912</v>
      </c>
      <c r="D4531" s="126" t="s">
        <v>9834</v>
      </c>
      <c r="E4531" s="127" t="s">
        <v>3</v>
      </c>
      <c r="F4531" s="127">
        <v>1513213</v>
      </c>
      <c r="G4531" s="127"/>
      <c r="H4531" s="335" t="s">
        <v>7149</v>
      </c>
      <c r="I4531" s="128">
        <v>0</v>
      </c>
      <c r="J4531" s="128">
        <v>92</v>
      </c>
      <c r="K4531" s="129">
        <f t="shared" si="70"/>
        <v>92</v>
      </c>
      <c r="L4531" s="130" t="s">
        <v>1420</v>
      </c>
    </row>
    <row r="4532" spans="1:12" ht="22.5">
      <c r="A4532" s="263">
        <v>70</v>
      </c>
      <c r="B4532" s="125" t="str">
        <f>+VLOOKUP(A4532,'[1]LISTA FILTRADO'!$A$2:$B$620,2,FALSE)</f>
        <v>Ministerio De Trabajo, Empleo Y Previsión Social</v>
      </c>
      <c r="C4532" s="126">
        <v>42912</v>
      </c>
      <c r="D4532" s="126" t="s">
        <v>9835</v>
      </c>
      <c r="E4532" s="127" t="s">
        <v>3</v>
      </c>
      <c r="F4532" s="127">
        <v>1513220</v>
      </c>
      <c r="G4532" s="127"/>
      <c r="H4532" s="335" t="s">
        <v>9836</v>
      </c>
      <c r="I4532" s="128">
        <v>0</v>
      </c>
      <c r="J4532" s="128">
        <v>3132</v>
      </c>
      <c r="K4532" s="129">
        <f t="shared" si="70"/>
        <v>3132</v>
      </c>
      <c r="L4532" s="130" t="s">
        <v>1420</v>
      </c>
    </row>
    <row r="4533" spans="1:12" ht="33.75">
      <c r="A4533" s="263" t="s">
        <v>626</v>
      </c>
      <c r="B4533" s="125" t="str">
        <f>+VLOOKUP(A4533,'[1]LISTA FILTRADO'!$A$2:$B$620,2,FALSE)</f>
        <v>Dirección General De Programación Y Operaciones Del Tesoro</v>
      </c>
      <c r="C4533" s="126">
        <v>42912</v>
      </c>
      <c r="D4533" s="126" t="s">
        <v>9837</v>
      </c>
      <c r="E4533" s="127" t="s">
        <v>3</v>
      </c>
      <c r="F4533" s="127">
        <v>1513227</v>
      </c>
      <c r="G4533" s="127"/>
      <c r="H4533" s="335" t="s">
        <v>9838</v>
      </c>
      <c r="I4533" s="128">
        <v>0</v>
      </c>
      <c r="J4533" s="128">
        <v>6658.52</v>
      </c>
      <c r="K4533" s="129">
        <f t="shared" si="70"/>
        <v>6658.52</v>
      </c>
      <c r="L4533" s="130" t="s">
        <v>1420</v>
      </c>
    </row>
    <row r="4534" spans="1:12" ht="33.75">
      <c r="A4534" s="263" t="s">
        <v>626</v>
      </c>
      <c r="B4534" s="125" t="str">
        <f>+VLOOKUP(A4534,'[1]LISTA FILTRADO'!$A$2:$B$620,2,FALSE)</f>
        <v>Dirección General De Programación Y Operaciones Del Tesoro</v>
      </c>
      <c r="C4534" s="126">
        <v>42912</v>
      </c>
      <c r="D4534" s="126" t="s">
        <v>9839</v>
      </c>
      <c r="E4534" s="127" t="s">
        <v>3</v>
      </c>
      <c r="F4534" s="127">
        <v>1513236</v>
      </c>
      <c r="G4534" s="127"/>
      <c r="H4534" s="335" t="s">
        <v>9840</v>
      </c>
      <c r="I4534" s="128">
        <v>0</v>
      </c>
      <c r="J4534" s="128">
        <v>5947.42</v>
      </c>
      <c r="K4534" s="129">
        <f t="shared" si="70"/>
        <v>5947.42</v>
      </c>
      <c r="L4534" s="130" t="s">
        <v>1420</v>
      </c>
    </row>
    <row r="4535" spans="1:12" ht="33.75">
      <c r="A4535" s="263">
        <v>20</v>
      </c>
      <c r="B4535" s="125" t="str">
        <f>+VLOOKUP(A4535,'[1]LISTA FILTRADO'!$A$2:$B$620,2,FALSE)</f>
        <v>Ministerio De Defensa</v>
      </c>
      <c r="C4535" s="126">
        <v>42912</v>
      </c>
      <c r="D4535" s="126" t="s">
        <v>9841</v>
      </c>
      <c r="E4535" s="127" t="s">
        <v>3</v>
      </c>
      <c r="F4535" s="127">
        <v>1513237</v>
      </c>
      <c r="G4535" s="127"/>
      <c r="H4535" s="335" t="s">
        <v>9842</v>
      </c>
      <c r="I4535" s="128">
        <v>0</v>
      </c>
      <c r="J4535" s="128">
        <v>69.8</v>
      </c>
      <c r="K4535" s="129">
        <f t="shared" si="70"/>
        <v>69.8</v>
      </c>
      <c r="L4535" s="130" t="s">
        <v>1420</v>
      </c>
    </row>
    <row r="4536" spans="1:12" ht="33.75">
      <c r="A4536" s="263">
        <v>20</v>
      </c>
      <c r="B4536" s="125" t="str">
        <f>+VLOOKUP(A4536,'[1]LISTA FILTRADO'!$A$2:$B$620,2,FALSE)</f>
        <v>Ministerio De Defensa</v>
      </c>
      <c r="C4536" s="126">
        <v>42912</v>
      </c>
      <c r="D4536" s="126" t="s">
        <v>9843</v>
      </c>
      <c r="E4536" s="127" t="s">
        <v>3</v>
      </c>
      <c r="F4536" s="127">
        <v>1513238</v>
      </c>
      <c r="G4536" s="127"/>
      <c r="H4536" s="335" t="s">
        <v>9844</v>
      </c>
      <c r="I4536" s="128">
        <v>0</v>
      </c>
      <c r="J4536" s="128">
        <v>904.5</v>
      </c>
      <c r="K4536" s="129">
        <f t="shared" si="70"/>
        <v>904.5</v>
      </c>
      <c r="L4536" s="130" t="s">
        <v>1420</v>
      </c>
    </row>
    <row r="4537" spans="1:12" ht="33.75">
      <c r="A4537" s="263">
        <v>20</v>
      </c>
      <c r="B4537" s="125" t="str">
        <f>+VLOOKUP(A4537,'[1]LISTA FILTRADO'!$A$2:$B$620,2,FALSE)</f>
        <v>Ministerio De Defensa</v>
      </c>
      <c r="C4537" s="126">
        <v>42912</v>
      </c>
      <c r="D4537" s="126" t="s">
        <v>9845</v>
      </c>
      <c r="E4537" s="127" t="s">
        <v>3</v>
      </c>
      <c r="F4537" s="127">
        <v>1513240</v>
      </c>
      <c r="G4537" s="127"/>
      <c r="H4537" s="335" t="s">
        <v>9846</v>
      </c>
      <c r="I4537" s="128">
        <v>0</v>
      </c>
      <c r="J4537" s="128">
        <v>5128.68</v>
      </c>
      <c r="K4537" s="129">
        <f t="shared" si="70"/>
        <v>5128.68</v>
      </c>
      <c r="L4537" s="130" t="s">
        <v>1420</v>
      </c>
    </row>
    <row r="4538" spans="1:12" ht="33.75">
      <c r="A4538" s="263">
        <v>20</v>
      </c>
      <c r="B4538" s="125" t="str">
        <f>+VLOOKUP(A4538,'[1]LISTA FILTRADO'!$A$2:$B$620,2,FALSE)</f>
        <v>Ministerio De Defensa</v>
      </c>
      <c r="C4538" s="126">
        <v>42912</v>
      </c>
      <c r="D4538" s="126" t="s">
        <v>9847</v>
      </c>
      <c r="E4538" s="127" t="s">
        <v>3</v>
      </c>
      <c r="F4538" s="127">
        <v>1513248</v>
      </c>
      <c r="G4538" s="127"/>
      <c r="H4538" s="335" t="s">
        <v>9848</v>
      </c>
      <c r="I4538" s="128">
        <v>0</v>
      </c>
      <c r="J4538" s="128">
        <v>8357.64</v>
      </c>
      <c r="K4538" s="129">
        <f t="shared" si="70"/>
        <v>8357.64</v>
      </c>
      <c r="L4538" s="130" t="s">
        <v>1420</v>
      </c>
    </row>
    <row r="4539" spans="1:12" ht="33.75">
      <c r="A4539" s="263">
        <v>20</v>
      </c>
      <c r="B4539" s="125" t="str">
        <f>+VLOOKUP(A4539,'[1]LISTA FILTRADO'!$A$2:$B$620,2,FALSE)</f>
        <v>Ministerio De Defensa</v>
      </c>
      <c r="C4539" s="126">
        <v>42912</v>
      </c>
      <c r="D4539" s="126" t="s">
        <v>9849</v>
      </c>
      <c r="E4539" s="127" t="s">
        <v>3</v>
      </c>
      <c r="F4539" s="127">
        <v>1513249</v>
      </c>
      <c r="G4539" s="127"/>
      <c r="H4539" s="335" t="s">
        <v>9850</v>
      </c>
      <c r="I4539" s="128">
        <v>0</v>
      </c>
      <c r="J4539" s="128">
        <v>8357.64</v>
      </c>
      <c r="K4539" s="129">
        <f t="shared" si="70"/>
        <v>8357.64</v>
      </c>
      <c r="L4539" s="130" t="s">
        <v>1420</v>
      </c>
    </row>
    <row r="4540" spans="1:12" ht="33.75">
      <c r="A4540" s="263">
        <v>20</v>
      </c>
      <c r="B4540" s="125" t="str">
        <f>+VLOOKUP(A4540,'[1]LISTA FILTRADO'!$A$2:$B$620,2,FALSE)</f>
        <v>Ministerio De Defensa</v>
      </c>
      <c r="C4540" s="126">
        <v>42912</v>
      </c>
      <c r="D4540" s="126" t="s">
        <v>9851</v>
      </c>
      <c r="E4540" s="127" t="s">
        <v>3</v>
      </c>
      <c r="F4540" s="127">
        <v>1513252</v>
      </c>
      <c r="G4540" s="127"/>
      <c r="H4540" s="335" t="s">
        <v>9852</v>
      </c>
      <c r="I4540" s="128">
        <v>0</v>
      </c>
      <c r="J4540" s="128">
        <v>8361.1200000000008</v>
      </c>
      <c r="K4540" s="129">
        <f t="shared" si="70"/>
        <v>8361.1200000000008</v>
      </c>
      <c r="L4540" s="130" t="s">
        <v>1420</v>
      </c>
    </row>
    <row r="4541" spans="1:12" ht="22.5">
      <c r="A4541" s="263">
        <v>574</v>
      </c>
      <c r="B4541" s="125" t="str">
        <f>+VLOOKUP(A4541,'[1]LISTA FILTRADO'!$A$2:$B$620,2,FALSE)</f>
        <v>Lácteos De Bolivia</v>
      </c>
      <c r="C4541" s="126">
        <v>42912</v>
      </c>
      <c r="D4541" s="126" t="s">
        <v>9853</v>
      </c>
      <c r="E4541" s="127" t="s">
        <v>3</v>
      </c>
      <c r="F4541" s="127">
        <v>1513259</v>
      </c>
      <c r="G4541" s="127"/>
      <c r="H4541" s="335" t="s">
        <v>9854</v>
      </c>
      <c r="I4541" s="128">
        <v>0</v>
      </c>
      <c r="J4541" s="128">
        <v>30</v>
      </c>
      <c r="K4541" s="129">
        <f t="shared" si="70"/>
        <v>30</v>
      </c>
      <c r="L4541" s="130" t="s">
        <v>1420</v>
      </c>
    </row>
    <row r="4542" spans="1:12" ht="22.5">
      <c r="A4542" s="263">
        <v>132</v>
      </c>
      <c r="B4542" s="125" t="str">
        <f>+VLOOKUP(A4542,'[1]LISTA FILTRADO'!$A$2:$B$620,2,FALSE)</f>
        <v>Servicio De Desarrollo De Las Empresas Púb. Productivas</v>
      </c>
      <c r="C4542" s="126">
        <v>42912</v>
      </c>
      <c r="D4542" s="126" t="s">
        <v>9855</v>
      </c>
      <c r="E4542" s="127" t="s">
        <v>3</v>
      </c>
      <c r="F4542" s="127">
        <v>1513276</v>
      </c>
      <c r="G4542" s="127"/>
      <c r="H4542" s="335" t="s">
        <v>9856</v>
      </c>
      <c r="I4542" s="128">
        <v>0</v>
      </c>
      <c r="J4542" s="128">
        <v>25756.6</v>
      </c>
      <c r="K4542" s="129">
        <f t="shared" si="70"/>
        <v>25756.6</v>
      </c>
      <c r="L4542" s="130" t="s">
        <v>1420</v>
      </c>
    </row>
    <row r="4543" spans="1:12" ht="22.5">
      <c r="A4543" s="263">
        <v>46</v>
      </c>
      <c r="B4543" s="125" t="str">
        <f>+VLOOKUP(A4543,'[1]LISTA FILTRADO'!$A$2:$B$620,2,FALSE)</f>
        <v>Ministerio De Salud</v>
      </c>
      <c r="C4543" s="126">
        <v>42912</v>
      </c>
      <c r="D4543" s="126" t="s">
        <v>9857</v>
      </c>
      <c r="E4543" s="127" t="s">
        <v>3</v>
      </c>
      <c r="F4543" s="127">
        <v>1513291</v>
      </c>
      <c r="G4543" s="127"/>
      <c r="H4543" s="335" t="s">
        <v>9858</v>
      </c>
      <c r="I4543" s="128">
        <v>0</v>
      </c>
      <c r="J4543" s="128">
        <v>633.79999999999995</v>
      </c>
      <c r="K4543" s="129">
        <f t="shared" si="70"/>
        <v>633.79999999999995</v>
      </c>
      <c r="L4543" s="130" t="s">
        <v>1420</v>
      </c>
    </row>
    <row r="4544" spans="1:12" ht="33.75">
      <c r="A4544" s="263" t="s">
        <v>626</v>
      </c>
      <c r="B4544" s="125" t="str">
        <f>+VLOOKUP(A4544,'[1]LISTA FILTRADO'!$A$2:$B$620,2,FALSE)</f>
        <v>Dirección General De Programación Y Operaciones Del Tesoro</v>
      </c>
      <c r="C4544" s="126">
        <v>42912</v>
      </c>
      <c r="D4544" s="126" t="s">
        <v>9859</v>
      </c>
      <c r="E4544" s="127" t="s">
        <v>3</v>
      </c>
      <c r="F4544" s="127">
        <v>1513292</v>
      </c>
      <c r="G4544" s="127"/>
      <c r="H4544" s="335" t="s">
        <v>9860</v>
      </c>
      <c r="I4544" s="128">
        <v>0</v>
      </c>
      <c r="J4544" s="128">
        <v>39.4</v>
      </c>
      <c r="K4544" s="129">
        <f t="shared" si="70"/>
        <v>39.4</v>
      </c>
      <c r="L4544" s="130" t="s">
        <v>1420</v>
      </c>
    </row>
    <row r="4545" spans="1:12" ht="33.75">
      <c r="A4545" s="263" t="s">
        <v>626</v>
      </c>
      <c r="B4545" s="125" t="str">
        <f>+VLOOKUP(A4545,'[1]LISTA FILTRADO'!$A$2:$B$620,2,FALSE)</f>
        <v>Dirección General De Programación Y Operaciones Del Tesoro</v>
      </c>
      <c r="C4545" s="126">
        <v>42912</v>
      </c>
      <c r="D4545" s="126" t="s">
        <v>9861</v>
      </c>
      <c r="E4545" s="127" t="s">
        <v>3</v>
      </c>
      <c r="F4545" s="127">
        <v>1513293</v>
      </c>
      <c r="G4545" s="127"/>
      <c r="H4545" s="335" t="s">
        <v>9862</v>
      </c>
      <c r="I4545" s="128">
        <v>0</v>
      </c>
      <c r="J4545" s="128">
        <v>369.6</v>
      </c>
      <c r="K4545" s="129">
        <f t="shared" si="70"/>
        <v>369.6</v>
      </c>
      <c r="L4545" s="130" t="s">
        <v>1420</v>
      </c>
    </row>
    <row r="4546" spans="1:12" ht="22.5">
      <c r="A4546" s="263">
        <v>580</v>
      </c>
      <c r="B4546" s="125" t="str">
        <f>+VLOOKUP(A4546,'[1]LISTA FILTRADO'!$A$2:$B$620,2,FALSE)</f>
        <v>Depósitos Aduaneros Bolivianos</v>
      </c>
      <c r="C4546" s="126">
        <v>42912</v>
      </c>
      <c r="D4546" s="126" t="s">
        <v>9863</v>
      </c>
      <c r="E4546" s="127" t="s">
        <v>3</v>
      </c>
      <c r="F4546" s="127">
        <v>1513295</v>
      </c>
      <c r="G4546" s="127"/>
      <c r="H4546" s="335" t="s">
        <v>9864</v>
      </c>
      <c r="I4546" s="128">
        <v>0</v>
      </c>
      <c r="J4546" s="128">
        <v>15.6</v>
      </c>
      <c r="K4546" s="129">
        <f t="shared" si="70"/>
        <v>15.6</v>
      </c>
      <c r="L4546" s="130" t="s">
        <v>1420</v>
      </c>
    </row>
    <row r="4547" spans="1:12" ht="22.5">
      <c r="A4547" s="263">
        <v>70</v>
      </c>
      <c r="B4547" s="125" t="str">
        <f>+VLOOKUP(A4547,'[1]LISTA FILTRADO'!$A$2:$B$620,2,FALSE)</f>
        <v>Ministerio De Trabajo, Empleo Y Previsión Social</v>
      </c>
      <c r="C4547" s="126">
        <v>42912</v>
      </c>
      <c r="D4547" s="126" t="s">
        <v>9865</v>
      </c>
      <c r="E4547" s="127" t="s">
        <v>3</v>
      </c>
      <c r="F4547" s="127">
        <v>1513318</v>
      </c>
      <c r="G4547" s="127"/>
      <c r="H4547" s="335" t="s">
        <v>9866</v>
      </c>
      <c r="I4547" s="128">
        <v>0</v>
      </c>
      <c r="J4547" s="128">
        <v>506</v>
      </c>
      <c r="K4547" s="129">
        <f t="shared" si="70"/>
        <v>506</v>
      </c>
      <c r="L4547" s="130" t="s">
        <v>1420</v>
      </c>
    </row>
    <row r="4548" spans="1:12" ht="33.75">
      <c r="A4548" s="263" t="s">
        <v>626</v>
      </c>
      <c r="B4548" s="125" t="str">
        <f>+VLOOKUP(A4548,'[1]LISTA FILTRADO'!$A$2:$B$620,2,FALSE)</f>
        <v>Dirección General De Programación Y Operaciones Del Tesoro</v>
      </c>
      <c r="C4548" s="126">
        <v>42912</v>
      </c>
      <c r="D4548" s="126" t="s">
        <v>9867</v>
      </c>
      <c r="E4548" s="127" t="s">
        <v>3</v>
      </c>
      <c r="F4548" s="127">
        <v>1513319</v>
      </c>
      <c r="G4548" s="127"/>
      <c r="H4548" s="335" t="s">
        <v>9868</v>
      </c>
      <c r="I4548" s="128">
        <v>0</v>
      </c>
      <c r="J4548" s="128">
        <v>1500</v>
      </c>
      <c r="K4548" s="129">
        <f t="shared" si="70"/>
        <v>1500</v>
      </c>
      <c r="L4548" s="130" t="s">
        <v>1420</v>
      </c>
    </row>
    <row r="4549" spans="1:12" ht="22.5">
      <c r="A4549" s="263">
        <v>212</v>
      </c>
      <c r="B4549" s="125" t="str">
        <f>+VLOOKUP(A4549,'[1]LISTA FILTRADO'!$A$2:$B$620,2,FALSE)</f>
        <v>Instituto Nacional De Reforma Agraria</v>
      </c>
      <c r="C4549" s="126">
        <v>42912</v>
      </c>
      <c r="D4549" s="126" t="s">
        <v>9869</v>
      </c>
      <c r="E4549" s="127" t="s">
        <v>3</v>
      </c>
      <c r="F4549" s="127">
        <v>1513331</v>
      </c>
      <c r="G4549" s="127"/>
      <c r="H4549" s="335" t="s">
        <v>9870</v>
      </c>
      <c r="I4549" s="128">
        <v>0</v>
      </c>
      <c r="J4549" s="128">
        <v>200</v>
      </c>
      <c r="K4549" s="129">
        <f t="shared" si="70"/>
        <v>200</v>
      </c>
      <c r="L4549" s="130" t="s">
        <v>1420</v>
      </c>
    </row>
    <row r="4550" spans="1:12" ht="33.75">
      <c r="A4550" s="263" t="s">
        <v>626</v>
      </c>
      <c r="B4550" s="125" t="str">
        <f>+VLOOKUP(A4550,'[1]LISTA FILTRADO'!$A$2:$B$620,2,FALSE)</f>
        <v>Dirección General De Programación Y Operaciones Del Tesoro</v>
      </c>
      <c r="C4550" s="126">
        <v>42912</v>
      </c>
      <c r="D4550" s="126" t="s">
        <v>9871</v>
      </c>
      <c r="E4550" s="127" t="s">
        <v>3</v>
      </c>
      <c r="F4550" s="127">
        <v>1513352</v>
      </c>
      <c r="G4550" s="127"/>
      <c r="H4550" s="335" t="s">
        <v>9872</v>
      </c>
      <c r="I4550" s="128">
        <v>0</v>
      </c>
      <c r="J4550" s="128">
        <v>1557</v>
      </c>
      <c r="K4550" s="129">
        <f t="shared" si="70"/>
        <v>1557</v>
      </c>
      <c r="L4550" s="130" t="s">
        <v>1420</v>
      </c>
    </row>
    <row r="4551" spans="1:12" ht="33.75">
      <c r="A4551" s="263" t="s">
        <v>626</v>
      </c>
      <c r="B4551" s="125" t="str">
        <f>+VLOOKUP(A4551,'[1]LISTA FILTRADO'!$A$2:$B$620,2,FALSE)</f>
        <v>Dirección General De Programación Y Operaciones Del Tesoro</v>
      </c>
      <c r="C4551" s="126">
        <v>42913</v>
      </c>
      <c r="D4551" s="126" t="s">
        <v>9873</v>
      </c>
      <c r="E4551" s="127" t="s">
        <v>3</v>
      </c>
      <c r="F4551" s="127">
        <v>1513501</v>
      </c>
      <c r="G4551" s="127"/>
      <c r="H4551" s="335" t="s">
        <v>9874</v>
      </c>
      <c r="I4551" s="128">
        <v>0</v>
      </c>
      <c r="J4551" s="128">
        <v>1899.85</v>
      </c>
      <c r="K4551" s="129">
        <f t="shared" si="70"/>
        <v>1899.85</v>
      </c>
      <c r="L4551" s="130" t="s">
        <v>1420</v>
      </c>
    </row>
    <row r="4552" spans="1:12" ht="33.75">
      <c r="A4552" s="263" t="s">
        <v>626</v>
      </c>
      <c r="B4552" s="125" t="str">
        <f>+VLOOKUP(A4552,'[1]LISTA FILTRADO'!$A$2:$B$620,2,FALSE)</f>
        <v>Dirección General De Programación Y Operaciones Del Tesoro</v>
      </c>
      <c r="C4552" s="126">
        <v>42913</v>
      </c>
      <c r="D4552" s="126" t="s">
        <v>9875</v>
      </c>
      <c r="E4552" s="127" t="s">
        <v>3</v>
      </c>
      <c r="F4552" s="127">
        <v>1513503</v>
      </c>
      <c r="G4552" s="127"/>
      <c r="H4552" s="335" t="s">
        <v>9876</v>
      </c>
      <c r="I4552" s="128">
        <v>0</v>
      </c>
      <c r="J4552" s="128">
        <v>3538.24</v>
      </c>
      <c r="K4552" s="129">
        <f t="shared" si="70"/>
        <v>3538.24</v>
      </c>
      <c r="L4552" s="130" t="s">
        <v>1420</v>
      </c>
    </row>
    <row r="4553" spans="1:12" ht="33.75">
      <c r="A4553" s="263" t="s">
        <v>626</v>
      </c>
      <c r="B4553" s="125" t="str">
        <f>+VLOOKUP(A4553,'[1]LISTA FILTRADO'!$A$2:$B$620,2,FALSE)</f>
        <v>Dirección General De Programación Y Operaciones Del Tesoro</v>
      </c>
      <c r="C4553" s="126">
        <v>42913</v>
      </c>
      <c r="D4553" s="126" t="s">
        <v>9877</v>
      </c>
      <c r="E4553" s="127" t="s">
        <v>3</v>
      </c>
      <c r="F4553" s="127">
        <v>1513509</v>
      </c>
      <c r="G4553" s="127"/>
      <c r="H4553" s="335" t="s">
        <v>9878</v>
      </c>
      <c r="I4553" s="128">
        <v>0</v>
      </c>
      <c r="J4553" s="128">
        <v>126229.85</v>
      </c>
      <c r="K4553" s="129">
        <f t="shared" ref="K4553:K4616" si="71">+I4553+J4553</f>
        <v>126229.85</v>
      </c>
      <c r="L4553" s="130" t="s">
        <v>1420</v>
      </c>
    </row>
    <row r="4554" spans="1:12" ht="33.75">
      <c r="A4554" s="263" t="s">
        <v>626</v>
      </c>
      <c r="B4554" s="125" t="str">
        <f>+VLOOKUP(A4554,'[1]LISTA FILTRADO'!$A$2:$B$620,2,FALSE)</f>
        <v>Dirección General De Programación Y Operaciones Del Tesoro</v>
      </c>
      <c r="C4554" s="126">
        <v>42913</v>
      </c>
      <c r="D4554" s="126" t="s">
        <v>9879</v>
      </c>
      <c r="E4554" s="127" t="s">
        <v>3</v>
      </c>
      <c r="F4554" s="127">
        <v>1513525</v>
      </c>
      <c r="G4554" s="127"/>
      <c r="H4554" s="335" t="s">
        <v>9880</v>
      </c>
      <c r="I4554" s="128">
        <v>0</v>
      </c>
      <c r="J4554" s="128">
        <v>117934.22</v>
      </c>
      <c r="K4554" s="129">
        <f t="shared" si="71"/>
        <v>117934.22</v>
      </c>
      <c r="L4554" s="130" t="s">
        <v>1420</v>
      </c>
    </row>
    <row r="4555" spans="1:12" ht="33.75">
      <c r="A4555" s="263" t="s">
        <v>626</v>
      </c>
      <c r="B4555" s="125" t="str">
        <f>+VLOOKUP(A4555,'[1]LISTA FILTRADO'!$A$2:$B$620,2,FALSE)</f>
        <v>Dirección General De Programación Y Operaciones Del Tesoro</v>
      </c>
      <c r="C4555" s="126">
        <v>42913</v>
      </c>
      <c r="D4555" s="126" t="s">
        <v>9881</v>
      </c>
      <c r="E4555" s="127" t="s">
        <v>3</v>
      </c>
      <c r="F4555" s="127">
        <v>1513546</v>
      </c>
      <c r="G4555" s="127"/>
      <c r="H4555" s="335" t="s">
        <v>9882</v>
      </c>
      <c r="I4555" s="128">
        <v>0</v>
      </c>
      <c r="J4555" s="128">
        <v>450</v>
      </c>
      <c r="K4555" s="129">
        <f t="shared" si="71"/>
        <v>450</v>
      </c>
      <c r="L4555" s="130" t="s">
        <v>1420</v>
      </c>
    </row>
    <row r="4556" spans="1:12" ht="33.75">
      <c r="A4556" s="263">
        <v>25</v>
      </c>
      <c r="B4556" s="125" t="str">
        <f>+VLOOKUP(A4556,'[1]LISTA FILTRADO'!$A$2:$B$620,2,FALSE)</f>
        <v>Ministerio De La Presidencia</v>
      </c>
      <c r="C4556" s="126">
        <v>42913</v>
      </c>
      <c r="D4556" s="126" t="s">
        <v>9883</v>
      </c>
      <c r="E4556" s="127" t="s">
        <v>3</v>
      </c>
      <c r="F4556" s="127">
        <v>1513547</v>
      </c>
      <c r="G4556" s="127"/>
      <c r="H4556" s="335" t="s">
        <v>9884</v>
      </c>
      <c r="I4556" s="128">
        <v>0</v>
      </c>
      <c r="J4556" s="128">
        <v>188173.46</v>
      </c>
      <c r="K4556" s="129">
        <f t="shared" si="71"/>
        <v>188173.46</v>
      </c>
      <c r="L4556" s="130" t="s">
        <v>1420</v>
      </c>
    </row>
    <row r="4557" spans="1:12" ht="33.75">
      <c r="A4557" s="263">
        <v>86</v>
      </c>
      <c r="B4557" s="125" t="str">
        <f>+VLOOKUP(A4557,'[1]LISTA FILTRADO'!$A$2:$B$620,2,FALSE)</f>
        <v>Ministerio De Medio Ambiente Y Agua</v>
      </c>
      <c r="C4557" s="126">
        <v>42913</v>
      </c>
      <c r="D4557" s="126" t="s">
        <v>9885</v>
      </c>
      <c r="E4557" s="127" t="s">
        <v>3</v>
      </c>
      <c r="F4557" s="127">
        <v>1513475</v>
      </c>
      <c r="G4557" s="127"/>
      <c r="H4557" s="335" t="s">
        <v>9886</v>
      </c>
      <c r="I4557" s="128">
        <v>0</v>
      </c>
      <c r="J4557" s="128">
        <v>11.5</v>
      </c>
      <c r="K4557" s="129">
        <f t="shared" si="71"/>
        <v>11.5</v>
      </c>
      <c r="L4557" s="130" t="s">
        <v>1420</v>
      </c>
    </row>
    <row r="4558" spans="1:12" ht="33.75">
      <c r="A4558" s="263">
        <v>86</v>
      </c>
      <c r="B4558" s="125" t="str">
        <f>+VLOOKUP(A4558,'[1]LISTA FILTRADO'!$A$2:$B$620,2,FALSE)</f>
        <v>Ministerio De Medio Ambiente Y Agua</v>
      </c>
      <c r="C4558" s="126">
        <v>42913</v>
      </c>
      <c r="D4558" s="126" t="s">
        <v>9887</v>
      </c>
      <c r="E4558" s="127" t="s">
        <v>3</v>
      </c>
      <c r="F4558" s="127">
        <v>1513476</v>
      </c>
      <c r="G4558" s="127"/>
      <c r="H4558" s="335" t="s">
        <v>9888</v>
      </c>
      <c r="I4558" s="128">
        <v>0</v>
      </c>
      <c r="J4558" s="128">
        <v>31.5</v>
      </c>
      <c r="K4558" s="129">
        <f t="shared" si="71"/>
        <v>31.5</v>
      </c>
      <c r="L4558" s="130" t="s">
        <v>1420</v>
      </c>
    </row>
    <row r="4559" spans="1:12" ht="33.75">
      <c r="A4559" s="263">
        <v>20</v>
      </c>
      <c r="B4559" s="125" t="str">
        <f>+VLOOKUP(A4559,'[1]LISTA FILTRADO'!$A$2:$B$620,2,FALSE)</f>
        <v>Ministerio De Defensa</v>
      </c>
      <c r="C4559" s="126">
        <v>42913</v>
      </c>
      <c r="D4559" s="126" t="s">
        <v>9889</v>
      </c>
      <c r="E4559" s="127" t="s">
        <v>3</v>
      </c>
      <c r="F4559" s="127">
        <v>1513488</v>
      </c>
      <c r="G4559" s="127"/>
      <c r="H4559" s="335" t="s">
        <v>9890</v>
      </c>
      <c r="I4559" s="128">
        <v>0</v>
      </c>
      <c r="J4559" s="128">
        <v>115.2</v>
      </c>
      <c r="K4559" s="129">
        <f t="shared" si="71"/>
        <v>115.2</v>
      </c>
      <c r="L4559" s="130" t="s">
        <v>1420</v>
      </c>
    </row>
    <row r="4560" spans="1:12" ht="22.5">
      <c r="A4560" s="263">
        <v>526</v>
      </c>
      <c r="B4560" s="125" t="str">
        <f>+VLOOKUP(A4560,'[1]LISTA FILTRADO'!$A$2:$B$620,2,FALSE)</f>
        <v>Bolivia Tv</v>
      </c>
      <c r="C4560" s="126">
        <v>42913</v>
      </c>
      <c r="D4560" s="126" t="s">
        <v>9891</v>
      </c>
      <c r="E4560" s="127" t="s">
        <v>3</v>
      </c>
      <c r="F4560" s="127">
        <v>1513502</v>
      </c>
      <c r="G4560" s="127"/>
      <c r="H4560" s="335" t="s">
        <v>9892</v>
      </c>
      <c r="I4560" s="128">
        <v>0</v>
      </c>
      <c r="J4560" s="128">
        <v>609</v>
      </c>
      <c r="K4560" s="129">
        <f t="shared" si="71"/>
        <v>609</v>
      </c>
      <c r="L4560" s="130" t="s">
        <v>1420</v>
      </c>
    </row>
    <row r="4561" spans="1:12" ht="33.75">
      <c r="A4561" s="263" t="s">
        <v>626</v>
      </c>
      <c r="B4561" s="125" t="str">
        <f>+VLOOKUP(A4561,'[1]LISTA FILTRADO'!$A$2:$B$620,2,FALSE)</f>
        <v>Dirección General De Programación Y Operaciones Del Tesoro</v>
      </c>
      <c r="C4561" s="126">
        <v>42913</v>
      </c>
      <c r="D4561" s="126" t="s">
        <v>9893</v>
      </c>
      <c r="E4561" s="127" t="s">
        <v>3</v>
      </c>
      <c r="F4561" s="127">
        <v>1513514</v>
      </c>
      <c r="G4561" s="127"/>
      <c r="H4561" s="335" t="s">
        <v>9894</v>
      </c>
      <c r="I4561" s="128">
        <v>0</v>
      </c>
      <c r="J4561" s="128">
        <v>715</v>
      </c>
      <c r="K4561" s="129">
        <f t="shared" si="71"/>
        <v>715</v>
      </c>
      <c r="L4561" s="130" t="s">
        <v>1420</v>
      </c>
    </row>
    <row r="4562" spans="1:12" ht="22.5">
      <c r="A4562" s="263">
        <v>526</v>
      </c>
      <c r="B4562" s="125" t="str">
        <f>+VLOOKUP(A4562,'[1]LISTA FILTRADO'!$A$2:$B$620,2,FALSE)</f>
        <v>Bolivia Tv</v>
      </c>
      <c r="C4562" s="126">
        <v>42913</v>
      </c>
      <c r="D4562" s="126" t="s">
        <v>9895</v>
      </c>
      <c r="E4562" s="127" t="s">
        <v>3</v>
      </c>
      <c r="F4562" s="127">
        <v>1513527</v>
      </c>
      <c r="G4562" s="127"/>
      <c r="H4562" s="335" t="s">
        <v>9896</v>
      </c>
      <c r="I4562" s="128">
        <v>0</v>
      </c>
      <c r="J4562" s="128">
        <v>95</v>
      </c>
      <c r="K4562" s="129">
        <f t="shared" si="71"/>
        <v>95</v>
      </c>
      <c r="L4562" s="130" t="s">
        <v>1420</v>
      </c>
    </row>
    <row r="4563" spans="1:12" ht="33.75">
      <c r="A4563" s="263">
        <v>591</v>
      </c>
      <c r="B4563" s="125" t="str">
        <f>+VLOOKUP(A4563,'[1]LISTA FILTRADO'!$A$2:$B$620,2,FALSE)</f>
        <v>Empresa Estatal De Transporte Por Cable Mi Teleférico</v>
      </c>
      <c r="C4563" s="126">
        <v>42913</v>
      </c>
      <c r="D4563" s="126" t="s">
        <v>9897</v>
      </c>
      <c r="E4563" s="127" t="s">
        <v>3</v>
      </c>
      <c r="F4563" s="127">
        <v>1513539</v>
      </c>
      <c r="G4563" s="127"/>
      <c r="H4563" s="335" t="s">
        <v>9898</v>
      </c>
      <c r="I4563" s="128">
        <v>0</v>
      </c>
      <c r="J4563" s="128">
        <v>350</v>
      </c>
      <c r="K4563" s="129">
        <f t="shared" si="71"/>
        <v>350</v>
      </c>
      <c r="L4563" s="130" t="s">
        <v>1420</v>
      </c>
    </row>
    <row r="4564" spans="1:12" ht="33.75">
      <c r="A4564" s="263">
        <v>10</v>
      </c>
      <c r="B4564" s="125" t="str">
        <f>+VLOOKUP(A4564,'[1]LISTA FILTRADO'!$A$2:$B$620,2,FALSE)</f>
        <v>Ministerio De Relaciones Exteriores</v>
      </c>
      <c r="C4564" s="126">
        <v>42913</v>
      </c>
      <c r="D4564" s="126" t="s">
        <v>9899</v>
      </c>
      <c r="E4564" s="127" t="s">
        <v>3</v>
      </c>
      <c r="F4564" s="127">
        <v>1513556</v>
      </c>
      <c r="G4564" s="127"/>
      <c r="H4564" s="335" t="s">
        <v>9900</v>
      </c>
      <c r="I4564" s="128">
        <v>0</v>
      </c>
      <c r="J4564" s="128">
        <v>35.840000000000003</v>
      </c>
      <c r="K4564" s="129">
        <f t="shared" si="71"/>
        <v>35.840000000000003</v>
      </c>
      <c r="L4564" s="130" t="s">
        <v>1420</v>
      </c>
    </row>
    <row r="4565" spans="1:12" ht="33.75">
      <c r="A4565" s="263" t="s">
        <v>626</v>
      </c>
      <c r="B4565" s="125" t="str">
        <f>+VLOOKUP(A4565,'[1]LISTA FILTRADO'!$A$2:$B$620,2,FALSE)</f>
        <v>Dirección General De Programación Y Operaciones Del Tesoro</v>
      </c>
      <c r="C4565" s="126">
        <v>42913</v>
      </c>
      <c r="D4565" s="126" t="s">
        <v>9901</v>
      </c>
      <c r="E4565" s="127" t="s">
        <v>3</v>
      </c>
      <c r="F4565" s="127">
        <v>1513558</v>
      </c>
      <c r="G4565" s="127"/>
      <c r="H4565" s="335" t="s">
        <v>9902</v>
      </c>
      <c r="I4565" s="128">
        <v>0</v>
      </c>
      <c r="J4565" s="128">
        <v>420</v>
      </c>
      <c r="K4565" s="129">
        <f t="shared" si="71"/>
        <v>420</v>
      </c>
      <c r="L4565" s="130" t="s">
        <v>1420</v>
      </c>
    </row>
    <row r="4566" spans="1:12" ht="33.75">
      <c r="A4566" s="263">
        <v>30</v>
      </c>
      <c r="B4566" s="125" t="str">
        <f>+VLOOKUP(A4566,'[1]LISTA FILTRADO'!$A$2:$B$620,2,FALSE)</f>
        <v>Ministerio De Justicia</v>
      </c>
      <c r="C4566" s="126">
        <v>42913</v>
      </c>
      <c r="D4566" s="126" t="s">
        <v>9903</v>
      </c>
      <c r="E4566" s="127" t="s">
        <v>3</v>
      </c>
      <c r="F4566" s="127">
        <v>1513574</v>
      </c>
      <c r="G4566" s="127"/>
      <c r="H4566" s="335" t="s">
        <v>9904</v>
      </c>
      <c r="I4566" s="128">
        <v>0</v>
      </c>
      <c r="J4566" s="128">
        <v>774.4</v>
      </c>
      <c r="K4566" s="129">
        <f t="shared" si="71"/>
        <v>774.4</v>
      </c>
      <c r="L4566" s="130" t="s">
        <v>1420</v>
      </c>
    </row>
    <row r="4567" spans="1:12" ht="33.75">
      <c r="A4567" s="263">
        <v>20</v>
      </c>
      <c r="B4567" s="125" t="str">
        <f>+VLOOKUP(A4567,'[1]LISTA FILTRADO'!$A$2:$B$620,2,FALSE)</f>
        <v>Ministerio De Defensa</v>
      </c>
      <c r="C4567" s="126">
        <v>42913</v>
      </c>
      <c r="D4567" s="126" t="s">
        <v>9905</v>
      </c>
      <c r="E4567" s="127" t="s">
        <v>3</v>
      </c>
      <c r="F4567" s="127">
        <v>1513583</v>
      </c>
      <c r="G4567" s="127"/>
      <c r="H4567" s="335" t="s">
        <v>9906</v>
      </c>
      <c r="I4567" s="128">
        <v>0</v>
      </c>
      <c r="J4567" s="128">
        <v>1999</v>
      </c>
      <c r="K4567" s="129">
        <f t="shared" si="71"/>
        <v>1999</v>
      </c>
      <c r="L4567" s="130" t="s">
        <v>1420</v>
      </c>
    </row>
    <row r="4568" spans="1:12" ht="33.75">
      <c r="A4568" s="263">
        <v>20</v>
      </c>
      <c r="B4568" s="125" t="str">
        <f>+VLOOKUP(A4568,'[1]LISTA FILTRADO'!$A$2:$B$620,2,FALSE)</f>
        <v>Ministerio De Defensa</v>
      </c>
      <c r="C4568" s="126">
        <v>42913</v>
      </c>
      <c r="D4568" s="126" t="s">
        <v>9907</v>
      </c>
      <c r="E4568" s="127" t="s">
        <v>3</v>
      </c>
      <c r="F4568" s="127">
        <v>1513585</v>
      </c>
      <c r="G4568" s="127"/>
      <c r="H4568" s="335" t="s">
        <v>9908</v>
      </c>
      <c r="I4568" s="128">
        <v>0</v>
      </c>
      <c r="J4568" s="128">
        <v>108</v>
      </c>
      <c r="K4568" s="129">
        <f t="shared" si="71"/>
        <v>108</v>
      </c>
      <c r="L4568" s="130" t="s">
        <v>1420</v>
      </c>
    </row>
    <row r="4569" spans="1:12" ht="22.5">
      <c r="A4569" s="263">
        <v>203</v>
      </c>
      <c r="B4569" s="125" t="str">
        <f>+VLOOKUP(A4569,'[1]LISTA FILTRADO'!$A$2:$B$620,2,FALSE)</f>
        <v>Autoridad De Supervisión Del Sistema Financiero</v>
      </c>
      <c r="C4569" s="126">
        <v>42913</v>
      </c>
      <c r="D4569" s="126" t="s">
        <v>9909</v>
      </c>
      <c r="E4569" s="127" t="s">
        <v>3</v>
      </c>
      <c r="F4569" s="127">
        <v>1513615</v>
      </c>
      <c r="G4569" s="127"/>
      <c r="H4569" s="335" t="s">
        <v>9910</v>
      </c>
      <c r="I4569" s="128">
        <v>0</v>
      </c>
      <c r="J4569" s="128">
        <v>15</v>
      </c>
      <c r="K4569" s="129">
        <f t="shared" si="71"/>
        <v>15</v>
      </c>
      <c r="L4569" s="130" t="s">
        <v>1420</v>
      </c>
    </row>
    <row r="4570" spans="1:12" ht="22.5">
      <c r="A4570" s="263">
        <v>203</v>
      </c>
      <c r="B4570" s="125" t="str">
        <f>+VLOOKUP(A4570,'[1]LISTA FILTRADO'!$A$2:$B$620,2,FALSE)</f>
        <v>Autoridad De Supervisión Del Sistema Financiero</v>
      </c>
      <c r="C4570" s="126">
        <v>42913</v>
      </c>
      <c r="D4570" s="126" t="s">
        <v>9911</v>
      </c>
      <c r="E4570" s="127" t="s">
        <v>3</v>
      </c>
      <c r="F4570" s="127">
        <v>1513616</v>
      </c>
      <c r="G4570" s="127"/>
      <c r="H4570" s="335" t="s">
        <v>9912</v>
      </c>
      <c r="I4570" s="128">
        <v>0</v>
      </c>
      <c r="J4570" s="128">
        <v>15</v>
      </c>
      <c r="K4570" s="129">
        <f t="shared" si="71"/>
        <v>15</v>
      </c>
      <c r="L4570" s="130" t="s">
        <v>1420</v>
      </c>
    </row>
    <row r="4571" spans="1:12" ht="33.75">
      <c r="A4571" s="263">
        <v>225</v>
      </c>
      <c r="B4571" s="125" t="str">
        <f>+VLOOKUP(A4571,'[1]LISTA FILTRADO'!$A$2:$B$620,2,FALSE)</f>
        <v>Serv. Nal. Para La Sostenibilidad En Saneamiento Básico</v>
      </c>
      <c r="C4571" s="126">
        <v>42913</v>
      </c>
      <c r="D4571" s="126" t="s">
        <v>9913</v>
      </c>
      <c r="E4571" s="127" t="s">
        <v>3</v>
      </c>
      <c r="F4571" s="127">
        <v>1513617</v>
      </c>
      <c r="G4571" s="127"/>
      <c r="H4571" s="335" t="s">
        <v>9914</v>
      </c>
      <c r="I4571" s="128">
        <v>0</v>
      </c>
      <c r="J4571" s="128">
        <v>159.87</v>
      </c>
      <c r="K4571" s="129">
        <f t="shared" si="71"/>
        <v>159.87</v>
      </c>
      <c r="L4571" s="130" t="s">
        <v>1420</v>
      </c>
    </row>
    <row r="4572" spans="1:12" ht="22.5">
      <c r="A4572" s="263">
        <v>46</v>
      </c>
      <c r="B4572" s="125" t="str">
        <f>+VLOOKUP(A4572,'[1]LISTA FILTRADO'!$A$2:$B$620,2,FALSE)</f>
        <v>Ministerio De Salud</v>
      </c>
      <c r="C4572" s="126">
        <v>42913</v>
      </c>
      <c r="D4572" s="126" t="s">
        <v>9915</v>
      </c>
      <c r="E4572" s="127" t="s">
        <v>3</v>
      </c>
      <c r="F4572" s="127">
        <v>1513624</v>
      </c>
      <c r="G4572" s="127"/>
      <c r="H4572" s="335" t="s">
        <v>9916</v>
      </c>
      <c r="I4572" s="128">
        <v>0</v>
      </c>
      <c r="J4572" s="128">
        <v>376</v>
      </c>
      <c r="K4572" s="129">
        <f t="shared" si="71"/>
        <v>376</v>
      </c>
      <c r="L4572" s="130" t="s">
        <v>1420</v>
      </c>
    </row>
    <row r="4573" spans="1:12" ht="22.5">
      <c r="A4573" s="263">
        <v>20</v>
      </c>
      <c r="B4573" s="125" t="str">
        <f>+VLOOKUP(A4573,'[1]LISTA FILTRADO'!$A$2:$B$620,2,FALSE)</f>
        <v>Ministerio De Defensa</v>
      </c>
      <c r="C4573" s="126">
        <v>42913</v>
      </c>
      <c r="D4573" s="126" t="s">
        <v>9917</v>
      </c>
      <c r="E4573" s="127" t="s">
        <v>3</v>
      </c>
      <c r="F4573" s="127">
        <v>1513626</v>
      </c>
      <c r="G4573" s="127"/>
      <c r="H4573" s="335" t="s">
        <v>7063</v>
      </c>
      <c r="I4573" s="128">
        <v>0</v>
      </c>
      <c r="J4573" s="128">
        <v>302.44</v>
      </c>
      <c r="K4573" s="129">
        <f t="shared" si="71"/>
        <v>302.44</v>
      </c>
      <c r="L4573" s="130" t="s">
        <v>1420</v>
      </c>
    </row>
    <row r="4574" spans="1:12" ht="22.5">
      <c r="A4574" s="263">
        <v>20</v>
      </c>
      <c r="B4574" s="125" t="str">
        <f>+VLOOKUP(A4574,'[1]LISTA FILTRADO'!$A$2:$B$620,2,FALSE)</f>
        <v>Ministerio De Defensa</v>
      </c>
      <c r="C4574" s="126">
        <v>42913</v>
      </c>
      <c r="D4574" s="126" t="s">
        <v>9918</v>
      </c>
      <c r="E4574" s="127" t="s">
        <v>3</v>
      </c>
      <c r="F4574" s="127">
        <v>1513636</v>
      </c>
      <c r="G4574" s="127"/>
      <c r="H4574" s="335" t="s">
        <v>9919</v>
      </c>
      <c r="I4574" s="128">
        <v>0</v>
      </c>
      <c r="J4574" s="128">
        <v>29</v>
      </c>
      <c r="K4574" s="129">
        <f t="shared" si="71"/>
        <v>29</v>
      </c>
      <c r="L4574" s="130" t="s">
        <v>1420</v>
      </c>
    </row>
    <row r="4575" spans="1:12" ht="22.5">
      <c r="A4575" s="263">
        <v>20</v>
      </c>
      <c r="B4575" s="125" t="str">
        <f>+VLOOKUP(A4575,'[1]LISTA FILTRADO'!$A$2:$B$620,2,FALSE)</f>
        <v>Ministerio De Defensa</v>
      </c>
      <c r="C4575" s="126">
        <v>42913</v>
      </c>
      <c r="D4575" s="126" t="s">
        <v>9920</v>
      </c>
      <c r="E4575" s="127" t="s">
        <v>3</v>
      </c>
      <c r="F4575" s="127">
        <v>1513639</v>
      </c>
      <c r="G4575" s="127"/>
      <c r="H4575" s="335" t="s">
        <v>9921</v>
      </c>
      <c r="I4575" s="128">
        <v>0</v>
      </c>
      <c r="J4575" s="128">
        <v>89.92</v>
      </c>
      <c r="K4575" s="129">
        <f t="shared" si="71"/>
        <v>89.92</v>
      </c>
      <c r="L4575" s="130" t="s">
        <v>1420</v>
      </c>
    </row>
    <row r="4576" spans="1:12" ht="22.5">
      <c r="A4576" s="263">
        <v>234</v>
      </c>
      <c r="B4576" s="125" t="str">
        <f>+VLOOKUP(A4576,'[1]LISTA FILTRADO'!$A$2:$B$620,2,FALSE)</f>
        <v>Servicio Geológico Minero</v>
      </c>
      <c r="C4576" s="126">
        <v>42913</v>
      </c>
      <c r="D4576" s="126" t="s">
        <v>9922</v>
      </c>
      <c r="E4576" s="127" t="s">
        <v>3</v>
      </c>
      <c r="F4576" s="127">
        <v>1513659</v>
      </c>
      <c r="G4576" s="127"/>
      <c r="H4576" s="335" t="s">
        <v>9923</v>
      </c>
      <c r="I4576" s="128">
        <v>0</v>
      </c>
      <c r="J4576" s="128">
        <v>44</v>
      </c>
      <c r="K4576" s="129">
        <f t="shared" si="71"/>
        <v>44</v>
      </c>
      <c r="L4576" s="130" t="s">
        <v>1420</v>
      </c>
    </row>
    <row r="4577" spans="1:12" ht="45">
      <c r="A4577" s="263">
        <v>310</v>
      </c>
      <c r="B4577" s="125" t="str">
        <f>+VLOOKUP(A4577,'[1]LISTA FILTRADO'!$A$2:$B$620,2,FALSE)</f>
        <v>Autoridad De Regulación Y Fiscalización De Telecomunicaciones Y Transportes</v>
      </c>
      <c r="C4577" s="126">
        <v>42913</v>
      </c>
      <c r="D4577" s="126" t="s">
        <v>9924</v>
      </c>
      <c r="E4577" s="127" t="s">
        <v>3</v>
      </c>
      <c r="F4577" s="127">
        <v>1513669</v>
      </c>
      <c r="G4577" s="127"/>
      <c r="H4577" s="335" t="s">
        <v>9925</v>
      </c>
      <c r="I4577" s="128">
        <v>0</v>
      </c>
      <c r="J4577" s="128">
        <v>70</v>
      </c>
      <c r="K4577" s="129">
        <f t="shared" si="71"/>
        <v>70</v>
      </c>
      <c r="L4577" s="130" t="s">
        <v>1420</v>
      </c>
    </row>
    <row r="4578" spans="1:12" ht="22.5">
      <c r="A4578" s="263">
        <v>287</v>
      </c>
      <c r="B4578" s="125" t="str">
        <f>+VLOOKUP(A4578,'[1]LISTA FILTRADO'!$A$2:$B$620,2,FALSE)</f>
        <v>Fondo Nacional De Inversión Productiva Y Social</v>
      </c>
      <c r="C4578" s="126">
        <v>42913</v>
      </c>
      <c r="D4578" s="126" t="s">
        <v>9926</v>
      </c>
      <c r="E4578" s="127" t="s">
        <v>3</v>
      </c>
      <c r="F4578" s="127">
        <v>1513677</v>
      </c>
      <c r="G4578" s="127"/>
      <c r="H4578" s="335" t="s">
        <v>9927</v>
      </c>
      <c r="I4578" s="128">
        <v>0</v>
      </c>
      <c r="J4578" s="128">
        <v>1805</v>
      </c>
      <c r="K4578" s="129">
        <f t="shared" si="71"/>
        <v>1805</v>
      </c>
      <c r="L4578" s="130" t="s">
        <v>1420</v>
      </c>
    </row>
    <row r="4579" spans="1:12" ht="33.75">
      <c r="A4579" s="263" t="s">
        <v>626</v>
      </c>
      <c r="B4579" s="125" t="str">
        <f>+VLOOKUP(A4579,'[1]LISTA FILTRADO'!$A$2:$B$620,2,FALSE)</f>
        <v>Dirección General De Programación Y Operaciones Del Tesoro</v>
      </c>
      <c r="C4579" s="126">
        <v>42913</v>
      </c>
      <c r="D4579" s="126" t="s">
        <v>9928</v>
      </c>
      <c r="E4579" s="127" t="s">
        <v>3</v>
      </c>
      <c r="F4579" s="127">
        <v>1513681</v>
      </c>
      <c r="G4579" s="127"/>
      <c r="H4579" s="335" t="s">
        <v>9929</v>
      </c>
      <c r="I4579" s="128">
        <v>0</v>
      </c>
      <c r="J4579" s="128">
        <v>497.82</v>
      </c>
      <c r="K4579" s="129">
        <f t="shared" si="71"/>
        <v>497.82</v>
      </c>
      <c r="L4579" s="130" t="s">
        <v>1420</v>
      </c>
    </row>
    <row r="4580" spans="1:12" ht="22.5">
      <c r="A4580" s="263">
        <v>70</v>
      </c>
      <c r="B4580" s="125" t="str">
        <f>+VLOOKUP(A4580,'[1]LISTA FILTRADO'!$A$2:$B$620,2,FALSE)</f>
        <v>Ministerio De Trabajo, Empleo Y Previsión Social</v>
      </c>
      <c r="C4580" s="126">
        <v>42913</v>
      </c>
      <c r="D4580" s="126" t="s">
        <v>9930</v>
      </c>
      <c r="E4580" s="127" t="s">
        <v>3</v>
      </c>
      <c r="F4580" s="127">
        <v>1513684</v>
      </c>
      <c r="G4580" s="127"/>
      <c r="H4580" s="335" t="s">
        <v>9931</v>
      </c>
      <c r="I4580" s="128">
        <v>0</v>
      </c>
      <c r="J4580" s="128">
        <v>18</v>
      </c>
      <c r="K4580" s="129">
        <f t="shared" si="71"/>
        <v>18</v>
      </c>
      <c r="L4580" s="130" t="s">
        <v>1420</v>
      </c>
    </row>
    <row r="4581" spans="1:12" ht="22.5">
      <c r="A4581" s="263">
        <v>526</v>
      </c>
      <c r="B4581" s="125" t="str">
        <f>+VLOOKUP(A4581,'[1]LISTA FILTRADO'!$A$2:$B$620,2,FALSE)</f>
        <v>Bolivia Tv</v>
      </c>
      <c r="C4581" s="126">
        <v>42913</v>
      </c>
      <c r="D4581" s="126" t="s">
        <v>9932</v>
      </c>
      <c r="E4581" s="127" t="s">
        <v>3</v>
      </c>
      <c r="F4581" s="127">
        <v>1513688</v>
      </c>
      <c r="G4581" s="127"/>
      <c r="H4581" s="335" t="s">
        <v>9933</v>
      </c>
      <c r="I4581" s="128">
        <v>0</v>
      </c>
      <c r="J4581" s="128">
        <v>200</v>
      </c>
      <c r="K4581" s="129">
        <f t="shared" si="71"/>
        <v>200</v>
      </c>
      <c r="L4581" s="130" t="s">
        <v>1420</v>
      </c>
    </row>
    <row r="4582" spans="1:12" ht="33.75">
      <c r="A4582" s="263" t="s">
        <v>626</v>
      </c>
      <c r="B4582" s="125" t="str">
        <f>+VLOOKUP(A4582,'[1]LISTA FILTRADO'!$A$2:$B$620,2,FALSE)</f>
        <v>Dirección General De Programación Y Operaciones Del Tesoro</v>
      </c>
      <c r="C4582" s="126">
        <v>42913</v>
      </c>
      <c r="D4582" s="126" t="s">
        <v>9934</v>
      </c>
      <c r="E4582" s="127" t="s">
        <v>3</v>
      </c>
      <c r="F4582" s="127">
        <v>1513717</v>
      </c>
      <c r="G4582" s="127"/>
      <c r="H4582" s="335" t="s">
        <v>9935</v>
      </c>
      <c r="I4582" s="128">
        <v>0</v>
      </c>
      <c r="J4582" s="128">
        <v>57239</v>
      </c>
      <c r="K4582" s="129">
        <f t="shared" si="71"/>
        <v>57239</v>
      </c>
      <c r="L4582" s="130" t="s">
        <v>1420</v>
      </c>
    </row>
    <row r="4583" spans="1:12" ht="22.5">
      <c r="A4583" s="263">
        <v>526</v>
      </c>
      <c r="B4583" s="125" t="str">
        <f>+VLOOKUP(A4583,'[1]LISTA FILTRADO'!$A$2:$B$620,2,FALSE)</f>
        <v>Bolivia Tv</v>
      </c>
      <c r="C4583" s="126">
        <v>42913</v>
      </c>
      <c r="D4583" s="126" t="s">
        <v>9936</v>
      </c>
      <c r="E4583" s="127" t="s">
        <v>3</v>
      </c>
      <c r="F4583" s="127">
        <v>1513741</v>
      </c>
      <c r="G4583" s="127"/>
      <c r="H4583" s="335" t="s">
        <v>9937</v>
      </c>
      <c r="I4583" s="128">
        <v>0</v>
      </c>
      <c r="J4583" s="128">
        <v>257.04000000000002</v>
      </c>
      <c r="K4583" s="129">
        <f t="shared" si="71"/>
        <v>257.04000000000002</v>
      </c>
      <c r="L4583" s="130" t="s">
        <v>1420</v>
      </c>
    </row>
    <row r="4584" spans="1:12" ht="33.75">
      <c r="A4584" s="263" t="s">
        <v>626</v>
      </c>
      <c r="B4584" s="125" t="str">
        <f>+VLOOKUP(A4584,'[1]LISTA FILTRADO'!$A$2:$B$620,2,FALSE)</f>
        <v>Dirección General De Programación Y Operaciones Del Tesoro</v>
      </c>
      <c r="C4584" s="126">
        <v>42914</v>
      </c>
      <c r="D4584" s="126" t="s">
        <v>9938</v>
      </c>
      <c r="E4584" s="127" t="s">
        <v>3</v>
      </c>
      <c r="F4584" s="127">
        <v>1513962</v>
      </c>
      <c r="G4584" s="127"/>
      <c r="H4584" s="335" t="s">
        <v>9939</v>
      </c>
      <c r="I4584" s="128">
        <v>0</v>
      </c>
      <c r="J4584" s="128">
        <v>5845.87</v>
      </c>
      <c r="K4584" s="129">
        <f t="shared" si="71"/>
        <v>5845.87</v>
      </c>
      <c r="L4584" s="130" t="s">
        <v>1420</v>
      </c>
    </row>
    <row r="4585" spans="1:12" ht="33.75">
      <c r="A4585" s="263" t="s">
        <v>626</v>
      </c>
      <c r="B4585" s="125" t="str">
        <f>+VLOOKUP(A4585,'[1]LISTA FILTRADO'!$A$2:$B$620,2,FALSE)</f>
        <v>Dirección General De Programación Y Operaciones Del Tesoro</v>
      </c>
      <c r="C4585" s="126">
        <v>42914</v>
      </c>
      <c r="D4585" s="126" t="s">
        <v>9940</v>
      </c>
      <c r="E4585" s="127" t="s">
        <v>3</v>
      </c>
      <c r="F4585" s="127">
        <v>1513965</v>
      </c>
      <c r="G4585" s="127"/>
      <c r="H4585" s="335" t="s">
        <v>9941</v>
      </c>
      <c r="I4585" s="128">
        <v>0</v>
      </c>
      <c r="J4585" s="128">
        <v>19999.8</v>
      </c>
      <c r="K4585" s="129">
        <f t="shared" si="71"/>
        <v>19999.8</v>
      </c>
      <c r="L4585" s="130" t="s">
        <v>1420</v>
      </c>
    </row>
    <row r="4586" spans="1:12" ht="22.5">
      <c r="A4586" s="263">
        <v>15</v>
      </c>
      <c r="B4586" s="125" t="str">
        <f>+VLOOKUP(A4586,'[1]LISTA FILTRADO'!$A$2:$B$620,2,FALSE)</f>
        <v>Ministerio De Gobierno</v>
      </c>
      <c r="C4586" s="126">
        <v>42914</v>
      </c>
      <c r="D4586" s="126" t="s">
        <v>9942</v>
      </c>
      <c r="E4586" s="127" t="s">
        <v>3</v>
      </c>
      <c r="F4586" s="127">
        <v>1513989</v>
      </c>
      <c r="G4586" s="127"/>
      <c r="H4586" s="335" t="s">
        <v>9943</v>
      </c>
      <c r="I4586" s="128">
        <v>0</v>
      </c>
      <c r="J4586" s="128">
        <v>2000</v>
      </c>
      <c r="K4586" s="129">
        <f t="shared" si="71"/>
        <v>2000</v>
      </c>
      <c r="L4586" s="130" t="s">
        <v>1420</v>
      </c>
    </row>
    <row r="4587" spans="1:12" ht="22.5">
      <c r="A4587" s="263">
        <v>87</v>
      </c>
      <c r="B4587" s="125" t="str">
        <f>+VLOOKUP(A4587,'[1]LISTA FILTRADO'!$A$2:$B$620,2,FALSE)</f>
        <v>Ministerio De Comunicación</v>
      </c>
      <c r="C4587" s="126">
        <v>42914</v>
      </c>
      <c r="D4587" s="126" t="s">
        <v>9944</v>
      </c>
      <c r="E4587" s="127" t="s">
        <v>3</v>
      </c>
      <c r="F4587" s="127">
        <v>1513998</v>
      </c>
      <c r="G4587" s="127"/>
      <c r="H4587" s="335" t="s">
        <v>9945</v>
      </c>
      <c r="I4587" s="128">
        <v>0</v>
      </c>
      <c r="J4587" s="128">
        <v>7292.34</v>
      </c>
      <c r="K4587" s="129">
        <f t="shared" si="71"/>
        <v>7292.34</v>
      </c>
      <c r="L4587" s="130" t="s">
        <v>1420</v>
      </c>
    </row>
    <row r="4588" spans="1:12" ht="33.75">
      <c r="A4588" s="263">
        <v>25</v>
      </c>
      <c r="B4588" s="125" t="str">
        <f>+VLOOKUP(A4588,'[1]LISTA FILTRADO'!$A$2:$B$620,2,FALSE)</f>
        <v>Ministerio De La Presidencia</v>
      </c>
      <c r="C4588" s="126">
        <v>42914</v>
      </c>
      <c r="D4588" s="126" t="s">
        <v>9946</v>
      </c>
      <c r="E4588" s="127" t="s">
        <v>3</v>
      </c>
      <c r="F4588" s="127">
        <v>1514001</v>
      </c>
      <c r="G4588" s="127"/>
      <c r="H4588" s="335" t="s">
        <v>9947</v>
      </c>
      <c r="I4588" s="128">
        <v>0</v>
      </c>
      <c r="J4588" s="128">
        <v>2090.4</v>
      </c>
      <c r="K4588" s="129">
        <f t="shared" si="71"/>
        <v>2090.4</v>
      </c>
      <c r="L4588" s="130" t="s">
        <v>1420</v>
      </c>
    </row>
    <row r="4589" spans="1:12" ht="33.75">
      <c r="A4589" s="263">
        <v>70</v>
      </c>
      <c r="B4589" s="125" t="str">
        <f>+VLOOKUP(A4589,'[1]LISTA FILTRADO'!$A$2:$B$620,2,FALSE)</f>
        <v>Ministerio De Trabajo, Empleo Y Previsión Social</v>
      </c>
      <c r="C4589" s="126">
        <v>42914</v>
      </c>
      <c r="D4589" s="126" t="s">
        <v>9948</v>
      </c>
      <c r="E4589" s="127" t="s">
        <v>3</v>
      </c>
      <c r="F4589" s="127">
        <v>1514027</v>
      </c>
      <c r="G4589" s="127"/>
      <c r="H4589" s="335" t="s">
        <v>9949</v>
      </c>
      <c r="I4589" s="128">
        <v>0</v>
      </c>
      <c r="J4589" s="128">
        <v>200</v>
      </c>
      <c r="K4589" s="129">
        <f t="shared" si="71"/>
        <v>200</v>
      </c>
      <c r="L4589" s="130" t="s">
        <v>1420</v>
      </c>
    </row>
    <row r="4590" spans="1:12" ht="33.75">
      <c r="A4590" s="263">
        <v>70</v>
      </c>
      <c r="B4590" s="125" t="str">
        <f>+VLOOKUP(A4590,'[1]LISTA FILTRADO'!$A$2:$B$620,2,FALSE)</f>
        <v>Ministerio De Trabajo, Empleo Y Previsión Social</v>
      </c>
      <c r="C4590" s="126">
        <v>42914</v>
      </c>
      <c r="D4590" s="126" t="s">
        <v>9950</v>
      </c>
      <c r="E4590" s="127" t="s">
        <v>3</v>
      </c>
      <c r="F4590" s="127">
        <v>1514028</v>
      </c>
      <c r="G4590" s="127"/>
      <c r="H4590" s="335" t="s">
        <v>9951</v>
      </c>
      <c r="I4590" s="128">
        <v>0</v>
      </c>
      <c r="J4590" s="219">
        <v>274.25</v>
      </c>
      <c r="K4590" s="129">
        <f t="shared" si="71"/>
        <v>274.25</v>
      </c>
      <c r="L4590" s="130" t="s">
        <v>4099</v>
      </c>
    </row>
    <row r="4591" spans="1:12" ht="33.75">
      <c r="A4591" s="263" t="s">
        <v>626</v>
      </c>
      <c r="B4591" s="125" t="str">
        <f>+VLOOKUP(A4591,'[1]LISTA FILTRADO'!$A$2:$B$620,2,FALSE)</f>
        <v>Dirección General De Programación Y Operaciones Del Tesoro</v>
      </c>
      <c r="C4591" s="126">
        <v>42914</v>
      </c>
      <c r="D4591" s="126" t="s">
        <v>9952</v>
      </c>
      <c r="E4591" s="127" t="s">
        <v>3</v>
      </c>
      <c r="F4591" s="127">
        <v>1513910</v>
      </c>
      <c r="G4591" s="127"/>
      <c r="H4591" s="335" t="s">
        <v>9953</v>
      </c>
      <c r="I4591" s="128">
        <v>0</v>
      </c>
      <c r="J4591" s="128">
        <v>979.98</v>
      </c>
      <c r="K4591" s="129">
        <f t="shared" si="71"/>
        <v>979.98</v>
      </c>
      <c r="L4591" s="130" t="s">
        <v>1420</v>
      </c>
    </row>
    <row r="4592" spans="1:12" ht="22.5">
      <c r="A4592" s="263">
        <v>526</v>
      </c>
      <c r="B4592" s="125" t="str">
        <f>+VLOOKUP(A4592,'[1]LISTA FILTRADO'!$A$2:$B$620,2,FALSE)</f>
        <v>Bolivia Tv</v>
      </c>
      <c r="C4592" s="126">
        <v>42914</v>
      </c>
      <c r="D4592" s="126" t="s">
        <v>9954</v>
      </c>
      <c r="E4592" s="127" t="s">
        <v>3</v>
      </c>
      <c r="F4592" s="127">
        <v>1513921</v>
      </c>
      <c r="G4592" s="127"/>
      <c r="H4592" s="335" t="s">
        <v>9955</v>
      </c>
      <c r="I4592" s="128">
        <v>0</v>
      </c>
      <c r="J4592" s="128">
        <v>30</v>
      </c>
      <c r="K4592" s="129">
        <f t="shared" si="71"/>
        <v>30</v>
      </c>
      <c r="L4592" s="130" t="s">
        <v>1420</v>
      </c>
    </row>
    <row r="4593" spans="1:12" ht="22.5">
      <c r="A4593" s="263">
        <v>526</v>
      </c>
      <c r="B4593" s="125" t="str">
        <f>+VLOOKUP(A4593,'[1]LISTA FILTRADO'!$A$2:$B$620,2,FALSE)</f>
        <v>Bolivia Tv</v>
      </c>
      <c r="C4593" s="126">
        <v>42914</v>
      </c>
      <c r="D4593" s="126" t="s">
        <v>9956</v>
      </c>
      <c r="E4593" s="127" t="s">
        <v>3</v>
      </c>
      <c r="F4593" s="127">
        <v>1513922</v>
      </c>
      <c r="G4593" s="127"/>
      <c r="H4593" s="335" t="s">
        <v>9955</v>
      </c>
      <c r="I4593" s="128">
        <v>0</v>
      </c>
      <c r="J4593" s="128">
        <v>250</v>
      </c>
      <c r="K4593" s="129">
        <f t="shared" si="71"/>
        <v>250</v>
      </c>
      <c r="L4593" s="130" t="s">
        <v>1420</v>
      </c>
    </row>
    <row r="4594" spans="1:12" ht="22.5">
      <c r="A4594" s="263">
        <v>20</v>
      </c>
      <c r="B4594" s="125" t="str">
        <f>+VLOOKUP(A4594,'[1]LISTA FILTRADO'!$A$2:$B$620,2,FALSE)</f>
        <v>Ministerio De Defensa</v>
      </c>
      <c r="C4594" s="126">
        <v>42914</v>
      </c>
      <c r="D4594" s="126" t="s">
        <v>9957</v>
      </c>
      <c r="E4594" s="127" t="s">
        <v>3</v>
      </c>
      <c r="F4594" s="127">
        <v>1513924</v>
      </c>
      <c r="G4594" s="127"/>
      <c r="H4594" s="335" t="s">
        <v>9958</v>
      </c>
      <c r="I4594" s="128">
        <v>0</v>
      </c>
      <c r="J4594" s="128">
        <v>7339</v>
      </c>
      <c r="K4594" s="129">
        <f t="shared" si="71"/>
        <v>7339</v>
      </c>
      <c r="L4594" s="130" t="s">
        <v>1420</v>
      </c>
    </row>
    <row r="4595" spans="1:12" ht="22.5">
      <c r="A4595" s="263">
        <v>526</v>
      </c>
      <c r="B4595" s="125" t="str">
        <f>+VLOOKUP(A4595,'[1]LISTA FILTRADO'!$A$2:$B$620,2,FALSE)</f>
        <v>Bolivia Tv</v>
      </c>
      <c r="C4595" s="126">
        <v>42914</v>
      </c>
      <c r="D4595" s="126" t="s">
        <v>9959</v>
      </c>
      <c r="E4595" s="127" t="s">
        <v>3</v>
      </c>
      <c r="F4595" s="127">
        <v>1513925</v>
      </c>
      <c r="G4595" s="127"/>
      <c r="H4595" s="335" t="s">
        <v>9960</v>
      </c>
      <c r="I4595" s="128">
        <v>0</v>
      </c>
      <c r="J4595" s="128">
        <v>30</v>
      </c>
      <c r="K4595" s="129">
        <f t="shared" si="71"/>
        <v>30</v>
      </c>
      <c r="L4595" s="130" t="s">
        <v>1420</v>
      </c>
    </row>
    <row r="4596" spans="1:12" ht="22.5">
      <c r="A4596" s="263">
        <v>526</v>
      </c>
      <c r="B4596" s="125" t="str">
        <f>+VLOOKUP(A4596,'[1]LISTA FILTRADO'!$A$2:$B$620,2,FALSE)</f>
        <v>Bolivia Tv</v>
      </c>
      <c r="C4596" s="126">
        <v>42914</v>
      </c>
      <c r="D4596" s="126" t="s">
        <v>9961</v>
      </c>
      <c r="E4596" s="127" t="s">
        <v>3</v>
      </c>
      <c r="F4596" s="127">
        <v>1513926</v>
      </c>
      <c r="G4596" s="127"/>
      <c r="H4596" s="335" t="s">
        <v>9962</v>
      </c>
      <c r="I4596" s="128">
        <v>0</v>
      </c>
      <c r="J4596" s="128">
        <v>30</v>
      </c>
      <c r="K4596" s="129">
        <f t="shared" si="71"/>
        <v>30</v>
      </c>
      <c r="L4596" s="130" t="s">
        <v>1420</v>
      </c>
    </row>
    <row r="4597" spans="1:12" ht="22.5">
      <c r="A4597" s="263">
        <v>526</v>
      </c>
      <c r="B4597" s="125" t="str">
        <f>+VLOOKUP(A4597,'[1]LISTA FILTRADO'!$A$2:$B$620,2,FALSE)</f>
        <v>Bolivia Tv</v>
      </c>
      <c r="C4597" s="126">
        <v>42914</v>
      </c>
      <c r="D4597" s="126" t="s">
        <v>9963</v>
      </c>
      <c r="E4597" s="127" t="s">
        <v>3</v>
      </c>
      <c r="F4597" s="127">
        <v>1513927</v>
      </c>
      <c r="G4597" s="127"/>
      <c r="H4597" s="335" t="s">
        <v>9960</v>
      </c>
      <c r="I4597" s="128">
        <v>0</v>
      </c>
      <c r="J4597" s="128">
        <v>200</v>
      </c>
      <c r="K4597" s="129">
        <f t="shared" si="71"/>
        <v>200</v>
      </c>
      <c r="L4597" s="130" t="s">
        <v>1420</v>
      </c>
    </row>
    <row r="4598" spans="1:12" ht="22.5">
      <c r="A4598" s="263">
        <v>526</v>
      </c>
      <c r="B4598" s="125" t="str">
        <f>+VLOOKUP(A4598,'[1]LISTA FILTRADO'!$A$2:$B$620,2,FALSE)</f>
        <v>Bolivia Tv</v>
      </c>
      <c r="C4598" s="126">
        <v>42914</v>
      </c>
      <c r="D4598" s="126" t="s">
        <v>9964</v>
      </c>
      <c r="E4598" s="127" t="s">
        <v>3</v>
      </c>
      <c r="F4598" s="127">
        <v>1513928</v>
      </c>
      <c r="G4598" s="127"/>
      <c r="H4598" s="335" t="s">
        <v>9962</v>
      </c>
      <c r="I4598" s="128">
        <v>0</v>
      </c>
      <c r="J4598" s="128">
        <v>250</v>
      </c>
      <c r="K4598" s="129">
        <f t="shared" si="71"/>
        <v>250</v>
      </c>
      <c r="L4598" s="130" t="s">
        <v>1420</v>
      </c>
    </row>
    <row r="4599" spans="1:12" ht="33.75">
      <c r="A4599" s="263" t="s">
        <v>626</v>
      </c>
      <c r="B4599" s="125" t="str">
        <f>+VLOOKUP(A4599,'[1]LISTA FILTRADO'!$A$2:$B$620,2,FALSE)</f>
        <v>Dirección General De Programación Y Operaciones Del Tesoro</v>
      </c>
      <c r="C4599" s="126">
        <v>42914</v>
      </c>
      <c r="D4599" s="126" t="s">
        <v>9965</v>
      </c>
      <c r="E4599" s="127" t="s">
        <v>3</v>
      </c>
      <c r="F4599" s="127">
        <v>1513953</v>
      </c>
      <c r="G4599" s="127"/>
      <c r="H4599" s="335" t="s">
        <v>9966</v>
      </c>
      <c r="I4599" s="128">
        <v>0</v>
      </c>
      <c r="J4599" s="128">
        <v>22000</v>
      </c>
      <c r="K4599" s="129">
        <f t="shared" si="71"/>
        <v>22000</v>
      </c>
      <c r="L4599" s="130" t="s">
        <v>1420</v>
      </c>
    </row>
    <row r="4600" spans="1:12" ht="33.75">
      <c r="A4600" s="263" t="s">
        <v>626</v>
      </c>
      <c r="B4600" s="125" t="str">
        <f>+VLOOKUP(A4600,'[1]LISTA FILTRADO'!$A$2:$B$620,2,FALSE)</f>
        <v>Dirección General De Programación Y Operaciones Del Tesoro</v>
      </c>
      <c r="C4600" s="126">
        <v>42914</v>
      </c>
      <c r="D4600" s="126" t="s">
        <v>9967</v>
      </c>
      <c r="E4600" s="127" t="s">
        <v>3</v>
      </c>
      <c r="F4600" s="127">
        <v>1513966</v>
      </c>
      <c r="G4600" s="127"/>
      <c r="H4600" s="335" t="s">
        <v>9968</v>
      </c>
      <c r="I4600" s="128">
        <v>0</v>
      </c>
      <c r="J4600" s="128">
        <v>1573.54</v>
      </c>
      <c r="K4600" s="129">
        <f t="shared" si="71"/>
        <v>1573.54</v>
      </c>
      <c r="L4600" s="130" t="s">
        <v>1420</v>
      </c>
    </row>
    <row r="4601" spans="1:12" ht="33.75">
      <c r="A4601" s="263">
        <v>582</v>
      </c>
      <c r="B4601" s="125" t="str">
        <f>+VLOOKUP(A4601,'[1]LISTA FILTRADO'!$A$2:$B$620,2,FALSE)</f>
        <v>Empresa Boliviana De Almendras Y Derivados</v>
      </c>
      <c r="C4601" s="126">
        <v>42914</v>
      </c>
      <c r="D4601" s="126" t="s">
        <v>9969</v>
      </c>
      <c r="E4601" s="127" t="s">
        <v>3</v>
      </c>
      <c r="F4601" s="127">
        <v>1513993</v>
      </c>
      <c r="G4601" s="127"/>
      <c r="H4601" s="335" t="s">
        <v>9970</v>
      </c>
      <c r="I4601" s="128">
        <v>0</v>
      </c>
      <c r="J4601" s="219">
        <v>0.06</v>
      </c>
      <c r="K4601" s="129">
        <f t="shared" si="71"/>
        <v>0.06</v>
      </c>
      <c r="L4601" s="130" t="s">
        <v>4099</v>
      </c>
    </row>
    <row r="4602" spans="1:12" ht="22.5">
      <c r="A4602" s="263">
        <v>20</v>
      </c>
      <c r="B4602" s="125" t="str">
        <f>+VLOOKUP(A4602,'[1]LISTA FILTRADO'!$A$2:$B$620,2,FALSE)</f>
        <v>Ministerio De Defensa</v>
      </c>
      <c r="C4602" s="126">
        <v>42914</v>
      </c>
      <c r="D4602" s="126" t="s">
        <v>9971</v>
      </c>
      <c r="E4602" s="127" t="s">
        <v>3</v>
      </c>
      <c r="F4602" s="127">
        <v>1514015</v>
      </c>
      <c r="G4602" s="127"/>
      <c r="H4602" s="335" t="s">
        <v>9972</v>
      </c>
      <c r="I4602" s="128">
        <v>0</v>
      </c>
      <c r="J4602" s="128">
        <v>50</v>
      </c>
      <c r="K4602" s="129">
        <f t="shared" si="71"/>
        <v>50</v>
      </c>
      <c r="L4602" s="130" t="s">
        <v>1420</v>
      </c>
    </row>
    <row r="4603" spans="1:12" ht="22.5">
      <c r="A4603" s="263">
        <v>20</v>
      </c>
      <c r="B4603" s="125" t="str">
        <f>+VLOOKUP(A4603,'[1]LISTA FILTRADO'!$A$2:$B$620,2,FALSE)</f>
        <v>Ministerio De Defensa</v>
      </c>
      <c r="C4603" s="126">
        <v>42914</v>
      </c>
      <c r="D4603" s="126" t="s">
        <v>9973</v>
      </c>
      <c r="E4603" s="127" t="s">
        <v>3</v>
      </c>
      <c r="F4603" s="127">
        <v>1514017</v>
      </c>
      <c r="G4603" s="127"/>
      <c r="H4603" s="335" t="s">
        <v>9974</v>
      </c>
      <c r="I4603" s="128">
        <v>0</v>
      </c>
      <c r="J4603" s="128">
        <v>100</v>
      </c>
      <c r="K4603" s="129">
        <f t="shared" si="71"/>
        <v>100</v>
      </c>
      <c r="L4603" s="130" t="s">
        <v>1420</v>
      </c>
    </row>
    <row r="4604" spans="1:12" ht="22.5">
      <c r="A4604" s="263">
        <v>20</v>
      </c>
      <c r="B4604" s="125" t="str">
        <f>+VLOOKUP(A4604,'[1]LISTA FILTRADO'!$A$2:$B$620,2,FALSE)</f>
        <v>Ministerio De Defensa</v>
      </c>
      <c r="C4604" s="126">
        <v>42914</v>
      </c>
      <c r="D4604" s="126" t="s">
        <v>9975</v>
      </c>
      <c r="E4604" s="127" t="s">
        <v>3</v>
      </c>
      <c r="F4604" s="127">
        <v>1514019</v>
      </c>
      <c r="G4604" s="127"/>
      <c r="H4604" s="335" t="s">
        <v>9976</v>
      </c>
      <c r="I4604" s="128">
        <v>0</v>
      </c>
      <c r="J4604" s="128">
        <v>100</v>
      </c>
      <c r="K4604" s="129">
        <f t="shared" si="71"/>
        <v>100</v>
      </c>
      <c r="L4604" s="130" t="s">
        <v>1420</v>
      </c>
    </row>
    <row r="4605" spans="1:12" ht="22.5">
      <c r="A4605" s="263">
        <v>20</v>
      </c>
      <c r="B4605" s="125" t="str">
        <f>+VLOOKUP(A4605,'[1]LISTA FILTRADO'!$A$2:$B$620,2,FALSE)</f>
        <v>Ministerio De Defensa</v>
      </c>
      <c r="C4605" s="126">
        <v>42914</v>
      </c>
      <c r="D4605" s="126" t="s">
        <v>9977</v>
      </c>
      <c r="E4605" s="127" t="s">
        <v>3</v>
      </c>
      <c r="F4605" s="127">
        <v>1514020</v>
      </c>
      <c r="G4605" s="127"/>
      <c r="H4605" s="335" t="s">
        <v>9978</v>
      </c>
      <c r="I4605" s="128">
        <v>0</v>
      </c>
      <c r="J4605" s="128">
        <v>0.5</v>
      </c>
      <c r="K4605" s="129">
        <f t="shared" si="71"/>
        <v>0.5</v>
      </c>
      <c r="L4605" s="130" t="s">
        <v>1420</v>
      </c>
    </row>
    <row r="4606" spans="1:12" ht="22.5">
      <c r="A4606" s="263">
        <v>20</v>
      </c>
      <c r="B4606" s="125" t="str">
        <f>+VLOOKUP(A4606,'[1]LISTA FILTRADO'!$A$2:$B$620,2,FALSE)</f>
        <v>Ministerio De Defensa</v>
      </c>
      <c r="C4606" s="126">
        <v>42914</v>
      </c>
      <c r="D4606" s="126" t="s">
        <v>9979</v>
      </c>
      <c r="E4606" s="127" t="s">
        <v>3</v>
      </c>
      <c r="F4606" s="127">
        <v>1514022</v>
      </c>
      <c r="G4606" s="127"/>
      <c r="H4606" s="335" t="s">
        <v>9980</v>
      </c>
      <c r="I4606" s="128">
        <v>0</v>
      </c>
      <c r="J4606" s="128">
        <v>10.64</v>
      </c>
      <c r="K4606" s="129">
        <f t="shared" si="71"/>
        <v>10.64</v>
      </c>
      <c r="L4606" s="130" t="s">
        <v>1420</v>
      </c>
    </row>
    <row r="4607" spans="1:12" ht="33.75">
      <c r="A4607" s="263">
        <v>344</v>
      </c>
      <c r="B4607" s="125" t="str">
        <f>+VLOOKUP(A4607,'[1]LISTA FILTRADO'!$A$2:$B$620,2,FALSE)</f>
        <v>Instituto Plurinacional De Estudio De Lenguas Y Culturas</v>
      </c>
      <c r="C4607" s="126">
        <v>42914</v>
      </c>
      <c r="D4607" s="126" t="s">
        <v>9981</v>
      </c>
      <c r="E4607" s="127" t="s">
        <v>3</v>
      </c>
      <c r="F4607" s="127">
        <v>1514030</v>
      </c>
      <c r="G4607" s="127"/>
      <c r="H4607" s="335" t="s">
        <v>9982</v>
      </c>
      <c r="I4607" s="128">
        <v>0</v>
      </c>
      <c r="J4607" s="128">
        <v>1363.78</v>
      </c>
      <c r="K4607" s="129">
        <f t="shared" si="71"/>
        <v>1363.78</v>
      </c>
      <c r="L4607" s="130" t="s">
        <v>1420</v>
      </c>
    </row>
    <row r="4608" spans="1:12" ht="22.5">
      <c r="A4608" s="263">
        <v>526</v>
      </c>
      <c r="B4608" s="125" t="str">
        <f>+VLOOKUP(A4608,'[1]LISTA FILTRADO'!$A$2:$B$620,2,FALSE)</f>
        <v>Bolivia Tv</v>
      </c>
      <c r="C4608" s="126">
        <v>42914</v>
      </c>
      <c r="D4608" s="126" t="s">
        <v>9983</v>
      </c>
      <c r="E4608" s="127" t="s">
        <v>3</v>
      </c>
      <c r="F4608" s="127">
        <v>1514035</v>
      </c>
      <c r="G4608" s="127"/>
      <c r="H4608" s="335" t="s">
        <v>9984</v>
      </c>
      <c r="I4608" s="128">
        <v>0</v>
      </c>
      <c r="J4608" s="128">
        <v>60</v>
      </c>
      <c r="K4608" s="129">
        <f t="shared" si="71"/>
        <v>60</v>
      </c>
      <c r="L4608" s="130" t="s">
        <v>1420</v>
      </c>
    </row>
    <row r="4609" spans="1:12" ht="22.5">
      <c r="A4609" s="263">
        <v>46</v>
      </c>
      <c r="B4609" s="125" t="str">
        <f>+VLOOKUP(A4609,'[1]LISTA FILTRADO'!$A$2:$B$620,2,FALSE)</f>
        <v>Ministerio De Salud</v>
      </c>
      <c r="C4609" s="126">
        <v>42914</v>
      </c>
      <c r="D4609" s="126" t="s">
        <v>9985</v>
      </c>
      <c r="E4609" s="127" t="s">
        <v>3</v>
      </c>
      <c r="F4609" s="127">
        <v>1514059</v>
      </c>
      <c r="G4609" s="127"/>
      <c r="H4609" s="335" t="s">
        <v>9986</v>
      </c>
      <c r="I4609" s="128">
        <v>0</v>
      </c>
      <c r="J4609" s="128">
        <v>8439</v>
      </c>
      <c r="K4609" s="129">
        <f t="shared" si="71"/>
        <v>8439</v>
      </c>
      <c r="L4609" s="130" t="s">
        <v>1420</v>
      </c>
    </row>
    <row r="4610" spans="1:12" ht="33.75">
      <c r="A4610" s="263" t="s">
        <v>626</v>
      </c>
      <c r="B4610" s="125" t="str">
        <f>+VLOOKUP(A4610,'[1]LISTA FILTRADO'!$A$2:$B$620,2,FALSE)</f>
        <v>Dirección General De Programación Y Operaciones Del Tesoro</v>
      </c>
      <c r="C4610" s="126">
        <v>42914</v>
      </c>
      <c r="D4610" s="126" t="s">
        <v>9987</v>
      </c>
      <c r="E4610" s="127" t="s">
        <v>3</v>
      </c>
      <c r="F4610" s="127">
        <v>1514060</v>
      </c>
      <c r="G4610" s="127"/>
      <c r="H4610" s="335" t="s">
        <v>9988</v>
      </c>
      <c r="I4610" s="128">
        <v>0</v>
      </c>
      <c r="J4610" s="128">
        <v>5</v>
      </c>
      <c r="K4610" s="129">
        <f t="shared" si="71"/>
        <v>5</v>
      </c>
      <c r="L4610" s="130" t="s">
        <v>1420</v>
      </c>
    </row>
    <row r="4611" spans="1:12" ht="22.5">
      <c r="A4611" s="263">
        <v>373</v>
      </c>
      <c r="B4611" s="125" t="str">
        <f>+VLOOKUP(A4611,'[1]LISTA FILTRADO'!$A$2:$B$620,2,FALSE)</f>
        <v>Fondo de Desarrollo Indigena</v>
      </c>
      <c r="C4611" s="126">
        <v>42914</v>
      </c>
      <c r="D4611" s="126" t="s">
        <v>9989</v>
      </c>
      <c r="E4611" s="127" t="s">
        <v>3</v>
      </c>
      <c r="F4611" s="127">
        <v>1514080</v>
      </c>
      <c r="G4611" s="127"/>
      <c r="H4611" s="335" t="s">
        <v>9990</v>
      </c>
      <c r="I4611" s="128">
        <v>0</v>
      </c>
      <c r="J4611" s="128">
        <v>23</v>
      </c>
      <c r="K4611" s="129">
        <f t="shared" si="71"/>
        <v>23</v>
      </c>
      <c r="L4611" s="130" t="s">
        <v>1420</v>
      </c>
    </row>
    <row r="4612" spans="1:12" ht="33.75">
      <c r="A4612" s="263">
        <v>292</v>
      </c>
      <c r="B4612" s="125" t="str">
        <f>+VLOOKUP(A4612,'[1]LISTA FILTRADO'!$A$2:$B$620,2,FALSE)</f>
        <v>Vías Bolivia</v>
      </c>
      <c r="C4612" s="126">
        <v>42914</v>
      </c>
      <c r="D4612" s="126" t="s">
        <v>9991</v>
      </c>
      <c r="E4612" s="127" t="s">
        <v>3</v>
      </c>
      <c r="F4612" s="127">
        <v>1514100</v>
      </c>
      <c r="G4612" s="127"/>
      <c r="H4612" s="335" t="s">
        <v>9992</v>
      </c>
      <c r="I4612" s="128">
        <v>0</v>
      </c>
      <c r="J4612" s="128">
        <v>149</v>
      </c>
      <c r="K4612" s="129">
        <f t="shared" si="71"/>
        <v>149</v>
      </c>
      <c r="L4612" s="130" t="s">
        <v>1420</v>
      </c>
    </row>
    <row r="4613" spans="1:12" ht="33.75">
      <c r="A4613" s="263">
        <v>292</v>
      </c>
      <c r="B4613" s="125" t="str">
        <f>+VLOOKUP(A4613,'[1]LISTA FILTRADO'!$A$2:$B$620,2,FALSE)</f>
        <v>Vías Bolivia</v>
      </c>
      <c r="C4613" s="126">
        <v>42914</v>
      </c>
      <c r="D4613" s="126" t="s">
        <v>9993</v>
      </c>
      <c r="E4613" s="127" t="s">
        <v>3</v>
      </c>
      <c r="F4613" s="127">
        <v>1514101</v>
      </c>
      <c r="G4613" s="127"/>
      <c r="H4613" s="335" t="s">
        <v>9992</v>
      </c>
      <c r="I4613" s="128">
        <v>0</v>
      </c>
      <c r="J4613" s="128">
        <v>144</v>
      </c>
      <c r="K4613" s="129">
        <f t="shared" si="71"/>
        <v>144</v>
      </c>
      <c r="L4613" s="130" t="s">
        <v>1420</v>
      </c>
    </row>
    <row r="4614" spans="1:12" ht="33.75">
      <c r="A4614" s="263">
        <v>292</v>
      </c>
      <c r="B4614" s="125" t="str">
        <f>+VLOOKUP(A4614,'[1]LISTA FILTRADO'!$A$2:$B$620,2,FALSE)</f>
        <v>Vías Bolivia</v>
      </c>
      <c r="C4614" s="126">
        <v>42914</v>
      </c>
      <c r="D4614" s="126" t="s">
        <v>9994</v>
      </c>
      <c r="E4614" s="127" t="s">
        <v>3</v>
      </c>
      <c r="F4614" s="127">
        <v>1514104</v>
      </c>
      <c r="G4614" s="127"/>
      <c r="H4614" s="335" t="s">
        <v>9992</v>
      </c>
      <c r="I4614" s="128">
        <v>0</v>
      </c>
      <c r="J4614" s="128">
        <v>109</v>
      </c>
      <c r="K4614" s="129">
        <f t="shared" si="71"/>
        <v>109</v>
      </c>
      <c r="L4614" s="130" t="s">
        <v>1420</v>
      </c>
    </row>
    <row r="4615" spans="1:12" ht="33.75">
      <c r="A4615" s="263">
        <v>292</v>
      </c>
      <c r="B4615" s="125" t="str">
        <f>+VLOOKUP(A4615,'[1]LISTA FILTRADO'!$A$2:$B$620,2,FALSE)</f>
        <v>Vías Bolivia</v>
      </c>
      <c r="C4615" s="126">
        <v>42914</v>
      </c>
      <c r="D4615" s="126" t="s">
        <v>9995</v>
      </c>
      <c r="E4615" s="127" t="s">
        <v>3</v>
      </c>
      <c r="F4615" s="127">
        <v>1514106</v>
      </c>
      <c r="G4615" s="127"/>
      <c r="H4615" s="335" t="s">
        <v>9992</v>
      </c>
      <c r="I4615" s="128">
        <v>0</v>
      </c>
      <c r="J4615" s="128">
        <v>96</v>
      </c>
      <c r="K4615" s="129">
        <f t="shared" si="71"/>
        <v>96</v>
      </c>
      <c r="L4615" s="130" t="s">
        <v>1420</v>
      </c>
    </row>
    <row r="4616" spans="1:12" ht="33.75">
      <c r="A4616" s="263">
        <v>292</v>
      </c>
      <c r="B4616" s="125" t="str">
        <f>+VLOOKUP(A4616,'[1]LISTA FILTRADO'!$A$2:$B$620,2,FALSE)</f>
        <v>Vías Bolivia</v>
      </c>
      <c r="C4616" s="126">
        <v>42914</v>
      </c>
      <c r="D4616" s="126" t="s">
        <v>9996</v>
      </c>
      <c r="E4616" s="127" t="s">
        <v>3</v>
      </c>
      <c r="F4616" s="127">
        <v>1514110</v>
      </c>
      <c r="G4616" s="127"/>
      <c r="H4616" s="335" t="s">
        <v>9992</v>
      </c>
      <c r="I4616" s="128">
        <v>0</v>
      </c>
      <c r="J4616" s="128">
        <v>137</v>
      </c>
      <c r="K4616" s="129">
        <f t="shared" si="71"/>
        <v>137</v>
      </c>
      <c r="L4616" s="130" t="s">
        <v>1420</v>
      </c>
    </row>
    <row r="4617" spans="1:12" ht="33.75">
      <c r="A4617" s="263">
        <v>292</v>
      </c>
      <c r="B4617" s="125" t="str">
        <f>+VLOOKUP(A4617,'[1]LISTA FILTRADO'!$A$2:$B$620,2,FALSE)</f>
        <v>Vías Bolivia</v>
      </c>
      <c r="C4617" s="126">
        <v>42914</v>
      </c>
      <c r="D4617" s="126" t="s">
        <v>9997</v>
      </c>
      <c r="E4617" s="127" t="s">
        <v>3</v>
      </c>
      <c r="F4617" s="127">
        <v>1514112</v>
      </c>
      <c r="G4617" s="127"/>
      <c r="H4617" s="335" t="s">
        <v>9992</v>
      </c>
      <c r="I4617" s="128">
        <v>0</v>
      </c>
      <c r="J4617" s="128">
        <v>138</v>
      </c>
      <c r="K4617" s="129">
        <f t="shared" ref="K4617:K4680" si="72">+I4617+J4617</f>
        <v>138</v>
      </c>
      <c r="L4617" s="130" t="s">
        <v>1420</v>
      </c>
    </row>
    <row r="4618" spans="1:12" ht="33.75">
      <c r="A4618" s="263">
        <v>292</v>
      </c>
      <c r="B4618" s="125" t="str">
        <f>+VLOOKUP(A4618,'[1]LISTA FILTRADO'!$A$2:$B$620,2,FALSE)</f>
        <v>Vías Bolivia</v>
      </c>
      <c r="C4618" s="126">
        <v>42914</v>
      </c>
      <c r="D4618" s="126" t="s">
        <v>9998</v>
      </c>
      <c r="E4618" s="127" t="s">
        <v>3</v>
      </c>
      <c r="F4618" s="127">
        <v>1514114</v>
      </c>
      <c r="G4618" s="127"/>
      <c r="H4618" s="335" t="s">
        <v>9992</v>
      </c>
      <c r="I4618" s="128">
        <v>0</v>
      </c>
      <c r="J4618" s="128">
        <v>142</v>
      </c>
      <c r="K4618" s="129">
        <f t="shared" si="72"/>
        <v>142</v>
      </c>
      <c r="L4618" s="130" t="s">
        <v>1420</v>
      </c>
    </row>
    <row r="4619" spans="1:12" ht="33.75">
      <c r="A4619" s="263">
        <v>292</v>
      </c>
      <c r="B4619" s="125" t="str">
        <f>+VLOOKUP(A4619,'[1]LISTA FILTRADO'!$A$2:$B$620,2,FALSE)</f>
        <v>Vías Bolivia</v>
      </c>
      <c r="C4619" s="126">
        <v>42914</v>
      </c>
      <c r="D4619" s="126" t="s">
        <v>9999</v>
      </c>
      <c r="E4619" s="127" t="s">
        <v>3</v>
      </c>
      <c r="F4619" s="127">
        <v>1514115</v>
      </c>
      <c r="G4619" s="127"/>
      <c r="H4619" s="335" t="s">
        <v>9992</v>
      </c>
      <c r="I4619" s="128">
        <v>0</v>
      </c>
      <c r="J4619" s="128">
        <v>144</v>
      </c>
      <c r="K4619" s="129">
        <f t="shared" si="72"/>
        <v>144</v>
      </c>
      <c r="L4619" s="130" t="s">
        <v>1420</v>
      </c>
    </row>
    <row r="4620" spans="1:12" ht="33.75">
      <c r="A4620" s="263">
        <v>292</v>
      </c>
      <c r="B4620" s="125" t="str">
        <f>+VLOOKUP(A4620,'[1]LISTA FILTRADO'!$A$2:$B$620,2,FALSE)</f>
        <v>Vías Bolivia</v>
      </c>
      <c r="C4620" s="126">
        <v>42914</v>
      </c>
      <c r="D4620" s="126" t="s">
        <v>10000</v>
      </c>
      <c r="E4620" s="127" t="s">
        <v>3</v>
      </c>
      <c r="F4620" s="127">
        <v>1514116</v>
      </c>
      <c r="G4620" s="127"/>
      <c r="H4620" s="335" t="s">
        <v>9992</v>
      </c>
      <c r="I4620" s="128">
        <v>0</v>
      </c>
      <c r="J4620" s="128">
        <v>146</v>
      </c>
      <c r="K4620" s="129">
        <f t="shared" si="72"/>
        <v>146</v>
      </c>
      <c r="L4620" s="130" t="s">
        <v>1420</v>
      </c>
    </row>
    <row r="4621" spans="1:12" ht="33.75">
      <c r="A4621" s="263">
        <v>292</v>
      </c>
      <c r="B4621" s="125" t="str">
        <f>+VLOOKUP(A4621,'[1]LISTA FILTRADO'!$A$2:$B$620,2,FALSE)</f>
        <v>Vías Bolivia</v>
      </c>
      <c r="C4621" s="126">
        <v>42914</v>
      </c>
      <c r="D4621" s="126" t="s">
        <v>10001</v>
      </c>
      <c r="E4621" s="127" t="s">
        <v>3</v>
      </c>
      <c r="F4621" s="127">
        <v>1514117</v>
      </c>
      <c r="G4621" s="127"/>
      <c r="H4621" s="335" t="s">
        <v>9992</v>
      </c>
      <c r="I4621" s="128">
        <v>0</v>
      </c>
      <c r="J4621" s="128">
        <v>100</v>
      </c>
      <c r="K4621" s="129">
        <f t="shared" si="72"/>
        <v>100</v>
      </c>
      <c r="L4621" s="130" t="s">
        <v>1420</v>
      </c>
    </row>
    <row r="4622" spans="1:12" ht="33.75">
      <c r="A4622" s="263">
        <v>292</v>
      </c>
      <c r="B4622" s="125" t="str">
        <f>+VLOOKUP(A4622,'[1]LISTA FILTRADO'!$A$2:$B$620,2,FALSE)</f>
        <v>Vías Bolivia</v>
      </c>
      <c r="C4622" s="126">
        <v>42914</v>
      </c>
      <c r="D4622" s="126" t="s">
        <v>10002</v>
      </c>
      <c r="E4622" s="127" t="s">
        <v>3</v>
      </c>
      <c r="F4622" s="127">
        <v>1514118</v>
      </c>
      <c r="G4622" s="127"/>
      <c r="H4622" s="335" t="s">
        <v>9992</v>
      </c>
      <c r="I4622" s="128">
        <v>0</v>
      </c>
      <c r="J4622" s="128">
        <v>98</v>
      </c>
      <c r="K4622" s="129">
        <f t="shared" si="72"/>
        <v>98</v>
      </c>
      <c r="L4622" s="130" t="s">
        <v>1420</v>
      </c>
    </row>
    <row r="4623" spans="1:12" ht="33.75">
      <c r="A4623" s="263">
        <v>292</v>
      </c>
      <c r="B4623" s="125" t="str">
        <f>+VLOOKUP(A4623,'[1]LISTA FILTRADO'!$A$2:$B$620,2,FALSE)</f>
        <v>Vías Bolivia</v>
      </c>
      <c r="C4623" s="126">
        <v>42914</v>
      </c>
      <c r="D4623" s="126" t="s">
        <v>10003</v>
      </c>
      <c r="E4623" s="127" t="s">
        <v>3</v>
      </c>
      <c r="F4623" s="127">
        <v>1514119</v>
      </c>
      <c r="G4623" s="127"/>
      <c r="H4623" s="335" t="s">
        <v>9992</v>
      </c>
      <c r="I4623" s="128">
        <v>0</v>
      </c>
      <c r="J4623" s="128">
        <v>62</v>
      </c>
      <c r="K4623" s="129">
        <f t="shared" si="72"/>
        <v>62</v>
      </c>
      <c r="L4623" s="130" t="s">
        <v>1420</v>
      </c>
    </row>
    <row r="4624" spans="1:12" ht="33.75">
      <c r="A4624" s="263">
        <v>292</v>
      </c>
      <c r="B4624" s="125" t="str">
        <f>+VLOOKUP(A4624,'[1]LISTA FILTRADO'!$A$2:$B$620,2,FALSE)</f>
        <v>Vías Bolivia</v>
      </c>
      <c r="C4624" s="126">
        <v>42914</v>
      </c>
      <c r="D4624" s="126" t="s">
        <v>10004</v>
      </c>
      <c r="E4624" s="127" t="s">
        <v>3</v>
      </c>
      <c r="F4624" s="127">
        <v>1514120</v>
      </c>
      <c r="G4624" s="127"/>
      <c r="H4624" s="335" t="s">
        <v>9992</v>
      </c>
      <c r="I4624" s="128">
        <v>0</v>
      </c>
      <c r="J4624" s="128">
        <v>91</v>
      </c>
      <c r="K4624" s="129">
        <f t="shared" si="72"/>
        <v>91</v>
      </c>
      <c r="L4624" s="130" t="s">
        <v>1420</v>
      </c>
    </row>
    <row r="4625" spans="1:12" ht="33.75">
      <c r="A4625" s="263">
        <v>292</v>
      </c>
      <c r="B4625" s="125" t="str">
        <f>+VLOOKUP(A4625,'[1]LISTA FILTRADO'!$A$2:$B$620,2,FALSE)</f>
        <v>Vías Bolivia</v>
      </c>
      <c r="C4625" s="126">
        <v>42914</v>
      </c>
      <c r="D4625" s="126" t="s">
        <v>10005</v>
      </c>
      <c r="E4625" s="127" t="s">
        <v>3</v>
      </c>
      <c r="F4625" s="127">
        <v>1514121</v>
      </c>
      <c r="G4625" s="127"/>
      <c r="H4625" s="335" t="s">
        <v>9992</v>
      </c>
      <c r="I4625" s="128">
        <v>0</v>
      </c>
      <c r="J4625" s="128">
        <v>129</v>
      </c>
      <c r="K4625" s="129">
        <f t="shared" si="72"/>
        <v>129</v>
      </c>
      <c r="L4625" s="130" t="s">
        <v>1420</v>
      </c>
    </row>
    <row r="4626" spans="1:12" ht="33.75">
      <c r="A4626" s="263">
        <v>292</v>
      </c>
      <c r="B4626" s="125" t="str">
        <f>+VLOOKUP(A4626,'[1]LISTA FILTRADO'!$A$2:$B$620,2,FALSE)</f>
        <v>Vías Bolivia</v>
      </c>
      <c r="C4626" s="126">
        <v>42914</v>
      </c>
      <c r="D4626" s="126" t="s">
        <v>10006</v>
      </c>
      <c r="E4626" s="127" t="s">
        <v>3</v>
      </c>
      <c r="F4626" s="127">
        <v>1514123</v>
      </c>
      <c r="G4626" s="127"/>
      <c r="H4626" s="335" t="s">
        <v>9992</v>
      </c>
      <c r="I4626" s="128">
        <v>0</v>
      </c>
      <c r="J4626" s="128">
        <v>91</v>
      </c>
      <c r="K4626" s="129">
        <f t="shared" si="72"/>
        <v>91</v>
      </c>
      <c r="L4626" s="130" t="s">
        <v>1420</v>
      </c>
    </row>
    <row r="4627" spans="1:12" ht="33.75">
      <c r="A4627" s="263">
        <v>292</v>
      </c>
      <c r="B4627" s="125" t="str">
        <f>+VLOOKUP(A4627,'[1]LISTA FILTRADO'!$A$2:$B$620,2,FALSE)</f>
        <v>Vías Bolivia</v>
      </c>
      <c r="C4627" s="126">
        <v>42914</v>
      </c>
      <c r="D4627" s="126" t="s">
        <v>10007</v>
      </c>
      <c r="E4627" s="127" t="s">
        <v>3</v>
      </c>
      <c r="F4627" s="127">
        <v>1514126</v>
      </c>
      <c r="G4627" s="127"/>
      <c r="H4627" s="335" t="s">
        <v>9992</v>
      </c>
      <c r="I4627" s="128">
        <v>0</v>
      </c>
      <c r="J4627" s="128">
        <v>129</v>
      </c>
      <c r="K4627" s="129">
        <f t="shared" si="72"/>
        <v>129</v>
      </c>
      <c r="L4627" s="130" t="s">
        <v>1420</v>
      </c>
    </row>
    <row r="4628" spans="1:12" ht="33.75">
      <c r="A4628" s="263">
        <v>292</v>
      </c>
      <c r="B4628" s="125" t="str">
        <f>+VLOOKUP(A4628,'[1]LISTA FILTRADO'!$A$2:$B$620,2,FALSE)</f>
        <v>Vías Bolivia</v>
      </c>
      <c r="C4628" s="126">
        <v>42914</v>
      </c>
      <c r="D4628" s="126" t="s">
        <v>10008</v>
      </c>
      <c r="E4628" s="127" t="s">
        <v>3</v>
      </c>
      <c r="F4628" s="127">
        <v>1514127</v>
      </c>
      <c r="G4628" s="127"/>
      <c r="H4628" s="335" t="s">
        <v>9992</v>
      </c>
      <c r="I4628" s="128">
        <v>0</v>
      </c>
      <c r="J4628" s="128">
        <v>100</v>
      </c>
      <c r="K4628" s="129">
        <f t="shared" si="72"/>
        <v>100</v>
      </c>
      <c r="L4628" s="130" t="s">
        <v>1420</v>
      </c>
    </row>
    <row r="4629" spans="1:12" ht="33.75">
      <c r="A4629" s="263">
        <v>292</v>
      </c>
      <c r="B4629" s="125" t="str">
        <f>+VLOOKUP(A4629,'[1]LISTA FILTRADO'!$A$2:$B$620,2,FALSE)</f>
        <v>Vías Bolivia</v>
      </c>
      <c r="C4629" s="126">
        <v>42914</v>
      </c>
      <c r="D4629" s="126" t="s">
        <v>10009</v>
      </c>
      <c r="E4629" s="127" t="s">
        <v>3</v>
      </c>
      <c r="F4629" s="127">
        <v>1514129</v>
      </c>
      <c r="G4629" s="127"/>
      <c r="H4629" s="335" t="s">
        <v>9992</v>
      </c>
      <c r="I4629" s="128">
        <v>0</v>
      </c>
      <c r="J4629" s="128">
        <v>90</v>
      </c>
      <c r="K4629" s="129">
        <f t="shared" si="72"/>
        <v>90</v>
      </c>
      <c r="L4629" s="130" t="s">
        <v>1420</v>
      </c>
    </row>
    <row r="4630" spans="1:12" ht="33.75">
      <c r="A4630" s="263">
        <v>41</v>
      </c>
      <c r="B4630" s="125" t="str">
        <f>+VLOOKUP(A4630,'[1]LISTA FILTRADO'!$A$2:$B$620,2,FALSE)</f>
        <v>Ministerio De Desarrollo Productivo Y Economía Plural</v>
      </c>
      <c r="C4630" s="126">
        <v>42914</v>
      </c>
      <c r="D4630" s="126" t="s">
        <v>10010</v>
      </c>
      <c r="E4630" s="127" t="s">
        <v>3</v>
      </c>
      <c r="F4630" s="127">
        <v>1514130</v>
      </c>
      <c r="G4630" s="127"/>
      <c r="H4630" s="335" t="s">
        <v>10011</v>
      </c>
      <c r="I4630" s="128">
        <v>0</v>
      </c>
      <c r="J4630" s="128">
        <v>180</v>
      </c>
      <c r="K4630" s="129">
        <f t="shared" si="72"/>
        <v>180</v>
      </c>
      <c r="L4630" s="130" t="s">
        <v>1420</v>
      </c>
    </row>
    <row r="4631" spans="1:12" ht="33.75">
      <c r="A4631" s="263">
        <v>292</v>
      </c>
      <c r="B4631" s="125" t="str">
        <f>+VLOOKUP(A4631,'[1]LISTA FILTRADO'!$A$2:$B$620,2,FALSE)</f>
        <v>Vías Bolivia</v>
      </c>
      <c r="C4631" s="126">
        <v>42914</v>
      </c>
      <c r="D4631" s="126" t="s">
        <v>10012</v>
      </c>
      <c r="E4631" s="127" t="s">
        <v>3</v>
      </c>
      <c r="F4631" s="127">
        <v>1514131</v>
      </c>
      <c r="G4631" s="127"/>
      <c r="H4631" s="335" t="s">
        <v>9992</v>
      </c>
      <c r="I4631" s="128">
        <v>0</v>
      </c>
      <c r="J4631" s="128">
        <v>125</v>
      </c>
      <c r="K4631" s="129">
        <f t="shared" si="72"/>
        <v>125</v>
      </c>
      <c r="L4631" s="130" t="s">
        <v>1420</v>
      </c>
    </row>
    <row r="4632" spans="1:12" ht="33.75">
      <c r="A4632" s="263">
        <v>292</v>
      </c>
      <c r="B4632" s="125" t="str">
        <f>+VLOOKUP(A4632,'[1]LISTA FILTRADO'!$A$2:$B$620,2,FALSE)</f>
        <v>Vías Bolivia</v>
      </c>
      <c r="C4632" s="126">
        <v>42914</v>
      </c>
      <c r="D4632" s="126" t="s">
        <v>10013</v>
      </c>
      <c r="E4632" s="127" t="s">
        <v>3</v>
      </c>
      <c r="F4632" s="127">
        <v>1514133</v>
      </c>
      <c r="G4632" s="127"/>
      <c r="H4632" s="335" t="s">
        <v>9992</v>
      </c>
      <c r="I4632" s="128">
        <v>0</v>
      </c>
      <c r="J4632" s="128">
        <v>125</v>
      </c>
      <c r="K4632" s="129">
        <f t="shared" si="72"/>
        <v>125</v>
      </c>
      <c r="L4632" s="130" t="s">
        <v>1420</v>
      </c>
    </row>
    <row r="4633" spans="1:12" ht="33.75">
      <c r="A4633" s="263">
        <v>292</v>
      </c>
      <c r="B4633" s="125" t="str">
        <f>+VLOOKUP(A4633,'[1]LISTA FILTRADO'!$A$2:$B$620,2,FALSE)</f>
        <v>Vías Bolivia</v>
      </c>
      <c r="C4633" s="126">
        <v>42914</v>
      </c>
      <c r="D4633" s="126" t="s">
        <v>10014</v>
      </c>
      <c r="E4633" s="127" t="s">
        <v>3</v>
      </c>
      <c r="F4633" s="127">
        <v>1514134</v>
      </c>
      <c r="G4633" s="127"/>
      <c r="H4633" s="335" t="s">
        <v>9992</v>
      </c>
      <c r="I4633" s="128">
        <v>0</v>
      </c>
      <c r="J4633" s="128">
        <v>64</v>
      </c>
      <c r="K4633" s="129">
        <f t="shared" si="72"/>
        <v>64</v>
      </c>
      <c r="L4633" s="130" t="s">
        <v>1420</v>
      </c>
    </row>
    <row r="4634" spans="1:12" ht="33.75">
      <c r="A4634" s="263">
        <v>292</v>
      </c>
      <c r="B4634" s="125" t="str">
        <f>+VLOOKUP(A4634,'[1]LISTA FILTRADO'!$A$2:$B$620,2,FALSE)</f>
        <v>Vías Bolivia</v>
      </c>
      <c r="C4634" s="126">
        <v>42914</v>
      </c>
      <c r="D4634" s="126" t="s">
        <v>10015</v>
      </c>
      <c r="E4634" s="127" t="s">
        <v>3</v>
      </c>
      <c r="F4634" s="127">
        <v>1514136</v>
      </c>
      <c r="G4634" s="127"/>
      <c r="H4634" s="335" t="s">
        <v>9992</v>
      </c>
      <c r="I4634" s="128">
        <v>0</v>
      </c>
      <c r="J4634" s="128">
        <v>117</v>
      </c>
      <c r="K4634" s="129">
        <f t="shared" si="72"/>
        <v>117</v>
      </c>
      <c r="L4634" s="130" t="s">
        <v>1420</v>
      </c>
    </row>
    <row r="4635" spans="1:12" ht="33.75">
      <c r="A4635" s="263">
        <v>292</v>
      </c>
      <c r="B4635" s="125" t="str">
        <f>+VLOOKUP(A4635,'[1]LISTA FILTRADO'!$A$2:$B$620,2,FALSE)</f>
        <v>Vías Bolivia</v>
      </c>
      <c r="C4635" s="126">
        <v>42914</v>
      </c>
      <c r="D4635" s="126" t="s">
        <v>10016</v>
      </c>
      <c r="E4635" s="127" t="s">
        <v>3</v>
      </c>
      <c r="F4635" s="127">
        <v>1514138</v>
      </c>
      <c r="G4635" s="127"/>
      <c r="H4635" s="335" t="s">
        <v>9992</v>
      </c>
      <c r="I4635" s="128">
        <v>0</v>
      </c>
      <c r="J4635" s="128">
        <v>122</v>
      </c>
      <c r="K4635" s="129">
        <f t="shared" si="72"/>
        <v>122</v>
      </c>
      <c r="L4635" s="130" t="s">
        <v>1420</v>
      </c>
    </row>
    <row r="4636" spans="1:12" ht="33.75">
      <c r="A4636" s="263">
        <v>292</v>
      </c>
      <c r="B4636" s="125" t="str">
        <f>+VLOOKUP(A4636,'[1]LISTA FILTRADO'!$A$2:$B$620,2,FALSE)</f>
        <v>Vías Bolivia</v>
      </c>
      <c r="C4636" s="126">
        <v>42914</v>
      </c>
      <c r="D4636" s="126" t="s">
        <v>10017</v>
      </c>
      <c r="E4636" s="127" t="s">
        <v>3</v>
      </c>
      <c r="F4636" s="127">
        <v>1514139</v>
      </c>
      <c r="G4636" s="127"/>
      <c r="H4636" s="335" t="s">
        <v>9992</v>
      </c>
      <c r="I4636" s="128">
        <v>0</v>
      </c>
      <c r="J4636" s="128">
        <v>87</v>
      </c>
      <c r="K4636" s="129">
        <f t="shared" si="72"/>
        <v>87</v>
      </c>
      <c r="L4636" s="130" t="s">
        <v>1420</v>
      </c>
    </row>
    <row r="4637" spans="1:12" ht="33.75">
      <c r="A4637" s="263">
        <v>292</v>
      </c>
      <c r="B4637" s="125" t="str">
        <f>+VLOOKUP(A4637,'[1]LISTA FILTRADO'!$A$2:$B$620,2,FALSE)</f>
        <v>Vías Bolivia</v>
      </c>
      <c r="C4637" s="126">
        <v>42914</v>
      </c>
      <c r="D4637" s="126" t="s">
        <v>10018</v>
      </c>
      <c r="E4637" s="127" t="s">
        <v>3</v>
      </c>
      <c r="F4637" s="127">
        <v>1514141</v>
      </c>
      <c r="G4637" s="127"/>
      <c r="H4637" s="335" t="s">
        <v>9992</v>
      </c>
      <c r="I4637" s="128">
        <v>0</v>
      </c>
      <c r="J4637" s="128">
        <v>84</v>
      </c>
      <c r="K4637" s="129">
        <f t="shared" si="72"/>
        <v>84</v>
      </c>
      <c r="L4637" s="130" t="s">
        <v>1420</v>
      </c>
    </row>
    <row r="4638" spans="1:12" ht="33.75">
      <c r="A4638" s="263">
        <v>292</v>
      </c>
      <c r="B4638" s="125" t="str">
        <f>+VLOOKUP(A4638,'[1]LISTA FILTRADO'!$A$2:$B$620,2,FALSE)</f>
        <v>Vías Bolivia</v>
      </c>
      <c r="C4638" s="126">
        <v>42914</v>
      </c>
      <c r="D4638" s="126" t="s">
        <v>10019</v>
      </c>
      <c r="E4638" s="127" t="s">
        <v>3</v>
      </c>
      <c r="F4638" s="127">
        <v>1514144</v>
      </c>
      <c r="G4638" s="127"/>
      <c r="H4638" s="335" t="s">
        <v>9992</v>
      </c>
      <c r="I4638" s="128">
        <v>0</v>
      </c>
      <c r="J4638" s="128">
        <v>113</v>
      </c>
      <c r="K4638" s="129">
        <f t="shared" si="72"/>
        <v>113</v>
      </c>
      <c r="L4638" s="130" t="s">
        <v>1420</v>
      </c>
    </row>
    <row r="4639" spans="1:12" ht="33.75">
      <c r="A4639" s="263">
        <v>292</v>
      </c>
      <c r="B4639" s="125" t="str">
        <f>+VLOOKUP(A4639,'[1]LISTA FILTRADO'!$A$2:$B$620,2,FALSE)</f>
        <v>Vías Bolivia</v>
      </c>
      <c r="C4639" s="126">
        <v>42914</v>
      </c>
      <c r="D4639" s="126" t="s">
        <v>10020</v>
      </c>
      <c r="E4639" s="127" t="s">
        <v>3</v>
      </c>
      <c r="F4639" s="127">
        <v>1514147</v>
      </c>
      <c r="G4639" s="127"/>
      <c r="H4639" s="335" t="s">
        <v>9992</v>
      </c>
      <c r="I4639" s="128">
        <v>0</v>
      </c>
      <c r="J4639" s="128">
        <v>142</v>
      </c>
      <c r="K4639" s="129">
        <f t="shared" si="72"/>
        <v>142</v>
      </c>
      <c r="L4639" s="130" t="s">
        <v>1420</v>
      </c>
    </row>
    <row r="4640" spans="1:12" ht="33.75">
      <c r="A4640" s="263">
        <v>292</v>
      </c>
      <c r="B4640" s="125" t="str">
        <f>+VLOOKUP(A4640,'[1]LISTA FILTRADO'!$A$2:$B$620,2,FALSE)</f>
        <v>Vías Bolivia</v>
      </c>
      <c r="C4640" s="126">
        <v>42914</v>
      </c>
      <c r="D4640" s="126" t="s">
        <v>10021</v>
      </c>
      <c r="E4640" s="127" t="s">
        <v>3</v>
      </c>
      <c r="F4640" s="127">
        <v>1514149</v>
      </c>
      <c r="G4640" s="127"/>
      <c r="H4640" s="335" t="s">
        <v>9992</v>
      </c>
      <c r="I4640" s="128">
        <v>0</v>
      </c>
      <c r="J4640" s="128">
        <v>106</v>
      </c>
      <c r="K4640" s="129">
        <f t="shared" si="72"/>
        <v>106</v>
      </c>
      <c r="L4640" s="130" t="s">
        <v>1420</v>
      </c>
    </row>
    <row r="4641" spans="1:12" ht="33.75">
      <c r="A4641" s="263">
        <v>292</v>
      </c>
      <c r="B4641" s="125" t="str">
        <f>+VLOOKUP(A4641,'[1]LISTA FILTRADO'!$A$2:$B$620,2,FALSE)</f>
        <v>Vías Bolivia</v>
      </c>
      <c r="C4641" s="126">
        <v>42914</v>
      </c>
      <c r="D4641" s="126" t="s">
        <v>10022</v>
      </c>
      <c r="E4641" s="127" t="s">
        <v>3</v>
      </c>
      <c r="F4641" s="127">
        <v>1514150</v>
      </c>
      <c r="G4641" s="127"/>
      <c r="H4641" s="335" t="s">
        <v>9992</v>
      </c>
      <c r="I4641" s="128">
        <v>0</v>
      </c>
      <c r="J4641" s="128">
        <v>92</v>
      </c>
      <c r="K4641" s="129">
        <f t="shared" si="72"/>
        <v>92</v>
      </c>
      <c r="L4641" s="130" t="s">
        <v>1420</v>
      </c>
    </row>
    <row r="4642" spans="1:12" ht="33.75">
      <c r="A4642" s="263">
        <v>292</v>
      </c>
      <c r="B4642" s="125" t="str">
        <f>+VLOOKUP(A4642,'[1]LISTA FILTRADO'!$A$2:$B$620,2,FALSE)</f>
        <v>Vías Bolivia</v>
      </c>
      <c r="C4642" s="126">
        <v>42914</v>
      </c>
      <c r="D4642" s="126" t="s">
        <v>10023</v>
      </c>
      <c r="E4642" s="127" t="s">
        <v>3</v>
      </c>
      <c r="F4642" s="127">
        <v>1514152</v>
      </c>
      <c r="G4642" s="127"/>
      <c r="H4642" s="335" t="s">
        <v>9992</v>
      </c>
      <c r="I4642" s="128">
        <v>0</v>
      </c>
      <c r="J4642" s="128">
        <v>135</v>
      </c>
      <c r="K4642" s="129">
        <f t="shared" si="72"/>
        <v>135</v>
      </c>
      <c r="L4642" s="130" t="s">
        <v>1420</v>
      </c>
    </row>
    <row r="4643" spans="1:12" ht="33.75">
      <c r="A4643" s="263">
        <v>292</v>
      </c>
      <c r="B4643" s="125" t="str">
        <f>+VLOOKUP(A4643,'[1]LISTA FILTRADO'!$A$2:$B$620,2,FALSE)</f>
        <v>Vías Bolivia</v>
      </c>
      <c r="C4643" s="126">
        <v>42914</v>
      </c>
      <c r="D4643" s="126" t="s">
        <v>10024</v>
      </c>
      <c r="E4643" s="127" t="s">
        <v>3</v>
      </c>
      <c r="F4643" s="127">
        <v>1514153</v>
      </c>
      <c r="G4643" s="127"/>
      <c r="H4643" s="335" t="s">
        <v>9992</v>
      </c>
      <c r="I4643" s="128">
        <v>0</v>
      </c>
      <c r="J4643" s="128">
        <v>141</v>
      </c>
      <c r="K4643" s="129">
        <f t="shared" si="72"/>
        <v>141</v>
      </c>
      <c r="L4643" s="130" t="s">
        <v>1420</v>
      </c>
    </row>
    <row r="4644" spans="1:12" ht="33.75">
      <c r="A4644" s="263">
        <v>292</v>
      </c>
      <c r="B4644" s="125" t="str">
        <f>+VLOOKUP(A4644,'[1]LISTA FILTRADO'!$A$2:$B$620,2,FALSE)</f>
        <v>Vías Bolivia</v>
      </c>
      <c r="C4644" s="126">
        <v>42914</v>
      </c>
      <c r="D4644" s="126" t="s">
        <v>10025</v>
      </c>
      <c r="E4644" s="127" t="s">
        <v>3</v>
      </c>
      <c r="F4644" s="127">
        <v>1514156</v>
      </c>
      <c r="G4644" s="127"/>
      <c r="H4644" s="335" t="s">
        <v>10026</v>
      </c>
      <c r="I4644" s="128">
        <v>0</v>
      </c>
      <c r="J4644" s="128">
        <v>31</v>
      </c>
      <c r="K4644" s="129">
        <f t="shared" si="72"/>
        <v>31</v>
      </c>
      <c r="L4644" s="130" t="s">
        <v>1420</v>
      </c>
    </row>
    <row r="4645" spans="1:12" ht="33.75">
      <c r="A4645" s="263">
        <v>292</v>
      </c>
      <c r="B4645" s="125" t="str">
        <f>+VLOOKUP(A4645,'[1]LISTA FILTRADO'!$A$2:$B$620,2,FALSE)</f>
        <v>Vías Bolivia</v>
      </c>
      <c r="C4645" s="126">
        <v>42914</v>
      </c>
      <c r="D4645" s="126" t="s">
        <v>10027</v>
      </c>
      <c r="E4645" s="127" t="s">
        <v>3</v>
      </c>
      <c r="F4645" s="127">
        <v>1514157</v>
      </c>
      <c r="G4645" s="127"/>
      <c r="H4645" s="335" t="s">
        <v>9992</v>
      </c>
      <c r="I4645" s="128">
        <v>0</v>
      </c>
      <c r="J4645" s="128">
        <v>133</v>
      </c>
      <c r="K4645" s="129">
        <f t="shared" si="72"/>
        <v>133</v>
      </c>
      <c r="L4645" s="130" t="s">
        <v>1420</v>
      </c>
    </row>
    <row r="4646" spans="1:12" ht="33.75">
      <c r="A4646" s="263">
        <v>292</v>
      </c>
      <c r="B4646" s="125" t="str">
        <f>+VLOOKUP(A4646,'[1]LISTA FILTRADO'!$A$2:$B$620,2,FALSE)</f>
        <v>Vías Bolivia</v>
      </c>
      <c r="C4646" s="126">
        <v>42914</v>
      </c>
      <c r="D4646" s="126" t="s">
        <v>10028</v>
      </c>
      <c r="E4646" s="127" t="s">
        <v>3</v>
      </c>
      <c r="F4646" s="127">
        <v>1514158</v>
      </c>
      <c r="G4646" s="127"/>
      <c r="H4646" s="335" t="s">
        <v>9992</v>
      </c>
      <c r="I4646" s="128">
        <v>0</v>
      </c>
      <c r="J4646" s="128">
        <v>137</v>
      </c>
      <c r="K4646" s="129">
        <f t="shared" si="72"/>
        <v>137</v>
      </c>
      <c r="L4646" s="130" t="s">
        <v>1420</v>
      </c>
    </row>
    <row r="4647" spans="1:12" ht="33.75">
      <c r="A4647" s="263" t="s">
        <v>626</v>
      </c>
      <c r="B4647" s="125" t="str">
        <f>+VLOOKUP(A4647,'[1]LISTA FILTRADO'!$A$2:$B$620,2,FALSE)</f>
        <v>Dirección General De Programación Y Operaciones Del Tesoro</v>
      </c>
      <c r="C4647" s="126">
        <v>42914</v>
      </c>
      <c r="D4647" s="126" t="s">
        <v>10029</v>
      </c>
      <c r="E4647" s="127" t="s">
        <v>3</v>
      </c>
      <c r="F4647" s="127">
        <v>1514159</v>
      </c>
      <c r="G4647" s="127"/>
      <c r="H4647" s="335" t="s">
        <v>10030</v>
      </c>
      <c r="I4647" s="128">
        <v>0</v>
      </c>
      <c r="J4647" s="128">
        <v>744.75</v>
      </c>
      <c r="K4647" s="129">
        <f t="shared" si="72"/>
        <v>744.75</v>
      </c>
      <c r="L4647" s="130" t="s">
        <v>1420</v>
      </c>
    </row>
    <row r="4648" spans="1:12" ht="33.75">
      <c r="A4648" s="263">
        <v>292</v>
      </c>
      <c r="B4648" s="125" t="str">
        <f>+VLOOKUP(A4648,'[1]LISTA FILTRADO'!$A$2:$B$620,2,FALSE)</f>
        <v>Vías Bolivia</v>
      </c>
      <c r="C4648" s="126">
        <v>42914</v>
      </c>
      <c r="D4648" s="126" t="s">
        <v>10031</v>
      </c>
      <c r="E4648" s="127" t="s">
        <v>3</v>
      </c>
      <c r="F4648" s="127">
        <v>1514160</v>
      </c>
      <c r="G4648" s="127"/>
      <c r="H4648" s="335" t="s">
        <v>9992</v>
      </c>
      <c r="I4648" s="128">
        <v>0</v>
      </c>
      <c r="J4648" s="128">
        <v>100</v>
      </c>
      <c r="K4648" s="129">
        <f t="shared" si="72"/>
        <v>100</v>
      </c>
      <c r="L4648" s="130" t="s">
        <v>1420</v>
      </c>
    </row>
    <row r="4649" spans="1:12" ht="33.75">
      <c r="A4649" s="263">
        <v>292</v>
      </c>
      <c r="B4649" s="125" t="str">
        <f>+VLOOKUP(A4649,'[1]LISTA FILTRADO'!$A$2:$B$620,2,FALSE)</f>
        <v>Vías Bolivia</v>
      </c>
      <c r="C4649" s="126">
        <v>42914</v>
      </c>
      <c r="D4649" s="126" t="s">
        <v>10032</v>
      </c>
      <c r="E4649" s="127" t="s">
        <v>3</v>
      </c>
      <c r="F4649" s="127">
        <v>1514161</v>
      </c>
      <c r="G4649" s="127"/>
      <c r="H4649" s="335" t="s">
        <v>9992</v>
      </c>
      <c r="I4649" s="128">
        <v>0</v>
      </c>
      <c r="J4649" s="128">
        <v>93</v>
      </c>
      <c r="K4649" s="129">
        <f t="shared" si="72"/>
        <v>93</v>
      </c>
      <c r="L4649" s="130" t="s">
        <v>1420</v>
      </c>
    </row>
    <row r="4650" spans="1:12" ht="33.75">
      <c r="A4650" s="263">
        <v>292</v>
      </c>
      <c r="B4650" s="125" t="str">
        <f>+VLOOKUP(A4650,'[1]LISTA FILTRADO'!$A$2:$B$620,2,FALSE)</f>
        <v>Vías Bolivia</v>
      </c>
      <c r="C4650" s="126">
        <v>42914</v>
      </c>
      <c r="D4650" s="126" t="s">
        <v>10033</v>
      </c>
      <c r="E4650" s="127" t="s">
        <v>3</v>
      </c>
      <c r="F4650" s="127">
        <v>1514162</v>
      </c>
      <c r="G4650" s="127"/>
      <c r="H4650" s="335" t="s">
        <v>9992</v>
      </c>
      <c r="I4650" s="128">
        <v>0</v>
      </c>
      <c r="J4650" s="128">
        <v>134</v>
      </c>
      <c r="K4650" s="129">
        <f t="shared" si="72"/>
        <v>134</v>
      </c>
      <c r="L4650" s="130" t="s">
        <v>1420</v>
      </c>
    </row>
    <row r="4651" spans="1:12" ht="33.75">
      <c r="A4651" s="263">
        <v>292</v>
      </c>
      <c r="B4651" s="125" t="str">
        <f>+VLOOKUP(A4651,'[1]LISTA FILTRADO'!$A$2:$B$620,2,FALSE)</f>
        <v>Vías Bolivia</v>
      </c>
      <c r="C4651" s="126">
        <v>42914</v>
      </c>
      <c r="D4651" s="126" t="s">
        <v>10034</v>
      </c>
      <c r="E4651" s="127" t="s">
        <v>3</v>
      </c>
      <c r="F4651" s="127">
        <v>1514163</v>
      </c>
      <c r="G4651" s="127"/>
      <c r="H4651" s="335" t="s">
        <v>9992</v>
      </c>
      <c r="I4651" s="128">
        <v>0</v>
      </c>
      <c r="J4651" s="128">
        <v>128</v>
      </c>
      <c r="K4651" s="129">
        <f t="shared" si="72"/>
        <v>128</v>
      </c>
      <c r="L4651" s="130" t="s">
        <v>1420</v>
      </c>
    </row>
    <row r="4652" spans="1:12" ht="33.75">
      <c r="A4652" s="263">
        <v>292</v>
      </c>
      <c r="B4652" s="125" t="str">
        <f>+VLOOKUP(A4652,'[1]LISTA FILTRADO'!$A$2:$B$620,2,FALSE)</f>
        <v>Vías Bolivia</v>
      </c>
      <c r="C4652" s="126">
        <v>42914</v>
      </c>
      <c r="D4652" s="126" t="s">
        <v>10035</v>
      </c>
      <c r="E4652" s="127" t="s">
        <v>3</v>
      </c>
      <c r="F4652" s="127">
        <v>1514167</v>
      </c>
      <c r="G4652" s="127"/>
      <c r="H4652" s="335" t="s">
        <v>9992</v>
      </c>
      <c r="I4652" s="128">
        <v>0</v>
      </c>
      <c r="J4652" s="128">
        <v>120</v>
      </c>
      <c r="K4652" s="129">
        <f t="shared" si="72"/>
        <v>120</v>
      </c>
      <c r="L4652" s="130" t="s">
        <v>1420</v>
      </c>
    </row>
    <row r="4653" spans="1:12" ht="33.75">
      <c r="A4653" s="263">
        <v>292</v>
      </c>
      <c r="B4653" s="125" t="str">
        <f>+VLOOKUP(A4653,'[1]LISTA FILTRADO'!$A$2:$B$620,2,FALSE)</f>
        <v>Vías Bolivia</v>
      </c>
      <c r="C4653" s="126">
        <v>42914</v>
      </c>
      <c r="D4653" s="126" t="s">
        <v>10036</v>
      </c>
      <c r="E4653" s="127" t="s">
        <v>3</v>
      </c>
      <c r="F4653" s="127">
        <v>1514168</v>
      </c>
      <c r="G4653" s="127"/>
      <c r="H4653" s="335" t="s">
        <v>9992</v>
      </c>
      <c r="I4653" s="128">
        <v>0</v>
      </c>
      <c r="J4653" s="128">
        <v>134</v>
      </c>
      <c r="K4653" s="129">
        <f t="shared" si="72"/>
        <v>134</v>
      </c>
      <c r="L4653" s="130" t="s">
        <v>1420</v>
      </c>
    </row>
    <row r="4654" spans="1:12" ht="33.75">
      <c r="A4654" s="263">
        <v>292</v>
      </c>
      <c r="B4654" s="125" t="str">
        <f>+VLOOKUP(A4654,'[1]LISTA FILTRADO'!$A$2:$B$620,2,FALSE)</f>
        <v>Vías Bolivia</v>
      </c>
      <c r="C4654" s="126">
        <v>42914</v>
      </c>
      <c r="D4654" s="126" t="s">
        <v>10037</v>
      </c>
      <c r="E4654" s="127" t="s">
        <v>3</v>
      </c>
      <c r="F4654" s="127">
        <v>1514169</v>
      </c>
      <c r="G4654" s="127"/>
      <c r="H4654" s="335" t="s">
        <v>9992</v>
      </c>
      <c r="I4654" s="128">
        <v>0</v>
      </c>
      <c r="J4654" s="128">
        <v>139</v>
      </c>
      <c r="K4654" s="129">
        <f t="shared" si="72"/>
        <v>139</v>
      </c>
      <c r="L4654" s="130" t="s">
        <v>1420</v>
      </c>
    </row>
    <row r="4655" spans="1:12" ht="33.75">
      <c r="A4655" s="263">
        <v>292</v>
      </c>
      <c r="B4655" s="125" t="str">
        <f>+VLOOKUP(A4655,'[1]LISTA FILTRADO'!$A$2:$B$620,2,FALSE)</f>
        <v>Vías Bolivia</v>
      </c>
      <c r="C4655" s="126">
        <v>42914</v>
      </c>
      <c r="D4655" s="126" t="s">
        <v>10038</v>
      </c>
      <c r="E4655" s="127" t="s">
        <v>3</v>
      </c>
      <c r="F4655" s="127">
        <v>1514170</v>
      </c>
      <c r="G4655" s="127"/>
      <c r="H4655" s="335" t="s">
        <v>9992</v>
      </c>
      <c r="I4655" s="128">
        <v>0</v>
      </c>
      <c r="J4655" s="128">
        <v>94</v>
      </c>
      <c r="K4655" s="129">
        <f t="shared" si="72"/>
        <v>94</v>
      </c>
      <c r="L4655" s="130" t="s">
        <v>1420</v>
      </c>
    </row>
    <row r="4656" spans="1:12" ht="33.75">
      <c r="A4656" s="263">
        <v>292</v>
      </c>
      <c r="B4656" s="125" t="str">
        <f>+VLOOKUP(A4656,'[1]LISTA FILTRADO'!$A$2:$B$620,2,FALSE)</f>
        <v>Vías Bolivia</v>
      </c>
      <c r="C4656" s="126">
        <v>42914</v>
      </c>
      <c r="D4656" s="126" t="s">
        <v>10039</v>
      </c>
      <c r="E4656" s="127" t="s">
        <v>3</v>
      </c>
      <c r="F4656" s="127">
        <v>1514171</v>
      </c>
      <c r="G4656" s="127"/>
      <c r="H4656" s="335" t="s">
        <v>9992</v>
      </c>
      <c r="I4656" s="128">
        <v>0</v>
      </c>
      <c r="J4656" s="128">
        <v>71</v>
      </c>
      <c r="K4656" s="129">
        <f t="shared" si="72"/>
        <v>71</v>
      </c>
      <c r="L4656" s="130" t="s">
        <v>1420</v>
      </c>
    </row>
    <row r="4657" spans="1:12" ht="33.75">
      <c r="A4657" s="263">
        <v>292</v>
      </c>
      <c r="B4657" s="125" t="str">
        <f>+VLOOKUP(A4657,'[1]LISTA FILTRADO'!$A$2:$B$620,2,FALSE)</f>
        <v>Vías Bolivia</v>
      </c>
      <c r="C4657" s="126">
        <v>42914</v>
      </c>
      <c r="D4657" s="126" t="s">
        <v>10040</v>
      </c>
      <c r="E4657" s="127" t="s">
        <v>3</v>
      </c>
      <c r="F4657" s="127">
        <v>1514172</v>
      </c>
      <c r="G4657" s="127"/>
      <c r="H4657" s="335" t="s">
        <v>9992</v>
      </c>
      <c r="I4657" s="128">
        <v>0</v>
      </c>
      <c r="J4657" s="128">
        <v>90</v>
      </c>
      <c r="K4657" s="129">
        <f t="shared" si="72"/>
        <v>90</v>
      </c>
      <c r="L4657" s="130" t="s">
        <v>1420</v>
      </c>
    </row>
    <row r="4658" spans="1:12" ht="33.75">
      <c r="A4658" s="263">
        <v>292</v>
      </c>
      <c r="B4658" s="125" t="str">
        <f>+VLOOKUP(A4658,'[1]LISTA FILTRADO'!$A$2:$B$620,2,FALSE)</f>
        <v>Vías Bolivia</v>
      </c>
      <c r="C4658" s="126">
        <v>42914</v>
      </c>
      <c r="D4658" s="126" t="s">
        <v>10041</v>
      </c>
      <c r="E4658" s="127" t="s">
        <v>3</v>
      </c>
      <c r="F4658" s="127">
        <v>1514174</v>
      </c>
      <c r="G4658" s="127"/>
      <c r="H4658" s="335" t="s">
        <v>9992</v>
      </c>
      <c r="I4658" s="128">
        <v>0</v>
      </c>
      <c r="J4658" s="128">
        <v>105</v>
      </c>
      <c r="K4658" s="129">
        <f t="shared" si="72"/>
        <v>105</v>
      </c>
      <c r="L4658" s="130" t="s">
        <v>1420</v>
      </c>
    </row>
    <row r="4659" spans="1:12" ht="33.75">
      <c r="A4659" s="263">
        <v>292</v>
      </c>
      <c r="B4659" s="125" t="str">
        <f>+VLOOKUP(A4659,'[1]LISTA FILTRADO'!$A$2:$B$620,2,FALSE)</f>
        <v>Vías Bolivia</v>
      </c>
      <c r="C4659" s="126">
        <v>42914</v>
      </c>
      <c r="D4659" s="126" t="s">
        <v>10042</v>
      </c>
      <c r="E4659" s="127" t="s">
        <v>3</v>
      </c>
      <c r="F4659" s="127">
        <v>1514175</v>
      </c>
      <c r="G4659" s="127"/>
      <c r="H4659" s="335" t="s">
        <v>9992</v>
      </c>
      <c r="I4659" s="128">
        <v>0</v>
      </c>
      <c r="J4659" s="128">
        <v>113</v>
      </c>
      <c r="K4659" s="129">
        <f t="shared" si="72"/>
        <v>113</v>
      </c>
      <c r="L4659" s="130" t="s">
        <v>1420</v>
      </c>
    </row>
    <row r="4660" spans="1:12" ht="22.5">
      <c r="A4660" s="263">
        <v>46</v>
      </c>
      <c r="B4660" s="125" t="str">
        <f>+VLOOKUP(A4660,'[1]LISTA FILTRADO'!$A$2:$B$620,2,FALSE)</f>
        <v>Ministerio De Salud</v>
      </c>
      <c r="C4660" s="126">
        <v>42914</v>
      </c>
      <c r="D4660" s="126" t="s">
        <v>10043</v>
      </c>
      <c r="E4660" s="127" t="s">
        <v>3</v>
      </c>
      <c r="F4660" s="127">
        <v>1514186</v>
      </c>
      <c r="G4660" s="127"/>
      <c r="H4660" s="335" t="s">
        <v>10044</v>
      </c>
      <c r="I4660" s="128">
        <v>0</v>
      </c>
      <c r="J4660" s="128">
        <v>144</v>
      </c>
      <c r="K4660" s="129">
        <f t="shared" si="72"/>
        <v>144</v>
      </c>
      <c r="L4660" s="130" t="s">
        <v>1420</v>
      </c>
    </row>
    <row r="4661" spans="1:12" ht="33.75">
      <c r="A4661" s="263">
        <v>224</v>
      </c>
      <c r="B4661" s="125" t="str">
        <f>+VLOOKUP(A4661,'[1]LISTA FILTRADO'!$A$2:$B$620,2,FALSE)</f>
        <v>Insumos Bolivia</v>
      </c>
      <c r="C4661" s="126">
        <v>42914</v>
      </c>
      <c r="D4661" s="126" t="s">
        <v>10045</v>
      </c>
      <c r="E4661" s="127" t="s">
        <v>3</v>
      </c>
      <c r="F4661" s="127">
        <v>1514200</v>
      </c>
      <c r="G4661" s="127"/>
      <c r="H4661" s="335" t="s">
        <v>9593</v>
      </c>
      <c r="I4661" s="128">
        <v>0</v>
      </c>
      <c r="J4661" s="128">
        <v>2043.85</v>
      </c>
      <c r="K4661" s="129">
        <f t="shared" si="72"/>
        <v>2043.85</v>
      </c>
      <c r="L4661" s="130" t="s">
        <v>1420</v>
      </c>
    </row>
    <row r="4662" spans="1:12" ht="33.75">
      <c r="A4662" s="263">
        <v>20</v>
      </c>
      <c r="B4662" s="125" t="str">
        <f>+VLOOKUP(A4662,'[1]LISTA FILTRADO'!$A$2:$B$620,2,FALSE)</f>
        <v>Ministerio De Defensa</v>
      </c>
      <c r="C4662" s="126">
        <v>42914</v>
      </c>
      <c r="D4662" s="126" t="s">
        <v>10046</v>
      </c>
      <c r="E4662" s="127" t="s">
        <v>3</v>
      </c>
      <c r="F4662" s="127">
        <v>1514213</v>
      </c>
      <c r="G4662" s="127"/>
      <c r="H4662" s="335" t="s">
        <v>10047</v>
      </c>
      <c r="I4662" s="128">
        <v>0</v>
      </c>
      <c r="J4662" s="128">
        <v>118.7</v>
      </c>
      <c r="K4662" s="129">
        <f t="shared" si="72"/>
        <v>118.7</v>
      </c>
      <c r="L4662" s="130" t="s">
        <v>1420</v>
      </c>
    </row>
    <row r="4663" spans="1:12" ht="33.75">
      <c r="A4663" s="263" t="s">
        <v>626</v>
      </c>
      <c r="B4663" s="125" t="str">
        <f>+VLOOKUP(A4663,'[1]LISTA FILTRADO'!$A$2:$B$620,2,FALSE)</f>
        <v>Dirección General De Programación Y Operaciones Del Tesoro</v>
      </c>
      <c r="C4663" s="126">
        <v>42914</v>
      </c>
      <c r="D4663" s="126" t="s">
        <v>10048</v>
      </c>
      <c r="E4663" s="127" t="s">
        <v>3</v>
      </c>
      <c r="F4663" s="127">
        <v>1514225</v>
      </c>
      <c r="G4663" s="127"/>
      <c r="H4663" s="335" t="s">
        <v>10049</v>
      </c>
      <c r="I4663" s="128">
        <v>0</v>
      </c>
      <c r="J4663" s="128">
        <v>24.63</v>
      </c>
      <c r="K4663" s="129">
        <f t="shared" si="72"/>
        <v>24.63</v>
      </c>
      <c r="L4663" s="130" t="s">
        <v>1420</v>
      </c>
    </row>
    <row r="4664" spans="1:12" ht="33.75">
      <c r="A4664" s="263" t="s">
        <v>626</v>
      </c>
      <c r="B4664" s="125" t="str">
        <f>+VLOOKUP(A4664,'[1]LISTA FILTRADO'!$A$2:$B$620,2,FALSE)</f>
        <v>Dirección General De Programación Y Operaciones Del Tesoro</v>
      </c>
      <c r="C4664" s="126">
        <v>42914</v>
      </c>
      <c r="D4664" s="126" t="s">
        <v>10050</v>
      </c>
      <c r="E4664" s="127" t="s">
        <v>3</v>
      </c>
      <c r="F4664" s="127">
        <v>1514229</v>
      </c>
      <c r="G4664" s="127"/>
      <c r="H4664" s="335" t="s">
        <v>10051</v>
      </c>
      <c r="I4664" s="128">
        <v>0</v>
      </c>
      <c r="J4664" s="128">
        <v>13.79</v>
      </c>
      <c r="K4664" s="129">
        <f t="shared" si="72"/>
        <v>13.79</v>
      </c>
      <c r="L4664" s="130" t="s">
        <v>1420</v>
      </c>
    </row>
    <row r="4665" spans="1:12" ht="33.75">
      <c r="A4665" s="263">
        <v>47</v>
      </c>
      <c r="B4665" s="125" t="str">
        <f>+VLOOKUP(A4665,'[1]LISTA FILTRADO'!$A$2:$B$620,2,FALSE)</f>
        <v>Ministerio De Desarrollo Rural Y Tierras</v>
      </c>
      <c r="C4665" s="126">
        <v>42915</v>
      </c>
      <c r="D4665" s="126" t="s">
        <v>10052</v>
      </c>
      <c r="E4665" s="127" t="s">
        <v>3</v>
      </c>
      <c r="F4665" s="127">
        <v>1514384</v>
      </c>
      <c r="G4665" s="127"/>
      <c r="H4665" s="335" t="s">
        <v>10053</v>
      </c>
      <c r="I4665" s="128">
        <v>0</v>
      </c>
      <c r="J4665" s="128">
        <v>4250</v>
      </c>
      <c r="K4665" s="129">
        <f t="shared" si="72"/>
        <v>4250</v>
      </c>
      <c r="L4665" s="130" t="s">
        <v>1420</v>
      </c>
    </row>
    <row r="4666" spans="1:12" ht="22.5">
      <c r="A4666" s="263">
        <v>212</v>
      </c>
      <c r="B4666" s="125" t="str">
        <f>+VLOOKUP(A4666,'[1]LISTA FILTRADO'!$A$2:$B$620,2,FALSE)</f>
        <v>Instituto Nacional De Reforma Agraria</v>
      </c>
      <c r="C4666" s="126">
        <v>42915</v>
      </c>
      <c r="D4666" s="126" t="s">
        <v>10054</v>
      </c>
      <c r="E4666" s="127" t="s">
        <v>3</v>
      </c>
      <c r="F4666" s="127">
        <v>1514437</v>
      </c>
      <c r="G4666" s="127"/>
      <c r="H4666" s="335" t="s">
        <v>10055</v>
      </c>
      <c r="I4666" s="128">
        <v>0</v>
      </c>
      <c r="J4666" s="128">
        <v>150</v>
      </c>
      <c r="K4666" s="129">
        <f t="shared" si="72"/>
        <v>150</v>
      </c>
      <c r="L4666" s="130" t="s">
        <v>1420</v>
      </c>
    </row>
    <row r="4667" spans="1:12" ht="33.75">
      <c r="A4667" s="263">
        <v>594</v>
      </c>
      <c r="B4667" s="125" t="str">
        <f>+VLOOKUP(A4667,'[1]LISTA FILTRADO'!$A$2:$B$620,2,FALSE)</f>
        <v>Administración de Servicios Portuarios - Bolivia</v>
      </c>
      <c r="C4667" s="126">
        <v>42915</v>
      </c>
      <c r="D4667" s="126" t="s">
        <v>10056</v>
      </c>
      <c r="E4667" s="127" t="s">
        <v>3</v>
      </c>
      <c r="F4667" s="127">
        <v>1514438</v>
      </c>
      <c r="G4667" s="127"/>
      <c r="H4667" s="335" t="s">
        <v>10057</v>
      </c>
      <c r="I4667" s="128">
        <v>0</v>
      </c>
      <c r="J4667" s="128">
        <v>556.5</v>
      </c>
      <c r="K4667" s="129">
        <f t="shared" si="72"/>
        <v>556.5</v>
      </c>
      <c r="L4667" s="130" t="s">
        <v>1420</v>
      </c>
    </row>
    <row r="4668" spans="1:12" ht="33.75">
      <c r="A4668" s="263">
        <v>212</v>
      </c>
      <c r="B4668" s="125" t="str">
        <f>+VLOOKUP(A4668,'[1]LISTA FILTRADO'!$A$2:$B$620,2,FALSE)</f>
        <v>Instituto Nacional De Reforma Agraria</v>
      </c>
      <c r="C4668" s="126">
        <v>42915</v>
      </c>
      <c r="D4668" s="126" t="s">
        <v>10058</v>
      </c>
      <c r="E4668" s="127" t="s">
        <v>3</v>
      </c>
      <c r="F4668" s="127">
        <v>1514448</v>
      </c>
      <c r="G4668" s="127"/>
      <c r="H4668" s="335" t="s">
        <v>10059</v>
      </c>
      <c r="I4668" s="128">
        <v>0</v>
      </c>
      <c r="J4668" s="128">
        <v>290850</v>
      </c>
      <c r="K4668" s="129">
        <f t="shared" si="72"/>
        <v>290850</v>
      </c>
      <c r="L4668" s="130" t="s">
        <v>1420</v>
      </c>
    </row>
    <row r="4669" spans="1:12" ht="33.75">
      <c r="A4669" s="263" t="s">
        <v>633</v>
      </c>
      <c r="B4669" s="125" t="str">
        <f>+VLOOKUP(A4669,'[1]LISTA FILTRADO'!$A$2:$B$620,2,FALSE)</f>
        <v>Acreedores</v>
      </c>
      <c r="C4669" s="126">
        <v>42915</v>
      </c>
      <c r="D4669" s="126" t="s">
        <v>10060</v>
      </c>
      <c r="E4669" s="127" t="s">
        <v>3</v>
      </c>
      <c r="F4669" s="127">
        <v>1514452</v>
      </c>
      <c r="G4669" s="127"/>
      <c r="H4669" s="335" t="s">
        <v>10061</v>
      </c>
      <c r="I4669" s="128">
        <v>0</v>
      </c>
      <c r="J4669" s="128">
        <v>1525.31</v>
      </c>
      <c r="K4669" s="129">
        <f t="shared" si="72"/>
        <v>1525.31</v>
      </c>
      <c r="L4669" s="130" t="s">
        <v>1420</v>
      </c>
    </row>
    <row r="4670" spans="1:12" ht="22.5">
      <c r="A4670" s="263">
        <v>578</v>
      </c>
      <c r="B4670" s="125" t="str">
        <f>+VLOOKUP(A4670,'[1]LISTA FILTRADO'!$A$2:$B$620,2,FALSE)</f>
        <v>Boliviana De Aviación</v>
      </c>
      <c r="C4670" s="126">
        <v>42915</v>
      </c>
      <c r="D4670" s="126" t="s">
        <v>10062</v>
      </c>
      <c r="E4670" s="127" t="s">
        <v>3</v>
      </c>
      <c r="F4670" s="127">
        <v>1514473</v>
      </c>
      <c r="G4670" s="127"/>
      <c r="H4670" s="335" t="s">
        <v>10063</v>
      </c>
      <c r="I4670" s="128">
        <v>0</v>
      </c>
      <c r="J4670" s="128">
        <v>485</v>
      </c>
      <c r="K4670" s="129">
        <f t="shared" si="72"/>
        <v>485</v>
      </c>
      <c r="L4670" s="130" t="s">
        <v>1420</v>
      </c>
    </row>
    <row r="4671" spans="1:12" ht="33.75">
      <c r="A4671" s="263" t="s">
        <v>626</v>
      </c>
      <c r="B4671" s="125" t="str">
        <f>+VLOOKUP(A4671,'[1]LISTA FILTRADO'!$A$2:$B$620,2,FALSE)</f>
        <v>Dirección General De Programación Y Operaciones Del Tesoro</v>
      </c>
      <c r="C4671" s="126">
        <v>42915</v>
      </c>
      <c r="D4671" s="126" t="s">
        <v>10064</v>
      </c>
      <c r="E4671" s="127" t="s">
        <v>3</v>
      </c>
      <c r="F4671" s="127">
        <v>1514494</v>
      </c>
      <c r="G4671" s="127"/>
      <c r="H4671" s="335" t="s">
        <v>10065</v>
      </c>
      <c r="I4671" s="128">
        <v>0</v>
      </c>
      <c r="J4671" s="128">
        <v>11315.14</v>
      </c>
      <c r="K4671" s="129">
        <f t="shared" si="72"/>
        <v>11315.14</v>
      </c>
      <c r="L4671" s="130" t="s">
        <v>1420</v>
      </c>
    </row>
    <row r="4672" spans="1:12" ht="33.75">
      <c r="A4672" s="263">
        <v>682</v>
      </c>
      <c r="B4672" s="125" t="str">
        <f>+VLOOKUP(A4672,'[1]LISTA FILTRADO'!$A$2:$B$620,2,FALSE)</f>
        <v>Defensoría Del Pueblo</v>
      </c>
      <c r="C4672" s="126">
        <v>42915</v>
      </c>
      <c r="D4672" s="126" t="s">
        <v>10066</v>
      </c>
      <c r="E4672" s="127" t="s">
        <v>3</v>
      </c>
      <c r="F4672" s="127">
        <v>1514508</v>
      </c>
      <c r="G4672" s="127"/>
      <c r="H4672" s="335" t="s">
        <v>10067</v>
      </c>
      <c r="I4672" s="128">
        <v>0</v>
      </c>
      <c r="J4672" s="128">
        <v>35</v>
      </c>
      <c r="K4672" s="129">
        <f t="shared" si="72"/>
        <v>35</v>
      </c>
      <c r="L4672" s="130" t="s">
        <v>1420</v>
      </c>
    </row>
    <row r="4673" spans="1:12" ht="33.75">
      <c r="A4673" s="263" t="s">
        <v>626</v>
      </c>
      <c r="B4673" s="125" t="str">
        <f>+VLOOKUP(A4673,'[1]LISTA FILTRADO'!$A$2:$B$620,2,FALSE)</f>
        <v>Dirección General De Programación Y Operaciones Del Tesoro</v>
      </c>
      <c r="C4673" s="126">
        <v>42915</v>
      </c>
      <c r="D4673" s="126" t="s">
        <v>10068</v>
      </c>
      <c r="E4673" s="127" t="s">
        <v>3</v>
      </c>
      <c r="F4673" s="127">
        <v>1514380</v>
      </c>
      <c r="G4673" s="127"/>
      <c r="H4673" s="335" t="s">
        <v>10069</v>
      </c>
      <c r="I4673" s="128">
        <v>0</v>
      </c>
      <c r="J4673" s="128">
        <v>2469.4899999999998</v>
      </c>
      <c r="K4673" s="129">
        <f t="shared" si="72"/>
        <v>2469.4899999999998</v>
      </c>
      <c r="L4673" s="130" t="s">
        <v>1420</v>
      </c>
    </row>
    <row r="4674" spans="1:12" ht="33.75">
      <c r="A4674" s="263" t="s">
        <v>626</v>
      </c>
      <c r="B4674" s="125" t="str">
        <f>+VLOOKUP(A4674,'[1]LISTA FILTRADO'!$A$2:$B$620,2,FALSE)</f>
        <v>Dirección General De Programación Y Operaciones Del Tesoro</v>
      </c>
      <c r="C4674" s="126">
        <v>42915</v>
      </c>
      <c r="D4674" s="126" t="s">
        <v>10070</v>
      </c>
      <c r="E4674" s="127" t="s">
        <v>3</v>
      </c>
      <c r="F4674" s="127">
        <v>1514381</v>
      </c>
      <c r="G4674" s="127"/>
      <c r="H4674" s="335" t="s">
        <v>10071</v>
      </c>
      <c r="I4674" s="128">
        <v>0</v>
      </c>
      <c r="J4674" s="128">
        <v>2469.4899999999998</v>
      </c>
      <c r="K4674" s="129">
        <f t="shared" si="72"/>
        <v>2469.4899999999998</v>
      </c>
      <c r="L4674" s="130" t="s">
        <v>1420</v>
      </c>
    </row>
    <row r="4675" spans="1:12" ht="33.75">
      <c r="A4675" s="263" t="s">
        <v>626</v>
      </c>
      <c r="B4675" s="125" t="str">
        <f>+VLOOKUP(A4675,'[1]LISTA FILTRADO'!$A$2:$B$620,2,FALSE)</f>
        <v>Dirección General De Programación Y Operaciones Del Tesoro</v>
      </c>
      <c r="C4675" s="126">
        <v>42915</v>
      </c>
      <c r="D4675" s="126" t="s">
        <v>10072</v>
      </c>
      <c r="E4675" s="127" t="s">
        <v>3</v>
      </c>
      <c r="F4675" s="127">
        <v>1514383</v>
      </c>
      <c r="G4675" s="127"/>
      <c r="H4675" s="335" t="s">
        <v>10073</v>
      </c>
      <c r="I4675" s="128">
        <v>0</v>
      </c>
      <c r="J4675" s="128">
        <v>791.94</v>
      </c>
      <c r="K4675" s="129">
        <f t="shared" si="72"/>
        <v>791.94</v>
      </c>
      <c r="L4675" s="130" t="s">
        <v>1420</v>
      </c>
    </row>
    <row r="4676" spans="1:12" ht="33.75">
      <c r="A4676" s="263" t="s">
        <v>626</v>
      </c>
      <c r="B4676" s="125" t="str">
        <f>+VLOOKUP(A4676,'[1]LISTA FILTRADO'!$A$2:$B$620,2,FALSE)</f>
        <v>Dirección General De Programación Y Operaciones Del Tesoro</v>
      </c>
      <c r="C4676" s="126">
        <v>42915</v>
      </c>
      <c r="D4676" s="126" t="s">
        <v>10074</v>
      </c>
      <c r="E4676" s="127" t="s">
        <v>3</v>
      </c>
      <c r="F4676" s="127">
        <v>1514412</v>
      </c>
      <c r="G4676" s="127"/>
      <c r="H4676" s="335" t="s">
        <v>10075</v>
      </c>
      <c r="I4676" s="128">
        <v>0</v>
      </c>
      <c r="J4676" s="128">
        <v>0.62</v>
      </c>
      <c r="K4676" s="129">
        <f t="shared" si="72"/>
        <v>0.62</v>
      </c>
      <c r="L4676" s="130" t="s">
        <v>1420</v>
      </c>
    </row>
    <row r="4677" spans="1:12" ht="33.75">
      <c r="A4677" s="263" t="s">
        <v>626</v>
      </c>
      <c r="B4677" s="125" t="str">
        <f>+VLOOKUP(A4677,'[1]LISTA FILTRADO'!$A$2:$B$620,2,FALSE)</f>
        <v>Dirección General De Programación Y Operaciones Del Tesoro</v>
      </c>
      <c r="C4677" s="126">
        <v>42915</v>
      </c>
      <c r="D4677" s="126" t="s">
        <v>10076</v>
      </c>
      <c r="E4677" s="127" t="s">
        <v>3</v>
      </c>
      <c r="F4677" s="127">
        <v>1514414</v>
      </c>
      <c r="G4677" s="127"/>
      <c r="H4677" s="335" t="s">
        <v>10077</v>
      </c>
      <c r="I4677" s="128">
        <v>0</v>
      </c>
      <c r="J4677" s="128">
        <v>147.97</v>
      </c>
      <c r="K4677" s="129">
        <f t="shared" si="72"/>
        <v>147.97</v>
      </c>
      <c r="L4677" s="130" t="s">
        <v>1420</v>
      </c>
    </row>
    <row r="4678" spans="1:12" ht="33.75">
      <c r="A4678" s="263">
        <v>283</v>
      </c>
      <c r="B4678" s="125" t="str">
        <f>+VLOOKUP(A4678,'[1]LISTA FILTRADO'!$A$2:$B$620,2,FALSE)</f>
        <v>Aduana Nacional</v>
      </c>
      <c r="C4678" s="126">
        <v>42915</v>
      </c>
      <c r="D4678" s="126" t="s">
        <v>10078</v>
      </c>
      <c r="E4678" s="127" t="s">
        <v>3</v>
      </c>
      <c r="F4678" s="127">
        <v>1514436</v>
      </c>
      <c r="G4678" s="127"/>
      <c r="H4678" s="335" t="s">
        <v>10079</v>
      </c>
      <c r="I4678" s="128">
        <v>0</v>
      </c>
      <c r="J4678" s="128">
        <v>16280.14</v>
      </c>
      <c r="K4678" s="129">
        <f t="shared" si="72"/>
        <v>16280.14</v>
      </c>
      <c r="L4678" s="130" t="s">
        <v>1420</v>
      </c>
    </row>
    <row r="4679" spans="1:12" ht="33.75">
      <c r="A4679" s="263" t="s">
        <v>626</v>
      </c>
      <c r="B4679" s="125" t="str">
        <f>+VLOOKUP(A4679,'[1]LISTA FILTRADO'!$A$2:$B$620,2,FALSE)</f>
        <v>Dirección General De Programación Y Operaciones Del Tesoro</v>
      </c>
      <c r="C4679" s="126">
        <v>42915</v>
      </c>
      <c r="D4679" s="126" t="s">
        <v>10080</v>
      </c>
      <c r="E4679" s="127" t="s">
        <v>3</v>
      </c>
      <c r="F4679" s="127">
        <v>1514454</v>
      </c>
      <c r="G4679" s="127"/>
      <c r="H4679" s="335" t="s">
        <v>10081</v>
      </c>
      <c r="I4679" s="128">
        <v>0</v>
      </c>
      <c r="J4679" s="128">
        <v>10</v>
      </c>
      <c r="K4679" s="129">
        <f t="shared" si="72"/>
        <v>10</v>
      </c>
      <c r="L4679" s="130" t="s">
        <v>1420</v>
      </c>
    </row>
    <row r="4680" spans="1:12" ht="22.5">
      <c r="A4680" s="263">
        <v>526</v>
      </c>
      <c r="B4680" s="125" t="str">
        <f>+VLOOKUP(A4680,'[1]LISTA FILTRADO'!$A$2:$B$620,2,FALSE)</f>
        <v>Bolivia Tv</v>
      </c>
      <c r="C4680" s="126">
        <v>42915</v>
      </c>
      <c r="D4680" s="126" t="s">
        <v>10082</v>
      </c>
      <c r="E4680" s="127" t="s">
        <v>3</v>
      </c>
      <c r="F4680" s="127">
        <v>1514455</v>
      </c>
      <c r="G4680" s="127"/>
      <c r="H4680" s="335" t="s">
        <v>4492</v>
      </c>
      <c r="I4680" s="128">
        <v>0</v>
      </c>
      <c r="J4680" s="128">
        <v>30.07</v>
      </c>
      <c r="K4680" s="129">
        <f t="shared" si="72"/>
        <v>30.07</v>
      </c>
      <c r="L4680" s="130" t="s">
        <v>1420</v>
      </c>
    </row>
    <row r="4681" spans="1:12" ht="22.5">
      <c r="A4681" s="263">
        <v>526</v>
      </c>
      <c r="B4681" s="125" t="str">
        <f>+VLOOKUP(A4681,'[1]LISTA FILTRADO'!$A$2:$B$620,2,FALSE)</f>
        <v>Bolivia Tv</v>
      </c>
      <c r="C4681" s="126">
        <v>42915</v>
      </c>
      <c r="D4681" s="126" t="s">
        <v>10083</v>
      </c>
      <c r="E4681" s="127" t="s">
        <v>3</v>
      </c>
      <c r="F4681" s="127">
        <v>1514456</v>
      </c>
      <c r="G4681" s="127"/>
      <c r="H4681" s="335" t="s">
        <v>10084</v>
      </c>
      <c r="I4681" s="128">
        <v>0</v>
      </c>
      <c r="J4681" s="128">
        <v>77</v>
      </c>
      <c r="K4681" s="129">
        <f t="shared" ref="K4681:K4744" si="73">+I4681+J4681</f>
        <v>77</v>
      </c>
      <c r="L4681" s="130" t="s">
        <v>1420</v>
      </c>
    </row>
    <row r="4682" spans="1:12" ht="33.75">
      <c r="A4682" s="263">
        <v>86</v>
      </c>
      <c r="B4682" s="125" t="str">
        <f>+VLOOKUP(A4682,'[1]LISTA FILTRADO'!$A$2:$B$620,2,FALSE)</f>
        <v>Ministerio De Medio Ambiente Y Agua</v>
      </c>
      <c r="C4682" s="126">
        <v>42915</v>
      </c>
      <c r="D4682" s="126" t="s">
        <v>10085</v>
      </c>
      <c r="E4682" s="127" t="s">
        <v>3</v>
      </c>
      <c r="F4682" s="127">
        <v>1514481</v>
      </c>
      <c r="G4682" s="127"/>
      <c r="H4682" s="335" t="s">
        <v>10086</v>
      </c>
      <c r="I4682" s="128">
        <v>0</v>
      </c>
      <c r="J4682" s="128">
        <v>155</v>
      </c>
      <c r="K4682" s="129">
        <f t="shared" si="73"/>
        <v>155</v>
      </c>
      <c r="L4682" s="130" t="s">
        <v>1420</v>
      </c>
    </row>
    <row r="4683" spans="1:12" ht="33.75">
      <c r="A4683" s="263" t="s">
        <v>626</v>
      </c>
      <c r="B4683" s="125" t="str">
        <f>+VLOOKUP(A4683,'[1]LISTA FILTRADO'!$A$2:$B$620,2,FALSE)</f>
        <v>Dirección General De Programación Y Operaciones Del Tesoro</v>
      </c>
      <c r="C4683" s="126">
        <v>42915</v>
      </c>
      <c r="D4683" s="126" t="s">
        <v>10087</v>
      </c>
      <c r="E4683" s="127" t="s">
        <v>3</v>
      </c>
      <c r="F4683" s="127">
        <v>1514483</v>
      </c>
      <c r="G4683" s="127"/>
      <c r="H4683" s="335" t="s">
        <v>10088</v>
      </c>
      <c r="I4683" s="128">
        <v>0</v>
      </c>
      <c r="J4683" s="128">
        <v>2914.78</v>
      </c>
      <c r="K4683" s="129">
        <f t="shared" si="73"/>
        <v>2914.78</v>
      </c>
      <c r="L4683" s="130" t="s">
        <v>1420</v>
      </c>
    </row>
    <row r="4684" spans="1:12" ht="33.75">
      <c r="A4684" s="263" t="s">
        <v>626</v>
      </c>
      <c r="B4684" s="125" t="str">
        <f>+VLOOKUP(A4684,'[1]LISTA FILTRADO'!$A$2:$B$620,2,FALSE)</f>
        <v>Dirección General De Programación Y Operaciones Del Tesoro</v>
      </c>
      <c r="C4684" s="126">
        <v>42915</v>
      </c>
      <c r="D4684" s="126" t="s">
        <v>10089</v>
      </c>
      <c r="E4684" s="127" t="s">
        <v>3</v>
      </c>
      <c r="F4684" s="127">
        <v>1514487</v>
      </c>
      <c r="G4684" s="127"/>
      <c r="H4684" s="335" t="s">
        <v>10090</v>
      </c>
      <c r="I4684" s="128">
        <v>0</v>
      </c>
      <c r="J4684" s="128">
        <v>47</v>
      </c>
      <c r="K4684" s="129">
        <f t="shared" si="73"/>
        <v>47</v>
      </c>
      <c r="L4684" s="130" t="s">
        <v>1420</v>
      </c>
    </row>
    <row r="4685" spans="1:12" ht="33.75">
      <c r="A4685" s="263" t="s">
        <v>626</v>
      </c>
      <c r="B4685" s="125" t="str">
        <f>+VLOOKUP(A4685,'[1]LISTA FILTRADO'!$A$2:$B$620,2,FALSE)</f>
        <v>Dirección General De Programación Y Operaciones Del Tesoro</v>
      </c>
      <c r="C4685" s="126">
        <v>42915</v>
      </c>
      <c r="D4685" s="126" t="s">
        <v>10091</v>
      </c>
      <c r="E4685" s="127" t="s">
        <v>3</v>
      </c>
      <c r="F4685" s="127">
        <v>1514488</v>
      </c>
      <c r="G4685" s="127"/>
      <c r="H4685" s="335" t="s">
        <v>6956</v>
      </c>
      <c r="I4685" s="128">
        <v>0</v>
      </c>
      <c r="J4685" s="128">
        <v>1278</v>
      </c>
      <c r="K4685" s="129">
        <f t="shared" si="73"/>
        <v>1278</v>
      </c>
      <c r="L4685" s="130" t="s">
        <v>1420</v>
      </c>
    </row>
    <row r="4686" spans="1:12" ht="22.5">
      <c r="A4686" s="263">
        <v>526</v>
      </c>
      <c r="B4686" s="125" t="str">
        <f>+VLOOKUP(A4686,'[1]LISTA FILTRADO'!$A$2:$B$620,2,FALSE)</f>
        <v>Bolivia Tv</v>
      </c>
      <c r="C4686" s="126">
        <v>42915</v>
      </c>
      <c r="D4686" s="126" t="s">
        <v>10092</v>
      </c>
      <c r="E4686" s="127" t="s">
        <v>3</v>
      </c>
      <c r="F4686" s="127">
        <v>1514489</v>
      </c>
      <c r="G4686" s="127"/>
      <c r="H4686" s="335" t="s">
        <v>10093</v>
      </c>
      <c r="I4686" s="128">
        <v>0</v>
      </c>
      <c r="J4686" s="128">
        <v>261</v>
      </c>
      <c r="K4686" s="129">
        <f t="shared" si="73"/>
        <v>261</v>
      </c>
      <c r="L4686" s="130" t="s">
        <v>1420</v>
      </c>
    </row>
    <row r="4687" spans="1:12" ht="33.75">
      <c r="A4687" s="263" t="s">
        <v>626</v>
      </c>
      <c r="B4687" s="125" t="str">
        <f>+VLOOKUP(A4687,'[1]LISTA FILTRADO'!$A$2:$B$620,2,FALSE)</f>
        <v>Dirección General De Programación Y Operaciones Del Tesoro</v>
      </c>
      <c r="C4687" s="126">
        <v>42915</v>
      </c>
      <c r="D4687" s="126" t="s">
        <v>10094</v>
      </c>
      <c r="E4687" s="127" t="s">
        <v>3</v>
      </c>
      <c r="F4687" s="127">
        <v>1514522</v>
      </c>
      <c r="G4687" s="127"/>
      <c r="H4687" s="335" t="s">
        <v>10095</v>
      </c>
      <c r="I4687" s="128">
        <v>0</v>
      </c>
      <c r="J4687" s="128">
        <v>10114</v>
      </c>
      <c r="K4687" s="129">
        <f t="shared" si="73"/>
        <v>10114</v>
      </c>
      <c r="L4687" s="130" t="s">
        <v>1420</v>
      </c>
    </row>
    <row r="4688" spans="1:12" ht="33.75">
      <c r="A4688" s="263" t="s">
        <v>626</v>
      </c>
      <c r="B4688" s="125" t="str">
        <f>+VLOOKUP(A4688,'[1]LISTA FILTRADO'!$A$2:$B$620,2,FALSE)</f>
        <v>Dirección General De Programación Y Operaciones Del Tesoro</v>
      </c>
      <c r="C4688" s="126">
        <v>42915</v>
      </c>
      <c r="D4688" s="126" t="s">
        <v>10096</v>
      </c>
      <c r="E4688" s="127" t="s">
        <v>3</v>
      </c>
      <c r="F4688" s="127">
        <v>1514524</v>
      </c>
      <c r="G4688" s="127"/>
      <c r="H4688" s="335" t="s">
        <v>10097</v>
      </c>
      <c r="I4688" s="128">
        <v>0</v>
      </c>
      <c r="J4688" s="128">
        <v>10114</v>
      </c>
      <c r="K4688" s="129">
        <f t="shared" si="73"/>
        <v>10114</v>
      </c>
      <c r="L4688" s="130" t="s">
        <v>1420</v>
      </c>
    </row>
    <row r="4689" spans="1:12" ht="33.75">
      <c r="A4689" s="263">
        <v>152</v>
      </c>
      <c r="B4689" s="125" t="str">
        <f>+VLOOKUP(A4689,'[1]LISTA FILTRADO'!$A$2:$B$620,2,FALSE)</f>
        <v>Servicio Plurinacional De Defensa Pública</v>
      </c>
      <c r="C4689" s="126">
        <v>42915</v>
      </c>
      <c r="D4689" s="126" t="s">
        <v>10098</v>
      </c>
      <c r="E4689" s="127" t="s">
        <v>3</v>
      </c>
      <c r="F4689" s="127">
        <v>1514533</v>
      </c>
      <c r="G4689" s="127"/>
      <c r="H4689" s="335" t="s">
        <v>10099</v>
      </c>
      <c r="I4689" s="128">
        <v>0</v>
      </c>
      <c r="J4689" s="128">
        <v>404</v>
      </c>
      <c r="K4689" s="129">
        <f t="shared" si="73"/>
        <v>404</v>
      </c>
      <c r="L4689" s="130" t="s">
        <v>1420</v>
      </c>
    </row>
    <row r="4690" spans="1:12" ht="33.75">
      <c r="A4690" s="263">
        <v>152</v>
      </c>
      <c r="B4690" s="125" t="str">
        <f>+VLOOKUP(A4690,'[1]LISTA FILTRADO'!$A$2:$B$620,2,FALSE)</f>
        <v>Servicio Plurinacional De Defensa Pública</v>
      </c>
      <c r="C4690" s="126">
        <v>42915</v>
      </c>
      <c r="D4690" s="126" t="s">
        <v>10100</v>
      </c>
      <c r="E4690" s="127" t="s">
        <v>3</v>
      </c>
      <c r="F4690" s="127">
        <v>1514534</v>
      </c>
      <c r="G4690" s="127"/>
      <c r="H4690" s="335" t="s">
        <v>10101</v>
      </c>
      <c r="I4690" s="128">
        <v>0</v>
      </c>
      <c r="J4690" s="128">
        <v>121</v>
      </c>
      <c r="K4690" s="129">
        <f t="shared" si="73"/>
        <v>121</v>
      </c>
      <c r="L4690" s="130" t="s">
        <v>1420</v>
      </c>
    </row>
    <row r="4691" spans="1:12" ht="22.5">
      <c r="A4691" s="263">
        <v>526</v>
      </c>
      <c r="B4691" s="125" t="str">
        <f>+VLOOKUP(A4691,'[1]LISTA FILTRADO'!$A$2:$B$620,2,FALSE)</f>
        <v>Bolivia Tv</v>
      </c>
      <c r="C4691" s="126">
        <v>42915</v>
      </c>
      <c r="D4691" s="126" t="s">
        <v>10102</v>
      </c>
      <c r="E4691" s="127" t="s">
        <v>3</v>
      </c>
      <c r="F4691" s="127">
        <v>1514557</v>
      </c>
      <c r="G4691" s="127"/>
      <c r="H4691" s="335" t="s">
        <v>10103</v>
      </c>
      <c r="I4691" s="128">
        <v>0</v>
      </c>
      <c r="J4691" s="128">
        <v>422.94</v>
      </c>
      <c r="K4691" s="129">
        <f t="shared" si="73"/>
        <v>422.94</v>
      </c>
      <c r="L4691" s="130" t="s">
        <v>1420</v>
      </c>
    </row>
    <row r="4692" spans="1:12" ht="22.5">
      <c r="A4692" s="263">
        <v>526</v>
      </c>
      <c r="B4692" s="125" t="str">
        <f>+VLOOKUP(A4692,'[1]LISTA FILTRADO'!$A$2:$B$620,2,FALSE)</f>
        <v>Bolivia Tv</v>
      </c>
      <c r="C4692" s="126">
        <v>42915</v>
      </c>
      <c r="D4692" s="126" t="s">
        <v>10104</v>
      </c>
      <c r="E4692" s="127" t="s">
        <v>3</v>
      </c>
      <c r="F4692" s="127">
        <v>1514558</v>
      </c>
      <c r="G4692" s="127"/>
      <c r="H4692" s="335" t="s">
        <v>10105</v>
      </c>
      <c r="I4692" s="128">
        <v>0</v>
      </c>
      <c r="J4692" s="128">
        <v>94.99</v>
      </c>
      <c r="K4692" s="129">
        <f t="shared" si="73"/>
        <v>94.99</v>
      </c>
      <c r="L4692" s="130" t="s">
        <v>1420</v>
      </c>
    </row>
    <row r="4693" spans="1:12" ht="33.75">
      <c r="A4693" s="263" t="s">
        <v>626</v>
      </c>
      <c r="B4693" s="125" t="str">
        <f>+VLOOKUP(A4693,'[1]LISTA FILTRADO'!$A$2:$B$620,2,FALSE)</f>
        <v>Dirección General De Programación Y Operaciones Del Tesoro</v>
      </c>
      <c r="C4693" s="126">
        <v>42915</v>
      </c>
      <c r="D4693" s="126" t="s">
        <v>10106</v>
      </c>
      <c r="E4693" s="127" t="s">
        <v>3</v>
      </c>
      <c r="F4693" s="127">
        <v>1514578</v>
      </c>
      <c r="G4693" s="127"/>
      <c r="H4693" s="335" t="s">
        <v>10107</v>
      </c>
      <c r="I4693" s="128">
        <v>0</v>
      </c>
      <c r="J4693" s="128">
        <v>31.5</v>
      </c>
      <c r="K4693" s="129">
        <f t="shared" si="73"/>
        <v>31.5</v>
      </c>
      <c r="L4693" s="130" t="s">
        <v>1420</v>
      </c>
    </row>
    <row r="4694" spans="1:12" ht="33.75">
      <c r="A4694" s="263" t="s">
        <v>626</v>
      </c>
      <c r="B4694" s="125" t="str">
        <f>+VLOOKUP(A4694,'[1]LISTA FILTRADO'!$A$2:$B$620,2,FALSE)</f>
        <v>Dirección General De Programación Y Operaciones Del Tesoro</v>
      </c>
      <c r="C4694" s="126">
        <v>42915</v>
      </c>
      <c r="D4694" s="126" t="s">
        <v>10108</v>
      </c>
      <c r="E4694" s="127" t="s">
        <v>3</v>
      </c>
      <c r="F4694" s="127">
        <v>1514594</v>
      </c>
      <c r="G4694" s="127"/>
      <c r="H4694" s="335" t="s">
        <v>10109</v>
      </c>
      <c r="I4694" s="128">
        <v>0</v>
      </c>
      <c r="J4694" s="128">
        <v>10114</v>
      </c>
      <c r="K4694" s="129">
        <f t="shared" si="73"/>
        <v>10114</v>
      </c>
      <c r="L4694" s="130" t="s">
        <v>1420</v>
      </c>
    </row>
    <row r="4695" spans="1:12" ht="33.75">
      <c r="A4695" s="263" t="s">
        <v>626</v>
      </c>
      <c r="B4695" s="125" t="str">
        <f>+VLOOKUP(A4695,'[1]LISTA FILTRADO'!$A$2:$B$620,2,FALSE)</f>
        <v>Dirección General De Programación Y Operaciones Del Tesoro</v>
      </c>
      <c r="C4695" s="126">
        <v>42915</v>
      </c>
      <c r="D4695" s="126" t="s">
        <v>10110</v>
      </c>
      <c r="E4695" s="127" t="s">
        <v>3</v>
      </c>
      <c r="F4695" s="127">
        <v>1514615</v>
      </c>
      <c r="G4695" s="127"/>
      <c r="H4695" s="335" t="s">
        <v>10111</v>
      </c>
      <c r="I4695" s="128">
        <v>0</v>
      </c>
      <c r="J4695" s="128">
        <v>1</v>
      </c>
      <c r="K4695" s="129">
        <f t="shared" si="73"/>
        <v>1</v>
      </c>
      <c r="L4695" s="130" t="s">
        <v>1420</v>
      </c>
    </row>
    <row r="4696" spans="1:12" ht="33.75">
      <c r="A4696" s="263" t="s">
        <v>626</v>
      </c>
      <c r="B4696" s="125" t="str">
        <f>+VLOOKUP(A4696,'[1]LISTA FILTRADO'!$A$2:$B$620,2,FALSE)</f>
        <v>Dirección General De Programación Y Operaciones Del Tesoro</v>
      </c>
      <c r="C4696" s="126">
        <v>42915</v>
      </c>
      <c r="D4696" s="126" t="s">
        <v>10112</v>
      </c>
      <c r="E4696" s="127" t="s">
        <v>3</v>
      </c>
      <c r="F4696" s="127">
        <v>1514621</v>
      </c>
      <c r="G4696" s="127"/>
      <c r="H4696" s="335" t="s">
        <v>1317</v>
      </c>
      <c r="I4696" s="128">
        <v>0</v>
      </c>
      <c r="J4696" s="128">
        <v>545</v>
      </c>
      <c r="K4696" s="129">
        <f t="shared" si="73"/>
        <v>545</v>
      </c>
      <c r="L4696" s="130" t="s">
        <v>1420</v>
      </c>
    </row>
    <row r="4697" spans="1:12" ht="33.75">
      <c r="A4697" s="263" t="s">
        <v>626</v>
      </c>
      <c r="B4697" s="125" t="str">
        <f>+VLOOKUP(A4697,'[1]LISTA FILTRADO'!$A$2:$B$620,2,FALSE)</f>
        <v>Dirección General De Programación Y Operaciones Del Tesoro</v>
      </c>
      <c r="C4697" s="126">
        <v>42915</v>
      </c>
      <c r="D4697" s="126" t="s">
        <v>10113</v>
      </c>
      <c r="E4697" s="127" t="s">
        <v>3</v>
      </c>
      <c r="F4697" s="127">
        <v>1514654</v>
      </c>
      <c r="G4697" s="127"/>
      <c r="H4697" s="335" t="s">
        <v>10114</v>
      </c>
      <c r="I4697" s="128">
        <v>0</v>
      </c>
      <c r="J4697" s="128">
        <v>1483.43</v>
      </c>
      <c r="K4697" s="129">
        <f t="shared" si="73"/>
        <v>1483.43</v>
      </c>
      <c r="L4697" s="130" t="s">
        <v>1420</v>
      </c>
    </row>
    <row r="4698" spans="1:12" ht="33.75">
      <c r="A4698" s="263">
        <v>20</v>
      </c>
      <c r="B4698" s="125" t="str">
        <f>+VLOOKUP(A4698,'[1]LISTA FILTRADO'!$A$2:$B$620,2,FALSE)</f>
        <v>Ministerio De Defensa</v>
      </c>
      <c r="C4698" s="126">
        <v>42915</v>
      </c>
      <c r="D4698" s="126" t="s">
        <v>10115</v>
      </c>
      <c r="E4698" s="127" t="s">
        <v>3</v>
      </c>
      <c r="F4698" s="127">
        <v>1514659</v>
      </c>
      <c r="G4698" s="127"/>
      <c r="H4698" s="335" t="s">
        <v>10116</v>
      </c>
      <c r="I4698" s="128">
        <v>0</v>
      </c>
      <c r="J4698" s="128">
        <v>44</v>
      </c>
      <c r="K4698" s="129">
        <f t="shared" si="73"/>
        <v>44</v>
      </c>
      <c r="L4698" s="130" t="s">
        <v>1420</v>
      </c>
    </row>
    <row r="4699" spans="1:12" ht="33.75">
      <c r="A4699" s="263" t="s">
        <v>626</v>
      </c>
      <c r="B4699" s="125" t="str">
        <f>+VLOOKUP(A4699,'[1]LISTA FILTRADO'!$A$2:$B$620,2,FALSE)</f>
        <v>Dirección General De Programación Y Operaciones Del Tesoro</v>
      </c>
      <c r="C4699" s="126">
        <v>42915</v>
      </c>
      <c r="D4699" s="126" t="s">
        <v>10117</v>
      </c>
      <c r="E4699" s="127" t="s">
        <v>3</v>
      </c>
      <c r="F4699" s="127">
        <v>1514680</v>
      </c>
      <c r="G4699" s="127"/>
      <c r="H4699" s="335" t="s">
        <v>10118</v>
      </c>
      <c r="I4699" s="128">
        <v>0</v>
      </c>
      <c r="J4699" s="128">
        <v>571</v>
      </c>
      <c r="K4699" s="129">
        <f t="shared" si="73"/>
        <v>571</v>
      </c>
      <c r="L4699" s="130" t="s">
        <v>1420</v>
      </c>
    </row>
    <row r="4700" spans="1:12" ht="22.5">
      <c r="A4700" s="263">
        <v>526</v>
      </c>
      <c r="B4700" s="125" t="str">
        <f>+VLOOKUP(A4700,'[1]LISTA FILTRADO'!$A$2:$B$620,2,FALSE)</f>
        <v>Bolivia Tv</v>
      </c>
      <c r="C4700" s="126">
        <v>42915</v>
      </c>
      <c r="D4700" s="126" t="s">
        <v>10119</v>
      </c>
      <c r="E4700" s="127" t="s">
        <v>3</v>
      </c>
      <c r="F4700" s="127">
        <v>1514686</v>
      </c>
      <c r="G4700" s="127"/>
      <c r="H4700" s="335" t="s">
        <v>10120</v>
      </c>
      <c r="I4700" s="128">
        <v>0</v>
      </c>
      <c r="J4700" s="128">
        <v>77</v>
      </c>
      <c r="K4700" s="129">
        <f t="shared" si="73"/>
        <v>77</v>
      </c>
      <c r="L4700" s="130" t="s">
        <v>1420</v>
      </c>
    </row>
    <row r="4701" spans="1:12" ht="33.75">
      <c r="A4701" s="263" t="s">
        <v>626</v>
      </c>
      <c r="B4701" s="125" t="str">
        <f>+VLOOKUP(A4701,'[1]LISTA FILTRADO'!$A$2:$B$620,2,FALSE)</f>
        <v>Dirección General De Programación Y Operaciones Del Tesoro</v>
      </c>
      <c r="C4701" s="126">
        <v>42915</v>
      </c>
      <c r="D4701" s="126" t="s">
        <v>10121</v>
      </c>
      <c r="E4701" s="127" t="s">
        <v>3</v>
      </c>
      <c r="F4701" s="127">
        <v>1514700</v>
      </c>
      <c r="G4701" s="127"/>
      <c r="H4701" s="335" t="s">
        <v>10122</v>
      </c>
      <c r="I4701" s="128">
        <v>0</v>
      </c>
      <c r="J4701" s="128">
        <v>2343.0300000000002</v>
      </c>
      <c r="K4701" s="129">
        <f t="shared" si="73"/>
        <v>2343.0300000000002</v>
      </c>
      <c r="L4701" s="130" t="s">
        <v>1420</v>
      </c>
    </row>
    <row r="4702" spans="1:12" ht="22.5">
      <c r="A4702" s="263">
        <v>526</v>
      </c>
      <c r="B4702" s="125" t="str">
        <f>+VLOOKUP(A4702,'[1]LISTA FILTRADO'!$A$2:$B$620,2,FALSE)</f>
        <v>Bolivia Tv</v>
      </c>
      <c r="C4702" s="126">
        <v>42915</v>
      </c>
      <c r="D4702" s="126" t="s">
        <v>10123</v>
      </c>
      <c r="E4702" s="127" t="s">
        <v>3</v>
      </c>
      <c r="F4702" s="127">
        <v>1514710</v>
      </c>
      <c r="G4702" s="127"/>
      <c r="H4702" s="335" t="s">
        <v>10124</v>
      </c>
      <c r="I4702" s="128">
        <v>0</v>
      </c>
      <c r="J4702" s="128">
        <v>77</v>
      </c>
      <c r="K4702" s="129">
        <f t="shared" si="73"/>
        <v>77</v>
      </c>
      <c r="L4702" s="130" t="s">
        <v>1420</v>
      </c>
    </row>
    <row r="4703" spans="1:12" ht="22.5">
      <c r="A4703" s="263">
        <v>523</v>
      </c>
      <c r="B4703" s="125" t="str">
        <f>+VLOOKUP(A4703,'[1]LISTA FILTRADO'!$A$2:$B$620,2,FALSE)</f>
        <v>Empresa De Correos De Bolivia</v>
      </c>
      <c r="C4703" s="126">
        <v>42916</v>
      </c>
      <c r="D4703" s="126" t="s">
        <v>10125</v>
      </c>
      <c r="E4703" s="127" t="s">
        <v>3</v>
      </c>
      <c r="F4703" s="127">
        <v>1514821</v>
      </c>
      <c r="G4703" s="127"/>
      <c r="H4703" s="335" t="s">
        <v>10126</v>
      </c>
      <c r="I4703" s="128">
        <v>0</v>
      </c>
      <c r="J4703" s="128">
        <v>2581.62</v>
      </c>
      <c r="K4703" s="129">
        <f t="shared" si="73"/>
        <v>2581.62</v>
      </c>
      <c r="L4703" s="130" t="s">
        <v>1420</v>
      </c>
    </row>
    <row r="4704" spans="1:12" ht="45">
      <c r="A4704" s="263">
        <v>587</v>
      </c>
      <c r="B4704" s="125" t="str">
        <f>+VLOOKUP(A4704,'[1]LISTA FILTRADO'!$A$2:$B$620,2,FALSE)</f>
        <v>Empresa Estratégica Boliviana De Construcción Y Conservación De Infraestructura Civil</v>
      </c>
      <c r="C4704" s="126">
        <v>42916</v>
      </c>
      <c r="D4704" s="126" t="s">
        <v>10127</v>
      </c>
      <c r="E4704" s="127" t="s">
        <v>3</v>
      </c>
      <c r="F4704" s="127">
        <v>1514840</v>
      </c>
      <c r="G4704" s="127"/>
      <c r="H4704" s="335" t="s">
        <v>10128</v>
      </c>
      <c r="I4704" s="128">
        <v>0</v>
      </c>
      <c r="J4704" s="128">
        <v>2308.85</v>
      </c>
      <c r="K4704" s="129">
        <f t="shared" si="73"/>
        <v>2308.85</v>
      </c>
      <c r="L4704" s="130" t="s">
        <v>1420</v>
      </c>
    </row>
    <row r="4705" spans="1:12" ht="45">
      <c r="A4705" s="263">
        <v>587</v>
      </c>
      <c r="B4705" s="125" t="str">
        <f>+VLOOKUP(A4705,'[1]LISTA FILTRADO'!$A$2:$B$620,2,FALSE)</f>
        <v>Empresa Estratégica Boliviana De Construcción Y Conservación De Infraestructura Civil</v>
      </c>
      <c r="C4705" s="126">
        <v>42916</v>
      </c>
      <c r="D4705" s="126" t="s">
        <v>10129</v>
      </c>
      <c r="E4705" s="127" t="s">
        <v>3</v>
      </c>
      <c r="F4705" s="127">
        <v>1514842</v>
      </c>
      <c r="G4705" s="127"/>
      <c r="H4705" s="335" t="s">
        <v>10130</v>
      </c>
      <c r="I4705" s="128">
        <v>0</v>
      </c>
      <c r="J4705" s="128">
        <v>1992.81</v>
      </c>
      <c r="K4705" s="129">
        <f t="shared" si="73"/>
        <v>1992.81</v>
      </c>
      <c r="L4705" s="130" t="s">
        <v>1420</v>
      </c>
    </row>
    <row r="4706" spans="1:12" ht="45">
      <c r="A4706" s="263">
        <v>587</v>
      </c>
      <c r="B4706" s="125" t="str">
        <f>+VLOOKUP(A4706,'[1]LISTA FILTRADO'!$A$2:$B$620,2,FALSE)</f>
        <v>Empresa Estratégica Boliviana De Construcción Y Conservación De Infraestructura Civil</v>
      </c>
      <c r="C4706" s="126">
        <v>42916</v>
      </c>
      <c r="D4706" s="126" t="s">
        <v>10131</v>
      </c>
      <c r="E4706" s="127" t="s">
        <v>3</v>
      </c>
      <c r="F4706" s="127">
        <v>1514843</v>
      </c>
      <c r="G4706" s="127"/>
      <c r="H4706" s="335" t="s">
        <v>10132</v>
      </c>
      <c r="I4706" s="128">
        <v>0</v>
      </c>
      <c r="J4706" s="128">
        <v>3.42</v>
      </c>
      <c r="K4706" s="129">
        <f t="shared" si="73"/>
        <v>3.42</v>
      </c>
      <c r="L4706" s="130" t="s">
        <v>1420</v>
      </c>
    </row>
    <row r="4707" spans="1:12" ht="45">
      <c r="A4707" s="263">
        <v>587</v>
      </c>
      <c r="B4707" s="125" t="str">
        <f>+VLOOKUP(A4707,'[1]LISTA FILTRADO'!$A$2:$B$620,2,FALSE)</f>
        <v>Empresa Estratégica Boliviana De Construcción Y Conservación De Infraestructura Civil</v>
      </c>
      <c r="C4707" s="126">
        <v>42916</v>
      </c>
      <c r="D4707" s="126" t="s">
        <v>10133</v>
      </c>
      <c r="E4707" s="127" t="s">
        <v>3</v>
      </c>
      <c r="F4707" s="127">
        <v>1514844</v>
      </c>
      <c r="G4707" s="127"/>
      <c r="H4707" s="335" t="s">
        <v>10134</v>
      </c>
      <c r="I4707" s="128">
        <v>0</v>
      </c>
      <c r="J4707" s="128">
        <v>33.5</v>
      </c>
      <c r="K4707" s="129">
        <f t="shared" si="73"/>
        <v>33.5</v>
      </c>
      <c r="L4707" s="130" t="s">
        <v>1420</v>
      </c>
    </row>
    <row r="4708" spans="1:12" ht="45">
      <c r="A4708" s="263">
        <v>587</v>
      </c>
      <c r="B4708" s="125" t="str">
        <f>+VLOOKUP(A4708,'[1]LISTA FILTRADO'!$A$2:$B$620,2,FALSE)</f>
        <v>Empresa Estratégica Boliviana De Construcción Y Conservación De Infraestructura Civil</v>
      </c>
      <c r="C4708" s="126">
        <v>42916</v>
      </c>
      <c r="D4708" s="126" t="s">
        <v>10135</v>
      </c>
      <c r="E4708" s="127" t="s">
        <v>3</v>
      </c>
      <c r="F4708" s="127">
        <v>1514845</v>
      </c>
      <c r="G4708" s="127"/>
      <c r="H4708" s="335" t="s">
        <v>10136</v>
      </c>
      <c r="I4708" s="128">
        <v>0</v>
      </c>
      <c r="J4708" s="128">
        <v>1286.22</v>
      </c>
      <c r="K4708" s="129">
        <f t="shared" si="73"/>
        <v>1286.22</v>
      </c>
      <c r="L4708" s="130" t="s">
        <v>1420</v>
      </c>
    </row>
    <row r="4709" spans="1:12" ht="45">
      <c r="A4709" s="263">
        <v>587</v>
      </c>
      <c r="B4709" s="125" t="str">
        <f>+VLOOKUP(A4709,'[1]LISTA FILTRADO'!$A$2:$B$620,2,FALSE)</f>
        <v>Empresa Estratégica Boliviana De Construcción Y Conservación De Infraestructura Civil</v>
      </c>
      <c r="C4709" s="126">
        <v>42916</v>
      </c>
      <c r="D4709" s="126" t="s">
        <v>10137</v>
      </c>
      <c r="E4709" s="127" t="s">
        <v>3</v>
      </c>
      <c r="F4709" s="127">
        <v>1514848</v>
      </c>
      <c r="G4709" s="127"/>
      <c r="H4709" s="335" t="s">
        <v>10138</v>
      </c>
      <c r="I4709" s="128">
        <v>0</v>
      </c>
      <c r="J4709" s="128">
        <v>243.23</v>
      </c>
      <c r="K4709" s="129">
        <f t="shared" si="73"/>
        <v>243.23</v>
      </c>
      <c r="L4709" s="130" t="s">
        <v>1420</v>
      </c>
    </row>
    <row r="4710" spans="1:12" ht="45">
      <c r="A4710" s="263">
        <v>587</v>
      </c>
      <c r="B4710" s="125" t="str">
        <f>+VLOOKUP(A4710,'[1]LISTA FILTRADO'!$A$2:$B$620,2,FALSE)</f>
        <v>Empresa Estratégica Boliviana De Construcción Y Conservación De Infraestructura Civil</v>
      </c>
      <c r="C4710" s="126">
        <v>42916</v>
      </c>
      <c r="D4710" s="126" t="s">
        <v>10139</v>
      </c>
      <c r="E4710" s="127" t="s">
        <v>3</v>
      </c>
      <c r="F4710" s="127">
        <v>1514849</v>
      </c>
      <c r="G4710" s="127"/>
      <c r="H4710" s="335" t="s">
        <v>10140</v>
      </c>
      <c r="I4710" s="128">
        <v>0</v>
      </c>
      <c r="J4710" s="128">
        <v>75</v>
      </c>
      <c r="K4710" s="129">
        <f t="shared" si="73"/>
        <v>75</v>
      </c>
      <c r="L4710" s="130" t="s">
        <v>1420</v>
      </c>
    </row>
    <row r="4711" spans="1:12" ht="45">
      <c r="A4711" s="263">
        <v>587</v>
      </c>
      <c r="B4711" s="125" t="str">
        <f>+VLOOKUP(A4711,'[1]LISTA FILTRADO'!$A$2:$B$620,2,FALSE)</f>
        <v>Empresa Estratégica Boliviana De Construcción Y Conservación De Infraestructura Civil</v>
      </c>
      <c r="C4711" s="126">
        <v>42916</v>
      </c>
      <c r="D4711" s="126" t="s">
        <v>10141</v>
      </c>
      <c r="E4711" s="127" t="s">
        <v>3</v>
      </c>
      <c r="F4711" s="127">
        <v>1514850</v>
      </c>
      <c r="G4711" s="127"/>
      <c r="H4711" s="335" t="s">
        <v>10142</v>
      </c>
      <c r="I4711" s="128">
        <v>0</v>
      </c>
      <c r="J4711" s="128">
        <v>4027.04</v>
      </c>
      <c r="K4711" s="129">
        <f t="shared" si="73"/>
        <v>4027.04</v>
      </c>
      <c r="L4711" s="130" t="s">
        <v>1420</v>
      </c>
    </row>
    <row r="4712" spans="1:12" ht="45">
      <c r="A4712" s="263">
        <v>587</v>
      </c>
      <c r="B4712" s="125" t="str">
        <f>+VLOOKUP(A4712,'[1]LISTA FILTRADO'!$A$2:$B$620,2,FALSE)</f>
        <v>Empresa Estratégica Boliviana De Construcción Y Conservación De Infraestructura Civil</v>
      </c>
      <c r="C4712" s="126">
        <v>42916</v>
      </c>
      <c r="D4712" s="126" t="s">
        <v>10143</v>
      </c>
      <c r="E4712" s="127" t="s">
        <v>3</v>
      </c>
      <c r="F4712" s="127">
        <v>1514851</v>
      </c>
      <c r="G4712" s="127"/>
      <c r="H4712" s="335" t="s">
        <v>10144</v>
      </c>
      <c r="I4712" s="128">
        <v>0</v>
      </c>
      <c r="J4712" s="128">
        <v>363.41</v>
      </c>
      <c r="K4712" s="129">
        <f t="shared" si="73"/>
        <v>363.41</v>
      </c>
      <c r="L4712" s="130" t="s">
        <v>1420</v>
      </c>
    </row>
    <row r="4713" spans="1:12" ht="45">
      <c r="A4713" s="263">
        <v>587</v>
      </c>
      <c r="B4713" s="125" t="str">
        <f>+VLOOKUP(A4713,'[1]LISTA FILTRADO'!$A$2:$B$620,2,FALSE)</f>
        <v>Empresa Estratégica Boliviana De Construcción Y Conservación De Infraestructura Civil</v>
      </c>
      <c r="C4713" s="126">
        <v>42916</v>
      </c>
      <c r="D4713" s="126" t="s">
        <v>10145</v>
      </c>
      <c r="E4713" s="127" t="s">
        <v>3</v>
      </c>
      <c r="F4713" s="127">
        <v>1514852</v>
      </c>
      <c r="G4713" s="127"/>
      <c r="H4713" s="335" t="s">
        <v>10146</v>
      </c>
      <c r="I4713" s="128">
        <v>0</v>
      </c>
      <c r="J4713" s="128">
        <v>217.26</v>
      </c>
      <c r="K4713" s="129">
        <f t="shared" si="73"/>
        <v>217.26</v>
      </c>
      <c r="L4713" s="130" t="s">
        <v>1420</v>
      </c>
    </row>
    <row r="4714" spans="1:12" ht="33.75">
      <c r="A4714" s="263">
        <v>66</v>
      </c>
      <c r="B4714" s="125" t="str">
        <f>+VLOOKUP(A4714,'[1]LISTA FILTRADO'!$A$2:$B$620,2,FALSE)</f>
        <v>Ministerio De Planificación Del Desarrollo</v>
      </c>
      <c r="C4714" s="126">
        <v>42916</v>
      </c>
      <c r="D4714" s="126" t="s">
        <v>10147</v>
      </c>
      <c r="E4714" s="127" t="s">
        <v>3</v>
      </c>
      <c r="F4714" s="127">
        <v>1514914</v>
      </c>
      <c r="G4714" s="127"/>
      <c r="H4714" s="335" t="s">
        <v>10148</v>
      </c>
      <c r="I4714" s="128">
        <v>0</v>
      </c>
      <c r="J4714" s="128">
        <v>398.9</v>
      </c>
      <c r="K4714" s="129">
        <f t="shared" si="73"/>
        <v>398.9</v>
      </c>
      <c r="L4714" s="130" t="s">
        <v>1420</v>
      </c>
    </row>
    <row r="4715" spans="1:12" ht="22.5">
      <c r="A4715" s="263">
        <v>523</v>
      </c>
      <c r="B4715" s="125" t="str">
        <f>+VLOOKUP(A4715,'[1]LISTA FILTRADO'!$A$2:$B$620,2,FALSE)</f>
        <v>Empresa De Correos De Bolivia</v>
      </c>
      <c r="C4715" s="126">
        <v>42916</v>
      </c>
      <c r="D4715" s="126" t="s">
        <v>10149</v>
      </c>
      <c r="E4715" s="127" t="s">
        <v>3</v>
      </c>
      <c r="F4715" s="127">
        <v>1514957</v>
      </c>
      <c r="G4715" s="127"/>
      <c r="H4715" s="335" t="s">
        <v>10150</v>
      </c>
      <c r="I4715" s="128">
        <v>0</v>
      </c>
      <c r="J4715" s="128">
        <v>150</v>
      </c>
      <c r="K4715" s="129">
        <f t="shared" si="73"/>
        <v>150</v>
      </c>
      <c r="L4715" s="130" t="s">
        <v>1420</v>
      </c>
    </row>
    <row r="4716" spans="1:12" ht="22.5">
      <c r="A4716" s="263">
        <v>523</v>
      </c>
      <c r="B4716" s="125" t="str">
        <f>+VLOOKUP(A4716,'[1]LISTA FILTRADO'!$A$2:$B$620,2,FALSE)</f>
        <v>Empresa De Correos De Bolivia</v>
      </c>
      <c r="C4716" s="126">
        <v>42916</v>
      </c>
      <c r="D4716" s="126" t="s">
        <v>10151</v>
      </c>
      <c r="E4716" s="127" t="s">
        <v>3</v>
      </c>
      <c r="F4716" s="127">
        <v>1514959</v>
      </c>
      <c r="G4716" s="127"/>
      <c r="H4716" s="335" t="s">
        <v>10152</v>
      </c>
      <c r="I4716" s="128">
        <v>0</v>
      </c>
      <c r="J4716" s="128">
        <v>394</v>
      </c>
      <c r="K4716" s="129">
        <f t="shared" si="73"/>
        <v>394</v>
      </c>
      <c r="L4716" s="130" t="s">
        <v>1420</v>
      </c>
    </row>
    <row r="4717" spans="1:12" ht="22.5">
      <c r="A4717" s="263">
        <v>523</v>
      </c>
      <c r="B4717" s="125" t="str">
        <f>+VLOOKUP(A4717,'[1]LISTA FILTRADO'!$A$2:$B$620,2,FALSE)</f>
        <v>Empresa De Correos De Bolivia</v>
      </c>
      <c r="C4717" s="126">
        <v>42916</v>
      </c>
      <c r="D4717" s="126" t="s">
        <v>10153</v>
      </c>
      <c r="E4717" s="127" t="s">
        <v>3</v>
      </c>
      <c r="F4717" s="127">
        <v>1514961</v>
      </c>
      <c r="G4717" s="127"/>
      <c r="H4717" s="335" t="s">
        <v>10154</v>
      </c>
      <c r="I4717" s="128">
        <v>0</v>
      </c>
      <c r="J4717" s="128">
        <v>783</v>
      </c>
      <c r="K4717" s="129">
        <f t="shared" si="73"/>
        <v>783</v>
      </c>
      <c r="L4717" s="130" t="s">
        <v>1420</v>
      </c>
    </row>
    <row r="4718" spans="1:12" ht="33.75">
      <c r="A4718" s="263">
        <v>523</v>
      </c>
      <c r="B4718" s="125" t="str">
        <f>+VLOOKUP(A4718,'[1]LISTA FILTRADO'!$A$2:$B$620,2,FALSE)</f>
        <v>Empresa De Correos De Bolivia</v>
      </c>
      <c r="C4718" s="126">
        <v>42916</v>
      </c>
      <c r="D4718" s="126" t="s">
        <v>10155</v>
      </c>
      <c r="E4718" s="127" t="s">
        <v>3</v>
      </c>
      <c r="F4718" s="127">
        <v>1514963</v>
      </c>
      <c r="G4718" s="127"/>
      <c r="H4718" s="335" t="s">
        <v>10156</v>
      </c>
      <c r="I4718" s="128">
        <v>0</v>
      </c>
      <c r="J4718" s="128">
        <v>88.93</v>
      </c>
      <c r="K4718" s="129">
        <f t="shared" si="73"/>
        <v>88.93</v>
      </c>
      <c r="L4718" s="130" t="s">
        <v>1420</v>
      </c>
    </row>
    <row r="4719" spans="1:12" ht="22.5">
      <c r="A4719" s="263">
        <v>523</v>
      </c>
      <c r="B4719" s="125" t="str">
        <f>+VLOOKUP(A4719,'[1]LISTA FILTRADO'!$A$2:$B$620,2,FALSE)</f>
        <v>Empresa De Correos De Bolivia</v>
      </c>
      <c r="C4719" s="126">
        <v>42916</v>
      </c>
      <c r="D4719" s="126" t="s">
        <v>10157</v>
      </c>
      <c r="E4719" s="127" t="s">
        <v>3</v>
      </c>
      <c r="F4719" s="127">
        <v>1514965</v>
      </c>
      <c r="G4719" s="127"/>
      <c r="H4719" s="335" t="s">
        <v>10158</v>
      </c>
      <c r="I4719" s="128">
        <v>0</v>
      </c>
      <c r="J4719" s="128">
        <v>39542.25</v>
      </c>
      <c r="K4719" s="129">
        <f t="shared" si="73"/>
        <v>39542.25</v>
      </c>
      <c r="L4719" s="130" t="s">
        <v>1420</v>
      </c>
    </row>
    <row r="4720" spans="1:12" ht="33.75">
      <c r="A4720" s="263">
        <v>523</v>
      </c>
      <c r="B4720" s="125" t="str">
        <f>+VLOOKUP(A4720,'[1]LISTA FILTRADO'!$A$2:$B$620,2,FALSE)</f>
        <v>Empresa De Correos De Bolivia</v>
      </c>
      <c r="C4720" s="126">
        <v>42916</v>
      </c>
      <c r="D4720" s="126" t="s">
        <v>10159</v>
      </c>
      <c r="E4720" s="127" t="s">
        <v>3</v>
      </c>
      <c r="F4720" s="127">
        <v>1514967</v>
      </c>
      <c r="G4720" s="127"/>
      <c r="H4720" s="335" t="s">
        <v>10160</v>
      </c>
      <c r="I4720" s="128">
        <v>0</v>
      </c>
      <c r="J4720" s="128">
        <v>1762.17</v>
      </c>
      <c r="K4720" s="129">
        <f t="shared" si="73"/>
        <v>1762.17</v>
      </c>
      <c r="L4720" s="130" t="s">
        <v>1420</v>
      </c>
    </row>
    <row r="4721" spans="1:12" ht="22.5">
      <c r="A4721" s="263">
        <v>523</v>
      </c>
      <c r="B4721" s="125" t="str">
        <f>+VLOOKUP(A4721,'[1]LISTA FILTRADO'!$A$2:$B$620,2,FALSE)</f>
        <v>Empresa De Correos De Bolivia</v>
      </c>
      <c r="C4721" s="126">
        <v>42916</v>
      </c>
      <c r="D4721" s="126" t="s">
        <v>10161</v>
      </c>
      <c r="E4721" s="127" t="s">
        <v>3</v>
      </c>
      <c r="F4721" s="127">
        <v>1514988</v>
      </c>
      <c r="G4721" s="127"/>
      <c r="H4721" s="335" t="s">
        <v>10162</v>
      </c>
      <c r="I4721" s="128">
        <v>0</v>
      </c>
      <c r="J4721" s="128">
        <v>1337</v>
      </c>
      <c r="K4721" s="129">
        <f t="shared" si="73"/>
        <v>1337</v>
      </c>
      <c r="L4721" s="130" t="s">
        <v>1420</v>
      </c>
    </row>
    <row r="4722" spans="1:12" ht="22.5">
      <c r="A4722" s="263">
        <v>133</v>
      </c>
      <c r="B4722" s="125" t="str">
        <f>+VLOOKUP(A4722,'[1]LISTA FILTRADO'!$A$2:$B$620,2,FALSE)</f>
        <v>Lotería Nacional De Beneficencia Y Salubridad</v>
      </c>
      <c r="C4722" s="126">
        <v>42916</v>
      </c>
      <c r="D4722" s="126" t="s">
        <v>10163</v>
      </c>
      <c r="E4722" s="127" t="s">
        <v>3</v>
      </c>
      <c r="F4722" s="127">
        <v>1514836</v>
      </c>
      <c r="G4722" s="127"/>
      <c r="H4722" s="335" t="s">
        <v>10164</v>
      </c>
      <c r="I4722" s="128">
        <v>0</v>
      </c>
      <c r="J4722" s="128">
        <v>4666</v>
      </c>
      <c r="K4722" s="129">
        <f t="shared" si="73"/>
        <v>4666</v>
      </c>
      <c r="L4722" s="130" t="s">
        <v>1420</v>
      </c>
    </row>
    <row r="4723" spans="1:12" ht="33.75">
      <c r="A4723" s="263">
        <v>41</v>
      </c>
      <c r="B4723" s="125" t="str">
        <f>+VLOOKUP(A4723,'[1]LISTA FILTRADO'!$A$2:$B$620,2,FALSE)</f>
        <v>Ministerio De Desarrollo Productivo Y Economía Plural</v>
      </c>
      <c r="C4723" s="126">
        <v>42916</v>
      </c>
      <c r="D4723" s="126" t="s">
        <v>10165</v>
      </c>
      <c r="E4723" s="127" t="s">
        <v>3</v>
      </c>
      <c r="F4723" s="127">
        <v>1514893</v>
      </c>
      <c r="G4723" s="127"/>
      <c r="H4723" s="335" t="s">
        <v>10166</v>
      </c>
      <c r="I4723" s="128">
        <v>0</v>
      </c>
      <c r="J4723" s="128">
        <v>500</v>
      </c>
      <c r="K4723" s="129">
        <f t="shared" si="73"/>
        <v>500</v>
      </c>
      <c r="L4723" s="130" t="s">
        <v>1420</v>
      </c>
    </row>
    <row r="4724" spans="1:12" ht="33.75">
      <c r="A4724" s="263" t="s">
        <v>626</v>
      </c>
      <c r="B4724" s="125" t="str">
        <f>+VLOOKUP(A4724,'[1]LISTA FILTRADO'!$A$2:$B$620,2,FALSE)</f>
        <v>Dirección General De Programación Y Operaciones Del Tesoro</v>
      </c>
      <c r="C4724" s="126">
        <v>42916</v>
      </c>
      <c r="D4724" s="126" t="s">
        <v>10167</v>
      </c>
      <c r="E4724" s="127" t="s">
        <v>3</v>
      </c>
      <c r="F4724" s="127">
        <v>1514898</v>
      </c>
      <c r="G4724" s="127"/>
      <c r="H4724" s="335" t="s">
        <v>10168</v>
      </c>
      <c r="I4724" s="128">
        <v>0</v>
      </c>
      <c r="J4724" s="128">
        <v>1607.2</v>
      </c>
      <c r="K4724" s="129">
        <f t="shared" si="73"/>
        <v>1607.2</v>
      </c>
      <c r="L4724" s="130" t="s">
        <v>1420</v>
      </c>
    </row>
    <row r="4725" spans="1:12" ht="22.5">
      <c r="A4725" s="263">
        <v>15</v>
      </c>
      <c r="B4725" s="125" t="str">
        <f>+VLOOKUP(A4725,'[1]LISTA FILTRADO'!$A$2:$B$620,2,FALSE)</f>
        <v>Ministerio De Gobierno</v>
      </c>
      <c r="C4725" s="126">
        <v>42916</v>
      </c>
      <c r="D4725" s="126" t="s">
        <v>10169</v>
      </c>
      <c r="E4725" s="127" t="s">
        <v>3</v>
      </c>
      <c r="F4725" s="127">
        <v>1514901</v>
      </c>
      <c r="G4725" s="127"/>
      <c r="H4725" s="335" t="s">
        <v>10170</v>
      </c>
      <c r="I4725" s="128">
        <v>0</v>
      </c>
      <c r="J4725" s="128">
        <v>643</v>
      </c>
      <c r="K4725" s="129">
        <f t="shared" si="73"/>
        <v>643</v>
      </c>
      <c r="L4725" s="130" t="s">
        <v>1420</v>
      </c>
    </row>
    <row r="4726" spans="1:12" ht="33.75">
      <c r="A4726" s="263" t="s">
        <v>626</v>
      </c>
      <c r="B4726" s="125" t="str">
        <f>+VLOOKUP(A4726,'[1]LISTA FILTRADO'!$A$2:$B$620,2,FALSE)</f>
        <v>Dirección General De Programación Y Operaciones Del Tesoro</v>
      </c>
      <c r="C4726" s="126">
        <v>42916</v>
      </c>
      <c r="D4726" s="126" t="s">
        <v>10171</v>
      </c>
      <c r="E4726" s="127" t="s">
        <v>3</v>
      </c>
      <c r="F4726" s="127">
        <v>1514908</v>
      </c>
      <c r="G4726" s="127"/>
      <c r="H4726" s="335" t="s">
        <v>10172</v>
      </c>
      <c r="I4726" s="128">
        <v>0</v>
      </c>
      <c r="J4726" s="219">
        <v>3</v>
      </c>
      <c r="K4726" s="129">
        <f t="shared" si="73"/>
        <v>3</v>
      </c>
      <c r="L4726" s="130" t="s">
        <v>4099</v>
      </c>
    </row>
    <row r="4727" spans="1:12" ht="22.5">
      <c r="A4727" s="263">
        <v>70</v>
      </c>
      <c r="B4727" s="125" t="str">
        <f>+VLOOKUP(A4727,'[1]LISTA FILTRADO'!$A$2:$B$620,2,FALSE)</f>
        <v>Ministerio De Trabajo, Empleo Y Previsión Social</v>
      </c>
      <c r="C4727" s="126">
        <v>42916</v>
      </c>
      <c r="D4727" s="126" t="s">
        <v>10173</v>
      </c>
      <c r="E4727" s="127" t="s">
        <v>3</v>
      </c>
      <c r="F4727" s="127">
        <v>1514930</v>
      </c>
      <c r="G4727" s="127"/>
      <c r="H4727" s="335" t="s">
        <v>10174</v>
      </c>
      <c r="I4727" s="128">
        <v>0</v>
      </c>
      <c r="J4727" s="128">
        <v>77</v>
      </c>
      <c r="K4727" s="129">
        <f t="shared" si="73"/>
        <v>77</v>
      </c>
      <c r="L4727" s="130" t="s">
        <v>1420</v>
      </c>
    </row>
    <row r="4728" spans="1:12" ht="33.75">
      <c r="A4728" s="263">
        <v>46</v>
      </c>
      <c r="B4728" s="125" t="str">
        <f>+VLOOKUP(A4728,'[1]LISTA FILTRADO'!$A$2:$B$620,2,FALSE)</f>
        <v>Ministerio De Salud</v>
      </c>
      <c r="C4728" s="126">
        <v>42916</v>
      </c>
      <c r="D4728" s="126" t="s">
        <v>10175</v>
      </c>
      <c r="E4728" s="127" t="s">
        <v>3</v>
      </c>
      <c r="F4728" s="127">
        <v>1514938</v>
      </c>
      <c r="G4728" s="127"/>
      <c r="H4728" s="335" t="s">
        <v>10176</v>
      </c>
      <c r="I4728" s="128">
        <v>0</v>
      </c>
      <c r="J4728" s="128">
        <v>237</v>
      </c>
      <c r="K4728" s="129">
        <f t="shared" si="73"/>
        <v>237</v>
      </c>
      <c r="L4728" s="130" t="s">
        <v>1420</v>
      </c>
    </row>
    <row r="4729" spans="1:12" ht="33.75">
      <c r="A4729" s="263" t="s">
        <v>626</v>
      </c>
      <c r="B4729" s="125" t="str">
        <f>+VLOOKUP(A4729,'[1]LISTA FILTRADO'!$A$2:$B$620,2,FALSE)</f>
        <v>Dirección General De Programación Y Operaciones Del Tesoro</v>
      </c>
      <c r="C4729" s="126">
        <v>42916</v>
      </c>
      <c r="D4729" s="126" t="s">
        <v>10177</v>
      </c>
      <c r="E4729" s="127" t="s">
        <v>3</v>
      </c>
      <c r="F4729" s="127">
        <v>1514943</v>
      </c>
      <c r="G4729" s="127"/>
      <c r="H4729" s="335" t="s">
        <v>9670</v>
      </c>
      <c r="I4729" s="128">
        <v>0</v>
      </c>
      <c r="J4729" s="128">
        <v>10</v>
      </c>
      <c r="K4729" s="129">
        <f t="shared" si="73"/>
        <v>10</v>
      </c>
      <c r="L4729" s="130" t="s">
        <v>1420</v>
      </c>
    </row>
    <row r="4730" spans="1:12" ht="33.75">
      <c r="A4730" s="263" t="s">
        <v>626</v>
      </c>
      <c r="B4730" s="125" t="str">
        <f>+VLOOKUP(A4730,'[1]LISTA FILTRADO'!$A$2:$B$620,2,FALSE)</f>
        <v>Dirección General De Programación Y Operaciones Del Tesoro</v>
      </c>
      <c r="C4730" s="126">
        <v>42916</v>
      </c>
      <c r="D4730" s="126" t="s">
        <v>10178</v>
      </c>
      <c r="E4730" s="127" t="s">
        <v>3</v>
      </c>
      <c r="F4730" s="127">
        <v>1514950</v>
      </c>
      <c r="G4730" s="127"/>
      <c r="H4730" s="335" t="s">
        <v>10179</v>
      </c>
      <c r="I4730" s="128">
        <v>0</v>
      </c>
      <c r="J4730" s="128">
        <v>56</v>
      </c>
      <c r="K4730" s="129">
        <f t="shared" si="73"/>
        <v>56</v>
      </c>
      <c r="L4730" s="130" t="s">
        <v>1420</v>
      </c>
    </row>
    <row r="4731" spans="1:12" ht="22.5">
      <c r="A4731" s="263">
        <v>526</v>
      </c>
      <c r="B4731" s="125" t="str">
        <f>+VLOOKUP(A4731,'[1]LISTA FILTRADO'!$A$2:$B$620,2,FALSE)</f>
        <v>Bolivia Tv</v>
      </c>
      <c r="C4731" s="126">
        <v>42916</v>
      </c>
      <c r="D4731" s="126" t="s">
        <v>10180</v>
      </c>
      <c r="E4731" s="127" t="s">
        <v>3</v>
      </c>
      <c r="F4731" s="127">
        <v>1514954</v>
      </c>
      <c r="G4731" s="127"/>
      <c r="H4731" s="335" t="s">
        <v>7226</v>
      </c>
      <c r="I4731" s="128">
        <v>0</v>
      </c>
      <c r="J4731" s="128">
        <v>124.97</v>
      </c>
      <c r="K4731" s="129">
        <f t="shared" si="73"/>
        <v>124.97</v>
      </c>
      <c r="L4731" s="130" t="s">
        <v>1420</v>
      </c>
    </row>
    <row r="4732" spans="1:12" ht="22.5">
      <c r="A4732" s="263">
        <v>526</v>
      </c>
      <c r="B4732" s="125" t="str">
        <f>+VLOOKUP(A4732,'[1]LISTA FILTRADO'!$A$2:$B$620,2,FALSE)</f>
        <v>Bolivia Tv</v>
      </c>
      <c r="C4732" s="126">
        <v>42916</v>
      </c>
      <c r="D4732" s="126" t="s">
        <v>10181</v>
      </c>
      <c r="E4732" s="127" t="s">
        <v>3</v>
      </c>
      <c r="F4732" s="127">
        <v>1514956</v>
      </c>
      <c r="G4732" s="127"/>
      <c r="H4732" s="335" t="s">
        <v>7226</v>
      </c>
      <c r="I4732" s="128">
        <v>0</v>
      </c>
      <c r="J4732" s="128">
        <v>160</v>
      </c>
      <c r="K4732" s="129">
        <f t="shared" si="73"/>
        <v>160</v>
      </c>
      <c r="L4732" s="130" t="s">
        <v>1420</v>
      </c>
    </row>
    <row r="4733" spans="1:12" ht="22.5">
      <c r="A4733" s="263">
        <v>526</v>
      </c>
      <c r="B4733" s="125" t="str">
        <f>+VLOOKUP(A4733,'[1]LISTA FILTRADO'!$A$2:$B$620,2,FALSE)</f>
        <v>Bolivia Tv</v>
      </c>
      <c r="C4733" s="126">
        <v>42916</v>
      </c>
      <c r="D4733" s="126" t="s">
        <v>10182</v>
      </c>
      <c r="E4733" s="127" t="s">
        <v>3</v>
      </c>
      <c r="F4733" s="127">
        <v>1514993</v>
      </c>
      <c r="G4733" s="127"/>
      <c r="H4733" s="335" t="s">
        <v>10183</v>
      </c>
      <c r="I4733" s="128">
        <v>0</v>
      </c>
      <c r="J4733" s="128">
        <v>400</v>
      </c>
      <c r="K4733" s="129">
        <f t="shared" si="73"/>
        <v>400</v>
      </c>
      <c r="L4733" s="130" t="s">
        <v>1420</v>
      </c>
    </row>
    <row r="4734" spans="1:12" ht="33.75">
      <c r="A4734" s="263" t="s">
        <v>626</v>
      </c>
      <c r="B4734" s="125" t="str">
        <f>+VLOOKUP(A4734,'[1]LISTA FILTRADO'!$A$2:$B$620,2,FALSE)</f>
        <v>Dirección General De Programación Y Operaciones Del Tesoro</v>
      </c>
      <c r="C4734" s="126">
        <v>42916</v>
      </c>
      <c r="D4734" s="126" t="s">
        <v>10184</v>
      </c>
      <c r="E4734" s="127" t="s">
        <v>3</v>
      </c>
      <c r="F4734" s="127">
        <v>1514998</v>
      </c>
      <c r="G4734" s="127"/>
      <c r="H4734" s="335" t="s">
        <v>10185</v>
      </c>
      <c r="I4734" s="128">
        <v>0</v>
      </c>
      <c r="J4734" s="128">
        <v>4458.2</v>
      </c>
      <c r="K4734" s="129">
        <f t="shared" si="73"/>
        <v>4458.2</v>
      </c>
      <c r="L4734" s="130" t="s">
        <v>1420</v>
      </c>
    </row>
    <row r="4735" spans="1:12" ht="22.5">
      <c r="A4735" s="263">
        <v>526</v>
      </c>
      <c r="B4735" s="125" t="str">
        <f>+VLOOKUP(A4735,'[1]LISTA FILTRADO'!$A$2:$B$620,2,FALSE)</f>
        <v>Bolivia Tv</v>
      </c>
      <c r="C4735" s="126">
        <v>42916</v>
      </c>
      <c r="D4735" s="126" t="s">
        <v>10186</v>
      </c>
      <c r="E4735" s="127" t="s">
        <v>3</v>
      </c>
      <c r="F4735" s="127">
        <v>1515022</v>
      </c>
      <c r="G4735" s="127"/>
      <c r="H4735" s="335" t="s">
        <v>1378</v>
      </c>
      <c r="I4735" s="128">
        <v>0</v>
      </c>
      <c r="J4735" s="128">
        <v>309.89999999999998</v>
      </c>
      <c r="K4735" s="129">
        <f t="shared" si="73"/>
        <v>309.89999999999998</v>
      </c>
      <c r="L4735" s="130" t="s">
        <v>1420</v>
      </c>
    </row>
    <row r="4736" spans="1:12" ht="22.5">
      <c r="A4736" s="263">
        <v>526</v>
      </c>
      <c r="B4736" s="125" t="str">
        <f>+VLOOKUP(A4736,'[1]LISTA FILTRADO'!$A$2:$B$620,2,FALSE)</f>
        <v>Bolivia Tv</v>
      </c>
      <c r="C4736" s="126">
        <v>42916</v>
      </c>
      <c r="D4736" s="126" t="s">
        <v>10187</v>
      </c>
      <c r="E4736" s="127" t="s">
        <v>3</v>
      </c>
      <c r="F4736" s="127">
        <v>1515023</v>
      </c>
      <c r="G4736" s="127"/>
      <c r="H4736" s="335" t="s">
        <v>1378</v>
      </c>
      <c r="I4736" s="128">
        <v>0</v>
      </c>
      <c r="J4736" s="128">
        <v>260</v>
      </c>
      <c r="K4736" s="129">
        <f t="shared" si="73"/>
        <v>260</v>
      </c>
      <c r="L4736" s="130" t="s">
        <v>1420</v>
      </c>
    </row>
    <row r="4737" spans="1:12" ht="33.75">
      <c r="A4737" s="263" t="s">
        <v>626</v>
      </c>
      <c r="B4737" s="125" t="str">
        <f>+VLOOKUP(A4737,'[1]LISTA FILTRADO'!$A$2:$B$620,2,FALSE)</f>
        <v>Dirección General De Programación Y Operaciones Del Tesoro</v>
      </c>
      <c r="C4737" s="126">
        <v>42916</v>
      </c>
      <c r="D4737" s="126" t="s">
        <v>10188</v>
      </c>
      <c r="E4737" s="127" t="s">
        <v>3</v>
      </c>
      <c r="F4737" s="127">
        <v>1515035</v>
      </c>
      <c r="G4737" s="127"/>
      <c r="H4737" s="335" t="s">
        <v>10189</v>
      </c>
      <c r="I4737" s="128">
        <v>0</v>
      </c>
      <c r="J4737" s="128">
        <v>10114</v>
      </c>
      <c r="K4737" s="129">
        <f t="shared" si="73"/>
        <v>10114</v>
      </c>
      <c r="L4737" s="130" t="s">
        <v>1420</v>
      </c>
    </row>
    <row r="4738" spans="1:12" ht="33.75">
      <c r="A4738" s="263" t="s">
        <v>626</v>
      </c>
      <c r="B4738" s="125" t="str">
        <f>+VLOOKUP(A4738,'[1]LISTA FILTRADO'!$A$2:$B$620,2,FALSE)</f>
        <v>Dirección General De Programación Y Operaciones Del Tesoro</v>
      </c>
      <c r="C4738" s="126">
        <v>42916</v>
      </c>
      <c r="D4738" s="126" t="s">
        <v>10190</v>
      </c>
      <c r="E4738" s="127" t="s">
        <v>3</v>
      </c>
      <c r="F4738" s="127">
        <v>1515064</v>
      </c>
      <c r="G4738" s="127"/>
      <c r="H4738" s="335" t="s">
        <v>10191</v>
      </c>
      <c r="I4738" s="128">
        <v>0</v>
      </c>
      <c r="J4738" s="128">
        <v>4172</v>
      </c>
      <c r="K4738" s="129">
        <f t="shared" si="73"/>
        <v>4172</v>
      </c>
      <c r="L4738" s="130" t="s">
        <v>1420</v>
      </c>
    </row>
    <row r="4739" spans="1:12" ht="22.5">
      <c r="A4739" s="263">
        <v>526</v>
      </c>
      <c r="B4739" s="125" t="str">
        <f>+VLOOKUP(A4739,'[1]LISTA FILTRADO'!$A$2:$B$620,2,FALSE)</f>
        <v>Bolivia Tv</v>
      </c>
      <c r="C4739" s="126">
        <v>42916</v>
      </c>
      <c r="D4739" s="126" t="s">
        <v>10192</v>
      </c>
      <c r="E4739" s="127" t="s">
        <v>3</v>
      </c>
      <c r="F4739" s="127">
        <v>1515068</v>
      </c>
      <c r="G4739" s="127"/>
      <c r="H4739" s="335" t="s">
        <v>10193</v>
      </c>
      <c r="I4739" s="128">
        <v>0</v>
      </c>
      <c r="J4739" s="128">
        <v>50</v>
      </c>
      <c r="K4739" s="129">
        <f t="shared" si="73"/>
        <v>50</v>
      </c>
      <c r="L4739" s="130" t="s">
        <v>1420</v>
      </c>
    </row>
    <row r="4740" spans="1:12" ht="33.75">
      <c r="A4740" s="263" t="s">
        <v>626</v>
      </c>
      <c r="B4740" s="125" t="str">
        <f>+VLOOKUP(A4740,'[1]LISTA FILTRADO'!$A$2:$B$620,2,FALSE)</f>
        <v>Dirección General De Programación Y Operaciones Del Tesoro</v>
      </c>
      <c r="C4740" s="126">
        <v>42916</v>
      </c>
      <c r="D4740" s="126" t="s">
        <v>10194</v>
      </c>
      <c r="E4740" s="127" t="s">
        <v>3</v>
      </c>
      <c r="F4740" s="127">
        <v>1515069</v>
      </c>
      <c r="G4740" s="127"/>
      <c r="H4740" s="335" t="s">
        <v>10195</v>
      </c>
      <c r="I4740" s="128">
        <v>0</v>
      </c>
      <c r="J4740" s="128">
        <v>39.119999999999997</v>
      </c>
      <c r="K4740" s="129">
        <f t="shared" si="73"/>
        <v>39.119999999999997</v>
      </c>
      <c r="L4740" s="130" t="s">
        <v>1420</v>
      </c>
    </row>
    <row r="4741" spans="1:12" ht="33.75">
      <c r="A4741" s="263" t="s">
        <v>626</v>
      </c>
      <c r="B4741" s="125" t="str">
        <f>+VLOOKUP(A4741,'[1]LISTA FILTRADO'!$A$2:$B$620,2,FALSE)</f>
        <v>Dirección General De Programación Y Operaciones Del Tesoro</v>
      </c>
      <c r="C4741" s="126">
        <v>42916</v>
      </c>
      <c r="D4741" s="126" t="s">
        <v>10196</v>
      </c>
      <c r="E4741" s="127" t="s">
        <v>3</v>
      </c>
      <c r="F4741" s="127">
        <v>1515072</v>
      </c>
      <c r="G4741" s="127"/>
      <c r="H4741" s="335" t="s">
        <v>10197</v>
      </c>
      <c r="I4741" s="128">
        <v>0</v>
      </c>
      <c r="J4741" s="128">
        <v>9.26</v>
      </c>
      <c r="K4741" s="129">
        <f t="shared" si="73"/>
        <v>9.26</v>
      </c>
      <c r="L4741" s="130" t="s">
        <v>1420</v>
      </c>
    </row>
    <row r="4742" spans="1:12" ht="33.75">
      <c r="A4742" s="263" t="s">
        <v>626</v>
      </c>
      <c r="B4742" s="125" t="str">
        <f>+VLOOKUP(A4742,'[1]LISTA FILTRADO'!$A$2:$B$620,2,FALSE)</f>
        <v>Dirección General De Programación Y Operaciones Del Tesoro</v>
      </c>
      <c r="C4742" s="126">
        <v>42916</v>
      </c>
      <c r="D4742" s="126" t="s">
        <v>10198</v>
      </c>
      <c r="E4742" s="127" t="s">
        <v>3</v>
      </c>
      <c r="F4742" s="127">
        <v>1515074</v>
      </c>
      <c r="G4742" s="127"/>
      <c r="H4742" s="335" t="s">
        <v>10199</v>
      </c>
      <c r="I4742" s="128">
        <v>0</v>
      </c>
      <c r="J4742" s="128">
        <v>17.850000000000001</v>
      </c>
      <c r="K4742" s="129">
        <f t="shared" si="73"/>
        <v>17.850000000000001</v>
      </c>
      <c r="L4742" s="130" t="s">
        <v>1420</v>
      </c>
    </row>
    <row r="4743" spans="1:12" ht="22.5">
      <c r="A4743" s="263">
        <v>526</v>
      </c>
      <c r="B4743" s="125" t="str">
        <f>+VLOOKUP(A4743,'[1]LISTA FILTRADO'!$A$2:$B$620,2,FALSE)</f>
        <v>Bolivia Tv</v>
      </c>
      <c r="C4743" s="126">
        <v>42916</v>
      </c>
      <c r="D4743" s="126" t="s">
        <v>10200</v>
      </c>
      <c r="E4743" s="127" t="s">
        <v>3</v>
      </c>
      <c r="F4743" s="127">
        <v>1515100</v>
      </c>
      <c r="G4743" s="127"/>
      <c r="H4743" s="335" t="s">
        <v>10201</v>
      </c>
      <c r="I4743" s="128">
        <v>0</v>
      </c>
      <c r="J4743" s="128">
        <v>380</v>
      </c>
      <c r="K4743" s="129">
        <f t="shared" si="73"/>
        <v>380</v>
      </c>
      <c r="L4743" s="130" t="s">
        <v>1420</v>
      </c>
    </row>
    <row r="4744" spans="1:12" ht="33.75">
      <c r="A4744" s="263" t="s">
        <v>626</v>
      </c>
      <c r="B4744" s="125" t="str">
        <f>+VLOOKUP(A4744,'[1]LISTA FILTRADO'!$A$2:$B$620,2,FALSE)</f>
        <v>Dirección General De Programación Y Operaciones Del Tesoro</v>
      </c>
      <c r="C4744" s="126">
        <v>42916</v>
      </c>
      <c r="D4744" s="126" t="s">
        <v>10202</v>
      </c>
      <c r="E4744" s="127" t="s">
        <v>3</v>
      </c>
      <c r="F4744" s="127">
        <v>1515107</v>
      </c>
      <c r="G4744" s="127"/>
      <c r="H4744" s="335" t="s">
        <v>10203</v>
      </c>
      <c r="I4744" s="128">
        <v>0</v>
      </c>
      <c r="J4744" s="128">
        <v>10114</v>
      </c>
      <c r="K4744" s="129">
        <f t="shared" si="73"/>
        <v>10114</v>
      </c>
      <c r="L4744" s="130" t="s">
        <v>1420</v>
      </c>
    </row>
    <row r="4745" spans="1:12" ht="33.75">
      <c r="A4745" s="263" t="s">
        <v>626</v>
      </c>
      <c r="B4745" s="125" t="str">
        <f>+VLOOKUP(A4745,'[1]LISTA FILTRADO'!$A$2:$B$620,2,FALSE)</f>
        <v>Dirección General De Programación Y Operaciones Del Tesoro</v>
      </c>
      <c r="C4745" s="126">
        <v>42916</v>
      </c>
      <c r="D4745" s="126" t="s">
        <v>10204</v>
      </c>
      <c r="E4745" s="127" t="s">
        <v>3</v>
      </c>
      <c r="F4745" s="127">
        <v>1515148</v>
      </c>
      <c r="G4745" s="127"/>
      <c r="H4745" s="335" t="s">
        <v>10205</v>
      </c>
      <c r="I4745" s="128">
        <v>0</v>
      </c>
      <c r="J4745" s="128">
        <v>1126.8</v>
      </c>
      <c r="K4745" s="129">
        <f t="shared" ref="K4745:K4808" si="74">+I4745+J4745</f>
        <v>1126.8</v>
      </c>
      <c r="L4745" s="130" t="s">
        <v>1420</v>
      </c>
    </row>
    <row r="4746" spans="1:12" ht="33.75">
      <c r="A4746" s="263" t="s">
        <v>626</v>
      </c>
      <c r="B4746" s="125" t="str">
        <f>+VLOOKUP(A4746,'[1]LISTA FILTRADO'!$A$2:$B$620,2,FALSE)</f>
        <v>Dirección General De Programación Y Operaciones Del Tesoro</v>
      </c>
      <c r="C4746" s="126">
        <v>42916</v>
      </c>
      <c r="D4746" s="126" t="s">
        <v>10206</v>
      </c>
      <c r="E4746" s="127" t="s">
        <v>3</v>
      </c>
      <c r="F4746" s="127">
        <v>1515162</v>
      </c>
      <c r="G4746" s="127"/>
      <c r="H4746" s="335" t="s">
        <v>10207</v>
      </c>
      <c r="I4746" s="128">
        <v>0</v>
      </c>
      <c r="J4746" s="128">
        <v>93</v>
      </c>
      <c r="K4746" s="129">
        <f t="shared" si="74"/>
        <v>93</v>
      </c>
      <c r="L4746" s="130" t="s">
        <v>1420</v>
      </c>
    </row>
    <row r="4747" spans="1:12" ht="33.75">
      <c r="A4747" s="263" t="s">
        <v>626</v>
      </c>
      <c r="B4747" s="125" t="str">
        <f>+VLOOKUP(A4747,'[1]LISTA FILTRADO'!$A$2:$B$620,2,FALSE)</f>
        <v>Dirección General De Programación Y Operaciones Del Tesoro</v>
      </c>
      <c r="C4747" s="126">
        <v>42916</v>
      </c>
      <c r="D4747" s="126" t="s">
        <v>10208</v>
      </c>
      <c r="E4747" s="127" t="s">
        <v>3</v>
      </c>
      <c r="F4747" s="127">
        <v>1515166</v>
      </c>
      <c r="G4747" s="127"/>
      <c r="H4747" s="335" t="s">
        <v>10209</v>
      </c>
      <c r="I4747" s="128">
        <v>0</v>
      </c>
      <c r="J4747" s="128">
        <v>216</v>
      </c>
      <c r="K4747" s="129">
        <f t="shared" si="74"/>
        <v>216</v>
      </c>
      <c r="L4747" s="130" t="s">
        <v>1420</v>
      </c>
    </row>
    <row r="4748" spans="1:12" ht="33.75">
      <c r="A4748" s="263" t="s">
        <v>626</v>
      </c>
      <c r="B4748" s="125" t="str">
        <f>+VLOOKUP(A4748,'[1]LISTA FILTRADO'!$A$2:$B$620,2,FALSE)</f>
        <v>Dirección General De Programación Y Operaciones Del Tesoro</v>
      </c>
      <c r="C4748" s="126">
        <v>42916</v>
      </c>
      <c r="D4748" s="126" t="s">
        <v>10210</v>
      </c>
      <c r="E4748" s="127" t="s">
        <v>3</v>
      </c>
      <c r="F4748" s="127">
        <v>1515167</v>
      </c>
      <c r="G4748" s="127"/>
      <c r="H4748" s="335" t="s">
        <v>10211</v>
      </c>
      <c r="I4748" s="128">
        <v>0</v>
      </c>
      <c r="J4748" s="128">
        <v>147</v>
      </c>
      <c r="K4748" s="129">
        <f t="shared" si="74"/>
        <v>147</v>
      </c>
      <c r="L4748" s="130" t="s">
        <v>1420</v>
      </c>
    </row>
    <row r="4749" spans="1:12" ht="33.75">
      <c r="A4749" s="263" t="s">
        <v>626</v>
      </c>
      <c r="B4749" s="125" t="str">
        <f>+VLOOKUP(A4749,'[1]LISTA FILTRADO'!$A$2:$B$620,2,FALSE)</f>
        <v>Dirección General De Programación Y Operaciones Del Tesoro</v>
      </c>
      <c r="C4749" s="126">
        <v>42916</v>
      </c>
      <c r="D4749" s="126" t="s">
        <v>10212</v>
      </c>
      <c r="E4749" s="127" t="s">
        <v>3</v>
      </c>
      <c r="F4749" s="127">
        <v>1515170</v>
      </c>
      <c r="G4749" s="127"/>
      <c r="H4749" s="335" t="s">
        <v>10213</v>
      </c>
      <c r="I4749" s="128">
        <v>0</v>
      </c>
      <c r="J4749" s="128">
        <v>145</v>
      </c>
      <c r="K4749" s="129">
        <f t="shared" si="74"/>
        <v>145</v>
      </c>
      <c r="L4749" s="130" t="s">
        <v>1420</v>
      </c>
    </row>
    <row r="4750" spans="1:12" ht="33.75">
      <c r="A4750" s="263" t="s">
        <v>626</v>
      </c>
      <c r="B4750" s="125" t="str">
        <f>+VLOOKUP(A4750,'[1]LISTA FILTRADO'!$A$2:$B$620,2,FALSE)</f>
        <v>Dirección General De Programación Y Operaciones Del Tesoro</v>
      </c>
      <c r="C4750" s="126">
        <v>42916</v>
      </c>
      <c r="D4750" s="126" t="s">
        <v>10214</v>
      </c>
      <c r="E4750" s="127" t="s">
        <v>3</v>
      </c>
      <c r="F4750" s="127">
        <v>1515172</v>
      </c>
      <c r="G4750" s="127"/>
      <c r="H4750" s="335" t="s">
        <v>10215</v>
      </c>
      <c r="I4750" s="128">
        <v>0</v>
      </c>
      <c r="J4750" s="128">
        <v>200</v>
      </c>
      <c r="K4750" s="129">
        <f t="shared" si="74"/>
        <v>200</v>
      </c>
      <c r="L4750" s="130" t="s">
        <v>1420</v>
      </c>
    </row>
    <row r="4751" spans="1:12" ht="33.75">
      <c r="A4751" s="263" t="s">
        <v>626</v>
      </c>
      <c r="B4751" s="125" t="str">
        <f>+VLOOKUP(A4751,'[1]LISTA FILTRADO'!$A$2:$B$620,2,FALSE)</f>
        <v>Dirección General De Programación Y Operaciones Del Tesoro</v>
      </c>
      <c r="C4751" s="126">
        <v>42916</v>
      </c>
      <c r="D4751" s="126" t="s">
        <v>10216</v>
      </c>
      <c r="E4751" s="127" t="s">
        <v>3</v>
      </c>
      <c r="F4751" s="127">
        <v>1515174</v>
      </c>
      <c r="G4751" s="127"/>
      <c r="H4751" s="335" t="s">
        <v>10217</v>
      </c>
      <c r="I4751" s="128">
        <v>0</v>
      </c>
      <c r="J4751" s="128">
        <v>188</v>
      </c>
      <c r="K4751" s="129">
        <f t="shared" si="74"/>
        <v>188</v>
      </c>
      <c r="L4751" s="130" t="s">
        <v>1420</v>
      </c>
    </row>
    <row r="4752" spans="1:12" ht="22.5">
      <c r="A4752" s="263">
        <v>526</v>
      </c>
      <c r="B4752" s="125" t="str">
        <f>+VLOOKUP(A4752,'[1]LISTA FILTRADO'!$A$2:$B$620,2,FALSE)</f>
        <v>Bolivia Tv</v>
      </c>
      <c r="C4752" s="126">
        <v>42916</v>
      </c>
      <c r="D4752" s="126" t="s">
        <v>10218</v>
      </c>
      <c r="E4752" s="127" t="s">
        <v>3</v>
      </c>
      <c r="F4752" s="127">
        <v>1515180</v>
      </c>
      <c r="G4752" s="127"/>
      <c r="H4752" s="335" t="s">
        <v>10219</v>
      </c>
      <c r="I4752" s="128">
        <v>0</v>
      </c>
      <c r="J4752" s="128">
        <v>320</v>
      </c>
      <c r="K4752" s="129">
        <f t="shared" si="74"/>
        <v>320</v>
      </c>
      <c r="L4752" s="130" t="s">
        <v>1420</v>
      </c>
    </row>
    <row r="4753" spans="1:12" ht="22.5">
      <c r="A4753" s="263">
        <v>526</v>
      </c>
      <c r="B4753" s="125" t="str">
        <f>+VLOOKUP(A4753,'[1]LISTA FILTRADO'!$A$2:$B$620,2,FALSE)</f>
        <v>Bolivia Tv</v>
      </c>
      <c r="C4753" s="126">
        <v>42916</v>
      </c>
      <c r="D4753" s="126" t="s">
        <v>10220</v>
      </c>
      <c r="E4753" s="127" t="s">
        <v>3</v>
      </c>
      <c r="F4753" s="127">
        <v>1515188</v>
      </c>
      <c r="G4753" s="127"/>
      <c r="H4753" s="335" t="s">
        <v>10221</v>
      </c>
      <c r="I4753" s="128">
        <v>0</v>
      </c>
      <c r="J4753" s="128">
        <v>387.97</v>
      </c>
      <c r="K4753" s="129">
        <f t="shared" si="74"/>
        <v>387.97</v>
      </c>
      <c r="L4753" s="130" t="s">
        <v>1420</v>
      </c>
    </row>
    <row r="4754" spans="1:12" ht="22.5">
      <c r="A4754" s="263">
        <v>70</v>
      </c>
      <c r="B4754" s="125" t="str">
        <f>+VLOOKUP(A4754,'[1]LISTA FILTRADO'!$A$2:$B$620,2,FALSE)</f>
        <v>Ministerio De Trabajo, Empleo Y Previsión Social</v>
      </c>
      <c r="C4754" s="126">
        <v>42916</v>
      </c>
      <c r="D4754" s="126" t="s">
        <v>10222</v>
      </c>
      <c r="E4754" s="127" t="s">
        <v>3</v>
      </c>
      <c r="F4754" s="127">
        <v>1515206</v>
      </c>
      <c r="G4754" s="127"/>
      <c r="H4754" s="335" t="s">
        <v>10223</v>
      </c>
      <c r="I4754" s="128">
        <v>0</v>
      </c>
      <c r="J4754" s="128">
        <v>840</v>
      </c>
      <c r="K4754" s="129">
        <f t="shared" si="74"/>
        <v>840</v>
      </c>
      <c r="L4754" s="130" t="s">
        <v>1420</v>
      </c>
    </row>
    <row r="4755" spans="1:12" ht="45">
      <c r="A4755" s="125">
        <v>513</v>
      </c>
      <c r="B4755" s="125" t="str">
        <f>+VLOOKUP(A4755,'[1]LISTA FILTRADO'!$A$2:$B$620,2,FALSE)</f>
        <v>Yacimientos Petrolíferos Fiscales Bolivianos</v>
      </c>
      <c r="C4755" s="126">
        <v>42916</v>
      </c>
      <c r="D4755" s="126" t="s">
        <v>10224</v>
      </c>
      <c r="E4755" s="127" t="s">
        <v>15</v>
      </c>
      <c r="F4755" s="127">
        <v>2608</v>
      </c>
      <c r="G4755" s="127"/>
      <c r="H4755" s="335" t="s">
        <v>10225</v>
      </c>
      <c r="I4755" s="128">
        <v>516.62</v>
      </c>
      <c r="J4755" s="128">
        <v>0</v>
      </c>
      <c r="K4755" s="129">
        <f t="shared" si="74"/>
        <v>516.62</v>
      </c>
      <c r="L4755" s="130" t="s">
        <v>1420</v>
      </c>
    </row>
    <row r="4756" spans="1:12" ht="45">
      <c r="A4756" s="125">
        <v>513</v>
      </c>
      <c r="B4756" s="125" t="str">
        <f>+VLOOKUP(A4756,'[1]LISTA FILTRADO'!$A$2:$B$620,2,FALSE)</f>
        <v>Yacimientos Petrolíferos Fiscales Bolivianos</v>
      </c>
      <c r="C4756" s="126">
        <v>42916</v>
      </c>
      <c r="D4756" s="126" t="s">
        <v>10226</v>
      </c>
      <c r="E4756" s="127" t="s">
        <v>15</v>
      </c>
      <c r="F4756" s="127">
        <v>2602</v>
      </c>
      <c r="G4756" s="127"/>
      <c r="H4756" s="335" t="s">
        <v>10227</v>
      </c>
      <c r="I4756" s="128">
        <v>347.45</v>
      </c>
      <c r="J4756" s="128">
        <v>0</v>
      </c>
      <c r="K4756" s="129">
        <f t="shared" si="74"/>
        <v>347.45</v>
      </c>
      <c r="L4756" s="130" t="s">
        <v>1420</v>
      </c>
    </row>
    <row r="4757" spans="1:12" ht="45">
      <c r="A4757" s="125">
        <v>513</v>
      </c>
      <c r="B4757" s="125" t="str">
        <f>+VLOOKUP(A4757,'[1]LISTA FILTRADO'!$A$2:$B$620,2,FALSE)</f>
        <v>Yacimientos Petrolíferos Fiscales Bolivianos</v>
      </c>
      <c r="C4757" s="126">
        <v>42914</v>
      </c>
      <c r="D4757" s="126" t="s">
        <v>10228</v>
      </c>
      <c r="E4757" s="127" t="s">
        <v>15</v>
      </c>
      <c r="F4757" s="127">
        <v>2593</v>
      </c>
      <c r="G4757" s="127"/>
      <c r="H4757" s="335" t="s">
        <v>10229</v>
      </c>
      <c r="I4757" s="128">
        <v>8583.5</v>
      </c>
      <c r="J4757" s="128">
        <v>0</v>
      </c>
      <c r="K4757" s="129">
        <f t="shared" si="74"/>
        <v>8583.5</v>
      </c>
      <c r="L4757" s="130" t="s">
        <v>1420</v>
      </c>
    </row>
    <row r="4758" spans="1:12" ht="45">
      <c r="A4758" s="125">
        <v>513</v>
      </c>
      <c r="B4758" s="125" t="str">
        <f>+VLOOKUP(A4758,'[1]LISTA FILTRADO'!$A$2:$B$620,2,FALSE)</f>
        <v>Yacimientos Petrolíferos Fiscales Bolivianos</v>
      </c>
      <c r="C4758" s="126">
        <v>42909</v>
      </c>
      <c r="D4758" s="126" t="s">
        <v>10230</v>
      </c>
      <c r="E4758" s="127" t="s">
        <v>15</v>
      </c>
      <c r="F4758" s="127">
        <v>2580</v>
      </c>
      <c r="G4758" s="127"/>
      <c r="H4758" s="335" t="s">
        <v>10231</v>
      </c>
      <c r="I4758" s="128">
        <v>425.65</v>
      </c>
      <c r="J4758" s="128">
        <v>0</v>
      </c>
      <c r="K4758" s="129">
        <f t="shared" si="74"/>
        <v>425.65</v>
      </c>
      <c r="L4758" s="130" t="s">
        <v>1420</v>
      </c>
    </row>
    <row r="4759" spans="1:12" ht="45">
      <c r="A4759" s="125">
        <v>513</v>
      </c>
      <c r="B4759" s="125" t="str">
        <f>+VLOOKUP(A4759,'[1]LISTA FILTRADO'!$A$2:$B$620,2,FALSE)</f>
        <v>Yacimientos Petrolíferos Fiscales Bolivianos</v>
      </c>
      <c r="C4759" s="126">
        <v>42909</v>
      </c>
      <c r="D4759" s="126" t="s">
        <v>10232</v>
      </c>
      <c r="E4759" s="127" t="s">
        <v>15</v>
      </c>
      <c r="F4759" s="127">
        <v>2577</v>
      </c>
      <c r="G4759" s="127"/>
      <c r="H4759" s="335" t="s">
        <v>10233</v>
      </c>
      <c r="I4759" s="128">
        <v>3321.88</v>
      </c>
      <c r="J4759" s="128">
        <v>0</v>
      </c>
      <c r="K4759" s="129">
        <f t="shared" si="74"/>
        <v>3321.88</v>
      </c>
      <c r="L4759" s="130" t="s">
        <v>1420</v>
      </c>
    </row>
    <row r="4760" spans="1:12" ht="45">
      <c r="A4760" s="125">
        <v>513</v>
      </c>
      <c r="B4760" s="125" t="str">
        <f>+VLOOKUP(A4760,'[1]LISTA FILTRADO'!$A$2:$B$620,2,FALSE)</f>
        <v>Yacimientos Petrolíferos Fiscales Bolivianos</v>
      </c>
      <c r="C4760" s="126">
        <v>42909</v>
      </c>
      <c r="D4760" s="126" t="s">
        <v>10234</v>
      </c>
      <c r="E4760" s="127" t="s">
        <v>15</v>
      </c>
      <c r="F4760" s="127">
        <v>2576</v>
      </c>
      <c r="G4760" s="127"/>
      <c r="H4760" s="335" t="s">
        <v>10235</v>
      </c>
      <c r="I4760" s="128">
        <v>104659.58</v>
      </c>
      <c r="J4760" s="128">
        <v>0</v>
      </c>
      <c r="K4760" s="129">
        <f t="shared" si="74"/>
        <v>104659.58</v>
      </c>
      <c r="L4760" s="130" t="s">
        <v>1420</v>
      </c>
    </row>
    <row r="4761" spans="1:12" ht="45">
      <c r="A4761" s="125">
        <v>513</v>
      </c>
      <c r="B4761" s="125" t="str">
        <f>+VLOOKUP(A4761,'[1]LISTA FILTRADO'!$A$2:$B$620,2,FALSE)</f>
        <v>Yacimientos Petrolíferos Fiscales Bolivianos</v>
      </c>
      <c r="C4761" s="126">
        <v>42908</v>
      </c>
      <c r="D4761" s="126" t="s">
        <v>10236</v>
      </c>
      <c r="E4761" s="127" t="s">
        <v>15</v>
      </c>
      <c r="F4761" s="127">
        <v>2574</v>
      </c>
      <c r="G4761" s="127"/>
      <c r="H4761" s="335" t="s">
        <v>10237</v>
      </c>
      <c r="I4761" s="128">
        <v>424.9</v>
      </c>
      <c r="J4761" s="128">
        <v>0</v>
      </c>
      <c r="K4761" s="129">
        <f t="shared" si="74"/>
        <v>424.9</v>
      </c>
      <c r="L4761" s="130" t="s">
        <v>1420</v>
      </c>
    </row>
    <row r="4762" spans="1:12" ht="45">
      <c r="A4762" s="125">
        <v>513</v>
      </c>
      <c r="B4762" s="125" t="str">
        <f>+VLOOKUP(A4762,'[1]LISTA FILTRADO'!$A$2:$B$620,2,FALSE)</f>
        <v>Yacimientos Petrolíferos Fiscales Bolivianos</v>
      </c>
      <c r="C4762" s="126">
        <v>42908</v>
      </c>
      <c r="D4762" s="126" t="s">
        <v>10238</v>
      </c>
      <c r="E4762" s="127" t="s">
        <v>15</v>
      </c>
      <c r="F4762" s="127">
        <v>2573</v>
      </c>
      <c r="G4762" s="127"/>
      <c r="H4762" s="335" t="s">
        <v>10239</v>
      </c>
      <c r="I4762" s="128">
        <v>430.04</v>
      </c>
      <c r="J4762" s="128">
        <v>0</v>
      </c>
      <c r="K4762" s="129">
        <f t="shared" si="74"/>
        <v>430.04</v>
      </c>
      <c r="L4762" s="130" t="s">
        <v>1420</v>
      </c>
    </row>
    <row r="4763" spans="1:12" ht="33.75">
      <c r="A4763" s="125">
        <v>513</v>
      </c>
      <c r="B4763" s="125" t="str">
        <f>+VLOOKUP(A4763,'[1]LISTA FILTRADO'!$A$2:$B$620,2,FALSE)</f>
        <v>Yacimientos Petrolíferos Fiscales Bolivianos</v>
      </c>
      <c r="C4763" s="126">
        <v>42908</v>
      </c>
      <c r="D4763" s="126" t="s">
        <v>10240</v>
      </c>
      <c r="E4763" s="127" t="s">
        <v>15</v>
      </c>
      <c r="F4763" s="127">
        <v>2570</v>
      </c>
      <c r="G4763" s="127"/>
      <c r="H4763" s="335" t="s">
        <v>10241</v>
      </c>
      <c r="I4763" s="128">
        <v>5447.45</v>
      </c>
      <c r="J4763" s="128">
        <v>0</v>
      </c>
      <c r="K4763" s="129">
        <f t="shared" si="74"/>
        <v>5447.45</v>
      </c>
      <c r="L4763" s="130" t="s">
        <v>1420</v>
      </c>
    </row>
    <row r="4764" spans="1:12" ht="33.75">
      <c r="A4764" s="125">
        <v>513</v>
      </c>
      <c r="B4764" s="125" t="str">
        <f>+VLOOKUP(A4764,'[1]LISTA FILTRADO'!$A$2:$B$620,2,FALSE)</f>
        <v>Yacimientos Petrolíferos Fiscales Bolivianos</v>
      </c>
      <c r="C4764" s="126">
        <v>42906</v>
      </c>
      <c r="D4764" s="126" t="s">
        <v>10242</v>
      </c>
      <c r="E4764" s="127" t="s">
        <v>15</v>
      </c>
      <c r="F4764" s="127">
        <v>2563</v>
      </c>
      <c r="G4764" s="127"/>
      <c r="H4764" s="335" t="s">
        <v>10243</v>
      </c>
      <c r="I4764" s="128">
        <v>36416.71</v>
      </c>
      <c r="J4764" s="128">
        <v>0</v>
      </c>
      <c r="K4764" s="129">
        <f t="shared" si="74"/>
        <v>36416.71</v>
      </c>
      <c r="L4764" s="130" t="s">
        <v>1420</v>
      </c>
    </row>
    <row r="4765" spans="1:12" ht="45">
      <c r="A4765" s="125">
        <v>513</v>
      </c>
      <c r="B4765" s="125" t="str">
        <f>+VLOOKUP(A4765,'[1]LISTA FILTRADO'!$A$2:$B$620,2,FALSE)</f>
        <v>Yacimientos Petrolíferos Fiscales Bolivianos</v>
      </c>
      <c r="C4765" s="126">
        <v>42906</v>
      </c>
      <c r="D4765" s="126" t="s">
        <v>10244</v>
      </c>
      <c r="E4765" s="127" t="s">
        <v>15</v>
      </c>
      <c r="F4765" s="127">
        <v>2562</v>
      </c>
      <c r="G4765" s="127"/>
      <c r="H4765" s="335" t="s">
        <v>10245</v>
      </c>
      <c r="I4765" s="128">
        <v>6383.15</v>
      </c>
      <c r="J4765" s="128">
        <v>0</v>
      </c>
      <c r="K4765" s="129">
        <f t="shared" si="74"/>
        <v>6383.15</v>
      </c>
      <c r="L4765" s="130" t="s">
        <v>1420</v>
      </c>
    </row>
    <row r="4766" spans="1:12" ht="45">
      <c r="A4766" s="125">
        <v>513</v>
      </c>
      <c r="B4766" s="125" t="str">
        <f>+VLOOKUP(A4766,'[1]LISTA FILTRADO'!$A$2:$B$620,2,FALSE)</f>
        <v>Yacimientos Petrolíferos Fiscales Bolivianos</v>
      </c>
      <c r="C4766" s="126">
        <v>42906</v>
      </c>
      <c r="D4766" s="126" t="s">
        <v>10246</v>
      </c>
      <c r="E4766" s="127" t="s">
        <v>15</v>
      </c>
      <c r="F4766" s="127">
        <v>2561</v>
      </c>
      <c r="G4766" s="127"/>
      <c r="H4766" s="335" t="s">
        <v>10247</v>
      </c>
      <c r="I4766" s="128">
        <v>116565.18</v>
      </c>
      <c r="J4766" s="128">
        <v>0</v>
      </c>
      <c r="K4766" s="129">
        <f t="shared" si="74"/>
        <v>116565.18</v>
      </c>
      <c r="L4766" s="130" t="s">
        <v>1420</v>
      </c>
    </row>
    <row r="4767" spans="1:12" ht="33.75">
      <c r="A4767" s="125">
        <v>513</v>
      </c>
      <c r="B4767" s="125" t="str">
        <f>+VLOOKUP(A4767,'[1]LISTA FILTRADO'!$A$2:$B$620,2,FALSE)</f>
        <v>Yacimientos Petrolíferos Fiscales Bolivianos</v>
      </c>
      <c r="C4767" s="126">
        <v>42900</v>
      </c>
      <c r="D4767" s="126" t="s">
        <v>10248</v>
      </c>
      <c r="E4767" s="127" t="s">
        <v>15</v>
      </c>
      <c r="F4767" s="127">
        <v>2530</v>
      </c>
      <c r="G4767" s="127"/>
      <c r="H4767" s="335" t="s">
        <v>10249</v>
      </c>
      <c r="I4767" s="128">
        <v>430.87</v>
      </c>
      <c r="J4767" s="128">
        <v>0</v>
      </c>
      <c r="K4767" s="129">
        <f t="shared" si="74"/>
        <v>430.87</v>
      </c>
      <c r="L4767" s="130" t="s">
        <v>1420</v>
      </c>
    </row>
    <row r="4768" spans="1:12" ht="45">
      <c r="A4768" s="125">
        <v>513</v>
      </c>
      <c r="B4768" s="125" t="str">
        <f>+VLOOKUP(A4768,'[1]LISTA FILTRADO'!$A$2:$B$620,2,FALSE)</f>
        <v>Yacimientos Petrolíferos Fiscales Bolivianos</v>
      </c>
      <c r="C4768" s="126">
        <v>42899</v>
      </c>
      <c r="D4768" s="126" t="s">
        <v>10250</v>
      </c>
      <c r="E4768" s="127" t="s">
        <v>15</v>
      </c>
      <c r="F4768" s="127">
        <v>2525</v>
      </c>
      <c r="G4768" s="127"/>
      <c r="H4768" s="335" t="s">
        <v>10251</v>
      </c>
      <c r="I4768" s="128">
        <v>102896.83</v>
      </c>
      <c r="J4768" s="128">
        <v>0</v>
      </c>
      <c r="K4768" s="129">
        <f t="shared" si="74"/>
        <v>102896.83</v>
      </c>
      <c r="L4768" s="130" t="s">
        <v>1420</v>
      </c>
    </row>
    <row r="4769" spans="1:12" ht="45">
      <c r="A4769" s="125">
        <v>513</v>
      </c>
      <c r="B4769" s="125" t="str">
        <f>+VLOOKUP(A4769,'[1]LISTA FILTRADO'!$A$2:$B$620,2,FALSE)</f>
        <v>Yacimientos Petrolíferos Fiscales Bolivianos</v>
      </c>
      <c r="C4769" s="126">
        <v>42899</v>
      </c>
      <c r="D4769" s="126" t="s">
        <v>10252</v>
      </c>
      <c r="E4769" s="127" t="s">
        <v>15</v>
      </c>
      <c r="F4769" s="127">
        <v>2518</v>
      </c>
      <c r="G4769" s="127"/>
      <c r="H4769" s="335" t="s">
        <v>10253</v>
      </c>
      <c r="I4769" s="128">
        <v>542.54999999999995</v>
      </c>
      <c r="J4769" s="128">
        <v>0</v>
      </c>
      <c r="K4769" s="129">
        <f t="shared" si="74"/>
        <v>542.54999999999995</v>
      </c>
      <c r="L4769" s="130" t="s">
        <v>1420</v>
      </c>
    </row>
    <row r="4770" spans="1:12" ht="45">
      <c r="A4770" s="125">
        <v>513</v>
      </c>
      <c r="B4770" s="125" t="str">
        <f>+VLOOKUP(A4770,'[1]LISTA FILTRADO'!$A$2:$B$620,2,FALSE)</f>
        <v>Yacimientos Petrolíferos Fiscales Bolivianos</v>
      </c>
      <c r="C4770" s="126">
        <v>42898</v>
      </c>
      <c r="D4770" s="126" t="s">
        <v>10254</v>
      </c>
      <c r="E4770" s="127" t="s">
        <v>15</v>
      </c>
      <c r="F4770" s="127">
        <v>2515</v>
      </c>
      <c r="G4770" s="127"/>
      <c r="H4770" s="335" t="s">
        <v>10255</v>
      </c>
      <c r="I4770" s="128">
        <v>940.98</v>
      </c>
      <c r="J4770" s="128">
        <v>0</v>
      </c>
      <c r="K4770" s="129">
        <f t="shared" si="74"/>
        <v>940.98</v>
      </c>
      <c r="L4770" s="130" t="s">
        <v>1420</v>
      </c>
    </row>
    <row r="4771" spans="1:12" ht="45">
      <c r="A4771" s="125">
        <v>513</v>
      </c>
      <c r="B4771" s="125" t="str">
        <f>+VLOOKUP(A4771,'[1]LISTA FILTRADO'!$A$2:$B$620,2,FALSE)</f>
        <v>Yacimientos Petrolíferos Fiscales Bolivianos</v>
      </c>
      <c r="C4771" s="126">
        <v>42898</v>
      </c>
      <c r="D4771" s="126" t="s">
        <v>10256</v>
      </c>
      <c r="E4771" s="127" t="s">
        <v>15</v>
      </c>
      <c r="F4771" s="127">
        <v>2514</v>
      </c>
      <c r="G4771" s="127"/>
      <c r="H4771" s="335" t="s">
        <v>10257</v>
      </c>
      <c r="I4771" s="128">
        <v>1045.25</v>
      </c>
      <c r="J4771" s="128">
        <v>0</v>
      </c>
      <c r="K4771" s="129">
        <f t="shared" si="74"/>
        <v>1045.25</v>
      </c>
      <c r="L4771" s="130" t="s">
        <v>1420</v>
      </c>
    </row>
    <row r="4772" spans="1:12" ht="45">
      <c r="A4772" s="125">
        <v>513</v>
      </c>
      <c r="B4772" s="125" t="str">
        <f>+VLOOKUP(A4772,'[1]LISTA FILTRADO'!$A$2:$B$620,2,FALSE)</f>
        <v>Yacimientos Petrolíferos Fiscales Bolivianos</v>
      </c>
      <c r="C4772" s="126">
        <v>42895</v>
      </c>
      <c r="D4772" s="126" t="s">
        <v>10258</v>
      </c>
      <c r="E4772" s="127" t="s">
        <v>15</v>
      </c>
      <c r="F4772" s="127">
        <v>2500</v>
      </c>
      <c r="G4772" s="127"/>
      <c r="H4772" s="335" t="s">
        <v>10259</v>
      </c>
      <c r="I4772" s="128">
        <v>3106.34</v>
      </c>
      <c r="J4772" s="128">
        <v>0</v>
      </c>
      <c r="K4772" s="129">
        <f t="shared" si="74"/>
        <v>3106.34</v>
      </c>
      <c r="L4772" s="130" t="s">
        <v>1420</v>
      </c>
    </row>
    <row r="4773" spans="1:12" ht="45">
      <c r="A4773" s="125">
        <v>513</v>
      </c>
      <c r="B4773" s="125" t="str">
        <f>+VLOOKUP(A4773,'[1]LISTA FILTRADO'!$A$2:$B$620,2,FALSE)</f>
        <v>Yacimientos Petrolíferos Fiscales Bolivianos</v>
      </c>
      <c r="C4773" s="126">
        <v>42894</v>
      </c>
      <c r="D4773" s="126" t="s">
        <v>10260</v>
      </c>
      <c r="E4773" s="127" t="s">
        <v>15</v>
      </c>
      <c r="F4773" s="127">
        <v>2486</v>
      </c>
      <c r="G4773" s="127"/>
      <c r="H4773" s="335" t="s">
        <v>10261</v>
      </c>
      <c r="I4773" s="128">
        <v>7608.07</v>
      </c>
      <c r="J4773" s="128">
        <v>0</v>
      </c>
      <c r="K4773" s="129">
        <f t="shared" si="74"/>
        <v>7608.07</v>
      </c>
      <c r="L4773" s="130" t="s">
        <v>1420</v>
      </c>
    </row>
    <row r="4774" spans="1:12" ht="45">
      <c r="A4774" s="125">
        <v>513</v>
      </c>
      <c r="B4774" s="125" t="str">
        <f>+VLOOKUP(A4774,'[1]LISTA FILTRADO'!$A$2:$B$620,2,FALSE)</f>
        <v>Yacimientos Petrolíferos Fiscales Bolivianos</v>
      </c>
      <c r="C4774" s="126">
        <v>42891</v>
      </c>
      <c r="D4774" s="126" t="s">
        <v>10262</v>
      </c>
      <c r="E4774" s="127" t="s">
        <v>15</v>
      </c>
      <c r="F4774" s="127">
        <v>2452</v>
      </c>
      <c r="G4774" s="127"/>
      <c r="H4774" s="335" t="s">
        <v>10263</v>
      </c>
      <c r="I4774" s="128">
        <v>15233.72</v>
      </c>
      <c r="J4774" s="128">
        <v>0</v>
      </c>
      <c r="K4774" s="129">
        <f t="shared" si="74"/>
        <v>15233.72</v>
      </c>
      <c r="L4774" s="130" t="s">
        <v>1420</v>
      </c>
    </row>
    <row r="4775" spans="1:12" ht="45">
      <c r="A4775" s="125">
        <v>346</v>
      </c>
      <c r="B4775" s="125" t="str">
        <f>+VLOOKUP(A4775,'[1]LISTA FILTRADO'!$A$2:$B$620,2,FALSE)</f>
        <v>Unidad De Investigaciones Financieras</v>
      </c>
      <c r="C4775" s="126">
        <v>42887</v>
      </c>
      <c r="D4775" s="126" t="s">
        <v>10264</v>
      </c>
      <c r="E4775" s="127" t="s">
        <v>15</v>
      </c>
      <c r="F4775" s="127">
        <v>2435</v>
      </c>
      <c r="G4775" s="127"/>
      <c r="H4775" s="335" t="s">
        <v>10265</v>
      </c>
      <c r="I4775" s="128">
        <v>300.94</v>
      </c>
      <c r="J4775" s="128">
        <v>0</v>
      </c>
      <c r="K4775" s="129">
        <f t="shared" si="74"/>
        <v>300.94</v>
      </c>
      <c r="L4775" s="130" t="s">
        <v>1420</v>
      </c>
    </row>
    <row r="4776" spans="1:12" ht="45">
      <c r="A4776" s="125">
        <v>340</v>
      </c>
      <c r="B4776" s="125" t="str">
        <f>+VLOOKUP(A4776,'[1]LISTA FILTRADO'!$A$2:$B$620,2,FALSE)</f>
        <v>Servicio General De Identificación Personal</v>
      </c>
      <c r="C4776" s="126">
        <v>42915</v>
      </c>
      <c r="D4776" s="126" t="s">
        <v>10266</v>
      </c>
      <c r="E4776" s="127" t="s">
        <v>15</v>
      </c>
      <c r="F4776" s="127">
        <v>2600</v>
      </c>
      <c r="G4776" s="127"/>
      <c r="H4776" s="335" t="s">
        <v>10267</v>
      </c>
      <c r="I4776" s="128">
        <v>301.35000000000002</v>
      </c>
      <c r="J4776" s="128">
        <v>0</v>
      </c>
      <c r="K4776" s="129">
        <f t="shared" si="74"/>
        <v>301.35000000000002</v>
      </c>
      <c r="L4776" s="130" t="s">
        <v>1420</v>
      </c>
    </row>
    <row r="4777" spans="1:12" ht="45">
      <c r="A4777" s="125">
        <v>340</v>
      </c>
      <c r="B4777" s="125" t="str">
        <f>+VLOOKUP(A4777,'[1]LISTA FILTRADO'!$A$2:$B$620,2,FALSE)</f>
        <v>Servicio General De Identificación Personal</v>
      </c>
      <c r="C4777" s="126">
        <v>42915</v>
      </c>
      <c r="D4777" s="126" t="s">
        <v>10268</v>
      </c>
      <c r="E4777" s="127" t="s">
        <v>15</v>
      </c>
      <c r="F4777" s="127">
        <v>2599</v>
      </c>
      <c r="G4777" s="127"/>
      <c r="H4777" s="335" t="s">
        <v>10269</v>
      </c>
      <c r="I4777" s="128">
        <v>281.25</v>
      </c>
      <c r="J4777" s="128">
        <v>0</v>
      </c>
      <c r="K4777" s="129">
        <f t="shared" si="74"/>
        <v>281.25</v>
      </c>
      <c r="L4777" s="130" t="s">
        <v>1420</v>
      </c>
    </row>
    <row r="4778" spans="1:12" ht="45">
      <c r="A4778" s="125">
        <v>340</v>
      </c>
      <c r="B4778" s="125" t="str">
        <f>+VLOOKUP(A4778,'[1]LISTA FILTRADO'!$A$2:$B$620,2,FALSE)</f>
        <v>Servicio General De Identificación Personal</v>
      </c>
      <c r="C4778" s="126">
        <v>42915</v>
      </c>
      <c r="D4778" s="126" t="s">
        <v>10270</v>
      </c>
      <c r="E4778" s="127" t="s">
        <v>15</v>
      </c>
      <c r="F4778" s="127">
        <v>2598</v>
      </c>
      <c r="G4778" s="127"/>
      <c r="H4778" s="335" t="s">
        <v>10271</v>
      </c>
      <c r="I4778" s="128">
        <v>281.39</v>
      </c>
      <c r="J4778" s="128">
        <v>0</v>
      </c>
      <c r="K4778" s="129">
        <f t="shared" si="74"/>
        <v>281.39</v>
      </c>
      <c r="L4778" s="130" t="s">
        <v>1420</v>
      </c>
    </row>
    <row r="4779" spans="1:12" ht="45">
      <c r="A4779" s="125">
        <v>340</v>
      </c>
      <c r="B4779" s="125" t="str">
        <f>+VLOOKUP(A4779,'[1]LISTA FILTRADO'!$A$2:$B$620,2,FALSE)</f>
        <v>Servicio General De Identificación Personal</v>
      </c>
      <c r="C4779" s="126">
        <v>42915</v>
      </c>
      <c r="D4779" s="126" t="s">
        <v>10272</v>
      </c>
      <c r="E4779" s="127" t="s">
        <v>15</v>
      </c>
      <c r="F4779" s="127">
        <v>2597</v>
      </c>
      <c r="G4779" s="127"/>
      <c r="H4779" s="335" t="s">
        <v>10273</v>
      </c>
      <c r="I4779" s="128">
        <v>298.95</v>
      </c>
      <c r="J4779" s="128">
        <v>0</v>
      </c>
      <c r="K4779" s="129">
        <f t="shared" si="74"/>
        <v>298.95</v>
      </c>
      <c r="L4779" s="130" t="s">
        <v>1420</v>
      </c>
    </row>
    <row r="4780" spans="1:12" ht="45">
      <c r="A4780" s="125">
        <v>340</v>
      </c>
      <c r="B4780" s="125" t="str">
        <f>+VLOOKUP(A4780,'[1]LISTA FILTRADO'!$A$2:$B$620,2,FALSE)</f>
        <v>Servicio General De Identificación Personal</v>
      </c>
      <c r="C4780" s="126">
        <v>42915</v>
      </c>
      <c r="D4780" s="126" t="s">
        <v>10274</v>
      </c>
      <c r="E4780" s="127" t="s">
        <v>15</v>
      </c>
      <c r="F4780" s="127">
        <v>2596</v>
      </c>
      <c r="G4780" s="127"/>
      <c r="H4780" s="335" t="s">
        <v>10275</v>
      </c>
      <c r="I4780" s="128">
        <v>301.35000000000002</v>
      </c>
      <c r="J4780" s="128">
        <v>0</v>
      </c>
      <c r="K4780" s="129">
        <f t="shared" si="74"/>
        <v>301.35000000000002</v>
      </c>
      <c r="L4780" s="130" t="s">
        <v>1420</v>
      </c>
    </row>
    <row r="4781" spans="1:12" ht="45">
      <c r="A4781" s="125">
        <v>340</v>
      </c>
      <c r="B4781" s="125" t="str">
        <f>+VLOOKUP(A4781,'[1]LISTA FILTRADO'!$A$2:$B$620,2,FALSE)</f>
        <v>Servicio General De Identificación Personal</v>
      </c>
      <c r="C4781" s="126">
        <v>42899</v>
      </c>
      <c r="D4781" s="126" t="s">
        <v>10276</v>
      </c>
      <c r="E4781" s="127" t="s">
        <v>15</v>
      </c>
      <c r="F4781" s="127">
        <v>2526</v>
      </c>
      <c r="G4781" s="127"/>
      <c r="H4781" s="335" t="s">
        <v>10277</v>
      </c>
      <c r="I4781" s="128">
        <v>281.39</v>
      </c>
      <c r="J4781" s="128">
        <v>0</v>
      </c>
      <c r="K4781" s="129">
        <f t="shared" si="74"/>
        <v>281.39</v>
      </c>
      <c r="L4781" s="130" t="s">
        <v>1420</v>
      </c>
    </row>
    <row r="4782" spans="1:12" ht="45">
      <c r="A4782" s="125">
        <v>340</v>
      </c>
      <c r="B4782" s="125" t="str">
        <f>+VLOOKUP(A4782,'[1]LISTA FILTRADO'!$A$2:$B$620,2,FALSE)</f>
        <v>Servicio General De Identificación Personal</v>
      </c>
      <c r="C4782" s="126">
        <v>42899</v>
      </c>
      <c r="D4782" s="126" t="s">
        <v>10278</v>
      </c>
      <c r="E4782" s="127" t="s">
        <v>15</v>
      </c>
      <c r="F4782" s="127">
        <v>2523</v>
      </c>
      <c r="G4782" s="127"/>
      <c r="H4782" s="335" t="s">
        <v>10279</v>
      </c>
      <c r="I4782" s="128">
        <v>281.25</v>
      </c>
      <c r="J4782" s="128">
        <v>0</v>
      </c>
      <c r="K4782" s="129">
        <f t="shared" si="74"/>
        <v>281.25</v>
      </c>
      <c r="L4782" s="130" t="s">
        <v>1420</v>
      </c>
    </row>
    <row r="4783" spans="1:12" ht="45">
      <c r="A4783" s="125">
        <v>340</v>
      </c>
      <c r="B4783" s="125" t="str">
        <f>+VLOOKUP(A4783,'[1]LISTA FILTRADO'!$A$2:$B$620,2,FALSE)</f>
        <v>Servicio General De Identificación Personal</v>
      </c>
      <c r="C4783" s="126">
        <v>42899</v>
      </c>
      <c r="D4783" s="126" t="s">
        <v>10280</v>
      </c>
      <c r="E4783" s="127" t="s">
        <v>15</v>
      </c>
      <c r="F4783" s="127">
        <v>2522</v>
      </c>
      <c r="G4783" s="127"/>
      <c r="H4783" s="335" t="s">
        <v>10281</v>
      </c>
      <c r="I4783" s="128">
        <v>301.35000000000002</v>
      </c>
      <c r="J4783" s="128">
        <v>0</v>
      </c>
      <c r="K4783" s="129">
        <f t="shared" si="74"/>
        <v>301.35000000000002</v>
      </c>
      <c r="L4783" s="130" t="s">
        <v>1420</v>
      </c>
    </row>
    <row r="4784" spans="1:12" ht="45">
      <c r="A4784" s="125">
        <v>340</v>
      </c>
      <c r="B4784" s="125" t="str">
        <f>+VLOOKUP(A4784,'[1]LISTA FILTRADO'!$A$2:$B$620,2,FALSE)</f>
        <v>Servicio General De Identificación Personal</v>
      </c>
      <c r="C4784" s="126">
        <v>42899</v>
      </c>
      <c r="D4784" s="126" t="s">
        <v>10282</v>
      </c>
      <c r="E4784" s="127" t="s">
        <v>15</v>
      </c>
      <c r="F4784" s="127">
        <v>2521</v>
      </c>
      <c r="G4784" s="127"/>
      <c r="H4784" s="335" t="s">
        <v>10283</v>
      </c>
      <c r="I4784" s="128">
        <v>298.95</v>
      </c>
      <c r="J4784" s="128">
        <v>0</v>
      </c>
      <c r="K4784" s="129">
        <f t="shared" si="74"/>
        <v>298.95</v>
      </c>
      <c r="L4784" s="130" t="s">
        <v>1420</v>
      </c>
    </row>
    <row r="4785" spans="1:12" ht="45">
      <c r="A4785" s="125">
        <v>340</v>
      </c>
      <c r="B4785" s="125" t="str">
        <f>+VLOOKUP(A4785,'[1]LISTA FILTRADO'!$A$2:$B$620,2,FALSE)</f>
        <v>Servicio General De Identificación Personal</v>
      </c>
      <c r="C4785" s="126">
        <v>42899</v>
      </c>
      <c r="D4785" s="126" t="s">
        <v>10284</v>
      </c>
      <c r="E4785" s="127" t="s">
        <v>15</v>
      </c>
      <c r="F4785" s="127">
        <v>2519</v>
      </c>
      <c r="G4785" s="127"/>
      <c r="H4785" s="335" t="s">
        <v>10285</v>
      </c>
      <c r="I4785" s="128">
        <v>301.35000000000002</v>
      </c>
      <c r="J4785" s="128">
        <v>0</v>
      </c>
      <c r="K4785" s="129">
        <f t="shared" si="74"/>
        <v>301.35000000000002</v>
      </c>
      <c r="L4785" s="130" t="s">
        <v>1420</v>
      </c>
    </row>
    <row r="4786" spans="1:12" ht="45">
      <c r="A4786" s="125">
        <v>340</v>
      </c>
      <c r="B4786" s="125" t="str">
        <f>+VLOOKUP(A4786,'[1]LISTA FILTRADO'!$A$2:$B$620,2,FALSE)</f>
        <v>Servicio General De Identificación Personal</v>
      </c>
      <c r="C4786" s="126">
        <v>42891</v>
      </c>
      <c r="D4786" s="126" t="s">
        <v>10286</v>
      </c>
      <c r="E4786" s="127" t="s">
        <v>15</v>
      </c>
      <c r="F4786" s="127">
        <v>2459</v>
      </c>
      <c r="G4786" s="127"/>
      <c r="H4786" s="335" t="s">
        <v>10287</v>
      </c>
      <c r="I4786" s="128">
        <v>297.37</v>
      </c>
      <c r="J4786" s="128">
        <v>0</v>
      </c>
      <c r="K4786" s="129">
        <f t="shared" si="74"/>
        <v>297.37</v>
      </c>
      <c r="L4786" s="130" t="s">
        <v>1420</v>
      </c>
    </row>
    <row r="4787" spans="1:12" ht="45">
      <c r="A4787" s="125">
        <v>132</v>
      </c>
      <c r="B4787" s="125" t="str">
        <f>+VLOOKUP(A4787,'[1]LISTA FILTRADO'!$A$2:$B$620,2,FALSE)</f>
        <v>Servicio De Desarrollo De Las Empresas Púb. Productivas</v>
      </c>
      <c r="C4787" s="126">
        <v>42898</v>
      </c>
      <c r="D4787" s="126" t="s">
        <v>10288</v>
      </c>
      <c r="E4787" s="127" t="s">
        <v>15</v>
      </c>
      <c r="F4787" s="127">
        <v>2512</v>
      </c>
      <c r="G4787" s="127"/>
      <c r="H4787" s="335" t="s">
        <v>10289</v>
      </c>
      <c r="I4787" s="128">
        <v>357.74</v>
      </c>
      <c r="J4787" s="128">
        <v>0</v>
      </c>
      <c r="K4787" s="129">
        <f t="shared" si="74"/>
        <v>357.74</v>
      </c>
      <c r="L4787" s="130" t="s">
        <v>1420</v>
      </c>
    </row>
    <row r="4788" spans="1:12" ht="45">
      <c r="A4788" s="125">
        <v>132</v>
      </c>
      <c r="B4788" s="125" t="str">
        <f>+VLOOKUP(A4788,'[1]LISTA FILTRADO'!$A$2:$B$620,2,FALSE)</f>
        <v>Servicio De Desarrollo De Las Empresas Púb. Productivas</v>
      </c>
      <c r="C4788" s="126">
        <v>42891</v>
      </c>
      <c r="D4788" s="126" t="s">
        <v>10290</v>
      </c>
      <c r="E4788" s="127" t="s">
        <v>15</v>
      </c>
      <c r="F4788" s="127">
        <v>2458</v>
      </c>
      <c r="G4788" s="127"/>
      <c r="H4788" s="335" t="s">
        <v>10291</v>
      </c>
      <c r="I4788" s="128">
        <v>393</v>
      </c>
      <c r="J4788" s="128">
        <v>0</v>
      </c>
      <c r="K4788" s="129">
        <f t="shared" si="74"/>
        <v>393</v>
      </c>
      <c r="L4788" s="130" t="s">
        <v>1420</v>
      </c>
    </row>
    <row r="4789" spans="1:12" ht="45">
      <c r="A4789" s="125">
        <v>10</v>
      </c>
      <c r="B4789" s="125" t="str">
        <f>+VLOOKUP(A4789,'[1]LISTA FILTRADO'!$A$2:$B$620,2,FALSE)</f>
        <v>Ministerio De Relaciones Exteriores</v>
      </c>
      <c r="C4789" s="126">
        <v>42916</v>
      </c>
      <c r="D4789" s="126" t="s">
        <v>10292</v>
      </c>
      <c r="E4789" s="127" t="s">
        <v>15</v>
      </c>
      <c r="F4789" s="127">
        <v>2601</v>
      </c>
      <c r="G4789" s="127"/>
      <c r="H4789" s="335" t="s">
        <v>10293</v>
      </c>
      <c r="I4789" s="128">
        <v>277.55</v>
      </c>
      <c r="J4789" s="128">
        <v>0</v>
      </c>
      <c r="K4789" s="129">
        <f t="shared" si="74"/>
        <v>277.55</v>
      </c>
      <c r="L4789" s="130" t="s">
        <v>1420</v>
      </c>
    </row>
    <row r="4790" spans="1:12" ht="45">
      <c r="A4790" s="125">
        <v>10</v>
      </c>
      <c r="B4790" s="125" t="str">
        <f>+VLOOKUP(A4790,'[1]LISTA FILTRADO'!$A$2:$B$620,2,FALSE)</f>
        <v>Ministerio De Relaciones Exteriores</v>
      </c>
      <c r="C4790" s="126">
        <v>42914</v>
      </c>
      <c r="D4790" s="126" t="s">
        <v>10294</v>
      </c>
      <c r="E4790" s="127" t="s">
        <v>15</v>
      </c>
      <c r="F4790" s="127">
        <v>2591</v>
      </c>
      <c r="G4790" s="127"/>
      <c r="H4790" s="335" t="s">
        <v>10295</v>
      </c>
      <c r="I4790" s="128">
        <v>292.5</v>
      </c>
      <c r="J4790" s="128">
        <v>0</v>
      </c>
      <c r="K4790" s="129">
        <f t="shared" si="74"/>
        <v>292.5</v>
      </c>
      <c r="L4790" s="130" t="s">
        <v>1420</v>
      </c>
    </row>
    <row r="4791" spans="1:12" ht="45">
      <c r="A4791" s="125">
        <v>10</v>
      </c>
      <c r="B4791" s="125" t="str">
        <f>+VLOOKUP(A4791,'[1]LISTA FILTRADO'!$A$2:$B$620,2,FALSE)</f>
        <v>Ministerio De Relaciones Exteriores</v>
      </c>
      <c r="C4791" s="126">
        <v>42914</v>
      </c>
      <c r="D4791" s="126" t="s">
        <v>10296</v>
      </c>
      <c r="E4791" s="127" t="s">
        <v>15</v>
      </c>
      <c r="F4791" s="127">
        <v>2590</v>
      </c>
      <c r="G4791" s="127"/>
      <c r="H4791" s="335" t="s">
        <v>10297</v>
      </c>
      <c r="I4791" s="128">
        <v>278.77999999999997</v>
      </c>
      <c r="J4791" s="128">
        <v>0</v>
      </c>
      <c r="K4791" s="129">
        <f t="shared" si="74"/>
        <v>278.77999999999997</v>
      </c>
      <c r="L4791" s="130" t="s">
        <v>1420</v>
      </c>
    </row>
    <row r="4792" spans="1:12" ht="45">
      <c r="A4792" s="125">
        <v>10</v>
      </c>
      <c r="B4792" s="125" t="str">
        <f>+VLOOKUP(A4792,'[1]LISTA FILTRADO'!$A$2:$B$620,2,FALSE)</f>
        <v>Ministerio De Relaciones Exteriores</v>
      </c>
      <c r="C4792" s="126">
        <v>42902</v>
      </c>
      <c r="D4792" s="126" t="s">
        <v>10298</v>
      </c>
      <c r="E4792" s="127" t="s">
        <v>15</v>
      </c>
      <c r="F4792" s="127">
        <v>2544</v>
      </c>
      <c r="G4792" s="127"/>
      <c r="H4792" s="335" t="s">
        <v>10299</v>
      </c>
      <c r="I4792" s="128">
        <v>750.27</v>
      </c>
      <c r="J4792" s="128">
        <v>0</v>
      </c>
      <c r="K4792" s="129">
        <f t="shared" si="74"/>
        <v>750.27</v>
      </c>
      <c r="L4792" s="130" t="s">
        <v>1420</v>
      </c>
    </row>
    <row r="4793" spans="1:12" ht="45">
      <c r="A4793" s="125">
        <v>10</v>
      </c>
      <c r="B4793" s="125" t="str">
        <f>+VLOOKUP(A4793,'[1]LISTA FILTRADO'!$A$2:$B$620,2,FALSE)</f>
        <v>Ministerio De Relaciones Exteriores</v>
      </c>
      <c r="C4793" s="126">
        <v>42902</v>
      </c>
      <c r="D4793" s="126" t="s">
        <v>10300</v>
      </c>
      <c r="E4793" s="127" t="s">
        <v>15</v>
      </c>
      <c r="F4793" s="127">
        <v>2543</v>
      </c>
      <c r="G4793" s="127"/>
      <c r="H4793" s="335" t="s">
        <v>10301</v>
      </c>
      <c r="I4793" s="128">
        <v>338.6</v>
      </c>
      <c r="J4793" s="128">
        <v>0</v>
      </c>
      <c r="K4793" s="129">
        <f t="shared" si="74"/>
        <v>338.6</v>
      </c>
      <c r="L4793" s="130" t="s">
        <v>1420</v>
      </c>
    </row>
    <row r="4794" spans="1:12" ht="45">
      <c r="A4794" s="125">
        <v>10</v>
      </c>
      <c r="B4794" s="125" t="str">
        <f>+VLOOKUP(A4794,'[1]LISTA FILTRADO'!$A$2:$B$620,2,FALSE)</f>
        <v>Ministerio De Relaciones Exteriores</v>
      </c>
      <c r="C4794" s="126">
        <v>42900</v>
      </c>
      <c r="D4794" s="126" t="s">
        <v>10302</v>
      </c>
      <c r="E4794" s="127" t="s">
        <v>15</v>
      </c>
      <c r="F4794" s="127">
        <v>2542</v>
      </c>
      <c r="G4794" s="127"/>
      <c r="H4794" s="335" t="s">
        <v>10303</v>
      </c>
      <c r="I4794" s="128">
        <v>343.75</v>
      </c>
      <c r="J4794" s="128">
        <v>0</v>
      </c>
      <c r="K4794" s="129">
        <f t="shared" si="74"/>
        <v>343.75</v>
      </c>
      <c r="L4794" s="130" t="s">
        <v>1420</v>
      </c>
    </row>
    <row r="4795" spans="1:12" ht="45">
      <c r="A4795" s="125">
        <v>10</v>
      </c>
      <c r="B4795" s="125" t="str">
        <f>+VLOOKUP(A4795,'[1]LISTA FILTRADO'!$A$2:$B$620,2,FALSE)</f>
        <v>Ministerio De Relaciones Exteriores</v>
      </c>
      <c r="C4795" s="126">
        <v>42900</v>
      </c>
      <c r="D4795" s="126" t="s">
        <v>10304</v>
      </c>
      <c r="E4795" s="127" t="s">
        <v>15</v>
      </c>
      <c r="F4795" s="127">
        <v>2541</v>
      </c>
      <c r="G4795" s="127"/>
      <c r="H4795" s="335" t="s">
        <v>10305</v>
      </c>
      <c r="I4795" s="128">
        <v>522.24</v>
      </c>
      <c r="J4795" s="128">
        <v>0</v>
      </c>
      <c r="K4795" s="129">
        <f t="shared" si="74"/>
        <v>522.24</v>
      </c>
      <c r="L4795" s="130" t="s">
        <v>1420</v>
      </c>
    </row>
    <row r="4796" spans="1:12" ht="45">
      <c r="A4796" s="125">
        <v>10</v>
      </c>
      <c r="B4796" s="125" t="str">
        <f>+VLOOKUP(A4796,'[1]LISTA FILTRADO'!$A$2:$B$620,2,FALSE)</f>
        <v>Ministerio De Relaciones Exteriores</v>
      </c>
      <c r="C4796" s="126">
        <v>42900</v>
      </c>
      <c r="D4796" s="126" t="s">
        <v>10306</v>
      </c>
      <c r="E4796" s="127" t="s">
        <v>15</v>
      </c>
      <c r="F4796" s="127">
        <v>2540</v>
      </c>
      <c r="G4796" s="127"/>
      <c r="H4796" s="335" t="s">
        <v>10307</v>
      </c>
      <c r="I4796" s="128">
        <v>304.3</v>
      </c>
      <c r="J4796" s="128">
        <v>0</v>
      </c>
      <c r="K4796" s="129">
        <f t="shared" si="74"/>
        <v>304.3</v>
      </c>
      <c r="L4796" s="130" t="s">
        <v>1420</v>
      </c>
    </row>
    <row r="4797" spans="1:12" ht="45">
      <c r="A4797" s="125">
        <v>10</v>
      </c>
      <c r="B4797" s="125" t="str">
        <f>+VLOOKUP(A4797,'[1]LISTA FILTRADO'!$A$2:$B$620,2,FALSE)</f>
        <v>Ministerio De Relaciones Exteriores</v>
      </c>
      <c r="C4797" s="126">
        <v>42900</v>
      </c>
      <c r="D4797" s="126" t="s">
        <v>10308</v>
      </c>
      <c r="E4797" s="127" t="s">
        <v>15</v>
      </c>
      <c r="F4797" s="127">
        <v>2539</v>
      </c>
      <c r="G4797" s="127"/>
      <c r="H4797" s="335" t="s">
        <v>10309</v>
      </c>
      <c r="I4797" s="128">
        <v>311.16000000000003</v>
      </c>
      <c r="J4797" s="128">
        <v>0</v>
      </c>
      <c r="K4797" s="129">
        <f t="shared" si="74"/>
        <v>311.16000000000003</v>
      </c>
      <c r="L4797" s="130" t="s">
        <v>1420</v>
      </c>
    </row>
    <row r="4798" spans="1:12" ht="45">
      <c r="A4798" s="125">
        <v>10</v>
      </c>
      <c r="B4798" s="125" t="str">
        <f>+VLOOKUP(A4798,'[1]LISTA FILTRADO'!$A$2:$B$620,2,FALSE)</f>
        <v>Ministerio De Relaciones Exteriores</v>
      </c>
      <c r="C4798" s="126">
        <v>42900</v>
      </c>
      <c r="D4798" s="126" t="s">
        <v>10310</v>
      </c>
      <c r="E4798" s="127" t="s">
        <v>15</v>
      </c>
      <c r="F4798" s="127">
        <v>2538</v>
      </c>
      <c r="G4798" s="127"/>
      <c r="H4798" s="335" t="s">
        <v>10311</v>
      </c>
      <c r="I4798" s="128">
        <v>427.92</v>
      </c>
      <c r="J4798" s="128">
        <v>0</v>
      </c>
      <c r="K4798" s="129">
        <f t="shared" si="74"/>
        <v>427.92</v>
      </c>
      <c r="L4798" s="130" t="s">
        <v>1420</v>
      </c>
    </row>
    <row r="4799" spans="1:12" ht="45">
      <c r="A4799" s="125">
        <v>10</v>
      </c>
      <c r="B4799" s="125" t="str">
        <f>+VLOOKUP(A4799,'[1]LISTA FILTRADO'!$A$2:$B$620,2,FALSE)</f>
        <v>Ministerio De Relaciones Exteriores</v>
      </c>
      <c r="C4799" s="126">
        <v>42900</v>
      </c>
      <c r="D4799" s="126" t="s">
        <v>10312</v>
      </c>
      <c r="E4799" s="127" t="s">
        <v>15</v>
      </c>
      <c r="F4799" s="127">
        <v>2537</v>
      </c>
      <c r="G4799" s="127"/>
      <c r="H4799" s="335" t="s">
        <v>10313</v>
      </c>
      <c r="I4799" s="128">
        <v>2430.9</v>
      </c>
      <c r="J4799" s="128">
        <v>0</v>
      </c>
      <c r="K4799" s="129">
        <f t="shared" si="74"/>
        <v>2430.9</v>
      </c>
      <c r="L4799" s="130" t="s">
        <v>1420</v>
      </c>
    </row>
    <row r="4800" spans="1:12" ht="45">
      <c r="A4800" s="125">
        <v>10</v>
      </c>
      <c r="B4800" s="125" t="str">
        <f>+VLOOKUP(A4800,'[1]LISTA FILTRADO'!$A$2:$B$620,2,FALSE)</f>
        <v>Ministerio De Relaciones Exteriores</v>
      </c>
      <c r="C4800" s="126">
        <v>42900</v>
      </c>
      <c r="D4800" s="126" t="s">
        <v>10314</v>
      </c>
      <c r="E4800" s="127" t="s">
        <v>15</v>
      </c>
      <c r="F4800" s="127">
        <v>2536</v>
      </c>
      <c r="G4800" s="127"/>
      <c r="H4800" s="335" t="s">
        <v>10315</v>
      </c>
      <c r="I4800" s="128">
        <v>306.5</v>
      </c>
      <c r="J4800" s="128">
        <v>0</v>
      </c>
      <c r="K4800" s="129">
        <f t="shared" si="74"/>
        <v>306.5</v>
      </c>
      <c r="L4800" s="130" t="s">
        <v>1420</v>
      </c>
    </row>
    <row r="4801" spans="1:12" ht="45">
      <c r="A4801" s="125">
        <v>10</v>
      </c>
      <c r="B4801" s="125" t="str">
        <f>+VLOOKUP(A4801,'[1]LISTA FILTRADO'!$A$2:$B$620,2,FALSE)</f>
        <v>Ministerio De Relaciones Exteriores</v>
      </c>
      <c r="C4801" s="126">
        <v>42895</v>
      </c>
      <c r="D4801" s="126" t="s">
        <v>10316</v>
      </c>
      <c r="E4801" s="127" t="s">
        <v>15</v>
      </c>
      <c r="F4801" s="127">
        <v>2505</v>
      </c>
      <c r="G4801" s="127"/>
      <c r="H4801" s="335" t="s">
        <v>10317</v>
      </c>
      <c r="I4801" s="128">
        <v>1531</v>
      </c>
      <c r="J4801" s="128">
        <v>0</v>
      </c>
      <c r="K4801" s="129">
        <f t="shared" si="74"/>
        <v>1531</v>
      </c>
      <c r="L4801" s="130" t="s">
        <v>1420</v>
      </c>
    </row>
    <row r="4802" spans="1:12" ht="45">
      <c r="A4802" s="125">
        <v>10</v>
      </c>
      <c r="B4802" s="125" t="str">
        <f>+VLOOKUP(A4802,'[1]LISTA FILTRADO'!$A$2:$B$620,2,FALSE)</f>
        <v>Ministerio De Relaciones Exteriores</v>
      </c>
      <c r="C4802" s="126">
        <v>42895</v>
      </c>
      <c r="D4802" s="126" t="s">
        <v>10318</v>
      </c>
      <c r="E4802" s="127" t="s">
        <v>15</v>
      </c>
      <c r="F4802" s="127">
        <v>2504</v>
      </c>
      <c r="G4802" s="127"/>
      <c r="H4802" s="335" t="s">
        <v>10319</v>
      </c>
      <c r="I4802" s="128">
        <v>24616.81</v>
      </c>
      <c r="J4802" s="128">
        <v>0</v>
      </c>
      <c r="K4802" s="129">
        <f t="shared" si="74"/>
        <v>24616.81</v>
      </c>
      <c r="L4802" s="130" t="s">
        <v>1420</v>
      </c>
    </row>
    <row r="4803" spans="1:12" ht="45">
      <c r="A4803" s="125">
        <v>10</v>
      </c>
      <c r="B4803" s="125" t="str">
        <f>+VLOOKUP(A4803,'[1]LISTA FILTRADO'!$A$2:$B$620,2,FALSE)</f>
        <v>Ministerio De Relaciones Exteriores</v>
      </c>
      <c r="C4803" s="126">
        <v>42895</v>
      </c>
      <c r="D4803" s="126" t="s">
        <v>10320</v>
      </c>
      <c r="E4803" s="127" t="s">
        <v>15</v>
      </c>
      <c r="F4803" s="127">
        <v>2503</v>
      </c>
      <c r="G4803" s="127"/>
      <c r="H4803" s="335" t="s">
        <v>10321</v>
      </c>
      <c r="I4803" s="128">
        <v>308.76</v>
      </c>
      <c r="J4803" s="128">
        <v>0</v>
      </c>
      <c r="K4803" s="129">
        <f t="shared" si="74"/>
        <v>308.76</v>
      </c>
      <c r="L4803" s="130" t="s">
        <v>1420</v>
      </c>
    </row>
    <row r="4804" spans="1:12" ht="45">
      <c r="A4804" s="125">
        <v>10</v>
      </c>
      <c r="B4804" s="125" t="str">
        <f>+VLOOKUP(A4804,'[1]LISTA FILTRADO'!$A$2:$B$620,2,FALSE)</f>
        <v>Ministerio De Relaciones Exteriores</v>
      </c>
      <c r="C4804" s="126">
        <v>42895</v>
      </c>
      <c r="D4804" s="126" t="s">
        <v>10322</v>
      </c>
      <c r="E4804" s="127" t="s">
        <v>15</v>
      </c>
      <c r="F4804" s="127">
        <v>2502</v>
      </c>
      <c r="G4804" s="127"/>
      <c r="H4804" s="335" t="s">
        <v>10323</v>
      </c>
      <c r="I4804" s="128">
        <v>359.73</v>
      </c>
      <c r="J4804" s="128">
        <v>0</v>
      </c>
      <c r="K4804" s="129">
        <f t="shared" si="74"/>
        <v>359.73</v>
      </c>
      <c r="L4804" s="130" t="s">
        <v>1420</v>
      </c>
    </row>
    <row r="4805" spans="1:12" ht="45">
      <c r="A4805" s="125">
        <v>10</v>
      </c>
      <c r="B4805" s="125" t="str">
        <f>+VLOOKUP(A4805,'[1]LISTA FILTRADO'!$A$2:$B$620,2,FALSE)</f>
        <v>Ministerio De Relaciones Exteriores</v>
      </c>
      <c r="C4805" s="126">
        <v>42895</v>
      </c>
      <c r="D4805" s="126" t="s">
        <v>10324</v>
      </c>
      <c r="E4805" s="127" t="s">
        <v>15</v>
      </c>
      <c r="F4805" s="127">
        <v>2501</v>
      </c>
      <c r="G4805" s="127"/>
      <c r="H4805" s="335" t="s">
        <v>10325</v>
      </c>
      <c r="I4805" s="128">
        <v>361.1</v>
      </c>
      <c r="J4805" s="128">
        <v>0</v>
      </c>
      <c r="K4805" s="129">
        <f t="shared" si="74"/>
        <v>361.1</v>
      </c>
      <c r="L4805" s="130" t="s">
        <v>1420</v>
      </c>
    </row>
    <row r="4806" spans="1:12" ht="45">
      <c r="A4806" s="125">
        <v>10</v>
      </c>
      <c r="B4806" s="125" t="str">
        <f>+VLOOKUP(A4806,'[1]LISTA FILTRADO'!$A$2:$B$620,2,FALSE)</f>
        <v>Ministerio De Relaciones Exteriores</v>
      </c>
      <c r="C4806" s="126">
        <v>42894</v>
      </c>
      <c r="D4806" s="126" t="s">
        <v>10326</v>
      </c>
      <c r="E4806" s="127" t="s">
        <v>15</v>
      </c>
      <c r="F4806" s="127">
        <v>2492</v>
      </c>
      <c r="G4806" s="127"/>
      <c r="H4806" s="335" t="s">
        <v>10327</v>
      </c>
      <c r="I4806" s="128">
        <v>20435.23</v>
      </c>
      <c r="J4806" s="128">
        <v>0</v>
      </c>
      <c r="K4806" s="129">
        <f t="shared" si="74"/>
        <v>20435.23</v>
      </c>
      <c r="L4806" s="130" t="s">
        <v>1420</v>
      </c>
    </row>
    <row r="4807" spans="1:12" ht="45">
      <c r="A4807" s="125">
        <v>10</v>
      </c>
      <c r="B4807" s="125" t="str">
        <f>+VLOOKUP(A4807,'[1]LISTA FILTRADO'!$A$2:$B$620,2,FALSE)</f>
        <v>Ministerio De Relaciones Exteriores</v>
      </c>
      <c r="C4807" s="126">
        <v>42894</v>
      </c>
      <c r="D4807" s="126" t="s">
        <v>10328</v>
      </c>
      <c r="E4807" s="127" t="s">
        <v>15</v>
      </c>
      <c r="F4807" s="127">
        <v>2491</v>
      </c>
      <c r="G4807" s="127"/>
      <c r="H4807" s="335" t="s">
        <v>10329</v>
      </c>
      <c r="I4807" s="128">
        <v>15416.8</v>
      </c>
      <c r="J4807" s="128">
        <v>0</v>
      </c>
      <c r="K4807" s="129">
        <f t="shared" si="74"/>
        <v>15416.8</v>
      </c>
      <c r="L4807" s="130" t="s">
        <v>1420</v>
      </c>
    </row>
    <row r="4808" spans="1:12" ht="45">
      <c r="A4808" s="125">
        <v>10</v>
      </c>
      <c r="B4808" s="125" t="str">
        <f>+VLOOKUP(A4808,'[1]LISTA FILTRADO'!$A$2:$B$620,2,FALSE)</f>
        <v>Ministerio De Relaciones Exteriores</v>
      </c>
      <c r="C4808" s="126">
        <v>42891</v>
      </c>
      <c r="D4808" s="126" t="s">
        <v>10330</v>
      </c>
      <c r="E4808" s="127" t="s">
        <v>15</v>
      </c>
      <c r="F4808" s="127">
        <v>2457</v>
      </c>
      <c r="G4808" s="127"/>
      <c r="H4808" s="335" t="s">
        <v>10331</v>
      </c>
      <c r="I4808" s="128">
        <v>508.04</v>
      </c>
      <c r="J4808" s="128">
        <v>0</v>
      </c>
      <c r="K4808" s="129">
        <f t="shared" si="74"/>
        <v>508.04</v>
      </c>
      <c r="L4808" s="130" t="s">
        <v>1420</v>
      </c>
    </row>
    <row r="4809" spans="1:12" ht="45">
      <c r="A4809" s="125">
        <v>10</v>
      </c>
      <c r="B4809" s="125" t="str">
        <f>+VLOOKUP(A4809,'[1]LISTA FILTRADO'!$A$2:$B$620,2,FALSE)</f>
        <v>Ministerio De Relaciones Exteriores</v>
      </c>
      <c r="C4809" s="126">
        <v>42891</v>
      </c>
      <c r="D4809" s="126" t="s">
        <v>10332</v>
      </c>
      <c r="E4809" s="127" t="s">
        <v>15</v>
      </c>
      <c r="F4809" s="127">
        <v>2453</v>
      </c>
      <c r="G4809" s="127"/>
      <c r="H4809" s="335" t="s">
        <v>10333</v>
      </c>
      <c r="I4809" s="128">
        <v>539.74</v>
      </c>
      <c r="J4809" s="128">
        <v>0</v>
      </c>
      <c r="K4809" s="129">
        <f t="shared" ref="K4809:K4872" si="75">+I4809+J4809</f>
        <v>539.74</v>
      </c>
      <c r="L4809" s="130" t="s">
        <v>1420</v>
      </c>
    </row>
    <row r="4810" spans="1:12" ht="45">
      <c r="A4810" s="125">
        <v>25</v>
      </c>
      <c r="B4810" s="125" t="str">
        <f>+VLOOKUP(A4810,'[1]LISTA FILTRADO'!$A$2:$B$620,2,FALSE)</f>
        <v>Ministerio De La Presidencia</v>
      </c>
      <c r="C4810" s="126">
        <v>42916</v>
      </c>
      <c r="D4810" s="126" t="s">
        <v>10334</v>
      </c>
      <c r="E4810" s="127" t="s">
        <v>15</v>
      </c>
      <c r="F4810" s="127">
        <v>2614</v>
      </c>
      <c r="G4810" s="127"/>
      <c r="H4810" s="335" t="s">
        <v>10335</v>
      </c>
      <c r="I4810" s="128">
        <v>383.46</v>
      </c>
      <c r="J4810" s="128">
        <v>0</v>
      </c>
      <c r="K4810" s="129">
        <f t="shared" si="75"/>
        <v>383.46</v>
      </c>
      <c r="L4810" s="130" t="s">
        <v>1420</v>
      </c>
    </row>
    <row r="4811" spans="1:12" ht="45">
      <c r="A4811" s="125">
        <v>25</v>
      </c>
      <c r="B4811" s="125" t="str">
        <f>+VLOOKUP(A4811,'[1]LISTA FILTRADO'!$A$2:$B$620,2,FALSE)</f>
        <v>Ministerio De La Presidencia</v>
      </c>
      <c r="C4811" s="126">
        <v>42900</v>
      </c>
      <c r="D4811" s="126" t="s">
        <v>10336</v>
      </c>
      <c r="E4811" s="127" t="s">
        <v>15</v>
      </c>
      <c r="F4811" s="127">
        <v>2535</v>
      </c>
      <c r="G4811" s="127"/>
      <c r="H4811" s="335" t="s">
        <v>10337</v>
      </c>
      <c r="I4811" s="128">
        <v>359.45</v>
      </c>
      <c r="J4811" s="128">
        <v>0</v>
      </c>
      <c r="K4811" s="129">
        <f t="shared" si="75"/>
        <v>359.45</v>
      </c>
      <c r="L4811" s="130" t="s">
        <v>1420</v>
      </c>
    </row>
    <row r="4812" spans="1:12" ht="45">
      <c r="A4812" s="125">
        <v>25</v>
      </c>
      <c r="B4812" s="125" t="str">
        <f>+VLOOKUP(A4812,'[1]LISTA FILTRADO'!$A$2:$B$620,2,FALSE)</f>
        <v>Ministerio De La Presidencia</v>
      </c>
      <c r="C4812" s="126">
        <v>42900</v>
      </c>
      <c r="D4812" s="126" t="s">
        <v>10338</v>
      </c>
      <c r="E4812" s="127" t="s">
        <v>15</v>
      </c>
      <c r="F4812" s="127">
        <v>2534</v>
      </c>
      <c r="G4812" s="127"/>
      <c r="H4812" s="335" t="s">
        <v>10339</v>
      </c>
      <c r="I4812" s="128">
        <v>399.59</v>
      </c>
      <c r="J4812" s="128">
        <v>0</v>
      </c>
      <c r="K4812" s="129">
        <f t="shared" si="75"/>
        <v>399.59</v>
      </c>
      <c r="L4812" s="130" t="s">
        <v>1420</v>
      </c>
    </row>
    <row r="4813" spans="1:12" ht="45">
      <c r="A4813" s="125">
        <v>25</v>
      </c>
      <c r="B4813" s="125" t="str">
        <f>+VLOOKUP(A4813,'[1]LISTA FILTRADO'!$A$2:$B$620,2,FALSE)</f>
        <v>Ministerio De La Presidencia</v>
      </c>
      <c r="C4813" s="126">
        <v>42888</v>
      </c>
      <c r="D4813" s="126" t="s">
        <v>10340</v>
      </c>
      <c r="E4813" s="127" t="s">
        <v>15</v>
      </c>
      <c r="F4813" s="127">
        <v>2451</v>
      </c>
      <c r="G4813" s="127"/>
      <c r="H4813" s="335" t="s">
        <v>10341</v>
      </c>
      <c r="I4813" s="128">
        <v>271.77999999999997</v>
      </c>
      <c r="J4813" s="128">
        <v>0</v>
      </c>
      <c r="K4813" s="129">
        <f t="shared" si="75"/>
        <v>271.77999999999997</v>
      </c>
      <c r="L4813" s="130" t="s">
        <v>1420</v>
      </c>
    </row>
    <row r="4814" spans="1:12" ht="45">
      <c r="A4814" s="334">
        <v>15</v>
      </c>
      <c r="B4814" s="125" t="str">
        <f>+VLOOKUP(A4814,'[1]LISTA FILTRADO'!$A$2:$B$620,2,FALSE)</f>
        <v>Ministerio De Gobierno</v>
      </c>
      <c r="C4814" s="126">
        <v>42894</v>
      </c>
      <c r="D4814" s="126" t="s">
        <v>10342</v>
      </c>
      <c r="E4814" s="127" t="s">
        <v>15</v>
      </c>
      <c r="F4814" s="127">
        <v>2490</v>
      </c>
      <c r="G4814" s="127"/>
      <c r="H4814" s="335" t="s">
        <v>10343</v>
      </c>
      <c r="I4814" s="128">
        <v>1071.45</v>
      </c>
      <c r="J4814" s="128">
        <v>0</v>
      </c>
      <c r="K4814" s="129">
        <f t="shared" si="75"/>
        <v>1071.45</v>
      </c>
      <c r="L4814" s="130" t="s">
        <v>1420</v>
      </c>
    </row>
    <row r="4815" spans="1:12" ht="45">
      <c r="A4815" s="334">
        <v>15</v>
      </c>
      <c r="B4815" s="125" t="str">
        <f>+VLOOKUP(A4815,'[1]LISTA FILTRADO'!$A$2:$B$620,2,FALSE)</f>
        <v>Ministerio De Gobierno</v>
      </c>
      <c r="C4815" s="126">
        <v>42894</v>
      </c>
      <c r="D4815" s="126" t="s">
        <v>10344</v>
      </c>
      <c r="E4815" s="127" t="s">
        <v>15</v>
      </c>
      <c r="F4815" s="127">
        <v>2489</v>
      </c>
      <c r="G4815" s="127"/>
      <c r="H4815" s="335" t="s">
        <v>10345</v>
      </c>
      <c r="I4815" s="128">
        <v>562.1</v>
      </c>
      <c r="J4815" s="128">
        <v>0</v>
      </c>
      <c r="K4815" s="129">
        <f t="shared" si="75"/>
        <v>562.1</v>
      </c>
      <c r="L4815" s="130" t="s">
        <v>1420</v>
      </c>
    </row>
    <row r="4816" spans="1:12" ht="45">
      <c r="A4816" s="125">
        <v>47</v>
      </c>
      <c r="B4816" s="125" t="str">
        <f>+VLOOKUP(A4816,'[1]LISTA FILTRADO'!$A$2:$B$620,2,FALSE)</f>
        <v>Ministerio De Desarrollo Rural Y Tierras</v>
      </c>
      <c r="C4816" s="126">
        <v>42900</v>
      </c>
      <c r="D4816" s="126" t="s">
        <v>10346</v>
      </c>
      <c r="E4816" s="127" t="s">
        <v>15</v>
      </c>
      <c r="F4816" s="127">
        <v>2528</v>
      </c>
      <c r="G4816" s="127"/>
      <c r="H4816" s="335" t="s">
        <v>10347</v>
      </c>
      <c r="I4816" s="128">
        <v>286.52999999999997</v>
      </c>
      <c r="J4816" s="128">
        <v>0</v>
      </c>
      <c r="K4816" s="129">
        <f t="shared" si="75"/>
        <v>286.52999999999997</v>
      </c>
      <c r="L4816" s="130" t="s">
        <v>1420</v>
      </c>
    </row>
    <row r="4817" spans="1:12" ht="45">
      <c r="A4817" s="125">
        <v>576</v>
      </c>
      <c r="B4817" s="125" t="str">
        <f>+VLOOKUP(A4817,'[1]LISTA FILTRADO'!$A$2:$B$620,2,FALSE)</f>
        <v>Cartones De Bolivia</v>
      </c>
      <c r="C4817" s="126">
        <v>42916</v>
      </c>
      <c r="D4817" s="126" t="s">
        <v>10348</v>
      </c>
      <c r="E4817" s="127" t="s">
        <v>15</v>
      </c>
      <c r="F4817" s="127">
        <v>2606</v>
      </c>
      <c r="G4817" s="127"/>
      <c r="H4817" s="335" t="s">
        <v>10349</v>
      </c>
      <c r="I4817" s="128">
        <v>307.73</v>
      </c>
      <c r="J4817" s="128">
        <v>0</v>
      </c>
      <c r="K4817" s="129">
        <f t="shared" si="75"/>
        <v>307.73</v>
      </c>
      <c r="L4817" s="130" t="s">
        <v>1420</v>
      </c>
    </row>
    <row r="4818" spans="1:12" ht="45">
      <c r="A4818" s="125">
        <v>576</v>
      </c>
      <c r="B4818" s="125" t="str">
        <f>+VLOOKUP(A4818,'[1]LISTA FILTRADO'!$A$2:$B$620,2,FALSE)</f>
        <v>Cartones De Bolivia</v>
      </c>
      <c r="C4818" s="126">
        <v>42902</v>
      </c>
      <c r="D4818" s="126" t="s">
        <v>10350</v>
      </c>
      <c r="E4818" s="127" t="s">
        <v>15</v>
      </c>
      <c r="F4818" s="127">
        <v>2546</v>
      </c>
      <c r="G4818" s="127"/>
      <c r="H4818" s="335" t="s">
        <v>10351</v>
      </c>
      <c r="I4818" s="128">
        <v>317.47000000000003</v>
      </c>
      <c r="J4818" s="128">
        <v>0</v>
      </c>
      <c r="K4818" s="129">
        <f t="shared" si="75"/>
        <v>317.47000000000003</v>
      </c>
      <c r="L4818" s="130" t="s">
        <v>1420</v>
      </c>
    </row>
    <row r="4819" spans="1:12" ht="45">
      <c r="A4819" s="125">
        <v>576</v>
      </c>
      <c r="B4819" s="125" t="str">
        <f>+VLOOKUP(A4819,'[1]LISTA FILTRADO'!$A$2:$B$620,2,FALSE)</f>
        <v>Cartones De Bolivia</v>
      </c>
      <c r="C4819" s="126">
        <v>42899</v>
      </c>
      <c r="D4819" s="126" t="s">
        <v>10352</v>
      </c>
      <c r="E4819" s="127" t="s">
        <v>15</v>
      </c>
      <c r="F4819" s="127">
        <v>2517</v>
      </c>
      <c r="G4819" s="127"/>
      <c r="H4819" s="335" t="s">
        <v>10353</v>
      </c>
      <c r="I4819" s="128">
        <v>338.6</v>
      </c>
      <c r="J4819" s="128">
        <v>0</v>
      </c>
      <c r="K4819" s="129">
        <f t="shared" si="75"/>
        <v>338.6</v>
      </c>
      <c r="L4819" s="130" t="s">
        <v>1420</v>
      </c>
    </row>
    <row r="4820" spans="1:12" ht="45">
      <c r="A4820" s="125">
        <v>576</v>
      </c>
      <c r="B4820" s="125" t="str">
        <f>+VLOOKUP(A4820,'[1]LISTA FILTRADO'!$A$2:$B$620,2,FALSE)</f>
        <v>Cartones De Bolivia</v>
      </c>
      <c r="C4820" s="126">
        <v>42899</v>
      </c>
      <c r="D4820" s="126" t="s">
        <v>10354</v>
      </c>
      <c r="E4820" s="127" t="s">
        <v>15</v>
      </c>
      <c r="F4820" s="127">
        <v>2516</v>
      </c>
      <c r="G4820" s="127"/>
      <c r="H4820" s="335" t="s">
        <v>10355</v>
      </c>
      <c r="I4820" s="128">
        <v>289.48</v>
      </c>
      <c r="J4820" s="128">
        <v>0</v>
      </c>
      <c r="K4820" s="129">
        <f t="shared" si="75"/>
        <v>289.48</v>
      </c>
      <c r="L4820" s="130" t="s">
        <v>1420</v>
      </c>
    </row>
    <row r="4821" spans="1:12" ht="33.75">
      <c r="A4821" s="125">
        <v>582</v>
      </c>
      <c r="B4821" s="125" t="str">
        <f>+VLOOKUP(A4821,'[1]LISTA FILTRADO'!$A$2:$B$620,2,FALSE)</f>
        <v>Empresa Boliviana De Almendras Y Derivados</v>
      </c>
      <c r="C4821" s="126">
        <v>42887</v>
      </c>
      <c r="D4821" s="126" t="s">
        <v>10356</v>
      </c>
      <c r="E4821" s="127" t="s">
        <v>15</v>
      </c>
      <c r="F4821" s="127">
        <v>2433</v>
      </c>
      <c r="G4821" s="127"/>
      <c r="H4821" s="335" t="s">
        <v>10357</v>
      </c>
      <c r="I4821" s="128">
        <v>312.81</v>
      </c>
      <c r="J4821" s="128">
        <v>0</v>
      </c>
      <c r="K4821" s="129">
        <f t="shared" si="75"/>
        <v>312.81</v>
      </c>
      <c r="L4821" s="130" t="s">
        <v>1420</v>
      </c>
    </row>
    <row r="4822" spans="1:12" ht="45">
      <c r="A4822" s="334">
        <v>197</v>
      </c>
      <c r="B4822" s="125" t="str">
        <f>+VLOOKUP(A4822,'[1]LISTA FILTRADO'!$A$2:$B$620,2,FALSE)</f>
        <v>Dirección Estratégica De Reivindicación Marítima</v>
      </c>
      <c r="C4822" s="126">
        <v>42909</v>
      </c>
      <c r="D4822" s="126" t="s">
        <v>10358</v>
      </c>
      <c r="E4822" s="127" t="s">
        <v>15</v>
      </c>
      <c r="F4822" s="127">
        <v>2579</v>
      </c>
      <c r="G4822" s="127"/>
      <c r="H4822" s="335" t="s">
        <v>10359</v>
      </c>
      <c r="I4822" s="128">
        <v>558.12</v>
      </c>
      <c r="J4822" s="128">
        <v>0</v>
      </c>
      <c r="K4822" s="129">
        <f t="shared" si="75"/>
        <v>558.12</v>
      </c>
      <c r="L4822" s="130" t="s">
        <v>1420</v>
      </c>
    </row>
    <row r="4823" spans="1:12" ht="56.25">
      <c r="A4823" s="334">
        <v>197</v>
      </c>
      <c r="B4823" s="125" t="str">
        <f>+VLOOKUP(A4823,'[1]LISTA FILTRADO'!$A$2:$B$620,2,FALSE)</f>
        <v>Dirección Estratégica De Reivindicación Marítima</v>
      </c>
      <c r="C4823" s="126">
        <v>42902</v>
      </c>
      <c r="D4823" s="126" t="s">
        <v>10360</v>
      </c>
      <c r="E4823" s="127" t="s">
        <v>1286</v>
      </c>
      <c r="F4823" s="127">
        <v>2533</v>
      </c>
      <c r="G4823" s="127"/>
      <c r="H4823" s="335" t="s">
        <v>10361</v>
      </c>
      <c r="I4823" s="128">
        <v>6071.57</v>
      </c>
      <c r="J4823" s="128">
        <v>0</v>
      </c>
      <c r="K4823" s="129">
        <f t="shared" si="75"/>
        <v>6071.57</v>
      </c>
      <c r="L4823" s="130" t="s">
        <v>1420</v>
      </c>
    </row>
    <row r="4824" spans="1:12" ht="45">
      <c r="A4824" s="334">
        <v>197</v>
      </c>
      <c r="B4824" s="125" t="str">
        <f>+VLOOKUP(A4824,'[1]LISTA FILTRADO'!$A$2:$B$620,2,FALSE)</f>
        <v>Dirección Estratégica De Reivindicación Marítima</v>
      </c>
      <c r="C4824" s="126">
        <v>42902</v>
      </c>
      <c r="D4824" s="126" t="s">
        <v>10362</v>
      </c>
      <c r="E4824" s="127" t="s">
        <v>15</v>
      </c>
      <c r="F4824" s="127">
        <v>2533</v>
      </c>
      <c r="G4824" s="127"/>
      <c r="H4824" s="335" t="s">
        <v>10363</v>
      </c>
      <c r="I4824" s="128">
        <v>548.58000000000004</v>
      </c>
      <c r="J4824" s="128">
        <v>0</v>
      </c>
      <c r="K4824" s="129">
        <f t="shared" si="75"/>
        <v>548.58000000000004</v>
      </c>
      <c r="L4824" s="130" t="s">
        <v>1420</v>
      </c>
    </row>
    <row r="4825" spans="1:12" ht="45">
      <c r="A4825" s="125">
        <v>682</v>
      </c>
      <c r="B4825" s="125" t="str">
        <f>+VLOOKUP(A4825,'[1]LISTA FILTRADO'!$A$2:$B$620,2,FALSE)</f>
        <v>Defensoría Del Pueblo</v>
      </c>
      <c r="C4825" s="126">
        <v>42894</v>
      </c>
      <c r="D4825" s="126" t="s">
        <v>10364</v>
      </c>
      <c r="E4825" s="127" t="s">
        <v>1286</v>
      </c>
      <c r="F4825" s="127">
        <v>2449</v>
      </c>
      <c r="G4825" s="127"/>
      <c r="H4825" s="335" t="s">
        <v>10365</v>
      </c>
      <c r="I4825" s="128">
        <v>853.7</v>
      </c>
      <c r="J4825" s="128">
        <v>0</v>
      </c>
      <c r="K4825" s="129">
        <f t="shared" si="75"/>
        <v>853.7</v>
      </c>
      <c r="L4825" s="130" t="s">
        <v>1420</v>
      </c>
    </row>
    <row r="4826" spans="1:12" ht="45">
      <c r="A4826" s="125">
        <v>682</v>
      </c>
      <c r="B4826" s="125" t="str">
        <f>+VLOOKUP(A4826,'[1]LISTA FILTRADO'!$A$2:$B$620,2,FALSE)</f>
        <v>Defensoría Del Pueblo</v>
      </c>
      <c r="C4826" s="126">
        <v>42894</v>
      </c>
      <c r="D4826" s="126" t="s">
        <v>10366</v>
      </c>
      <c r="E4826" s="127" t="s">
        <v>15</v>
      </c>
      <c r="F4826" s="127">
        <v>2449</v>
      </c>
      <c r="G4826" s="127"/>
      <c r="H4826" s="335" t="s">
        <v>10367</v>
      </c>
      <c r="I4826" s="128">
        <v>288.18</v>
      </c>
      <c r="J4826" s="128">
        <v>0</v>
      </c>
      <c r="K4826" s="129">
        <f t="shared" si="75"/>
        <v>288.18</v>
      </c>
      <c r="L4826" s="130" t="s">
        <v>1420</v>
      </c>
    </row>
    <row r="4827" spans="1:12" ht="45">
      <c r="A4827" s="334">
        <v>526</v>
      </c>
      <c r="B4827" s="125" t="str">
        <f>+VLOOKUP(A4827,'[1]LISTA FILTRADO'!$A$2:$B$620,2,FALSE)</f>
        <v>Bolivia Tv</v>
      </c>
      <c r="C4827" s="126">
        <v>42894</v>
      </c>
      <c r="D4827" s="126" t="s">
        <v>10368</v>
      </c>
      <c r="E4827" s="127" t="s">
        <v>15</v>
      </c>
      <c r="F4827" s="127">
        <v>2488</v>
      </c>
      <c r="G4827" s="127"/>
      <c r="H4827" s="335" t="s">
        <v>10369</v>
      </c>
      <c r="I4827" s="128">
        <v>486.78</v>
      </c>
      <c r="J4827" s="128">
        <v>0</v>
      </c>
      <c r="K4827" s="129">
        <f t="shared" si="75"/>
        <v>486.78</v>
      </c>
      <c r="L4827" s="130" t="s">
        <v>1420</v>
      </c>
    </row>
    <row r="4828" spans="1:12" ht="45">
      <c r="A4828" s="334">
        <v>526</v>
      </c>
      <c r="B4828" s="125" t="str">
        <f>+VLOOKUP(A4828,'[1]LISTA FILTRADO'!$A$2:$B$620,2,FALSE)</f>
        <v>Bolivia Tv</v>
      </c>
      <c r="C4828" s="126">
        <v>42894</v>
      </c>
      <c r="D4828" s="126" t="s">
        <v>10370</v>
      </c>
      <c r="E4828" s="127" t="s">
        <v>15</v>
      </c>
      <c r="F4828" s="127">
        <v>2485</v>
      </c>
      <c r="G4828" s="127"/>
      <c r="H4828" s="335" t="s">
        <v>10371</v>
      </c>
      <c r="I4828" s="128">
        <v>486.78</v>
      </c>
      <c r="J4828" s="128">
        <v>0</v>
      </c>
      <c r="K4828" s="129">
        <f t="shared" si="75"/>
        <v>486.78</v>
      </c>
      <c r="L4828" s="130" t="s">
        <v>1420</v>
      </c>
    </row>
    <row r="4829" spans="1:12" ht="45">
      <c r="A4829" s="334">
        <v>526</v>
      </c>
      <c r="B4829" s="125" t="str">
        <f>+VLOOKUP(A4829,'[1]LISTA FILTRADO'!$A$2:$B$620,2,FALSE)</f>
        <v>Bolivia Tv</v>
      </c>
      <c r="C4829" s="126">
        <v>42894</v>
      </c>
      <c r="D4829" s="126" t="s">
        <v>10372</v>
      </c>
      <c r="E4829" s="127" t="s">
        <v>15</v>
      </c>
      <c r="F4829" s="127">
        <v>2484</v>
      </c>
      <c r="G4829" s="127"/>
      <c r="H4829" s="335" t="s">
        <v>10373</v>
      </c>
      <c r="I4829" s="128">
        <v>376.47</v>
      </c>
      <c r="J4829" s="128">
        <v>0</v>
      </c>
      <c r="K4829" s="129">
        <f t="shared" si="75"/>
        <v>376.47</v>
      </c>
      <c r="L4829" s="130" t="s">
        <v>1420</v>
      </c>
    </row>
    <row r="4830" spans="1:12" ht="45">
      <c r="A4830" s="125">
        <v>163</v>
      </c>
      <c r="B4830" s="125" t="str">
        <f>+VLOOKUP(A4830,'[1]LISTA FILTRADO'!$A$2:$B$620,2,FALSE)</f>
        <v>Agencia Nacional De Hidrocarburos</v>
      </c>
      <c r="C4830" s="126">
        <v>42902</v>
      </c>
      <c r="D4830" s="126" t="s">
        <v>10374</v>
      </c>
      <c r="E4830" s="127" t="s">
        <v>15</v>
      </c>
      <c r="F4830" s="127">
        <v>2547</v>
      </c>
      <c r="G4830" s="127"/>
      <c r="H4830" s="335" t="s">
        <v>10375</v>
      </c>
      <c r="I4830" s="128">
        <v>538.5</v>
      </c>
      <c r="J4830" s="128">
        <v>0</v>
      </c>
      <c r="K4830" s="129">
        <f t="shared" si="75"/>
        <v>538.5</v>
      </c>
      <c r="L4830" s="130" t="s">
        <v>1420</v>
      </c>
    </row>
    <row r="4831" spans="1:12" ht="45">
      <c r="A4831" s="125">
        <v>283</v>
      </c>
      <c r="B4831" s="125" t="str">
        <f>+VLOOKUP(A4831,'[1]LISTA FILTRADO'!$A$2:$B$620,2,FALSE)</f>
        <v>Aduana Nacional</v>
      </c>
      <c r="C4831" s="126">
        <v>42909</v>
      </c>
      <c r="D4831" s="126" t="s">
        <v>10376</v>
      </c>
      <c r="E4831" s="127" t="s">
        <v>15</v>
      </c>
      <c r="F4831" s="127">
        <v>2581</v>
      </c>
      <c r="G4831" s="127"/>
      <c r="H4831" s="335" t="s">
        <v>10377</v>
      </c>
      <c r="I4831" s="128">
        <v>611.83000000000004</v>
      </c>
      <c r="J4831" s="128">
        <v>0</v>
      </c>
      <c r="K4831" s="129">
        <f t="shared" si="75"/>
        <v>611.83000000000004</v>
      </c>
      <c r="L4831" s="130" t="s">
        <v>1420</v>
      </c>
    </row>
    <row r="4832" spans="1:12" ht="45">
      <c r="A4832" s="125">
        <v>513</v>
      </c>
      <c r="B4832" s="125" t="str">
        <f>+VLOOKUP(A4832,'[1]LISTA FILTRADO'!$A$2:$B$620,2,FALSE)</f>
        <v>Yacimientos Petrolíferos Fiscales Bolivianos</v>
      </c>
      <c r="C4832" s="126">
        <v>42915</v>
      </c>
      <c r="D4832" s="126" t="s">
        <v>10378</v>
      </c>
      <c r="E4832" s="127" t="s">
        <v>15</v>
      </c>
      <c r="F4832" s="127">
        <v>2605</v>
      </c>
      <c r="G4832" s="127"/>
      <c r="H4832" s="335" t="s">
        <v>10379</v>
      </c>
      <c r="I4832" s="128">
        <v>50</v>
      </c>
      <c r="J4832" s="128">
        <v>0</v>
      </c>
      <c r="K4832" s="129">
        <f t="shared" si="75"/>
        <v>50</v>
      </c>
      <c r="L4832" s="130" t="s">
        <v>1420</v>
      </c>
    </row>
    <row r="4833" spans="1:12" ht="45">
      <c r="A4833" s="125">
        <v>513</v>
      </c>
      <c r="B4833" s="125" t="str">
        <f>+VLOOKUP(A4833,'[1]LISTA FILTRADO'!$A$2:$B$620,2,FALSE)</f>
        <v>Yacimientos Petrolíferos Fiscales Bolivianos</v>
      </c>
      <c r="C4833" s="126">
        <v>42914</v>
      </c>
      <c r="D4833" s="126" t="s">
        <v>10380</v>
      </c>
      <c r="E4833" s="127" t="s">
        <v>15</v>
      </c>
      <c r="F4833" s="127">
        <v>2592</v>
      </c>
      <c r="G4833" s="127"/>
      <c r="H4833" s="335" t="s">
        <v>10381</v>
      </c>
      <c r="I4833" s="128">
        <v>50</v>
      </c>
      <c r="J4833" s="128">
        <v>0</v>
      </c>
      <c r="K4833" s="129">
        <f t="shared" si="75"/>
        <v>50</v>
      </c>
      <c r="L4833" s="130" t="s">
        <v>1420</v>
      </c>
    </row>
    <row r="4834" spans="1:12" ht="45">
      <c r="A4834" s="125">
        <v>513</v>
      </c>
      <c r="B4834" s="125" t="str">
        <f>+VLOOKUP(A4834,'[1]LISTA FILTRADO'!$A$2:$B$620,2,FALSE)</f>
        <v>Yacimientos Petrolíferos Fiscales Bolivianos</v>
      </c>
      <c r="C4834" s="126">
        <v>42895</v>
      </c>
      <c r="D4834" s="126" t="s">
        <v>10382</v>
      </c>
      <c r="E4834" s="127" t="s">
        <v>15</v>
      </c>
      <c r="F4834" s="127">
        <v>2499</v>
      </c>
      <c r="G4834" s="127"/>
      <c r="H4834" s="335" t="s">
        <v>10383</v>
      </c>
      <c r="I4834" s="128">
        <v>50</v>
      </c>
      <c r="J4834" s="128">
        <v>0</v>
      </c>
      <c r="K4834" s="129">
        <f t="shared" si="75"/>
        <v>50</v>
      </c>
      <c r="L4834" s="130" t="s">
        <v>1420</v>
      </c>
    </row>
    <row r="4835" spans="1:12" ht="33.75">
      <c r="A4835" s="125">
        <v>513</v>
      </c>
      <c r="B4835" s="125" t="str">
        <f>+VLOOKUP(A4835,'[1]LISTA FILTRADO'!$A$2:$B$620,2,FALSE)</f>
        <v>Yacimientos Petrolíferos Fiscales Bolivianos</v>
      </c>
      <c r="C4835" s="126">
        <v>42891</v>
      </c>
      <c r="D4835" s="126" t="s">
        <v>10384</v>
      </c>
      <c r="E4835" s="127" t="s">
        <v>15</v>
      </c>
      <c r="F4835" s="127">
        <v>2470</v>
      </c>
      <c r="G4835" s="127"/>
      <c r="H4835" s="335" t="s">
        <v>10385</v>
      </c>
      <c r="I4835" s="128">
        <v>50</v>
      </c>
      <c r="J4835" s="128">
        <v>0</v>
      </c>
      <c r="K4835" s="129">
        <f t="shared" si="75"/>
        <v>50</v>
      </c>
      <c r="L4835" s="130" t="s">
        <v>1420</v>
      </c>
    </row>
    <row r="4836" spans="1:12" ht="33.75">
      <c r="A4836" s="125">
        <v>513</v>
      </c>
      <c r="B4836" s="125" t="str">
        <f>+VLOOKUP(A4836,'[1]LISTA FILTRADO'!$A$2:$B$620,2,FALSE)</f>
        <v>Yacimientos Petrolíferos Fiscales Bolivianos</v>
      </c>
      <c r="C4836" s="126">
        <v>42891</v>
      </c>
      <c r="D4836" s="126" t="s">
        <v>10386</v>
      </c>
      <c r="E4836" s="127" t="s">
        <v>15</v>
      </c>
      <c r="F4836" s="127">
        <v>2463</v>
      </c>
      <c r="G4836" s="127"/>
      <c r="H4836" s="335" t="s">
        <v>10387</v>
      </c>
      <c r="I4836" s="128">
        <v>50</v>
      </c>
      <c r="J4836" s="128">
        <v>0</v>
      </c>
      <c r="K4836" s="129">
        <f t="shared" si="75"/>
        <v>50</v>
      </c>
      <c r="L4836" s="130" t="s">
        <v>1420</v>
      </c>
    </row>
    <row r="4837" spans="1:12" ht="45">
      <c r="A4837" s="125">
        <v>513</v>
      </c>
      <c r="B4837" s="125" t="str">
        <f>+VLOOKUP(A4837,'[1]LISTA FILTRADO'!$A$2:$B$620,2,FALSE)</f>
        <v>Yacimientos Petrolíferos Fiscales Bolivianos</v>
      </c>
      <c r="C4837" s="126">
        <v>42891</v>
      </c>
      <c r="D4837" s="126" t="s">
        <v>10388</v>
      </c>
      <c r="E4837" s="127" t="s">
        <v>15</v>
      </c>
      <c r="F4837" s="127">
        <v>2456</v>
      </c>
      <c r="G4837" s="127"/>
      <c r="H4837" s="335" t="s">
        <v>10389</v>
      </c>
      <c r="I4837" s="128">
        <v>50</v>
      </c>
      <c r="J4837" s="128">
        <v>0</v>
      </c>
      <c r="K4837" s="129">
        <f t="shared" si="75"/>
        <v>50</v>
      </c>
      <c r="L4837" s="130" t="s">
        <v>1420</v>
      </c>
    </row>
    <row r="4838" spans="1:12" ht="45">
      <c r="A4838" s="125">
        <v>25</v>
      </c>
      <c r="B4838" s="125" t="str">
        <f>+VLOOKUP(A4838,'[1]LISTA FILTRADO'!$A$2:$B$620,2,FALSE)</f>
        <v>Ministerio De La Presidencia</v>
      </c>
      <c r="C4838" s="126">
        <v>42887</v>
      </c>
      <c r="D4838" s="126" t="s">
        <v>10390</v>
      </c>
      <c r="E4838" s="127" t="s">
        <v>15</v>
      </c>
      <c r="F4838" s="127">
        <v>2434</v>
      </c>
      <c r="G4838" s="127"/>
      <c r="H4838" s="335" t="s">
        <v>10391</v>
      </c>
      <c r="I4838" s="128">
        <v>50</v>
      </c>
      <c r="J4838" s="128">
        <v>0</v>
      </c>
      <c r="K4838" s="129">
        <f t="shared" si="75"/>
        <v>50</v>
      </c>
      <c r="L4838" s="130" t="s">
        <v>1420</v>
      </c>
    </row>
    <row r="4839" spans="1:12" ht="22.5">
      <c r="A4839" s="334">
        <v>287</v>
      </c>
      <c r="B4839" s="125" t="str">
        <f>+VLOOKUP(A4839,'[1]LISTA FILTRADO'!$A$2:$B$620,2,FALSE)</f>
        <v>Fondo Nacional De Inversión Productiva Y Social</v>
      </c>
      <c r="C4839" s="126">
        <v>42895</v>
      </c>
      <c r="D4839" s="126" t="s">
        <v>10392</v>
      </c>
      <c r="E4839" s="127" t="s">
        <v>11</v>
      </c>
      <c r="F4839" s="127">
        <v>890009</v>
      </c>
      <c r="G4839" s="127"/>
      <c r="H4839" s="335" t="s">
        <v>10393</v>
      </c>
      <c r="I4839" s="128">
        <v>50</v>
      </c>
      <c r="J4839" s="128">
        <v>0</v>
      </c>
      <c r="K4839" s="129">
        <f t="shared" si="75"/>
        <v>50</v>
      </c>
      <c r="L4839" s="130" t="s">
        <v>1420</v>
      </c>
    </row>
    <row r="4840" spans="1:12" ht="33.75">
      <c r="A4840" s="334" t="s">
        <v>627</v>
      </c>
      <c r="B4840" s="125" t="str">
        <f>+VLOOKUP(A4840,'[1]LISTA FILTRADO'!$A$2:$B$620,2,FALSE)</f>
        <v>Dirección General De Crédito Público</v>
      </c>
      <c r="C4840" s="126">
        <v>42888</v>
      </c>
      <c r="D4840" s="126" t="s">
        <v>10394</v>
      </c>
      <c r="E4840" s="127" t="s">
        <v>11</v>
      </c>
      <c r="F4840" s="127">
        <v>889377</v>
      </c>
      <c r="G4840" s="127"/>
      <c r="H4840" s="335" t="s">
        <v>10395</v>
      </c>
      <c r="I4840" s="128">
        <v>50</v>
      </c>
      <c r="J4840" s="128">
        <v>0</v>
      </c>
      <c r="K4840" s="129">
        <f t="shared" si="75"/>
        <v>50</v>
      </c>
      <c r="L4840" s="130" t="s">
        <v>1420</v>
      </c>
    </row>
    <row r="4841" spans="1:12" ht="33.75">
      <c r="A4841" s="334" t="s">
        <v>627</v>
      </c>
      <c r="B4841" s="125" t="str">
        <f>+VLOOKUP(A4841,'[1]LISTA FILTRADO'!$A$2:$B$620,2,FALSE)</f>
        <v>Dirección General De Crédito Público</v>
      </c>
      <c r="C4841" s="126">
        <v>42888</v>
      </c>
      <c r="D4841" s="126" t="s">
        <v>10396</v>
      </c>
      <c r="E4841" s="127" t="s">
        <v>11</v>
      </c>
      <c r="F4841" s="127">
        <v>889382</v>
      </c>
      <c r="G4841" s="127"/>
      <c r="H4841" s="335" t="s">
        <v>10397</v>
      </c>
      <c r="I4841" s="128">
        <v>50</v>
      </c>
      <c r="J4841" s="128">
        <v>0</v>
      </c>
      <c r="K4841" s="129">
        <f t="shared" si="75"/>
        <v>50</v>
      </c>
      <c r="L4841" s="130" t="s">
        <v>1420</v>
      </c>
    </row>
    <row r="4842" spans="1:12" ht="33.75">
      <c r="A4842" s="334">
        <v>291</v>
      </c>
      <c r="B4842" s="125" t="str">
        <f>+VLOOKUP(A4842,'[1]LISTA FILTRADO'!$A$2:$B$620,2,FALSE)</f>
        <v>Administradora Boliviana De Carreteras</v>
      </c>
      <c r="C4842" s="126">
        <v>42916</v>
      </c>
      <c r="D4842" s="126" t="s">
        <v>10398</v>
      </c>
      <c r="E4842" s="127" t="s">
        <v>11</v>
      </c>
      <c r="F4842" s="127">
        <v>483802</v>
      </c>
      <c r="G4842" s="127"/>
      <c r="H4842" s="335" t="s">
        <v>10399</v>
      </c>
      <c r="I4842" s="128">
        <v>50</v>
      </c>
      <c r="J4842" s="128">
        <v>0</v>
      </c>
      <c r="K4842" s="129">
        <f t="shared" si="75"/>
        <v>50</v>
      </c>
      <c r="L4842" s="130" t="s">
        <v>1420</v>
      </c>
    </row>
    <row r="4843" spans="1:12" ht="33.75">
      <c r="A4843" s="334">
        <v>291</v>
      </c>
      <c r="B4843" s="125" t="str">
        <f>+VLOOKUP(A4843,'[1]LISTA FILTRADO'!$A$2:$B$620,2,FALSE)</f>
        <v>Administradora Boliviana De Carreteras</v>
      </c>
      <c r="C4843" s="126">
        <v>42916</v>
      </c>
      <c r="D4843" s="126" t="s">
        <v>10400</v>
      </c>
      <c r="E4843" s="127" t="s">
        <v>11</v>
      </c>
      <c r="F4843" s="127">
        <v>483801</v>
      </c>
      <c r="G4843" s="127"/>
      <c r="H4843" s="335" t="s">
        <v>10401</v>
      </c>
      <c r="I4843" s="128">
        <v>50</v>
      </c>
      <c r="J4843" s="128">
        <v>0</v>
      </c>
      <c r="K4843" s="129">
        <f t="shared" si="75"/>
        <v>50</v>
      </c>
      <c r="L4843" s="130" t="s">
        <v>1420</v>
      </c>
    </row>
    <row r="4844" spans="1:12" ht="33.75">
      <c r="A4844" s="334">
        <v>287</v>
      </c>
      <c r="B4844" s="125" t="str">
        <f>+VLOOKUP(A4844,'[1]LISTA FILTRADO'!$A$2:$B$620,2,FALSE)</f>
        <v>Fondo Nacional De Inversión Productiva Y Social</v>
      </c>
      <c r="C4844" s="126">
        <v>42914</v>
      </c>
      <c r="D4844" s="126" t="s">
        <v>10402</v>
      </c>
      <c r="E4844" s="127" t="s">
        <v>11</v>
      </c>
      <c r="F4844" s="127">
        <v>481273</v>
      </c>
      <c r="G4844" s="127"/>
      <c r="H4844" s="335" t="s">
        <v>10403</v>
      </c>
      <c r="I4844" s="128">
        <v>50</v>
      </c>
      <c r="J4844" s="128">
        <v>0</v>
      </c>
      <c r="K4844" s="129">
        <f t="shared" si="75"/>
        <v>50</v>
      </c>
      <c r="L4844" s="130" t="s">
        <v>1420</v>
      </c>
    </row>
    <row r="4845" spans="1:12" ht="33.75">
      <c r="A4845" s="334">
        <v>291</v>
      </c>
      <c r="B4845" s="125" t="str">
        <f>+VLOOKUP(A4845,'[1]LISTA FILTRADO'!$A$2:$B$620,2,FALSE)</f>
        <v>Administradora Boliviana De Carreteras</v>
      </c>
      <c r="C4845" s="126">
        <v>42905</v>
      </c>
      <c r="D4845" s="126" t="s">
        <v>10404</v>
      </c>
      <c r="E4845" s="127" t="s">
        <v>11</v>
      </c>
      <c r="F4845" s="127">
        <v>474769</v>
      </c>
      <c r="G4845" s="127"/>
      <c r="H4845" s="335" t="s">
        <v>10405</v>
      </c>
      <c r="I4845" s="128">
        <v>50</v>
      </c>
      <c r="J4845" s="128">
        <v>0</v>
      </c>
      <c r="K4845" s="129">
        <f t="shared" si="75"/>
        <v>50</v>
      </c>
      <c r="L4845" s="130" t="s">
        <v>1420</v>
      </c>
    </row>
    <row r="4846" spans="1:12" ht="33.75">
      <c r="A4846" s="334">
        <v>287</v>
      </c>
      <c r="B4846" s="125" t="str">
        <f>+VLOOKUP(A4846,'[1]LISTA FILTRADO'!$A$2:$B$620,2,FALSE)</f>
        <v>Fondo Nacional De Inversión Productiva Y Social</v>
      </c>
      <c r="C4846" s="126">
        <v>42905</v>
      </c>
      <c r="D4846" s="126" t="s">
        <v>10406</v>
      </c>
      <c r="E4846" s="127" t="s">
        <v>11</v>
      </c>
      <c r="F4846" s="127">
        <v>474767</v>
      </c>
      <c r="G4846" s="127"/>
      <c r="H4846" s="335" t="s">
        <v>10407</v>
      </c>
      <c r="I4846" s="128">
        <v>50</v>
      </c>
      <c r="J4846" s="128">
        <v>0</v>
      </c>
      <c r="K4846" s="129">
        <f t="shared" si="75"/>
        <v>50</v>
      </c>
      <c r="L4846" s="130" t="s">
        <v>1420</v>
      </c>
    </row>
    <row r="4847" spans="1:12" ht="33.75">
      <c r="A4847" s="334">
        <v>291</v>
      </c>
      <c r="B4847" s="125" t="str">
        <f>+VLOOKUP(A4847,'[1]LISTA FILTRADO'!$A$2:$B$620,2,FALSE)</f>
        <v>Administradora Boliviana De Carreteras</v>
      </c>
      <c r="C4847" s="126">
        <v>42905</v>
      </c>
      <c r="D4847" s="126" t="s">
        <v>10408</v>
      </c>
      <c r="E4847" s="127" t="s">
        <v>11</v>
      </c>
      <c r="F4847" s="127">
        <v>474768</v>
      </c>
      <c r="G4847" s="127"/>
      <c r="H4847" s="335" t="s">
        <v>10409</v>
      </c>
      <c r="I4847" s="128">
        <v>50</v>
      </c>
      <c r="J4847" s="128">
        <v>0</v>
      </c>
      <c r="K4847" s="129">
        <f t="shared" si="75"/>
        <v>50</v>
      </c>
      <c r="L4847" s="130" t="s">
        <v>1420</v>
      </c>
    </row>
    <row r="4848" spans="1:12" ht="33.75">
      <c r="A4848" s="334">
        <v>291</v>
      </c>
      <c r="B4848" s="125" t="str">
        <f>+VLOOKUP(A4848,'[1]LISTA FILTRADO'!$A$2:$B$620,2,FALSE)</f>
        <v>Administradora Boliviana De Carreteras</v>
      </c>
      <c r="C4848" s="126">
        <v>42899</v>
      </c>
      <c r="D4848" s="126" t="s">
        <v>10410</v>
      </c>
      <c r="E4848" s="127" t="s">
        <v>11</v>
      </c>
      <c r="F4848" s="127">
        <v>471169</v>
      </c>
      <c r="G4848" s="127"/>
      <c r="H4848" s="335" t="s">
        <v>10411</v>
      </c>
      <c r="I4848" s="128">
        <v>50</v>
      </c>
      <c r="J4848" s="128">
        <v>0</v>
      </c>
      <c r="K4848" s="129">
        <f t="shared" si="75"/>
        <v>50</v>
      </c>
      <c r="L4848" s="130" t="s">
        <v>1420</v>
      </c>
    </row>
    <row r="4849" spans="1:12" ht="33.75">
      <c r="A4849" s="334">
        <v>291</v>
      </c>
      <c r="B4849" s="125" t="str">
        <f>+VLOOKUP(A4849,'[1]LISTA FILTRADO'!$A$2:$B$620,2,FALSE)</f>
        <v>Administradora Boliviana De Carreteras</v>
      </c>
      <c r="C4849" s="126">
        <v>42892</v>
      </c>
      <c r="D4849" s="126" t="s">
        <v>10412</v>
      </c>
      <c r="E4849" s="127" t="s">
        <v>11</v>
      </c>
      <c r="F4849" s="127">
        <v>465364</v>
      </c>
      <c r="G4849" s="127"/>
      <c r="H4849" s="335" t="s">
        <v>10413</v>
      </c>
      <c r="I4849" s="128">
        <v>50</v>
      </c>
      <c r="J4849" s="128">
        <v>0</v>
      </c>
      <c r="K4849" s="129">
        <f t="shared" si="75"/>
        <v>50</v>
      </c>
      <c r="L4849" s="130" t="s">
        <v>1420</v>
      </c>
    </row>
    <row r="4850" spans="1:12" ht="33.75">
      <c r="A4850" s="334">
        <v>291</v>
      </c>
      <c r="B4850" s="125" t="str">
        <f>+VLOOKUP(A4850,'[1]LISTA FILTRADO'!$A$2:$B$620,2,FALSE)</f>
        <v>Administradora Boliviana De Carreteras</v>
      </c>
      <c r="C4850" s="126">
        <v>42887</v>
      </c>
      <c r="D4850" s="126" t="s">
        <v>10414</v>
      </c>
      <c r="E4850" s="127" t="s">
        <v>11</v>
      </c>
      <c r="F4850" s="127">
        <v>462376</v>
      </c>
      <c r="G4850" s="127"/>
      <c r="H4850" s="335" t="s">
        <v>10415</v>
      </c>
      <c r="I4850" s="128">
        <v>50</v>
      </c>
      <c r="J4850" s="128">
        <v>0</v>
      </c>
      <c r="K4850" s="129">
        <f t="shared" si="75"/>
        <v>50</v>
      </c>
      <c r="L4850" s="130" t="s">
        <v>1420</v>
      </c>
    </row>
    <row r="4851" spans="1:12" ht="33.75">
      <c r="A4851" s="125">
        <v>340</v>
      </c>
      <c r="B4851" s="125" t="str">
        <f>+VLOOKUP(A4851,'[1]LISTA FILTRADO'!$A$2:$B$620,2,FALSE)</f>
        <v>Servicio General De Identificación Personal</v>
      </c>
      <c r="C4851" s="126">
        <v>42887</v>
      </c>
      <c r="D4851" s="126" t="s">
        <v>10416</v>
      </c>
      <c r="E4851" s="127" t="s">
        <v>6</v>
      </c>
      <c r="F4851" s="127">
        <v>461713</v>
      </c>
      <c r="G4851" s="127"/>
      <c r="H4851" s="335" t="s">
        <v>10417</v>
      </c>
      <c r="I4851" s="128">
        <v>0</v>
      </c>
      <c r="J4851" s="128">
        <v>52930.18</v>
      </c>
      <c r="K4851" s="129">
        <f t="shared" si="75"/>
        <v>52930.18</v>
      </c>
      <c r="L4851" s="130" t="s">
        <v>1420</v>
      </c>
    </row>
    <row r="4852" spans="1:12" ht="33.75">
      <c r="A4852" s="125">
        <v>340</v>
      </c>
      <c r="B4852" s="125" t="str">
        <f>+VLOOKUP(A4852,'[1]LISTA FILTRADO'!$A$2:$B$620,2,FALSE)</f>
        <v>Servicio General De Identificación Personal</v>
      </c>
      <c r="C4852" s="126">
        <v>42908</v>
      </c>
      <c r="D4852" s="126" t="s">
        <v>10418</v>
      </c>
      <c r="E4852" s="127" t="s">
        <v>6</v>
      </c>
      <c r="F4852" s="127">
        <v>476473</v>
      </c>
      <c r="G4852" s="127"/>
      <c r="H4852" s="335" t="s">
        <v>10419</v>
      </c>
      <c r="I4852" s="128">
        <v>0</v>
      </c>
      <c r="J4852" s="128">
        <v>26812.65</v>
      </c>
      <c r="K4852" s="129">
        <f t="shared" si="75"/>
        <v>26812.65</v>
      </c>
      <c r="L4852" s="130" t="s">
        <v>1420</v>
      </c>
    </row>
    <row r="4853" spans="1:12" ht="33.75">
      <c r="A4853" s="125">
        <v>340</v>
      </c>
      <c r="B4853" s="125" t="str">
        <f>+VLOOKUP(A4853,'[1]LISTA FILTRADO'!$A$2:$B$620,2,FALSE)</f>
        <v>Servicio General De Identificación Personal</v>
      </c>
      <c r="C4853" s="126">
        <v>42908</v>
      </c>
      <c r="D4853" s="126" t="s">
        <v>10420</v>
      </c>
      <c r="E4853" s="127" t="s">
        <v>6</v>
      </c>
      <c r="F4853" s="127">
        <v>476480</v>
      </c>
      <c r="G4853" s="127"/>
      <c r="H4853" s="335" t="s">
        <v>10421</v>
      </c>
      <c r="I4853" s="128">
        <v>0</v>
      </c>
      <c r="J4853" s="128">
        <v>20621.16</v>
      </c>
      <c r="K4853" s="129">
        <f t="shared" si="75"/>
        <v>20621.16</v>
      </c>
      <c r="L4853" s="130" t="s">
        <v>1420</v>
      </c>
    </row>
    <row r="4854" spans="1:12" ht="33.75">
      <c r="A4854" s="125">
        <v>340</v>
      </c>
      <c r="B4854" s="125" t="str">
        <f>+VLOOKUP(A4854,'[1]LISTA FILTRADO'!$A$2:$B$620,2,FALSE)</f>
        <v>Servicio General De Identificación Personal</v>
      </c>
      <c r="C4854" s="126">
        <v>42912</v>
      </c>
      <c r="D4854" s="126" t="s">
        <v>10422</v>
      </c>
      <c r="E4854" s="127" t="s">
        <v>6</v>
      </c>
      <c r="F4854" s="127">
        <v>478931</v>
      </c>
      <c r="G4854" s="127"/>
      <c r="H4854" s="335" t="s">
        <v>10423</v>
      </c>
      <c r="I4854" s="128">
        <v>0</v>
      </c>
      <c r="J4854" s="128">
        <v>59434.01</v>
      </c>
      <c r="K4854" s="129">
        <f t="shared" si="75"/>
        <v>59434.01</v>
      </c>
      <c r="L4854" s="130" t="s">
        <v>1420</v>
      </c>
    </row>
    <row r="4855" spans="1:12" ht="22.5">
      <c r="A4855" s="125">
        <v>340</v>
      </c>
      <c r="B4855" s="125" t="str">
        <f>+VLOOKUP(A4855,'[1]LISTA FILTRADO'!$A$2:$B$620,2,FALSE)</f>
        <v>Servicio General De Identificación Personal</v>
      </c>
      <c r="C4855" s="126">
        <v>42908</v>
      </c>
      <c r="D4855" s="126" t="s">
        <v>10424</v>
      </c>
      <c r="E4855" s="127" t="s">
        <v>6</v>
      </c>
      <c r="F4855" s="127">
        <v>476482</v>
      </c>
      <c r="G4855" s="127"/>
      <c r="H4855" s="335" t="s">
        <v>10425</v>
      </c>
      <c r="I4855" s="128">
        <v>0</v>
      </c>
      <c r="J4855" s="128">
        <v>63818.58</v>
      </c>
      <c r="K4855" s="129">
        <f t="shared" si="75"/>
        <v>63818.58</v>
      </c>
      <c r="L4855" s="130" t="s">
        <v>1420</v>
      </c>
    </row>
    <row r="4856" spans="1:12" ht="33.75">
      <c r="A4856" s="125">
        <v>340</v>
      </c>
      <c r="B4856" s="125" t="str">
        <f>+VLOOKUP(A4856,'[1]LISTA FILTRADO'!$A$2:$B$620,2,FALSE)</f>
        <v>Servicio General De Identificación Personal</v>
      </c>
      <c r="C4856" s="126">
        <v>42898</v>
      </c>
      <c r="D4856" s="126" t="s">
        <v>10426</v>
      </c>
      <c r="E4856" s="127" t="s">
        <v>6</v>
      </c>
      <c r="F4856" s="127">
        <v>469251</v>
      </c>
      <c r="G4856" s="127"/>
      <c r="H4856" s="335" t="s">
        <v>10427</v>
      </c>
      <c r="I4856" s="128">
        <v>0</v>
      </c>
      <c r="J4856" s="128">
        <v>4013.1</v>
      </c>
      <c r="K4856" s="129">
        <f t="shared" si="75"/>
        <v>4013.1</v>
      </c>
      <c r="L4856" s="130" t="s">
        <v>1420</v>
      </c>
    </row>
    <row r="4857" spans="1:12" ht="33.75">
      <c r="A4857" s="334" t="s">
        <v>627</v>
      </c>
      <c r="B4857" s="125" t="str">
        <f>+VLOOKUP(A4857,'[1]LISTA FILTRADO'!$A$2:$B$620,2,FALSE)</f>
        <v>Dirección General De Crédito Público</v>
      </c>
      <c r="C4857" s="126">
        <v>42899</v>
      </c>
      <c r="D4857" s="126" t="s">
        <v>10428</v>
      </c>
      <c r="E4857" s="127" t="s">
        <v>13</v>
      </c>
      <c r="F4857" s="127">
        <v>890138</v>
      </c>
      <c r="G4857" s="127"/>
      <c r="H4857" s="335" t="s">
        <v>10429</v>
      </c>
      <c r="I4857" s="128">
        <v>42244627.740000002</v>
      </c>
      <c r="J4857" s="128">
        <v>0</v>
      </c>
      <c r="K4857" s="129">
        <f t="shared" si="75"/>
        <v>42244627.740000002</v>
      </c>
      <c r="L4857" s="130" t="s">
        <v>1420</v>
      </c>
    </row>
    <row r="4858" spans="1:12" ht="33.75">
      <c r="A4858" s="334" t="s">
        <v>626</v>
      </c>
      <c r="B4858" s="125" t="str">
        <f>+VLOOKUP(A4858,'[1]LISTA FILTRADO'!$A$2:$B$620,2,FALSE)</f>
        <v>Dirección General De Programación Y Operaciones Del Tesoro</v>
      </c>
      <c r="C4858" s="126">
        <v>42899</v>
      </c>
      <c r="D4858" s="126" t="s">
        <v>10430</v>
      </c>
      <c r="E4858" s="127" t="s">
        <v>11</v>
      </c>
      <c r="F4858" s="127">
        <v>890138</v>
      </c>
      <c r="G4858" s="127"/>
      <c r="H4858" s="335" t="s">
        <v>10431</v>
      </c>
      <c r="I4858" s="128">
        <v>50</v>
      </c>
      <c r="J4858" s="128">
        <v>0</v>
      </c>
      <c r="K4858" s="129">
        <f t="shared" si="75"/>
        <v>50</v>
      </c>
      <c r="L4858" s="130" t="s">
        <v>1420</v>
      </c>
    </row>
    <row r="4859" spans="1:12" ht="33.75">
      <c r="A4859" s="334" t="s">
        <v>626</v>
      </c>
      <c r="B4859" s="125" t="str">
        <f>+VLOOKUP(A4859,'[1]LISTA FILTRADO'!$A$2:$B$620,2,FALSE)</f>
        <v>Dirección General De Programación Y Operaciones Del Tesoro</v>
      </c>
      <c r="C4859" s="126">
        <v>42916</v>
      </c>
      <c r="D4859" s="126" t="s">
        <v>10432</v>
      </c>
      <c r="E4859" s="127" t="s">
        <v>11</v>
      </c>
      <c r="F4859" s="127">
        <v>891966</v>
      </c>
      <c r="G4859" s="127"/>
      <c r="H4859" s="335" t="s">
        <v>1312</v>
      </c>
      <c r="I4859" s="128">
        <v>50</v>
      </c>
      <c r="J4859" s="128">
        <v>0</v>
      </c>
      <c r="K4859" s="129">
        <f t="shared" si="75"/>
        <v>50</v>
      </c>
      <c r="L4859" s="130" t="s">
        <v>1420</v>
      </c>
    </row>
    <row r="4860" spans="1:12" ht="33.75">
      <c r="A4860" s="334" t="s">
        <v>627</v>
      </c>
      <c r="B4860" s="125" t="str">
        <f>+VLOOKUP(A4860,'[1]LISTA FILTRADO'!$A$2:$B$620,2,FALSE)</f>
        <v>Dirección General De Crédito Público</v>
      </c>
      <c r="C4860" s="126">
        <v>42912</v>
      </c>
      <c r="D4860" s="126" t="s">
        <v>10433</v>
      </c>
      <c r="E4860" s="127" t="s">
        <v>13</v>
      </c>
      <c r="F4860" s="127">
        <v>890929</v>
      </c>
      <c r="G4860" s="127"/>
      <c r="H4860" s="335" t="s">
        <v>10434</v>
      </c>
      <c r="I4860" s="128">
        <v>4764663.76</v>
      </c>
      <c r="J4860" s="128">
        <v>0</v>
      </c>
      <c r="K4860" s="129">
        <f t="shared" si="75"/>
        <v>4764663.76</v>
      </c>
      <c r="L4860" s="130" t="s">
        <v>1420</v>
      </c>
    </row>
    <row r="4861" spans="1:12" ht="33.75">
      <c r="A4861" s="334" t="s">
        <v>626</v>
      </c>
      <c r="B4861" s="125" t="str">
        <f>+VLOOKUP(A4861,'[1]LISTA FILTRADO'!$A$2:$B$620,2,FALSE)</f>
        <v>Dirección General De Programación Y Operaciones Del Tesoro</v>
      </c>
      <c r="C4861" s="126">
        <v>42912</v>
      </c>
      <c r="D4861" s="126" t="s">
        <v>10435</v>
      </c>
      <c r="E4861" s="127" t="s">
        <v>11</v>
      </c>
      <c r="F4861" s="127">
        <v>890929</v>
      </c>
      <c r="G4861" s="127"/>
      <c r="H4861" s="335" t="s">
        <v>10436</v>
      </c>
      <c r="I4861" s="128">
        <v>50</v>
      </c>
      <c r="J4861" s="128">
        <v>0</v>
      </c>
      <c r="K4861" s="129">
        <f t="shared" si="75"/>
        <v>50</v>
      </c>
      <c r="L4861" s="130" t="s">
        <v>1420</v>
      </c>
    </row>
    <row r="4862" spans="1:12" ht="33.75">
      <c r="A4862" s="334" t="s">
        <v>626</v>
      </c>
      <c r="B4862" s="125" t="str">
        <f>+VLOOKUP(A4862,'[1]LISTA FILTRADO'!$A$2:$B$620,2,FALSE)</f>
        <v>Dirección General De Programación Y Operaciones Del Tesoro</v>
      </c>
      <c r="C4862" s="126">
        <v>42905</v>
      </c>
      <c r="D4862" s="126" t="s">
        <v>10437</v>
      </c>
      <c r="E4862" s="127" t="s">
        <v>6</v>
      </c>
      <c r="F4862" s="127">
        <v>890517</v>
      </c>
      <c r="G4862" s="127"/>
      <c r="H4862" s="335" t="s">
        <v>10438</v>
      </c>
      <c r="I4862" s="128">
        <v>0</v>
      </c>
      <c r="J4862" s="128">
        <v>58769.17</v>
      </c>
      <c r="K4862" s="129">
        <f t="shared" si="75"/>
        <v>58769.17</v>
      </c>
      <c r="L4862" s="130" t="s">
        <v>1420</v>
      </c>
    </row>
    <row r="4863" spans="1:12" ht="45">
      <c r="A4863" s="334">
        <v>287</v>
      </c>
      <c r="B4863" s="125" t="str">
        <f>+VLOOKUP(A4863,'[1]LISTA FILTRADO'!$A$2:$B$620,2,FALSE)</f>
        <v>Fondo Nacional De Inversión Productiva Y Social</v>
      </c>
      <c r="C4863" s="126">
        <v>42902</v>
      </c>
      <c r="D4863" s="126" t="s">
        <v>10439</v>
      </c>
      <c r="E4863" s="127" t="s">
        <v>11</v>
      </c>
      <c r="F4863" s="127">
        <v>890352</v>
      </c>
      <c r="G4863" s="127"/>
      <c r="H4863" s="335" t="s">
        <v>10440</v>
      </c>
      <c r="I4863" s="128">
        <v>50</v>
      </c>
      <c r="J4863" s="128">
        <v>0</v>
      </c>
      <c r="K4863" s="129">
        <f t="shared" si="75"/>
        <v>50</v>
      </c>
      <c r="L4863" s="130" t="s">
        <v>1420</v>
      </c>
    </row>
    <row r="4864" spans="1:12" ht="45">
      <c r="A4864" s="334">
        <v>287</v>
      </c>
      <c r="B4864" s="125" t="str">
        <f>+VLOOKUP(A4864,'[1]LISTA FILTRADO'!$A$2:$B$620,2,FALSE)</f>
        <v>Fondo Nacional De Inversión Productiva Y Social</v>
      </c>
      <c r="C4864" s="126">
        <v>42902</v>
      </c>
      <c r="D4864" s="126" t="s">
        <v>10441</v>
      </c>
      <c r="E4864" s="127" t="s">
        <v>6</v>
      </c>
      <c r="F4864" s="127">
        <v>890352</v>
      </c>
      <c r="G4864" s="127"/>
      <c r="H4864" s="335" t="s">
        <v>10442</v>
      </c>
      <c r="I4864" s="128">
        <v>0</v>
      </c>
      <c r="J4864" s="128">
        <v>173505.37</v>
      </c>
      <c r="K4864" s="129">
        <f t="shared" si="75"/>
        <v>173505.37</v>
      </c>
      <c r="L4864" s="130" t="s">
        <v>1420</v>
      </c>
    </row>
    <row r="4865" spans="1:12" ht="45">
      <c r="A4865" s="334">
        <v>287</v>
      </c>
      <c r="B4865" s="125" t="str">
        <f>+VLOOKUP(A4865,'[1]LISTA FILTRADO'!$A$2:$B$620,2,FALSE)</f>
        <v>Fondo Nacional De Inversión Productiva Y Social</v>
      </c>
      <c r="C4865" s="126">
        <v>42893</v>
      </c>
      <c r="D4865" s="126" t="s">
        <v>10443</v>
      </c>
      <c r="E4865" s="127" t="s">
        <v>11</v>
      </c>
      <c r="F4865" s="127">
        <v>889587</v>
      </c>
      <c r="G4865" s="127"/>
      <c r="H4865" s="335" t="s">
        <v>10444</v>
      </c>
      <c r="I4865" s="128">
        <v>50</v>
      </c>
      <c r="J4865" s="128">
        <v>0</v>
      </c>
      <c r="K4865" s="129">
        <f t="shared" si="75"/>
        <v>50</v>
      </c>
      <c r="L4865" s="130" t="s">
        <v>1420</v>
      </c>
    </row>
    <row r="4866" spans="1:12" ht="45">
      <c r="A4866" s="334">
        <v>287</v>
      </c>
      <c r="B4866" s="125" t="str">
        <f>+VLOOKUP(A4866,'[1]LISTA FILTRADO'!$A$2:$B$620,2,FALSE)</f>
        <v>Fondo Nacional De Inversión Productiva Y Social</v>
      </c>
      <c r="C4866" s="126">
        <v>42893</v>
      </c>
      <c r="D4866" s="126" t="s">
        <v>10445</v>
      </c>
      <c r="E4866" s="127" t="s">
        <v>6</v>
      </c>
      <c r="F4866" s="127">
        <v>889587</v>
      </c>
      <c r="G4866" s="127"/>
      <c r="H4866" s="335" t="s">
        <v>10446</v>
      </c>
      <c r="I4866" s="128">
        <v>0</v>
      </c>
      <c r="J4866" s="128">
        <v>196355.91</v>
      </c>
      <c r="K4866" s="129">
        <f t="shared" si="75"/>
        <v>196355.91</v>
      </c>
      <c r="L4866" s="130" t="s">
        <v>1420</v>
      </c>
    </row>
    <row r="4867" spans="1:12" ht="45">
      <c r="A4867" s="334" t="s">
        <v>626</v>
      </c>
      <c r="B4867" s="125" t="str">
        <f>+VLOOKUP(A4867,'[1]LISTA FILTRADO'!$A$2:$B$620,2,FALSE)</f>
        <v>Dirección General De Programación Y Operaciones Del Tesoro</v>
      </c>
      <c r="C4867" s="126">
        <v>42899</v>
      </c>
      <c r="D4867" s="126" t="s">
        <v>10447</v>
      </c>
      <c r="E4867" s="127" t="s">
        <v>6</v>
      </c>
      <c r="F4867" s="127">
        <v>890181</v>
      </c>
      <c r="G4867" s="127"/>
      <c r="H4867" s="335" t="s">
        <v>10448</v>
      </c>
      <c r="I4867" s="128">
        <v>0</v>
      </c>
      <c r="J4867" s="128">
        <v>2516681.87</v>
      </c>
      <c r="K4867" s="129">
        <f t="shared" si="75"/>
        <v>2516681.87</v>
      </c>
      <c r="L4867" s="130" t="s">
        <v>1420</v>
      </c>
    </row>
    <row r="4868" spans="1:12" ht="33.75">
      <c r="A4868" s="125">
        <v>342</v>
      </c>
      <c r="B4868" s="125" t="str">
        <f>+VLOOKUP(A4868,'[1]LISTA FILTRADO'!$A$2:$B$620,2,FALSE)</f>
        <v>Agencia Estatal De Vivienda</v>
      </c>
      <c r="C4868" s="126">
        <v>42912</v>
      </c>
      <c r="D4868" s="126" t="s">
        <v>10449</v>
      </c>
      <c r="E4868" s="127" t="s">
        <v>6</v>
      </c>
      <c r="F4868" s="127">
        <v>890979</v>
      </c>
      <c r="G4868" s="127"/>
      <c r="H4868" s="335" t="s">
        <v>10450</v>
      </c>
      <c r="I4868" s="128">
        <v>0</v>
      </c>
      <c r="J4868" s="128">
        <v>458374.14</v>
      </c>
      <c r="K4868" s="129">
        <f t="shared" si="75"/>
        <v>458374.14</v>
      </c>
      <c r="L4868" s="130" t="s">
        <v>1420</v>
      </c>
    </row>
    <row r="4869" spans="1:12" ht="33.75">
      <c r="A4869" s="125">
        <v>342</v>
      </c>
      <c r="B4869" s="125" t="str">
        <f>+VLOOKUP(A4869,'[1]LISTA FILTRADO'!$A$2:$B$620,2,FALSE)</f>
        <v>Agencia Estatal De Vivienda</v>
      </c>
      <c r="C4869" s="126">
        <v>42905</v>
      </c>
      <c r="D4869" s="126" t="s">
        <v>10451</v>
      </c>
      <c r="E4869" s="127" t="s">
        <v>6</v>
      </c>
      <c r="F4869" s="127">
        <v>890498</v>
      </c>
      <c r="G4869" s="127"/>
      <c r="H4869" s="335" t="s">
        <v>10452</v>
      </c>
      <c r="I4869" s="128">
        <v>0</v>
      </c>
      <c r="J4869" s="128">
        <v>515293.84</v>
      </c>
      <c r="K4869" s="129">
        <f t="shared" si="75"/>
        <v>515293.84</v>
      </c>
      <c r="L4869" s="130" t="s">
        <v>1420</v>
      </c>
    </row>
    <row r="4870" spans="1:12" ht="33.75">
      <c r="A4870" s="125">
        <v>342</v>
      </c>
      <c r="B4870" s="125" t="str">
        <f>+VLOOKUP(A4870,'[1]LISTA FILTRADO'!$A$2:$B$620,2,FALSE)</f>
        <v>Agencia Estatal De Vivienda</v>
      </c>
      <c r="C4870" s="126">
        <v>42895</v>
      </c>
      <c r="D4870" s="126" t="s">
        <v>10453</v>
      </c>
      <c r="E4870" s="127" t="s">
        <v>6</v>
      </c>
      <c r="F4870" s="127">
        <v>889987</v>
      </c>
      <c r="G4870" s="127"/>
      <c r="H4870" s="335" t="s">
        <v>10454</v>
      </c>
      <c r="I4870" s="128">
        <v>0</v>
      </c>
      <c r="J4870" s="128">
        <v>4351142.38</v>
      </c>
      <c r="K4870" s="129">
        <f t="shared" si="75"/>
        <v>4351142.38</v>
      </c>
      <c r="L4870" s="130" t="s">
        <v>1420</v>
      </c>
    </row>
    <row r="4871" spans="1:12" ht="33.75">
      <c r="A4871" s="334">
        <v>223</v>
      </c>
      <c r="B4871" s="125" t="str">
        <f>+VLOOKUP(A4871,'[1]LISTA FILTRADO'!$A$2:$B$620,2,FALSE)</f>
        <v>Fondo Nacional De Desarrollo Forestal</v>
      </c>
      <c r="C4871" s="126">
        <v>42915</v>
      </c>
      <c r="D4871" s="126" t="s">
        <v>10455</v>
      </c>
      <c r="E4871" s="127" t="s">
        <v>6</v>
      </c>
      <c r="F4871" s="127">
        <v>891631</v>
      </c>
      <c r="G4871" s="127"/>
      <c r="H4871" s="335" t="s">
        <v>10456</v>
      </c>
      <c r="I4871" s="128">
        <v>0</v>
      </c>
      <c r="J4871" s="128">
        <v>118814.27</v>
      </c>
      <c r="K4871" s="129">
        <f t="shared" si="75"/>
        <v>118814.27</v>
      </c>
      <c r="L4871" s="130" t="s">
        <v>1420</v>
      </c>
    </row>
    <row r="4872" spans="1:12" ht="33.75">
      <c r="A4872" s="334" t="s">
        <v>626</v>
      </c>
      <c r="B4872" s="125" t="str">
        <f>+VLOOKUP(A4872,'[1]LISTA FILTRADO'!$A$2:$B$620,2,FALSE)</f>
        <v>Dirección General De Programación Y Operaciones Del Tesoro</v>
      </c>
      <c r="C4872" s="126">
        <v>42902</v>
      </c>
      <c r="D4872" s="126" t="s">
        <v>10457</v>
      </c>
      <c r="E4872" s="127" t="s">
        <v>6</v>
      </c>
      <c r="F4872" s="127">
        <v>890412</v>
      </c>
      <c r="G4872" s="127"/>
      <c r="H4872" s="335" t="s">
        <v>10458</v>
      </c>
      <c r="I4872" s="128">
        <v>0</v>
      </c>
      <c r="J4872" s="128">
        <v>0.01</v>
      </c>
      <c r="K4872" s="129">
        <f t="shared" si="75"/>
        <v>0.01</v>
      </c>
      <c r="L4872" s="130" t="s">
        <v>1420</v>
      </c>
    </row>
    <row r="4873" spans="1:12" ht="45">
      <c r="A4873" s="334">
        <v>290</v>
      </c>
      <c r="B4873" s="125" t="str">
        <f>+VLOOKUP(A4873,'[1]LISTA FILTRADO'!$A$2:$B$620,2,FALSE)</f>
        <v>Servicio De Impuestos Nacionales</v>
      </c>
      <c r="C4873" s="126">
        <v>42887</v>
      </c>
      <c r="D4873" s="126" t="s">
        <v>10459</v>
      </c>
      <c r="E4873" s="127" t="s">
        <v>6</v>
      </c>
      <c r="F4873" s="127">
        <v>889312</v>
      </c>
      <c r="G4873" s="127"/>
      <c r="H4873" s="335" t="s">
        <v>10460</v>
      </c>
      <c r="I4873" s="128">
        <v>0</v>
      </c>
      <c r="J4873" s="128">
        <v>40</v>
      </c>
      <c r="K4873" s="129">
        <f t="shared" ref="K4873:K4936" si="76">+I4873+J4873</f>
        <v>40</v>
      </c>
      <c r="L4873" s="130" t="s">
        <v>1420</v>
      </c>
    </row>
    <row r="4874" spans="1:12" ht="45">
      <c r="A4874" s="125">
        <v>513</v>
      </c>
      <c r="B4874" s="125" t="str">
        <f>+VLOOKUP(A4874,'[1]LISTA FILTRADO'!$A$2:$B$620,2,FALSE)</f>
        <v>Yacimientos Petrolíferos Fiscales Bolivianos</v>
      </c>
      <c r="C4874" s="126">
        <v>42913</v>
      </c>
      <c r="D4874" s="126" t="s">
        <v>10461</v>
      </c>
      <c r="E4874" s="127" t="s">
        <v>15</v>
      </c>
      <c r="F4874" s="127">
        <v>479675</v>
      </c>
      <c r="G4874" s="127"/>
      <c r="H4874" s="335" t="s">
        <v>10462</v>
      </c>
      <c r="I4874" s="128">
        <v>677.83</v>
      </c>
      <c r="J4874" s="128">
        <v>0</v>
      </c>
      <c r="K4874" s="129">
        <f t="shared" si="76"/>
        <v>677.83</v>
      </c>
      <c r="L4874" s="130" t="s">
        <v>1420</v>
      </c>
    </row>
    <row r="4875" spans="1:12" ht="45">
      <c r="A4875" s="334">
        <v>10</v>
      </c>
      <c r="B4875" s="125" t="str">
        <f>+VLOOKUP(A4875,'[1]LISTA FILTRADO'!$A$2:$B$620,2,FALSE)</f>
        <v>Ministerio De Relaciones Exteriores</v>
      </c>
      <c r="C4875" s="126">
        <v>42899</v>
      </c>
      <c r="D4875" s="126" t="s">
        <v>10463</v>
      </c>
      <c r="E4875" s="127" t="s">
        <v>15</v>
      </c>
      <c r="F4875" s="127">
        <v>2524</v>
      </c>
      <c r="G4875" s="127"/>
      <c r="H4875" s="335" t="s">
        <v>10464</v>
      </c>
      <c r="I4875" s="128">
        <v>1299</v>
      </c>
      <c r="J4875" s="128">
        <v>0</v>
      </c>
      <c r="K4875" s="129">
        <f t="shared" si="76"/>
        <v>1299</v>
      </c>
      <c r="L4875" s="130" t="s">
        <v>1420</v>
      </c>
    </row>
    <row r="4876" spans="1:12" ht="45">
      <c r="A4876" s="334">
        <v>10</v>
      </c>
      <c r="B4876" s="125" t="str">
        <f>+VLOOKUP(A4876,'[1]LISTA FILTRADO'!$A$2:$B$620,2,FALSE)</f>
        <v>Ministerio De Relaciones Exteriores</v>
      </c>
      <c r="C4876" s="126">
        <v>42891</v>
      </c>
      <c r="D4876" s="126" t="s">
        <v>10465</v>
      </c>
      <c r="E4876" s="127" t="s">
        <v>15</v>
      </c>
      <c r="F4876" s="127">
        <v>2478</v>
      </c>
      <c r="G4876" s="127"/>
      <c r="H4876" s="335" t="s">
        <v>10466</v>
      </c>
      <c r="I4876" s="128">
        <v>1527.23</v>
      </c>
      <c r="J4876" s="128">
        <v>0</v>
      </c>
      <c r="K4876" s="129">
        <f t="shared" si="76"/>
        <v>1527.23</v>
      </c>
      <c r="L4876" s="130" t="s">
        <v>1420</v>
      </c>
    </row>
    <row r="4877" spans="1:12" ht="45">
      <c r="A4877" s="334">
        <v>10</v>
      </c>
      <c r="B4877" s="125" t="str">
        <f>+VLOOKUP(A4877,'[1]LISTA FILTRADO'!$A$2:$B$620,2,FALSE)</f>
        <v>Ministerio De Relaciones Exteriores</v>
      </c>
      <c r="C4877" s="126">
        <v>42891</v>
      </c>
      <c r="D4877" s="126" t="s">
        <v>10467</v>
      </c>
      <c r="E4877" s="127" t="s">
        <v>15</v>
      </c>
      <c r="F4877" s="127">
        <v>2477</v>
      </c>
      <c r="G4877" s="127"/>
      <c r="H4877" s="335" t="s">
        <v>10468</v>
      </c>
      <c r="I4877" s="128">
        <v>1813.5</v>
      </c>
      <c r="J4877" s="128">
        <v>0</v>
      </c>
      <c r="K4877" s="129">
        <f t="shared" si="76"/>
        <v>1813.5</v>
      </c>
      <c r="L4877" s="130" t="s">
        <v>1420</v>
      </c>
    </row>
    <row r="4878" spans="1:12" ht="45">
      <c r="A4878" s="334">
        <v>66</v>
      </c>
      <c r="B4878" s="125" t="str">
        <f>+VLOOKUP(A4878,'[1]LISTA FILTRADO'!$A$2:$B$620,2,FALSE)</f>
        <v>Ministerio De Planificación Del Desarrollo</v>
      </c>
      <c r="C4878" s="126">
        <v>42916</v>
      </c>
      <c r="D4878" s="126" t="s">
        <v>10469</v>
      </c>
      <c r="E4878" s="127" t="s">
        <v>15</v>
      </c>
      <c r="F4878" s="127">
        <v>2611</v>
      </c>
      <c r="G4878" s="127"/>
      <c r="H4878" s="335" t="s">
        <v>10470</v>
      </c>
      <c r="I4878" s="128">
        <v>720.98</v>
      </c>
      <c r="J4878" s="128">
        <v>0</v>
      </c>
      <c r="K4878" s="129">
        <f t="shared" si="76"/>
        <v>720.98</v>
      </c>
      <c r="L4878" s="130" t="s">
        <v>1420</v>
      </c>
    </row>
    <row r="4879" spans="1:12" ht="45">
      <c r="A4879" s="334">
        <v>66</v>
      </c>
      <c r="B4879" s="125" t="str">
        <f>+VLOOKUP(A4879,'[1]LISTA FILTRADO'!$A$2:$B$620,2,FALSE)</f>
        <v>Ministerio De Planificación Del Desarrollo</v>
      </c>
      <c r="C4879" s="126">
        <v>42916</v>
      </c>
      <c r="D4879" s="126" t="s">
        <v>10471</v>
      </c>
      <c r="E4879" s="127" t="s">
        <v>15</v>
      </c>
      <c r="F4879" s="127">
        <v>2607</v>
      </c>
      <c r="G4879" s="127"/>
      <c r="H4879" s="335" t="s">
        <v>10472</v>
      </c>
      <c r="I4879" s="128">
        <v>495.49</v>
      </c>
      <c r="J4879" s="128">
        <v>0</v>
      </c>
      <c r="K4879" s="129">
        <f t="shared" si="76"/>
        <v>495.49</v>
      </c>
      <c r="L4879" s="130" t="s">
        <v>1420</v>
      </c>
    </row>
    <row r="4880" spans="1:12" ht="45">
      <c r="A4880" s="334">
        <v>20</v>
      </c>
      <c r="B4880" s="125" t="str">
        <f>+VLOOKUP(A4880,'[1]LISTA FILTRADO'!$A$2:$B$620,2,FALSE)</f>
        <v>Ministerio De Defensa</v>
      </c>
      <c r="C4880" s="126">
        <v>42899</v>
      </c>
      <c r="D4880" s="126" t="s">
        <v>10473</v>
      </c>
      <c r="E4880" s="127" t="s">
        <v>15</v>
      </c>
      <c r="F4880" s="127">
        <v>2527</v>
      </c>
      <c r="G4880" s="127"/>
      <c r="H4880" s="335" t="s">
        <v>10474</v>
      </c>
      <c r="I4880" s="128">
        <v>8526.6299999999992</v>
      </c>
      <c r="J4880" s="128">
        <v>0</v>
      </c>
      <c r="K4880" s="129">
        <f t="shared" si="76"/>
        <v>8526.6299999999992</v>
      </c>
      <c r="L4880" s="130" t="s">
        <v>1420</v>
      </c>
    </row>
    <row r="4881" spans="1:12" ht="45">
      <c r="A4881" s="334" t="s">
        <v>627</v>
      </c>
      <c r="B4881" s="125" t="str">
        <f>+VLOOKUP(A4881,'[1]LISTA FILTRADO'!$A$2:$B$620,2,FALSE)</f>
        <v>Dirección General De Crédito Público</v>
      </c>
      <c r="C4881" s="126">
        <v>42916</v>
      </c>
      <c r="D4881" s="126" t="s">
        <v>10475</v>
      </c>
      <c r="E4881" s="127" t="s">
        <v>15</v>
      </c>
      <c r="F4881" s="127">
        <v>2603</v>
      </c>
      <c r="G4881" s="127"/>
      <c r="H4881" s="335" t="s">
        <v>10476</v>
      </c>
      <c r="I4881" s="128">
        <v>270</v>
      </c>
      <c r="J4881" s="128">
        <v>0</v>
      </c>
      <c r="K4881" s="129">
        <f t="shared" si="76"/>
        <v>270</v>
      </c>
      <c r="L4881" s="130" t="s">
        <v>1420</v>
      </c>
    </row>
    <row r="4882" spans="1:12" ht="33.75">
      <c r="A4882" s="125">
        <v>340</v>
      </c>
      <c r="B4882" s="125" t="str">
        <f>+VLOOKUP(A4882,'[1]LISTA FILTRADO'!$A$2:$B$620,2,FALSE)</f>
        <v>Servicio General De Identificación Personal</v>
      </c>
      <c r="C4882" s="126">
        <v>42891</v>
      </c>
      <c r="D4882" s="126" t="s">
        <v>10477</v>
      </c>
      <c r="E4882" s="127" t="s">
        <v>6</v>
      </c>
      <c r="F4882" s="127">
        <v>464059</v>
      </c>
      <c r="G4882" s="127"/>
      <c r="H4882" s="335" t="s">
        <v>10478</v>
      </c>
      <c r="I4882" s="128">
        <v>0</v>
      </c>
      <c r="J4882" s="128">
        <v>12523.55</v>
      </c>
      <c r="K4882" s="129">
        <f t="shared" si="76"/>
        <v>12523.55</v>
      </c>
      <c r="L4882" s="130" t="s">
        <v>1420</v>
      </c>
    </row>
    <row r="4883" spans="1:12" ht="33.75">
      <c r="A4883" s="334" t="s">
        <v>627</v>
      </c>
      <c r="B4883" s="125" t="str">
        <f>+VLOOKUP(A4883,'[1]LISTA FILTRADO'!$A$2:$B$620,2,FALSE)</f>
        <v>Dirección General De Crédito Público</v>
      </c>
      <c r="C4883" s="126">
        <v>42888</v>
      </c>
      <c r="D4883" s="126" t="s">
        <v>10479</v>
      </c>
      <c r="E4883" s="127" t="s">
        <v>6</v>
      </c>
      <c r="F4883" s="127">
        <v>462858</v>
      </c>
      <c r="G4883" s="127"/>
      <c r="H4883" s="335" t="s">
        <v>10480</v>
      </c>
      <c r="I4883" s="128">
        <v>0</v>
      </c>
      <c r="J4883" s="128">
        <v>264401.07</v>
      </c>
      <c r="K4883" s="129">
        <f t="shared" si="76"/>
        <v>264401.07</v>
      </c>
      <c r="L4883" s="130" t="s">
        <v>1420</v>
      </c>
    </row>
    <row r="4884" spans="1:12" ht="33.75">
      <c r="A4884" s="125">
        <v>340</v>
      </c>
      <c r="B4884" s="125" t="str">
        <f>+VLOOKUP(A4884,'[1]LISTA FILTRADO'!$A$2:$B$620,2,FALSE)</f>
        <v>Servicio General De Identificación Personal</v>
      </c>
      <c r="C4884" s="126">
        <v>42899</v>
      </c>
      <c r="D4884" s="126" t="s">
        <v>10481</v>
      </c>
      <c r="E4884" s="127" t="s">
        <v>6</v>
      </c>
      <c r="F4884" s="127">
        <v>470421</v>
      </c>
      <c r="G4884" s="127"/>
      <c r="H4884" s="335" t="s">
        <v>10482</v>
      </c>
      <c r="I4884" s="128">
        <v>0</v>
      </c>
      <c r="J4884" s="128">
        <v>16579.73</v>
      </c>
      <c r="K4884" s="129">
        <f t="shared" si="76"/>
        <v>16579.73</v>
      </c>
      <c r="L4884" s="130" t="s">
        <v>1420</v>
      </c>
    </row>
    <row r="4885" spans="1:12" ht="33.75">
      <c r="A4885" s="125">
        <v>513</v>
      </c>
      <c r="B4885" s="125" t="str">
        <f>+VLOOKUP(A4885,'[1]LISTA FILTRADO'!$A$2:$B$620,2,FALSE)</f>
        <v>Yacimientos Petrolíferos Fiscales Bolivianos</v>
      </c>
      <c r="C4885" s="126">
        <v>42915</v>
      </c>
      <c r="D4885" s="126" t="s">
        <v>10483</v>
      </c>
      <c r="E4885" s="127" t="s">
        <v>15</v>
      </c>
      <c r="F4885" s="127">
        <v>481666</v>
      </c>
      <c r="G4885" s="127"/>
      <c r="H4885" s="335" t="s">
        <v>10484</v>
      </c>
      <c r="I4885" s="128">
        <v>50</v>
      </c>
      <c r="J4885" s="128">
        <v>0</v>
      </c>
      <c r="K4885" s="129">
        <f t="shared" si="76"/>
        <v>50</v>
      </c>
      <c r="L4885" s="130" t="s">
        <v>1420</v>
      </c>
    </row>
    <row r="4886" spans="1:12" ht="33.75">
      <c r="A4886" s="125">
        <v>513</v>
      </c>
      <c r="B4886" s="125" t="str">
        <f>+VLOOKUP(A4886,'[1]LISTA FILTRADO'!$A$2:$B$620,2,FALSE)</f>
        <v>Yacimientos Petrolíferos Fiscales Bolivianos</v>
      </c>
      <c r="C4886" s="126">
        <v>42915</v>
      </c>
      <c r="D4886" s="126" t="s">
        <v>10485</v>
      </c>
      <c r="E4886" s="127" t="s">
        <v>15</v>
      </c>
      <c r="F4886" s="127">
        <v>481661</v>
      </c>
      <c r="G4886" s="127"/>
      <c r="H4886" s="335" t="s">
        <v>10486</v>
      </c>
      <c r="I4886" s="128">
        <v>50</v>
      </c>
      <c r="J4886" s="128">
        <v>0</v>
      </c>
      <c r="K4886" s="129">
        <f t="shared" si="76"/>
        <v>50</v>
      </c>
      <c r="L4886" s="130" t="s">
        <v>1420</v>
      </c>
    </row>
    <row r="4887" spans="1:12" ht="33.75">
      <c r="A4887" s="125">
        <v>513</v>
      </c>
      <c r="B4887" s="125" t="str">
        <f>+VLOOKUP(A4887,'[1]LISTA FILTRADO'!$A$2:$B$620,2,FALSE)</f>
        <v>Yacimientos Petrolíferos Fiscales Bolivianos</v>
      </c>
      <c r="C4887" s="126">
        <v>42914</v>
      </c>
      <c r="D4887" s="126" t="s">
        <v>10487</v>
      </c>
      <c r="E4887" s="127" t="s">
        <v>15</v>
      </c>
      <c r="F4887" s="127">
        <v>480633</v>
      </c>
      <c r="G4887" s="127"/>
      <c r="H4887" s="335" t="s">
        <v>10488</v>
      </c>
      <c r="I4887" s="128">
        <v>50</v>
      </c>
      <c r="J4887" s="128">
        <v>0</v>
      </c>
      <c r="K4887" s="129">
        <f t="shared" si="76"/>
        <v>50</v>
      </c>
      <c r="L4887" s="130" t="s">
        <v>1420</v>
      </c>
    </row>
    <row r="4888" spans="1:12" ht="22.5">
      <c r="A4888" s="125">
        <v>513</v>
      </c>
      <c r="B4888" s="125" t="str">
        <f>+VLOOKUP(A4888,'[1]LISTA FILTRADO'!$A$2:$B$620,2,FALSE)</f>
        <v>Yacimientos Petrolíferos Fiscales Bolivianos</v>
      </c>
      <c r="C4888" s="126">
        <v>42914</v>
      </c>
      <c r="D4888" s="126" t="s">
        <v>10489</v>
      </c>
      <c r="E4888" s="127" t="s">
        <v>15</v>
      </c>
      <c r="F4888" s="127">
        <v>480623</v>
      </c>
      <c r="G4888" s="127"/>
      <c r="H4888" s="335" t="s">
        <v>10490</v>
      </c>
      <c r="I4888" s="128">
        <v>50</v>
      </c>
      <c r="J4888" s="128">
        <v>0</v>
      </c>
      <c r="K4888" s="129">
        <f t="shared" si="76"/>
        <v>50</v>
      </c>
      <c r="L4888" s="130" t="s">
        <v>1420</v>
      </c>
    </row>
    <row r="4889" spans="1:12" ht="33.75">
      <c r="A4889" s="125">
        <v>513</v>
      </c>
      <c r="B4889" s="125" t="str">
        <f>+VLOOKUP(A4889,'[1]LISTA FILTRADO'!$A$2:$B$620,2,FALSE)</f>
        <v>Yacimientos Petrolíferos Fiscales Bolivianos</v>
      </c>
      <c r="C4889" s="126">
        <v>42909</v>
      </c>
      <c r="D4889" s="126" t="s">
        <v>10491</v>
      </c>
      <c r="E4889" s="127" t="s">
        <v>15</v>
      </c>
      <c r="F4889" s="127">
        <v>477481</v>
      </c>
      <c r="G4889" s="127"/>
      <c r="H4889" s="335" t="s">
        <v>10492</v>
      </c>
      <c r="I4889" s="128">
        <v>50</v>
      </c>
      <c r="J4889" s="128">
        <v>0</v>
      </c>
      <c r="K4889" s="129">
        <f t="shared" si="76"/>
        <v>50</v>
      </c>
      <c r="L4889" s="130" t="s">
        <v>1420</v>
      </c>
    </row>
    <row r="4890" spans="1:12" ht="33.75">
      <c r="A4890" s="125">
        <v>513</v>
      </c>
      <c r="B4890" s="125" t="str">
        <f>+VLOOKUP(A4890,'[1]LISTA FILTRADO'!$A$2:$B$620,2,FALSE)</f>
        <v>Yacimientos Petrolíferos Fiscales Bolivianos</v>
      </c>
      <c r="C4890" s="126">
        <v>42909</v>
      </c>
      <c r="D4890" s="126" t="s">
        <v>10493</v>
      </c>
      <c r="E4890" s="127" t="s">
        <v>15</v>
      </c>
      <c r="F4890" s="127">
        <v>477484</v>
      </c>
      <c r="G4890" s="127"/>
      <c r="H4890" s="335" t="s">
        <v>10494</v>
      </c>
      <c r="I4890" s="128">
        <v>50</v>
      </c>
      <c r="J4890" s="128">
        <v>0</v>
      </c>
      <c r="K4890" s="129">
        <f t="shared" si="76"/>
        <v>50</v>
      </c>
      <c r="L4890" s="130" t="s">
        <v>1420</v>
      </c>
    </row>
    <row r="4891" spans="1:12" ht="33.75">
      <c r="A4891" s="125">
        <v>513</v>
      </c>
      <c r="B4891" s="125" t="str">
        <f>+VLOOKUP(A4891,'[1]LISTA FILTRADO'!$A$2:$B$620,2,FALSE)</f>
        <v>Yacimientos Petrolíferos Fiscales Bolivianos</v>
      </c>
      <c r="C4891" s="126">
        <v>42909</v>
      </c>
      <c r="D4891" s="126" t="s">
        <v>10495</v>
      </c>
      <c r="E4891" s="127" t="s">
        <v>15</v>
      </c>
      <c r="F4891" s="127">
        <v>477487</v>
      </c>
      <c r="G4891" s="127"/>
      <c r="H4891" s="335" t="s">
        <v>10496</v>
      </c>
      <c r="I4891" s="128">
        <v>50</v>
      </c>
      <c r="J4891" s="128">
        <v>0</v>
      </c>
      <c r="K4891" s="129">
        <f t="shared" si="76"/>
        <v>50</v>
      </c>
      <c r="L4891" s="130" t="s">
        <v>1420</v>
      </c>
    </row>
    <row r="4892" spans="1:12" ht="33.75">
      <c r="A4892" s="125">
        <v>513</v>
      </c>
      <c r="B4892" s="125" t="str">
        <f>+VLOOKUP(A4892,'[1]LISTA FILTRADO'!$A$2:$B$620,2,FALSE)</f>
        <v>Yacimientos Petrolíferos Fiscales Bolivianos</v>
      </c>
      <c r="C4892" s="126">
        <v>42891</v>
      </c>
      <c r="D4892" s="126" t="s">
        <v>10497</v>
      </c>
      <c r="E4892" s="127" t="s">
        <v>15</v>
      </c>
      <c r="F4892" s="127">
        <v>463939</v>
      </c>
      <c r="G4892" s="127"/>
      <c r="H4892" s="335" t="s">
        <v>10498</v>
      </c>
      <c r="I4892" s="128">
        <v>50</v>
      </c>
      <c r="J4892" s="128">
        <v>0</v>
      </c>
      <c r="K4892" s="129">
        <f t="shared" si="76"/>
        <v>50</v>
      </c>
      <c r="L4892" s="130" t="s">
        <v>1420</v>
      </c>
    </row>
    <row r="4893" spans="1:12" ht="45">
      <c r="A4893" s="125">
        <v>513</v>
      </c>
      <c r="B4893" s="125" t="str">
        <f>+VLOOKUP(A4893,'[1]LISTA FILTRADO'!$A$2:$B$620,2,FALSE)</f>
        <v>Yacimientos Petrolíferos Fiscales Bolivianos</v>
      </c>
      <c r="C4893" s="126">
        <v>42888</v>
      </c>
      <c r="D4893" s="126" t="s">
        <v>10499</v>
      </c>
      <c r="E4893" s="127" t="s">
        <v>15</v>
      </c>
      <c r="F4893" s="127">
        <v>462595</v>
      </c>
      <c r="G4893" s="127"/>
      <c r="H4893" s="335" t="s">
        <v>10500</v>
      </c>
      <c r="I4893" s="128">
        <v>50</v>
      </c>
      <c r="J4893" s="128">
        <v>0</v>
      </c>
      <c r="K4893" s="129">
        <f t="shared" si="76"/>
        <v>50</v>
      </c>
      <c r="L4893" s="130" t="s">
        <v>1420</v>
      </c>
    </row>
    <row r="4894" spans="1:12" ht="33.75">
      <c r="A4894" s="334" t="s">
        <v>627</v>
      </c>
      <c r="B4894" s="125" t="str">
        <f>+VLOOKUP(A4894,'[1]LISTA FILTRADO'!$A$2:$B$620,2,FALSE)</f>
        <v>Dirección General De Crédito Público</v>
      </c>
      <c r="C4894" s="126">
        <v>42916</v>
      </c>
      <c r="D4894" s="126" t="s">
        <v>10501</v>
      </c>
      <c r="E4894" s="127" t="s">
        <v>11</v>
      </c>
      <c r="F4894" s="127">
        <v>483502</v>
      </c>
      <c r="G4894" s="127"/>
      <c r="H4894" s="335" t="s">
        <v>10502</v>
      </c>
      <c r="I4894" s="128">
        <v>1206.42</v>
      </c>
      <c r="J4894" s="128">
        <v>0</v>
      </c>
      <c r="K4894" s="129">
        <f t="shared" si="76"/>
        <v>1206.42</v>
      </c>
      <c r="L4894" s="130" t="s">
        <v>1420</v>
      </c>
    </row>
    <row r="4895" spans="1:12" ht="33.75">
      <c r="A4895" s="334" t="s">
        <v>627</v>
      </c>
      <c r="B4895" s="125" t="str">
        <f>+VLOOKUP(A4895,'[1]LISTA FILTRADO'!$A$2:$B$620,2,FALSE)</f>
        <v>Dirección General De Crédito Público</v>
      </c>
      <c r="C4895" s="126">
        <v>42916</v>
      </c>
      <c r="D4895" s="126" t="s">
        <v>10503</v>
      </c>
      <c r="E4895" s="127" t="s">
        <v>20</v>
      </c>
      <c r="F4895" s="127">
        <v>483503</v>
      </c>
      <c r="G4895" s="127"/>
      <c r="H4895" s="335" t="s">
        <v>10504</v>
      </c>
      <c r="I4895" s="128">
        <v>1652035.18</v>
      </c>
      <c r="J4895" s="128">
        <v>0</v>
      </c>
      <c r="K4895" s="129">
        <f t="shared" si="76"/>
        <v>1652035.18</v>
      </c>
      <c r="L4895" s="130" t="s">
        <v>1420</v>
      </c>
    </row>
    <row r="4896" spans="1:12" ht="33.75">
      <c r="A4896" s="334" t="s">
        <v>627</v>
      </c>
      <c r="B4896" s="125" t="str">
        <f>+VLOOKUP(A4896,'[1]LISTA FILTRADO'!$A$2:$B$620,2,FALSE)</f>
        <v>Dirección General De Crédito Público</v>
      </c>
      <c r="C4896" s="126">
        <v>42916</v>
      </c>
      <c r="D4896" s="126" t="s">
        <v>10505</v>
      </c>
      <c r="E4896" s="127" t="s">
        <v>11</v>
      </c>
      <c r="F4896" s="127">
        <v>483500</v>
      </c>
      <c r="G4896" s="127"/>
      <c r="H4896" s="335" t="s">
        <v>10506</v>
      </c>
      <c r="I4896" s="128">
        <v>1677.49</v>
      </c>
      <c r="J4896" s="128">
        <v>0</v>
      </c>
      <c r="K4896" s="129">
        <f t="shared" si="76"/>
        <v>1677.49</v>
      </c>
      <c r="L4896" s="130" t="s">
        <v>1420</v>
      </c>
    </row>
    <row r="4897" spans="1:12" ht="33.75">
      <c r="A4897" s="334" t="s">
        <v>627</v>
      </c>
      <c r="B4897" s="125" t="str">
        <f>+VLOOKUP(A4897,'[1]LISTA FILTRADO'!$A$2:$B$620,2,FALSE)</f>
        <v>Dirección General De Crédito Público</v>
      </c>
      <c r="C4897" s="126">
        <v>42916</v>
      </c>
      <c r="D4897" s="126" t="s">
        <v>10507</v>
      </c>
      <c r="E4897" s="127" t="s">
        <v>20</v>
      </c>
      <c r="F4897" s="127">
        <v>483501</v>
      </c>
      <c r="G4897" s="127"/>
      <c r="H4897" s="335" t="s">
        <v>10508</v>
      </c>
      <c r="I4897" s="128">
        <v>2324982.98</v>
      </c>
      <c r="J4897" s="128">
        <v>0</v>
      </c>
      <c r="K4897" s="129">
        <f t="shared" si="76"/>
        <v>2324982.98</v>
      </c>
      <c r="L4897" s="130" t="s">
        <v>1420</v>
      </c>
    </row>
    <row r="4898" spans="1:12" ht="33.75">
      <c r="A4898" s="334" t="s">
        <v>627</v>
      </c>
      <c r="B4898" s="125" t="str">
        <f>+VLOOKUP(A4898,'[1]LISTA FILTRADO'!$A$2:$B$620,2,FALSE)</f>
        <v>Dirección General De Crédito Público</v>
      </c>
      <c r="C4898" s="126">
        <v>42916</v>
      </c>
      <c r="D4898" s="126" t="s">
        <v>10509</v>
      </c>
      <c r="E4898" s="127" t="s">
        <v>11</v>
      </c>
      <c r="F4898" s="127">
        <v>483498</v>
      </c>
      <c r="G4898" s="127"/>
      <c r="H4898" s="335" t="s">
        <v>10510</v>
      </c>
      <c r="I4898" s="128">
        <v>1998.81</v>
      </c>
      <c r="J4898" s="128">
        <v>0</v>
      </c>
      <c r="K4898" s="129">
        <f t="shared" si="76"/>
        <v>1998.81</v>
      </c>
      <c r="L4898" s="130" t="s">
        <v>1420</v>
      </c>
    </row>
    <row r="4899" spans="1:12" ht="33.75">
      <c r="A4899" s="334" t="s">
        <v>627</v>
      </c>
      <c r="B4899" s="125" t="str">
        <f>+VLOOKUP(A4899,'[1]LISTA FILTRADO'!$A$2:$B$620,2,FALSE)</f>
        <v>Dirección General De Crédito Público</v>
      </c>
      <c r="C4899" s="126">
        <v>42916</v>
      </c>
      <c r="D4899" s="126" t="s">
        <v>10511</v>
      </c>
      <c r="E4899" s="127" t="s">
        <v>20</v>
      </c>
      <c r="F4899" s="127">
        <v>483499</v>
      </c>
      <c r="G4899" s="127"/>
      <c r="H4899" s="335" t="s">
        <v>10512</v>
      </c>
      <c r="I4899" s="128">
        <v>2784012.52</v>
      </c>
      <c r="J4899" s="128">
        <v>0</v>
      </c>
      <c r="K4899" s="129">
        <f t="shared" si="76"/>
        <v>2784012.52</v>
      </c>
      <c r="L4899" s="130" t="s">
        <v>1420</v>
      </c>
    </row>
    <row r="4900" spans="1:12" ht="33.75">
      <c r="A4900" s="334" t="s">
        <v>627</v>
      </c>
      <c r="B4900" s="125" t="str">
        <f>+VLOOKUP(A4900,'[1]LISTA FILTRADO'!$A$2:$B$620,2,FALSE)</f>
        <v>Dirección General De Crédito Público</v>
      </c>
      <c r="C4900" s="126">
        <v>42916</v>
      </c>
      <c r="D4900" s="126" t="s">
        <v>10513</v>
      </c>
      <c r="E4900" s="127" t="s">
        <v>20</v>
      </c>
      <c r="F4900" s="127">
        <v>483366</v>
      </c>
      <c r="G4900" s="127"/>
      <c r="H4900" s="335" t="s">
        <v>10514</v>
      </c>
      <c r="I4900" s="128">
        <v>538444.56000000006</v>
      </c>
      <c r="J4900" s="128">
        <v>0</v>
      </c>
      <c r="K4900" s="129">
        <f t="shared" si="76"/>
        <v>538444.56000000006</v>
      </c>
      <c r="L4900" s="130" t="s">
        <v>1420</v>
      </c>
    </row>
    <row r="4901" spans="1:12" ht="33.75">
      <c r="A4901" s="334" t="s">
        <v>627</v>
      </c>
      <c r="B4901" s="125" t="str">
        <f>+VLOOKUP(A4901,'[1]LISTA FILTRADO'!$A$2:$B$620,2,FALSE)</f>
        <v>Dirección General De Crédito Público</v>
      </c>
      <c r="C4901" s="126">
        <v>42906</v>
      </c>
      <c r="D4901" s="126" t="s">
        <v>10515</v>
      </c>
      <c r="E4901" s="127" t="s">
        <v>20</v>
      </c>
      <c r="F4901" s="127">
        <v>475924</v>
      </c>
      <c r="G4901" s="127"/>
      <c r="H4901" s="335" t="s">
        <v>10516</v>
      </c>
      <c r="I4901" s="128">
        <v>21081098.510000002</v>
      </c>
      <c r="J4901" s="128">
        <v>0</v>
      </c>
      <c r="K4901" s="129">
        <f t="shared" si="76"/>
        <v>21081098.510000002</v>
      </c>
      <c r="L4901" s="130" t="s">
        <v>1420</v>
      </c>
    </row>
    <row r="4902" spans="1:12" ht="33.75">
      <c r="A4902" s="334" t="s">
        <v>627</v>
      </c>
      <c r="B4902" s="125" t="str">
        <f>+VLOOKUP(A4902,'[1]LISTA FILTRADO'!$A$2:$B$620,2,FALSE)</f>
        <v>Dirección General De Crédito Público</v>
      </c>
      <c r="C4902" s="126">
        <v>42916</v>
      </c>
      <c r="D4902" s="126" t="s">
        <v>10517</v>
      </c>
      <c r="E4902" s="127" t="s">
        <v>6</v>
      </c>
      <c r="F4902" s="127">
        <v>483014</v>
      </c>
      <c r="G4902" s="127"/>
      <c r="H4902" s="335" t="s">
        <v>10518</v>
      </c>
      <c r="I4902" s="128">
        <v>0</v>
      </c>
      <c r="J4902" s="128">
        <v>31567.84</v>
      </c>
      <c r="K4902" s="129">
        <f t="shared" si="76"/>
        <v>31567.84</v>
      </c>
      <c r="L4902" s="130" t="s">
        <v>1420</v>
      </c>
    </row>
    <row r="4903" spans="1:12" ht="33.75">
      <c r="A4903" s="334" t="s">
        <v>627</v>
      </c>
      <c r="B4903" s="125" t="str">
        <f>+VLOOKUP(A4903,'[1]LISTA FILTRADO'!$A$2:$B$620,2,FALSE)</f>
        <v>Dirección General De Crédito Público</v>
      </c>
      <c r="C4903" s="126">
        <v>42916</v>
      </c>
      <c r="D4903" s="126" t="s">
        <v>10519</v>
      </c>
      <c r="E4903" s="127" t="s">
        <v>6</v>
      </c>
      <c r="F4903" s="127">
        <v>483019</v>
      </c>
      <c r="G4903" s="127"/>
      <c r="H4903" s="335" t="s">
        <v>10520</v>
      </c>
      <c r="I4903" s="128">
        <v>0</v>
      </c>
      <c r="J4903" s="128">
        <v>138517.29</v>
      </c>
      <c r="K4903" s="129">
        <f t="shared" si="76"/>
        <v>138517.29</v>
      </c>
      <c r="L4903" s="130" t="s">
        <v>1420</v>
      </c>
    </row>
    <row r="4904" spans="1:12" ht="33.75">
      <c r="A4904" s="334" t="s">
        <v>627</v>
      </c>
      <c r="B4904" s="125" t="str">
        <f>+VLOOKUP(A4904,'[1]LISTA FILTRADO'!$A$2:$B$620,2,FALSE)</f>
        <v>Dirección General De Crédito Público</v>
      </c>
      <c r="C4904" s="126">
        <v>42916</v>
      </c>
      <c r="D4904" s="126" t="s">
        <v>10521</v>
      </c>
      <c r="E4904" s="127" t="s">
        <v>6</v>
      </c>
      <c r="F4904" s="127">
        <v>483022</v>
      </c>
      <c r="G4904" s="127"/>
      <c r="H4904" s="335" t="s">
        <v>10522</v>
      </c>
      <c r="I4904" s="128">
        <v>0</v>
      </c>
      <c r="J4904" s="128">
        <v>173917.04</v>
      </c>
      <c r="K4904" s="129">
        <f t="shared" si="76"/>
        <v>173917.04</v>
      </c>
      <c r="L4904" s="130" t="s">
        <v>1420</v>
      </c>
    </row>
    <row r="4905" spans="1:12" ht="33.75">
      <c r="A4905" s="125" t="s">
        <v>627</v>
      </c>
      <c r="B4905" s="125" t="str">
        <f>+VLOOKUP(A4905,'[1]LISTA FILTRADO'!$A$2:$B$620,2,FALSE)</f>
        <v>Dirección General De Crédito Público</v>
      </c>
      <c r="C4905" s="126">
        <v>42902</v>
      </c>
      <c r="D4905" s="126" t="s">
        <v>10523</v>
      </c>
      <c r="E4905" s="127" t="s">
        <v>11</v>
      </c>
      <c r="F4905" s="127">
        <v>9455</v>
      </c>
      <c r="G4905" s="127"/>
      <c r="H4905" s="335" t="s">
        <v>10524</v>
      </c>
      <c r="I4905" s="128">
        <v>1434.35</v>
      </c>
      <c r="J4905" s="128">
        <v>0</v>
      </c>
      <c r="K4905" s="129">
        <f t="shared" si="76"/>
        <v>1434.35</v>
      </c>
      <c r="L4905" s="130" t="s">
        <v>1420</v>
      </c>
    </row>
    <row r="4906" spans="1:12" ht="33.75">
      <c r="A4906" s="334" t="s">
        <v>626</v>
      </c>
      <c r="B4906" s="125" t="str">
        <f>+VLOOKUP(A4906,'[1]LISTA FILTRADO'!$A$2:$B$620,2,FALSE)</f>
        <v>Dirección General De Programación Y Operaciones Del Tesoro</v>
      </c>
      <c r="C4906" s="126">
        <v>42916</v>
      </c>
      <c r="D4906" s="126" t="s">
        <v>10525</v>
      </c>
      <c r="E4906" s="127" t="s">
        <v>6</v>
      </c>
      <c r="F4906" s="127">
        <v>855922</v>
      </c>
      <c r="G4906" s="127"/>
      <c r="H4906" s="335" t="s">
        <v>10526</v>
      </c>
      <c r="I4906" s="128">
        <v>0</v>
      </c>
      <c r="J4906" s="128">
        <v>323.82</v>
      </c>
      <c r="K4906" s="129">
        <f t="shared" si="76"/>
        <v>323.82</v>
      </c>
      <c r="L4906" s="130" t="s">
        <v>1420</v>
      </c>
    </row>
    <row r="4907" spans="1:12" ht="33.75">
      <c r="A4907" s="125" t="s">
        <v>633</v>
      </c>
      <c r="B4907" s="125" t="str">
        <f>+VLOOKUP(A4907,'[1]LISTA FILTRADO'!$A$2:$B$620,2,FALSE)</f>
        <v>Acreedores</v>
      </c>
      <c r="C4907" s="126">
        <v>42900</v>
      </c>
      <c r="D4907" s="126" t="s">
        <v>10527</v>
      </c>
      <c r="E4907" s="127" t="s">
        <v>6</v>
      </c>
      <c r="F4907" s="127">
        <v>849827</v>
      </c>
      <c r="G4907" s="127"/>
      <c r="H4907" s="335" t="s">
        <v>10528</v>
      </c>
      <c r="I4907" s="128">
        <v>0</v>
      </c>
      <c r="J4907" s="128">
        <v>12948.69</v>
      </c>
      <c r="K4907" s="129">
        <f t="shared" si="76"/>
        <v>12948.69</v>
      </c>
      <c r="L4907" s="130" t="s">
        <v>1420</v>
      </c>
    </row>
    <row r="4908" spans="1:12" ht="33.75">
      <c r="A4908" s="334" t="s">
        <v>626</v>
      </c>
      <c r="B4908" s="125" t="str">
        <f>+VLOOKUP(A4908,'[1]LISTA FILTRADO'!$A$2:$B$620,2,FALSE)</f>
        <v>Dirección General De Programación Y Operaciones Del Tesoro</v>
      </c>
      <c r="C4908" s="126">
        <v>42899</v>
      </c>
      <c r="D4908" s="126" t="s">
        <v>10529</v>
      </c>
      <c r="E4908" s="127" t="s">
        <v>6</v>
      </c>
      <c r="F4908" s="127">
        <v>849181</v>
      </c>
      <c r="G4908" s="127"/>
      <c r="H4908" s="335" t="s">
        <v>8296</v>
      </c>
      <c r="I4908" s="128">
        <v>0</v>
      </c>
      <c r="J4908" s="128">
        <v>1978.69</v>
      </c>
      <c r="K4908" s="129">
        <f t="shared" si="76"/>
        <v>1978.69</v>
      </c>
      <c r="L4908" s="130" t="s">
        <v>1420</v>
      </c>
    </row>
    <row r="4909" spans="1:12" ht="33.75">
      <c r="A4909" s="334" t="s">
        <v>626</v>
      </c>
      <c r="B4909" s="125" t="str">
        <f>+VLOOKUP(A4909,'[1]LISTA FILTRADO'!$A$2:$B$620,2,FALSE)</f>
        <v>Dirección General De Programación Y Operaciones Del Tesoro</v>
      </c>
      <c r="C4909" s="126">
        <v>42914</v>
      </c>
      <c r="D4909" s="126" t="s">
        <v>10530</v>
      </c>
      <c r="E4909" s="127" t="s">
        <v>6</v>
      </c>
      <c r="F4909" s="127">
        <v>854852</v>
      </c>
      <c r="G4909" s="127"/>
      <c r="H4909" s="335" t="s">
        <v>8296</v>
      </c>
      <c r="I4909" s="128">
        <v>0</v>
      </c>
      <c r="J4909" s="128">
        <v>2398.65</v>
      </c>
      <c r="K4909" s="129">
        <f t="shared" si="76"/>
        <v>2398.65</v>
      </c>
      <c r="L4909" s="130" t="s">
        <v>1420</v>
      </c>
    </row>
    <row r="4910" spans="1:12" ht="33.75">
      <c r="A4910" s="334" t="s">
        <v>626</v>
      </c>
      <c r="B4910" s="125" t="str">
        <f>+VLOOKUP(A4910,'[1]LISTA FILTRADO'!$A$2:$B$620,2,FALSE)</f>
        <v>Dirección General De Programación Y Operaciones Del Tesoro</v>
      </c>
      <c r="C4910" s="126">
        <v>42900</v>
      </c>
      <c r="D4910" s="126" t="s">
        <v>10531</v>
      </c>
      <c r="E4910" s="127" t="s">
        <v>6</v>
      </c>
      <c r="F4910" s="127">
        <v>849821</v>
      </c>
      <c r="G4910" s="127"/>
      <c r="H4910" s="335" t="s">
        <v>5750</v>
      </c>
      <c r="I4910" s="128">
        <v>0</v>
      </c>
      <c r="J4910" s="128">
        <v>988.47</v>
      </c>
      <c r="K4910" s="129">
        <f t="shared" si="76"/>
        <v>988.47</v>
      </c>
      <c r="L4910" s="130" t="s">
        <v>1420</v>
      </c>
    </row>
    <row r="4911" spans="1:12" ht="33.75">
      <c r="A4911" s="334" t="s">
        <v>626</v>
      </c>
      <c r="B4911" s="125" t="str">
        <f>+VLOOKUP(A4911,'[1]LISTA FILTRADO'!$A$2:$B$620,2,FALSE)</f>
        <v>Dirección General De Programación Y Operaciones Del Tesoro</v>
      </c>
      <c r="C4911" s="126">
        <v>42909</v>
      </c>
      <c r="D4911" s="126" t="s">
        <v>10532</v>
      </c>
      <c r="E4911" s="127" t="s">
        <v>6</v>
      </c>
      <c r="F4911" s="127">
        <v>852923</v>
      </c>
      <c r="G4911" s="127"/>
      <c r="H4911" s="335" t="s">
        <v>10533</v>
      </c>
      <c r="I4911" s="128">
        <v>0</v>
      </c>
      <c r="J4911" s="128">
        <v>230913.58</v>
      </c>
      <c r="K4911" s="129">
        <f t="shared" si="76"/>
        <v>230913.58</v>
      </c>
      <c r="L4911" s="130" t="s">
        <v>1420</v>
      </c>
    </row>
    <row r="4912" spans="1:12" ht="33.75">
      <c r="A4912" s="334" t="s">
        <v>627</v>
      </c>
      <c r="B4912" s="125" t="str">
        <f>+VLOOKUP(A4912,'[1]LISTA FILTRADO'!$A$2:$B$620,2,FALSE)</f>
        <v>Dirección General De Crédito Público</v>
      </c>
      <c r="C4912" s="126">
        <v>42916</v>
      </c>
      <c r="D4912" s="126" t="s">
        <v>10534</v>
      </c>
      <c r="E4912" s="127" t="s">
        <v>6</v>
      </c>
      <c r="F4912" s="127">
        <v>855879</v>
      </c>
      <c r="G4912" s="127"/>
      <c r="H4912" s="335" t="s">
        <v>10535</v>
      </c>
      <c r="I4912" s="128">
        <v>0</v>
      </c>
      <c r="J4912" s="128">
        <v>26000</v>
      </c>
      <c r="K4912" s="129">
        <f t="shared" si="76"/>
        <v>26000</v>
      </c>
      <c r="L4912" s="130" t="s">
        <v>1420</v>
      </c>
    </row>
    <row r="4913" spans="1:12" ht="33.75">
      <c r="A4913" s="334" t="s">
        <v>627</v>
      </c>
      <c r="B4913" s="125" t="str">
        <f>+VLOOKUP(A4913,'[1]LISTA FILTRADO'!$A$2:$B$620,2,FALSE)</f>
        <v>Dirección General De Crédito Público</v>
      </c>
      <c r="C4913" s="126">
        <v>42913</v>
      </c>
      <c r="D4913" s="126" t="s">
        <v>10536</v>
      </c>
      <c r="E4913" s="127" t="s">
        <v>6</v>
      </c>
      <c r="F4913" s="127">
        <v>854194</v>
      </c>
      <c r="G4913" s="127"/>
      <c r="H4913" s="335" t="s">
        <v>10537</v>
      </c>
      <c r="I4913" s="128">
        <v>0</v>
      </c>
      <c r="J4913" s="128">
        <v>115000</v>
      </c>
      <c r="K4913" s="129">
        <f t="shared" si="76"/>
        <v>115000</v>
      </c>
      <c r="L4913" s="130" t="s">
        <v>1420</v>
      </c>
    </row>
    <row r="4914" spans="1:12" ht="33.75">
      <c r="A4914" s="334" t="s">
        <v>627</v>
      </c>
      <c r="B4914" s="125" t="str">
        <f>+VLOOKUP(A4914,'[1]LISTA FILTRADO'!$A$2:$B$620,2,FALSE)</f>
        <v>Dirección General De Crédito Público</v>
      </c>
      <c r="C4914" s="126">
        <v>42909</v>
      </c>
      <c r="D4914" s="126" t="s">
        <v>10538</v>
      </c>
      <c r="E4914" s="127" t="s">
        <v>6</v>
      </c>
      <c r="F4914" s="127">
        <v>852817</v>
      </c>
      <c r="G4914" s="127"/>
      <c r="H4914" s="335" t="s">
        <v>10539</v>
      </c>
      <c r="I4914" s="128">
        <v>0</v>
      </c>
      <c r="J4914" s="128">
        <v>150000</v>
      </c>
      <c r="K4914" s="129">
        <f t="shared" si="76"/>
        <v>150000</v>
      </c>
      <c r="L4914" s="130" t="s">
        <v>1420</v>
      </c>
    </row>
    <row r="4915" spans="1:12" ht="33.75">
      <c r="A4915" s="334" t="s">
        <v>627</v>
      </c>
      <c r="B4915" s="125" t="str">
        <f>+VLOOKUP(A4915,'[1]LISTA FILTRADO'!$A$2:$B$620,2,FALSE)</f>
        <v>Dirección General De Crédito Público</v>
      </c>
      <c r="C4915" s="126">
        <v>42908</v>
      </c>
      <c r="D4915" s="126" t="s">
        <v>10540</v>
      </c>
      <c r="E4915" s="127" t="s">
        <v>6</v>
      </c>
      <c r="F4915" s="127">
        <v>852287</v>
      </c>
      <c r="G4915" s="127"/>
      <c r="H4915" s="335" t="s">
        <v>10541</v>
      </c>
      <c r="I4915" s="128">
        <v>0</v>
      </c>
      <c r="J4915" s="128">
        <v>245000</v>
      </c>
      <c r="K4915" s="129">
        <f t="shared" si="76"/>
        <v>245000</v>
      </c>
      <c r="L4915" s="130" t="s">
        <v>1420</v>
      </c>
    </row>
    <row r="4916" spans="1:12" ht="33.75">
      <c r="A4916" s="334" t="s">
        <v>627</v>
      </c>
      <c r="B4916" s="125" t="str">
        <f>+VLOOKUP(A4916,'[1]LISTA FILTRADO'!$A$2:$B$620,2,FALSE)</f>
        <v>Dirección General De Crédito Público</v>
      </c>
      <c r="C4916" s="126">
        <v>42905</v>
      </c>
      <c r="D4916" s="126" t="s">
        <v>10542</v>
      </c>
      <c r="E4916" s="127" t="s">
        <v>6</v>
      </c>
      <c r="F4916" s="127">
        <v>851031</v>
      </c>
      <c r="G4916" s="127"/>
      <c r="H4916" s="335" t="s">
        <v>10543</v>
      </c>
      <c r="I4916" s="128">
        <v>0</v>
      </c>
      <c r="J4916" s="128">
        <v>348000</v>
      </c>
      <c r="K4916" s="129">
        <f t="shared" si="76"/>
        <v>348000</v>
      </c>
      <c r="L4916" s="130" t="s">
        <v>1420</v>
      </c>
    </row>
    <row r="4917" spans="1:12" ht="33.75">
      <c r="A4917" s="334" t="s">
        <v>627</v>
      </c>
      <c r="B4917" s="125" t="str">
        <f>+VLOOKUP(A4917,'[1]LISTA FILTRADO'!$A$2:$B$620,2,FALSE)</f>
        <v>Dirección General De Crédito Público</v>
      </c>
      <c r="C4917" s="126">
        <v>42902</v>
      </c>
      <c r="D4917" s="126" t="s">
        <v>10544</v>
      </c>
      <c r="E4917" s="127" t="s">
        <v>6</v>
      </c>
      <c r="F4917" s="127">
        <v>850449</v>
      </c>
      <c r="G4917" s="127"/>
      <c r="H4917" s="335" t="s">
        <v>10545</v>
      </c>
      <c r="I4917" s="128">
        <v>0</v>
      </c>
      <c r="J4917" s="128">
        <v>86000</v>
      </c>
      <c r="K4917" s="129">
        <f t="shared" si="76"/>
        <v>86000</v>
      </c>
      <c r="L4917" s="130" t="s">
        <v>1420</v>
      </c>
    </row>
    <row r="4918" spans="1:12" ht="33.75">
      <c r="A4918" s="334" t="s">
        <v>627</v>
      </c>
      <c r="B4918" s="125" t="str">
        <f>+VLOOKUP(A4918,'[1]LISTA FILTRADO'!$A$2:$B$620,2,FALSE)</f>
        <v>Dirección General De Crédito Público</v>
      </c>
      <c r="C4918" s="126">
        <v>42900</v>
      </c>
      <c r="D4918" s="126" t="s">
        <v>10546</v>
      </c>
      <c r="E4918" s="127" t="s">
        <v>6</v>
      </c>
      <c r="F4918" s="127">
        <v>849693</v>
      </c>
      <c r="G4918" s="127"/>
      <c r="H4918" s="335" t="s">
        <v>10547</v>
      </c>
      <c r="I4918" s="128">
        <v>0</v>
      </c>
      <c r="J4918" s="128">
        <v>30000</v>
      </c>
      <c r="K4918" s="129">
        <f t="shared" si="76"/>
        <v>30000</v>
      </c>
      <c r="L4918" s="130" t="s">
        <v>1420</v>
      </c>
    </row>
    <row r="4919" spans="1:12" ht="33.75">
      <c r="A4919" s="334" t="s">
        <v>627</v>
      </c>
      <c r="B4919" s="125" t="str">
        <f>+VLOOKUP(A4919,'[1]LISTA FILTRADO'!$A$2:$B$620,2,FALSE)</f>
        <v>Dirección General De Crédito Público</v>
      </c>
      <c r="C4919" s="126">
        <v>42898</v>
      </c>
      <c r="D4919" s="126" t="s">
        <v>10548</v>
      </c>
      <c r="E4919" s="127" t="s">
        <v>6</v>
      </c>
      <c r="F4919" s="127">
        <v>848617</v>
      </c>
      <c r="G4919" s="127"/>
      <c r="H4919" s="335" t="s">
        <v>10549</v>
      </c>
      <c r="I4919" s="128">
        <v>0</v>
      </c>
      <c r="J4919" s="128">
        <v>6000</v>
      </c>
      <c r="K4919" s="129">
        <f t="shared" si="76"/>
        <v>6000</v>
      </c>
      <c r="L4919" s="130" t="s">
        <v>1420</v>
      </c>
    </row>
    <row r="4920" spans="1:12" ht="33.75">
      <c r="A4920" s="334" t="s">
        <v>627</v>
      </c>
      <c r="B4920" s="125" t="str">
        <f>+VLOOKUP(A4920,'[1]LISTA FILTRADO'!$A$2:$B$620,2,FALSE)</f>
        <v>Dirección General De Crédito Público</v>
      </c>
      <c r="C4920" s="126">
        <v>42893</v>
      </c>
      <c r="D4920" s="126" t="s">
        <v>10550</v>
      </c>
      <c r="E4920" s="127" t="s">
        <v>6</v>
      </c>
      <c r="F4920" s="127">
        <v>846583</v>
      </c>
      <c r="G4920" s="127"/>
      <c r="H4920" s="335" t="s">
        <v>10551</v>
      </c>
      <c r="I4920" s="128">
        <v>0</v>
      </c>
      <c r="J4920" s="128">
        <v>145000</v>
      </c>
      <c r="K4920" s="129">
        <f t="shared" si="76"/>
        <v>145000</v>
      </c>
      <c r="L4920" s="130" t="s">
        <v>1420</v>
      </c>
    </row>
    <row r="4921" spans="1:12" ht="33.75">
      <c r="A4921" s="334" t="s">
        <v>627</v>
      </c>
      <c r="B4921" s="125" t="str">
        <f>+VLOOKUP(A4921,'[1]LISTA FILTRADO'!$A$2:$B$620,2,FALSE)</f>
        <v>Dirección General De Crédito Público</v>
      </c>
      <c r="C4921" s="126">
        <v>42891</v>
      </c>
      <c r="D4921" s="126" t="s">
        <v>10552</v>
      </c>
      <c r="E4921" s="127" t="s">
        <v>6</v>
      </c>
      <c r="F4921" s="127">
        <v>845573</v>
      </c>
      <c r="G4921" s="127"/>
      <c r="H4921" s="335" t="s">
        <v>10553</v>
      </c>
      <c r="I4921" s="128">
        <v>0</v>
      </c>
      <c r="J4921" s="128">
        <v>120000</v>
      </c>
      <c r="K4921" s="129">
        <f t="shared" si="76"/>
        <v>120000</v>
      </c>
      <c r="L4921" s="130" t="s">
        <v>1420</v>
      </c>
    </row>
    <row r="4922" spans="1:12" ht="33.75">
      <c r="A4922" s="334" t="s">
        <v>627</v>
      </c>
      <c r="B4922" s="125" t="str">
        <f>+VLOOKUP(A4922,'[1]LISTA FILTRADO'!$A$2:$B$620,2,FALSE)</f>
        <v>Dirección General De Crédito Público</v>
      </c>
      <c r="C4922" s="126">
        <v>42888</v>
      </c>
      <c r="D4922" s="126" t="s">
        <v>10554</v>
      </c>
      <c r="E4922" s="127" t="s">
        <v>6</v>
      </c>
      <c r="F4922" s="127">
        <v>844950</v>
      </c>
      <c r="G4922" s="127"/>
      <c r="H4922" s="335" t="s">
        <v>10555</v>
      </c>
      <c r="I4922" s="128">
        <v>0</v>
      </c>
      <c r="J4922" s="128">
        <v>34000</v>
      </c>
      <c r="K4922" s="129">
        <f t="shared" si="76"/>
        <v>34000</v>
      </c>
      <c r="L4922" s="130" t="s">
        <v>1420</v>
      </c>
    </row>
    <row r="4923" spans="1:12" ht="33.75">
      <c r="A4923" s="334">
        <v>291</v>
      </c>
      <c r="B4923" s="125" t="str">
        <f>+VLOOKUP(A4923,'[1]LISTA FILTRADO'!$A$2:$B$620,2,FALSE)</f>
        <v>Administradora Boliviana De Carreteras</v>
      </c>
      <c r="C4923" s="126">
        <v>42902</v>
      </c>
      <c r="D4923" s="126" t="s">
        <v>10556</v>
      </c>
      <c r="E4923" s="127" t="s">
        <v>6</v>
      </c>
      <c r="F4923" s="127">
        <v>849861</v>
      </c>
      <c r="G4923" s="127"/>
      <c r="H4923" s="335" t="s">
        <v>10557</v>
      </c>
      <c r="I4923" s="128">
        <v>0</v>
      </c>
      <c r="J4923" s="128">
        <v>463052.28</v>
      </c>
      <c r="K4923" s="129">
        <f t="shared" si="76"/>
        <v>463052.28</v>
      </c>
      <c r="L4923" s="130" t="s">
        <v>1420</v>
      </c>
    </row>
    <row r="4924" spans="1:12" ht="22.5">
      <c r="A4924" s="334">
        <v>291</v>
      </c>
      <c r="B4924" s="125" t="str">
        <f>+VLOOKUP(A4924,'[1]LISTA FILTRADO'!$A$2:$B$620,2,FALSE)</f>
        <v>Administradora Boliviana De Carreteras</v>
      </c>
      <c r="C4924" s="126">
        <v>42905</v>
      </c>
      <c r="D4924" s="126" t="s">
        <v>10558</v>
      </c>
      <c r="E4924" s="127" t="s">
        <v>6</v>
      </c>
      <c r="F4924" s="127">
        <v>850999</v>
      </c>
      <c r="G4924" s="127"/>
      <c r="H4924" s="335" t="s">
        <v>10559</v>
      </c>
      <c r="I4924" s="128">
        <v>0</v>
      </c>
      <c r="J4924" s="128">
        <v>35980</v>
      </c>
      <c r="K4924" s="129">
        <f t="shared" si="76"/>
        <v>35980</v>
      </c>
      <c r="L4924" s="130" t="s">
        <v>1420</v>
      </c>
    </row>
    <row r="4925" spans="1:12" ht="22.5">
      <c r="A4925" s="334">
        <v>291</v>
      </c>
      <c r="B4925" s="125" t="str">
        <f>+VLOOKUP(A4925,'[1]LISTA FILTRADO'!$A$2:$B$620,2,FALSE)</f>
        <v>Administradora Boliviana De Carreteras</v>
      </c>
      <c r="C4925" s="126">
        <v>42905</v>
      </c>
      <c r="D4925" s="126" t="s">
        <v>10560</v>
      </c>
      <c r="E4925" s="127" t="s">
        <v>6</v>
      </c>
      <c r="F4925" s="127">
        <v>851000</v>
      </c>
      <c r="G4925" s="127"/>
      <c r="H4925" s="335" t="s">
        <v>10559</v>
      </c>
      <c r="I4925" s="128">
        <v>0</v>
      </c>
      <c r="J4925" s="128">
        <v>70000</v>
      </c>
      <c r="K4925" s="129">
        <f t="shared" si="76"/>
        <v>70000</v>
      </c>
      <c r="L4925" s="130" t="s">
        <v>1420</v>
      </c>
    </row>
    <row r="4926" spans="1:12" ht="22.5">
      <c r="A4926" s="334">
        <v>291</v>
      </c>
      <c r="B4926" s="125" t="str">
        <f>+VLOOKUP(A4926,'[1]LISTA FILTRADO'!$A$2:$B$620,2,FALSE)</f>
        <v>Administradora Boliviana De Carreteras</v>
      </c>
      <c r="C4926" s="126">
        <v>42905</v>
      </c>
      <c r="D4926" s="126" t="s">
        <v>10561</v>
      </c>
      <c r="E4926" s="127" t="s">
        <v>6</v>
      </c>
      <c r="F4926" s="127">
        <v>851002</v>
      </c>
      <c r="G4926" s="127"/>
      <c r="H4926" s="335" t="s">
        <v>10559</v>
      </c>
      <c r="I4926" s="128">
        <v>0</v>
      </c>
      <c r="J4926" s="128">
        <v>69000</v>
      </c>
      <c r="K4926" s="129">
        <f t="shared" si="76"/>
        <v>69000</v>
      </c>
      <c r="L4926" s="130" t="s">
        <v>1420</v>
      </c>
    </row>
    <row r="4927" spans="1:12" ht="33.75">
      <c r="A4927" s="125">
        <v>152</v>
      </c>
      <c r="B4927" s="125" t="str">
        <f>+VLOOKUP(A4927,'[1]LISTA FILTRADO'!$A$2:$B$620,2,FALSE)</f>
        <v>Servicio Plurinacional De Defensa Pública</v>
      </c>
      <c r="C4927" s="126">
        <v>42908</v>
      </c>
      <c r="D4927" s="126" t="s">
        <v>10562</v>
      </c>
      <c r="E4927" s="127" t="s">
        <v>6</v>
      </c>
      <c r="F4927" s="127">
        <v>851985</v>
      </c>
      <c r="G4927" s="127"/>
      <c r="H4927" s="335" t="s">
        <v>10563</v>
      </c>
      <c r="I4927" s="128">
        <v>0</v>
      </c>
      <c r="J4927" s="128">
        <v>924523.65</v>
      </c>
      <c r="K4927" s="129">
        <f t="shared" si="76"/>
        <v>924523.65</v>
      </c>
      <c r="L4927" s="130" t="s">
        <v>1420</v>
      </c>
    </row>
    <row r="4928" spans="1:12" ht="33.75">
      <c r="A4928" s="334" t="s">
        <v>626</v>
      </c>
      <c r="B4928" s="125" t="str">
        <f>+VLOOKUP(A4928,'[1]LISTA FILTRADO'!$A$2:$B$620,2,FALSE)</f>
        <v>Dirección General De Programación Y Operaciones Del Tesoro</v>
      </c>
      <c r="C4928" s="126">
        <v>42899</v>
      </c>
      <c r="D4928" s="126" t="s">
        <v>10564</v>
      </c>
      <c r="E4928" s="127" t="s">
        <v>6</v>
      </c>
      <c r="F4928" s="127">
        <v>849192</v>
      </c>
      <c r="G4928" s="127"/>
      <c r="H4928" s="335" t="s">
        <v>10565</v>
      </c>
      <c r="I4928" s="128">
        <v>0</v>
      </c>
      <c r="J4928" s="128">
        <v>603.17999999999995</v>
      </c>
      <c r="K4928" s="129">
        <f t="shared" si="76"/>
        <v>603.17999999999995</v>
      </c>
      <c r="L4928" s="130" t="s">
        <v>1420</v>
      </c>
    </row>
    <row r="4929" spans="1:12" ht="33.75">
      <c r="A4929" s="334" t="s">
        <v>626</v>
      </c>
      <c r="B4929" s="125" t="str">
        <f>+VLOOKUP(A4929,'[1]LISTA FILTRADO'!$A$2:$B$620,2,FALSE)</f>
        <v>Dirección General De Programación Y Operaciones Del Tesoro</v>
      </c>
      <c r="C4929" s="126">
        <v>42899</v>
      </c>
      <c r="D4929" s="126" t="s">
        <v>10566</v>
      </c>
      <c r="E4929" s="127" t="s">
        <v>6</v>
      </c>
      <c r="F4929" s="127">
        <v>849199</v>
      </c>
      <c r="G4929" s="127"/>
      <c r="H4929" s="335" t="s">
        <v>10567</v>
      </c>
      <c r="I4929" s="128">
        <v>0</v>
      </c>
      <c r="J4929" s="128">
        <v>10051.08</v>
      </c>
      <c r="K4929" s="129">
        <f t="shared" si="76"/>
        <v>10051.08</v>
      </c>
      <c r="L4929" s="130" t="s">
        <v>1420</v>
      </c>
    </row>
    <row r="4930" spans="1:12" ht="33.75">
      <c r="A4930" s="334" t="s">
        <v>626</v>
      </c>
      <c r="B4930" s="125" t="str">
        <f>+VLOOKUP(A4930,'[1]LISTA FILTRADO'!$A$2:$B$620,2,FALSE)</f>
        <v>Dirección General De Programación Y Operaciones Del Tesoro</v>
      </c>
      <c r="C4930" s="126">
        <v>42899</v>
      </c>
      <c r="D4930" s="126" t="s">
        <v>10568</v>
      </c>
      <c r="E4930" s="127" t="s">
        <v>6</v>
      </c>
      <c r="F4930" s="127">
        <v>849183</v>
      </c>
      <c r="G4930" s="127"/>
      <c r="H4930" s="335" t="s">
        <v>10569</v>
      </c>
      <c r="I4930" s="128">
        <v>0</v>
      </c>
      <c r="J4930" s="128">
        <v>799</v>
      </c>
      <c r="K4930" s="129">
        <f t="shared" si="76"/>
        <v>799</v>
      </c>
      <c r="L4930" s="130" t="s">
        <v>1420</v>
      </c>
    </row>
    <row r="4931" spans="1:12" ht="33.75">
      <c r="A4931" s="334">
        <v>25</v>
      </c>
      <c r="B4931" s="125" t="str">
        <f>+VLOOKUP(A4931,'[1]LISTA FILTRADO'!$A$2:$B$620,2,FALSE)</f>
        <v>Ministerio De La Presidencia</v>
      </c>
      <c r="C4931" s="126">
        <v>42908</v>
      </c>
      <c r="D4931" s="126" t="s">
        <v>10570</v>
      </c>
      <c r="E4931" s="127" t="s">
        <v>6</v>
      </c>
      <c r="F4931" s="127">
        <v>852254</v>
      </c>
      <c r="G4931" s="127"/>
      <c r="H4931" s="335" t="s">
        <v>10571</v>
      </c>
      <c r="I4931" s="128">
        <v>0</v>
      </c>
      <c r="J4931" s="128">
        <v>2847754</v>
      </c>
      <c r="K4931" s="129">
        <f t="shared" si="76"/>
        <v>2847754</v>
      </c>
      <c r="L4931" s="130" t="s">
        <v>1420</v>
      </c>
    </row>
    <row r="4932" spans="1:12" ht="33.75">
      <c r="A4932" s="334" t="s">
        <v>627</v>
      </c>
      <c r="B4932" s="125" t="str">
        <f>+VLOOKUP(A4932,'[1]LISTA FILTRADO'!$A$2:$B$620,2,FALSE)</f>
        <v>Dirección General De Crédito Público</v>
      </c>
      <c r="C4932" s="126">
        <v>42916</v>
      </c>
      <c r="D4932" s="126" t="s">
        <v>10572</v>
      </c>
      <c r="E4932" s="127" t="s">
        <v>6</v>
      </c>
      <c r="F4932" s="127">
        <v>483512</v>
      </c>
      <c r="G4932" s="127"/>
      <c r="H4932" s="335" t="s">
        <v>10573</v>
      </c>
      <c r="I4932" s="128">
        <v>0</v>
      </c>
      <c r="J4932" s="128">
        <v>500724.53</v>
      </c>
      <c r="K4932" s="129">
        <f t="shared" si="76"/>
        <v>500724.53</v>
      </c>
      <c r="L4932" s="130" t="s">
        <v>1420</v>
      </c>
    </row>
    <row r="4933" spans="1:12" ht="33.75">
      <c r="A4933" s="334" t="s">
        <v>627</v>
      </c>
      <c r="B4933" s="125" t="str">
        <f>+VLOOKUP(A4933,'[1]LISTA FILTRADO'!$A$2:$B$620,2,FALSE)</f>
        <v>Dirección General De Crédito Público</v>
      </c>
      <c r="C4933" s="126">
        <v>42916</v>
      </c>
      <c r="D4933" s="126" t="s">
        <v>10574</v>
      </c>
      <c r="E4933" s="127" t="s">
        <v>6</v>
      </c>
      <c r="F4933" s="127">
        <v>483652</v>
      </c>
      <c r="G4933" s="127"/>
      <c r="H4933" s="335" t="s">
        <v>10575</v>
      </c>
      <c r="I4933" s="128">
        <v>0</v>
      </c>
      <c r="J4933" s="128">
        <v>362758.38</v>
      </c>
      <c r="K4933" s="129">
        <f t="shared" si="76"/>
        <v>362758.38</v>
      </c>
      <c r="L4933" s="130" t="s">
        <v>1420</v>
      </c>
    </row>
    <row r="4934" spans="1:12" ht="33.75">
      <c r="A4934" s="334" t="s">
        <v>627</v>
      </c>
      <c r="B4934" s="125" t="str">
        <f>+VLOOKUP(A4934,'[1]LISTA FILTRADO'!$A$2:$B$620,2,FALSE)</f>
        <v>Dirección General De Crédito Público</v>
      </c>
      <c r="C4934" s="126">
        <v>42916</v>
      </c>
      <c r="D4934" s="126" t="s">
        <v>10576</v>
      </c>
      <c r="E4934" s="127" t="s">
        <v>6</v>
      </c>
      <c r="F4934" s="127">
        <v>483506</v>
      </c>
      <c r="G4934" s="127"/>
      <c r="H4934" s="335" t="s">
        <v>10577</v>
      </c>
      <c r="I4934" s="128">
        <v>0</v>
      </c>
      <c r="J4934" s="128">
        <v>1203247.33</v>
      </c>
      <c r="K4934" s="129">
        <f t="shared" si="76"/>
        <v>1203247.33</v>
      </c>
      <c r="L4934" s="130" t="s">
        <v>1420</v>
      </c>
    </row>
    <row r="4935" spans="1:12" ht="33.75">
      <c r="A4935" s="334" t="s">
        <v>627</v>
      </c>
      <c r="B4935" s="125" t="str">
        <f>+VLOOKUP(A4935,'[1]LISTA FILTRADO'!$A$2:$B$620,2,FALSE)</f>
        <v>Dirección General De Crédito Público</v>
      </c>
      <c r="C4935" s="126">
        <v>42916</v>
      </c>
      <c r="D4935" s="126" t="s">
        <v>10578</v>
      </c>
      <c r="E4935" s="127" t="s">
        <v>6</v>
      </c>
      <c r="F4935" s="127">
        <v>483360</v>
      </c>
      <c r="G4935" s="127"/>
      <c r="H4935" s="335" t="s">
        <v>10579</v>
      </c>
      <c r="I4935" s="128">
        <v>0</v>
      </c>
      <c r="J4935" s="128">
        <v>432075.61</v>
      </c>
      <c r="K4935" s="129">
        <f t="shared" si="76"/>
        <v>432075.61</v>
      </c>
      <c r="L4935" s="130" t="s">
        <v>1420</v>
      </c>
    </row>
    <row r="4936" spans="1:12" ht="33.75">
      <c r="A4936" s="334" t="s">
        <v>627</v>
      </c>
      <c r="B4936" s="125" t="str">
        <f>+VLOOKUP(A4936,'[1]LISTA FILTRADO'!$A$2:$B$620,2,FALSE)</f>
        <v>Dirección General De Crédito Público</v>
      </c>
      <c r="C4936" s="126">
        <v>42916</v>
      </c>
      <c r="D4936" s="126" t="s">
        <v>10580</v>
      </c>
      <c r="E4936" s="127" t="s">
        <v>6</v>
      </c>
      <c r="F4936" s="127">
        <v>483352</v>
      </c>
      <c r="G4936" s="127"/>
      <c r="H4936" s="335" t="s">
        <v>10581</v>
      </c>
      <c r="I4936" s="128">
        <v>0</v>
      </c>
      <c r="J4936" s="128">
        <v>373385.2</v>
      </c>
      <c r="K4936" s="129">
        <f t="shared" si="76"/>
        <v>373385.2</v>
      </c>
      <c r="L4936" s="130" t="s">
        <v>1420</v>
      </c>
    </row>
    <row r="4937" spans="1:12" ht="33.75">
      <c r="A4937" s="334" t="s">
        <v>627</v>
      </c>
      <c r="B4937" s="125" t="str">
        <f>+VLOOKUP(A4937,'[1]LISTA FILTRADO'!$A$2:$B$620,2,FALSE)</f>
        <v>Dirección General De Crédito Público</v>
      </c>
      <c r="C4937" s="126">
        <v>42916</v>
      </c>
      <c r="D4937" s="126" t="s">
        <v>10582</v>
      </c>
      <c r="E4937" s="127" t="s">
        <v>6</v>
      </c>
      <c r="F4937" s="127">
        <v>483355</v>
      </c>
      <c r="G4937" s="127"/>
      <c r="H4937" s="335" t="s">
        <v>10583</v>
      </c>
      <c r="I4937" s="128">
        <v>0</v>
      </c>
      <c r="J4937" s="128">
        <v>630218.88</v>
      </c>
      <c r="K4937" s="129">
        <f t="shared" ref="K4937:K5000" si="77">+I4937+J4937</f>
        <v>630218.88</v>
      </c>
      <c r="L4937" s="130" t="s">
        <v>1420</v>
      </c>
    </row>
    <row r="4938" spans="1:12" ht="33.75">
      <c r="A4938" s="334" t="s">
        <v>627</v>
      </c>
      <c r="B4938" s="125" t="str">
        <f>+VLOOKUP(A4938,'[1]LISTA FILTRADO'!$A$2:$B$620,2,FALSE)</f>
        <v>Dirección General De Crédito Público</v>
      </c>
      <c r="C4938" s="126">
        <v>42916</v>
      </c>
      <c r="D4938" s="126" t="s">
        <v>10584</v>
      </c>
      <c r="E4938" s="127" t="s">
        <v>6</v>
      </c>
      <c r="F4938" s="127">
        <v>483509</v>
      </c>
      <c r="G4938" s="127"/>
      <c r="H4938" s="335" t="s">
        <v>10585</v>
      </c>
      <c r="I4938" s="128">
        <v>0</v>
      </c>
      <c r="J4938" s="128">
        <v>192940.54</v>
      </c>
      <c r="K4938" s="129">
        <f t="shared" si="77"/>
        <v>192940.54</v>
      </c>
      <c r="L4938" s="130" t="s">
        <v>1420</v>
      </c>
    </row>
    <row r="4939" spans="1:12" ht="33.75">
      <c r="A4939" s="334" t="s">
        <v>627</v>
      </c>
      <c r="B4939" s="125" t="str">
        <f>+VLOOKUP(A4939,'[1]LISTA FILTRADO'!$A$2:$B$620,2,FALSE)</f>
        <v>Dirección General De Crédito Público</v>
      </c>
      <c r="C4939" s="126">
        <v>42916</v>
      </c>
      <c r="D4939" s="126" t="s">
        <v>10586</v>
      </c>
      <c r="E4939" s="127" t="s">
        <v>6</v>
      </c>
      <c r="F4939" s="127">
        <v>483348</v>
      </c>
      <c r="G4939" s="127"/>
      <c r="H4939" s="335" t="s">
        <v>10587</v>
      </c>
      <c r="I4939" s="128">
        <v>0</v>
      </c>
      <c r="J4939" s="128">
        <v>1079702.51</v>
      </c>
      <c r="K4939" s="129">
        <f t="shared" si="77"/>
        <v>1079702.51</v>
      </c>
      <c r="L4939" s="130" t="s">
        <v>1420</v>
      </c>
    </row>
    <row r="4940" spans="1:12" ht="33.75">
      <c r="A4940" s="125">
        <v>513</v>
      </c>
      <c r="B4940" s="125" t="str">
        <f>+VLOOKUP(A4940,'[1]LISTA FILTRADO'!$A$2:$B$620,2,FALSE)</f>
        <v>Yacimientos Petrolíferos Fiscales Bolivianos</v>
      </c>
      <c r="C4940" s="126">
        <v>42908</v>
      </c>
      <c r="D4940" s="126" t="s">
        <v>10588</v>
      </c>
      <c r="E4940" s="127" t="s">
        <v>1469</v>
      </c>
      <c r="F4940" s="127">
        <v>13888226</v>
      </c>
      <c r="G4940" s="127"/>
      <c r="H4940" s="335" t="s">
        <v>10589</v>
      </c>
      <c r="I4940" s="128">
        <v>2853.46</v>
      </c>
      <c r="J4940" s="128">
        <v>0</v>
      </c>
      <c r="K4940" s="129">
        <f t="shared" si="77"/>
        <v>2853.46</v>
      </c>
      <c r="L4940" s="130" t="s">
        <v>1420</v>
      </c>
    </row>
    <row r="4941" spans="1:12" ht="33.75">
      <c r="A4941" s="125">
        <v>513</v>
      </c>
      <c r="B4941" s="125" t="str">
        <f>+VLOOKUP(A4941,'[1]LISTA FILTRADO'!$A$2:$B$620,2,FALSE)</f>
        <v>Yacimientos Petrolíferos Fiscales Bolivianos</v>
      </c>
      <c r="C4941" s="126">
        <v>42908</v>
      </c>
      <c r="D4941" s="126" t="s">
        <v>10590</v>
      </c>
      <c r="E4941" s="127" t="s">
        <v>1469</v>
      </c>
      <c r="F4941" s="127">
        <v>13888308</v>
      </c>
      <c r="G4941" s="127"/>
      <c r="H4941" s="335" t="s">
        <v>10591</v>
      </c>
      <c r="I4941" s="128">
        <v>5854.56</v>
      </c>
      <c r="J4941" s="128">
        <v>0</v>
      </c>
      <c r="K4941" s="129">
        <f t="shared" si="77"/>
        <v>5854.56</v>
      </c>
      <c r="L4941" s="130" t="s">
        <v>1420</v>
      </c>
    </row>
    <row r="4942" spans="1:12" ht="33.75">
      <c r="A4942" s="125">
        <v>513</v>
      </c>
      <c r="B4942" s="125" t="str">
        <f>+VLOOKUP(A4942,'[1]LISTA FILTRADO'!$A$2:$B$620,2,FALSE)</f>
        <v>Yacimientos Petrolíferos Fiscales Bolivianos</v>
      </c>
      <c r="C4942" s="126">
        <v>42908</v>
      </c>
      <c r="D4942" s="126" t="s">
        <v>10592</v>
      </c>
      <c r="E4942" s="127" t="s">
        <v>1469</v>
      </c>
      <c r="F4942" s="127">
        <v>13888317</v>
      </c>
      <c r="G4942" s="127"/>
      <c r="H4942" s="335" t="s">
        <v>10593</v>
      </c>
      <c r="I4942" s="128">
        <v>42292.6</v>
      </c>
      <c r="J4942" s="128">
        <v>0</v>
      </c>
      <c r="K4942" s="129">
        <f t="shared" si="77"/>
        <v>42292.6</v>
      </c>
      <c r="L4942" s="130" t="s">
        <v>1420</v>
      </c>
    </row>
    <row r="4943" spans="1:12" ht="33.75">
      <c r="A4943" s="125">
        <v>513</v>
      </c>
      <c r="B4943" s="125" t="str">
        <f>+VLOOKUP(A4943,'[1]LISTA FILTRADO'!$A$2:$B$620,2,FALSE)</f>
        <v>Yacimientos Petrolíferos Fiscales Bolivianos</v>
      </c>
      <c r="C4943" s="126">
        <v>42908</v>
      </c>
      <c r="D4943" s="126" t="s">
        <v>10594</v>
      </c>
      <c r="E4943" s="127" t="s">
        <v>1469</v>
      </c>
      <c r="F4943" s="127">
        <v>13888346</v>
      </c>
      <c r="G4943" s="127"/>
      <c r="H4943" s="335" t="s">
        <v>10595</v>
      </c>
      <c r="I4943" s="128">
        <v>24252.6</v>
      </c>
      <c r="J4943" s="128">
        <v>0</v>
      </c>
      <c r="K4943" s="129">
        <f t="shared" si="77"/>
        <v>24252.6</v>
      </c>
      <c r="L4943" s="130" t="s">
        <v>1420</v>
      </c>
    </row>
    <row r="4944" spans="1:12" ht="45">
      <c r="A4944" s="125">
        <v>340</v>
      </c>
      <c r="B4944" s="125" t="str">
        <f>+VLOOKUP(A4944,'[1]LISTA FILTRADO'!$A$2:$B$620,2,FALSE)</f>
        <v>Servicio General De Identificación Personal</v>
      </c>
      <c r="C4944" s="126">
        <v>42909</v>
      </c>
      <c r="D4944" s="126" t="s">
        <v>10596</v>
      </c>
      <c r="E4944" s="127" t="s">
        <v>1469</v>
      </c>
      <c r="F4944" s="127">
        <v>13904880</v>
      </c>
      <c r="G4944" s="127"/>
      <c r="H4944" s="335" t="s">
        <v>10597</v>
      </c>
      <c r="I4944" s="128">
        <v>905</v>
      </c>
      <c r="J4944" s="128">
        <v>0</v>
      </c>
      <c r="K4944" s="129">
        <f t="shared" si="77"/>
        <v>905</v>
      </c>
      <c r="L4944" s="130" t="s">
        <v>1420</v>
      </c>
    </row>
    <row r="4945" spans="1:12" ht="45">
      <c r="A4945" s="125">
        <v>340</v>
      </c>
      <c r="B4945" s="125" t="str">
        <f>+VLOOKUP(A4945,'[1]LISTA FILTRADO'!$A$2:$B$620,2,FALSE)</f>
        <v>Servicio General De Identificación Personal</v>
      </c>
      <c r="C4945" s="126">
        <v>42909</v>
      </c>
      <c r="D4945" s="126" t="s">
        <v>10598</v>
      </c>
      <c r="E4945" s="127" t="s">
        <v>1469</v>
      </c>
      <c r="F4945" s="127">
        <v>13904703</v>
      </c>
      <c r="G4945" s="127"/>
      <c r="H4945" s="335" t="s">
        <v>10599</v>
      </c>
      <c r="I4945" s="128">
        <v>7995</v>
      </c>
      <c r="J4945" s="128">
        <v>0</v>
      </c>
      <c r="K4945" s="129">
        <f t="shared" si="77"/>
        <v>7995</v>
      </c>
      <c r="L4945" s="130" t="s">
        <v>1420</v>
      </c>
    </row>
    <row r="4946" spans="1:12" ht="45">
      <c r="A4946" s="125">
        <v>340</v>
      </c>
      <c r="B4946" s="125" t="str">
        <f>+VLOOKUP(A4946,'[1]LISTA FILTRADO'!$A$2:$B$620,2,FALSE)</f>
        <v>Servicio General De Identificación Personal</v>
      </c>
      <c r="C4946" s="126">
        <v>42909</v>
      </c>
      <c r="D4946" s="126" t="s">
        <v>10600</v>
      </c>
      <c r="E4946" s="127" t="s">
        <v>1469</v>
      </c>
      <c r="F4946" s="127">
        <v>13904769</v>
      </c>
      <c r="G4946" s="127"/>
      <c r="H4946" s="335" t="s">
        <v>10601</v>
      </c>
      <c r="I4946" s="128">
        <v>4185</v>
      </c>
      <c r="J4946" s="128">
        <v>0</v>
      </c>
      <c r="K4946" s="129">
        <f t="shared" si="77"/>
        <v>4185</v>
      </c>
      <c r="L4946" s="130" t="s">
        <v>1420</v>
      </c>
    </row>
    <row r="4947" spans="1:12" ht="22.5">
      <c r="A4947" s="334">
        <v>287</v>
      </c>
      <c r="B4947" s="125" t="str">
        <f>+VLOOKUP(A4947,'[1]LISTA FILTRADO'!$A$2:$B$620,2,FALSE)</f>
        <v>Fondo Nacional De Inversión Productiva Y Social</v>
      </c>
      <c r="C4947" s="126">
        <v>42898</v>
      </c>
      <c r="D4947" s="126" t="s">
        <v>10602</v>
      </c>
      <c r="E4947" s="127" t="s">
        <v>1469</v>
      </c>
      <c r="F4947" s="127">
        <v>13781007</v>
      </c>
      <c r="G4947" s="127"/>
      <c r="H4947" s="335" t="s">
        <v>10603</v>
      </c>
      <c r="I4947" s="128">
        <v>196355.61</v>
      </c>
      <c r="J4947" s="128">
        <v>0</v>
      </c>
      <c r="K4947" s="129">
        <f t="shared" si="77"/>
        <v>196355.61</v>
      </c>
      <c r="L4947" s="130" t="s">
        <v>1420</v>
      </c>
    </row>
    <row r="4948" spans="1:12" ht="33.75">
      <c r="A4948" s="334">
        <v>287</v>
      </c>
      <c r="B4948" s="125" t="str">
        <f>+VLOOKUP(A4948,'[1]LISTA FILTRADO'!$A$2:$B$620,2,FALSE)</f>
        <v>Fondo Nacional De Inversión Productiva Y Social</v>
      </c>
      <c r="C4948" s="126">
        <v>42898</v>
      </c>
      <c r="D4948" s="126" t="s">
        <v>10604</v>
      </c>
      <c r="E4948" s="127" t="s">
        <v>1469</v>
      </c>
      <c r="F4948" s="127">
        <v>13783542</v>
      </c>
      <c r="G4948" s="127"/>
      <c r="H4948" s="335" t="s">
        <v>10605</v>
      </c>
      <c r="I4948" s="128">
        <v>151483</v>
      </c>
      <c r="J4948" s="128">
        <v>0</v>
      </c>
      <c r="K4948" s="129">
        <f t="shared" si="77"/>
        <v>151483</v>
      </c>
      <c r="L4948" s="130" t="s">
        <v>1420</v>
      </c>
    </row>
    <row r="4949" spans="1:12" ht="33.75">
      <c r="A4949" s="334">
        <v>287</v>
      </c>
      <c r="B4949" s="125" t="str">
        <f>+VLOOKUP(A4949,'[1]LISTA FILTRADO'!$A$2:$B$620,2,FALSE)</f>
        <v>Fondo Nacional De Inversión Productiva Y Social</v>
      </c>
      <c r="C4949" s="126">
        <v>42898</v>
      </c>
      <c r="D4949" s="126" t="s">
        <v>10606</v>
      </c>
      <c r="E4949" s="127" t="s">
        <v>1469</v>
      </c>
      <c r="F4949" s="127">
        <v>13783309</v>
      </c>
      <c r="G4949" s="127"/>
      <c r="H4949" s="335" t="s">
        <v>10607</v>
      </c>
      <c r="I4949" s="128">
        <v>24145.22</v>
      </c>
      <c r="J4949" s="128">
        <v>0</v>
      </c>
      <c r="K4949" s="129">
        <f t="shared" si="77"/>
        <v>24145.22</v>
      </c>
      <c r="L4949" s="130" t="s">
        <v>1420</v>
      </c>
    </row>
    <row r="4950" spans="1:12" ht="33.75">
      <c r="A4950" s="334">
        <v>287</v>
      </c>
      <c r="B4950" s="125" t="str">
        <f>+VLOOKUP(A4950,'[1]LISTA FILTRADO'!$A$2:$B$620,2,FALSE)</f>
        <v>Fondo Nacional De Inversión Productiva Y Social</v>
      </c>
      <c r="C4950" s="126">
        <v>42916</v>
      </c>
      <c r="D4950" s="126" t="s">
        <v>10608</v>
      </c>
      <c r="E4950" s="127" t="s">
        <v>1469</v>
      </c>
      <c r="F4950" s="127">
        <v>13936572</v>
      </c>
      <c r="G4950" s="127"/>
      <c r="H4950" s="335" t="s">
        <v>10609</v>
      </c>
      <c r="I4950" s="128">
        <v>9765</v>
      </c>
      <c r="J4950" s="128">
        <v>0</v>
      </c>
      <c r="K4950" s="129">
        <f t="shared" si="77"/>
        <v>9765</v>
      </c>
      <c r="L4950" s="130" t="s">
        <v>1420</v>
      </c>
    </row>
    <row r="4951" spans="1:12" ht="45">
      <c r="A4951" s="263">
        <v>25</v>
      </c>
      <c r="B4951" s="125" t="str">
        <f>+VLOOKUP(A4951,'[1]LISTA FILTRADO'!$A$2:$B$620,2,FALSE)</f>
        <v>Ministerio De La Presidencia</v>
      </c>
      <c r="C4951" s="126">
        <v>42892</v>
      </c>
      <c r="D4951" s="126" t="s">
        <v>10610</v>
      </c>
      <c r="E4951" s="127" t="s">
        <v>1469</v>
      </c>
      <c r="F4951" s="127">
        <v>13695853</v>
      </c>
      <c r="G4951" s="127"/>
      <c r="H4951" s="335" t="s">
        <v>10611</v>
      </c>
      <c r="I4951" s="128">
        <v>262332.92</v>
      </c>
      <c r="J4951" s="128">
        <v>0</v>
      </c>
      <c r="K4951" s="129">
        <f t="shared" si="77"/>
        <v>262332.92</v>
      </c>
      <c r="L4951" s="130" t="s">
        <v>1420</v>
      </c>
    </row>
    <row r="4952" spans="1:12" ht="45">
      <c r="A4952" s="263">
        <v>25</v>
      </c>
      <c r="B4952" s="125" t="str">
        <f>+VLOOKUP(A4952,'[1]LISTA FILTRADO'!$A$2:$B$620,2,FALSE)</f>
        <v>Ministerio De La Presidencia</v>
      </c>
      <c r="C4952" s="126">
        <v>42892</v>
      </c>
      <c r="D4952" s="126" t="s">
        <v>10612</v>
      </c>
      <c r="E4952" s="127" t="s">
        <v>1469</v>
      </c>
      <c r="F4952" s="127">
        <v>13694531</v>
      </c>
      <c r="G4952" s="127"/>
      <c r="H4952" s="335" t="s">
        <v>10613</v>
      </c>
      <c r="I4952" s="128">
        <v>3072.72</v>
      </c>
      <c r="J4952" s="128">
        <v>0</v>
      </c>
      <c r="K4952" s="129">
        <f t="shared" si="77"/>
        <v>3072.72</v>
      </c>
      <c r="L4952" s="130" t="s">
        <v>1420</v>
      </c>
    </row>
    <row r="4953" spans="1:12" ht="45">
      <c r="A4953" s="263">
        <v>25</v>
      </c>
      <c r="B4953" s="125" t="str">
        <f>+VLOOKUP(A4953,'[1]LISTA FILTRADO'!$A$2:$B$620,2,FALSE)</f>
        <v>Ministerio De La Presidencia</v>
      </c>
      <c r="C4953" s="126">
        <v>42891</v>
      </c>
      <c r="D4953" s="126" t="s">
        <v>10614</v>
      </c>
      <c r="E4953" s="127" t="s">
        <v>1469</v>
      </c>
      <c r="F4953" s="127">
        <v>13695969</v>
      </c>
      <c r="G4953" s="127"/>
      <c r="H4953" s="335" t="s">
        <v>10615</v>
      </c>
      <c r="I4953" s="128">
        <v>228.55</v>
      </c>
      <c r="J4953" s="128">
        <v>0</v>
      </c>
      <c r="K4953" s="129">
        <f t="shared" si="77"/>
        <v>228.55</v>
      </c>
      <c r="L4953" s="130" t="s">
        <v>1420</v>
      </c>
    </row>
    <row r="4954" spans="1:12" ht="45">
      <c r="A4954" s="263">
        <v>25</v>
      </c>
      <c r="B4954" s="125" t="str">
        <f>+VLOOKUP(A4954,'[1]LISTA FILTRADO'!$A$2:$B$620,2,FALSE)</f>
        <v>Ministerio De La Presidencia</v>
      </c>
      <c r="C4954" s="126">
        <v>42892</v>
      </c>
      <c r="D4954" s="126" t="s">
        <v>10616</v>
      </c>
      <c r="E4954" s="127" t="s">
        <v>1469</v>
      </c>
      <c r="F4954" s="127">
        <v>13695977</v>
      </c>
      <c r="G4954" s="127"/>
      <c r="H4954" s="335" t="s">
        <v>10617</v>
      </c>
      <c r="I4954" s="128">
        <v>1807.28</v>
      </c>
      <c r="J4954" s="128">
        <v>0</v>
      </c>
      <c r="K4954" s="129">
        <f t="shared" si="77"/>
        <v>1807.28</v>
      </c>
      <c r="L4954" s="130" t="s">
        <v>1420</v>
      </c>
    </row>
    <row r="4955" spans="1:12" ht="45">
      <c r="A4955" s="263">
        <v>25</v>
      </c>
      <c r="B4955" s="125" t="str">
        <f>+VLOOKUP(A4955,'[1]LISTA FILTRADO'!$A$2:$B$620,2,FALSE)</f>
        <v>Ministerio De La Presidencia</v>
      </c>
      <c r="C4955" s="126">
        <v>42892</v>
      </c>
      <c r="D4955" s="126" t="s">
        <v>10618</v>
      </c>
      <c r="E4955" s="127" t="s">
        <v>1469</v>
      </c>
      <c r="F4955" s="127">
        <v>13694100</v>
      </c>
      <c r="G4955" s="127"/>
      <c r="H4955" s="335" t="s">
        <v>10619</v>
      </c>
      <c r="I4955" s="128">
        <v>259884.79999999999</v>
      </c>
      <c r="J4955" s="128">
        <v>0</v>
      </c>
      <c r="K4955" s="129">
        <f t="shared" si="77"/>
        <v>259884.79999999999</v>
      </c>
      <c r="L4955" s="130" t="s">
        <v>1420</v>
      </c>
    </row>
    <row r="4956" spans="1:12" ht="45">
      <c r="A4956" s="263">
        <v>25</v>
      </c>
      <c r="B4956" s="125" t="str">
        <f>+VLOOKUP(A4956,'[1]LISTA FILTRADO'!$A$2:$B$620,2,FALSE)</f>
        <v>Ministerio De La Presidencia</v>
      </c>
      <c r="C4956" s="126">
        <v>42892</v>
      </c>
      <c r="D4956" s="126" t="s">
        <v>10620</v>
      </c>
      <c r="E4956" s="127" t="s">
        <v>1469</v>
      </c>
      <c r="F4956" s="127">
        <v>13693751</v>
      </c>
      <c r="G4956" s="127"/>
      <c r="H4956" s="335" t="s">
        <v>10621</v>
      </c>
      <c r="I4956" s="128">
        <v>653061.87</v>
      </c>
      <c r="J4956" s="128">
        <v>0</v>
      </c>
      <c r="K4956" s="129">
        <f t="shared" si="77"/>
        <v>653061.87</v>
      </c>
      <c r="L4956" s="130" t="s">
        <v>1420</v>
      </c>
    </row>
    <row r="4957" spans="1:12" ht="45">
      <c r="A4957" s="263">
        <v>25</v>
      </c>
      <c r="B4957" s="125" t="str">
        <f>+VLOOKUP(A4957,'[1]LISTA FILTRADO'!$A$2:$B$620,2,FALSE)</f>
        <v>Ministerio De La Presidencia</v>
      </c>
      <c r="C4957" s="126">
        <v>42892</v>
      </c>
      <c r="D4957" s="126" t="s">
        <v>10622</v>
      </c>
      <c r="E4957" s="127" t="s">
        <v>1469</v>
      </c>
      <c r="F4957" s="127">
        <v>13693536</v>
      </c>
      <c r="G4957" s="127"/>
      <c r="H4957" s="335" t="s">
        <v>10623</v>
      </c>
      <c r="I4957" s="128">
        <v>1506973.39</v>
      </c>
      <c r="J4957" s="128">
        <v>0</v>
      </c>
      <c r="K4957" s="129">
        <f t="shared" si="77"/>
        <v>1506973.39</v>
      </c>
      <c r="L4957" s="130" t="s">
        <v>1420</v>
      </c>
    </row>
    <row r="4958" spans="1:12" ht="45">
      <c r="A4958" s="263">
        <v>25</v>
      </c>
      <c r="B4958" s="125" t="str">
        <f>+VLOOKUP(A4958,'[1]LISTA FILTRADO'!$A$2:$B$620,2,FALSE)</f>
        <v>Ministerio De La Presidencia</v>
      </c>
      <c r="C4958" s="126">
        <v>42892</v>
      </c>
      <c r="D4958" s="126" t="s">
        <v>10624</v>
      </c>
      <c r="E4958" s="127" t="s">
        <v>1469</v>
      </c>
      <c r="F4958" s="127">
        <v>13693246</v>
      </c>
      <c r="G4958" s="127"/>
      <c r="H4958" s="335" t="s">
        <v>10625</v>
      </c>
      <c r="I4958" s="128">
        <v>15433.9</v>
      </c>
      <c r="J4958" s="128">
        <v>0</v>
      </c>
      <c r="K4958" s="129">
        <f t="shared" si="77"/>
        <v>15433.9</v>
      </c>
      <c r="L4958" s="130" t="s">
        <v>1420</v>
      </c>
    </row>
    <row r="4959" spans="1:12" ht="45">
      <c r="A4959" s="263">
        <v>25</v>
      </c>
      <c r="B4959" s="125" t="str">
        <f>+VLOOKUP(A4959,'[1]LISTA FILTRADO'!$A$2:$B$620,2,FALSE)</f>
        <v>Ministerio De La Presidencia</v>
      </c>
      <c r="C4959" s="126">
        <v>42892</v>
      </c>
      <c r="D4959" s="126" t="s">
        <v>10626</v>
      </c>
      <c r="E4959" s="127" t="s">
        <v>1469</v>
      </c>
      <c r="F4959" s="127">
        <v>13693015</v>
      </c>
      <c r="G4959" s="127"/>
      <c r="H4959" s="335" t="s">
        <v>10627</v>
      </c>
      <c r="I4959" s="128">
        <v>454.16</v>
      </c>
      <c r="J4959" s="128">
        <v>0</v>
      </c>
      <c r="K4959" s="129">
        <f t="shared" si="77"/>
        <v>454.16</v>
      </c>
      <c r="L4959" s="130" t="s">
        <v>1420</v>
      </c>
    </row>
    <row r="4960" spans="1:12" ht="45">
      <c r="A4960" s="263">
        <v>25</v>
      </c>
      <c r="B4960" s="125" t="str">
        <f>+VLOOKUP(A4960,'[1]LISTA FILTRADO'!$A$2:$B$620,2,FALSE)</f>
        <v>Ministerio De La Presidencia</v>
      </c>
      <c r="C4960" s="126">
        <v>42892</v>
      </c>
      <c r="D4960" s="126" t="s">
        <v>10628</v>
      </c>
      <c r="E4960" s="127" t="s">
        <v>1469</v>
      </c>
      <c r="F4960" s="127">
        <v>13692483</v>
      </c>
      <c r="G4960" s="127"/>
      <c r="H4960" s="335" t="s">
        <v>10629</v>
      </c>
      <c r="I4960" s="128">
        <v>6385.52</v>
      </c>
      <c r="J4960" s="128">
        <v>0</v>
      </c>
      <c r="K4960" s="129">
        <f t="shared" si="77"/>
        <v>6385.52</v>
      </c>
      <c r="L4960" s="130" t="s">
        <v>1420</v>
      </c>
    </row>
    <row r="4961" spans="1:12" ht="45">
      <c r="A4961" s="263">
        <v>25</v>
      </c>
      <c r="B4961" s="125" t="str">
        <f>+VLOOKUP(A4961,'[1]LISTA FILTRADO'!$A$2:$B$620,2,FALSE)</f>
        <v>Ministerio De La Presidencia</v>
      </c>
      <c r="C4961" s="126">
        <v>42892</v>
      </c>
      <c r="D4961" s="126" t="s">
        <v>10630</v>
      </c>
      <c r="E4961" s="127" t="s">
        <v>1469</v>
      </c>
      <c r="F4961" s="127">
        <v>13692259</v>
      </c>
      <c r="G4961" s="127"/>
      <c r="H4961" s="335" t="s">
        <v>10631</v>
      </c>
      <c r="I4961" s="128">
        <v>8145.32</v>
      </c>
      <c r="J4961" s="128">
        <v>0</v>
      </c>
      <c r="K4961" s="129">
        <f t="shared" si="77"/>
        <v>8145.32</v>
      </c>
      <c r="L4961" s="130" t="s">
        <v>1420</v>
      </c>
    </row>
    <row r="4962" spans="1:12" ht="45">
      <c r="A4962" s="263">
        <v>25</v>
      </c>
      <c r="B4962" s="125" t="str">
        <f>+VLOOKUP(A4962,'[1]LISTA FILTRADO'!$A$2:$B$620,2,FALSE)</f>
        <v>Ministerio De La Presidencia</v>
      </c>
      <c r="C4962" s="126">
        <v>42892</v>
      </c>
      <c r="D4962" s="126" t="s">
        <v>10632</v>
      </c>
      <c r="E4962" s="127" t="s">
        <v>1469</v>
      </c>
      <c r="F4962" s="127">
        <v>13692164</v>
      </c>
      <c r="G4962" s="127"/>
      <c r="H4962" s="335" t="s">
        <v>10633</v>
      </c>
      <c r="I4962" s="128">
        <v>2116168.9700000002</v>
      </c>
      <c r="J4962" s="128">
        <v>0</v>
      </c>
      <c r="K4962" s="129">
        <f t="shared" si="77"/>
        <v>2116168.9700000002</v>
      </c>
      <c r="L4962" s="130" t="s">
        <v>1420</v>
      </c>
    </row>
    <row r="4963" spans="1:12" ht="45">
      <c r="A4963" s="263">
        <v>25</v>
      </c>
      <c r="B4963" s="125" t="str">
        <f>+VLOOKUP(A4963,'[1]LISTA FILTRADO'!$A$2:$B$620,2,FALSE)</f>
        <v>Ministerio De La Presidencia</v>
      </c>
      <c r="C4963" s="126">
        <v>42892</v>
      </c>
      <c r="D4963" s="126" t="s">
        <v>10634</v>
      </c>
      <c r="E4963" s="127" t="s">
        <v>1469</v>
      </c>
      <c r="F4963" s="127">
        <v>13692152</v>
      </c>
      <c r="G4963" s="127"/>
      <c r="H4963" s="335" t="s">
        <v>10635</v>
      </c>
      <c r="I4963" s="128">
        <v>221.14</v>
      </c>
      <c r="J4963" s="128">
        <v>0</v>
      </c>
      <c r="K4963" s="129">
        <f t="shared" si="77"/>
        <v>221.14</v>
      </c>
      <c r="L4963" s="130" t="s">
        <v>1420</v>
      </c>
    </row>
    <row r="4964" spans="1:12" ht="45">
      <c r="A4964" s="263">
        <v>25</v>
      </c>
      <c r="B4964" s="125" t="str">
        <f>+VLOOKUP(A4964,'[1]LISTA FILTRADO'!$A$2:$B$620,2,FALSE)</f>
        <v>Ministerio De La Presidencia</v>
      </c>
      <c r="C4964" s="126">
        <v>42892</v>
      </c>
      <c r="D4964" s="126" t="s">
        <v>10636</v>
      </c>
      <c r="E4964" s="127" t="s">
        <v>1469</v>
      </c>
      <c r="F4964" s="127">
        <v>13696009</v>
      </c>
      <c r="G4964" s="127"/>
      <c r="H4964" s="335" t="s">
        <v>10637</v>
      </c>
      <c r="I4964" s="128">
        <v>45044.83</v>
      </c>
      <c r="J4964" s="128">
        <v>0</v>
      </c>
      <c r="K4964" s="129">
        <f t="shared" si="77"/>
        <v>45044.83</v>
      </c>
      <c r="L4964" s="130" t="s">
        <v>1420</v>
      </c>
    </row>
    <row r="4965" spans="1:12" ht="45">
      <c r="A4965" s="263">
        <v>25</v>
      </c>
      <c r="B4965" s="125" t="str">
        <f>+VLOOKUP(A4965,'[1]LISTA FILTRADO'!$A$2:$B$620,2,FALSE)</f>
        <v>Ministerio De La Presidencia</v>
      </c>
      <c r="C4965" s="126">
        <v>42892</v>
      </c>
      <c r="D4965" s="126" t="s">
        <v>10638</v>
      </c>
      <c r="E4965" s="127" t="s">
        <v>1469</v>
      </c>
      <c r="F4965" s="127">
        <v>13696008</v>
      </c>
      <c r="G4965" s="127"/>
      <c r="H4965" s="335" t="s">
        <v>10639</v>
      </c>
      <c r="I4965" s="128">
        <v>26805.86</v>
      </c>
      <c r="J4965" s="128">
        <v>0</v>
      </c>
      <c r="K4965" s="129">
        <f t="shared" si="77"/>
        <v>26805.86</v>
      </c>
      <c r="L4965" s="130" t="s">
        <v>1420</v>
      </c>
    </row>
    <row r="4966" spans="1:12" ht="45">
      <c r="A4966" s="263">
        <v>25</v>
      </c>
      <c r="B4966" s="125" t="str">
        <f>+VLOOKUP(A4966,'[1]LISTA FILTRADO'!$A$2:$B$620,2,FALSE)</f>
        <v>Ministerio De La Presidencia</v>
      </c>
      <c r="C4966" s="126">
        <v>42892</v>
      </c>
      <c r="D4966" s="126" t="s">
        <v>10640</v>
      </c>
      <c r="E4966" s="127" t="s">
        <v>1469</v>
      </c>
      <c r="F4966" s="127">
        <v>13696000</v>
      </c>
      <c r="G4966" s="127"/>
      <c r="H4966" s="335" t="s">
        <v>10641</v>
      </c>
      <c r="I4966" s="128">
        <v>8205.8700000000008</v>
      </c>
      <c r="J4966" s="128">
        <v>0</v>
      </c>
      <c r="K4966" s="129">
        <f t="shared" si="77"/>
        <v>8205.8700000000008</v>
      </c>
      <c r="L4966" s="130" t="s">
        <v>1420</v>
      </c>
    </row>
    <row r="4967" spans="1:12" ht="45">
      <c r="A4967" s="263">
        <v>25</v>
      </c>
      <c r="B4967" s="125" t="str">
        <f>+VLOOKUP(A4967,'[1]LISTA FILTRADO'!$A$2:$B$620,2,FALSE)</f>
        <v>Ministerio De La Presidencia</v>
      </c>
      <c r="C4967" s="126">
        <v>42891</v>
      </c>
      <c r="D4967" s="126" t="s">
        <v>10642</v>
      </c>
      <c r="E4967" s="127" t="s">
        <v>1469</v>
      </c>
      <c r="F4967" s="127">
        <v>13691967</v>
      </c>
      <c r="G4967" s="127"/>
      <c r="H4967" s="335" t="s">
        <v>10643</v>
      </c>
      <c r="I4967" s="128">
        <v>103.11</v>
      </c>
      <c r="J4967" s="128">
        <v>0</v>
      </c>
      <c r="K4967" s="129">
        <f t="shared" si="77"/>
        <v>103.11</v>
      </c>
      <c r="L4967" s="130" t="s">
        <v>1420</v>
      </c>
    </row>
    <row r="4968" spans="1:12" ht="45">
      <c r="A4968" s="263">
        <v>25</v>
      </c>
      <c r="B4968" s="125" t="str">
        <f>+VLOOKUP(A4968,'[1]LISTA FILTRADO'!$A$2:$B$620,2,FALSE)</f>
        <v>Ministerio De La Presidencia</v>
      </c>
      <c r="C4968" s="126">
        <v>42891</v>
      </c>
      <c r="D4968" s="126" t="s">
        <v>10644</v>
      </c>
      <c r="E4968" s="127" t="s">
        <v>1469</v>
      </c>
      <c r="F4968" s="127">
        <v>13696025</v>
      </c>
      <c r="G4968" s="127"/>
      <c r="H4968" s="335" t="s">
        <v>10645</v>
      </c>
      <c r="I4968" s="128">
        <v>1279.1300000000001</v>
      </c>
      <c r="J4968" s="128">
        <v>0</v>
      </c>
      <c r="K4968" s="129">
        <f t="shared" si="77"/>
        <v>1279.1300000000001</v>
      </c>
      <c r="L4968" s="130" t="s">
        <v>1420</v>
      </c>
    </row>
    <row r="4969" spans="1:12" ht="45">
      <c r="A4969" s="263">
        <v>25</v>
      </c>
      <c r="B4969" s="125" t="str">
        <f>+VLOOKUP(A4969,'[1]LISTA FILTRADO'!$A$2:$B$620,2,FALSE)</f>
        <v>Ministerio De La Presidencia</v>
      </c>
      <c r="C4969" s="126">
        <v>42892</v>
      </c>
      <c r="D4969" s="126" t="s">
        <v>10646</v>
      </c>
      <c r="E4969" s="127" t="s">
        <v>1469</v>
      </c>
      <c r="F4969" s="127">
        <v>13707767</v>
      </c>
      <c r="G4969" s="127"/>
      <c r="H4969" s="335" t="s">
        <v>10647</v>
      </c>
      <c r="I4969" s="128">
        <v>543746.4</v>
      </c>
      <c r="J4969" s="128">
        <v>0</v>
      </c>
      <c r="K4969" s="129">
        <f t="shared" si="77"/>
        <v>543746.4</v>
      </c>
      <c r="L4969" s="130" t="s">
        <v>1420</v>
      </c>
    </row>
    <row r="4970" spans="1:12" ht="45">
      <c r="A4970" s="263">
        <v>25</v>
      </c>
      <c r="B4970" s="125" t="str">
        <f>+VLOOKUP(A4970,'[1]LISTA FILTRADO'!$A$2:$B$620,2,FALSE)</f>
        <v>Ministerio De La Presidencia</v>
      </c>
      <c r="C4970" s="126">
        <v>42892</v>
      </c>
      <c r="D4970" s="126" t="s">
        <v>10648</v>
      </c>
      <c r="E4970" s="127" t="s">
        <v>1469</v>
      </c>
      <c r="F4970" s="127">
        <v>13707773</v>
      </c>
      <c r="G4970" s="127"/>
      <c r="H4970" s="335" t="s">
        <v>10649</v>
      </c>
      <c r="I4970" s="128">
        <v>241.6</v>
      </c>
      <c r="J4970" s="128">
        <v>0</v>
      </c>
      <c r="K4970" s="129">
        <f t="shared" si="77"/>
        <v>241.6</v>
      </c>
      <c r="L4970" s="130" t="s">
        <v>1420</v>
      </c>
    </row>
    <row r="4971" spans="1:12" ht="45">
      <c r="A4971" s="263">
        <v>25</v>
      </c>
      <c r="B4971" s="125" t="str">
        <f>+VLOOKUP(A4971,'[1]LISTA FILTRADO'!$A$2:$B$620,2,FALSE)</f>
        <v>Ministerio De La Presidencia</v>
      </c>
      <c r="C4971" s="126">
        <v>42892</v>
      </c>
      <c r="D4971" s="126" t="s">
        <v>10650</v>
      </c>
      <c r="E4971" s="127" t="s">
        <v>1469</v>
      </c>
      <c r="F4971" s="127">
        <v>13695998</v>
      </c>
      <c r="G4971" s="127"/>
      <c r="H4971" s="335" t="s">
        <v>10651</v>
      </c>
      <c r="I4971" s="128">
        <v>1411.31</v>
      </c>
      <c r="J4971" s="128">
        <v>0</v>
      </c>
      <c r="K4971" s="129">
        <f t="shared" si="77"/>
        <v>1411.31</v>
      </c>
      <c r="L4971" s="130" t="s">
        <v>1420</v>
      </c>
    </row>
    <row r="4972" spans="1:12" ht="45">
      <c r="A4972" s="263">
        <v>25</v>
      </c>
      <c r="B4972" s="125" t="str">
        <f>+VLOOKUP(A4972,'[1]LISTA FILTRADO'!$A$2:$B$620,2,FALSE)</f>
        <v>Ministerio De La Presidencia</v>
      </c>
      <c r="C4972" s="126">
        <v>42891</v>
      </c>
      <c r="D4972" s="126" t="s">
        <v>10652</v>
      </c>
      <c r="E4972" s="127" t="s">
        <v>1469</v>
      </c>
      <c r="F4972" s="127">
        <v>13695995</v>
      </c>
      <c r="G4972" s="127"/>
      <c r="H4972" s="335" t="s">
        <v>10653</v>
      </c>
      <c r="I4972" s="128">
        <v>4646.5200000000004</v>
      </c>
      <c r="J4972" s="128">
        <v>0</v>
      </c>
      <c r="K4972" s="129">
        <f t="shared" si="77"/>
        <v>4646.5200000000004</v>
      </c>
      <c r="L4972" s="130" t="s">
        <v>1420</v>
      </c>
    </row>
    <row r="4973" spans="1:12" ht="45">
      <c r="A4973" s="263">
        <v>25</v>
      </c>
      <c r="B4973" s="125" t="str">
        <f>+VLOOKUP(A4973,'[1]LISTA FILTRADO'!$A$2:$B$620,2,FALSE)</f>
        <v>Ministerio De La Presidencia</v>
      </c>
      <c r="C4973" s="126">
        <v>42891</v>
      </c>
      <c r="D4973" s="126" t="s">
        <v>10654</v>
      </c>
      <c r="E4973" s="127" t="s">
        <v>1469</v>
      </c>
      <c r="F4973" s="127">
        <v>13691797</v>
      </c>
      <c r="G4973" s="127"/>
      <c r="H4973" s="335" t="s">
        <v>10655</v>
      </c>
      <c r="I4973" s="128">
        <v>9995.31</v>
      </c>
      <c r="J4973" s="128">
        <v>0</v>
      </c>
      <c r="K4973" s="129">
        <f t="shared" si="77"/>
        <v>9995.31</v>
      </c>
      <c r="L4973" s="130" t="s">
        <v>1420</v>
      </c>
    </row>
    <row r="4974" spans="1:12" ht="45">
      <c r="A4974" s="263">
        <v>25</v>
      </c>
      <c r="B4974" s="125" t="str">
        <f>+VLOOKUP(A4974,'[1]LISTA FILTRADO'!$A$2:$B$620,2,FALSE)</f>
        <v>Ministerio De La Presidencia</v>
      </c>
      <c r="C4974" s="126">
        <v>42891</v>
      </c>
      <c r="D4974" s="126" t="s">
        <v>10656</v>
      </c>
      <c r="E4974" s="127" t="s">
        <v>1469</v>
      </c>
      <c r="F4974" s="127">
        <v>13695974</v>
      </c>
      <c r="G4974" s="127"/>
      <c r="H4974" s="335" t="s">
        <v>10657</v>
      </c>
      <c r="I4974" s="128">
        <v>63.49</v>
      </c>
      <c r="J4974" s="128">
        <v>0</v>
      </c>
      <c r="K4974" s="129">
        <f t="shared" si="77"/>
        <v>63.49</v>
      </c>
      <c r="L4974" s="130" t="s">
        <v>1420</v>
      </c>
    </row>
    <row r="4975" spans="1:12" ht="45">
      <c r="A4975" s="263">
        <v>25</v>
      </c>
      <c r="B4975" s="125" t="str">
        <f>+VLOOKUP(A4975,'[1]LISTA FILTRADO'!$A$2:$B$620,2,FALSE)</f>
        <v>Ministerio De La Presidencia</v>
      </c>
      <c r="C4975" s="126">
        <v>42891</v>
      </c>
      <c r="D4975" s="126" t="s">
        <v>10658</v>
      </c>
      <c r="E4975" s="127" t="s">
        <v>1469</v>
      </c>
      <c r="F4975" s="127">
        <v>13695972</v>
      </c>
      <c r="G4975" s="127"/>
      <c r="H4975" s="335" t="s">
        <v>10659</v>
      </c>
      <c r="I4975" s="128">
        <v>2.5299999999999998</v>
      </c>
      <c r="J4975" s="128">
        <v>0</v>
      </c>
      <c r="K4975" s="129">
        <f t="shared" si="77"/>
        <v>2.5299999999999998</v>
      </c>
      <c r="L4975" s="130" t="s">
        <v>1420</v>
      </c>
    </row>
    <row r="4976" spans="1:12" ht="45">
      <c r="A4976" s="263">
        <v>25</v>
      </c>
      <c r="B4976" s="125" t="str">
        <f>+VLOOKUP(A4976,'[1]LISTA FILTRADO'!$A$2:$B$620,2,FALSE)</f>
        <v>Ministerio De La Presidencia</v>
      </c>
      <c r="C4976" s="126">
        <v>42892</v>
      </c>
      <c r="D4976" s="126" t="s">
        <v>10660</v>
      </c>
      <c r="E4976" s="127" t="s">
        <v>1469</v>
      </c>
      <c r="F4976" s="127">
        <v>13707777</v>
      </c>
      <c r="G4976" s="127"/>
      <c r="H4976" s="335" t="s">
        <v>10661</v>
      </c>
      <c r="I4976" s="128">
        <v>0.1</v>
      </c>
      <c r="J4976" s="128">
        <v>0</v>
      </c>
      <c r="K4976" s="129">
        <f t="shared" si="77"/>
        <v>0.1</v>
      </c>
      <c r="L4976" s="130" t="s">
        <v>1420</v>
      </c>
    </row>
    <row r="4977" spans="1:12" ht="45">
      <c r="A4977" s="263">
        <v>25</v>
      </c>
      <c r="B4977" s="125" t="str">
        <f>+VLOOKUP(A4977,'[1]LISTA FILTRADO'!$A$2:$B$620,2,FALSE)</f>
        <v>Ministerio De La Presidencia</v>
      </c>
      <c r="C4977" s="126">
        <v>42891</v>
      </c>
      <c r="D4977" s="126" t="s">
        <v>10662</v>
      </c>
      <c r="E4977" s="127" t="s">
        <v>1469</v>
      </c>
      <c r="F4977" s="127">
        <v>13695951</v>
      </c>
      <c r="G4977" s="127"/>
      <c r="H4977" s="335" t="s">
        <v>10663</v>
      </c>
      <c r="I4977" s="128">
        <v>1251770.01</v>
      </c>
      <c r="J4977" s="128">
        <v>0</v>
      </c>
      <c r="K4977" s="129">
        <f t="shared" si="77"/>
        <v>1251770.01</v>
      </c>
      <c r="L4977" s="130" t="s">
        <v>1420</v>
      </c>
    </row>
    <row r="4978" spans="1:12" ht="45">
      <c r="A4978" s="263">
        <v>25</v>
      </c>
      <c r="B4978" s="125" t="str">
        <f>+VLOOKUP(A4978,'[1]LISTA FILTRADO'!$A$2:$B$620,2,FALSE)</f>
        <v>Ministerio De La Presidencia</v>
      </c>
      <c r="C4978" s="126">
        <v>42892</v>
      </c>
      <c r="D4978" s="126" t="s">
        <v>10664</v>
      </c>
      <c r="E4978" s="127" t="s">
        <v>1469</v>
      </c>
      <c r="F4978" s="127">
        <v>13707765</v>
      </c>
      <c r="G4978" s="127"/>
      <c r="H4978" s="335" t="s">
        <v>10665</v>
      </c>
      <c r="I4978" s="128">
        <v>6940.02</v>
      </c>
      <c r="J4978" s="128">
        <v>0</v>
      </c>
      <c r="K4978" s="129">
        <f t="shared" si="77"/>
        <v>6940.02</v>
      </c>
      <c r="L4978" s="130" t="s">
        <v>1420</v>
      </c>
    </row>
    <row r="4979" spans="1:12" ht="45">
      <c r="A4979" s="263">
        <v>25</v>
      </c>
      <c r="B4979" s="125" t="str">
        <f>+VLOOKUP(A4979,'[1]LISTA FILTRADO'!$A$2:$B$620,2,FALSE)</f>
        <v>Ministerio De La Presidencia</v>
      </c>
      <c r="C4979" s="126">
        <v>42892</v>
      </c>
      <c r="D4979" s="126" t="s">
        <v>10666</v>
      </c>
      <c r="E4979" s="127" t="s">
        <v>1469</v>
      </c>
      <c r="F4979" s="127">
        <v>13707776</v>
      </c>
      <c r="G4979" s="127"/>
      <c r="H4979" s="335" t="s">
        <v>10667</v>
      </c>
      <c r="I4979" s="128">
        <v>236.92</v>
      </c>
      <c r="J4979" s="128">
        <v>0</v>
      </c>
      <c r="K4979" s="129">
        <f t="shared" si="77"/>
        <v>236.92</v>
      </c>
      <c r="L4979" s="130" t="s">
        <v>1420</v>
      </c>
    </row>
    <row r="4980" spans="1:12" ht="45">
      <c r="A4980" s="263">
        <v>25</v>
      </c>
      <c r="B4980" s="125" t="str">
        <f>+VLOOKUP(A4980,'[1]LISTA FILTRADO'!$A$2:$B$620,2,FALSE)</f>
        <v>Ministerio De La Presidencia</v>
      </c>
      <c r="C4980" s="126">
        <v>42891</v>
      </c>
      <c r="D4980" s="126" t="s">
        <v>10668</v>
      </c>
      <c r="E4980" s="127" t="s">
        <v>1469</v>
      </c>
      <c r="F4980" s="127">
        <v>13695953</v>
      </c>
      <c r="G4980" s="127"/>
      <c r="H4980" s="335" t="s">
        <v>10669</v>
      </c>
      <c r="I4980" s="128">
        <v>59385.77</v>
      </c>
      <c r="J4980" s="128">
        <v>0</v>
      </c>
      <c r="K4980" s="129">
        <f t="shared" si="77"/>
        <v>59385.77</v>
      </c>
      <c r="L4980" s="130" t="s">
        <v>1420</v>
      </c>
    </row>
    <row r="4981" spans="1:12" ht="45">
      <c r="A4981" s="263">
        <v>25</v>
      </c>
      <c r="B4981" s="125" t="str">
        <f>+VLOOKUP(A4981,'[1]LISTA FILTRADO'!$A$2:$B$620,2,FALSE)</f>
        <v>Ministerio De La Presidencia</v>
      </c>
      <c r="C4981" s="126">
        <v>42892</v>
      </c>
      <c r="D4981" s="126" t="s">
        <v>10670</v>
      </c>
      <c r="E4981" s="127" t="s">
        <v>1469</v>
      </c>
      <c r="F4981" s="127">
        <v>13696049</v>
      </c>
      <c r="G4981" s="127"/>
      <c r="H4981" s="335" t="s">
        <v>10671</v>
      </c>
      <c r="I4981" s="128">
        <v>1976.95</v>
      </c>
      <c r="J4981" s="128">
        <v>0</v>
      </c>
      <c r="K4981" s="129">
        <f t="shared" si="77"/>
        <v>1976.95</v>
      </c>
      <c r="L4981" s="130" t="s">
        <v>1420</v>
      </c>
    </row>
    <row r="4982" spans="1:12" ht="45">
      <c r="A4982" s="263">
        <v>25</v>
      </c>
      <c r="B4982" s="125" t="str">
        <f>+VLOOKUP(A4982,'[1]LISTA FILTRADO'!$A$2:$B$620,2,FALSE)</f>
        <v>Ministerio De La Presidencia</v>
      </c>
      <c r="C4982" s="126">
        <v>42892</v>
      </c>
      <c r="D4982" s="126" t="s">
        <v>10672</v>
      </c>
      <c r="E4982" s="127" t="s">
        <v>1469</v>
      </c>
      <c r="F4982" s="127">
        <v>13696048</v>
      </c>
      <c r="G4982" s="127"/>
      <c r="H4982" s="335" t="s">
        <v>10673</v>
      </c>
      <c r="I4982" s="128">
        <v>31.69</v>
      </c>
      <c r="J4982" s="128">
        <v>0</v>
      </c>
      <c r="K4982" s="129">
        <f t="shared" si="77"/>
        <v>31.69</v>
      </c>
      <c r="L4982" s="130" t="s">
        <v>1420</v>
      </c>
    </row>
    <row r="4983" spans="1:12" ht="45">
      <c r="A4983" s="263">
        <v>25</v>
      </c>
      <c r="B4983" s="125" t="str">
        <f>+VLOOKUP(A4983,'[1]LISTA FILTRADO'!$A$2:$B$620,2,FALSE)</f>
        <v>Ministerio De La Presidencia</v>
      </c>
      <c r="C4983" s="126">
        <v>42892</v>
      </c>
      <c r="D4983" s="126" t="s">
        <v>10674</v>
      </c>
      <c r="E4983" s="127" t="s">
        <v>1469</v>
      </c>
      <c r="F4983" s="127">
        <v>13696054</v>
      </c>
      <c r="G4983" s="127"/>
      <c r="H4983" s="335" t="s">
        <v>10675</v>
      </c>
      <c r="I4983" s="128">
        <v>18469.23</v>
      </c>
      <c r="J4983" s="128">
        <v>0</v>
      </c>
      <c r="K4983" s="129">
        <f t="shared" si="77"/>
        <v>18469.23</v>
      </c>
      <c r="L4983" s="130" t="s">
        <v>1420</v>
      </c>
    </row>
    <row r="4984" spans="1:12" ht="45">
      <c r="A4984" s="263">
        <v>25</v>
      </c>
      <c r="B4984" s="125" t="str">
        <f>+VLOOKUP(A4984,'[1]LISTA FILTRADO'!$A$2:$B$620,2,FALSE)</f>
        <v>Ministerio De La Presidencia</v>
      </c>
      <c r="C4984" s="126">
        <v>42892</v>
      </c>
      <c r="D4984" s="126" t="s">
        <v>10676</v>
      </c>
      <c r="E4984" s="127" t="s">
        <v>1469</v>
      </c>
      <c r="F4984" s="127">
        <v>13696062</v>
      </c>
      <c r="G4984" s="127"/>
      <c r="H4984" s="335" t="s">
        <v>10677</v>
      </c>
      <c r="I4984" s="128">
        <v>16.7</v>
      </c>
      <c r="J4984" s="128">
        <v>0</v>
      </c>
      <c r="K4984" s="129">
        <f t="shared" si="77"/>
        <v>16.7</v>
      </c>
      <c r="L4984" s="130" t="s">
        <v>1420</v>
      </c>
    </row>
    <row r="4985" spans="1:12" ht="45">
      <c r="A4985" s="263">
        <v>25</v>
      </c>
      <c r="B4985" s="125" t="str">
        <f>+VLOOKUP(A4985,'[1]LISTA FILTRADO'!$A$2:$B$620,2,FALSE)</f>
        <v>Ministerio De La Presidencia</v>
      </c>
      <c r="C4985" s="126">
        <v>42892</v>
      </c>
      <c r="D4985" s="126" t="s">
        <v>10678</v>
      </c>
      <c r="E4985" s="127" t="s">
        <v>1469</v>
      </c>
      <c r="F4985" s="127">
        <v>13696050</v>
      </c>
      <c r="G4985" s="127"/>
      <c r="H4985" s="335" t="s">
        <v>10679</v>
      </c>
      <c r="I4985" s="128">
        <v>1.24</v>
      </c>
      <c r="J4985" s="128">
        <v>0</v>
      </c>
      <c r="K4985" s="129">
        <f t="shared" si="77"/>
        <v>1.24</v>
      </c>
      <c r="L4985" s="130" t="s">
        <v>1420</v>
      </c>
    </row>
    <row r="4986" spans="1:12" ht="45">
      <c r="A4986" s="263">
        <v>25</v>
      </c>
      <c r="B4986" s="125" t="str">
        <f>+VLOOKUP(A4986,'[1]LISTA FILTRADO'!$A$2:$B$620,2,FALSE)</f>
        <v>Ministerio De La Presidencia</v>
      </c>
      <c r="C4986" s="126">
        <v>42892</v>
      </c>
      <c r="D4986" s="126" t="s">
        <v>10680</v>
      </c>
      <c r="E4986" s="127" t="s">
        <v>1469</v>
      </c>
      <c r="F4986" s="127">
        <v>13696056</v>
      </c>
      <c r="G4986" s="127"/>
      <c r="H4986" s="335" t="s">
        <v>10681</v>
      </c>
      <c r="I4986" s="128">
        <v>323.55</v>
      </c>
      <c r="J4986" s="128">
        <v>0</v>
      </c>
      <c r="K4986" s="129">
        <f t="shared" si="77"/>
        <v>323.55</v>
      </c>
      <c r="L4986" s="130" t="s">
        <v>1420</v>
      </c>
    </row>
    <row r="4987" spans="1:12" ht="45">
      <c r="A4987" s="263">
        <v>25</v>
      </c>
      <c r="B4987" s="125" t="str">
        <f>+VLOOKUP(A4987,'[1]LISTA FILTRADO'!$A$2:$B$620,2,FALSE)</f>
        <v>Ministerio De La Presidencia</v>
      </c>
      <c r="C4987" s="126">
        <v>42892</v>
      </c>
      <c r="D4987" s="126" t="s">
        <v>10682</v>
      </c>
      <c r="E4987" s="127" t="s">
        <v>1469</v>
      </c>
      <c r="F4987" s="127">
        <v>13696060</v>
      </c>
      <c r="G4987" s="127"/>
      <c r="H4987" s="335" t="s">
        <v>10683</v>
      </c>
      <c r="I4987" s="128">
        <v>1520.41</v>
      </c>
      <c r="J4987" s="128">
        <v>0</v>
      </c>
      <c r="K4987" s="129">
        <f t="shared" si="77"/>
        <v>1520.41</v>
      </c>
      <c r="L4987" s="130" t="s">
        <v>1420</v>
      </c>
    </row>
    <row r="4988" spans="1:12" ht="45">
      <c r="A4988" s="263">
        <v>25</v>
      </c>
      <c r="B4988" s="125" t="str">
        <f>+VLOOKUP(A4988,'[1]LISTA FILTRADO'!$A$2:$B$620,2,FALSE)</f>
        <v>Ministerio De La Presidencia</v>
      </c>
      <c r="C4988" s="126">
        <v>42892</v>
      </c>
      <c r="D4988" s="126" t="s">
        <v>10684</v>
      </c>
      <c r="E4988" s="127" t="s">
        <v>1469</v>
      </c>
      <c r="F4988" s="127">
        <v>13696051</v>
      </c>
      <c r="G4988" s="127"/>
      <c r="H4988" s="335" t="s">
        <v>10685</v>
      </c>
      <c r="I4988" s="128">
        <v>10700.43</v>
      </c>
      <c r="J4988" s="128">
        <v>0</v>
      </c>
      <c r="K4988" s="129">
        <f t="shared" si="77"/>
        <v>10700.43</v>
      </c>
      <c r="L4988" s="130" t="s">
        <v>1420</v>
      </c>
    </row>
    <row r="4989" spans="1:12" ht="45">
      <c r="A4989" s="263">
        <v>25</v>
      </c>
      <c r="B4989" s="125" t="str">
        <f>+VLOOKUP(A4989,'[1]LISTA FILTRADO'!$A$2:$B$620,2,FALSE)</f>
        <v>Ministerio De La Presidencia</v>
      </c>
      <c r="C4989" s="126">
        <v>42892</v>
      </c>
      <c r="D4989" s="126" t="s">
        <v>10686</v>
      </c>
      <c r="E4989" s="127" t="s">
        <v>1469</v>
      </c>
      <c r="F4989" s="127">
        <v>13696061</v>
      </c>
      <c r="G4989" s="127"/>
      <c r="H4989" s="335" t="s">
        <v>10687</v>
      </c>
      <c r="I4989" s="128">
        <v>10.25</v>
      </c>
      <c r="J4989" s="128">
        <v>0</v>
      </c>
      <c r="K4989" s="129">
        <f t="shared" si="77"/>
        <v>10.25</v>
      </c>
      <c r="L4989" s="130" t="s">
        <v>1420</v>
      </c>
    </row>
    <row r="4990" spans="1:12" ht="45">
      <c r="A4990" s="263">
        <v>25</v>
      </c>
      <c r="B4990" s="125" t="str">
        <f>+VLOOKUP(A4990,'[1]LISTA FILTRADO'!$A$2:$B$620,2,FALSE)</f>
        <v>Ministerio De La Presidencia</v>
      </c>
      <c r="C4990" s="126">
        <v>42892</v>
      </c>
      <c r="D4990" s="126" t="s">
        <v>10688</v>
      </c>
      <c r="E4990" s="127" t="s">
        <v>1469</v>
      </c>
      <c r="F4990" s="127">
        <v>13696052</v>
      </c>
      <c r="G4990" s="127"/>
      <c r="H4990" s="335" t="s">
        <v>10689</v>
      </c>
      <c r="I4990" s="128">
        <v>1309.51</v>
      </c>
      <c r="J4990" s="128">
        <v>0</v>
      </c>
      <c r="K4990" s="129">
        <f t="shared" si="77"/>
        <v>1309.51</v>
      </c>
      <c r="L4990" s="130" t="s">
        <v>1420</v>
      </c>
    </row>
    <row r="4991" spans="1:12" ht="45">
      <c r="A4991" s="263">
        <v>25</v>
      </c>
      <c r="B4991" s="125" t="str">
        <f>+VLOOKUP(A4991,'[1]LISTA FILTRADO'!$A$2:$B$620,2,FALSE)</f>
        <v>Ministerio De La Presidencia</v>
      </c>
      <c r="C4991" s="126">
        <v>42891</v>
      </c>
      <c r="D4991" s="126" t="s">
        <v>10690</v>
      </c>
      <c r="E4991" s="127" t="s">
        <v>1469</v>
      </c>
      <c r="F4991" s="127">
        <v>13691857</v>
      </c>
      <c r="G4991" s="127"/>
      <c r="H4991" s="335" t="s">
        <v>10691</v>
      </c>
      <c r="I4991" s="128">
        <v>0.27</v>
      </c>
      <c r="J4991" s="128">
        <v>0</v>
      </c>
      <c r="K4991" s="129">
        <f t="shared" si="77"/>
        <v>0.27</v>
      </c>
      <c r="L4991" s="130" t="s">
        <v>1420</v>
      </c>
    </row>
    <row r="4992" spans="1:12" ht="45">
      <c r="A4992" s="263">
        <v>25</v>
      </c>
      <c r="B4992" s="125" t="str">
        <f>+VLOOKUP(A4992,'[1]LISTA FILTRADO'!$A$2:$B$620,2,FALSE)</f>
        <v>Ministerio De La Presidencia</v>
      </c>
      <c r="C4992" s="126">
        <v>42891</v>
      </c>
      <c r="D4992" s="126" t="s">
        <v>10692</v>
      </c>
      <c r="E4992" s="127" t="s">
        <v>1469</v>
      </c>
      <c r="F4992" s="127">
        <v>13691855</v>
      </c>
      <c r="G4992" s="127"/>
      <c r="H4992" s="335" t="s">
        <v>10693</v>
      </c>
      <c r="I4992" s="128">
        <v>0.13</v>
      </c>
      <c r="J4992" s="128">
        <v>0</v>
      </c>
      <c r="K4992" s="129">
        <f t="shared" si="77"/>
        <v>0.13</v>
      </c>
      <c r="L4992" s="130" t="s">
        <v>1420</v>
      </c>
    </row>
    <row r="4993" spans="1:12" ht="45">
      <c r="A4993" s="263">
        <v>25</v>
      </c>
      <c r="B4993" s="125" t="str">
        <f>+VLOOKUP(A4993,'[1]LISTA FILTRADO'!$A$2:$B$620,2,FALSE)</f>
        <v>Ministerio De La Presidencia</v>
      </c>
      <c r="C4993" s="126">
        <v>42912</v>
      </c>
      <c r="D4993" s="126" t="s">
        <v>10694</v>
      </c>
      <c r="E4993" s="127" t="s">
        <v>1469</v>
      </c>
      <c r="F4993" s="127">
        <v>13904642</v>
      </c>
      <c r="G4993" s="127"/>
      <c r="H4993" s="335" t="s">
        <v>10695</v>
      </c>
      <c r="I4993" s="128">
        <v>829477.25</v>
      </c>
      <c r="J4993" s="128">
        <v>0</v>
      </c>
      <c r="K4993" s="129">
        <f t="shared" si="77"/>
        <v>829477.25</v>
      </c>
      <c r="L4993" s="130" t="s">
        <v>1420</v>
      </c>
    </row>
    <row r="4994" spans="1:12" ht="45">
      <c r="A4994" s="263">
        <v>25</v>
      </c>
      <c r="B4994" s="125" t="str">
        <f>+VLOOKUP(A4994,'[1]LISTA FILTRADO'!$A$2:$B$620,2,FALSE)</f>
        <v>Ministerio De La Presidencia</v>
      </c>
      <c r="C4994" s="126">
        <v>42892</v>
      </c>
      <c r="D4994" s="126" t="s">
        <v>10696</v>
      </c>
      <c r="E4994" s="127" t="s">
        <v>1469</v>
      </c>
      <c r="F4994" s="127">
        <v>13696037</v>
      </c>
      <c r="G4994" s="127"/>
      <c r="H4994" s="335" t="s">
        <v>10697</v>
      </c>
      <c r="I4994" s="128">
        <v>454.59</v>
      </c>
      <c r="J4994" s="128">
        <v>0</v>
      </c>
      <c r="K4994" s="129">
        <f t="shared" si="77"/>
        <v>454.59</v>
      </c>
      <c r="L4994" s="130" t="s">
        <v>1420</v>
      </c>
    </row>
    <row r="4995" spans="1:12" ht="45">
      <c r="A4995" s="263">
        <v>25</v>
      </c>
      <c r="B4995" s="125" t="str">
        <f>+VLOOKUP(A4995,'[1]LISTA FILTRADO'!$A$2:$B$620,2,FALSE)</f>
        <v>Ministerio De La Presidencia</v>
      </c>
      <c r="C4995" s="126">
        <v>42908</v>
      </c>
      <c r="D4995" s="126" t="s">
        <v>10698</v>
      </c>
      <c r="E4995" s="127" t="s">
        <v>1469</v>
      </c>
      <c r="F4995" s="127">
        <v>13858498</v>
      </c>
      <c r="G4995" s="127"/>
      <c r="H4995" s="335" t="s">
        <v>10699</v>
      </c>
      <c r="I4995" s="128">
        <v>1906451.91</v>
      </c>
      <c r="J4995" s="128">
        <v>0</v>
      </c>
      <c r="K4995" s="129">
        <f t="shared" si="77"/>
        <v>1906451.91</v>
      </c>
      <c r="L4995" s="130" t="s">
        <v>1420</v>
      </c>
    </row>
    <row r="4996" spans="1:12" ht="45">
      <c r="A4996" s="263">
        <v>25</v>
      </c>
      <c r="B4996" s="125" t="str">
        <f>+VLOOKUP(A4996,'[1]LISTA FILTRADO'!$A$2:$B$620,2,FALSE)</f>
        <v>Ministerio De La Presidencia</v>
      </c>
      <c r="C4996" s="126">
        <v>42908</v>
      </c>
      <c r="D4996" s="126" t="s">
        <v>10700</v>
      </c>
      <c r="E4996" s="127" t="s">
        <v>1469</v>
      </c>
      <c r="F4996" s="127">
        <v>13874941</v>
      </c>
      <c r="G4996" s="127"/>
      <c r="H4996" s="335" t="s">
        <v>10701</v>
      </c>
      <c r="I4996" s="128">
        <v>192756.27</v>
      </c>
      <c r="J4996" s="128">
        <v>0</v>
      </c>
      <c r="K4996" s="129">
        <f t="shared" si="77"/>
        <v>192756.27</v>
      </c>
      <c r="L4996" s="130" t="s">
        <v>1420</v>
      </c>
    </row>
    <row r="4997" spans="1:12" ht="45">
      <c r="A4997" s="263">
        <v>25</v>
      </c>
      <c r="B4997" s="125" t="str">
        <f>+VLOOKUP(A4997,'[1]LISTA FILTRADO'!$A$2:$B$620,2,FALSE)</f>
        <v>Ministerio De La Presidencia</v>
      </c>
      <c r="C4997" s="126">
        <v>42893</v>
      </c>
      <c r="D4997" s="126" t="s">
        <v>10702</v>
      </c>
      <c r="E4997" s="127" t="s">
        <v>1469</v>
      </c>
      <c r="F4997" s="127">
        <v>13737444</v>
      </c>
      <c r="G4997" s="127"/>
      <c r="H4997" s="335" t="s">
        <v>10703</v>
      </c>
      <c r="I4997" s="128">
        <v>192705.88</v>
      </c>
      <c r="J4997" s="128">
        <v>0</v>
      </c>
      <c r="K4997" s="129">
        <f t="shared" si="77"/>
        <v>192705.88</v>
      </c>
      <c r="L4997" s="130" t="s">
        <v>1420</v>
      </c>
    </row>
    <row r="4998" spans="1:12" ht="33.75">
      <c r="A4998" s="263">
        <v>25</v>
      </c>
      <c r="B4998" s="125" t="str">
        <f>+VLOOKUP(A4998,'[1]LISTA FILTRADO'!$A$2:$B$620,2,FALSE)</f>
        <v>Ministerio De La Presidencia</v>
      </c>
      <c r="C4998" s="126">
        <v>42912</v>
      </c>
      <c r="D4998" s="126" t="s">
        <v>10704</v>
      </c>
      <c r="E4998" s="127" t="s">
        <v>1469</v>
      </c>
      <c r="F4998" s="127">
        <v>13845714</v>
      </c>
      <c r="G4998" s="127"/>
      <c r="H4998" s="335" t="s">
        <v>10705</v>
      </c>
      <c r="I4998" s="128">
        <v>385012.6</v>
      </c>
      <c r="J4998" s="128">
        <v>0</v>
      </c>
      <c r="K4998" s="129">
        <f t="shared" si="77"/>
        <v>385012.6</v>
      </c>
      <c r="L4998" s="130" t="s">
        <v>1420</v>
      </c>
    </row>
    <row r="4999" spans="1:12" ht="33.75">
      <c r="A4999" s="263">
        <v>25</v>
      </c>
      <c r="B4999" s="125" t="str">
        <f>+VLOOKUP(A4999,'[1]LISTA FILTRADO'!$A$2:$B$620,2,FALSE)</f>
        <v>Ministerio De La Presidencia</v>
      </c>
      <c r="C4999" s="126">
        <v>42893</v>
      </c>
      <c r="D4999" s="126" t="s">
        <v>10706</v>
      </c>
      <c r="E4999" s="127" t="s">
        <v>1469</v>
      </c>
      <c r="F4999" s="127">
        <v>13737699</v>
      </c>
      <c r="G4999" s="127"/>
      <c r="H4999" s="335" t="s">
        <v>10707</v>
      </c>
      <c r="I4999" s="128">
        <v>387510.7</v>
      </c>
      <c r="J4999" s="128">
        <v>0</v>
      </c>
      <c r="K4999" s="129">
        <f t="shared" si="77"/>
        <v>387510.7</v>
      </c>
      <c r="L4999" s="130" t="s">
        <v>1420</v>
      </c>
    </row>
    <row r="5000" spans="1:12" ht="45">
      <c r="A5000" s="263">
        <v>25</v>
      </c>
      <c r="B5000" s="125" t="str">
        <f>+VLOOKUP(A5000,'[1]LISTA FILTRADO'!$A$2:$B$620,2,FALSE)</f>
        <v>Ministerio De La Presidencia</v>
      </c>
      <c r="C5000" s="126">
        <v>42892</v>
      </c>
      <c r="D5000" s="126" t="s">
        <v>10708</v>
      </c>
      <c r="E5000" s="127" t="s">
        <v>1469</v>
      </c>
      <c r="F5000" s="127">
        <v>13692146</v>
      </c>
      <c r="G5000" s="127"/>
      <c r="H5000" s="335" t="s">
        <v>10709</v>
      </c>
      <c r="I5000" s="128">
        <v>306437.48</v>
      </c>
      <c r="J5000" s="128">
        <v>0</v>
      </c>
      <c r="K5000" s="129">
        <f t="shared" si="77"/>
        <v>306437.48</v>
      </c>
      <c r="L5000" s="130" t="s">
        <v>1420</v>
      </c>
    </row>
    <row r="5001" spans="1:12" ht="45">
      <c r="A5001" s="263">
        <v>25</v>
      </c>
      <c r="B5001" s="125" t="str">
        <f>+VLOOKUP(A5001,'[1]LISTA FILTRADO'!$A$2:$B$620,2,FALSE)</f>
        <v>Ministerio De La Presidencia</v>
      </c>
      <c r="C5001" s="126">
        <v>42891</v>
      </c>
      <c r="D5001" s="126" t="s">
        <v>10710</v>
      </c>
      <c r="E5001" s="127" t="s">
        <v>1469</v>
      </c>
      <c r="F5001" s="127">
        <v>13692137</v>
      </c>
      <c r="G5001" s="127"/>
      <c r="H5001" s="335" t="s">
        <v>10711</v>
      </c>
      <c r="I5001" s="128">
        <v>102565.02</v>
      </c>
      <c r="J5001" s="128">
        <v>0</v>
      </c>
      <c r="K5001" s="129">
        <f t="shared" ref="K5001:K5064" si="78">+I5001+J5001</f>
        <v>102565.02</v>
      </c>
      <c r="L5001" s="130" t="s">
        <v>1420</v>
      </c>
    </row>
    <row r="5002" spans="1:12" ht="45">
      <c r="A5002" s="263">
        <v>25</v>
      </c>
      <c r="B5002" s="125" t="str">
        <f>+VLOOKUP(A5002,'[1]LISTA FILTRADO'!$A$2:$B$620,2,FALSE)</f>
        <v>Ministerio De La Presidencia</v>
      </c>
      <c r="C5002" s="126">
        <v>42892</v>
      </c>
      <c r="D5002" s="126" t="s">
        <v>10712</v>
      </c>
      <c r="E5002" s="127" t="s">
        <v>1469</v>
      </c>
      <c r="F5002" s="127">
        <v>13696028</v>
      </c>
      <c r="G5002" s="127"/>
      <c r="H5002" s="335" t="s">
        <v>10713</v>
      </c>
      <c r="I5002" s="128">
        <v>137.19</v>
      </c>
      <c r="J5002" s="128">
        <v>0</v>
      </c>
      <c r="K5002" s="129">
        <f t="shared" si="78"/>
        <v>137.19</v>
      </c>
      <c r="L5002" s="130" t="s">
        <v>1420</v>
      </c>
    </row>
    <row r="5003" spans="1:12" ht="45">
      <c r="A5003" s="263">
        <v>25</v>
      </c>
      <c r="B5003" s="125" t="str">
        <f>+VLOOKUP(A5003,'[1]LISTA FILTRADO'!$A$2:$B$620,2,FALSE)</f>
        <v>Ministerio De La Presidencia</v>
      </c>
      <c r="C5003" s="126">
        <v>42892</v>
      </c>
      <c r="D5003" s="126" t="s">
        <v>10714</v>
      </c>
      <c r="E5003" s="127" t="s">
        <v>1469</v>
      </c>
      <c r="F5003" s="127">
        <v>13692144</v>
      </c>
      <c r="G5003" s="127"/>
      <c r="H5003" s="335" t="s">
        <v>10715</v>
      </c>
      <c r="I5003" s="128">
        <v>53042.62</v>
      </c>
      <c r="J5003" s="128">
        <v>0</v>
      </c>
      <c r="K5003" s="129">
        <f t="shared" si="78"/>
        <v>53042.62</v>
      </c>
      <c r="L5003" s="130" t="s">
        <v>1420</v>
      </c>
    </row>
    <row r="5004" spans="1:12" ht="45">
      <c r="A5004" s="263">
        <v>25</v>
      </c>
      <c r="B5004" s="125" t="str">
        <f>+VLOOKUP(A5004,'[1]LISTA FILTRADO'!$A$2:$B$620,2,FALSE)</f>
        <v>Ministerio De La Presidencia</v>
      </c>
      <c r="C5004" s="126">
        <v>42894</v>
      </c>
      <c r="D5004" s="126" t="s">
        <v>10716</v>
      </c>
      <c r="E5004" s="127" t="s">
        <v>1469</v>
      </c>
      <c r="F5004" s="127">
        <v>13695948</v>
      </c>
      <c r="G5004" s="127"/>
      <c r="H5004" s="335" t="s">
        <v>10717</v>
      </c>
      <c r="I5004" s="128">
        <v>8494.25</v>
      </c>
      <c r="J5004" s="128">
        <v>0</v>
      </c>
      <c r="K5004" s="129">
        <f t="shared" si="78"/>
        <v>8494.25</v>
      </c>
      <c r="L5004" s="130" t="s">
        <v>1420</v>
      </c>
    </row>
    <row r="5005" spans="1:12" ht="45">
      <c r="A5005" s="263">
        <v>25</v>
      </c>
      <c r="B5005" s="125" t="str">
        <f>+VLOOKUP(A5005,'[1]LISTA FILTRADO'!$A$2:$B$620,2,FALSE)</f>
        <v>Ministerio De La Presidencia</v>
      </c>
      <c r="C5005" s="126">
        <v>42891</v>
      </c>
      <c r="D5005" s="126" t="s">
        <v>10718</v>
      </c>
      <c r="E5005" s="127" t="s">
        <v>1469</v>
      </c>
      <c r="F5005" s="127">
        <v>13695955</v>
      </c>
      <c r="G5005" s="127"/>
      <c r="H5005" s="335" t="s">
        <v>10719</v>
      </c>
      <c r="I5005" s="128">
        <v>2655567.84</v>
      </c>
      <c r="J5005" s="128">
        <v>0</v>
      </c>
      <c r="K5005" s="129">
        <f t="shared" si="78"/>
        <v>2655567.84</v>
      </c>
      <c r="L5005" s="130" t="s">
        <v>1420</v>
      </c>
    </row>
    <row r="5006" spans="1:12" ht="45">
      <c r="A5006" s="263">
        <v>25</v>
      </c>
      <c r="B5006" s="125" t="str">
        <f>+VLOOKUP(A5006,'[1]LISTA FILTRADO'!$A$2:$B$620,2,FALSE)</f>
        <v>Ministerio De La Presidencia</v>
      </c>
      <c r="C5006" s="126">
        <v>42891</v>
      </c>
      <c r="D5006" s="126" t="s">
        <v>10720</v>
      </c>
      <c r="E5006" s="127" t="s">
        <v>1469</v>
      </c>
      <c r="F5006" s="127">
        <v>13696023</v>
      </c>
      <c r="G5006" s="127"/>
      <c r="H5006" s="335" t="s">
        <v>10721</v>
      </c>
      <c r="I5006" s="128">
        <v>6204.33</v>
      </c>
      <c r="J5006" s="128">
        <v>0</v>
      </c>
      <c r="K5006" s="129">
        <f t="shared" si="78"/>
        <v>6204.33</v>
      </c>
      <c r="L5006" s="130" t="s">
        <v>1420</v>
      </c>
    </row>
    <row r="5007" spans="1:12" ht="45">
      <c r="A5007" s="263">
        <v>25</v>
      </c>
      <c r="B5007" s="125" t="str">
        <f>+VLOOKUP(A5007,'[1]LISTA FILTRADO'!$A$2:$B$620,2,FALSE)</f>
        <v>Ministerio De La Presidencia</v>
      </c>
      <c r="C5007" s="126">
        <v>42893</v>
      </c>
      <c r="D5007" s="126" t="s">
        <v>10722</v>
      </c>
      <c r="E5007" s="127" t="s">
        <v>1469</v>
      </c>
      <c r="F5007" s="127">
        <v>13737582</v>
      </c>
      <c r="G5007" s="127"/>
      <c r="H5007" s="335" t="s">
        <v>10723</v>
      </c>
      <c r="I5007" s="128">
        <v>233856.82</v>
      </c>
      <c r="J5007" s="128">
        <v>0</v>
      </c>
      <c r="K5007" s="129">
        <f t="shared" si="78"/>
        <v>233856.82</v>
      </c>
      <c r="L5007" s="130" t="s">
        <v>1420</v>
      </c>
    </row>
    <row r="5008" spans="1:12" ht="45">
      <c r="A5008" s="263">
        <v>25</v>
      </c>
      <c r="B5008" s="125" t="str">
        <f>+VLOOKUP(A5008,'[1]LISTA FILTRADO'!$A$2:$B$620,2,FALSE)</f>
        <v>Ministerio De La Presidencia</v>
      </c>
      <c r="C5008" s="126">
        <v>42891</v>
      </c>
      <c r="D5008" s="126" t="s">
        <v>10724</v>
      </c>
      <c r="E5008" s="127" t="s">
        <v>1469</v>
      </c>
      <c r="F5008" s="127">
        <v>13696024</v>
      </c>
      <c r="G5008" s="127"/>
      <c r="H5008" s="335" t="s">
        <v>10725</v>
      </c>
      <c r="I5008" s="128">
        <v>2214.4299999999998</v>
      </c>
      <c r="J5008" s="128">
        <v>0</v>
      </c>
      <c r="K5008" s="129">
        <f t="shared" si="78"/>
        <v>2214.4299999999998</v>
      </c>
      <c r="L5008" s="130" t="s">
        <v>1420</v>
      </c>
    </row>
    <row r="5009" spans="1:12" ht="45">
      <c r="A5009" s="263">
        <v>25</v>
      </c>
      <c r="B5009" s="125" t="str">
        <f>+VLOOKUP(A5009,'[1]LISTA FILTRADO'!$A$2:$B$620,2,FALSE)</f>
        <v>Ministerio De La Presidencia</v>
      </c>
      <c r="C5009" s="126">
        <v>42893</v>
      </c>
      <c r="D5009" s="126" t="s">
        <v>10726</v>
      </c>
      <c r="E5009" s="127" t="s">
        <v>1469</v>
      </c>
      <c r="F5009" s="127">
        <v>13737153</v>
      </c>
      <c r="G5009" s="127"/>
      <c r="H5009" s="335" t="s">
        <v>10727</v>
      </c>
      <c r="I5009" s="128">
        <v>613687.66</v>
      </c>
      <c r="J5009" s="128">
        <v>0</v>
      </c>
      <c r="K5009" s="129">
        <f t="shared" si="78"/>
        <v>613687.66</v>
      </c>
      <c r="L5009" s="130" t="s">
        <v>1420</v>
      </c>
    </row>
    <row r="5010" spans="1:12" ht="45">
      <c r="A5010" s="263">
        <v>25</v>
      </c>
      <c r="B5010" s="125" t="str">
        <f>+VLOOKUP(A5010,'[1]LISTA FILTRADO'!$A$2:$B$620,2,FALSE)</f>
        <v>Ministerio De La Presidencia</v>
      </c>
      <c r="C5010" s="126">
        <v>42892</v>
      </c>
      <c r="D5010" s="126" t="s">
        <v>10728</v>
      </c>
      <c r="E5010" s="127" t="s">
        <v>1469</v>
      </c>
      <c r="F5010" s="127">
        <v>13692057</v>
      </c>
      <c r="G5010" s="127"/>
      <c r="H5010" s="335" t="s">
        <v>10729</v>
      </c>
      <c r="I5010" s="128">
        <v>98669</v>
      </c>
      <c r="J5010" s="128">
        <v>0</v>
      </c>
      <c r="K5010" s="129">
        <f t="shared" si="78"/>
        <v>98669</v>
      </c>
      <c r="L5010" s="130" t="s">
        <v>1420</v>
      </c>
    </row>
    <row r="5011" spans="1:12" ht="45">
      <c r="A5011" s="263">
        <v>25</v>
      </c>
      <c r="B5011" s="125" t="str">
        <f>+VLOOKUP(A5011,'[1]LISTA FILTRADO'!$A$2:$B$620,2,FALSE)</f>
        <v>Ministerio De La Presidencia</v>
      </c>
      <c r="C5011" s="126">
        <v>42893</v>
      </c>
      <c r="D5011" s="126" t="s">
        <v>10730</v>
      </c>
      <c r="E5011" s="127" t="s">
        <v>1469</v>
      </c>
      <c r="F5011" s="127">
        <v>13737387</v>
      </c>
      <c r="G5011" s="127"/>
      <c r="H5011" s="335" t="s">
        <v>10731</v>
      </c>
      <c r="I5011" s="128">
        <v>439085.84</v>
      </c>
      <c r="J5011" s="128">
        <v>0</v>
      </c>
      <c r="K5011" s="129">
        <f t="shared" si="78"/>
        <v>439085.84</v>
      </c>
      <c r="L5011" s="130" t="s">
        <v>1420</v>
      </c>
    </row>
    <row r="5012" spans="1:12" ht="45">
      <c r="A5012" s="263">
        <v>25</v>
      </c>
      <c r="B5012" s="125" t="str">
        <f>+VLOOKUP(A5012,'[1]LISTA FILTRADO'!$A$2:$B$620,2,FALSE)</f>
        <v>Ministerio De La Presidencia</v>
      </c>
      <c r="C5012" s="126">
        <v>42915</v>
      </c>
      <c r="D5012" s="126" t="s">
        <v>10732</v>
      </c>
      <c r="E5012" s="127" t="s">
        <v>1469</v>
      </c>
      <c r="F5012" s="127">
        <v>13954838</v>
      </c>
      <c r="G5012" s="127"/>
      <c r="H5012" s="335" t="s">
        <v>10733</v>
      </c>
      <c r="I5012" s="128">
        <v>199587.64</v>
      </c>
      <c r="J5012" s="128">
        <v>0</v>
      </c>
      <c r="K5012" s="129">
        <f t="shared" si="78"/>
        <v>199587.64</v>
      </c>
      <c r="L5012" s="130" t="s">
        <v>1420</v>
      </c>
    </row>
    <row r="5013" spans="1:12" ht="45">
      <c r="A5013" s="263">
        <v>25</v>
      </c>
      <c r="B5013" s="125" t="str">
        <f>+VLOOKUP(A5013,'[1]LISTA FILTRADO'!$A$2:$B$620,2,FALSE)</f>
        <v>Ministerio De La Presidencia</v>
      </c>
      <c r="C5013" s="126">
        <v>42899</v>
      </c>
      <c r="D5013" s="126" t="s">
        <v>10734</v>
      </c>
      <c r="E5013" s="127" t="s">
        <v>1469</v>
      </c>
      <c r="F5013" s="127">
        <v>13798824</v>
      </c>
      <c r="G5013" s="127"/>
      <c r="H5013" s="335" t="s">
        <v>10735</v>
      </c>
      <c r="I5013" s="128">
        <v>383673.84</v>
      </c>
      <c r="J5013" s="128">
        <v>0</v>
      </c>
      <c r="K5013" s="129">
        <f t="shared" si="78"/>
        <v>383673.84</v>
      </c>
      <c r="L5013" s="130" t="s">
        <v>1420</v>
      </c>
    </row>
    <row r="5014" spans="1:12" ht="45">
      <c r="A5014" s="263">
        <v>25</v>
      </c>
      <c r="B5014" s="125" t="str">
        <f>+VLOOKUP(A5014,'[1]LISTA FILTRADO'!$A$2:$B$620,2,FALSE)</f>
        <v>Ministerio De La Presidencia</v>
      </c>
      <c r="C5014" s="126">
        <v>42912</v>
      </c>
      <c r="D5014" s="126" t="s">
        <v>10736</v>
      </c>
      <c r="E5014" s="127" t="s">
        <v>1469</v>
      </c>
      <c r="F5014" s="127">
        <v>13908500</v>
      </c>
      <c r="G5014" s="127"/>
      <c r="H5014" s="335" t="s">
        <v>10737</v>
      </c>
      <c r="I5014" s="128">
        <v>2560720.3199999998</v>
      </c>
      <c r="J5014" s="128">
        <v>0</v>
      </c>
      <c r="K5014" s="129">
        <f t="shared" si="78"/>
        <v>2560720.3199999998</v>
      </c>
      <c r="L5014" s="130" t="s">
        <v>1420</v>
      </c>
    </row>
    <row r="5015" spans="1:12" ht="45">
      <c r="A5015" s="263">
        <v>25</v>
      </c>
      <c r="B5015" s="125" t="str">
        <f>+VLOOKUP(A5015,'[1]LISTA FILTRADO'!$A$2:$B$620,2,FALSE)</f>
        <v>Ministerio De La Presidencia</v>
      </c>
      <c r="C5015" s="126">
        <v>42892</v>
      </c>
      <c r="D5015" s="126" t="s">
        <v>10738</v>
      </c>
      <c r="E5015" s="127" t="s">
        <v>1469</v>
      </c>
      <c r="F5015" s="127">
        <v>13696053</v>
      </c>
      <c r="G5015" s="127"/>
      <c r="H5015" s="335" t="s">
        <v>10739</v>
      </c>
      <c r="I5015" s="128">
        <v>22.37</v>
      </c>
      <c r="J5015" s="128">
        <v>0</v>
      </c>
      <c r="K5015" s="129">
        <f t="shared" si="78"/>
        <v>22.37</v>
      </c>
      <c r="L5015" s="130" t="s">
        <v>1420</v>
      </c>
    </row>
    <row r="5016" spans="1:12" ht="33.75">
      <c r="A5016" s="263">
        <v>25</v>
      </c>
      <c r="B5016" s="125" t="str">
        <f>+VLOOKUP(A5016,'[1]LISTA FILTRADO'!$A$2:$B$620,2,FALSE)</f>
        <v>Ministerio De La Presidencia</v>
      </c>
      <c r="C5016" s="126">
        <v>42892</v>
      </c>
      <c r="D5016" s="126" t="s">
        <v>10740</v>
      </c>
      <c r="E5016" s="127" t="s">
        <v>1469</v>
      </c>
      <c r="F5016" s="127">
        <v>13707870</v>
      </c>
      <c r="G5016" s="127"/>
      <c r="H5016" s="335" t="s">
        <v>10741</v>
      </c>
      <c r="I5016" s="128">
        <v>55350.25</v>
      </c>
      <c r="J5016" s="128">
        <v>0</v>
      </c>
      <c r="K5016" s="129">
        <f t="shared" si="78"/>
        <v>55350.25</v>
      </c>
      <c r="L5016" s="130" t="s">
        <v>1420</v>
      </c>
    </row>
    <row r="5017" spans="1:12" ht="45">
      <c r="A5017" s="263">
        <v>25</v>
      </c>
      <c r="B5017" s="125" t="str">
        <f>+VLOOKUP(A5017,'[1]LISTA FILTRADO'!$A$2:$B$620,2,FALSE)</f>
        <v>Ministerio De La Presidencia</v>
      </c>
      <c r="C5017" s="126">
        <v>42892</v>
      </c>
      <c r="D5017" s="126" t="s">
        <v>10742</v>
      </c>
      <c r="E5017" s="127" t="s">
        <v>1469</v>
      </c>
      <c r="F5017" s="127">
        <v>13696057</v>
      </c>
      <c r="G5017" s="127"/>
      <c r="H5017" s="335" t="s">
        <v>10743</v>
      </c>
      <c r="I5017" s="128">
        <v>38627.53</v>
      </c>
      <c r="J5017" s="128">
        <v>0</v>
      </c>
      <c r="K5017" s="129">
        <f t="shared" si="78"/>
        <v>38627.53</v>
      </c>
      <c r="L5017" s="130" t="s">
        <v>1420</v>
      </c>
    </row>
    <row r="5018" spans="1:12" ht="45">
      <c r="A5018" s="263">
        <v>25</v>
      </c>
      <c r="B5018" s="125" t="str">
        <f>+VLOOKUP(A5018,'[1]LISTA FILTRADO'!$A$2:$B$620,2,FALSE)</f>
        <v>Ministerio De La Presidencia</v>
      </c>
      <c r="C5018" s="126">
        <v>42892</v>
      </c>
      <c r="D5018" s="126" t="s">
        <v>10744</v>
      </c>
      <c r="E5018" s="127" t="s">
        <v>1469</v>
      </c>
      <c r="F5018" s="127">
        <v>13696055</v>
      </c>
      <c r="G5018" s="127"/>
      <c r="H5018" s="335" t="s">
        <v>10745</v>
      </c>
      <c r="I5018" s="128">
        <v>38627.53</v>
      </c>
      <c r="J5018" s="128">
        <v>0</v>
      </c>
      <c r="K5018" s="129">
        <f t="shared" si="78"/>
        <v>38627.53</v>
      </c>
      <c r="L5018" s="130" t="s">
        <v>1420</v>
      </c>
    </row>
    <row r="5019" spans="1:12" ht="45">
      <c r="A5019" s="263">
        <v>25</v>
      </c>
      <c r="B5019" s="125" t="str">
        <f>+VLOOKUP(A5019,'[1]LISTA FILTRADO'!$A$2:$B$620,2,FALSE)</f>
        <v>Ministerio De La Presidencia</v>
      </c>
      <c r="C5019" s="126">
        <v>42892</v>
      </c>
      <c r="D5019" s="126" t="s">
        <v>10746</v>
      </c>
      <c r="E5019" s="127" t="s">
        <v>1469</v>
      </c>
      <c r="F5019" s="127">
        <v>13696058</v>
      </c>
      <c r="G5019" s="127"/>
      <c r="H5019" s="335" t="s">
        <v>10747</v>
      </c>
      <c r="I5019" s="128">
        <v>38627.53</v>
      </c>
      <c r="J5019" s="128">
        <v>0</v>
      </c>
      <c r="K5019" s="129">
        <f t="shared" si="78"/>
        <v>38627.53</v>
      </c>
      <c r="L5019" s="130" t="s">
        <v>1420</v>
      </c>
    </row>
    <row r="5020" spans="1:12" ht="45">
      <c r="A5020" s="263">
        <v>25</v>
      </c>
      <c r="B5020" s="125" t="str">
        <f>+VLOOKUP(A5020,'[1]LISTA FILTRADO'!$A$2:$B$620,2,FALSE)</f>
        <v>Ministerio De La Presidencia</v>
      </c>
      <c r="C5020" s="126">
        <v>42912</v>
      </c>
      <c r="D5020" s="126" t="s">
        <v>10748</v>
      </c>
      <c r="E5020" s="127" t="s">
        <v>1469</v>
      </c>
      <c r="F5020" s="127">
        <v>13904824</v>
      </c>
      <c r="G5020" s="127"/>
      <c r="H5020" s="335" t="s">
        <v>10749</v>
      </c>
      <c r="I5020" s="128">
        <v>121476.42</v>
      </c>
      <c r="J5020" s="128">
        <v>0</v>
      </c>
      <c r="K5020" s="129">
        <f t="shared" si="78"/>
        <v>121476.42</v>
      </c>
      <c r="L5020" s="130" t="s">
        <v>1420</v>
      </c>
    </row>
    <row r="5021" spans="1:12" ht="45">
      <c r="A5021" s="263">
        <v>25</v>
      </c>
      <c r="B5021" s="125" t="str">
        <f>+VLOOKUP(A5021,'[1]LISTA FILTRADO'!$A$2:$B$620,2,FALSE)</f>
        <v>Ministerio De La Presidencia</v>
      </c>
      <c r="C5021" s="126">
        <v>42892</v>
      </c>
      <c r="D5021" s="126" t="s">
        <v>10750</v>
      </c>
      <c r="E5021" s="127" t="s">
        <v>1469</v>
      </c>
      <c r="F5021" s="127">
        <v>13707869</v>
      </c>
      <c r="G5021" s="127"/>
      <c r="H5021" s="335" t="s">
        <v>10751</v>
      </c>
      <c r="I5021" s="128">
        <v>16.73</v>
      </c>
      <c r="J5021" s="128">
        <v>0</v>
      </c>
      <c r="K5021" s="129">
        <f t="shared" si="78"/>
        <v>16.73</v>
      </c>
      <c r="L5021" s="130" t="s">
        <v>1420</v>
      </c>
    </row>
    <row r="5022" spans="1:12" ht="45">
      <c r="A5022" s="263">
        <v>25</v>
      </c>
      <c r="B5022" s="125" t="str">
        <f>+VLOOKUP(A5022,'[1]LISTA FILTRADO'!$A$2:$B$620,2,FALSE)</f>
        <v>Ministerio De La Presidencia</v>
      </c>
      <c r="C5022" s="126">
        <v>42892</v>
      </c>
      <c r="D5022" s="126" t="s">
        <v>10752</v>
      </c>
      <c r="E5022" s="127" t="s">
        <v>1469</v>
      </c>
      <c r="F5022" s="127">
        <v>13707866</v>
      </c>
      <c r="G5022" s="127"/>
      <c r="H5022" s="335" t="s">
        <v>10753</v>
      </c>
      <c r="I5022" s="128">
        <v>90742.29</v>
      </c>
      <c r="J5022" s="128">
        <v>0</v>
      </c>
      <c r="K5022" s="129">
        <f t="shared" si="78"/>
        <v>90742.29</v>
      </c>
      <c r="L5022" s="130" t="s">
        <v>1420</v>
      </c>
    </row>
    <row r="5023" spans="1:12" ht="33.75">
      <c r="A5023" s="263">
        <v>25</v>
      </c>
      <c r="B5023" s="125" t="str">
        <f>+VLOOKUP(A5023,'[1]LISTA FILTRADO'!$A$2:$B$620,2,FALSE)</f>
        <v>Ministerio De La Presidencia</v>
      </c>
      <c r="C5023" s="126">
        <v>42892</v>
      </c>
      <c r="D5023" s="126" t="s">
        <v>10754</v>
      </c>
      <c r="E5023" s="127" t="s">
        <v>1469</v>
      </c>
      <c r="F5023" s="127">
        <v>13707865</v>
      </c>
      <c r="G5023" s="127"/>
      <c r="H5023" s="335" t="s">
        <v>10755</v>
      </c>
      <c r="I5023" s="128">
        <v>131017.45</v>
      </c>
      <c r="J5023" s="128">
        <v>0</v>
      </c>
      <c r="K5023" s="129">
        <f t="shared" si="78"/>
        <v>131017.45</v>
      </c>
      <c r="L5023" s="130" t="s">
        <v>1420</v>
      </c>
    </row>
    <row r="5024" spans="1:12" ht="33.75">
      <c r="A5024" s="263">
        <v>25</v>
      </c>
      <c r="B5024" s="125" t="str">
        <f>+VLOOKUP(A5024,'[1]LISTA FILTRADO'!$A$2:$B$620,2,FALSE)</f>
        <v>Ministerio De La Presidencia</v>
      </c>
      <c r="C5024" s="126">
        <v>42892</v>
      </c>
      <c r="D5024" s="126" t="s">
        <v>10756</v>
      </c>
      <c r="E5024" s="127" t="s">
        <v>1469</v>
      </c>
      <c r="F5024" s="127">
        <v>13696059</v>
      </c>
      <c r="G5024" s="127"/>
      <c r="H5024" s="335" t="s">
        <v>10757</v>
      </c>
      <c r="I5024" s="128">
        <v>131017.45</v>
      </c>
      <c r="J5024" s="128">
        <v>0</v>
      </c>
      <c r="K5024" s="129">
        <f t="shared" si="78"/>
        <v>131017.45</v>
      </c>
      <c r="L5024" s="130" t="s">
        <v>1420</v>
      </c>
    </row>
    <row r="5025" spans="1:12" ht="45">
      <c r="A5025" s="263">
        <v>25</v>
      </c>
      <c r="B5025" s="125" t="str">
        <f>+VLOOKUP(A5025,'[1]LISTA FILTRADO'!$A$2:$B$620,2,FALSE)</f>
        <v>Ministerio De La Presidencia</v>
      </c>
      <c r="C5025" s="126">
        <v>42915</v>
      </c>
      <c r="D5025" s="126" t="s">
        <v>10758</v>
      </c>
      <c r="E5025" s="127" t="s">
        <v>1469</v>
      </c>
      <c r="F5025" s="127">
        <v>13951907</v>
      </c>
      <c r="G5025" s="127"/>
      <c r="H5025" s="335" t="s">
        <v>10759</v>
      </c>
      <c r="I5025" s="128">
        <v>1184073.08</v>
      </c>
      <c r="J5025" s="128">
        <v>0</v>
      </c>
      <c r="K5025" s="129">
        <f t="shared" si="78"/>
        <v>1184073.08</v>
      </c>
      <c r="L5025" s="130" t="s">
        <v>1420</v>
      </c>
    </row>
    <row r="5026" spans="1:12" ht="45">
      <c r="A5026" s="263">
        <v>25</v>
      </c>
      <c r="B5026" s="125" t="str">
        <f>+VLOOKUP(A5026,'[1]LISTA FILTRADO'!$A$2:$B$620,2,FALSE)</f>
        <v>Ministerio De La Presidencia</v>
      </c>
      <c r="C5026" s="126">
        <v>42900</v>
      </c>
      <c r="D5026" s="126" t="s">
        <v>10760</v>
      </c>
      <c r="E5026" s="127" t="s">
        <v>1469</v>
      </c>
      <c r="F5026" s="127">
        <v>13784153</v>
      </c>
      <c r="G5026" s="127"/>
      <c r="H5026" s="335" t="s">
        <v>10761</v>
      </c>
      <c r="I5026" s="128">
        <v>734339.9</v>
      </c>
      <c r="J5026" s="128">
        <v>0</v>
      </c>
      <c r="K5026" s="129">
        <f t="shared" si="78"/>
        <v>734339.9</v>
      </c>
      <c r="L5026" s="130" t="s">
        <v>1420</v>
      </c>
    </row>
    <row r="5027" spans="1:12" ht="45">
      <c r="A5027" s="263">
        <v>25</v>
      </c>
      <c r="B5027" s="125" t="str">
        <f>+VLOOKUP(A5027,'[1]LISTA FILTRADO'!$A$2:$B$620,2,FALSE)</f>
        <v>Ministerio De La Presidencia</v>
      </c>
      <c r="C5027" s="126">
        <v>42891</v>
      </c>
      <c r="D5027" s="126" t="s">
        <v>10762</v>
      </c>
      <c r="E5027" s="127" t="s">
        <v>1469</v>
      </c>
      <c r="F5027" s="127">
        <v>13692147</v>
      </c>
      <c r="G5027" s="127"/>
      <c r="H5027" s="335" t="s">
        <v>10763</v>
      </c>
      <c r="I5027" s="128">
        <v>380295.45</v>
      </c>
      <c r="J5027" s="128">
        <v>0</v>
      </c>
      <c r="K5027" s="129">
        <f t="shared" si="78"/>
        <v>380295.45</v>
      </c>
      <c r="L5027" s="130" t="s">
        <v>1420</v>
      </c>
    </row>
    <row r="5028" spans="1:12" ht="45">
      <c r="A5028" s="263">
        <v>25</v>
      </c>
      <c r="B5028" s="125" t="str">
        <f>+VLOOKUP(A5028,'[1]LISTA FILTRADO'!$A$2:$B$620,2,FALSE)</f>
        <v>Ministerio De La Presidencia</v>
      </c>
      <c r="C5028" s="126">
        <v>42912</v>
      </c>
      <c r="D5028" s="126" t="s">
        <v>10764</v>
      </c>
      <c r="E5028" s="127" t="s">
        <v>1469</v>
      </c>
      <c r="F5028" s="127">
        <v>13904646</v>
      </c>
      <c r="G5028" s="127"/>
      <c r="H5028" s="335" t="s">
        <v>10765</v>
      </c>
      <c r="I5028" s="128">
        <v>342560.35</v>
      </c>
      <c r="J5028" s="128">
        <v>0</v>
      </c>
      <c r="K5028" s="129">
        <f t="shared" si="78"/>
        <v>342560.35</v>
      </c>
      <c r="L5028" s="130" t="s">
        <v>1420</v>
      </c>
    </row>
    <row r="5029" spans="1:12" ht="45">
      <c r="A5029" s="263">
        <v>25</v>
      </c>
      <c r="B5029" s="125" t="str">
        <f>+VLOOKUP(A5029,'[1]LISTA FILTRADO'!$A$2:$B$620,2,FALSE)</f>
        <v>Ministerio De La Presidencia</v>
      </c>
      <c r="C5029" s="126">
        <v>42892</v>
      </c>
      <c r="D5029" s="126" t="s">
        <v>10766</v>
      </c>
      <c r="E5029" s="127" t="s">
        <v>1469</v>
      </c>
      <c r="F5029" s="127">
        <v>13722807</v>
      </c>
      <c r="G5029" s="127"/>
      <c r="H5029" s="335" t="s">
        <v>10767</v>
      </c>
      <c r="I5029" s="128">
        <v>1368814.93</v>
      </c>
      <c r="J5029" s="128">
        <v>0</v>
      </c>
      <c r="K5029" s="129">
        <f t="shared" si="78"/>
        <v>1368814.93</v>
      </c>
      <c r="L5029" s="130" t="s">
        <v>1420</v>
      </c>
    </row>
    <row r="5030" spans="1:12" ht="45">
      <c r="A5030" s="263">
        <v>25</v>
      </c>
      <c r="B5030" s="125" t="str">
        <f>+VLOOKUP(A5030,'[1]LISTA FILTRADO'!$A$2:$B$620,2,FALSE)</f>
        <v>Ministerio De La Presidencia</v>
      </c>
      <c r="C5030" s="126">
        <v>42892</v>
      </c>
      <c r="D5030" s="126" t="s">
        <v>10768</v>
      </c>
      <c r="E5030" s="127" t="s">
        <v>1469</v>
      </c>
      <c r="F5030" s="127">
        <v>13722717</v>
      </c>
      <c r="G5030" s="127"/>
      <c r="H5030" s="335" t="s">
        <v>10769</v>
      </c>
      <c r="I5030" s="128">
        <v>667244.75</v>
      </c>
      <c r="J5030" s="128">
        <v>0</v>
      </c>
      <c r="K5030" s="129">
        <f t="shared" si="78"/>
        <v>667244.75</v>
      </c>
      <c r="L5030" s="130" t="s">
        <v>1420</v>
      </c>
    </row>
    <row r="5031" spans="1:12" ht="45">
      <c r="A5031" s="263">
        <v>25</v>
      </c>
      <c r="B5031" s="125" t="str">
        <f>+VLOOKUP(A5031,'[1]LISTA FILTRADO'!$A$2:$B$620,2,FALSE)</f>
        <v>Ministerio De La Presidencia</v>
      </c>
      <c r="C5031" s="126">
        <v>42898</v>
      </c>
      <c r="D5031" s="126" t="s">
        <v>10770</v>
      </c>
      <c r="E5031" s="127" t="s">
        <v>1469</v>
      </c>
      <c r="F5031" s="127">
        <v>13796012</v>
      </c>
      <c r="G5031" s="127"/>
      <c r="H5031" s="335" t="s">
        <v>10771</v>
      </c>
      <c r="I5031" s="128">
        <v>307254.61</v>
      </c>
      <c r="J5031" s="128">
        <v>0</v>
      </c>
      <c r="K5031" s="129">
        <f t="shared" si="78"/>
        <v>307254.61</v>
      </c>
      <c r="L5031" s="130" t="s">
        <v>1420</v>
      </c>
    </row>
    <row r="5032" spans="1:12" ht="45">
      <c r="A5032" s="263">
        <v>25</v>
      </c>
      <c r="B5032" s="125" t="str">
        <f>+VLOOKUP(A5032,'[1]LISTA FILTRADO'!$A$2:$B$620,2,FALSE)</f>
        <v>Ministerio De La Presidencia</v>
      </c>
      <c r="C5032" s="126">
        <v>42898</v>
      </c>
      <c r="D5032" s="126" t="s">
        <v>10772</v>
      </c>
      <c r="E5032" s="127" t="s">
        <v>1469</v>
      </c>
      <c r="F5032" s="127">
        <v>13796004</v>
      </c>
      <c r="G5032" s="127"/>
      <c r="H5032" s="335" t="s">
        <v>10773</v>
      </c>
      <c r="I5032" s="128">
        <v>1692690.52</v>
      </c>
      <c r="J5032" s="128">
        <v>0</v>
      </c>
      <c r="K5032" s="129">
        <f t="shared" si="78"/>
        <v>1692690.52</v>
      </c>
      <c r="L5032" s="130" t="s">
        <v>1420</v>
      </c>
    </row>
    <row r="5033" spans="1:12" ht="45">
      <c r="A5033" s="263">
        <v>25</v>
      </c>
      <c r="B5033" s="125" t="str">
        <f>+VLOOKUP(A5033,'[1]LISTA FILTRADO'!$A$2:$B$620,2,FALSE)</f>
        <v>Ministerio De La Presidencia</v>
      </c>
      <c r="C5033" s="126">
        <v>42915</v>
      </c>
      <c r="D5033" s="126" t="s">
        <v>10774</v>
      </c>
      <c r="E5033" s="127" t="s">
        <v>1469</v>
      </c>
      <c r="F5033" s="127">
        <v>13954840</v>
      </c>
      <c r="G5033" s="127"/>
      <c r="H5033" s="335" t="s">
        <v>1749</v>
      </c>
      <c r="I5033" s="128">
        <v>2237036.7799999998</v>
      </c>
      <c r="J5033" s="128">
        <v>0</v>
      </c>
      <c r="K5033" s="129">
        <f t="shared" si="78"/>
        <v>2237036.7799999998</v>
      </c>
      <c r="L5033" s="130" t="s">
        <v>1420</v>
      </c>
    </row>
    <row r="5034" spans="1:12" ht="45">
      <c r="A5034" s="263">
        <v>25</v>
      </c>
      <c r="B5034" s="125" t="str">
        <f>+VLOOKUP(A5034,'[1]LISTA FILTRADO'!$A$2:$B$620,2,FALSE)</f>
        <v>Ministerio De La Presidencia</v>
      </c>
      <c r="C5034" s="126">
        <v>42915</v>
      </c>
      <c r="D5034" s="126" t="s">
        <v>10775</v>
      </c>
      <c r="E5034" s="127" t="s">
        <v>1469</v>
      </c>
      <c r="F5034" s="127">
        <v>13954842</v>
      </c>
      <c r="G5034" s="127"/>
      <c r="H5034" s="335" t="s">
        <v>10776</v>
      </c>
      <c r="I5034" s="128">
        <v>653149.68999999994</v>
      </c>
      <c r="J5034" s="128">
        <v>0</v>
      </c>
      <c r="K5034" s="129">
        <f t="shared" si="78"/>
        <v>653149.68999999994</v>
      </c>
      <c r="L5034" s="130" t="s">
        <v>1420</v>
      </c>
    </row>
    <row r="5035" spans="1:12" ht="45">
      <c r="A5035" s="263">
        <v>25</v>
      </c>
      <c r="B5035" s="125" t="str">
        <f>+VLOOKUP(A5035,'[1]LISTA FILTRADO'!$A$2:$B$620,2,FALSE)</f>
        <v>Ministerio De La Presidencia</v>
      </c>
      <c r="C5035" s="126">
        <v>42908</v>
      </c>
      <c r="D5035" s="126" t="s">
        <v>10777</v>
      </c>
      <c r="E5035" s="127" t="s">
        <v>1469</v>
      </c>
      <c r="F5035" s="127">
        <v>13857898</v>
      </c>
      <c r="G5035" s="127"/>
      <c r="H5035" s="335" t="s">
        <v>10778</v>
      </c>
      <c r="I5035" s="128">
        <v>1234018.43</v>
      </c>
      <c r="J5035" s="128">
        <v>0</v>
      </c>
      <c r="K5035" s="129">
        <f t="shared" si="78"/>
        <v>1234018.43</v>
      </c>
      <c r="L5035" s="130" t="s">
        <v>1420</v>
      </c>
    </row>
    <row r="5036" spans="1:12" ht="45">
      <c r="A5036" s="263">
        <v>25</v>
      </c>
      <c r="B5036" s="125" t="str">
        <f>+VLOOKUP(A5036,'[1]LISTA FILTRADO'!$A$2:$B$620,2,FALSE)</f>
        <v>Ministerio De La Presidencia</v>
      </c>
      <c r="C5036" s="126">
        <v>42891</v>
      </c>
      <c r="D5036" s="126" t="s">
        <v>10779</v>
      </c>
      <c r="E5036" s="127" t="s">
        <v>1469</v>
      </c>
      <c r="F5036" s="127">
        <v>13692143</v>
      </c>
      <c r="G5036" s="127"/>
      <c r="H5036" s="335" t="s">
        <v>10780</v>
      </c>
      <c r="I5036" s="128">
        <v>24845.08</v>
      </c>
      <c r="J5036" s="128">
        <v>0</v>
      </c>
      <c r="K5036" s="129">
        <f t="shared" si="78"/>
        <v>24845.08</v>
      </c>
      <c r="L5036" s="130" t="s">
        <v>1420</v>
      </c>
    </row>
    <row r="5037" spans="1:12" ht="45">
      <c r="A5037" s="263">
        <v>25</v>
      </c>
      <c r="B5037" s="125" t="str">
        <f>+VLOOKUP(A5037,'[1]LISTA FILTRADO'!$A$2:$B$620,2,FALSE)</f>
        <v>Ministerio De La Presidencia</v>
      </c>
      <c r="C5037" s="126">
        <v>42916</v>
      </c>
      <c r="D5037" s="126" t="s">
        <v>10781</v>
      </c>
      <c r="E5037" s="127" t="s">
        <v>1469</v>
      </c>
      <c r="F5037" s="127">
        <v>13986855</v>
      </c>
      <c r="G5037" s="127"/>
      <c r="H5037" s="335" t="s">
        <v>10782</v>
      </c>
      <c r="I5037" s="128">
        <v>416269.84</v>
      </c>
      <c r="J5037" s="128">
        <v>0</v>
      </c>
      <c r="K5037" s="129">
        <f t="shared" si="78"/>
        <v>416269.84</v>
      </c>
      <c r="L5037" s="130" t="s">
        <v>1420</v>
      </c>
    </row>
    <row r="5038" spans="1:12" ht="45">
      <c r="A5038" s="263">
        <v>25</v>
      </c>
      <c r="B5038" s="125" t="str">
        <f>+VLOOKUP(A5038,'[1]LISTA FILTRADO'!$A$2:$B$620,2,FALSE)</f>
        <v>Ministerio De La Presidencia</v>
      </c>
      <c r="C5038" s="126">
        <v>42908</v>
      </c>
      <c r="D5038" s="126" t="s">
        <v>10783</v>
      </c>
      <c r="E5038" s="127" t="s">
        <v>1469</v>
      </c>
      <c r="F5038" s="127">
        <v>13858081</v>
      </c>
      <c r="G5038" s="127"/>
      <c r="H5038" s="335" t="s">
        <v>10784</v>
      </c>
      <c r="I5038" s="128">
        <v>588661.49</v>
      </c>
      <c r="J5038" s="128">
        <v>0</v>
      </c>
      <c r="K5038" s="129">
        <f t="shared" si="78"/>
        <v>588661.49</v>
      </c>
      <c r="L5038" s="130" t="s">
        <v>1420</v>
      </c>
    </row>
    <row r="5039" spans="1:12" ht="45">
      <c r="A5039" s="263">
        <v>25</v>
      </c>
      <c r="B5039" s="125" t="str">
        <f>+VLOOKUP(A5039,'[1]LISTA FILTRADO'!$A$2:$B$620,2,FALSE)</f>
        <v>Ministerio De La Presidencia</v>
      </c>
      <c r="C5039" s="126">
        <v>42908</v>
      </c>
      <c r="D5039" s="126" t="s">
        <v>10785</v>
      </c>
      <c r="E5039" s="127" t="s">
        <v>1469</v>
      </c>
      <c r="F5039" s="127">
        <v>13845624</v>
      </c>
      <c r="G5039" s="127"/>
      <c r="H5039" s="335" t="s">
        <v>10786</v>
      </c>
      <c r="I5039" s="128">
        <v>166379.78</v>
      </c>
      <c r="J5039" s="128">
        <v>0</v>
      </c>
      <c r="K5039" s="129">
        <f t="shared" si="78"/>
        <v>166379.78</v>
      </c>
      <c r="L5039" s="130" t="s">
        <v>1420</v>
      </c>
    </row>
    <row r="5040" spans="1:12" ht="45">
      <c r="A5040" s="263">
        <v>25</v>
      </c>
      <c r="B5040" s="125" t="str">
        <f>+VLOOKUP(A5040,'[1]LISTA FILTRADO'!$A$2:$B$620,2,FALSE)</f>
        <v>Ministerio De La Presidencia</v>
      </c>
      <c r="C5040" s="126">
        <v>42915</v>
      </c>
      <c r="D5040" s="126" t="s">
        <v>10787</v>
      </c>
      <c r="E5040" s="127" t="s">
        <v>1469</v>
      </c>
      <c r="F5040" s="127">
        <v>13952003</v>
      </c>
      <c r="G5040" s="127"/>
      <c r="H5040" s="335" t="s">
        <v>10788</v>
      </c>
      <c r="I5040" s="128">
        <v>258276.44</v>
      </c>
      <c r="J5040" s="128">
        <v>0</v>
      </c>
      <c r="K5040" s="129">
        <f t="shared" si="78"/>
        <v>258276.44</v>
      </c>
      <c r="L5040" s="130" t="s">
        <v>1420</v>
      </c>
    </row>
    <row r="5041" spans="1:12" ht="45">
      <c r="A5041" s="263">
        <v>25</v>
      </c>
      <c r="B5041" s="125" t="str">
        <f>+VLOOKUP(A5041,'[1]LISTA FILTRADO'!$A$2:$B$620,2,FALSE)</f>
        <v>Ministerio De La Presidencia</v>
      </c>
      <c r="C5041" s="126">
        <v>42906</v>
      </c>
      <c r="D5041" s="126" t="s">
        <v>10789</v>
      </c>
      <c r="E5041" s="127" t="s">
        <v>1469</v>
      </c>
      <c r="F5041" s="127">
        <v>13845718</v>
      </c>
      <c r="G5041" s="127"/>
      <c r="H5041" s="335" t="s">
        <v>10790</v>
      </c>
      <c r="I5041" s="128">
        <v>254235.61</v>
      </c>
      <c r="J5041" s="128">
        <v>0</v>
      </c>
      <c r="K5041" s="129">
        <f t="shared" si="78"/>
        <v>254235.61</v>
      </c>
      <c r="L5041" s="130" t="s">
        <v>1420</v>
      </c>
    </row>
    <row r="5042" spans="1:12" ht="45">
      <c r="A5042" s="263">
        <v>25</v>
      </c>
      <c r="B5042" s="125" t="str">
        <f>+VLOOKUP(A5042,'[1]LISTA FILTRADO'!$A$2:$B$620,2,FALSE)</f>
        <v>Ministerio De La Presidencia</v>
      </c>
      <c r="C5042" s="126">
        <v>42898</v>
      </c>
      <c r="D5042" s="126" t="s">
        <v>10791</v>
      </c>
      <c r="E5042" s="127" t="s">
        <v>1469</v>
      </c>
      <c r="F5042" s="127">
        <v>13796017</v>
      </c>
      <c r="G5042" s="127"/>
      <c r="H5042" s="335" t="s">
        <v>10792</v>
      </c>
      <c r="I5042" s="128">
        <v>649503.11</v>
      </c>
      <c r="J5042" s="128">
        <v>0</v>
      </c>
      <c r="K5042" s="129">
        <f t="shared" si="78"/>
        <v>649503.11</v>
      </c>
      <c r="L5042" s="130" t="s">
        <v>1420</v>
      </c>
    </row>
    <row r="5043" spans="1:12" ht="45">
      <c r="A5043" s="263">
        <v>25</v>
      </c>
      <c r="B5043" s="125" t="str">
        <f>+VLOOKUP(A5043,'[1]LISTA FILTRADO'!$A$2:$B$620,2,FALSE)</f>
        <v>Ministerio De La Presidencia</v>
      </c>
      <c r="C5043" s="126">
        <v>42912</v>
      </c>
      <c r="D5043" s="126" t="s">
        <v>10793</v>
      </c>
      <c r="E5043" s="127" t="s">
        <v>1469</v>
      </c>
      <c r="F5043" s="127">
        <v>13904663</v>
      </c>
      <c r="G5043" s="127"/>
      <c r="H5043" s="335" t="s">
        <v>10794</v>
      </c>
      <c r="I5043" s="128">
        <v>673951.75</v>
      </c>
      <c r="J5043" s="128">
        <v>0</v>
      </c>
      <c r="K5043" s="129">
        <f t="shared" si="78"/>
        <v>673951.75</v>
      </c>
      <c r="L5043" s="130" t="s">
        <v>1420</v>
      </c>
    </row>
    <row r="5044" spans="1:12" ht="45">
      <c r="A5044" s="263">
        <v>25</v>
      </c>
      <c r="B5044" s="125" t="str">
        <f>+VLOOKUP(A5044,'[1]LISTA FILTRADO'!$A$2:$B$620,2,FALSE)</f>
        <v>Ministerio De La Presidencia</v>
      </c>
      <c r="C5044" s="126">
        <v>42906</v>
      </c>
      <c r="D5044" s="126" t="s">
        <v>10795</v>
      </c>
      <c r="E5044" s="127" t="s">
        <v>1469</v>
      </c>
      <c r="F5044" s="127">
        <v>13845713</v>
      </c>
      <c r="G5044" s="127"/>
      <c r="H5044" s="335" t="s">
        <v>10796</v>
      </c>
      <c r="I5044" s="128">
        <v>316701.23</v>
      </c>
      <c r="J5044" s="128">
        <v>0</v>
      </c>
      <c r="K5044" s="129">
        <f t="shared" si="78"/>
        <v>316701.23</v>
      </c>
      <c r="L5044" s="130" t="s">
        <v>1420</v>
      </c>
    </row>
    <row r="5045" spans="1:12" ht="45">
      <c r="A5045" s="263">
        <v>25</v>
      </c>
      <c r="B5045" s="125" t="str">
        <f>+VLOOKUP(A5045,'[1]LISTA FILTRADO'!$A$2:$B$620,2,FALSE)</f>
        <v>Ministerio De La Presidencia</v>
      </c>
      <c r="C5045" s="126">
        <v>42899</v>
      </c>
      <c r="D5045" s="126" t="s">
        <v>10797</v>
      </c>
      <c r="E5045" s="127" t="s">
        <v>1469</v>
      </c>
      <c r="F5045" s="127">
        <v>13798854</v>
      </c>
      <c r="G5045" s="127"/>
      <c r="H5045" s="335" t="s">
        <v>10798</v>
      </c>
      <c r="I5045" s="128">
        <v>2248306.65</v>
      </c>
      <c r="J5045" s="128">
        <v>0</v>
      </c>
      <c r="K5045" s="129">
        <f t="shared" si="78"/>
        <v>2248306.65</v>
      </c>
      <c r="L5045" s="130" t="s">
        <v>1420</v>
      </c>
    </row>
    <row r="5046" spans="1:12" ht="45">
      <c r="A5046" s="263">
        <v>25</v>
      </c>
      <c r="B5046" s="125" t="str">
        <f>+VLOOKUP(A5046,'[1]LISTA FILTRADO'!$A$2:$B$620,2,FALSE)</f>
        <v>Ministerio De La Presidencia</v>
      </c>
      <c r="C5046" s="126">
        <v>42915</v>
      </c>
      <c r="D5046" s="126" t="s">
        <v>10799</v>
      </c>
      <c r="E5046" s="127" t="s">
        <v>1469</v>
      </c>
      <c r="F5046" s="127">
        <v>13952008</v>
      </c>
      <c r="G5046" s="127"/>
      <c r="H5046" s="335" t="s">
        <v>10800</v>
      </c>
      <c r="I5046" s="128">
        <v>483758.37</v>
      </c>
      <c r="J5046" s="128">
        <v>0</v>
      </c>
      <c r="K5046" s="129">
        <f t="shared" si="78"/>
        <v>483758.37</v>
      </c>
      <c r="L5046" s="130" t="s">
        <v>1420</v>
      </c>
    </row>
    <row r="5047" spans="1:12" ht="45">
      <c r="A5047" s="263">
        <v>25</v>
      </c>
      <c r="B5047" s="125" t="str">
        <f>+VLOOKUP(A5047,'[1]LISTA FILTRADO'!$A$2:$B$620,2,FALSE)</f>
        <v>Ministerio De La Presidencia</v>
      </c>
      <c r="C5047" s="126">
        <v>42915</v>
      </c>
      <c r="D5047" s="126" t="s">
        <v>10801</v>
      </c>
      <c r="E5047" s="127" t="s">
        <v>1469</v>
      </c>
      <c r="F5047" s="127">
        <v>13952012</v>
      </c>
      <c r="G5047" s="127"/>
      <c r="H5047" s="335" t="s">
        <v>10802</v>
      </c>
      <c r="I5047" s="128">
        <v>483758.37</v>
      </c>
      <c r="J5047" s="128">
        <v>0</v>
      </c>
      <c r="K5047" s="129">
        <f t="shared" si="78"/>
        <v>483758.37</v>
      </c>
      <c r="L5047" s="130" t="s">
        <v>1420</v>
      </c>
    </row>
    <row r="5048" spans="1:12" ht="45">
      <c r="A5048" s="263">
        <v>25</v>
      </c>
      <c r="B5048" s="125" t="str">
        <f>+VLOOKUP(A5048,'[1]LISTA FILTRADO'!$A$2:$B$620,2,FALSE)</f>
        <v>Ministerio De La Presidencia</v>
      </c>
      <c r="C5048" s="126">
        <v>42899</v>
      </c>
      <c r="D5048" s="126" t="s">
        <v>10803</v>
      </c>
      <c r="E5048" s="127" t="s">
        <v>1469</v>
      </c>
      <c r="F5048" s="127">
        <v>13798820</v>
      </c>
      <c r="G5048" s="127"/>
      <c r="H5048" s="335" t="s">
        <v>10804</v>
      </c>
      <c r="I5048" s="128">
        <v>318061.34000000003</v>
      </c>
      <c r="J5048" s="128">
        <v>0</v>
      </c>
      <c r="K5048" s="129">
        <f t="shared" si="78"/>
        <v>318061.34000000003</v>
      </c>
      <c r="L5048" s="130" t="s">
        <v>1420</v>
      </c>
    </row>
    <row r="5049" spans="1:12" ht="45">
      <c r="A5049" s="263">
        <v>25</v>
      </c>
      <c r="B5049" s="125" t="str">
        <f>+VLOOKUP(A5049,'[1]LISTA FILTRADO'!$A$2:$B$620,2,FALSE)</f>
        <v>Ministerio De La Presidencia</v>
      </c>
      <c r="C5049" s="126">
        <v>42908</v>
      </c>
      <c r="D5049" s="126" t="s">
        <v>10805</v>
      </c>
      <c r="E5049" s="127" t="s">
        <v>1469</v>
      </c>
      <c r="F5049" s="127">
        <v>13873605</v>
      </c>
      <c r="G5049" s="127"/>
      <c r="H5049" s="335" t="s">
        <v>10806</v>
      </c>
      <c r="I5049" s="128">
        <v>159874.06</v>
      </c>
      <c r="J5049" s="128">
        <v>0</v>
      </c>
      <c r="K5049" s="129">
        <f t="shared" si="78"/>
        <v>159874.06</v>
      </c>
      <c r="L5049" s="130" t="s">
        <v>1420</v>
      </c>
    </row>
    <row r="5050" spans="1:12" ht="45">
      <c r="A5050" s="263">
        <v>25</v>
      </c>
      <c r="B5050" s="125" t="str">
        <f>+VLOOKUP(A5050,'[1]LISTA FILTRADO'!$A$2:$B$620,2,FALSE)</f>
        <v>Ministerio De La Presidencia</v>
      </c>
      <c r="C5050" s="126">
        <v>42906</v>
      </c>
      <c r="D5050" s="126" t="s">
        <v>10807</v>
      </c>
      <c r="E5050" s="127" t="s">
        <v>1469</v>
      </c>
      <c r="F5050" s="127">
        <v>13845719</v>
      </c>
      <c r="G5050" s="127"/>
      <c r="H5050" s="335" t="s">
        <v>10808</v>
      </c>
      <c r="I5050" s="128">
        <v>980709.04</v>
      </c>
      <c r="J5050" s="128">
        <v>0</v>
      </c>
      <c r="K5050" s="129">
        <f t="shared" si="78"/>
        <v>980709.04</v>
      </c>
      <c r="L5050" s="130" t="s">
        <v>1420</v>
      </c>
    </row>
    <row r="5051" spans="1:12" ht="33.75">
      <c r="A5051" s="263">
        <v>25</v>
      </c>
      <c r="B5051" s="125" t="str">
        <f>+VLOOKUP(A5051,'[1]LISTA FILTRADO'!$A$2:$B$620,2,FALSE)</f>
        <v>Ministerio De La Presidencia</v>
      </c>
      <c r="C5051" s="126">
        <v>42899</v>
      </c>
      <c r="D5051" s="126" t="s">
        <v>10809</v>
      </c>
      <c r="E5051" s="127" t="s">
        <v>1469</v>
      </c>
      <c r="F5051" s="127">
        <v>13784154</v>
      </c>
      <c r="G5051" s="127"/>
      <c r="H5051" s="335" t="s">
        <v>10810</v>
      </c>
      <c r="I5051" s="128">
        <v>370222.64</v>
      </c>
      <c r="J5051" s="128">
        <v>0</v>
      </c>
      <c r="K5051" s="129">
        <f t="shared" si="78"/>
        <v>370222.64</v>
      </c>
      <c r="L5051" s="130" t="s">
        <v>1420</v>
      </c>
    </row>
    <row r="5052" spans="1:12" ht="45">
      <c r="A5052" s="263">
        <v>25</v>
      </c>
      <c r="B5052" s="125" t="str">
        <f>+VLOOKUP(A5052,'[1]LISTA FILTRADO'!$A$2:$B$620,2,FALSE)</f>
        <v>Ministerio De La Presidencia</v>
      </c>
      <c r="C5052" s="126">
        <v>42895</v>
      </c>
      <c r="D5052" s="126" t="s">
        <v>10811</v>
      </c>
      <c r="E5052" s="127" t="s">
        <v>1469</v>
      </c>
      <c r="F5052" s="127">
        <v>13722835</v>
      </c>
      <c r="G5052" s="127"/>
      <c r="H5052" s="335" t="s">
        <v>10812</v>
      </c>
      <c r="I5052" s="128">
        <v>117428.31</v>
      </c>
      <c r="J5052" s="128">
        <v>0</v>
      </c>
      <c r="K5052" s="129">
        <f t="shared" si="78"/>
        <v>117428.31</v>
      </c>
      <c r="L5052" s="130" t="s">
        <v>1420</v>
      </c>
    </row>
    <row r="5053" spans="1:12" ht="45">
      <c r="A5053" s="263">
        <v>25</v>
      </c>
      <c r="B5053" s="125" t="str">
        <f>+VLOOKUP(A5053,'[1]LISTA FILTRADO'!$A$2:$B$620,2,FALSE)</f>
        <v>Ministerio De La Presidencia</v>
      </c>
      <c r="C5053" s="126">
        <v>42900</v>
      </c>
      <c r="D5053" s="126" t="s">
        <v>10813</v>
      </c>
      <c r="E5053" s="127" t="s">
        <v>1469</v>
      </c>
      <c r="F5053" s="127">
        <v>13784155</v>
      </c>
      <c r="G5053" s="127"/>
      <c r="H5053" s="335" t="s">
        <v>5748</v>
      </c>
      <c r="I5053" s="128">
        <v>473088.8</v>
      </c>
      <c r="J5053" s="128">
        <v>0</v>
      </c>
      <c r="K5053" s="129">
        <f t="shared" si="78"/>
        <v>473088.8</v>
      </c>
      <c r="L5053" s="130" t="s">
        <v>1420</v>
      </c>
    </row>
    <row r="5054" spans="1:12" ht="45">
      <c r="A5054" s="263">
        <v>25</v>
      </c>
      <c r="B5054" s="125" t="str">
        <f>+VLOOKUP(A5054,'[1]LISTA FILTRADO'!$A$2:$B$620,2,FALSE)</f>
        <v>Ministerio De La Presidencia</v>
      </c>
      <c r="C5054" s="126">
        <v>42899</v>
      </c>
      <c r="D5054" s="126" t="s">
        <v>10814</v>
      </c>
      <c r="E5054" s="127" t="s">
        <v>1469</v>
      </c>
      <c r="F5054" s="127">
        <v>13784156</v>
      </c>
      <c r="G5054" s="127"/>
      <c r="H5054" s="335" t="s">
        <v>10815</v>
      </c>
      <c r="I5054" s="128">
        <v>512624.21</v>
      </c>
      <c r="J5054" s="128">
        <v>0</v>
      </c>
      <c r="K5054" s="129">
        <f t="shared" si="78"/>
        <v>512624.21</v>
      </c>
      <c r="L5054" s="130" t="s">
        <v>1420</v>
      </c>
    </row>
    <row r="5055" spans="1:12" ht="45">
      <c r="A5055" s="263">
        <v>25</v>
      </c>
      <c r="B5055" s="125" t="str">
        <f>+VLOOKUP(A5055,'[1]LISTA FILTRADO'!$A$2:$B$620,2,FALSE)</f>
        <v>Ministerio De La Presidencia</v>
      </c>
      <c r="C5055" s="126">
        <v>42908</v>
      </c>
      <c r="D5055" s="126" t="s">
        <v>10816</v>
      </c>
      <c r="E5055" s="127" t="s">
        <v>1469</v>
      </c>
      <c r="F5055" s="127">
        <v>13873117</v>
      </c>
      <c r="G5055" s="127"/>
      <c r="H5055" s="335" t="s">
        <v>10817</v>
      </c>
      <c r="I5055" s="128">
        <v>563206.09</v>
      </c>
      <c r="J5055" s="128">
        <v>0</v>
      </c>
      <c r="K5055" s="129">
        <f t="shared" si="78"/>
        <v>563206.09</v>
      </c>
      <c r="L5055" s="130" t="s">
        <v>1420</v>
      </c>
    </row>
    <row r="5056" spans="1:12" ht="45">
      <c r="A5056" s="263">
        <v>25</v>
      </c>
      <c r="B5056" s="125" t="str">
        <f>+VLOOKUP(A5056,'[1]LISTA FILTRADO'!$A$2:$B$620,2,FALSE)</f>
        <v>Ministerio De La Presidencia</v>
      </c>
      <c r="C5056" s="126">
        <v>42908</v>
      </c>
      <c r="D5056" s="126" t="s">
        <v>10818</v>
      </c>
      <c r="E5056" s="127" t="s">
        <v>1469</v>
      </c>
      <c r="F5056" s="127">
        <v>13845627</v>
      </c>
      <c r="G5056" s="127"/>
      <c r="H5056" s="335" t="s">
        <v>10819</v>
      </c>
      <c r="I5056" s="128">
        <v>1599947.88</v>
      </c>
      <c r="J5056" s="128">
        <v>0</v>
      </c>
      <c r="K5056" s="129">
        <f t="shared" si="78"/>
        <v>1599947.88</v>
      </c>
      <c r="L5056" s="130" t="s">
        <v>1420</v>
      </c>
    </row>
    <row r="5057" spans="1:12" ht="45">
      <c r="A5057" s="263">
        <v>25</v>
      </c>
      <c r="B5057" s="125" t="str">
        <f>+VLOOKUP(A5057,'[1]LISTA FILTRADO'!$A$2:$B$620,2,FALSE)</f>
        <v>Ministerio De La Presidencia</v>
      </c>
      <c r="C5057" s="126">
        <v>42915</v>
      </c>
      <c r="D5057" s="126" t="s">
        <v>10820</v>
      </c>
      <c r="E5057" s="127" t="s">
        <v>1469</v>
      </c>
      <c r="F5057" s="127">
        <v>13954843</v>
      </c>
      <c r="G5057" s="127"/>
      <c r="H5057" s="335" t="s">
        <v>10821</v>
      </c>
      <c r="I5057" s="128">
        <v>1041071.41</v>
      </c>
      <c r="J5057" s="128">
        <v>0</v>
      </c>
      <c r="K5057" s="129">
        <f t="shared" si="78"/>
        <v>1041071.41</v>
      </c>
      <c r="L5057" s="130" t="s">
        <v>1420</v>
      </c>
    </row>
    <row r="5058" spans="1:12" ht="45">
      <c r="A5058" s="263">
        <v>25</v>
      </c>
      <c r="B5058" s="125" t="str">
        <f>+VLOOKUP(A5058,'[1]LISTA FILTRADO'!$A$2:$B$620,2,FALSE)</f>
        <v>Ministerio De La Presidencia</v>
      </c>
      <c r="C5058" s="126">
        <v>42908</v>
      </c>
      <c r="D5058" s="126" t="s">
        <v>10822</v>
      </c>
      <c r="E5058" s="127" t="s">
        <v>1469</v>
      </c>
      <c r="F5058" s="127">
        <v>13873709</v>
      </c>
      <c r="G5058" s="127"/>
      <c r="H5058" s="335" t="s">
        <v>10823</v>
      </c>
      <c r="I5058" s="128">
        <v>70058.12</v>
      </c>
      <c r="J5058" s="128">
        <v>0</v>
      </c>
      <c r="K5058" s="129">
        <f t="shared" si="78"/>
        <v>70058.12</v>
      </c>
      <c r="L5058" s="130" t="s">
        <v>1420</v>
      </c>
    </row>
    <row r="5059" spans="1:12" ht="33.75">
      <c r="A5059" s="263">
        <v>25</v>
      </c>
      <c r="B5059" s="125" t="str">
        <f>+VLOOKUP(A5059,'[1]LISTA FILTRADO'!$A$2:$B$620,2,FALSE)</f>
        <v>Ministerio De La Presidencia</v>
      </c>
      <c r="C5059" s="126">
        <v>42900</v>
      </c>
      <c r="D5059" s="126" t="s">
        <v>10824</v>
      </c>
      <c r="E5059" s="127" t="s">
        <v>1469</v>
      </c>
      <c r="F5059" s="127">
        <v>13811010</v>
      </c>
      <c r="G5059" s="127"/>
      <c r="H5059" s="335" t="s">
        <v>10825</v>
      </c>
      <c r="I5059" s="128">
        <v>640099.59</v>
      </c>
      <c r="J5059" s="128">
        <v>0</v>
      </c>
      <c r="K5059" s="129">
        <f t="shared" si="78"/>
        <v>640099.59</v>
      </c>
      <c r="L5059" s="130" t="s">
        <v>1420</v>
      </c>
    </row>
    <row r="5060" spans="1:12" ht="45">
      <c r="A5060" s="263">
        <v>25</v>
      </c>
      <c r="B5060" s="125" t="str">
        <f>+VLOOKUP(A5060,'[1]LISTA FILTRADO'!$A$2:$B$620,2,FALSE)</f>
        <v>Ministerio De La Presidencia</v>
      </c>
      <c r="C5060" s="126">
        <v>42908</v>
      </c>
      <c r="D5060" s="126" t="s">
        <v>10826</v>
      </c>
      <c r="E5060" s="127" t="s">
        <v>1469</v>
      </c>
      <c r="F5060" s="127">
        <v>13873211</v>
      </c>
      <c r="G5060" s="127"/>
      <c r="H5060" s="335" t="s">
        <v>10827</v>
      </c>
      <c r="I5060" s="128">
        <v>376997.51</v>
      </c>
      <c r="J5060" s="128">
        <v>0</v>
      </c>
      <c r="K5060" s="129">
        <f t="shared" si="78"/>
        <v>376997.51</v>
      </c>
      <c r="L5060" s="130" t="s">
        <v>1420</v>
      </c>
    </row>
    <row r="5061" spans="1:12" ht="45">
      <c r="A5061" s="263">
        <v>25</v>
      </c>
      <c r="B5061" s="125" t="str">
        <f>+VLOOKUP(A5061,'[1]LISTA FILTRADO'!$A$2:$B$620,2,FALSE)</f>
        <v>Ministerio De La Presidencia</v>
      </c>
      <c r="C5061" s="126">
        <v>42908</v>
      </c>
      <c r="D5061" s="126" t="s">
        <v>10828</v>
      </c>
      <c r="E5061" s="127" t="s">
        <v>1469</v>
      </c>
      <c r="F5061" s="127">
        <v>13845680</v>
      </c>
      <c r="G5061" s="127"/>
      <c r="H5061" s="335" t="s">
        <v>10829</v>
      </c>
      <c r="I5061" s="128">
        <v>2029842.68</v>
      </c>
      <c r="J5061" s="128">
        <v>0</v>
      </c>
      <c r="K5061" s="129">
        <f t="shared" si="78"/>
        <v>2029842.68</v>
      </c>
      <c r="L5061" s="130" t="s">
        <v>1420</v>
      </c>
    </row>
    <row r="5062" spans="1:12" ht="33.75">
      <c r="A5062" s="263">
        <v>25</v>
      </c>
      <c r="B5062" s="125" t="str">
        <f>+VLOOKUP(A5062,'[1]LISTA FILTRADO'!$A$2:$B$620,2,FALSE)</f>
        <v>Ministerio De La Presidencia</v>
      </c>
      <c r="C5062" s="126">
        <v>42899</v>
      </c>
      <c r="D5062" s="126" t="s">
        <v>10830</v>
      </c>
      <c r="E5062" s="127" t="s">
        <v>1469</v>
      </c>
      <c r="F5062" s="127">
        <v>13798821</v>
      </c>
      <c r="G5062" s="127"/>
      <c r="H5062" s="335" t="s">
        <v>10831</v>
      </c>
      <c r="I5062" s="128">
        <v>2160412.46</v>
      </c>
      <c r="J5062" s="128">
        <v>0</v>
      </c>
      <c r="K5062" s="129">
        <f t="shared" si="78"/>
        <v>2160412.46</v>
      </c>
      <c r="L5062" s="130" t="s">
        <v>1420</v>
      </c>
    </row>
    <row r="5063" spans="1:12" ht="45">
      <c r="A5063" s="263">
        <v>25</v>
      </c>
      <c r="B5063" s="125" t="str">
        <f>+VLOOKUP(A5063,'[1]LISTA FILTRADO'!$A$2:$B$620,2,FALSE)</f>
        <v>Ministerio De La Presidencia</v>
      </c>
      <c r="C5063" s="126">
        <v>42891</v>
      </c>
      <c r="D5063" s="126" t="s">
        <v>10832</v>
      </c>
      <c r="E5063" s="127" t="s">
        <v>1469</v>
      </c>
      <c r="F5063" s="127">
        <v>13692261</v>
      </c>
      <c r="G5063" s="127"/>
      <c r="H5063" s="335" t="s">
        <v>10833</v>
      </c>
      <c r="I5063" s="128">
        <v>51640.78</v>
      </c>
      <c r="J5063" s="128">
        <v>0</v>
      </c>
      <c r="K5063" s="129">
        <f t="shared" si="78"/>
        <v>51640.78</v>
      </c>
      <c r="L5063" s="130" t="s">
        <v>1420</v>
      </c>
    </row>
    <row r="5064" spans="1:12" ht="45">
      <c r="A5064" s="263">
        <v>25</v>
      </c>
      <c r="B5064" s="125" t="str">
        <f>+VLOOKUP(A5064,'[1]LISTA FILTRADO'!$A$2:$B$620,2,FALSE)</f>
        <v>Ministerio De La Presidencia</v>
      </c>
      <c r="C5064" s="126">
        <v>42915</v>
      </c>
      <c r="D5064" s="126" t="s">
        <v>10834</v>
      </c>
      <c r="E5064" s="127" t="s">
        <v>1469</v>
      </c>
      <c r="F5064" s="127">
        <v>13954844</v>
      </c>
      <c r="G5064" s="127"/>
      <c r="H5064" s="335" t="s">
        <v>10835</v>
      </c>
      <c r="I5064" s="128">
        <v>1027026.1</v>
      </c>
      <c r="J5064" s="128">
        <v>0</v>
      </c>
      <c r="K5064" s="129">
        <f t="shared" si="78"/>
        <v>1027026.1</v>
      </c>
      <c r="L5064" s="130" t="s">
        <v>1420</v>
      </c>
    </row>
    <row r="5065" spans="1:12" ht="45">
      <c r="A5065" s="263">
        <v>25</v>
      </c>
      <c r="B5065" s="125" t="str">
        <f>+VLOOKUP(A5065,'[1]LISTA FILTRADO'!$A$2:$B$620,2,FALSE)</f>
        <v>Ministerio De La Presidencia</v>
      </c>
      <c r="C5065" s="126">
        <v>42912</v>
      </c>
      <c r="D5065" s="126" t="s">
        <v>10836</v>
      </c>
      <c r="E5065" s="127" t="s">
        <v>1469</v>
      </c>
      <c r="F5065" s="127">
        <v>13908501</v>
      </c>
      <c r="G5065" s="127"/>
      <c r="H5065" s="335" t="s">
        <v>10837</v>
      </c>
      <c r="I5065" s="128">
        <v>887216.72</v>
      </c>
      <c r="J5065" s="128">
        <v>0</v>
      </c>
      <c r="K5065" s="129">
        <f t="shared" ref="K5065:K5128" si="79">+I5065+J5065</f>
        <v>887216.72</v>
      </c>
      <c r="L5065" s="130" t="s">
        <v>1420</v>
      </c>
    </row>
    <row r="5066" spans="1:12" ht="45">
      <c r="A5066" s="263">
        <v>25</v>
      </c>
      <c r="B5066" s="125" t="str">
        <f>+VLOOKUP(A5066,'[1]LISTA FILTRADO'!$A$2:$B$620,2,FALSE)</f>
        <v>Ministerio De La Presidencia</v>
      </c>
      <c r="C5066" s="126">
        <v>42906</v>
      </c>
      <c r="D5066" s="126" t="s">
        <v>10838</v>
      </c>
      <c r="E5066" s="127" t="s">
        <v>1469</v>
      </c>
      <c r="F5066" s="127">
        <v>13845717</v>
      </c>
      <c r="G5066" s="127"/>
      <c r="H5066" s="335" t="s">
        <v>10839</v>
      </c>
      <c r="I5066" s="128">
        <v>589436.42000000004</v>
      </c>
      <c r="J5066" s="128">
        <v>0</v>
      </c>
      <c r="K5066" s="129">
        <f t="shared" si="79"/>
        <v>589436.42000000004</v>
      </c>
      <c r="L5066" s="130" t="s">
        <v>1420</v>
      </c>
    </row>
    <row r="5067" spans="1:12" ht="45">
      <c r="A5067" s="263">
        <v>25</v>
      </c>
      <c r="B5067" s="125" t="str">
        <f>+VLOOKUP(A5067,'[1]LISTA FILTRADO'!$A$2:$B$620,2,FALSE)</f>
        <v>Ministerio De La Presidencia</v>
      </c>
      <c r="C5067" s="126">
        <v>42892</v>
      </c>
      <c r="D5067" s="126" t="s">
        <v>10840</v>
      </c>
      <c r="E5067" s="127" t="s">
        <v>1469</v>
      </c>
      <c r="F5067" s="127">
        <v>13722870</v>
      </c>
      <c r="G5067" s="127"/>
      <c r="H5067" s="335" t="s">
        <v>10841</v>
      </c>
      <c r="I5067" s="128">
        <v>1619629.41</v>
      </c>
      <c r="J5067" s="128">
        <v>0</v>
      </c>
      <c r="K5067" s="129">
        <f t="shared" si="79"/>
        <v>1619629.41</v>
      </c>
      <c r="L5067" s="130" t="s">
        <v>1420</v>
      </c>
    </row>
    <row r="5068" spans="1:12" ht="45">
      <c r="A5068" s="263">
        <v>25</v>
      </c>
      <c r="B5068" s="125" t="str">
        <f>+VLOOKUP(A5068,'[1]LISTA FILTRADO'!$A$2:$B$620,2,FALSE)</f>
        <v>Ministerio De La Presidencia</v>
      </c>
      <c r="C5068" s="126">
        <v>42912</v>
      </c>
      <c r="D5068" s="126" t="s">
        <v>10842</v>
      </c>
      <c r="E5068" s="127" t="s">
        <v>1469</v>
      </c>
      <c r="F5068" s="127">
        <v>13904768</v>
      </c>
      <c r="G5068" s="127"/>
      <c r="H5068" s="335" t="s">
        <v>10843</v>
      </c>
      <c r="I5068" s="128">
        <v>236095.17</v>
      </c>
      <c r="J5068" s="128">
        <v>0</v>
      </c>
      <c r="K5068" s="129">
        <f t="shared" si="79"/>
        <v>236095.17</v>
      </c>
      <c r="L5068" s="130" t="s">
        <v>1420</v>
      </c>
    </row>
    <row r="5069" spans="1:12" ht="45">
      <c r="A5069" s="263">
        <v>25</v>
      </c>
      <c r="B5069" s="125" t="str">
        <f>+VLOOKUP(A5069,'[1]LISTA FILTRADO'!$A$2:$B$620,2,FALSE)</f>
        <v>Ministerio De La Presidencia</v>
      </c>
      <c r="C5069" s="126">
        <v>42892</v>
      </c>
      <c r="D5069" s="126" t="s">
        <v>10844</v>
      </c>
      <c r="E5069" s="127" t="s">
        <v>1469</v>
      </c>
      <c r="F5069" s="127">
        <v>13725101</v>
      </c>
      <c r="G5069" s="127"/>
      <c r="H5069" s="335" t="s">
        <v>10845</v>
      </c>
      <c r="I5069" s="128">
        <v>1108232.95</v>
      </c>
      <c r="J5069" s="128">
        <v>0</v>
      </c>
      <c r="K5069" s="129">
        <f t="shared" si="79"/>
        <v>1108232.95</v>
      </c>
      <c r="L5069" s="130" t="s">
        <v>1420</v>
      </c>
    </row>
    <row r="5070" spans="1:12" ht="45">
      <c r="A5070" s="263">
        <v>25</v>
      </c>
      <c r="B5070" s="125" t="str">
        <f>+VLOOKUP(A5070,'[1]LISTA FILTRADO'!$A$2:$B$620,2,FALSE)</f>
        <v>Ministerio De La Presidencia</v>
      </c>
      <c r="C5070" s="126">
        <v>42908</v>
      </c>
      <c r="D5070" s="126" t="s">
        <v>10846</v>
      </c>
      <c r="E5070" s="127" t="s">
        <v>1469</v>
      </c>
      <c r="F5070" s="127">
        <v>13857950</v>
      </c>
      <c r="G5070" s="127"/>
      <c r="H5070" s="335" t="s">
        <v>10847</v>
      </c>
      <c r="I5070" s="128">
        <v>420712.81</v>
      </c>
      <c r="J5070" s="128">
        <v>0</v>
      </c>
      <c r="K5070" s="129">
        <f t="shared" si="79"/>
        <v>420712.81</v>
      </c>
      <c r="L5070" s="130" t="s">
        <v>1420</v>
      </c>
    </row>
    <row r="5071" spans="1:12" ht="45">
      <c r="A5071" s="263">
        <v>25</v>
      </c>
      <c r="B5071" s="125" t="str">
        <f>+VLOOKUP(A5071,'[1]LISTA FILTRADO'!$A$2:$B$620,2,FALSE)</f>
        <v>Ministerio De La Presidencia</v>
      </c>
      <c r="C5071" s="126">
        <v>42906</v>
      </c>
      <c r="D5071" s="126" t="s">
        <v>10848</v>
      </c>
      <c r="E5071" s="127" t="s">
        <v>1469</v>
      </c>
      <c r="F5071" s="127">
        <v>13857893</v>
      </c>
      <c r="G5071" s="127"/>
      <c r="H5071" s="335" t="s">
        <v>10849</v>
      </c>
      <c r="I5071" s="128">
        <v>516071.37</v>
      </c>
      <c r="J5071" s="128">
        <v>0</v>
      </c>
      <c r="K5071" s="129">
        <f t="shared" si="79"/>
        <v>516071.37</v>
      </c>
      <c r="L5071" s="130" t="s">
        <v>1420</v>
      </c>
    </row>
    <row r="5072" spans="1:12" ht="45">
      <c r="A5072" s="263">
        <v>25</v>
      </c>
      <c r="B5072" s="125" t="str">
        <f>+VLOOKUP(A5072,'[1]LISTA FILTRADO'!$A$2:$B$620,2,FALSE)</f>
        <v>Ministerio De La Presidencia</v>
      </c>
      <c r="C5072" s="126">
        <v>42892</v>
      </c>
      <c r="D5072" s="126" t="s">
        <v>10850</v>
      </c>
      <c r="E5072" s="127" t="s">
        <v>1469</v>
      </c>
      <c r="F5072" s="127">
        <v>13725093</v>
      </c>
      <c r="G5072" s="127"/>
      <c r="H5072" s="335" t="s">
        <v>10851</v>
      </c>
      <c r="I5072" s="128">
        <v>186309</v>
      </c>
      <c r="J5072" s="128">
        <v>0</v>
      </c>
      <c r="K5072" s="129">
        <f t="shared" si="79"/>
        <v>186309</v>
      </c>
      <c r="L5072" s="130" t="s">
        <v>1420</v>
      </c>
    </row>
    <row r="5073" spans="1:12" ht="45">
      <c r="A5073" s="263">
        <v>25</v>
      </c>
      <c r="B5073" s="125" t="str">
        <f>+VLOOKUP(A5073,'[1]LISTA FILTRADO'!$A$2:$B$620,2,FALSE)</f>
        <v>Ministerio De La Presidencia</v>
      </c>
      <c r="C5073" s="126">
        <v>42900</v>
      </c>
      <c r="D5073" s="126" t="s">
        <v>10852</v>
      </c>
      <c r="E5073" s="127" t="s">
        <v>1469</v>
      </c>
      <c r="F5073" s="127">
        <v>13811021</v>
      </c>
      <c r="G5073" s="127"/>
      <c r="H5073" s="335" t="s">
        <v>10853</v>
      </c>
      <c r="I5073" s="128">
        <v>442889.25</v>
      </c>
      <c r="J5073" s="128">
        <v>0</v>
      </c>
      <c r="K5073" s="129">
        <f t="shared" si="79"/>
        <v>442889.25</v>
      </c>
      <c r="L5073" s="130" t="s">
        <v>1420</v>
      </c>
    </row>
    <row r="5074" spans="1:12" ht="45">
      <c r="A5074" s="263">
        <v>25</v>
      </c>
      <c r="B5074" s="125" t="str">
        <f>+VLOOKUP(A5074,'[1]LISTA FILTRADO'!$A$2:$B$620,2,FALSE)</f>
        <v>Ministerio De La Presidencia</v>
      </c>
      <c r="C5074" s="126">
        <v>42908</v>
      </c>
      <c r="D5074" s="126" t="s">
        <v>10854</v>
      </c>
      <c r="E5074" s="127" t="s">
        <v>1469</v>
      </c>
      <c r="F5074" s="127">
        <v>13845626</v>
      </c>
      <c r="G5074" s="127"/>
      <c r="H5074" s="335" t="s">
        <v>10855</v>
      </c>
      <c r="I5074" s="128">
        <v>349247.54</v>
      </c>
      <c r="J5074" s="128">
        <v>0</v>
      </c>
      <c r="K5074" s="129">
        <f t="shared" si="79"/>
        <v>349247.54</v>
      </c>
      <c r="L5074" s="130" t="s">
        <v>1420</v>
      </c>
    </row>
    <row r="5075" spans="1:12" ht="45">
      <c r="A5075" s="263">
        <v>25</v>
      </c>
      <c r="B5075" s="125" t="str">
        <f>+VLOOKUP(A5075,'[1]LISTA FILTRADO'!$A$2:$B$620,2,FALSE)</f>
        <v>Ministerio De La Presidencia</v>
      </c>
      <c r="C5075" s="126">
        <v>42908</v>
      </c>
      <c r="D5075" s="126" t="s">
        <v>10856</v>
      </c>
      <c r="E5075" s="127" t="s">
        <v>1469</v>
      </c>
      <c r="F5075" s="127">
        <v>13873489</v>
      </c>
      <c r="G5075" s="127"/>
      <c r="H5075" s="335" t="s">
        <v>10857</v>
      </c>
      <c r="I5075" s="128">
        <v>449660.67</v>
      </c>
      <c r="J5075" s="128">
        <v>0</v>
      </c>
      <c r="K5075" s="129">
        <f t="shared" si="79"/>
        <v>449660.67</v>
      </c>
      <c r="L5075" s="130" t="s">
        <v>1420</v>
      </c>
    </row>
    <row r="5076" spans="1:12" ht="45">
      <c r="A5076" s="263">
        <v>25</v>
      </c>
      <c r="B5076" s="125" t="str">
        <f>+VLOOKUP(A5076,'[1]LISTA FILTRADO'!$A$2:$B$620,2,FALSE)</f>
        <v>Ministerio De La Presidencia</v>
      </c>
      <c r="C5076" s="126">
        <v>42908</v>
      </c>
      <c r="D5076" s="126" t="s">
        <v>10858</v>
      </c>
      <c r="E5076" s="127" t="s">
        <v>1469</v>
      </c>
      <c r="F5076" s="127">
        <v>13845628</v>
      </c>
      <c r="G5076" s="127"/>
      <c r="H5076" s="335" t="s">
        <v>10859</v>
      </c>
      <c r="I5076" s="128">
        <v>941403.93</v>
      </c>
      <c r="J5076" s="128">
        <v>0</v>
      </c>
      <c r="K5076" s="129">
        <f t="shared" si="79"/>
        <v>941403.93</v>
      </c>
      <c r="L5076" s="130" t="s">
        <v>1420</v>
      </c>
    </row>
    <row r="5077" spans="1:12" ht="45">
      <c r="A5077" s="263">
        <v>25</v>
      </c>
      <c r="B5077" s="125" t="str">
        <f>+VLOOKUP(A5077,'[1]LISTA FILTRADO'!$A$2:$B$620,2,FALSE)</f>
        <v>Ministerio De La Presidencia</v>
      </c>
      <c r="C5077" s="126">
        <v>42906</v>
      </c>
      <c r="D5077" s="126" t="s">
        <v>10860</v>
      </c>
      <c r="E5077" s="127" t="s">
        <v>1469</v>
      </c>
      <c r="F5077" s="127">
        <v>13857897</v>
      </c>
      <c r="G5077" s="127"/>
      <c r="H5077" s="335" t="s">
        <v>10861</v>
      </c>
      <c r="I5077" s="128">
        <v>106224.92</v>
      </c>
      <c r="J5077" s="128">
        <v>0</v>
      </c>
      <c r="K5077" s="129">
        <f t="shared" si="79"/>
        <v>106224.92</v>
      </c>
      <c r="L5077" s="130" t="s">
        <v>1420</v>
      </c>
    </row>
    <row r="5078" spans="1:12" ht="45">
      <c r="A5078" s="263">
        <v>25</v>
      </c>
      <c r="B5078" s="125" t="str">
        <f>+VLOOKUP(A5078,'[1]LISTA FILTRADO'!$A$2:$B$620,2,FALSE)</f>
        <v>Ministerio De La Presidencia</v>
      </c>
      <c r="C5078" s="126">
        <v>42908</v>
      </c>
      <c r="D5078" s="126" t="s">
        <v>10862</v>
      </c>
      <c r="E5078" s="127" t="s">
        <v>1469</v>
      </c>
      <c r="F5078" s="127">
        <v>13857906</v>
      </c>
      <c r="G5078" s="127"/>
      <c r="H5078" s="335" t="s">
        <v>1748</v>
      </c>
      <c r="I5078" s="128">
        <v>16097.28</v>
      </c>
      <c r="J5078" s="128">
        <v>0</v>
      </c>
      <c r="K5078" s="129">
        <f t="shared" si="79"/>
        <v>16097.28</v>
      </c>
      <c r="L5078" s="130" t="s">
        <v>1420</v>
      </c>
    </row>
    <row r="5079" spans="1:12" ht="45">
      <c r="A5079" s="263">
        <v>25</v>
      </c>
      <c r="B5079" s="125" t="str">
        <f>+VLOOKUP(A5079,'[1]LISTA FILTRADO'!$A$2:$B$620,2,FALSE)</f>
        <v>Ministerio De La Presidencia</v>
      </c>
      <c r="C5079" s="126">
        <v>42915</v>
      </c>
      <c r="D5079" s="126" t="s">
        <v>10863</v>
      </c>
      <c r="E5079" s="127" t="s">
        <v>1469</v>
      </c>
      <c r="F5079" s="127">
        <v>13952000</v>
      </c>
      <c r="G5079" s="127"/>
      <c r="H5079" s="335" t="s">
        <v>1359</v>
      </c>
      <c r="I5079" s="128">
        <v>779011.39</v>
      </c>
      <c r="J5079" s="128">
        <v>0</v>
      </c>
      <c r="K5079" s="129">
        <f t="shared" si="79"/>
        <v>779011.39</v>
      </c>
      <c r="L5079" s="130" t="s">
        <v>1420</v>
      </c>
    </row>
    <row r="5080" spans="1:12" ht="45">
      <c r="A5080" s="263">
        <v>25</v>
      </c>
      <c r="B5080" s="125" t="str">
        <f>+VLOOKUP(A5080,'[1]LISTA FILTRADO'!$A$2:$B$620,2,FALSE)</f>
        <v>Ministerio De La Presidencia</v>
      </c>
      <c r="C5080" s="126">
        <v>42899</v>
      </c>
      <c r="D5080" s="126" t="s">
        <v>10864</v>
      </c>
      <c r="E5080" s="127" t="s">
        <v>1469</v>
      </c>
      <c r="F5080" s="127">
        <v>13798823</v>
      </c>
      <c r="G5080" s="127"/>
      <c r="H5080" s="335" t="s">
        <v>1750</v>
      </c>
      <c r="I5080" s="128">
        <v>691590.39</v>
      </c>
      <c r="J5080" s="128">
        <v>0</v>
      </c>
      <c r="K5080" s="129">
        <f t="shared" si="79"/>
        <v>691590.39</v>
      </c>
      <c r="L5080" s="130" t="s">
        <v>1420</v>
      </c>
    </row>
    <row r="5081" spans="1:12" ht="45">
      <c r="A5081" s="263">
        <v>25</v>
      </c>
      <c r="B5081" s="125" t="str">
        <f>+VLOOKUP(A5081,'[1]LISTA FILTRADO'!$A$2:$B$620,2,FALSE)</f>
        <v>Ministerio De La Presidencia</v>
      </c>
      <c r="C5081" s="126">
        <v>42898</v>
      </c>
      <c r="D5081" s="126" t="s">
        <v>10865</v>
      </c>
      <c r="E5081" s="127" t="s">
        <v>1469</v>
      </c>
      <c r="F5081" s="127">
        <v>13796019</v>
      </c>
      <c r="G5081" s="127"/>
      <c r="H5081" s="335" t="s">
        <v>10866</v>
      </c>
      <c r="I5081" s="128">
        <v>553791.6</v>
      </c>
      <c r="J5081" s="128">
        <v>0</v>
      </c>
      <c r="K5081" s="129">
        <f t="shared" si="79"/>
        <v>553791.6</v>
      </c>
      <c r="L5081" s="130" t="s">
        <v>1420</v>
      </c>
    </row>
    <row r="5082" spans="1:12" ht="45">
      <c r="A5082" s="263">
        <v>25</v>
      </c>
      <c r="B5082" s="125" t="str">
        <f>+VLOOKUP(A5082,'[1]LISTA FILTRADO'!$A$2:$B$620,2,FALSE)</f>
        <v>Ministerio De La Presidencia</v>
      </c>
      <c r="C5082" s="126">
        <v>42892</v>
      </c>
      <c r="D5082" s="126" t="s">
        <v>10867</v>
      </c>
      <c r="E5082" s="127" t="s">
        <v>1469</v>
      </c>
      <c r="F5082" s="127">
        <v>13722787</v>
      </c>
      <c r="G5082" s="127"/>
      <c r="H5082" s="335" t="s">
        <v>10868</v>
      </c>
      <c r="I5082" s="128">
        <v>583520.51</v>
      </c>
      <c r="J5082" s="128">
        <v>0</v>
      </c>
      <c r="K5082" s="129">
        <f t="shared" si="79"/>
        <v>583520.51</v>
      </c>
      <c r="L5082" s="130" t="s">
        <v>1420</v>
      </c>
    </row>
    <row r="5083" spans="1:12" ht="45">
      <c r="A5083" s="263">
        <v>25</v>
      </c>
      <c r="B5083" s="125" t="str">
        <f>+VLOOKUP(A5083,'[1]LISTA FILTRADO'!$A$2:$B$620,2,FALSE)</f>
        <v>Ministerio De La Presidencia</v>
      </c>
      <c r="C5083" s="126">
        <v>42899</v>
      </c>
      <c r="D5083" s="126" t="s">
        <v>10869</v>
      </c>
      <c r="E5083" s="127" t="s">
        <v>1469</v>
      </c>
      <c r="F5083" s="127">
        <v>13798825</v>
      </c>
      <c r="G5083" s="127"/>
      <c r="H5083" s="335" t="s">
        <v>10870</v>
      </c>
      <c r="I5083" s="128">
        <v>1639721.14</v>
      </c>
      <c r="J5083" s="128">
        <v>0</v>
      </c>
      <c r="K5083" s="129">
        <f t="shared" si="79"/>
        <v>1639721.14</v>
      </c>
      <c r="L5083" s="130" t="s">
        <v>1420</v>
      </c>
    </row>
    <row r="5084" spans="1:12" ht="45">
      <c r="A5084" s="263">
        <v>25</v>
      </c>
      <c r="B5084" s="125" t="str">
        <f>+VLOOKUP(A5084,'[1]LISTA FILTRADO'!$A$2:$B$620,2,FALSE)</f>
        <v>Ministerio De La Presidencia</v>
      </c>
      <c r="C5084" s="126">
        <v>42893</v>
      </c>
      <c r="D5084" s="126" t="s">
        <v>10871</v>
      </c>
      <c r="E5084" s="127" t="s">
        <v>1469</v>
      </c>
      <c r="F5084" s="127">
        <v>13696039</v>
      </c>
      <c r="G5084" s="127"/>
      <c r="H5084" s="335" t="s">
        <v>10872</v>
      </c>
      <c r="I5084" s="128">
        <v>9680.34</v>
      </c>
      <c r="J5084" s="128">
        <v>0</v>
      </c>
      <c r="K5084" s="129">
        <f t="shared" si="79"/>
        <v>9680.34</v>
      </c>
      <c r="L5084" s="130" t="s">
        <v>1420</v>
      </c>
    </row>
    <row r="5085" spans="1:12" ht="45">
      <c r="A5085" s="263">
        <v>25</v>
      </c>
      <c r="B5085" s="125" t="str">
        <f>+VLOOKUP(A5085,'[1]LISTA FILTRADO'!$A$2:$B$620,2,FALSE)</f>
        <v>Ministerio De La Presidencia</v>
      </c>
      <c r="C5085" s="126">
        <v>42915</v>
      </c>
      <c r="D5085" s="126" t="s">
        <v>10873</v>
      </c>
      <c r="E5085" s="127" t="s">
        <v>1469</v>
      </c>
      <c r="F5085" s="127">
        <v>13954835</v>
      </c>
      <c r="G5085" s="127"/>
      <c r="H5085" s="335" t="s">
        <v>10874</v>
      </c>
      <c r="I5085" s="128">
        <v>126881.89</v>
      </c>
      <c r="J5085" s="128">
        <v>0</v>
      </c>
      <c r="K5085" s="129">
        <f t="shared" si="79"/>
        <v>126881.89</v>
      </c>
      <c r="L5085" s="130" t="s">
        <v>1420</v>
      </c>
    </row>
    <row r="5086" spans="1:12" ht="45">
      <c r="A5086" s="263">
        <v>25</v>
      </c>
      <c r="B5086" s="125" t="str">
        <f>+VLOOKUP(A5086,'[1]LISTA FILTRADO'!$A$2:$B$620,2,FALSE)</f>
        <v>Ministerio De La Presidencia</v>
      </c>
      <c r="C5086" s="126">
        <v>42891</v>
      </c>
      <c r="D5086" s="126" t="s">
        <v>10875</v>
      </c>
      <c r="E5086" s="127" t="s">
        <v>1469</v>
      </c>
      <c r="F5086" s="127">
        <v>13710378</v>
      </c>
      <c r="G5086" s="127"/>
      <c r="H5086" s="335" t="s">
        <v>10876</v>
      </c>
      <c r="I5086" s="128">
        <v>46555.03</v>
      </c>
      <c r="J5086" s="128">
        <v>0</v>
      </c>
      <c r="K5086" s="129">
        <f t="shared" si="79"/>
        <v>46555.03</v>
      </c>
      <c r="L5086" s="130" t="s">
        <v>1420</v>
      </c>
    </row>
    <row r="5087" spans="1:12" ht="45">
      <c r="A5087" s="263">
        <v>25</v>
      </c>
      <c r="B5087" s="125" t="str">
        <f>+VLOOKUP(A5087,'[1]LISTA FILTRADO'!$A$2:$B$620,2,FALSE)</f>
        <v>Ministerio De La Presidencia</v>
      </c>
      <c r="C5087" s="126">
        <v>42899</v>
      </c>
      <c r="D5087" s="126" t="s">
        <v>10877</v>
      </c>
      <c r="E5087" s="127" t="s">
        <v>1469</v>
      </c>
      <c r="F5087" s="127">
        <v>13784149</v>
      </c>
      <c r="G5087" s="127"/>
      <c r="H5087" s="335" t="s">
        <v>10878</v>
      </c>
      <c r="I5087" s="128">
        <v>347188.39</v>
      </c>
      <c r="J5087" s="128">
        <v>0</v>
      </c>
      <c r="K5087" s="129">
        <f t="shared" si="79"/>
        <v>347188.39</v>
      </c>
      <c r="L5087" s="130" t="s">
        <v>1420</v>
      </c>
    </row>
    <row r="5088" spans="1:12" ht="45">
      <c r="A5088" s="263">
        <v>25</v>
      </c>
      <c r="B5088" s="125" t="str">
        <f>+VLOOKUP(A5088,'[1]LISTA FILTRADO'!$A$2:$B$620,2,FALSE)</f>
        <v>Ministerio De La Presidencia</v>
      </c>
      <c r="C5088" s="126">
        <v>42916</v>
      </c>
      <c r="D5088" s="126" t="s">
        <v>10879</v>
      </c>
      <c r="E5088" s="127" t="s">
        <v>1469</v>
      </c>
      <c r="F5088" s="127">
        <v>13970654</v>
      </c>
      <c r="G5088" s="127"/>
      <c r="H5088" s="335" t="s">
        <v>10880</v>
      </c>
      <c r="I5088" s="128">
        <v>26236.22</v>
      </c>
      <c r="J5088" s="128">
        <v>0</v>
      </c>
      <c r="K5088" s="129">
        <f t="shared" si="79"/>
        <v>26236.22</v>
      </c>
      <c r="L5088" s="130" t="s">
        <v>1420</v>
      </c>
    </row>
    <row r="5089" spans="1:12" ht="45">
      <c r="A5089" s="263">
        <v>25</v>
      </c>
      <c r="B5089" s="125" t="str">
        <f>+VLOOKUP(A5089,'[1]LISTA FILTRADO'!$A$2:$B$620,2,FALSE)</f>
        <v>Ministerio De La Presidencia</v>
      </c>
      <c r="C5089" s="126">
        <v>42893</v>
      </c>
      <c r="D5089" s="126" t="s">
        <v>10881</v>
      </c>
      <c r="E5089" s="127" t="s">
        <v>1469</v>
      </c>
      <c r="F5089" s="127">
        <v>13737550</v>
      </c>
      <c r="G5089" s="127"/>
      <c r="H5089" s="335" t="s">
        <v>10882</v>
      </c>
      <c r="I5089" s="128">
        <v>312626.53000000003</v>
      </c>
      <c r="J5089" s="128">
        <v>0</v>
      </c>
      <c r="K5089" s="129">
        <f t="shared" si="79"/>
        <v>312626.53000000003</v>
      </c>
      <c r="L5089" s="130" t="s">
        <v>1420</v>
      </c>
    </row>
    <row r="5090" spans="1:12" ht="45">
      <c r="A5090" s="263">
        <v>25</v>
      </c>
      <c r="B5090" s="125" t="str">
        <f>+VLOOKUP(A5090,'[1]LISTA FILTRADO'!$A$2:$B$620,2,FALSE)</f>
        <v>Ministerio De La Presidencia</v>
      </c>
      <c r="C5090" s="126">
        <v>42908</v>
      </c>
      <c r="D5090" s="126" t="s">
        <v>10883</v>
      </c>
      <c r="E5090" s="127" t="s">
        <v>1469</v>
      </c>
      <c r="F5090" s="127">
        <v>13873481</v>
      </c>
      <c r="G5090" s="127"/>
      <c r="H5090" s="335" t="s">
        <v>10884</v>
      </c>
      <c r="I5090" s="128">
        <v>2412316.64</v>
      </c>
      <c r="J5090" s="128">
        <v>0</v>
      </c>
      <c r="K5090" s="129">
        <f t="shared" si="79"/>
        <v>2412316.64</v>
      </c>
      <c r="L5090" s="130" t="s">
        <v>1420</v>
      </c>
    </row>
    <row r="5091" spans="1:12" ht="45">
      <c r="A5091" s="263">
        <v>25</v>
      </c>
      <c r="B5091" s="125" t="str">
        <f>+VLOOKUP(A5091,'[1]LISTA FILTRADO'!$A$2:$B$620,2,FALSE)</f>
        <v>Ministerio De La Presidencia</v>
      </c>
      <c r="C5091" s="126">
        <v>42906</v>
      </c>
      <c r="D5091" s="126" t="s">
        <v>10885</v>
      </c>
      <c r="E5091" s="127" t="s">
        <v>1469</v>
      </c>
      <c r="F5091" s="127">
        <v>13845720</v>
      </c>
      <c r="G5091" s="127"/>
      <c r="H5091" s="335" t="s">
        <v>10886</v>
      </c>
      <c r="I5091" s="128">
        <v>160999.16</v>
      </c>
      <c r="J5091" s="128">
        <v>0</v>
      </c>
      <c r="K5091" s="129">
        <f t="shared" si="79"/>
        <v>160999.16</v>
      </c>
      <c r="L5091" s="130" t="s">
        <v>1420</v>
      </c>
    </row>
    <row r="5092" spans="1:12" ht="45">
      <c r="A5092" s="263">
        <v>25</v>
      </c>
      <c r="B5092" s="125" t="str">
        <f>+VLOOKUP(A5092,'[1]LISTA FILTRADO'!$A$2:$B$620,2,FALSE)</f>
        <v>Ministerio De La Presidencia</v>
      </c>
      <c r="C5092" s="126">
        <v>42908</v>
      </c>
      <c r="D5092" s="126" t="s">
        <v>10887</v>
      </c>
      <c r="E5092" s="127" t="s">
        <v>1469</v>
      </c>
      <c r="F5092" s="127">
        <v>13873494</v>
      </c>
      <c r="G5092" s="127"/>
      <c r="H5092" s="335" t="s">
        <v>10888</v>
      </c>
      <c r="I5092" s="128">
        <v>480776.14</v>
      </c>
      <c r="J5092" s="128">
        <v>0</v>
      </c>
      <c r="K5092" s="129">
        <f t="shared" si="79"/>
        <v>480776.14</v>
      </c>
      <c r="L5092" s="130" t="s">
        <v>1420</v>
      </c>
    </row>
    <row r="5093" spans="1:12" ht="45">
      <c r="A5093" s="263">
        <v>25</v>
      </c>
      <c r="B5093" s="125" t="str">
        <f>+VLOOKUP(A5093,'[1]LISTA FILTRADO'!$A$2:$B$620,2,FALSE)</f>
        <v>Ministerio De La Presidencia</v>
      </c>
      <c r="C5093" s="126">
        <v>42908</v>
      </c>
      <c r="D5093" s="126" t="s">
        <v>10889</v>
      </c>
      <c r="E5093" s="127" t="s">
        <v>1469</v>
      </c>
      <c r="F5093" s="127">
        <v>13858182</v>
      </c>
      <c r="G5093" s="127"/>
      <c r="H5093" s="335" t="s">
        <v>5608</v>
      </c>
      <c r="I5093" s="128">
        <v>86860.6</v>
      </c>
      <c r="J5093" s="128">
        <v>0</v>
      </c>
      <c r="K5093" s="129">
        <f t="shared" si="79"/>
        <v>86860.6</v>
      </c>
      <c r="L5093" s="130" t="s">
        <v>1420</v>
      </c>
    </row>
    <row r="5094" spans="1:12" ht="33.75">
      <c r="A5094" s="263">
        <v>25</v>
      </c>
      <c r="B5094" s="125" t="str">
        <f>+VLOOKUP(A5094,'[1]LISTA FILTRADO'!$A$2:$B$620,2,FALSE)</f>
        <v>Ministerio De La Presidencia</v>
      </c>
      <c r="C5094" s="126">
        <v>42908</v>
      </c>
      <c r="D5094" s="126" t="s">
        <v>10890</v>
      </c>
      <c r="E5094" s="127" t="s">
        <v>1469</v>
      </c>
      <c r="F5094" s="127">
        <v>13858546</v>
      </c>
      <c r="G5094" s="127"/>
      <c r="H5094" s="335" t="s">
        <v>10891</v>
      </c>
      <c r="I5094" s="128">
        <v>219420.09</v>
      </c>
      <c r="J5094" s="128">
        <v>0</v>
      </c>
      <c r="K5094" s="129">
        <f t="shared" si="79"/>
        <v>219420.09</v>
      </c>
      <c r="L5094" s="130" t="s">
        <v>1420</v>
      </c>
    </row>
    <row r="5095" spans="1:12" ht="45">
      <c r="A5095" s="263">
        <v>25</v>
      </c>
      <c r="B5095" s="125" t="str">
        <f>+VLOOKUP(A5095,'[1]LISTA FILTRADO'!$A$2:$B$620,2,FALSE)</f>
        <v>Ministerio De La Presidencia</v>
      </c>
      <c r="C5095" s="126">
        <v>42898</v>
      </c>
      <c r="D5095" s="126" t="s">
        <v>10892</v>
      </c>
      <c r="E5095" s="127" t="s">
        <v>1469</v>
      </c>
      <c r="F5095" s="127">
        <v>13796018</v>
      </c>
      <c r="G5095" s="127"/>
      <c r="H5095" s="335" t="s">
        <v>10893</v>
      </c>
      <c r="I5095" s="128">
        <v>936599.05</v>
      </c>
      <c r="J5095" s="128">
        <v>0</v>
      </c>
      <c r="K5095" s="129">
        <f t="shared" si="79"/>
        <v>936599.05</v>
      </c>
      <c r="L5095" s="130" t="s">
        <v>1420</v>
      </c>
    </row>
    <row r="5096" spans="1:12" ht="45">
      <c r="A5096" s="263">
        <v>25</v>
      </c>
      <c r="B5096" s="125" t="str">
        <f>+VLOOKUP(A5096,'[1]LISTA FILTRADO'!$A$2:$B$620,2,FALSE)</f>
        <v>Ministerio De La Presidencia</v>
      </c>
      <c r="C5096" s="126">
        <v>42908</v>
      </c>
      <c r="D5096" s="126" t="s">
        <v>10894</v>
      </c>
      <c r="E5096" s="127" t="s">
        <v>1469</v>
      </c>
      <c r="F5096" s="127">
        <v>13873500</v>
      </c>
      <c r="G5096" s="127"/>
      <c r="H5096" s="335" t="s">
        <v>10895</v>
      </c>
      <c r="I5096" s="128">
        <v>400000</v>
      </c>
      <c r="J5096" s="128">
        <v>0</v>
      </c>
      <c r="K5096" s="129">
        <f t="shared" si="79"/>
        <v>400000</v>
      </c>
      <c r="L5096" s="130" t="s">
        <v>1420</v>
      </c>
    </row>
    <row r="5097" spans="1:12" ht="45">
      <c r="A5097" s="263">
        <v>25</v>
      </c>
      <c r="B5097" s="125" t="str">
        <f>+VLOOKUP(A5097,'[1]LISTA FILTRADO'!$A$2:$B$620,2,FALSE)</f>
        <v>Ministerio De La Presidencia</v>
      </c>
      <c r="C5097" s="126">
        <v>42906</v>
      </c>
      <c r="D5097" s="126" t="s">
        <v>10896</v>
      </c>
      <c r="E5097" s="127" t="s">
        <v>1469</v>
      </c>
      <c r="F5097" s="127">
        <v>13857683</v>
      </c>
      <c r="G5097" s="127"/>
      <c r="H5097" s="335" t="s">
        <v>10897</v>
      </c>
      <c r="I5097" s="128">
        <v>218509.71</v>
      </c>
      <c r="J5097" s="128">
        <v>0</v>
      </c>
      <c r="K5097" s="129">
        <f t="shared" si="79"/>
        <v>218509.71</v>
      </c>
      <c r="L5097" s="130" t="s">
        <v>1420</v>
      </c>
    </row>
    <row r="5098" spans="1:12" ht="45">
      <c r="A5098" s="263">
        <v>25</v>
      </c>
      <c r="B5098" s="125" t="str">
        <f>+VLOOKUP(A5098,'[1]LISTA FILTRADO'!$A$2:$B$620,2,FALSE)</f>
        <v>Ministerio De La Presidencia</v>
      </c>
      <c r="C5098" s="126">
        <v>42906</v>
      </c>
      <c r="D5098" s="126" t="s">
        <v>10898</v>
      </c>
      <c r="E5098" s="127" t="s">
        <v>1469</v>
      </c>
      <c r="F5098" s="127">
        <v>13845715</v>
      </c>
      <c r="G5098" s="127"/>
      <c r="H5098" s="335" t="s">
        <v>10899</v>
      </c>
      <c r="I5098" s="128">
        <v>1786930.98</v>
      </c>
      <c r="J5098" s="128">
        <v>0</v>
      </c>
      <c r="K5098" s="129">
        <f t="shared" si="79"/>
        <v>1786930.98</v>
      </c>
      <c r="L5098" s="130" t="s">
        <v>1420</v>
      </c>
    </row>
    <row r="5099" spans="1:12" ht="45">
      <c r="A5099" s="263">
        <v>25</v>
      </c>
      <c r="B5099" s="125" t="str">
        <f>+VLOOKUP(A5099,'[1]LISTA FILTRADO'!$A$2:$B$620,2,FALSE)</f>
        <v>Ministerio De La Presidencia</v>
      </c>
      <c r="C5099" s="126">
        <v>42908</v>
      </c>
      <c r="D5099" s="126" t="s">
        <v>10900</v>
      </c>
      <c r="E5099" s="127" t="s">
        <v>1469</v>
      </c>
      <c r="F5099" s="127">
        <v>13857968</v>
      </c>
      <c r="G5099" s="127"/>
      <c r="H5099" s="335" t="s">
        <v>10901</v>
      </c>
      <c r="I5099" s="128">
        <v>170399.12</v>
      </c>
      <c r="J5099" s="128">
        <v>0</v>
      </c>
      <c r="K5099" s="129">
        <f t="shared" si="79"/>
        <v>170399.12</v>
      </c>
      <c r="L5099" s="130" t="s">
        <v>1420</v>
      </c>
    </row>
    <row r="5100" spans="1:12" ht="45">
      <c r="A5100" s="263">
        <v>25</v>
      </c>
      <c r="B5100" s="125" t="str">
        <f>+VLOOKUP(A5100,'[1]LISTA FILTRADO'!$A$2:$B$620,2,FALSE)</f>
        <v>Ministerio De La Presidencia</v>
      </c>
      <c r="C5100" s="126">
        <v>42899</v>
      </c>
      <c r="D5100" s="126" t="s">
        <v>10902</v>
      </c>
      <c r="E5100" s="127" t="s">
        <v>1469</v>
      </c>
      <c r="F5100" s="127">
        <v>13784152</v>
      </c>
      <c r="G5100" s="127"/>
      <c r="H5100" s="335" t="s">
        <v>10903</v>
      </c>
      <c r="I5100" s="128">
        <v>142906.67000000001</v>
      </c>
      <c r="J5100" s="128">
        <v>0</v>
      </c>
      <c r="K5100" s="129">
        <f t="shared" si="79"/>
        <v>142906.67000000001</v>
      </c>
      <c r="L5100" s="130" t="s">
        <v>1420</v>
      </c>
    </row>
    <row r="5101" spans="1:12" ht="45">
      <c r="A5101" s="263">
        <v>25</v>
      </c>
      <c r="B5101" s="125" t="str">
        <f>+VLOOKUP(A5101,'[1]LISTA FILTRADO'!$A$2:$B$620,2,FALSE)</f>
        <v>Ministerio De La Presidencia</v>
      </c>
      <c r="C5101" s="126">
        <v>42912</v>
      </c>
      <c r="D5101" s="126" t="s">
        <v>10904</v>
      </c>
      <c r="E5101" s="127" t="s">
        <v>1469</v>
      </c>
      <c r="F5101" s="127">
        <v>13845710</v>
      </c>
      <c r="G5101" s="127"/>
      <c r="H5101" s="335" t="s">
        <v>10905</v>
      </c>
      <c r="I5101" s="128">
        <v>52931.77</v>
      </c>
      <c r="J5101" s="128">
        <v>0</v>
      </c>
      <c r="K5101" s="129">
        <f t="shared" si="79"/>
        <v>52931.77</v>
      </c>
      <c r="L5101" s="130" t="s">
        <v>1420</v>
      </c>
    </row>
    <row r="5102" spans="1:12" ht="45">
      <c r="A5102" s="263">
        <v>25</v>
      </c>
      <c r="B5102" s="125" t="str">
        <f>+VLOOKUP(A5102,'[1]LISTA FILTRADO'!$A$2:$B$620,2,FALSE)</f>
        <v>Ministerio De La Presidencia</v>
      </c>
      <c r="C5102" s="126">
        <v>42893</v>
      </c>
      <c r="D5102" s="126" t="s">
        <v>10906</v>
      </c>
      <c r="E5102" s="127" t="s">
        <v>1469</v>
      </c>
      <c r="F5102" s="127">
        <v>13737150</v>
      </c>
      <c r="G5102" s="127"/>
      <c r="H5102" s="335" t="s">
        <v>10907</v>
      </c>
      <c r="I5102" s="128">
        <v>323399</v>
      </c>
      <c r="J5102" s="128">
        <v>0</v>
      </c>
      <c r="K5102" s="129">
        <f t="shared" si="79"/>
        <v>323399</v>
      </c>
      <c r="L5102" s="130" t="s">
        <v>1420</v>
      </c>
    </row>
    <row r="5103" spans="1:12" ht="45">
      <c r="A5103" s="263">
        <v>25</v>
      </c>
      <c r="B5103" s="125" t="str">
        <f>+VLOOKUP(A5103,'[1]LISTA FILTRADO'!$A$2:$B$620,2,FALSE)</f>
        <v>Ministerio De La Presidencia</v>
      </c>
      <c r="C5103" s="126">
        <v>42908</v>
      </c>
      <c r="D5103" s="126" t="s">
        <v>10908</v>
      </c>
      <c r="E5103" s="127" t="s">
        <v>1469</v>
      </c>
      <c r="F5103" s="127">
        <v>13873158</v>
      </c>
      <c r="G5103" s="127"/>
      <c r="H5103" s="335" t="s">
        <v>10909</v>
      </c>
      <c r="I5103" s="128">
        <v>777685.25</v>
      </c>
      <c r="J5103" s="128">
        <v>0</v>
      </c>
      <c r="K5103" s="129">
        <f t="shared" si="79"/>
        <v>777685.25</v>
      </c>
      <c r="L5103" s="130" t="s">
        <v>1420</v>
      </c>
    </row>
    <row r="5104" spans="1:12" ht="45">
      <c r="A5104" s="263">
        <v>25</v>
      </c>
      <c r="B5104" s="125" t="str">
        <f>+VLOOKUP(A5104,'[1]LISTA FILTRADO'!$A$2:$B$620,2,FALSE)</f>
        <v>Ministerio De La Presidencia</v>
      </c>
      <c r="C5104" s="126">
        <v>42891</v>
      </c>
      <c r="D5104" s="126" t="s">
        <v>10910</v>
      </c>
      <c r="E5104" s="127" t="s">
        <v>1469</v>
      </c>
      <c r="F5104" s="127">
        <v>13692149</v>
      </c>
      <c r="G5104" s="127"/>
      <c r="H5104" s="335" t="s">
        <v>10911</v>
      </c>
      <c r="I5104" s="128">
        <v>161337.03</v>
      </c>
      <c r="J5104" s="128">
        <v>0</v>
      </c>
      <c r="K5104" s="129">
        <f t="shared" si="79"/>
        <v>161337.03</v>
      </c>
      <c r="L5104" s="130" t="s">
        <v>1420</v>
      </c>
    </row>
    <row r="5105" spans="1:12" ht="45">
      <c r="A5105" s="263">
        <v>25</v>
      </c>
      <c r="B5105" s="125" t="str">
        <f>+VLOOKUP(A5105,'[1]LISTA FILTRADO'!$A$2:$B$620,2,FALSE)</f>
        <v>Ministerio De La Presidencia</v>
      </c>
      <c r="C5105" s="126">
        <v>42915</v>
      </c>
      <c r="D5105" s="126" t="s">
        <v>10912</v>
      </c>
      <c r="E5105" s="127" t="s">
        <v>1469</v>
      </c>
      <c r="F5105" s="127">
        <v>13952001</v>
      </c>
      <c r="G5105" s="127"/>
      <c r="H5105" s="335" t="s">
        <v>10913</v>
      </c>
      <c r="I5105" s="128">
        <v>361208.9</v>
      </c>
      <c r="J5105" s="128">
        <v>0</v>
      </c>
      <c r="K5105" s="129">
        <f t="shared" si="79"/>
        <v>361208.9</v>
      </c>
      <c r="L5105" s="130" t="s">
        <v>1420</v>
      </c>
    </row>
    <row r="5106" spans="1:12" ht="45">
      <c r="A5106" s="263">
        <v>25</v>
      </c>
      <c r="B5106" s="125" t="str">
        <f>+VLOOKUP(A5106,'[1]LISTA FILTRADO'!$A$2:$B$620,2,FALSE)</f>
        <v>Ministerio De La Presidencia</v>
      </c>
      <c r="C5106" s="126">
        <v>42915</v>
      </c>
      <c r="D5106" s="126" t="s">
        <v>10914</v>
      </c>
      <c r="E5106" s="127" t="s">
        <v>1469</v>
      </c>
      <c r="F5106" s="127">
        <v>13952528</v>
      </c>
      <c r="G5106" s="127"/>
      <c r="H5106" s="335" t="s">
        <v>10915</v>
      </c>
      <c r="I5106" s="128">
        <v>634472.69999999995</v>
      </c>
      <c r="J5106" s="128">
        <v>0</v>
      </c>
      <c r="K5106" s="129">
        <f t="shared" si="79"/>
        <v>634472.69999999995</v>
      </c>
      <c r="L5106" s="130" t="s">
        <v>1420</v>
      </c>
    </row>
    <row r="5107" spans="1:12" ht="45">
      <c r="A5107" s="263">
        <v>25</v>
      </c>
      <c r="B5107" s="125" t="str">
        <f>+VLOOKUP(A5107,'[1]LISTA FILTRADO'!$A$2:$B$620,2,FALSE)</f>
        <v>Ministerio De La Presidencia</v>
      </c>
      <c r="C5107" s="126">
        <v>42912</v>
      </c>
      <c r="D5107" s="126" t="s">
        <v>10916</v>
      </c>
      <c r="E5107" s="127" t="s">
        <v>1469</v>
      </c>
      <c r="F5107" s="127">
        <v>13904763</v>
      </c>
      <c r="G5107" s="127"/>
      <c r="H5107" s="335" t="s">
        <v>10917</v>
      </c>
      <c r="I5107" s="128">
        <v>634745.28</v>
      </c>
      <c r="J5107" s="128">
        <v>0</v>
      </c>
      <c r="K5107" s="129">
        <f t="shared" si="79"/>
        <v>634745.28</v>
      </c>
      <c r="L5107" s="130" t="s">
        <v>1420</v>
      </c>
    </row>
    <row r="5108" spans="1:12" ht="45">
      <c r="A5108" s="263">
        <v>25</v>
      </c>
      <c r="B5108" s="125" t="str">
        <f>+VLOOKUP(A5108,'[1]LISTA FILTRADO'!$A$2:$B$620,2,FALSE)</f>
        <v>Ministerio De La Presidencia</v>
      </c>
      <c r="C5108" s="126">
        <v>42915</v>
      </c>
      <c r="D5108" s="126" t="s">
        <v>10918</v>
      </c>
      <c r="E5108" s="127" t="s">
        <v>1469</v>
      </c>
      <c r="F5108" s="127">
        <v>13951858</v>
      </c>
      <c r="G5108" s="127"/>
      <c r="H5108" s="335" t="s">
        <v>10919</v>
      </c>
      <c r="I5108" s="128">
        <v>826332.32</v>
      </c>
      <c r="J5108" s="128">
        <v>0</v>
      </c>
      <c r="K5108" s="129">
        <f t="shared" si="79"/>
        <v>826332.32</v>
      </c>
      <c r="L5108" s="130" t="s">
        <v>1420</v>
      </c>
    </row>
    <row r="5109" spans="1:12" ht="45">
      <c r="A5109" s="263">
        <v>25</v>
      </c>
      <c r="B5109" s="125" t="str">
        <f>+VLOOKUP(A5109,'[1]LISTA FILTRADO'!$A$2:$B$620,2,FALSE)</f>
        <v>Ministerio De La Presidencia</v>
      </c>
      <c r="C5109" s="126">
        <v>42908</v>
      </c>
      <c r="D5109" s="126" t="s">
        <v>10920</v>
      </c>
      <c r="E5109" s="127" t="s">
        <v>1469</v>
      </c>
      <c r="F5109" s="127">
        <v>13845716</v>
      </c>
      <c r="G5109" s="127"/>
      <c r="H5109" s="335" t="s">
        <v>10921</v>
      </c>
      <c r="I5109" s="128">
        <v>1296396.69</v>
      </c>
      <c r="J5109" s="128">
        <v>0</v>
      </c>
      <c r="K5109" s="129">
        <f t="shared" si="79"/>
        <v>1296396.69</v>
      </c>
      <c r="L5109" s="130" t="s">
        <v>1420</v>
      </c>
    </row>
    <row r="5110" spans="1:12" ht="45">
      <c r="A5110" s="263">
        <v>25</v>
      </c>
      <c r="B5110" s="125" t="str">
        <f>+VLOOKUP(A5110,'[1]LISTA FILTRADO'!$A$2:$B$620,2,FALSE)</f>
        <v>Ministerio De La Presidencia</v>
      </c>
      <c r="C5110" s="126">
        <v>42892</v>
      </c>
      <c r="D5110" s="126" t="s">
        <v>10922</v>
      </c>
      <c r="E5110" s="127" t="s">
        <v>1469</v>
      </c>
      <c r="F5110" s="127">
        <v>13722782</v>
      </c>
      <c r="G5110" s="127"/>
      <c r="H5110" s="335" t="s">
        <v>10923</v>
      </c>
      <c r="I5110" s="128">
        <v>408222.4</v>
      </c>
      <c r="J5110" s="128">
        <v>0</v>
      </c>
      <c r="K5110" s="129">
        <f t="shared" si="79"/>
        <v>408222.4</v>
      </c>
      <c r="L5110" s="130" t="s">
        <v>1420</v>
      </c>
    </row>
    <row r="5111" spans="1:12" ht="45">
      <c r="A5111" s="263">
        <v>25</v>
      </c>
      <c r="B5111" s="125" t="str">
        <f>+VLOOKUP(A5111,'[1]LISTA FILTRADO'!$A$2:$B$620,2,FALSE)</f>
        <v>Ministerio De La Presidencia</v>
      </c>
      <c r="C5111" s="126">
        <v>42915</v>
      </c>
      <c r="D5111" s="126" t="s">
        <v>10924</v>
      </c>
      <c r="E5111" s="127" t="s">
        <v>1469</v>
      </c>
      <c r="F5111" s="127">
        <v>13951905</v>
      </c>
      <c r="G5111" s="127"/>
      <c r="H5111" s="335" t="s">
        <v>10925</v>
      </c>
      <c r="I5111" s="128">
        <v>22459.46</v>
      </c>
      <c r="J5111" s="128">
        <v>0</v>
      </c>
      <c r="K5111" s="129">
        <f t="shared" si="79"/>
        <v>22459.46</v>
      </c>
      <c r="L5111" s="130" t="s">
        <v>1420</v>
      </c>
    </row>
    <row r="5112" spans="1:12" ht="45">
      <c r="A5112" s="263">
        <v>25</v>
      </c>
      <c r="B5112" s="125" t="str">
        <f>+VLOOKUP(A5112,'[1]LISTA FILTRADO'!$A$2:$B$620,2,FALSE)</f>
        <v>Ministerio De La Presidencia</v>
      </c>
      <c r="C5112" s="126">
        <v>42912</v>
      </c>
      <c r="D5112" s="126" t="s">
        <v>10926</v>
      </c>
      <c r="E5112" s="127" t="s">
        <v>1469</v>
      </c>
      <c r="F5112" s="127">
        <v>13904684</v>
      </c>
      <c r="G5112" s="127"/>
      <c r="H5112" s="335" t="s">
        <v>10927</v>
      </c>
      <c r="I5112" s="128">
        <v>23545.47</v>
      </c>
      <c r="J5112" s="128">
        <v>0</v>
      </c>
      <c r="K5112" s="129">
        <f t="shared" si="79"/>
        <v>23545.47</v>
      </c>
      <c r="L5112" s="130" t="s">
        <v>1420</v>
      </c>
    </row>
    <row r="5113" spans="1:12" ht="45">
      <c r="A5113" s="263">
        <v>25</v>
      </c>
      <c r="B5113" s="125" t="str">
        <f>+VLOOKUP(A5113,'[1]LISTA FILTRADO'!$A$2:$B$620,2,FALSE)</f>
        <v>Ministerio De La Presidencia</v>
      </c>
      <c r="C5113" s="126">
        <v>42899</v>
      </c>
      <c r="D5113" s="126" t="s">
        <v>10928</v>
      </c>
      <c r="E5113" s="127" t="s">
        <v>1469</v>
      </c>
      <c r="F5113" s="127">
        <v>13798822</v>
      </c>
      <c r="G5113" s="127"/>
      <c r="H5113" s="335" t="s">
        <v>10929</v>
      </c>
      <c r="I5113" s="128">
        <v>463150.73</v>
      </c>
      <c r="J5113" s="128">
        <v>0</v>
      </c>
      <c r="K5113" s="129">
        <f t="shared" si="79"/>
        <v>463150.73</v>
      </c>
      <c r="L5113" s="130" t="s">
        <v>1420</v>
      </c>
    </row>
    <row r="5114" spans="1:12" ht="45">
      <c r="A5114" s="263">
        <v>25</v>
      </c>
      <c r="B5114" s="125" t="str">
        <f>+VLOOKUP(A5114,'[1]LISTA FILTRADO'!$A$2:$B$620,2,FALSE)</f>
        <v>Ministerio De La Presidencia</v>
      </c>
      <c r="C5114" s="126">
        <v>42893</v>
      </c>
      <c r="D5114" s="126" t="s">
        <v>10930</v>
      </c>
      <c r="E5114" s="127" t="s">
        <v>1469</v>
      </c>
      <c r="F5114" s="127">
        <v>13739275</v>
      </c>
      <c r="G5114" s="127"/>
      <c r="H5114" s="335" t="s">
        <v>10931</v>
      </c>
      <c r="I5114" s="128">
        <v>1355756.38</v>
      </c>
      <c r="J5114" s="128">
        <v>0</v>
      </c>
      <c r="K5114" s="129">
        <f t="shared" si="79"/>
        <v>1355756.38</v>
      </c>
      <c r="L5114" s="130" t="s">
        <v>1420</v>
      </c>
    </row>
    <row r="5115" spans="1:12" ht="45">
      <c r="A5115" s="263">
        <v>25</v>
      </c>
      <c r="B5115" s="125" t="str">
        <f>+VLOOKUP(A5115,'[1]LISTA FILTRADO'!$A$2:$B$620,2,FALSE)</f>
        <v>Ministerio De La Presidencia</v>
      </c>
      <c r="C5115" s="126">
        <v>42912</v>
      </c>
      <c r="D5115" s="126" t="s">
        <v>10932</v>
      </c>
      <c r="E5115" s="127" t="s">
        <v>1469</v>
      </c>
      <c r="F5115" s="127">
        <v>13845685</v>
      </c>
      <c r="G5115" s="127"/>
      <c r="H5115" s="335" t="s">
        <v>10933</v>
      </c>
      <c r="I5115" s="128">
        <v>93362.99</v>
      </c>
      <c r="J5115" s="128">
        <v>0</v>
      </c>
      <c r="K5115" s="129">
        <f t="shared" si="79"/>
        <v>93362.99</v>
      </c>
      <c r="L5115" s="130" t="s">
        <v>1420</v>
      </c>
    </row>
    <row r="5116" spans="1:12" ht="45">
      <c r="A5116" s="263">
        <v>25</v>
      </c>
      <c r="B5116" s="125" t="str">
        <f>+VLOOKUP(A5116,'[1]LISTA FILTRADO'!$A$2:$B$620,2,FALSE)</f>
        <v>Ministerio De La Presidencia</v>
      </c>
      <c r="C5116" s="126">
        <v>42915</v>
      </c>
      <c r="D5116" s="126" t="s">
        <v>10934</v>
      </c>
      <c r="E5116" s="127" t="s">
        <v>1469</v>
      </c>
      <c r="F5116" s="127">
        <v>13954837</v>
      </c>
      <c r="G5116" s="127"/>
      <c r="H5116" s="335" t="s">
        <v>10935</v>
      </c>
      <c r="I5116" s="128">
        <v>399958.18</v>
      </c>
      <c r="J5116" s="128">
        <v>0</v>
      </c>
      <c r="K5116" s="129">
        <f t="shared" si="79"/>
        <v>399958.18</v>
      </c>
      <c r="L5116" s="130" t="s">
        <v>1420</v>
      </c>
    </row>
    <row r="5117" spans="1:12" ht="45">
      <c r="A5117" s="263">
        <v>25</v>
      </c>
      <c r="B5117" s="125" t="str">
        <f>+VLOOKUP(A5117,'[1]LISTA FILTRADO'!$A$2:$B$620,2,FALSE)</f>
        <v>Ministerio De La Presidencia</v>
      </c>
      <c r="C5117" s="126">
        <v>42912</v>
      </c>
      <c r="D5117" s="126" t="s">
        <v>10936</v>
      </c>
      <c r="E5117" s="127" t="s">
        <v>1469</v>
      </c>
      <c r="F5117" s="127">
        <v>13904593</v>
      </c>
      <c r="G5117" s="127"/>
      <c r="H5117" s="335" t="s">
        <v>10937</v>
      </c>
      <c r="I5117" s="128">
        <v>624196.42000000004</v>
      </c>
      <c r="J5117" s="128">
        <v>0</v>
      </c>
      <c r="K5117" s="129">
        <f t="shared" si="79"/>
        <v>624196.42000000004</v>
      </c>
      <c r="L5117" s="130" t="s">
        <v>1420</v>
      </c>
    </row>
    <row r="5118" spans="1:12" ht="45">
      <c r="A5118" s="263">
        <v>25</v>
      </c>
      <c r="B5118" s="125" t="str">
        <f>+VLOOKUP(A5118,'[1]LISTA FILTRADO'!$A$2:$B$620,2,FALSE)</f>
        <v>Ministerio De La Presidencia</v>
      </c>
      <c r="C5118" s="126">
        <v>42908</v>
      </c>
      <c r="D5118" s="126" t="s">
        <v>10939</v>
      </c>
      <c r="E5118" s="127" t="s">
        <v>1469</v>
      </c>
      <c r="F5118" s="127">
        <v>13873921</v>
      </c>
      <c r="G5118" s="127"/>
      <c r="H5118" s="335" t="s">
        <v>10940</v>
      </c>
      <c r="I5118" s="128">
        <v>291953.46000000002</v>
      </c>
      <c r="J5118" s="128">
        <v>0</v>
      </c>
      <c r="K5118" s="129">
        <f t="shared" si="79"/>
        <v>291953.46000000002</v>
      </c>
      <c r="L5118" s="130" t="s">
        <v>1420</v>
      </c>
    </row>
    <row r="5119" spans="1:12" ht="45">
      <c r="A5119" s="263">
        <v>25</v>
      </c>
      <c r="B5119" s="125" t="str">
        <f>+VLOOKUP(A5119,'[1]LISTA FILTRADO'!$A$2:$B$620,2,FALSE)</f>
        <v>Ministerio De La Presidencia</v>
      </c>
      <c r="C5119" s="126">
        <v>42906</v>
      </c>
      <c r="D5119" s="126" t="s">
        <v>10941</v>
      </c>
      <c r="E5119" s="127" t="s">
        <v>1469</v>
      </c>
      <c r="F5119" s="127">
        <v>13858177</v>
      </c>
      <c r="G5119" s="127"/>
      <c r="H5119" s="335" t="s">
        <v>10942</v>
      </c>
      <c r="I5119" s="128">
        <v>114359.8</v>
      </c>
      <c r="J5119" s="128">
        <v>0</v>
      </c>
      <c r="K5119" s="129">
        <f t="shared" si="79"/>
        <v>114359.8</v>
      </c>
      <c r="L5119" s="130" t="s">
        <v>1420</v>
      </c>
    </row>
    <row r="5120" spans="1:12" ht="45">
      <c r="A5120" s="263">
        <v>25</v>
      </c>
      <c r="B5120" s="125" t="str">
        <f>+VLOOKUP(A5120,'[1]LISTA FILTRADO'!$A$2:$B$620,2,FALSE)</f>
        <v>Ministerio De La Presidencia</v>
      </c>
      <c r="C5120" s="126">
        <v>42912</v>
      </c>
      <c r="D5120" s="126" t="s">
        <v>10943</v>
      </c>
      <c r="E5120" s="127" t="s">
        <v>1469</v>
      </c>
      <c r="F5120" s="127">
        <v>13845711</v>
      </c>
      <c r="G5120" s="127"/>
      <c r="H5120" s="335" t="s">
        <v>10944</v>
      </c>
      <c r="I5120" s="128">
        <v>210370.44</v>
      </c>
      <c r="J5120" s="128">
        <v>0</v>
      </c>
      <c r="K5120" s="129">
        <f t="shared" si="79"/>
        <v>210370.44</v>
      </c>
      <c r="L5120" s="130" t="s">
        <v>1420</v>
      </c>
    </row>
    <row r="5121" spans="1:12" ht="45">
      <c r="A5121" s="263">
        <v>25</v>
      </c>
      <c r="B5121" s="125" t="str">
        <f>+VLOOKUP(A5121,'[1]LISTA FILTRADO'!$A$2:$B$620,2,FALSE)</f>
        <v>Ministerio De La Presidencia</v>
      </c>
      <c r="C5121" s="126">
        <v>42906</v>
      </c>
      <c r="D5121" s="126" t="s">
        <v>10945</v>
      </c>
      <c r="E5121" s="127" t="s">
        <v>1469</v>
      </c>
      <c r="F5121" s="127">
        <v>13857676</v>
      </c>
      <c r="G5121" s="127"/>
      <c r="H5121" s="335" t="s">
        <v>10946</v>
      </c>
      <c r="I5121" s="128">
        <v>640182.80000000005</v>
      </c>
      <c r="J5121" s="128">
        <v>0</v>
      </c>
      <c r="K5121" s="129">
        <f t="shared" si="79"/>
        <v>640182.80000000005</v>
      </c>
      <c r="L5121" s="130" t="s">
        <v>1420</v>
      </c>
    </row>
    <row r="5122" spans="1:12" ht="45">
      <c r="A5122" s="263">
        <v>25</v>
      </c>
      <c r="B5122" s="125" t="str">
        <f>+VLOOKUP(A5122,'[1]LISTA FILTRADO'!$A$2:$B$620,2,FALSE)</f>
        <v>Ministerio De La Presidencia</v>
      </c>
      <c r="C5122" s="126">
        <v>42915</v>
      </c>
      <c r="D5122" s="126" t="s">
        <v>10947</v>
      </c>
      <c r="E5122" s="127" t="s">
        <v>1469</v>
      </c>
      <c r="F5122" s="127">
        <v>13952002</v>
      </c>
      <c r="G5122" s="127"/>
      <c r="H5122" s="335" t="s">
        <v>10948</v>
      </c>
      <c r="I5122" s="128">
        <v>1779127.59</v>
      </c>
      <c r="J5122" s="128">
        <v>0</v>
      </c>
      <c r="K5122" s="129">
        <f t="shared" si="79"/>
        <v>1779127.59</v>
      </c>
      <c r="L5122" s="130" t="s">
        <v>1420</v>
      </c>
    </row>
    <row r="5123" spans="1:12" ht="45">
      <c r="A5123" s="263">
        <v>25</v>
      </c>
      <c r="B5123" s="125" t="str">
        <f>+VLOOKUP(A5123,'[1]LISTA FILTRADO'!$A$2:$B$620,2,FALSE)</f>
        <v>Ministerio De La Presidencia</v>
      </c>
      <c r="C5123" s="126">
        <v>42888</v>
      </c>
      <c r="D5123" s="126" t="s">
        <v>10949</v>
      </c>
      <c r="E5123" s="127" t="s">
        <v>1469</v>
      </c>
      <c r="F5123" s="127">
        <v>13695971</v>
      </c>
      <c r="G5123" s="127"/>
      <c r="H5123" s="335" t="s">
        <v>10950</v>
      </c>
      <c r="I5123" s="128">
        <v>8962.4699999999993</v>
      </c>
      <c r="J5123" s="128">
        <v>0</v>
      </c>
      <c r="K5123" s="129">
        <f t="shared" si="79"/>
        <v>8962.4699999999993</v>
      </c>
      <c r="L5123" s="130" t="s">
        <v>1420</v>
      </c>
    </row>
    <row r="5124" spans="1:12" ht="45">
      <c r="A5124" s="263">
        <v>25</v>
      </c>
      <c r="B5124" s="125" t="str">
        <f>+VLOOKUP(A5124,'[1]LISTA FILTRADO'!$A$2:$B$620,2,FALSE)</f>
        <v>Ministerio De La Presidencia</v>
      </c>
      <c r="C5124" s="126">
        <v>42888</v>
      </c>
      <c r="D5124" s="126" t="s">
        <v>10951</v>
      </c>
      <c r="E5124" s="127" t="s">
        <v>1469</v>
      </c>
      <c r="F5124" s="127">
        <v>13695954</v>
      </c>
      <c r="G5124" s="127"/>
      <c r="H5124" s="335" t="s">
        <v>10952</v>
      </c>
      <c r="I5124" s="128">
        <v>5851.84</v>
      </c>
      <c r="J5124" s="128">
        <v>0</v>
      </c>
      <c r="K5124" s="129">
        <f t="shared" si="79"/>
        <v>5851.84</v>
      </c>
      <c r="L5124" s="130" t="s">
        <v>1420</v>
      </c>
    </row>
    <row r="5125" spans="1:12" ht="45">
      <c r="A5125" s="263">
        <v>25</v>
      </c>
      <c r="B5125" s="125" t="str">
        <f>+VLOOKUP(A5125,'[1]LISTA FILTRADO'!$A$2:$B$620,2,FALSE)</f>
        <v>Ministerio De La Presidencia</v>
      </c>
      <c r="C5125" s="126">
        <v>42888</v>
      </c>
      <c r="D5125" s="126" t="s">
        <v>10953</v>
      </c>
      <c r="E5125" s="127" t="s">
        <v>1469</v>
      </c>
      <c r="F5125" s="127">
        <v>13695956</v>
      </c>
      <c r="G5125" s="127"/>
      <c r="H5125" s="335" t="s">
        <v>10954</v>
      </c>
      <c r="I5125" s="128">
        <v>6.59</v>
      </c>
      <c r="J5125" s="128">
        <v>0</v>
      </c>
      <c r="K5125" s="129">
        <f t="shared" si="79"/>
        <v>6.59</v>
      </c>
      <c r="L5125" s="130" t="s">
        <v>1420</v>
      </c>
    </row>
    <row r="5126" spans="1:12" ht="45">
      <c r="A5126" s="263">
        <v>25</v>
      </c>
      <c r="B5126" s="125" t="str">
        <f>+VLOOKUP(A5126,'[1]LISTA FILTRADO'!$A$2:$B$620,2,FALSE)</f>
        <v>Ministerio De La Presidencia</v>
      </c>
      <c r="C5126" s="126">
        <v>42888</v>
      </c>
      <c r="D5126" s="126" t="s">
        <v>10955</v>
      </c>
      <c r="E5126" s="127" t="s">
        <v>1469</v>
      </c>
      <c r="F5126" s="127">
        <v>13695952</v>
      </c>
      <c r="G5126" s="127"/>
      <c r="H5126" s="335" t="s">
        <v>10956</v>
      </c>
      <c r="I5126" s="128">
        <v>6107.56</v>
      </c>
      <c r="J5126" s="128">
        <v>0</v>
      </c>
      <c r="K5126" s="129">
        <f t="shared" si="79"/>
        <v>6107.56</v>
      </c>
      <c r="L5126" s="130" t="s">
        <v>1420</v>
      </c>
    </row>
    <row r="5127" spans="1:12" ht="45">
      <c r="A5127" s="263">
        <v>25</v>
      </c>
      <c r="B5127" s="125" t="str">
        <f>+VLOOKUP(A5127,'[1]LISTA FILTRADO'!$A$2:$B$620,2,FALSE)</f>
        <v>Ministerio De La Presidencia</v>
      </c>
      <c r="C5127" s="126">
        <v>42912</v>
      </c>
      <c r="D5127" s="126" t="s">
        <v>10957</v>
      </c>
      <c r="E5127" s="127" t="s">
        <v>1469</v>
      </c>
      <c r="F5127" s="127">
        <v>13908499</v>
      </c>
      <c r="G5127" s="127"/>
      <c r="H5127" s="335" t="s">
        <v>10958</v>
      </c>
      <c r="I5127" s="128">
        <v>135438.32</v>
      </c>
      <c r="J5127" s="128">
        <v>0</v>
      </c>
      <c r="K5127" s="129">
        <f t="shared" si="79"/>
        <v>135438.32</v>
      </c>
      <c r="L5127" s="130" t="s">
        <v>1420</v>
      </c>
    </row>
    <row r="5128" spans="1:12" ht="45">
      <c r="A5128" s="263">
        <v>25</v>
      </c>
      <c r="B5128" s="125" t="str">
        <f>+VLOOKUP(A5128,'[1]LISTA FILTRADO'!$A$2:$B$620,2,FALSE)</f>
        <v>Ministerio De La Presidencia</v>
      </c>
      <c r="C5128" s="126">
        <v>42916</v>
      </c>
      <c r="D5128" s="126" t="s">
        <v>10959</v>
      </c>
      <c r="E5128" s="127" t="s">
        <v>1469</v>
      </c>
      <c r="F5128" s="127">
        <v>13987094</v>
      </c>
      <c r="G5128" s="127"/>
      <c r="H5128" s="335" t="s">
        <v>10960</v>
      </c>
      <c r="I5128" s="128">
        <v>340909.32</v>
      </c>
      <c r="J5128" s="128">
        <v>0</v>
      </c>
      <c r="K5128" s="129">
        <f t="shared" si="79"/>
        <v>340909.32</v>
      </c>
      <c r="L5128" s="130" t="s">
        <v>1420</v>
      </c>
    </row>
    <row r="5129" spans="1:12" ht="45">
      <c r="A5129" s="263">
        <v>25</v>
      </c>
      <c r="B5129" s="125" t="str">
        <f>+VLOOKUP(A5129,'[1]LISTA FILTRADO'!$A$2:$B$620,2,FALSE)</f>
        <v>Ministerio De La Presidencia</v>
      </c>
      <c r="C5129" s="126">
        <v>42888</v>
      </c>
      <c r="D5129" s="126" t="s">
        <v>10961</v>
      </c>
      <c r="E5129" s="127" t="s">
        <v>1469</v>
      </c>
      <c r="F5129" s="127">
        <v>13692833</v>
      </c>
      <c r="G5129" s="127"/>
      <c r="H5129" s="335" t="s">
        <v>10962</v>
      </c>
      <c r="I5129" s="128">
        <v>135571.20000000001</v>
      </c>
      <c r="J5129" s="128">
        <v>0</v>
      </c>
      <c r="K5129" s="129">
        <f t="shared" ref="K5129:K5192" si="80">+I5129+J5129</f>
        <v>135571.20000000001</v>
      </c>
      <c r="L5129" s="130" t="s">
        <v>1420</v>
      </c>
    </row>
    <row r="5130" spans="1:12" ht="45">
      <c r="A5130" s="263">
        <v>25</v>
      </c>
      <c r="B5130" s="125" t="str">
        <f>+VLOOKUP(A5130,'[1]LISTA FILTRADO'!$A$2:$B$620,2,FALSE)</f>
        <v>Ministerio De La Presidencia</v>
      </c>
      <c r="C5130" s="126">
        <v>42912</v>
      </c>
      <c r="D5130" s="126" t="s">
        <v>10963</v>
      </c>
      <c r="E5130" s="127" t="s">
        <v>1469</v>
      </c>
      <c r="F5130" s="127">
        <v>13904679</v>
      </c>
      <c r="G5130" s="127"/>
      <c r="H5130" s="335" t="s">
        <v>10964</v>
      </c>
      <c r="I5130" s="128">
        <v>54403.06</v>
      </c>
      <c r="J5130" s="128">
        <v>0</v>
      </c>
      <c r="K5130" s="129">
        <f t="shared" si="80"/>
        <v>54403.06</v>
      </c>
      <c r="L5130" s="130" t="s">
        <v>1420</v>
      </c>
    </row>
    <row r="5131" spans="1:12" ht="45">
      <c r="A5131" s="263">
        <v>25</v>
      </c>
      <c r="B5131" s="125" t="str">
        <f>+VLOOKUP(A5131,'[1]LISTA FILTRADO'!$A$2:$B$620,2,FALSE)</f>
        <v>Ministerio De La Presidencia</v>
      </c>
      <c r="C5131" s="126">
        <v>42912</v>
      </c>
      <c r="D5131" s="126" t="s">
        <v>10965</v>
      </c>
      <c r="E5131" s="127" t="s">
        <v>1469</v>
      </c>
      <c r="F5131" s="127">
        <v>13904616</v>
      </c>
      <c r="G5131" s="127"/>
      <c r="H5131" s="335" t="s">
        <v>10966</v>
      </c>
      <c r="I5131" s="128">
        <v>257113.76</v>
      </c>
      <c r="J5131" s="128">
        <v>0</v>
      </c>
      <c r="K5131" s="129">
        <f t="shared" si="80"/>
        <v>257113.76</v>
      </c>
      <c r="L5131" s="130" t="s">
        <v>1420</v>
      </c>
    </row>
    <row r="5132" spans="1:12" ht="45">
      <c r="A5132" s="263">
        <v>25</v>
      </c>
      <c r="B5132" s="125" t="str">
        <f>+VLOOKUP(A5132,'[1]LISTA FILTRADO'!$A$2:$B$620,2,FALSE)</f>
        <v>Ministerio De La Presidencia</v>
      </c>
      <c r="C5132" s="126">
        <v>42888</v>
      </c>
      <c r="D5132" s="126" t="s">
        <v>10967</v>
      </c>
      <c r="E5132" s="127" t="s">
        <v>1469</v>
      </c>
      <c r="F5132" s="127">
        <v>13692499</v>
      </c>
      <c r="G5132" s="127"/>
      <c r="H5132" s="335" t="s">
        <v>10968</v>
      </c>
      <c r="I5132" s="128">
        <v>139382.6</v>
      </c>
      <c r="J5132" s="128">
        <v>0</v>
      </c>
      <c r="K5132" s="129">
        <f t="shared" si="80"/>
        <v>139382.6</v>
      </c>
      <c r="L5132" s="130" t="s">
        <v>1420</v>
      </c>
    </row>
    <row r="5133" spans="1:12" ht="45">
      <c r="A5133" s="263">
        <v>25</v>
      </c>
      <c r="B5133" s="125" t="str">
        <f>+VLOOKUP(A5133,'[1]LISTA FILTRADO'!$A$2:$B$620,2,FALSE)</f>
        <v>Ministerio De La Presidencia</v>
      </c>
      <c r="C5133" s="126">
        <v>42899</v>
      </c>
      <c r="D5133" s="126" t="s">
        <v>10969</v>
      </c>
      <c r="E5133" s="127" t="s">
        <v>1469</v>
      </c>
      <c r="F5133" s="127">
        <v>13784157</v>
      </c>
      <c r="G5133" s="127"/>
      <c r="H5133" s="335" t="s">
        <v>10970</v>
      </c>
      <c r="I5133" s="128">
        <v>130053.55</v>
      </c>
      <c r="J5133" s="128">
        <v>0</v>
      </c>
      <c r="K5133" s="129">
        <f t="shared" si="80"/>
        <v>130053.55</v>
      </c>
      <c r="L5133" s="130" t="s">
        <v>1420</v>
      </c>
    </row>
    <row r="5134" spans="1:12" ht="45">
      <c r="A5134" s="263">
        <v>25</v>
      </c>
      <c r="B5134" s="125" t="str">
        <f>+VLOOKUP(A5134,'[1]LISTA FILTRADO'!$A$2:$B$620,2,FALSE)</f>
        <v>Ministerio De La Presidencia</v>
      </c>
      <c r="C5134" s="126">
        <v>42888</v>
      </c>
      <c r="D5134" s="126" t="s">
        <v>10971</v>
      </c>
      <c r="E5134" s="127" t="s">
        <v>1469</v>
      </c>
      <c r="F5134" s="127">
        <v>13693467</v>
      </c>
      <c r="G5134" s="127"/>
      <c r="H5134" s="335" t="s">
        <v>10972</v>
      </c>
      <c r="I5134" s="128">
        <v>798.02</v>
      </c>
      <c r="J5134" s="128">
        <v>0</v>
      </c>
      <c r="K5134" s="129">
        <f t="shared" si="80"/>
        <v>798.02</v>
      </c>
      <c r="L5134" s="130" t="s">
        <v>1420</v>
      </c>
    </row>
    <row r="5135" spans="1:12" ht="45">
      <c r="A5135" s="263">
        <v>25</v>
      </c>
      <c r="B5135" s="125" t="str">
        <f>+VLOOKUP(A5135,'[1]LISTA FILTRADO'!$A$2:$B$620,2,FALSE)</f>
        <v>Ministerio De La Presidencia</v>
      </c>
      <c r="C5135" s="126">
        <v>42888</v>
      </c>
      <c r="D5135" s="126" t="s">
        <v>10973</v>
      </c>
      <c r="E5135" s="127" t="s">
        <v>1469</v>
      </c>
      <c r="F5135" s="127">
        <v>13695999</v>
      </c>
      <c r="G5135" s="127"/>
      <c r="H5135" s="335" t="s">
        <v>10974</v>
      </c>
      <c r="I5135" s="128">
        <v>4425.96</v>
      </c>
      <c r="J5135" s="128">
        <v>0</v>
      </c>
      <c r="K5135" s="129">
        <f t="shared" si="80"/>
        <v>4425.96</v>
      </c>
      <c r="L5135" s="130" t="s">
        <v>1420</v>
      </c>
    </row>
    <row r="5136" spans="1:12" ht="45">
      <c r="A5136" s="263">
        <v>25</v>
      </c>
      <c r="B5136" s="125" t="str">
        <f>+VLOOKUP(A5136,'[1]LISTA FILTRADO'!$A$2:$B$620,2,FALSE)</f>
        <v>Ministerio De La Presidencia</v>
      </c>
      <c r="C5136" s="126">
        <v>42899</v>
      </c>
      <c r="D5136" s="126" t="s">
        <v>10975</v>
      </c>
      <c r="E5136" s="127" t="s">
        <v>1469</v>
      </c>
      <c r="F5136" s="127">
        <v>13798852</v>
      </c>
      <c r="G5136" s="127"/>
      <c r="H5136" s="335" t="s">
        <v>8450</v>
      </c>
      <c r="I5136" s="128">
        <v>169650.3</v>
      </c>
      <c r="J5136" s="128">
        <v>0</v>
      </c>
      <c r="K5136" s="129">
        <f t="shared" si="80"/>
        <v>169650.3</v>
      </c>
      <c r="L5136" s="130" t="s">
        <v>1420</v>
      </c>
    </row>
    <row r="5137" spans="1:12" ht="45">
      <c r="A5137" s="263">
        <v>25</v>
      </c>
      <c r="B5137" s="125" t="str">
        <f>+VLOOKUP(A5137,'[1]LISTA FILTRADO'!$A$2:$B$620,2,FALSE)</f>
        <v>Ministerio De La Presidencia</v>
      </c>
      <c r="C5137" s="126">
        <v>42888</v>
      </c>
      <c r="D5137" s="126" t="s">
        <v>10976</v>
      </c>
      <c r="E5137" s="127" t="s">
        <v>1469</v>
      </c>
      <c r="F5137" s="127">
        <v>13695994</v>
      </c>
      <c r="G5137" s="127"/>
      <c r="H5137" s="335" t="s">
        <v>10977</v>
      </c>
      <c r="I5137" s="128">
        <v>133872.34</v>
      </c>
      <c r="J5137" s="128">
        <v>0</v>
      </c>
      <c r="K5137" s="129">
        <f t="shared" si="80"/>
        <v>133872.34</v>
      </c>
      <c r="L5137" s="130" t="s">
        <v>1420</v>
      </c>
    </row>
    <row r="5138" spans="1:12" ht="45">
      <c r="A5138" s="263">
        <v>25</v>
      </c>
      <c r="B5138" s="125" t="str">
        <f>+VLOOKUP(A5138,'[1]LISTA FILTRADO'!$A$2:$B$620,2,FALSE)</f>
        <v>Ministerio De La Presidencia</v>
      </c>
      <c r="C5138" s="126">
        <v>42888</v>
      </c>
      <c r="D5138" s="126" t="s">
        <v>10978</v>
      </c>
      <c r="E5138" s="127" t="s">
        <v>1469</v>
      </c>
      <c r="F5138" s="127">
        <v>13696006</v>
      </c>
      <c r="G5138" s="127"/>
      <c r="H5138" s="335" t="s">
        <v>10979</v>
      </c>
      <c r="I5138" s="128">
        <v>1986.56</v>
      </c>
      <c r="J5138" s="128">
        <v>0</v>
      </c>
      <c r="K5138" s="129">
        <f t="shared" si="80"/>
        <v>1986.56</v>
      </c>
      <c r="L5138" s="130" t="s">
        <v>1420</v>
      </c>
    </row>
    <row r="5139" spans="1:12" ht="45">
      <c r="A5139" s="263">
        <v>25</v>
      </c>
      <c r="B5139" s="125" t="str">
        <f>+VLOOKUP(A5139,'[1]LISTA FILTRADO'!$A$2:$B$620,2,FALSE)</f>
        <v>Ministerio De La Presidencia</v>
      </c>
      <c r="C5139" s="126">
        <v>42915</v>
      </c>
      <c r="D5139" s="126" t="s">
        <v>10980</v>
      </c>
      <c r="E5139" s="127" t="s">
        <v>1469</v>
      </c>
      <c r="F5139" s="127">
        <v>13951983</v>
      </c>
      <c r="G5139" s="127"/>
      <c r="H5139" s="335" t="s">
        <v>10981</v>
      </c>
      <c r="I5139" s="128">
        <v>439055.47</v>
      </c>
      <c r="J5139" s="128">
        <v>0</v>
      </c>
      <c r="K5139" s="129">
        <f t="shared" si="80"/>
        <v>439055.47</v>
      </c>
      <c r="L5139" s="130" t="s">
        <v>1420</v>
      </c>
    </row>
    <row r="5140" spans="1:12" ht="45">
      <c r="A5140" s="263">
        <v>25</v>
      </c>
      <c r="B5140" s="125" t="str">
        <f>+VLOOKUP(A5140,'[1]LISTA FILTRADO'!$A$2:$B$620,2,FALSE)</f>
        <v>Ministerio De La Presidencia</v>
      </c>
      <c r="C5140" s="126">
        <v>42888</v>
      </c>
      <c r="D5140" s="126" t="s">
        <v>10982</v>
      </c>
      <c r="E5140" s="127" t="s">
        <v>1469</v>
      </c>
      <c r="F5140" s="127">
        <v>13695997</v>
      </c>
      <c r="G5140" s="127"/>
      <c r="H5140" s="335" t="s">
        <v>10983</v>
      </c>
      <c r="I5140" s="128">
        <v>663.11</v>
      </c>
      <c r="J5140" s="128">
        <v>0</v>
      </c>
      <c r="K5140" s="129">
        <f t="shared" si="80"/>
        <v>663.11</v>
      </c>
      <c r="L5140" s="130" t="s">
        <v>1420</v>
      </c>
    </row>
    <row r="5141" spans="1:12" ht="45">
      <c r="A5141" s="263">
        <v>25</v>
      </c>
      <c r="B5141" s="125" t="str">
        <f>+VLOOKUP(A5141,'[1]LISTA FILTRADO'!$A$2:$B$620,2,FALSE)</f>
        <v>Ministerio De La Presidencia</v>
      </c>
      <c r="C5141" s="126">
        <v>42888</v>
      </c>
      <c r="D5141" s="126" t="s">
        <v>10984</v>
      </c>
      <c r="E5141" s="127" t="s">
        <v>1469</v>
      </c>
      <c r="F5141" s="127">
        <v>13693191</v>
      </c>
      <c r="G5141" s="127"/>
      <c r="H5141" s="335" t="s">
        <v>10985</v>
      </c>
      <c r="I5141" s="128">
        <v>362.01</v>
      </c>
      <c r="J5141" s="128">
        <v>0</v>
      </c>
      <c r="K5141" s="129">
        <f t="shared" si="80"/>
        <v>362.01</v>
      </c>
      <c r="L5141" s="130" t="s">
        <v>1420</v>
      </c>
    </row>
    <row r="5142" spans="1:12" ht="45">
      <c r="A5142" s="263">
        <v>25</v>
      </c>
      <c r="B5142" s="125" t="str">
        <f>+VLOOKUP(A5142,'[1]LISTA FILTRADO'!$A$2:$B$620,2,FALSE)</f>
        <v>Ministerio De La Presidencia</v>
      </c>
      <c r="C5142" s="126">
        <v>42888</v>
      </c>
      <c r="D5142" s="126" t="s">
        <v>10986</v>
      </c>
      <c r="E5142" s="127" t="s">
        <v>1469</v>
      </c>
      <c r="F5142" s="127">
        <v>13695976</v>
      </c>
      <c r="G5142" s="127"/>
      <c r="H5142" s="335" t="s">
        <v>10987</v>
      </c>
      <c r="I5142" s="128">
        <v>1643.06</v>
      </c>
      <c r="J5142" s="128">
        <v>0</v>
      </c>
      <c r="K5142" s="129">
        <f t="shared" si="80"/>
        <v>1643.06</v>
      </c>
      <c r="L5142" s="130" t="s">
        <v>1420</v>
      </c>
    </row>
    <row r="5143" spans="1:12" ht="45">
      <c r="A5143" s="263">
        <v>25</v>
      </c>
      <c r="B5143" s="125" t="str">
        <f>+VLOOKUP(A5143,'[1]LISTA FILTRADO'!$A$2:$B$620,2,FALSE)</f>
        <v>Ministerio De La Presidencia</v>
      </c>
      <c r="C5143" s="126">
        <v>42888</v>
      </c>
      <c r="D5143" s="126" t="s">
        <v>10988</v>
      </c>
      <c r="E5143" s="127" t="s">
        <v>1469</v>
      </c>
      <c r="F5143" s="127">
        <v>13696007</v>
      </c>
      <c r="G5143" s="127"/>
      <c r="H5143" s="335" t="s">
        <v>10989</v>
      </c>
      <c r="I5143" s="128">
        <v>327.71</v>
      </c>
      <c r="J5143" s="128">
        <v>0</v>
      </c>
      <c r="K5143" s="129">
        <f t="shared" si="80"/>
        <v>327.71</v>
      </c>
      <c r="L5143" s="130" t="s">
        <v>1420</v>
      </c>
    </row>
    <row r="5144" spans="1:12" ht="45">
      <c r="A5144" s="263">
        <v>25</v>
      </c>
      <c r="B5144" s="125" t="str">
        <f>+VLOOKUP(A5144,'[1]LISTA FILTRADO'!$A$2:$B$620,2,FALSE)</f>
        <v>Ministerio De La Presidencia</v>
      </c>
      <c r="C5144" s="126">
        <v>42908</v>
      </c>
      <c r="D5144" s="126" t="s">
        <v>10990</v>
      </c>
      <c r="E5144" s="127" t="s">
        <v>1469</v>
      </c>
      <c r="F5144" s="127">
        <v>13873446</v>
      </c>
      <c r="G5144" s="127"/>
      <c r="H5144" s="335" t="s">
        <v>10991</v>
      </c>
      <c r="I5144" s="128">
        <v>3655587.12</v>
      </c>
      <c r="J5144" s="128">
        <v>0</v>
      </c>
      <c r="K5144" s="129">
        <f t="shared" si="80"/>
        <v>3655587.12</v>
      </c>
      <c r="L5144" s="130" t="s">
        <v>1420</v>
      </c>
    </row>
    <row r="5145" spans="1:12" ht="45">
      <c r="A5145" s="263">
        <v>25</v>
      </c>
      <c r="B5145" s="125" t="str">
        <f>+VLOOKUP(A5145,'[1]LISTA FILTRADO'!$A$2:$B$620,2,FALSE)</f>
        <v>Ministerio De La Presidencia</v>
      </c>
      <c r="C5145" s="126">
        <v>42899</v>
      </c>
      <c r="D5145" s="126" t="s">
        <v>10992</v>
      </c>
      <c r="E5145" s="127" t="s">
        <v>1469</v>
      </c>
      <c r="F5145" s="127">
        <v>13784150</v>
      </c>
      <c r="G5145" s="127"/>
      <c r="H5145" s="335" t="s">
        <v>10993</v>
      </c>
      <c r="I5145" s="128">
        <v>2496907.4700000002</v>
      </c>
      <c r="J5145" s="128">
        <v>0</v>
      </c>
      <c r="K5145" s="129">
        <f t="shared" si="80"/>
        <v>2496907.4700000002</v>
      </c>
      <c r="L5145" s="130" t="s">
        <v>1420</v>
      </c>
    </row>
    <row r="5146" spans="1:12" ht="45">
      <c r="A5146" s="263">
        <v>25</v>
      </c>
      <c r="B5146" s="125" t="str">
        <f>+VLOOKUP(A5146,'[1]LISTA FILTRADO'!$A$2:$B$620,2,FALSE)</f>
        <v>Ministerio De La Presidencia</v>
      </c>
      <c r="C5146" s="126">
        <v>42899</v>
      </c>
      <c r="D5146" s="126" t="s">
        <v>10994</v>
      </c>
      <c r="E5146" s="127" t="s">
        <v>1469</v>
      </c>
      <c r="F5146" s="127">
        <v>13784151</v>
      </c>
      <c r="G5146" s="127"/>
      <c r="H5146" s="335" t="s">
        <v>10995</v>
      </c>
      <c r="I5146" s="128">
        <v>2039871.08</v>
      </c>
      <c r="J5146" s="128">
        <v>0</v>
      </c>
      <c r="K5146" s="129">
        <f t="shared" si="80"/>
        <v>2039871.08</v>
      </c>
      <c r="L5146" s="130" t="s">
        <v>1420</v>
      </c>
    </row>
    <row r="5147" spans="1:12" ht="33.75">
      <c r="A5147" s="263">
        <v>25</v>
      </c>
      <c r="B5147" s="125" t="str">
        <f>+VLOOKUP(A5147,'[1]LISTA FILTRADO'!$A$2:$B$620,2,FALSE)</f>
        <v>Ministerio De La Presidencia</v>
      </c>
      <c r="C5147" s="126">
        <v>42908</v>
      </c>
      <c r="D5147" s="126" t="s">
        <v>10996</v>
      </c>
      <c r="E5147" s="127" t="s">
        <v>1469</v>
      </c>
      <c r="F5147" s="127">
        <v>13858591</v>
      </c>
      <c r="G5147" s="127"/>
      <c r="H5147" s="335" t="s">
        <v>10997</v>
      </c>
      <c r="I5147" s="128">
        <v>843656.13</v>
      </c>
      <c r="J5147" s="128">
        <v>0</v>
      </c>
      <c r="K5147" s="129">
        <f t="shared" si="80"/>
        <v>843656.13</v>
      </c>
      <c r="L5147" s="130" t="s">
        <v>1420</v>
      </c>
    </row>
    <row r="5148" spans="1:12" ht="33.75">
      <c r="A5148" s="263">
        <v>25</v>
      </c>
      <c r="B5148" s="125" t="str">
        <f>+VLOOKUP(A5148,'[1]LISTA FILTRADO'!$A$2:$B$620,2,FALSE)</f>
        <v>Ministerio De La Presidencia</v>
      </c>
      <c r="C5148" s="126">
        <v>42906</v>
      </c>
      <c r="D5148" s="126" t="s">
        <v>10998</v>
      </c>
      <c r="E5148" s="127" t="s">
        <v>1469</v>
      </c>
      <c r="F5148" s="127">
        <v>13845721</v>
      </c>
      <c r="G5148" s="127"/>
      <c r="H5148" s="335" t="s">
        <v>10999</v>
      </c>
      <c r="I5148" s="128">
        <v>3017525.81</v>
      </c>
      <c r="J5148" s="128">
        <v>0</v>
      </c>
      <c r="K5148" s="129">
        <f t="shared" si="80"/>
        <v>3017525.81</v>
      </c>
      <c r="L5148" s="130" t="s">
        <v>1420</v>
      </c>
    </row>
    <row r="5149" spans="1:12" ht="45">
      <c r="A5149" s="263">
        <v>25</v>
      </c>
      <c r="B5149" s="125" t="str">
        <f>+VLOOKUP(A5149,'[1]LISTA FILTRADO'!$A$2:$B$620,2,FALSE)</f>
        <v>Ministerio De La Presidencia</v>
      </c>
      <c r="C5149" s="126">
        <v>42892</v>
      </c>
      <c r="D5149" s="126" t="s">
        <v>11000</v>
      </c>
      <c r="E5149" s="127" t="s">
        <v>1469</v>
      </c>
      <c r="F5149" s="127">
        <v>13737152</v>
      </c>
      <c r="G5149" s="127"/>
      <c r="H5149" s="335" t="s">
        <v>11001</v>
      </c>
      <c r="I5149" s="128">
        <v>331270.19</v>
      </c>
      <c r="J5149" s="128">
        <v>0</v>
      </c>
      <c r="K5149" s="129">
        <f t="shared" si="80"/>
        <v>331270.19</v>
      </c>
      <c r="L5149" s="130" t="s">
        <v>1420</v>
      </c>
    </row>
    <row r="5150" spans="1:12" ht="45">
      <c r="A5150" s="263">
        <v>25</v>
      </c>
      <c r="B5150" s="125" t="str">
        <f>+VLOOKUP(A5150,'[1]LISTA FILTRADO'!$A$2:$B$620,2,FALSE)</f>
        <v>Ministerio De La Presidencia</v>
      </c>
      <c r="C5150" s="126">
        <v>42912</v>
      </c>
      <c r="D5150" s="126" t="s">
        <v>11002</v>
      </c>
      <c r="E5150" s="127" t="s">
        <v>1469</v>
      </c>
      <c r="F5150" s="127">
        <v>13845712</v>
      </c>
      <c r="G5150" s="127"/>
      <c r="H5150" s="335" t="s">
        <v>11003</v>
      </c>
      <c r="I5150" s="128">
        <v>372676.37</v>
      </c>
      <c r="J5150" s="128">
        <v>0</v>
      </c>
      <c r="K5150" s="129">
        <f t="shared" si="80"/>
        <v>372676.37</v>
      </c>
      <c r="L5150" s="130" t="s">
        <v>1420</v>
      </c>
    </row>
    <row r="5151" spans="1:12" ht="45">
      <c r="A5151" s="263">
        <v>25</v>
      </c>
      <c r="B5151" s="125" t="str">
        <f>+VLOOKUP(A5151,'[1]LISTA FILTRADO'!$A$2:$B$620,2,FALSE)</f>
        <v>Ministerio De La Presidencia</v>
      </c>
      <c r="C5151" s="126">
        <v>42916</v>
      </c>
      <c r="D5151" s="126" t="s">
        <v>11004</v>
      </c>
      <c r="E5151" s="127" t="s">
        <v>1469</v>
      </c>
      <c r="F5151" s="127">
        <v>13987242</v>
      </c>
      <c r="G5151" s="127"/>
      <c r="H5151" s="335" t="s">
        <v>11005</v>
      </c>
      <c r="I5151" s="128">
        <v>905573.85</v>
      </c>
      <c r="J5151" s="128">
        <v>0</v>
      </c>
      <c r="K5151" s="129">
        <f t="shared" si="80"/>
        <v>905573.85</v>
      </c>
      <c r="L5151" s="130" t="s">
        <v>1420</v>
      </c>
    </row>
    <row r="5152" spans="1:12" ht="45">
      <c r="A5152" s="263">
        <v>25</v>
      </c>
      <c r="B5152" s="125" t="str">
        <f>+VLOOKUP(A5152,'[1]LISTA FILTRADO'!$A$2:$B$620,2,FALSE)</f>
        <v>Ministerio De La Presidencia</v>
      </c>
      <c r="C5152" s="126">
        <v>42891</v>
      </c>
      <c r="D5152" s="126" t="s">
        <v>11006</v>
      </c>
      <c r="E5152" s="127" t="s">
        <v>1469</v>
      </c>
      <c r="F5152" s="127">
        <v>13691854</v>
      </c>
      <c r="G5152" s="127"/>
      <c r="H5152" s="335" t="s">
        <v>11007</v>
      </c>
      <c r="I5152" s="128">
        <v>535.01</v>
      </c>
      <c r="J5152" s="128">
        <v>0</v>
      </c>
      <c r="K5152" s="129">
        <f t="shared" si="80"/>
        <v>535.01</v>
      </c>
      <c r="L5152" s="130" t="s">
        <v>1420</v>
      </c>
    </row>
    <row r="5153" spans="1:15" ht="45">
      <c r="A5153" s="263">
        <v>25</v>
      </c>
      <c r="B5153" s="125" t="str">
        <f>+VLOOKUP(A5153,'[1]LISTA FILTRADO'!$A$2:$B$620,2,FALSE)</f>
        <v>Ministerio De La Presidencia</v>
      </c>
      <c r="C5153" s="126">
        <v>42891</v>
      </c>
      <c r="D5153" s="126" t="s">
        <v>11008</v>
      </c>
      <c r="E5153" s="127" t="s">
        <v>1469</v>
      </c>
      <c r="F5153" s="127">
        <v>13691956</v>
      </c>
      <c r="G5153" s="127"/>
      <c r="H5153" s="335" t="s">
        <v>11009</v>
      </c>
      <c r="I5153" s="128">
        <v>535.01</v>
      </c>
      <c r="J5153" s="128">
        <v>0</v>
      </c>
      <c r="K5153" s="129">
        <f t="shared" si="80"/>
        <v>535.01</v>
      </c>
      <c r="L5153" s="130" t="s">
        <v>1420</v>
      </c>
    </row>
    <row r="5154" spans="1:15" ht="45">
      <c r="A5154" s="263">
        <v>25</v>
      </c>
      <c r="B5154" s="125" t="str">
        <f>+VLOOKUP(A5154,'[1]LISTA FILTRADO'!$A$2:$B$620,2,FALSE)</f>
        <v>Ministerio De La Presidencia</v>
      </c>
      <c r="C5154" s="126">
        <v>42888</v>
      </c>
      <c r="D5154" s="126" t="s">
        <v>11010</v>
      </c>
      <c r="E5154" s="127" t="s">
        <v>1469</v>
      </c>
      <c r="F5154" s="127">
        <v>13691807</v>
      </c>
      <c r="G5154" s="127"/>
      <c r="H5154" s="335" t="s">
        <v>11011</v>
      </c>
      <c r="I5154" s="128">
        <v>462.82</v>
      </c>
      <c r="J5154" s="128">
        <v>0</v>
      </c>
      <c r="K5154" s="129">
        <f t="shared" si="80"/>
        <v>462.82</v>
      </c>
      <c r="L5154" s="130" t="s">
        <v>1420</v>
      </c>
    </row>
    <row r="5155" spans="1:15" ht="45">
      <c r="A5155" s="263">
        <v>25</v>
      </c>
      <c r="B5155" s="125" t="str">
        <f>+VLOOKUP(A5155,'[1]LISTA FILTRADO'!$A$2:$B$620,2,FALSE)</f>
        <v>Ministerio De La Presidencia</v>
      </c>
      <c r="C5155" s="126">
        <v>42908</v>
      </c>
      <c r="D5155" s="126" t="s">
        <v>11012</v>
      </c>
      <c r="E5155" s="127" t="s">
        <v>1469</v>
      </c>
      <c r="F5155" s="127">
        <v>13873943</v>
      </c>
      <c r="G5155" s="127"/>
      <c r="H5155" s="335" t="s">
        <v>11013</v>
      </c>
      <c r="I5155" s="128">
        <v>1401350.51</v>
      </c>
      <c r="J5155" s="128">
        <v>0</v>
      </c>
      <c r="K5155" s="129">
        <f t="shared" si="80"/>
        <v>1401350.51</v>
      </c>
      <c r="L5155" s="130" t="s">
        <v>1420</v>
      </c>
    </row>
    <row r="5156" spans="1:15" ht="45">
      <c r="A5156" s="263">
        <v>25</v>
      </c>
      <c r="B5156" s="125" t="str">
        <f>+VLOOKUP(A5156,'[1]LISTA FILTRADO'!$A$2:$B$620,2,FALSE)</f>
        <v>Ministerio De La Presidencia</v>
      </c>
      <c r="C5156" s="126">
        <v>42891</v>
      </c>
      <c r="D5156" s="126" t="s">
        <v>11014</v>
      </c>
      <c r="E5156" s="127" t="s">
        <v>1469</v>
      </c>
      <c r="F5156" s="127">
        <v>13696022</v>
      </c>
      <c r="G5156" s="127"/>
      <c r="H5156" s="335" t="s">
        <v>11015</v>
      </c>
      <c r="I5156" s="128">
        <v>53268.79</v>
      </c>
      <c r="J5156" s="128">
        <v>0</v>
      </c>
      <c r="K5156" s="129">
        <f t="shared" si="80"/>
        <v>53268.79</v>
      </c>
      <c r="L5156" s="130" t="s">
        <v>1420</v>
      </c>
    </row>
    <row r="5157" spans="1:15" ht="45">
      <c r="A5157" s="263">
        <v>25</v>
      </c>
      <c r="B5157" s="125" t="str">
        <f>+VLOOKUP(A5157,'[1]LISTA FILTRADO'!$A$2:$B$620,2,FALSE)</f>
        <v>Ministerio De La Presidencia</v>
      </c>
      <c r="C5157" s="126">
        <v>42892</v>
      </c>
      <c r="D5157" s="126" t="s">
        <v>11016</v>
      </c>
      <c r="E5157" s="127" t="s">
        <v>1469</v>
      </c>
      <c r="F5157" s="127">
        <v>13722834</v>
      </c>
      <c r="G5157" s="127"/>
      <c r="H5157" s="335" t="s">
        <v>11017</v>
      </c>
      <c r="I5157" s="128">
        <v>942401.96</v>
      </c>
      <c r="J5157" s="128">
        <v>0</v>
      </c>
      <c r="K5157" s="129">
        <f t="shared" si="80"/>
        <v>942401.96</v>
      </c>
      <c r="L5157" s="130" t="s">
        <v>1420</v>
      </c>
    </row>
    <row r="5158" spans="1:15" ht="45">
      <c r="A5158" s="263">
        <v>25</v>
      </c>
      <c r="B5158" s="125" t="str">
        <f>+VLOOKUP(A5158,'[1]LISTA FILTRADO'!$A$2:$B$620,2,FALSE)</f>
        <v>Ministerio De La Presidencia</v>
      </c>
      <c r="C5158" s="126">
        <v>42892</v>
      </c>
      <c r="D5158" s="126" t="s">
        <v>11018</v>
      </c>
      <c r="E5158" s="127" t="s">
        <v>1469</v>
      </c>
      <c r="F5158" s="127">
        <v>13725100</v>
      </c>
      <c r="G5158" s="127"/>
      <c r="H5158" s="335" t="s">
        <v>11019</v>
      </c>
      <c r="I5158" s="128">
        <v>694389.35</v>
      </c>
      <c r="J5158" s="128">
        <v>0</v>
      </c>
      <c r="K5158" s="129">
        <f t="shared" si="80"/>
        <v>694389.35</v>
      </c>
      <c r="L5158" s="130" t="s">
        <v>1420</v>
      </c>
    </row>
    <row r="5159" spans="1:15" ht="45">
      <c r="A5159" s="263">
        <v>25</v>
      </c>
      <c r="B5159" s="125" t="str">
        <f>+VLOOKUP(A5159,'[1]LISTA FILTRADO'!$A$2:$B$620,2,FALSE)</f>
        <v>Ministerio De La Presidencia</v>
      </c>
      <c r="C5159" s="126">
        <v>42893</v>
      </c>
      <c r="D5159" s="126" t="s">
        <v>11020</v>
      </c>
      <c r="E5159" s="127" t="s">
        <v>1469</v>
      </c>
      <c r="F5159" s="127">
        <v>13737454</v>
      </c>
      <c r="G5159" s="127"/>
      <c r="H5159" s="335" t="s">
        <v>11021</v>
      </c>
      <c r="I5159" s="128">
        <v>621179.21</v>
      </c>
      <c r="J5159" s="128">
        <v>0</v>
      </c>
      <c r="K5159" s="129">
        <f t="shared" si="80"/>
        <v>621179.21</v>
      </c>
      <c r="L5159" s="130" t="s">
        <v>1420</v>
      </c>
    </row>
    <row r="5160" spans="1:15" ht="45">
      <c r="A5160" s="263">
        <v>25</v>
      </c>
      <c r="B5160" s="125" t="str">
        <f>+VLOOKUP(A5160,'[1]LISTA FILTRADO'!$A$2:$B$620,2,FALSE)</f>
        <v>Ministerio De La Presidencia</v>
      </c>
      <c r="C5160" s="126">
        <v>42908</v>
      </c>
      <c r="D5160" s="126" t="s">
        <v>11022</v>
      </c>
      <c r="E5160" s="127" t="s">
        <v>1469</v>
      </c>
      <c r="F5160" s="127">
        <v>13874216</v>
      </c>
      <c r="G5160" s="127"/>
      <c r="H5160" s="335" t="s">
        <v>11023</v>
      </c>
      <c r="I5160" s="128">
        <v>1346714.6</v>
      </c>
      <c r="J5160" s="128">
        <v>0</v>
      </c>
      <c r="K5160" s="129">
        <f t="shared" si="80"/>
        <v>1346714.6</v>
      </c>
      <c r="L5160" s="130" t="s">
        <v>1420</v>
      </c>
      <c r="M5160" s="230"/>
      <c r="N5160" s="230"/>
      <c r="O5160" s="231"/>
    </row>
    <row r="5161" spans="1:15" ht="45">
      <c r="A5161" s="263">
        <v>25</v>
      </c>
      <c r="B5161" s="125" t="str">
        <f>+VLOOKUP(A5161,'[1]LISTA FILTRADO'!$A$2:$B$620,2,FALSE)</f>
        <v>Ministerio De La Presidencia</v>
      </c>
      <c r="C5161" s="126">
        <v>42908</v>
      </c>
      <c r="D5161" s="126" t="s">
        <v>11024</v>
      </c>
      <c r="E5161" s="127" t="s">
        <v>1469</v>
      </c>
      <c r="F5161" s="127">
        <v>13873420</v>
      </c>
      <c r="G5161" s="127"/>
      <c r="H5161" s="335" t="s">
        <v>11025</v>
      </c>
      <c r="I5161" s="128">
        <v>1769327.16</v>
      </c>
      <c r="J5161" s="128">
        <v>0</v>
      </c>
      <c r="K5161" s="129">
        <f t="shared" si="80"/>
        <v>1769327.16</v>
      </c>
      <c r="L5161" s="130" t="s">
        <v>1420</v>
      </c>
    </row>
    <row r="5162" spans="1:15" ht="45">
      <c r="A5162" s="263">
        <v>25</v>
      </c>
      <c r="B5162" s="125" t="str">
        <f>+VLOOKUP(A5162,'[1]LISTA FILTRADO'!$A$2:$B$620,2,FALSE)</f>
        <v>Ministerio De La Presidencia</v>
      </c>
      <c r="C5162" s="126">
        <v>42915</v>
      </c>
      <c r="D5162" s="126" t="s">
        <v>11026</v>
      </c>
      <c r="E5162" s="127" t="s">
        <v>1469</v>
      </c>
      <c r="F5162" s="127">
        <v>13951908</v>
      </c>
      <c r="G5162" s="127"/>
      <c r="H5162" s="335" t="s">
        <v>11027</v>
      </c>
      <c r="I5162" s="128">
        <v>749071.02</v>
      </c>
      <c r="J5162" s="128">
        <v>0</v>
      </c>
      <c r="K5162" s="129">
        <f t="shared" si="80"/>
        <v>749071.02</v>
      </c>
      <c r="L5162" s="130" t="s">
        <v>1420</v>
      </c>
    </row>
    <row r="5163" spans="1:15" ht="45">
      <c r="A5163" s="263">
        <v>25</v>
      </c>
      <c r="B5163" s="125" t="str">
        <f>+VLOOKUP(A5163,'[1]LISTA FILTRADO'!$A$2:$B$620,2,FALSE)</f>
        <v>Ministerio De La Presidencia</v>
      </c>
      <c r="C5163" s="126">
        <v>42916</v>
      </c>
      <c r="D5163" s="126" t="s">
        <v>11028</v>
      </c>
      <c r="E5163" s="127" t="s">
        <v>1469</v>
      </c>
      <c r="F5163" s="127">
        <v>13986486</v>
      </c>
      <c r="G5163" s="127"/>
      <c r="H5163" s="335" t="s">
        <v>11029</v>
      </c>
      <c r="I5163" s="128">
        <v>1855251.43</v>
      </c>
      <c r="J5163" s="128">
        <v>0</v>
      </c>
      <c r="K5163" s="129">
        <f t="shared" si="80"/>
        <v>1855251.43</v>
      </c>
      <c r="L5163" s="130" t="s">
        <v>1420</v>
      </c>
    </row>
    <row r="5164" spans="1:15" ht="45">
      <c r="A5164" s="263">
        <v>25</v>
      </c>
      <c r="B5164" s="125" t="str">
        <f>+VLOOKUP(A5164,'[1]LISTA FILTRADO'!$A$2:$B$620,2,FALSE)</f>
        <v>Ministerio De La Presidencia</v>
      </c>
      <c r="C5164" s="126">
        <v>42908</v>
      </c>
      <c r="D5164" s="126" t="s">
        <v>11030</v>
      </c>
      <c r="E5164" s="127" t="s">
        <v>1469</v>
      </c>
      <c r="F5164" s="127">
        <v>13873421</v>
      </c>
      <c r="G5164" s="127"/>
      <c r="H5164" s="335" t="s">
        <v>11031</v>
      </c>
      <c r="I5164" s="128">
        <v>599618.79</v>
      </c>
      <c r="J5164" s="128">
        <v>0</v>
      </c>
      <c r="K5164" s="129">
        <f t="shared" si="80"/>
        <v>599618.79</v>
      </c>
      <c r="L5164" s="130" t="s">
        <v>1420</v>
      </c>
    </row>
    <row r="5165" spans="1:15" ht="33.75">
      <c r="A5165" s="263">
        <v>25</v>
      </c>
      <c r="B5165" s="125" t="str">
        <f>+VLOOKUP(A5165,'[1]LISTA FILTRADO'!$A$2:$B$620,2,FALSE)</f>
        <v>Ministerio De La Presidencia</v>
      </c>
      <c r="C5165" s="126">
        <v>42899</v>
      </c>
      <c r="D5165" s="126" t="s">
        <v>11032</v>
      </c>
      <c r="E5165" s="127" t="s">
        <v>1469</v>
      </c>
      <c r="F5165" s="127">
        <v>13798855</v>
      </c>
      <c r="G5165" s="127"/>
      <c r="H5165" s="335" t="s">
        <v>11033</v>
      </c>
      <c r="I5165" s="128">
        <v>1402900.6</v>
      </c>
      <c r="J5165" s="128">
        <v>0</v>
      </c>
      <c r="K5165" s="129">
        <f t="shared" si="80"/>
        <v>1402900.6</v>
      </c>
      <c r="L5165" s="130" t="s">
        <v>1420</v>
      </c>
    </row>
    <row r="5166" spans="1:15" ht="45">
      <c r="A5166" s="263">
        <v>25</v>
      </c>
      <c r="B5166" s="125" t="str">
        <f>+VLOOKUP(A5166,'[1]LISTA FILTRADO'!$A$2:$B$620,2,FALSE)</f>
        <v>Ministerio De La Presidencia</v>
      </c>
      <c r="C5166" s="126">
        <v>42892</v>
      </c>
      <c r="D5166" s="126" t="s">
        <v>11034</v>
      </c>
      <c r="E5166" s="127" t="s">
        <v>1469</v>
      </c>
      <c r="F5166" s="127">
        <v>13722788</v>
      </c>
      <c r="G5166" s="127"/>
      <c r="H5166" s="335" t="s">
        <v>11035</v>
      </c>
      <c r="I5166" s="128">
        <v>152321.37</v>
      </c>
      <c r="J5166" s="128">
        <v>0</v>
      </c>
      <c r="K5166" s="129">
        <f t="shared" si="80"/>
        <v>152321.37</v>
      </c>
      <c r="L5166" s="130" t="s">
        <v>1420</v>
      </c>
    </row>
    <row r="5167" spans="1:15" ht="45">
      <c r="A5167" s="263">
        <v>25</v>
      </c>
      <c r="B5167" s="125" t="str">
        <f>+VLOOKUP(A5167,'[1]LISTA FILTRADO'!$A$2:$B$620,2,FALSE)</f>
        <v>Ministerio De La Presidencia</v>
      </c>
      <c r="C5167" s="126">
        <v>42895</v>
      </c>
      <c r="D5167" s="126" t="s">
        <v>11036</v>
      </c>
      <c r="E5167" s="127" t="s">
        <v>1469</v>
      </c>
      <c r="F5167" s="127">
        <v>13768769</v>
      </c>
      <c r="G5167" s="127"/>
      <c r="H5167" s="335" t="s">
        <v>11037</v>
      </c>
      <c r="I5167" s="128">
        <v>1492384.16</v>
      </c>
      <c r="J5167" s="128">
        <v>0</v>
      </c>
      <c r="K5167" s="129">
        <f t="shared" si="80"/>
        <v>1492384.16</v>
      </c>
      <c r="L5167" s="130" t="s">
        <v>1420</v>
      </c>
    </row>
    <row r="5168" spans="1:15" ht="45">
      <c r="A5168" s="263">
        <v>25</v>
      </c>
      <c r="B5168" s="125" t="str">
        <f>+VLOOKUP(A5168,'[1]LISTA FILTRADO'!$A$2:$B$620,2,FALSE)</f>
        <v>Ministerio De La Presidencia</v>
      </c>
      <c r="C5168" s="126">
        <v>42898</v>
      </c>
      <c r="D5168" s="126" t="s">
        <v>11038</v>
      </c>
      <c r="E5168" s="127" t="s">
        <v>1469</v>
      </c>
      <c r="F5168" s="127">
        <v>13796005</v>
      </c>
      <c r="G5168" s="127"/>
      <c r="H5168" s="335" t="s">
        <v>11039</v>
      </c>
      <c r="I5168" s="128">
        <v>2574160.06</v>
      </c>
      <c r="J5168" s="128">
        <v>0</v>
      </c>
      <c r="K5168" s="129">
        <f t="shared" si="80"/>
        <v>2574160.06</v>
      </c>
      <c r="L5168" s="130" t="s">
        <v>1420</v>
      </c>
    </row>
    <row r="5169" spans="1:12" ht="45">
      <c r="A5169" s="263">
        <v>25</v>
      </c>
      <c r="B5169" s="125" t="str">
        <f>+VLOOKUP(A5169,'[1]LISTA FILTRADO'!$A$2:$B$620,2,FALSE)</f>
        <v>Ministerio De La Presidencia</v>
      </c>
      <c r="C5169" s="126">
        <v>42893</v>
      </c>
      <c r="D5169" s="126" t="s">
        <v>11040</v>
      </c>
      <c r="E5169" s="127" t="s">
        <v>1469</v>
      </c>
      <c r="F5169" s="127">
        <v>13737697</v>
      </c>
      <c r="G5169" s="127"/>
      <c r="H5169" s="335" t="s">
        <v>11041</v>
      </c>
      <c r="I5169" s="128">
        <v>406595.21</v>
      </c>
      <c r="J5169" s="128">
        <v>0</v>
      </c>
      <c r="K5169" s="129">
        <f t="shared" si="80"/>
        <v>406595.21</v>
      </c>
      <c r="L5169" s="130" t="s">
        <v>1420</v>
      </c>
    </row>
    <row r="5170" spans="1:12" ht="45">
      <c r="A5170" s="263">
        <v>25</v>
      </c>
      <c r="B5170" s="125" t="str">
        <f>+VLOOKUP(A5170,'[1]LISTA FILTRADO'!$A$2:$B$620,2,FALSE)</f>
        <v>Ministerio De La Presidencia</v>
      </c>
      <c r="C5170" s="126">
        <v>42892</v>
      </c>
      <c r="D5170" s="126" t="s">
        <v>11042</v>
      </c>
      <c r="E5170" s="127" t="s">
        <v>1469</v>
      </c>
      <c r="F5170" s="127">
        <v>13725099</v>
      </c>
      <c r="G5170" s="127"/>
      <c r="H5170" s="335" t="s">
        <v>11043</v>
      </c>
      <c r="I5170" s="128">
        <v>153205.94</v>
      </c>
      <c r="J5170" s="128">
        <v>0</v>
      </c>
      <c r="K5170" s="129">
        <f t="shared" si="80"/>
        <v>153205.94</v>
      </c>
      <c r="L5170" s="130" t="s">
        <v>1420</v>
      </c>
    </row>
    <row r="5171" spans="1:12" ht="45">
      <c r="A5171" s="263">
        <v>25</v>
      </c>
      <c r="B5171" s="125" t="str">
        <f>+VLOOKUP(A5171,'[1]LISTA FILTRADO'!$A$2:$B$620,2,FALSE)</f>
        <v>Ministerio De La Presidencia</v>
      </c>
      <c r="C5171" s="126">
        <v>42915</v>
      </c>
      <c r="D5171" s="126" t="s">
        <v>11044</v>
      </c>
      <c r="E5171" s="127" t="s">
        <v>1469</v>
      </c>
      <c r="F5171" s="127">
        <v>13951906</v>
      </c>
      <c r="G5171" s="127"/>
      <c r="H5171" s="335" t="s">
        <v>11045</v>
      </c>
      <c r="I5171" s="128">
        <v>416314.94</v>
      </c>
      <c r="J5171" s="128">
        <v>0</v>
      </c>
      <c r="K5171" s="129">
        <f t="shared" si="80"/>
        <v>416314.94</v>
      </c>
      <c r="L5171" s="130" t="s">
        <v>1420</v>
      </c>
    </row>
    <row r="5172" spans="1:12" ht="45">
      <c r="A5172" s="263">
        <v>25</v>
      </c>
      <c r="B5172" s="125" t="str">
        <f>+VLOOKUP(A5172,'[1]LISTA FILTRADO'!$A$2:$B$620,2,FALSE)</f>
        <v>Ministerio De La Presidencia</v>
      </c>
      <c r="C5172" s="126">
        <v>42899</v>
      </c>
      <c r="D5172" s="126" t="s">
        <v>11046</v>
      </c>
      <c r="E5172" s="127" t="s">
        <v>1469</v>
      </c>
      <c r="F5172" s="127">
        <v>13798853</v>
      </c>
      <c r="G5172" s="127"/>
      <c r="H5172" s="335" t="s">
        <v>11047</v>
      </c>
      <c r="I5172" s="128">
        <v>212008.99</v>
      </c>
      <c r="J5172" s="128">
        <v>0</v>
      </c>
      <c r="K5172" s="129">
        <f t="shared" si="80"/>
        <v>212008.99</v>
      </c>
      <c r="L5172" s="130" t="s">
        <v>1420</v>
      </c>
    </row>
    <row r="5173" spans="1:12" ht="45">
      <c r="A5173" s="263">
        <v>25</v>
      </c>
      <c r="B5173" s="125" t="str">
        <f>+VLOOKUP(A5173,'[1]LISTA FILTRADO'!$A$2:$B$620,2,FALSE)</f>
        <v>Ministerio De La Presidencia</v>
      </c>
      <c r="C5173" s="126">
        <v>42892</v>
      </c>
      <c r="D5173" s="126" t="s">
        <v>11048</v>
      </c>
      <c r="E5173" s="127" t="s">
        <v>1469</v>
      </c>
      <c r="F5173" s="127">
        <v>13722820</v>
      </c>
      <c r="G5173" s="127"/>
      <c r="H5173" s="335" t="s">
        <v>11049</v>
      </c>
      <c r="I5173" s="128">
        <v>843502.2</v>
      </c>
      <c r="J5173" s="128">
        <v>0</v>
      </c>
      <c r="K5173" s="129">
        <f t="shared" si="80"/>
        <v>843502.2</v>
      </c>
      <c r="L5173" s="130" t="s">
        <v>1420</v>
      </c>
    </row>
    <row r="5174" spans="1:12" ht="45">
      <c r="A5174" s="263">
        <v>25</v>
      </c>
      <c r="B5174" s="125" t="str">
        <f>+VLOOKUP(A5174,'[1]LISTA FILTRADO'!$A$2:$B$620,2,FALSE)</f>
        <v>Ministerio De La Presidencia</v>
      </c>
      <c r="C5174" s="126">
        <v>42912</v>
      </c>
      <c r="D5174" s="126" t="s">
        <v>11050</v>
      </c>
      <c r="E5174" s="127" t="s">
        <v>1469</v>
      </c>
      <c r="F5174" s="127">
        <v>13904643</v>
      </c>
      <c r="G5174" s="127"/>
      <c r="H5174" s="335" t="s">
        <v>11051</v>
      </c>
      <c r="I5174" s="128">
        <v>304960.92</v>
      </c>
      <c r="J5174" s="128">
        <v>0</v>
      </c>
      <c r="K5174" s="129">
        <f t="shared" si="80"/>
        <v>304960.92</v>
      </c>
      <c r="L5174" s="130" t="s">
        <v>1420</v>
      </c>
    </row>
    <row r="5175" spans="1:12" ht="45">
      <c r="A5175" s="263">
        <v>25</v>
      </c>
      <c r="B5175" s="125" t="str">
        <f>+VLOOKUP(A5175,'[1]LISTA FILTRADO'!$A$2:$B$620,2,FALSE)</f>
        <v>Ministerio De La Presidencia</v>
      </c>
      <c r="C5175" s="126">
        <v>42906</v>
      </c>
      <c r="D5175" s="126" t="s">
        <v>11052</v>
      </c>
      <c r="E5175" s="127" t="s">
        <v>1469</v>
      </c>
      <c r="F5175" s="127">
        <v>13857671</v>
      </c>
      <c r="G5175" s="127"/>
      <c r="H5175" s="335" t="s">
        <v>11053</v>
      </c>
      <c r="I5175" s="128">
        <v>1214207.7</v>
      </c>
      <c r="J5175" s="128">
        <v>0</v>
      </c>
      <c r="K5175" s="129">
        <f t="shared" si="80"/>
        <v>1214207.7</v>
      </c>
      <c r="L5175" s="130" t="s">
        <v>1420</v>
      </c>
    </row>
    <row r="5176" spans="1:12" ht="45">
      <c r="A5176" s="263">
        <v>25</v>
      </c>
      <c r="B5176" s="125" t="str">
        <f>+VLOOKUP(A5176,'[1]LISTA FILTRADO'!$A$2:$B$620,2,FALSE)</f>
        <v>Ministerio De La Presidencia</v>
      </c>
      <c r="C5176" s="126">
        <v>42915</v>
      </c>
      <c r="D5176" s="126" t="s">
        <v>11054</v>
      </c>
      <c r="E5176" s="127" t="s">
        <v>1469</v>
      </c>
      <c r="F5176" s="127">
        <v>13954836</v>
      </c>
      <c r="G5176" s="127"/>
      <c r="H5176" s="335" t="s">
        <v>11055</v>
      </c>
      <c r="I5176" s="128">
        <v>357081.92</v>
      </c>
      <c r="J5176" s="128">
        <v>0</v>
      </c>
      <c r="K5176" s="129">
        <f t="shared" si="80"/>
        <v>357081.92</v>
      </c>
      <c r="L5176" s="130" t="s">
        <v>1420</v>
      </c>
    </row>
    <row r="5177" spans="1:12" ht="33.75">
      <c r="A5177" s="263">
        <v>25</v>
      </c>
      <c r="B5177" s="125" t="str">
        <f>+VLOOKUP(A5177,'[1]LISTA FILTRADO'!$A$2:$B$620,2,FALSE)</f>
        <v>Ministerio De La Presidencia</v>
      </c>
      <c r="C5177" s="126">
        <v>42916</v>
      </c>
      <c r="D5177" s="126" t="s">
        <v>11056</v>
      </c>
      <c r="E5177" s="127" t="s">
        <v>1469</v>
      </c>
      <c r="F5177" s="127">
        <v>13971196</v>
      </c>
      <c r="G5177" s="127"/>
      <c r="H5177" s="335" t="s">
        <v>11057</v>
      </c>
      <c r="I5177" s="128">
        <v>1277811.0900000001</v>
      </c>
      <c r="J5177" s="128">
        <v>0</v>
      </c>
      <c r="K5177" s="129">
        <f t="shared" si="80"/>
        <v>1277811.0900000001</v>
      </c>
      <c r="L5177" s="130" t="s">
        <v>1420</v>
      </c>
    </row>
    <row r="5178" spans="1:12" ht="45">
      <c r="A5178" s="263">
        <v>25</v>
      </c>
      <c r="B5178" s="125" t="str">
        <f>+VLOOKUP(A5178,'[1]LISTA FILTRADO'!$A$2:$B$620,2,FALSE)</f>
        <v>Ministerio De La Presidencia</v>
      </c>
      <c r="C5178" s="126">
        <v>42888</v>
      </c>
      <c r="D5178" s="126" t="s">
        <v>11058</v>
      </c>
      <c r="E5178" s="127" t="s">
        <v>1469</v>
      </c>
      <c r="F5178" s="127">
        <v>13692260</v>
      </c>
      <c r="G5178" s="127"/>
      <c r="H5178" s="335" t="s">
        <v>11059</v>
      </c>
      <c r="I5178" s="128">
        <v>2359.9299999999998</v>
      </c>
      <c r="J5178" s="128">
        <v>0</v>
      </c>
      <c r="K5178" s="129">
        <f t="shared" si="80"/>
        <v>2359.9299999999998</v>
      </c>
      <c r="L5178" s="130" t="s">
        <v>1420</v>
      </c>
    </row>
    <row r="5179" spans="1:12" ht="45">
      <c r="A5179" s="263">
        <v>25</v>
      </c>
      <c r="B5179" s="125" t="str">
        <f>+VLOOKUP(A5179,'[1]LISTA FILTRADO'!$A$2:$B$620,2,FALSE)</f>
        <v>Ministerio De La Presidencia</v>
      </c>
      <c r="C5179" s="126">
        <v>42888</v>
      </c>
      <c r="D5179" s="126" t="s">
        <v>11060</v>
      </c>
      <c r="E5179" s="127" t="s">
        <v>1469</v>
      </c>
      <c r="F5179" s="127">
        <v>13692272</v>
      </c>
      <c r="G5179" s="127"/>
      <c r="H5179" s="335" t="s">
        <v>11061</v>
      </c>
      <c r="I5179" s="128">
        <v>174.57</v>
      </c>
      <c r="J5179" s="128">
        <v>0</v>
      </c>
      <c r="K5179" s="129">
        <f t="shared" si="80"/>
        <v>174.57</v>
      </c>
      <c r="L5179" s="130" t="s">
        <v>1420</v>
      </c>
    </row>
    <row r="5180" spans="1:12" ht="45">
      <c r="A5180" s="263">
        <v>25</v>
      </c>
      <c r="B5180" s="125" t="str">
        <f>+VLOOKUP(A5180,'[1]LISTA FILTRADO'!$A$2:$B$620,2,FALSE)</f>
        <v>Ministerio De La Presidencia</v>
      </c>
      <c r="C5180" s="126">
        <v>42915</v>
      </c>
      <c r="D5180" s="126" t="s">
        <v>11062</v>
      </c>
      <c r="E5180" s="127" t="s">
        <v>1469</v>
      </c>
      <c r="F5180" s="127">
        <v>13954839</v>
      </c>
      <c r="G5180" s="127"/>
      <c r="H5180" s="335" t="s">
        <v>11063</v>
      </c>
      <c r="I5180" s="128">
        <v>564054.53</v>
      </c>
      <c r="J5180" s="128">
        <v>0</v>
      </c>
      <c r="K5180" s="129">
        <f t="shared" si="80"/>
        <v>564054.53</v>
      </c>
      <c r="L5180" s="130" t="s">
        <v>1420</v>
      </c>
    </row>
    <row r="5181" spans="1:12" ht="45">
      <c r="A5181" s="263">
        <v>25</v>
      </c>
      <c r="B5181" s="125" t="str">
        <f>+VLOOKUP(A5181,'[1]LISTA FILTRADO'!$A$2:$B$620,2,FALSE)</f>
        <v>Ministerio De La Presidencia</v>
      </c>
      <c r="C5181" s="126">
        <v>42893</v>
      </c>
      <c r="D5181" s="126" t="s">
        <v>11064</v>
      </c>
      <c r="E5181" s="127" t="s">
        <v>1469</v>
      </c>
      <c r="F5181" s="127">
        <v>13737590</v>
      </c>
      <c r="G5181" s="127"/>
      <c r="H5181" s="335" t="s">
        <v>11065</v>
      </c>
      <c r="I5181" s="128">
        <v>433305.7</v>
      </c>
      <c r="J5181" s="128">
        <v>0</v>
      </c>
      <c r="K5181" s="129">
        <f t="shared" si="80"/>
        <v>433305.7</v>
      </c>
      <c r="L5181" s="130" t="s">
        <v>1420</v>
      </c>
    </row>
    <row r="5182" spans="1:12" ht="45">
      <c r="A5182" s="263">
        <v>25</v>
      </c>
      <c r="B5182" s="125" t="str">
        <f>+VLOOKUP(A5182,'[1]LISTA FILTRADO'!$A$2:$B$620,2,FALSE)</f>
        <v>Ministerio De La Presidencia</v>
      </c>
      <c r="C5182" s="126">
        <v>42908</v>
      </c>
      <c r="D5182" s="126" t="s">
        <v>11066</v>
      </c>
      <c r="E5182" s="127" t="s">
        <v>1469</v>
      </c>
      <c r="F5182" s="127">
        <v>13857681</v>
      </c>
      <c r="G5182" s="127"/>
      <c r="H5182" s="335" t="s">
        <v>11067</v>
      </c>
      <c r="I5182" s="128">
        <v>263076.01</v>
      </c>
      <c r="J5182" s="128">
        <v>0</v>
      </c>
      <c r="K5182" s="129">
        <f t="shared" si="80"/>
        <v>263076.01</v>
      </c>
      <c r="L5182" s="130" t="s">
        <v>1420</v>
      </c>
    </row>
    <row r="5183" spans="1:12" ht="45">
      <c r="A5183" s="263">
        <v>25</v>
      </c>
      <c r="B5183" s="125" t="str">
        <f>+VLOOKUP(A5183,'[1]LISTA FILTRADO'!$A$2:$B$620,2,FALSE)</f>
        <v>Ministerio De La Presidencia</v>
      </c>
      <c r="C5183" s="126">
        <v>42892</v>
      </c>
      <c r="D5183" s="126" t="s">
        <v>11068</v>
      </c>
      <c r="E5183" s="127" t="s">
        <v>1469</v>
      </c>
      <c r="F5183" s="127">
        <v>13737135</v>
      </c>
      <c r="G5183" s="127"/>
      <c r="H5183" s="335" t="s">
        <v>11069</v>
      </c>
      <c r="I5183" s="128">
        <v>499966.82</v>
      </c>
      <c r="J5183" s="128">
        <v>0</v>
      </c>
      <c r="K5183" s="129">
        <f t="shared" si="80"/>
        <v>499966.82</v>
      </c>
      <c r="L5183" s="130" t="s">
        <v>1420</v>
      </c>
    </row>
    <row r="5184" spans="1:12" ht="45">
      <c r="A5184" s="263">
        <v>25</v>
      </c>
      <c r="B5184" s="125" t="str">
        <f>+VLOOKUP(A5184,'[1]LISTA FILTRADO'!$A$2:$B$620,2,FALSE)</f>
        <v>Ministerio De La Presidencia</v>
      </c>
      <c r="C5184" s="126">
        <v>42892</v>
      </c>
      <c r="D5184" s="126" t="s">
        <v>11070</v>
      </c>
      <c r="E5184" s="127" t="s">
        <v>1469</v>
      </c>
      <c r="F5184" s="127">
        <v>13737148</v>
      </c>
      <c r="G5184" s="127"/>
      <c r="H5184" s="335" t="s">
        <v>11071</v>
      </c>
      <c r="I5184" s="128">
        <v>733861.01</v>
      </c>
      <c r="J5184" s="128">
        <v>0</v>
      </c>
      <c r="K5184" s="129">
        <f t="shared" si="80"/>
        <v>733861.01</v>
      </c>
      <c r="L5184" s="130" t="s">
        <v>1420</v>
      </c>
    </row>
    <row r="5185" spans="1:12" ht="45">
      <c r="A5185" s="263">
        <v>25</v>
      </c>
      <c r="B5185" s="125" t="str">
        <f>+VLOOKUP(A5185,'[1]LISTA FILTRADO'!$A$2:$B$620,2,FALSE)</f>
        <v>Ministerio De La Presidencia</v>
      </c>
      <c r="C5185" s="126">
        <v>42912</v>
      </c>
      <c r="D5185" s="126" t="s">
        <v>11072</v>
      </c>
      <c r="E5185" s="127" t="s">
        <v>1469</v>
      </c>
      <c r="F5185" s="127">
        <v>13908460</v>
      </c>
      <c r="G5185" s="127"/>
      <c r="H5185" s="335" t="s">
        <v>11073</v>
      </c>
      <c r="I5185" s="128">
        <v>177532.48</v>
      </c>
      <c r="J5185" s="128">
        <v>0</v>
      </c>
      <c r="K5185" s="129">
        <f t="shared" si="80"/>
        <v>177532.48</v>
      </c>
      <c r="L5185" s="130" t="s">
        <v>1420</v>
      </c>
    </row>
    <row r="5186" spans="1:12" ht="45">
      <c r="A5186" s="263">
        <v>25</v>
      </c>
      <c r="B5186" s="125" t="str">
        <f>+VLOOKUP(A5186,'[1]LISTA FILTRADO'!$A$2:$B$620,2,FALSE)</f>
        <v>Ministerio De La Presidencia</v>
      </c>
      <c r="C5186" s="126">
        <v>42912</v>
      </c>
      <c r="D5186" s="126" t="s">
        <v>11074</v>
      </c>
      <c r="E5186" s="127" t="s">
        <v>1469</v>
      </c>
      <c r="F5186" s="127">
        <v>13908459</v>
      </c>
      <c r="G5186" s="127"/>
      <c r="H5186" s="335" t="s">
        <v>11075</v>
      </c>
      <c r="I5186" s="128">
        <v>177532.48</v>
      </c>
      <c r="J5186" s="128">
        <v>0</v>
      </c>
      <c r="K5186" s="129">
        <f t="shared" si="80"/>
        <v>177532.48</v>
      </c>
      <c r="L5186" s="130" t="s">
        <v>1420</v>
      </c>
    </row>
    <row r="5187" spans="1:12" ht="45">
      <c r="A5187" s="263">
        <v>25</v>
      </c>
      <c r="B5187" s="125" t="str">
        <f>+VLOOKUP(A5187,'[1]LISTA FILTRADO'!$A$2:$B$620,2,FALSE)</f>
        <v>Ministerio De La Presidencia</v>
      </c>
      <c r="C5187" s="126">
        <v>42914</v>
      </c>
      <c r="D5187" s="126" t="s">
        <v>11076</v>
      </c>
      <c r="E5187" s="127" t="s">
        <v>1469</v>
      </c>
      <c r="F5187" s="127">
        <v>13938876</v>
      </c>
      <c r="G5187" s="127"/>
      <c r="H5187" s="335" t="s">
        <v>11077</v>
      </c>
      <c r="I5187" s="128">
        <v>167224.79</v>
      </c>
      <c r="J5187" s="128">
        <v>0</v>
      </c>
      <c r="K5187" s="129">
        <f t="shared" si="80"/>
        <v>167224.79</v>
      </c>
      <c r="L5187" s="130" t="s">
        <v>1420</v>
      </c>
    </row>
    <row r="5188" spans="1:12" ht="45">
      <c r="A5188" s="263">
        <v>25</v>
      </c>
      <c r="B5188" s="125" t="str">
        <f>+VLOOKUP(A5188,'[1]LISTA FILTRADO'!$A$2:$B$620,2,FALSE)</f>
        <v>Ministerio De La Presidencia</v>
      </c>
      <c r="C5188" s="126">
        <v>42914</v>
      </c>
      <c r="D5188" s="126" t="s">
        <v>11078</v>
      </c>
      <c r="E5188" s="127" t="s">
        <v>1469</v>
      </c>
      <c r="F5188" s="127">
        <v>13938877</v>
      </c>
      <c r="G5188" s="127"/>
      <c r="H5188" s="335" t="s">
        <v>11079</v>
      </c>
      <c r="I5188" s="128">
        <v>201107.61</v>
      </c>
      <c r="J5188" s="128">
        <v>0</v>
      </c>
      <c r="K5188" s="129">
        <f t="shared" si="80"/>
        <v>201107.61</v>
      </c>
      <c r="L5188" s="130" t="s">
        <v>1420</v>
      </c>
    </row>
    <row r="5189" spans="1:12" ht="45">
      <c r="A5189" s="263">
        <v>25</v>
      </c>
      <c r="B5189" s="125" t="str">
        <f>+VLOOKUP(A5189,'[1]LISTA FILTRADO'!$A$2:$B$620,2,FALSE)</f>
        <v>Ministerio De La Presidencia</v>
      </c>
      <c r="C5189" s="126">
        <v>42914</v>
      </c>
      <c r="D5189" s="126" t="s">
        <v>11080</v>
      </c>
      <c r="E5189" s="127" t="s">
        <v>1469</v>
      </c>
      <c r="F5189" s="127">
        <v>13922037</v>
      </c>
      <c r="G5189" s="127"/>
      <c r="H5189" s="335" t="s">
        <v>11081</v>
      </c>
      <c r="I5189" s="128">
        <v>600000</v>
      </c>
      <c r="J5189" s="128">
        <v>0</v>
      </c>
      <c r="K5189" s="129">
        <f t="shared" si="80"/>
        <v>600000</v>
      </c>
      <c r="L5189" s="130" t="s">
        <v>1420</v>
      </c>
    </row>
    <row r="5190" spans="1:12" ht="45">
      <c r="A5190" s="263">
        <v>25</v>
      </c>
      <c r="B5190" s="125" t="str">
        <f>+VLOOKUP(A5190,'[1]LISTA FILTRADO'!$A$2:$B$620,2,FALSE)</f>
        <v>Ministerio De La Presidencia</v>
      </c>
      <c r="C5190" s="126">
        <v>42914</v>
      </c>
      <c r="D5190" s="126" t="s">
        <v>11082</v>
      </c>
      <c r="E5190" s="127" t="s">
        <v>1469</v>
      </c>
      <c r="F5190" s="127">
        <v>13924252</v>
      </c>
      <c r="G5190" s="127"/>
      <c r="H5190" s="335" t="s">
        <v>11083</v>
      </c>
      <c r="I5190" s="128">
        <v>44403.87</v>
      </c>
      <c r="J5190" s="128">
        <v>0</v>
      </c>
      <c r="K5190" s="129">
        <f t="shared" si="80"/>
        <v>44403.87</v>
      </c>
      <c r="L5190" s="130" t="s">
        <v>1420</v>
      </c>
    </row>
    <row r="5191" spans="1:12" ht="45">
      <c r="A5191" s="263">
        <v>25</v>
      </c>
      <c r="B5191" s="125" t="str">
        <f>+VLOOKUP(A5191,'[1]LISTA FILTRADO'!$A$2:$B$620,2,FALSE)</f>
        <v>Ministerio De La Presidencia</v>
      </c>
      <c r="C5191" s="126">
        <v>42914</v>
      </c>
      <c r="D5191" s="126" t="s">
        <v>11084</v>
      </c>
      <c r="E5191" s="127" t="s">
        <v>1469</v>
      </c>
      <c r="F5191" s="127">
        <v>13924248</v>
      </c>
      <c r="G5191" s="127"/>
      <c r="H5191" s="335" t="s">
        <v>11085</v>
      </c>
      <c r="I5191" s="128">
        <v>35011.58</v>
      </c>
      <c r="J5191" s="128">
        <v>0</v>
      </c>
      <c r="K5191" s="129">
        <f t="shared" si="80"/>
        <v>35011.58</v>
      </c>
      <c r="L5191" s="130" t="s">
        <v>1420</v>
      </c>
    </row>
    <row r="5192" spans="1:12" ht="45">
      <c r="A5192" s="263">
        <v>25</v>
      </c>
      <c r="B5192" s="125" t="str">
        <f>+VLOOKUP(A5192,'[1]LISTA FILTRADO'!$A$2:$B$620,2,FALSE)</f>
        <v>Ministerio De La Presidencia</v>
      </c>
      <c r="C5192" s="126">
        <v>42914</v>
      </c>
      <c r="D5192" s="126" t="s">
        <v>11086</v>
      </c>
      <c r="E5192" s="127" t="s">
        <v>1469</v>
      </c>
      <c r="F5192" s="127">
        <v>13924249</v>
      </c>
      <c r="G5192" s="127"/>
      <c r="H5192" s="335" t="s">
        <v>11087</v>
      </c>
      <c r="I5192" s="128">
        <v>35011.58</v>
      </c>
      <c r="J5192" s="128">
        <v>0</v>
      </c>
      <c r="K5192" s="129">
        <f t="shared" si="80"/>
        <v>35011.58</v>
      </c>
      <c r="L5192" s="130" t="s">
        <v>1420</v>
      </c>
    </row>
    <row r="5193" spans="1:12" ht="45">
      <c r="A5193" s="263">
        <v>25</v>
      </c>
      <c r="B5193" s="125" t="str">
        <f>+VLOOKUP(A5193,'[1]LISTA FILTRADO'!$A$2:$B$620,2,FALSE)</f>
        <v>Ministerio De La Presidencia</v>
      </c>
      <c r="C5193" s="126">
        <v>42914</v>
      </c>
      <c r="D5193" s="126" t="s">
        <v>11088</v>
      </c>
      <c r="E5193" s="127" t="s">
        <v>1469</v>
      </c>
      <c r="F5193" s="127">
        <v>13924247</v>
      </c>
      <c r="G5193" s="127"/>
      <c r="H5193" s="335" t="s">
        <v>11089</v>
      </c>
      <c r="I5193" s="128">
        <v>35011.58</v>
      </c>
      <c r="J5193" s="128">
        <v>0</v>
      </c>
      <c r="K5193" s="129">
        <f t="shared" ref="K5193:K5256" si="81">+I5193+J5193</f>
        <v>35011.58</v>
      </c>
      <c r="L5193" s="130" t="s">
        <v>1420</v>
      </c>
    </row>
    <row r="5194" spans="1:12" ht="45">
      <c r="A5194" s="263">
        <v>25</v>
      </c>
      <c r="B5194" s="125" t="str">
        <f>+VLOOKUP(A5194,'[1]LISTA FILTRADO'!$A$2:$B$620,2,FALSE)</f>
        <v>Ministerio De La Presidencia</v>
      </c>
      <c r="C5194" s="126">
        <v>42914</v>
      </c>
      <c r="D5194" s="126" t="s">
        <v>11090</v>
      </c>
      <c r="E5194" s="127" t="s">
        <v>1469</v>
      </c>
      <c r="F5194" s="127">
        <v>13923849</v>
      </c>
      <c r="G5194" s="127"/>
      <c r="H5194" s="335" t="s">
        <v>11091</v>
      </c>
      <c r="I5194" s="128">
        <v>35011.58</v>
      </c>
      <c r="J5194" s="128">
        <v>0</v>
      </c>
      <c r="K5194" s="129">
        <f t="shared" si="81"/>
        <v>35011.58</v>
      </c>
      <c r="L5194" s="130" t="s">
        <v>1420</v>
      </c>
    </row>
    <row r="5195" spans="1:12" ht="45">
      <c r="A5195" s="263">
        <v>25</v>
      </c>
      <c r="B5195" s="125" t="str">
        <f>+VLOOKUP(A5195,'[1]LISTA FILTRADO'!$A$2:$B$620,2,FALSE)</f>
        <v>Ministerio De La Presidencia</v>
      </c>
      <c r="C5195" s="126">
        <v>42914</v>
      </c>
      <c r="D5195" s="126" t="s">
        <v>11092</v>
      </c>
      <c r="E5195" s="127" t="s">
        <v>1469</v>
      </c>
      <c r="F5195" s="127">
        <v>13924250</v>
      </c>
      <c r="G5195" s="127"/>
      <c r="H5195" s="335" t="s">
        <v>11093</v>
      </c>
      <c r="I5195" s="128">
        <v>35011.58</v>
      </c>
      <c r="J5195" s="128">
        <v>0</v>
      </c>
      <c r="K5195" s="129">
        <f t="shared" si="81"/>
        <v>35011.58</v>
      </c>
      <c r="L5195" s="130" t="s">
        <v>1420</v>
      </c>
    </row>
    <row r="5196" spans="1:12" ht="45">
      <c r="A5196" s="263">
        <v>25</v>
      </c>
      <c r="B5196" s="125" t="str">
        <f>+VLOOKUP(A5196,'[1]LISTA FILTRADO'!$A$2:$B$620,2,FALSE)</f>
        <v>Ministerio De La Presidencia</v>
      </c>
      <c r="C5196" s="126">
        <v>42914</v>
      </c>
      <c r="D5196" s="126" t="s">
        <v>11094</v>
      </c>
      <c r="E5196" s="127" t="s">
        <v>1469</v>
      </c>
      <c r="F5196" s="127">
        <v>13924117</v>
      </c>
      <c r="G5196" s="127"/>
      <c r="H5196" s="335" t="s">
        <v>11095</v>
      </c>
      <c r="I5196" s="128">
        <v>35011.58</v>
      </c>
      <c r="J5196" s="128">
        <v>0</v>
      </c>
      <c r="K5196" s="129">
        <f t="shared" si="81"/>
        <v>35011.58</v>
      </c>
      <c r="L5196" s="130" t="s">
        <v>1420</v>
      </c>
    </row>
    <row r="5197" spans="1:12" ht="45">
      <c r="A5197" s="263">
        <v>25</v>
      </c>
      <c r="B5197" s="125" t="str">
        <f>+VLOOKUP(A5197,'[1]LISTA FILTRADO'!$A$2:$B$620,2,FALSE)</f>
        <v>Ministerio De La Presidencia</v>
      </c>
      <c r="C5197" s="126">
        <v>42914</v>
      </c>
      <c r="D5197" s="126" t="s">
        <v>11096</v>
      </c>
      <c r="E5197" s="127" t="s">
        <v>1469</v>
      </c>
      <c r="F5197" s="127">
        <v>13924251</v>
      </c>
      <c r="G5197" s="127"/>
      <c r="H5197" s="335" t="s">
        <v>11097</v>
      </c>
      <c r="I5197" s="128">
        <v>35011.58</v>
      </c>
      <c r="J5197" s="128">
        <v>0</v>
      </c>
      <c r="K5197" s="129">
        <f t="shared" si="81"/>
        <v>35011.58</v>
      </c>
      <c r="L5197" s="130" t="s">
        <v>1420</v>
      </c>
    </row>
    <row r="5198" spans="1:12" ht="45">
      <c r="A5198" s="263">
        <v>25</v>
      </c>
      <c r="B5198" s="125" t="str">
        <f>+VLOOKUP(A5198,'[1]LISTA FILTRADO'!$A$2:$B$620,2,FALSE)</f>
        <v>Ministerio De La Presidencia</v>
      </c>
      <c r="C5198" s="126">
        <v>42914</v>
      </c>
      <c r="D5198" s="126" t="s">
        <v>11098</v>
      </c>
      <c r="E5198" s="127" t="s">
        <v>1469</v>
      </c>
      <c r="F5198" s="127">
        <v>13923460</v>
      </c>
      <c r="G5198" s="127"/>
      <c r="H5198" s="335" t="s">
        <v>11099</v>
      </c>
      <c r="I5198" s="128">
        <v>101830.28</v>
      </c>
      <c r="J5198" s="128">
        <v>0</v>
      </c>
      <c r="K5198" s="129">
        <f t="shared" si="81"/>
        <v>101830.28</v>
      </c>
      <c r="L5198" s="130" t="s">
        <v>1420</v>
      </c>
    </row>
    <row r="5199" spans="1:12" ht="45">
      <c r="A5199" s="263">
        <v>25</v>
      </c>
      <c r="B5199" s="125" t="str">
        <f>+VLOOKUP(A5199,'[1]LISTA FILTRADO'!$A$2:$B$620,2,FALSE)</f>
        <v>Ministerio De La Presidencia</v>
      </c>
      <c r="C5199" s="126">
        <v>42914</v>
      </c>
      <c r="D5199" s="126" t="s">
        <v>11100</v>
      </c>
      <c r="E5199" s="127" t="s">
        <v>1469</v>
      </c>
      <c r="F5199" s="127">
        <v>13923187</v>
      </c>
      <c r="G5199" s="127"/>
      <c r="H5199" s="335" t="s">
        <v>11101</v>
      </c>
      <c r="I5199" s="128">
        <v>186756.94</v>
      </c>
      <c r="J5199" s="128">
        <v>0</v>
      </c>
      <c r="K5199" s="129">
        <f t="shared" si="81"/>
        <v>186756.94</v>
      </c>
      <c r="L5199" s="130" t="s">
        <v>1420</v>
      </c>
    </row>
    <row r="5200" spans="1:12" ht="45">
      <c r="A5200" s="263">
        <v>25</v>
      </c>
      <c r="B5200" s="125" t="str">
        <f>+VLOOKUP(A5200,'[1]LISTA FILTRADO'!$A$2:$B$620,2,FALSE)</f>
        <v>Ministerio De La Presidencia</v>
      </c>
      <c r="C5200" s="126">
        <v>42914</v>
      </c>
      <c r="D5200" s="126" t="s">
        <v>11102</v>
      </c>
      <c r="E5200" s="127" t="s">
        <v>1469</v>
      </c>
      <c r="F5200" s="127">
        <v>13924264</v>
      </c>
      <c r="G5200" s="127"/>
      <c r="H5200" s="335" t="s">
        <v>11103</v>
      </c>
      <c r="I5200" s="128">
        <v>299916.78999999998</v>
      </c>
      <c r="J5200" s="128">
        <v>0</v>
      </c>
      <c r="K5200" s="129">
        <f t="shared" si="81"/>
        <v>299916.78999999998</v>
      </c>
      <c r="L5200" s="130" t="s">
        <v>1420</v>
      </c>
    </row>
    <row r="5201" spans="1:12" ht="45">
      <c r="A5201" s="263">
        <v>25</v>
      </c>
      <c r="B5201" s="125" t="str">
        <f>+VLOOKUP(A5201,'[1]LISTA FILTRADO'!$A$2:$B$620,2,FALSE)</f>
        <v>Ministerio De La Presidencia</v>
      </c>
      <c r="C5201" s="126">
        <v>42914</v>
      </c>
      <c r="D5201" s="126" t="s">
        <v>11104</v>
      </c>
      <c r="E5201" s="127" t="s">
        <v>1469</v>
      </c>
      <c r="F5201" s="127">
        <v>13924261</v>
      </c>
      <c r="G5201" s="127"/>
      <c r="H5201" s="335" t="s">
        <v>11105</v>
      </c>
      <c r="I5201" s="128">
        <v>60016.639999999999</v>
      </c>
      <c r="J5201" s="128">
        <v>0</v>
      </c>
      <c r="K5201" s="129">
        <f t="shared" si="81"/>
        <v>60016.639999999999</v>
      </c>
      <c r="L5201" s="130" t="s">
        <v>1420</v>
      </c>
    </row>
    <row r="5202" spans="1:12" ht="45">
      <c r="A5202" s="263">
        <v>25</v>
      </c>
      <c r="B5202" s="125" t="str">
        <f>+VLOOKUP(A5202,'[1]LISTA FILTRADO'!$A$2:$B$620,2,FALSE)</f>
        <v>Ministerio De La Presidencia</v>
      </c>
      <c r="C5202" s="126">
        <v>42914</v>
      </c>
      <c r="D5202" s="126" t="s">
        <v>11106</v>
      </c>
      <c r="E5202" s="127" t="s">
        <v>1469</v>
      </c>
      <c r="F5202" s="127">
        <v>13924263</v>
      </c>
      <c r="G5202" s="127"/>
      <c r="H5202" s="335" t="s">
        <v>11107</v>
      </c>
      <c r="I5202" s="128">
        <v>60016.639999999999</v>
      </c>
      <c r="J5202" s="128">
        <v>0</v>
      </c>
      <c r="K5202" s="129">
        <f t="shared" si="81"/>
        <v>60016.639999999999</v>
      </c>
      <c r="L5202" s="130" t="s">
        <v>1420</v>
      </c>
    </row>
    <row r="5203" spans="1:12" ht="45">
      <c r="A5203" s="263">
        <v>25</v>
      </c>
      <c r="B5203" s="125" t="str">
        <f>+VLOOKUP(A5203,'[1]LISTA FILTRADO'!$A$2:$B$620,2,FALSE)</f>
        <v>Ministerio De La Presidencia</v>
      </c>
      <c r="C5203" s="126">
        <v>42914</v>
      </c>
      <c r="D5203" s="126" t="s">
        <v>11108</v>
      </c>
      <c r="E5203" s="127" t="s">
        <v>1469</v>
      </c>
      <c r="F5203" s="127">
        <v>13924260</v>
      </c>
      <c r="G5203" s="127"/>
      <c r="H5203" s="335" t="s">
        <v>11109</v>
      </c>
      <c r="I5203" s="128">
        <v>60016.639999999999</v>
      </c>
      <c r="J5203" s="128">
        <v>0</v>
      </c>
      <c r="K5203" s="129">
        <f t="shared" si="81"/>
        <v>60016.639999999999</v>
      </c>
      <c r="L5203" s="130" t="s">
        <v>1420</v>
      </c>
    </row>
    <row r="5204" spans="1:12" ht="45">
      <c r="A5204" s="263">
        <v>25</v>
      </c>
      <c r="B5204" s="125" t="str">
        <f>+VLOOKUP(A5204,'[1]LISTA FILTRADO'!$A$2:$B$620,2,FALSE)</f>
        <v>Ministerio De La Presidencia</v>
      </c>
      <c r="C5204" s="126">
        <v>42914</v>
      </c>
      <c r="D5204" s="126" t="s">
        <v>11110</v>
      </c>
      <c r="E5204" s="127" t="s">
        <v>1469</v>
      </c>
      <c r="F5204" s="127">
        <v>13924259</v>
      </c>
      <c r="G5204" s="127"/>
      <c r="H5204" s="335" t="s">
        <v>11111</v>
      </c>
      <c r="I5204" s="128">
        <v>60016.639999999999</v>
      </c>
      <c r="J5204" s="128">
        <v>0</v>
      </c>
      <c r="K5204" s="129">
        <f t="shared" si="81"/>
        <v>60016.639999999999</v>
      </c>
      <c r="L5204" s="130" t="s">
        <v>1420</v>
      </c>
    </row>
    <row r="5205" spans="1:12" ht="45">
      <c r="A5205" s="263">
        <v>25</v>
      </c>
      <c r="B5205" s="125" t="str">
        <f>+VLOOKUP(A5205,'[1]LISTA FILTRADO'!$A$2:$B$620,2,FALSE)</f>
        <v>Ministerio De La Presidencia</v>
      </c>
      <c r="C5205" s="126">
        <v>42914</v>
      </c>
      <c r="D5205" s="126" t="s">
        <v>11112</v>
      </c>
      <c r="E5205" s="127" t="s">
        <v>1469</v>
      </c>
      <c r="F5205" s="127">
        <v>13924262</v>
      </c>
      <c r="G5205" s="127"/>
      <c r="H5205" s="335" t="s">
        <v>11113</v>
      </c>
      <c r="I5205" s="128">
        <v>60016.639999999999</v>
      </c>
      <c r="J5205" s="128">
        <v>0</v>
      </c>
      <c r="K5205" s="129">
        <f t="shared" si="81"/>
        <v>60016.639999999999</v>
      </c>
      <c r="L5205" s="130" t="s">
        <v>1420</v>
      </c>
    </row>
    <row r="5206" spans="1:12" ht="45">
      <c r="A5206" s="263">
        <v>25</v>
      </c>
      <c r="B5206" s="125" t="str">
        <f>+VLOOKUP(A5206,'[1]LISTA FILTRADO'!$A$2:$B$620,2,FALSE)</f>
        <v>Ministerio De La Presidencia</v>
      </c>
      <c r="C5206" s="126">
        <v>42912</v>
      </c>
      <c r="D5206" s="126" t="s">
        <v>11114</v>
      </c>
      <c r="E5206" s="127" t="s">
        <v>1469</v>
      </c>
      <c r="F5206" s="127">
        <v>13908416</v>
      </c>
      <c r="G5206" s="127"/>
      <c r="H5206" s="335" t="s">
        <v>11115</v>
      </c>
      <c r="I5206" s="128">
        <v>584019.09</v>
      </c>
      <c r="J5206" s="128">
        <v>0</v>
      </c>
      <c r="K5206" s="129">
        <f t="shared" si="81"/>
        <v>584019.09</v>
      </c>
      <c r="L5206" s="130" t="s">
        <v>1420</v>
      </c>
    </row>
    <row r="5207" spans="1:12" ht="45">
      <c r="A5207" s="263">
        <v>25</v>
      </c>
      <c r="B5207" s="125" t="str">
        <f>+VLOOKUP(A5207,'[1]LISTA FILTRADO'!$A$2:$B$620,2,FALSE)</f>
        <v>Ministerio De La Presidencia</v>
      </c>
      <c r="C5207" s="126">
        <v>42914</v>
      </c>
      <c r="D5207" s="126" t="s">
        <v>11116</v>
      </c>
      <c r="E5207" s="127" t="s">
        <v>1469</v>
      </c>
      <c r="F5207" s="127">
        <v>13924253</v>
      </c>
      <c r="G5207" s="127"/>
      <c r="H5207" s="335" t="s">
        <v>11117</v>
      </c>
      <c r="I5207" s="128">
        <v>191516.22</v>
      </c>
      <c r="J5207" s="128">
        <v>0</v>
      </c>
      <c r="K5207" s="129">
        <f t="shared" si="81"/>
        <v>191516.22</v>
      </c>
      <c r="L5207" s="130" t="s">
        <v>1420</v>
      </c>
    </row>
    <row r="5208" spans="1:12" ht="45">
      <c r="A5208" s="263">
        <v>25</v>
      </c>
      <c r="B5208" s="125" t="str">
        <f>+VLOOKUP(A5208,'[1]LISTA FILTRADO'!$A$2:$B$620,2,FALSE)</f>
        <v>Ministerio De La Presidencia</v>
      </c>
      <c r="C5208" s="126">
        <v>42914</v>
      </c>
      <c r="D5208" s="126" t="s">
        <v>11118</v>
      </c>
      <c r="E5208" s="127" t="s">
        <v>1469</v>
      </c>
      <c r="F5208" s="127">
        <v>13924256</v>
      </c>
      <c r="G5208" s="127"/>
      <c r="H5208" s="335" t="s">
        <v>11119</v>
      </c>
      <c r="I5208" s="128">
        <v>62394.29</v>
      </c>
      <c r="J5208" s="128">
        <v>0</v>
      </c>
      <c r="K5208" s="129">
        <f t="shared" si="81"/>
        <v>62394.29</v>
      </c>
      <c r="L5208" s="130" t="s">
        <v>1420</v>
      </c>
    </row>
    <row r="5209" spans="1:12" ht="45">
      <c r="A5209" s="263">
        <v>25</v>
      </c>
      <c r="B5209" s="125" t="str">
        <f>+VLOOKUP(A5209,'[1]LISTA FILTRADO'!$A$2:$B$620,2,FALSE)</f>
        <v>Ministerio De La Presidencia</v>
      </c>
      <c r="C5209" s="126">
        <v>42914</v>
      </c>
      <c r="D5209" s="126" t="s">
        <v>11120</v>
      </c>
      <c r="E5209" s="127" t="s">
        <v>1469</v>
      </c>
      <c r="F5209" s="127">
        <v>13924255</v>
      </c>
      <c r="G5209" s="127"/>
      <c r="H5209" s="335" t="s">
        <v>11121</v>
      </c>
      <c r="I5209" s="128">
        <v>74283.06</v>
      </c>
      <c r="J5209" s="128">
        <v>0</v>
      </c>
      <c r="K5209" s="129">
        <f t="shared" si="81"/>
        <v>74283.06</v>
      </c>
      <c r="L5209" s="130" t="s">
        <v>1420</v>
      </c>
    </row>
    <row r="5210" spans="1:12" ht="45">
      <c r="A5210" s="263">
        <v>25</v>
      </c>
      <c r="B5210" s="125" t="str">
        <f>+VLOOKUP(A5210,'[1]LISTA FILTRADO'!$A$2:$B$620,2,FALSE)</f>
        <v>Ministerio De La Presidencia</v>
      </c>
      <c r="C5210" s="126">
        <v>42914</v>
      </c>
      <c r="D5210" s="126" t="s">
        <v>11122</v>
      </c>
      <c r="E5210" s="127" t="s">
        <v>1469</v>
      </c>
      <c r="F5210" s="127">
        <v>13924254</v>
      </c>
      <c r="G5210" s="127"/>
      <c r="H5210" s="335" t="s">
        <v>11123</v>
      </c>
      <c r="I5210" s="128">
        <v>74283.06</v>
      </c>
      <c r="J5210" s="128">
        <v>0</v>
      </c>
      <c r="K5210" s="129">
        <f t="shared" si="81"/>
        <v>74283.06</v>
      </c>
      <c r="L5210" s="130" t="s">
        <v>1420</v>
      </c>
    </row>
    <row r="5211" spans="1:12" ht="45">
      <c r="A5211" s="263">
        <v>25</v>
      </c>
      <c r="B5211" s="125" t="str">
        <f>+VLOOKUP(A5211,'[1]LISTA FILTRADO'!$A$2:$B$620,2,FALSE)</f>
        <v>Ministerio De La Presidencia</v>
      </c>
      <c r="C5211" s="126">
        <v>42914</v>
      </c>
      <c r="D5211" s="126" t="s">
        <v>11124</v>
      </c>
      <c r="E5211" s="127" t="s">
        <v>1469</v>
      </c>
      <c r="F5211" s="127">
        <v>13924257</v>
      </c>
      <c r="G5211" s="127"/>
      <c r="H5211" s="335" t="s">
        <v>11125</v>
      </c>
      <c r="I5211" s="128">
        <v>146133.54999999999</v>
      </c>
      <c r="J5211" s="128">
        <v>0</v>
      </c>
      <c r="K5211" s="129">
        <f t="shared" si="81"/>
        <v>146133.54999999999</v>
      </c>
      <c r="L5211" s="130" t="s">
        <v>1420</v>
      </c>
    </row>
    <row r="5212" spans="1:12" ht="45">
      <c r="A5212" s="263">
        <v>25</v>
      </c>
      <c r="B5212" s="125" t="str">
        <f>+VLOOKUP(A5212,'[1]LISTA FILTRADO'!$A$2:$B$620,2,FALSE)</f>
        <v>Ministerio De La Presidencia</v>
      </c>
      <c r="C5212" s="126">
        <v>42914</v>
      </c>
      <c r="D5212" s="126" t="s">
        <v>11126</v>
      </c>
      <c r="E5212" s="127" t="s">
        <v>1469</v>
      </c>
      <c r="F5212" s="127">
        <v>13924258</v>
      </c>
      <c r="G5212" s="127"/>
      <c r="H5212" s="335" t="s">
        <v>11127</v>
      </c>
      <c r="I5212" s="128">
        <v>51289.3</v>
      </c>
      <c r="J5212" s="128">
        <v>0</v>
      </c>
      <c r="K5212" s="129">
        <f t="shared" si="81"/>
        <v>51289.3</v>
      </c>
      <c r="L5212" s="130" t="s">
        <v>1420</v>
      </c>
    </row>
    <row r="5213" spans="1:12" ht="45">
      <c r="A5213" s="263">
        <v>25</v>
      </c>
      <c r="B5213" s="125" t="str">
        <f>+VLOOKUP(A5213,'[1]LISTA FILTRADO'!$A$2:$B$620,2,FALSE)</f>
        <v>Ministerio De La Presidencia</v>
      </c>
      <c r="C5213" s="126">
        <v>42912</v>
      </c>
      <c r="D5213" s="126" t="s">
        <v>11128</v>
      </c>
      <c r="E5213" s="127" t="s">
        <v>1469</v>
      </c>
      <c r="F5213" s="127">
        <v>13908456</v>
      </c>
      <c r="G5213" s="127"/>
      <c r="H5213" s="335" t="s">
        <v>11129</v>
      </c>
      <c r="I5213" s="128">
        <v>201107.61</v>
      </c>
      <c r="J5213" s="128">
        <v>0</v>
      </c>
      <c r="K5213" s="129">
        <f t="shared" si="81"/>
        <v>201107.61</v>
      </c>
      <c r="L5213" s="130" t="s">
        <v>1420</v>
      </c>
    </row>
    <row r="5214" spans="1:12" ht="45">
      <c r="A5214" s="263">
        <v>25</v>
      </c>
      <c r="B5214" s="125" t="str">
        <f>+VLOOKUP(A5214,'[1]LISTA FILTRADO'!$A$2:$B$620,2,FALSE)</f>
        <v>Ministerio De La Presidencia</v>
      </c>
      <c r="C5214" s="126">
        <v>42912</v>
      </c>
      <c r="D5214" s="126" t="s">
        <v>11130</v>
      </c>
      <c r="E5214" s="127" t="s">
        <v>1469</v>
      </c>
      <c r="F5214" s="127">
        <v>13908454</v>
      </c>
      <c r="G5214" s="127"/>
      <c r="H5214" s="335" t="s">
        <v>11131</v>
      </c>
      <c r="I5214" s="128">
        <v>167224.79</v>
      </c>
      <c r="J5214" s="128">
        <v>0</v>
      </c>
      <c r="K5214" s="129">
        <f t="shared" si="81"/>
        <v>167224.79</v>
      </c>
      <c r="L5214" s="130" t="s">
        <v>1420</v>
      </c>
    </row>
    <row r="5215" spans="1:12" ht="45">
      <c r="A5215" s="263">
        <v>25</v>
      </c>
      <c r="B5215" s="125" t="str">
        <f>+VLOOKUP(A5215,'[1]LISTA FILTRADO'!$A$2:$B$620,2,FALSE)</f>
        <v>Ministerio De La Presidencia</v>
      </c>
      <c r="C5215" s="126">
        <v>42912</v>
      </c>
      <c r="D5215" s="126" t="s">
        <v>11132</v>
      </c>
      <c r="E5215" s="127" t="s">
        <v>1469</v>
      </c>
      <c r="F5215" s="127">
        <v>13908453</v>
      </c>
      <c r="G5215" s="127"/>
      <c r="H5215" s="335" t="s">
        <v>11133</v>
      </c>
      <c r="I5215" s="128">
        <v>167224.79</v>
      </c>
      <c r="J5215" s="128">
        <v>0</v>
      </c>
      <c r="K5215" s="129">
        <f t="shared" si="81"/>
        <v>167224.79</v>
      </c>
      <c r="L5215" s="130" t="s">
        <v>1420</v>
      </c>
    </row>
    <row r="5216" spans="1:12" ht="45">
      <c r="A5216" s="263">
        <v>25</v>
      </c>
      <c r="B5216" s="125" t="str">
        <f>+VLOOKUP(A5216,'[1]LISTA FILTRADO'!$A$2:$B$620,2,FALSE)</f>
        <v>Ministerio De La Presidencia</v>
      </c>
      <c r="C5216" s="126">
        <v>42914</v>
      </c>
      <c r="D5216" s="126" t="s">
        <v>11134</v>
      </c>
      <c r="E5216" s="127" t="s">
        <v>1469</v>
      </c>
      <c r="F5216" s="127">
        <v>13922503</v>
      </c>
      <c r="G5216" s="127"/>
      <c r="H5216" s="335" t="s">
        <v>11135</v>
      </c>
      <c r="I5216" s="128">
        <v>586907.29</v>
      </c>
      <c r="J5216" s="128">
        <v>0</v>
      </c>
      <c r="K5216" s="129">
        <f t="shared" si="81"/>
        <v>586907.29</v>
      </c>
      <c r="L5216" s="130" t="s">
        <v>1420</v>
      </c>
    </row>
    <row r="5217" spans="1:12" ht="45">
      <c r="A5217" s="263">
        <v>25</v>
      </c>
      <c r="B5217" s="125" t="str">
        <f>+VLOOKUP(A5217,'[1]LISTA FILTRADO'!$A$2:$B$620,2,FALSE)</f>
        <v>Ministerio De La Presidencia</v>
      </c>
      <c r="C5217" s="126">
        <v>42912</v>
      </c>
      <c r="D5217" s="126" t="s">
        <v>11136</v>
      </c>
      <c r="E5217" s="127" t="s">
        <v>1469</v>
      </c>
      <c r="F5217" s="127">
        <v>13908461</v>
      </c>
      <c r="G5217" s="127"/>
      <c r="H5217" s="335" t="s">
        <v>11137</v>
      </c>
      <c r="I5217" s="128">
        <v>249584.27</v>
      </c>
      <c r="J5217" s="128">
        <v>0</v>
      </c>
      <c r="K5217" s="129">
        <f t="shared" si="81"/>
        <v>249584.27</v>
      </c>
      <c r="L5217" s="130" t="s">
        <v>1420</v>
      </c>
    </row>
    <row r="5218" spans="1:12" ht="45">
      <c r="A5218" s="263">
        <v>25</v>
      </c>
      <c r="B5218" s="125" t="str">
        <f>+VLOOKUP(A5218,'[1]LISTA FILTRADO'!$A$2:$B$620,2,FALSE)</f>
        <v>Ministerio De La Presidencia</v>
      </c>
      <c r="C5218" s="126">
        <v>42912</v>
      </c>
      <c r="D5218" s="126" t="s">
        <v>11138</v>
      </c>
      <c r="E5218" s="127" t="s">
        <v>1469</v>
      </c>
      <c r="F5218" s="127">
        <v>13908468</v>
      </c>
      <c r="G5218" s="127"/>
      <c r="H5218" s="335" t="s">
        <v>11139</v>
      </c>
      <c r="I5218" s="128">
        <v>131821.28</v>
      </c>
      <c r="J5218" s="128">
        <v>0</v>
      </c>
      <c r="K5218" s="129">
        <f t="shared" si="81"/>
        <v>131821.28</v>
      </c>
      <c r="L5218" s="130" t="s">
        <v>1420</v>
      </c>
    </row>
    <row r="5219" spans="1:12" ht="45">
      <c r="A5219" s="263">
        <v>25</v>
      </c>
      <c r="B5219" s="125" t="str">
        <f>+VLOOKUP(A5219,'[1]LISTA FILTRADO'!$A$2:$B$620,2,FALSE)</f>
        <v>Ministerio De La Presidencia</v>
      </c>
      <c r="C5219" s="126">
        <v>42912</v>
      </c>
      <c r="D5219" s="126" t="s">
        <v>11140</v>
      </c>
      <c r="E5219" s="127" t="s">
        <v>1469</v>
      </c>
      <c r="F5219" s="127">
        <v>13908483</v>
      </c>
      <c r="G5219" s="127"/>
      <c r="H5219" s="335" t="s">
        <v>11141</v>
      </c>
      <c r="I5219" s="128">
        <v>73836.509999999995</v>
      </c>
      <c r="J5219" s="128">
        <v>0</v>
      </c>
      <c r="K5219" s="129">
        <f t="shared" si="81"/>
        <v>73836.509999999995</v>
      </c>
      <c r="L5219" s="130" t="s">
        <v>1420</v>
      </c>
    </row>
    <row r="5220" spans="1:12" ht="45">
      <c r="A5220" s="263">
        <v>25</v>
      </c>
      <c r="B5220" s="125" t="str">
        <f>+VLOOKUP(A5220,'[1]LISTA FILTRADO'!$A$2:$B$620,2,FALSE)</f>
        <v>Ministerio De La Presidencia</v>
      </c>
      <c r="C5220" s="126">
        <v>42912</v>
      </c>
      <c r="D5220" s="126" t="s">
        <v>11142</v>
      </c>
      <c r="E5220" s="127" t="s">
        <v>1469</v>
      </c>
      <c r="F5220" s="127">
        <v>13908485</v>
      </c>
      <c r="G5220" s="127"/>
      <c r="H5220" s="335" t="s">
        <v>11143</v>
      </c>
      <c r="I5220" s="128">
        <v>71433.83</v>
      </c>
      <c r="J5220" s="128">
        <v>0</v>
      </c>
      <c r="K5220" s="129">
        <f t="shared" si="81"/>
        <v>71433.83</v>
      </c>
      <c r="L5220" s="130" t="s">
        <v>1420</v>
      </c>
    </row>
    <row r="5221" spans="1:12" ht="45">
      <c r="A5221" s="263">
        <v>25</v>
      </c>
      <c r="B5221" s="125" t="str">
        <f>+VLOOKUP(A5221,'[1]LISTA FILTRADO'!$A$2:$B$620,2,FALSE)</f>
        <v>Ministerio De La Presidencia</v>
      </c>
      <c r="C5221" s="126">
        <v>42912</v>
      </c>
      <c r="D5221" s="126" t="s">
        <v>11144</v>
      </c>
      <c r="E5221" s="127" t="s">
        <v>1469</v>
      </c>
      <c r="F5221" s="127">
        <v>13908484</v>
      </c>
      <c r="G5221" s="127"/>
      <c r="H5221" s="335" t="s">
        <v>11145</v>
      </c>
      <c r="I5221" s="128">
        <v>73145.539999999994</v>
      </c>
      <c r="J5221" s="128">
        <v>0</v>
      </c>
      <c r="K5221" s="129">
        <f t="shared" si="81"/>
        <v>73145.539999999994</v>
      </c>
      <c r="L5221" s="130" t="s">
        <v>1420</v>
      </c>
    </row>
    <row r="5222" spans="1:12" ht="45">
      <c r="A5222" s="263">
        <v>25</v>
      </c>
      <c r="B5222" s="125" t="str">
        <f>+VLOOKUP(A5222,'[1]LISTA FILTRADO'!$A$2:$B$620,2,FALSE)</f>
        <v>Ministerio De La Presidencia</v>
      </c>
      <c r="C5222" s="126">
        <v>42914</v>
      </c>
      <c r="D5222" s="126" t="s">
        <v>11146</v>
      </c>
      <c r="E5222" s="127" t="s">
        <v>1469</v>
      </c>
      <c r="F5222" s="127">
        <v>13924268</v>
      </c>
      <c r="G5222" s="127"/>
      <c r="H5222" s="335" t="s">
        <v>11147</v>
      </c>
      <c r="I5222" s="128">
        <v>93064.11</v>
      </c>
      <c r="J5222" s="128">
        <v>0</v>
      </c>
      <c r="K5222" s="129">
        <f t="shared" si="81"/>
        <v>93064.11</v>
      </c>
      <c r="L5222" s="130" t="s">
        <v>1420</v>
      </c>
    </row>
    <row r="5223" spans="1:12" ht="45">
      <c r="A5223" s="263">
        <v>25</v>
      </c>
      <c r="B5223" s="125" t="str">
        <f>+VLOOKUP(A5223,'[1]LISTA FILTRADO'!$A$2:$B$620,2,FALSE)</f>
        <v>Ministerio De La Presidencia</v>
      </c>
      <c r="C5223" s="126">
        <v>42914</v>
      </c>
      <c r="D5223" s="126" t="s">
        <v>11148</v>
      </c>
      <c r="E5223" s="127" t="s">
        <v>1469</v>
      </c>
      <c r="F5223" s="127">
        <v>13924267</v>
      </c>
      <c r="G5223" s="127"/>
      <c r="H5223" s="335" t="s">
        <v>11149</v>
      </c>
      <c r="I5223" s="128">
        <v>141372.12</v>
      </c>
      <c r="J5223" s="128">
        <v>0</v>
      </c>
      <c r="K5223" s="129">
        <f t="shared" si="81"/>
        <v>141372.12</v>
      </c>
      <c r="L5223" s="130" t="s">
        <v>1420</v>
      </c>
    </row>
    <row r="5224" spans="1:12" ht="45">
      <c r="A5224" s="263">
        <v>25</v>
      </c>
      <c r="B5224" s="125" t="str">
        <f>+VLOOKUP(A5224,'[1]LISTA FILTRADO'!$A$2:$B$620,2,FALSE)</f>
        <v>Ministerio De La Presidencia</v>
      </c>
      <c r="C5224" s="126">
        <v>42914</v>
      </c>
      <c r="D5224" s="126" t="s">
        <v>11150</v>
      </c>
      <c r="E5224" s="127" t="s">
        <v>1469</v>
      </c>
      <c r="F5224" s="127">
        <v>13924265</v>
      </c>
      <c r="G5224" s="127"/>
      <c r="H5224" s="335" t="s">
        <v>11151</v>
      </c>
      <c r="I5224" s="128">
        <v>131605.54999999999</v>
      </c>
      <c r="J5224" s="128">
        <v>0</v>
      </c>
      <c r="K5224" s="129">
        <f t="shared" si="81"/>
        <v>131605.54999999999</v>
      </c>
      <c r="L5224" s="130" t="s">
        <v>1420</v>
      </c>
    </row>
    <row r="5225" spans="1:12" ht="45">
      <c r="A5225" s="263">
        <v>25</v>
      </c>
      <c r="B5225" s="125" t="str">
        <f>+VLOOKUP(A5225,'[1]LISTA FILTRADO'!$A$2:$B$620,2,FALSE)</f>
        <v>Ministerio De La Presidencia</v>
      </c>
      <c r="C5225" s="126">
        <v>42914</v>
      </c>
      <c r="D5225" s="126" t="s">
        <v>11152</v>
      </c>
      <c r="E5225" s="127" t="s">
        <v>1469</v>
      </c>
      <c r="F5225" s="127">
        <v>13924271</v>
      </c>
      <c r="G5225" s="127"/>
      <c r="H5225" s="335" t="s">
        <v>11153</v>
      </c>
      <c r="I5225" s="128">
        <v>66369.39</v>
      </c>
      <c r="J5225" s="128">
        <v>0</v>
      </c>
      <c r="K5225" s="129">
        <f t="shared" si="81"/>
        <v>66369.39</v>
      </c>
      <c r="L5225" s="130" t="s">
        <v>1420</v>
      </c>
    </row>
    <row r="5226" spans="1:12" ht="45">
      <c r="A5226" s="263">
        <v>25</v>
      </c>
      <c r="B5226" s="125" t="str">
        <f>+VLOOKUP(A5226,'[1]LISTA FILTRADO'!$A$2:$B$620,2,FALSE)</f>
        <v>Ministerio De La Presidencia</v>
      </c>
      <c r="C5226" s="126">
        <v>42914</v>
      </c>
      <c r="D5226" s="126" t="s">
        <v>11154</v>
      </c>
      <c r="E5226" s="127" t="s">
        <v>1469</v>
      </c>
      <c r="F5226" s="127">
        <v>13924270</v>
      </c>
      <c r="G5226" s="127"/>
      <c r="H5226" s="335" t="s">
        <v>11155</v>
      </c>
      <c r="I5226" s="128">
        <v>68510.75</v>
      </c>
      <c r="J5226" s="128">
        <v>0</v>
      </c>
      <c r="K5226" s="129">
        <f t="shared" si="81"/>
        <v>68510.75</v>
      </c>
      <c r="L5226" s="130" t="s">
        <v>1420</v>
      </c>
    </row>
    <row r="5227" spans="1:12" ht="45">
      <c r="A5227" s="263">
        <v>25</v>
      </c>
      <c r="B5227" s="125" t="str">
        <f>+VLOOKUP(A5227,'[1]LISTA FILTRADO'!$A$2:$B$620,2,FALSE)</f>
        <v>Ministerio De La Presidencia</v>
      </c>
      <c r="C5227" s="126">
        <v>42914</v>
      </c>
      <c r="D5227" s="126" t="s">
        <v>11156</v>
      </c>
      <c r="E5227" s="127" t="s">
        <v>1469</v>
      </c>
      <c r="F5227" s="127">
        <v>13908487</v>
      </c>
      <c r="G5227" s="127"/>
      <c r="H5227" s="335" t="s">
        <v>11157</v>
      </c>
      <c r="I5227" s="128">
        <v>167224.79</v>
      </c>
      <c r="J5227" s="128">
        <v>0</v>
      </c>
      <c r="K5227" s="129">
        <f t="shared" si="81"/>
        <v>167224.79</v>
      </c>
      <c r="L5227" s="130" t="s">
        <v>1420</v>
      </c>
    </row>
    <row r="5228" spans="1:12" ht="45">
      <c r="A5228" s="263">
        <v>25</v>
      </c>
      <c r="B5228" s="125" t="str">
        <f>+VLOOKUP(A5228,'[1]LISTA FILTRADO'!$A$2:$B$620,2,FALSE)</f>
        <v>Ministerio De La Presidencia</v>
      </c>
      <c r="C5228" s="126">
        <v>42912</v>
      </c>
      <c r="D5228" s="126" t="s">
        <v>11158</v>
      </c>
      <c r="E5228" s="127" t="s">
        <v>1469</v>
      </c>
      <c r="F5228" s="127">
        <v>13908488</v>
      </c>
      <c r="G5228" s="127"/>
      <c r="H5228" s="335" t="s">
        <v>11159</v>
      </c>
      <c r="I5228" s="128">
        <v>74178.039999999994</v>
      </c>
      <c r="J5228" s="128">
        <v>0</v>
      </c>
      <c r="K5228" s="129">
        <f t="shared" si="81"/>
        <v>74178.039999999994</v>
      </c>
      <c r="L5228" s="130" t="s">
        <v>1420</v>
      </c>
    </row>
    <row r="5229" spans="1:12" ht="45">
      <c r="A5229" s="263">
        <v>25</v>
      </c>
      <c r="B5229" s="125" t="str">
        <f>+VLOOKUP(A5229,'[1]LISTA FILTRADO'!$A$2:$B$620,2,FALSE)</f>
        <v>Ministerio De La Presidencia</v>
      </c>
      <c r="C5229" s="126">
        <v>42912</v>
      </c>
      <c r="D5229" s="126" t="s">
        <v>11160</v>
      </c>
      <c r="E5229" s="127" t="s">
        <v>1469</v>
      </c>
      <c r="F5229" s="127">
        <v>13908486</v>
      </c>
      <c r="G5229" s="127"/>
      <c r="H5229" s="335" t="s">
        <v>11161</v>
      </c>
      <c r="I5229" s="128">
        <v>198981.8</v>
      </c>
      <c r="J5229" s="128">
        <v>0</v>
      </c>
      <c r="K5229" s="129">
        <f t="shared" si="81"/>
        <v>198981.8</v>
      </c>
      <c r="L5229" s="130" t="s">
        <v>1420</v>
      </c>
    </row>
    <row r="5230" spans="1:12" ht="45">
      <c r="A5230" s="263">
        <v>25</v>
      </c>
      <c r="B5230" s="125" t="str">
        <f>+VLOOKUP(A5230,'[1]LISTA FILTRADO'!$A$2:$B$620,2,FALSE)</f>
        <v>Ministerio De La Presidencia</v>
      </c>
      <c r="C5230" s="126">
        <v>42912</v>
      </c>
      <c r="D5230" s="126" t="s">
        <v>11162</v>
      </c>
      <c r="E5230" s="127" t="s">
        <v>1469</v>
      </c>
      <c r="F5230" s="127">
        <v>13908489</v>
      </c>
      <c r="G5230" s="127"/>
      <c r="H5230" s="335" t="s">
        <v>11163</v>
      </c>
      <c r="I5230" s="128">
        <v>51685.68</v>
      </c>
      <c r="J5230" s="128">
        <v>0</v>
      </c>
      <c r="K5230" s="129">
        <f t="shared" si="81"/>
        <v>51685.68</v>
      </c>
      <c r="L5230" s="130" t="s">
        <v>1420</v>
      </c>
    </row>
    <row r="5231" spans="1:12" ht="45">
      <c r="A5231" s="263">
        <v>25</v>
      </c>
      <c r="B5231" s="125" t="str">
        <f>+VLOOKUP(A5231,'[1]LISTA FILTRADO'!$A$2:$B$620,2,FALSE)</f>
        <v>Ministerio De La Presidencia</v>
      </c>
      <c r="C5231" s="126">
        <v>42912</v>
      </c>
      <c r="D5231" s="126" t="s">
        <v>11164</v>
      </c>
      <c r="E5231" s="127" t="s">
        <v>1469</v>
      </c>
      <c r="F5231" s="127">
        <v>13908490</v>
      </c>
      <c r="G5231" s="127"/>
      <c r="H5231" s="335" t="s">
        <v>11165</v>
      </c>
      <c r="I5231" s="128">
        <v>51685.68</v>
      </c>
      <c r="J5231" s="128">
        <v>0</v>
      </c>
      <c r="K5231" s="129">
        <f t="shared" si="81"/>
        <v>51685.68</v>
      </c>
      <c r="L5231" s="130" t="s">
        <v>1420</v>
      </c>
    </row>
    <row r="5232" spans="1:12" ht="45">
      <c r="A5232" s="263">
        <v>25</v>
      </c>
      <c r="B5232" s="125" t="str">
        <f>+VLOOKUP(A5232,'[1]LISTA FILTRADO'!$A$2:$B$620,2,FALSE)</f>
        <v>Ministerio De La Presidencia</v>
      </c>
      <c r="C5232" s="126">
        <v>42912</v>
      </c>
      <c r="D5232" s="126" t="s">
        <v>11166</v>
      </c>
      <c r="E5232" s="127" t="s">
        <v>1469</v>
      </c>
      <c r="F5232" s="127">
        <v>13908491</v>
      </c>
      <c r="G5232" s="127"/>
      <c r="H5232" s="335" t="s">
        <v>11167</v>
      </c>
      <c r="I5232" s="128">
        <v>51685.68</v>
      </c>
      <c r="J5232" s="128">
        <v>0</v>
      </c>
      <c r="K5232" s="129">
        <f t="shared" si="81"/>
        <v>51685.68</v>
      </c>
      <c r="L5232" s="130" t="s">
        <v>1420</v>
      </c>
    </row>
    <row r="5233" spans="1:12" ht="45">
      <c r="A5233" s="263">
        <v>25</v>
      </c>
      <c r="B5233" s="125" t="str">
        <f>+VLOOKUP(A5233,'[1]LISTA FILTRADO'!$A$2:$B$620,2,FALSE)</f>
        <v>Ministerio De La Presidencia</v>
      </c>
      <c r="C5233" s="126">
        <v>42914</v>
      </c>
      <c r="D5233" s="126" t="s">
        <v>11168</v>
      </c>
      <c r="E5233" s="127" t="s">
        <v>1469</v>
      </c>
      <c r="F5233" s="127">
        <v>13924269</v>
      </c>
      <c r="G5233" s="127"/>
      <c r="H5233" s="335" t="s">
        <v>11169</v>
      </c>
      <c r="I5233" s="128">
        <v>94111.35</v>
      </c>
      <c r="J5233" s="128">
        <v>0</v>
      </c>
      <c r="K5233" s="129">
        <f t="shared" si="81"/>
        <v>94111.35</v>
      </c>
      <c r="L5233" s="130" t="s">
        <v>1420</v>
      </c>
    </row>
    <row r="5234" spans="1:12" ht="45">
      <c r="A5234" s="263">
        <v>25</v>
      </c>
      <c r="B5234" s="125" t="str">
        <f>+VLOOKUP(A5234,'[1]LISTA FILTRADO'!$A$2:$B$620,2,FALSE)</f>
        <v>Ministerio De La Presidencia</v>
      </c>
      <c r="C5234" s="126">
        <v>42916</v>
      </c>
      <c r="D5234" s="126" t="s">
        <v>11170</v>
      </c>
      <c r="E5234" s="127" t="s">
        <v>1469</v>
      </c>
      <c r="F5234" s="127">
        <v>13971198</v>
      </c>
      <c r="G5234" s="127"/>
      <c r="H5234" s="335" t="s">
        <v>11171</v>
      </c>
      <c r="I5234" s="128">
        <v>5726581.7999999998</v>
      </c>
      <c r="J5234" s="128">
        <v>0</v>
      </c>
      <c r="K5234" s="129">
        <f t="shared" si="81"/>
        <v>5726581.7999999998</v>
      </c>
      <c r="L5234" s="130" t="s">
        <v>1420</v>
      </c>
    </row>
    <row r="5235" spans="1:12" ht="45">
      <c r="A5235" s="263">
        <v>25</v>
      </c>
      <c r="B5235" s="125" t="str">
        <f>+VLOOKUP(A5235,'[1]LISTA FILTRADO'!$A$2:$B$620,2,FALSE)</f>
        <v>Ministerio De La Presidencia</v>
      </c>
      <c r="C5235" s="126">
        <v>42912</v>
      </c>
      <c r="D5235" s="126" t="s">
        <v>11172</v>
      </c>
      <c r="E5235" s="127" t="s">
        <v>1469</v>
      </c>
      <c r="F5235" s="127">
        <v>13908502</v>
      </c>
      <c r="G5235" s="127"/>
      <c r="H5235" s="335" t="s">
        <v>11173</v>
      </c>
      <c r="I5235" s="128">
        <v>1504694.16</v>
      </c>
      <c r="J5235" s="128">
        <v>0</v>
      </c>
      <c r="K5235" s="129">
        <f t="shared" si="81"/>
        <v>1504694.16</v>
      </c>
      <c r="L5235" s="130" t="s">
        <v>1420</v>
      </c>
    </row>
    <row r="5236" spans="1:12" ht="45">
      <c r="A5236" s="263">
        <v>25</v>
      </c>
      <c r="B5236" s="125" t="str">
        <f>+VLOOKUP(A5236,'[1]LISTA FILTRADO'!$A$2:$B$620,2,FALSE)</f>
        <v>Ministerio De La Presidencia</v>
      </c>
      <c r="C5236" s="126">
        <v>42915</v>
      </c>
      <c r="D5236" s="126" t="s">
        <v>11174</v>
      </c>
      <c r="E5236" s="127" t="s">
        <v>1469</v>
      </c>
      <c r="F5236" s="127">
        <v>13952095</v>
      </c>
      <c r="G5236" s="127"/>
      <c r="H5236" s="335" t="s">
        <v>11175</v>
      </c>
      <c r="I5236" s="128">
        <v>442921.87</v>
      </c>
      <c r="J5236" s="128">
        <v>0</v>
      </c>
      <c r="K5236" s="129">
        <f t="shared" si="81"/>
        <v>442921.87</v>
      </c>
      <c r="L5236" s="130" t="s">
        <v>1420</v>
      </c>
    </row>
    <row r="5237" spans="1:12" ht="45">
      <c r="A5237" s="263">
        <v>25</v>
      </c>
      <c r="B5237" s="125" t="str">
        <f>+VLOOKUP(A5237,'[1]LISTA FILTRADO'!$A$2:$B$620,2,FALSE)</f>
        <v>Ministerio De La Presidencia</v>
      </c>
      <c r="C5237" s="126">
        <v>42893</v>
      </c>
      <c r="D5237" s="126" t="s">
        <v>11176</v>
      </c>
      <c r="E5237" s="127" t="s">
        <v>1469</v>
      </c>
      <c r="F5237" s="127">
        <v>13739270</v>
      </c>
      <c r="G5237" s="127"/>
      <c r="H5237" s="335" t="s">
        <v>11177</v>
      </c>
      <c r="I5237" s="128">
        <v>1490242.46</v>
      </c>
      <c r="J5237" s="128">
        <v>0</v>
      </c>
      <c r="K5237" s="129">
        <f t="shared" si="81"/>
        <v>1490242.46</v>
      </c>
      <c r="L5237" s="130" t="s">
        <v>1420</v>
      </c>
    </row>
    <row r="5238" spans="1:12" ht="45">
      <c r="A5238" s="263">
        <v>25</v>
      </c>
      <c r="B5238" s="125" t="str">
        <f>+VLOOKUP(A5238,'[1]LISTA FILTRADO'!$A$2:$B$620,2,FALSE)</f>
        <v>Ministerio De La Presidencia</v>
      </c>
      <c r="C5238" s="126">
        <v>42893</v>
      </c>
      <c r="D5238" s="126" t="s">
        <v>11178</v>
      </c>
      <c r="E5238" s="127" t="s">
        <v>1469</v>
      </c>
      <c r="F5238" s="127">
        <v>13739271</v>
      </c>
      <c r="G5238" s="127"/>
      <c r="H5238" s="335" t="s">
        <v>11179</v>
      </c>
      <c r="I5238" s="128">
        <v>836892.11</v>
      </c>
      <c r="J5238" s="128">
        <v>0</v>
      </c>
      <c r="K5238" s="129">
        <f t="shared" si="81"/>
        <v>836892.11</v>
      </c>
      <c r="L5238" s="130" t="s">
        <v>1420</v>
      </c>
    </row>
    <row r="5239" spans="1:12" ht="45">
      <c r="A5239" s="263">
        <v>25</v>
      </c>
      <c r="B5239" s="125" t="str">
        <f>+VLOOKUP(A5239,'[1]LISTA FILTRADO'!$A$2:$B$620,2,FALSE)</f>
        <v>Ministerio De La Presidencia</v>
      </c>
      <c r="C5239" s="126">
        <v>42893</v>
      </c>
      <c r="D5239" s="126" t="s">
        <v>11180</v>
      </c>
      <c r="E5239" s="127" t="s">
        <v>1469</v>
      </c>
      <c r="F5239" s="127">
        <v>13737462</v>
      </c>
      <c r="G5239" s="127"/>
      <c r="H5239" s="335" t="s">
        <v>11181</v>
      </c>
      <c r="I5239" s="128">
        <v>1520115.66</v>
      </c>
      <c r="J5239" s="128">
        <v>0</v>
      </c>
      <c r="K5239" s="129">
        <f t="shared" si="81"/>
        <v>1520115.66</v>
      </c>
      <c r="L5239" s="130" t="s">
        <v>1420</v>
      </c>
    </row>
    <row r="5240" spans="1:12" ht="45">
      <c r="A5240" s="263">
        <v>25</v>
      </c>
      <c r="B5240" s="125" t="str">
        <f>+VLOOKUP(A5240,'[1]LISTA FILTRADO'!$A$2:$B$620,2,FALSE)</f>
        <v>Ministerio De La Presidencia</v>
      </c>
      <c r="C5240" s="126">
        <v>42893</v>
      </c>
      <c r="D5240" s="126" t="s">
        <v>11182</v>
      </c>
      <c r="E5240" s="127" t="s">
        <v>1469</v>
      </c>
      <c r="F5240" s="127">
        <v>13737549</v>
      </c>
      <c r="G5240" s="127"/>
      <c r="H5240" s="335" t="s">
        <v>11183</v>
      </c>
      <c r="I5240" s="128">
        <v>2205056.73</v>
      </c>
      <c r="J5240" s="128">
        <v>0</v>
      </c>
      <c r="K5240" s="129">
        <f t="shared" si="81"/>
        <v>2205056.73</v>
      </c>
      <c r="L5240" s="130" t="s">
        <v>1420</v>
      </c>
    </row>
    <row r="5241" spans="1:12" ht="45">
      <c r="A5241" s="263">
        <v>25</v>
      </c>
      <c r="B5241" s="125" t="str">
        <f>+VLOOKUP(A5241,'[1]LISTA FILTRADO'!$A$2:$B$620,2,FALSE)</f>
        <v>Ministerio De La Presidencia</v>
      </c>
      <c r="C5241" s="126">
        <v>42915</v>
      </c>
      <c r="D5241" s="126" t="s">
        <v>11184</v>
      </c>
      <c r="E5241" s="127" t="s">
        <v>1469</v>
      </c>
      <c r="F5241" s="127">
        <v>13952096</v>
      </c>
      <c r="G5241" s="127"/>
      <c r="H5241" s="335" t="s">
        <v>11185</v>
      </c>
      <c r="I5241" s="128">
        <v>1561430.89</v>
      </c>
      <c r="J5241" s="128">
        <v>0</v>
      </c>
      <c r="K5241" s="129">
        <f t="shared" si="81"/>
        <v>1561430.89</v>
      </c>
      <c r="L5241" s="130" t="s">
        <v>1420</v>
      </c>
    </row>
    <row r="5242" spans="1:12" ht="45">
      <c r="A5242" s="263">
        <v>25</v>
      </c>
      <c r="B5242" s="125" t="str">
        <f>+VLOOKUP(A5242,'[1]LISTA FILTRADO'!$A$2:$B$620,2,FALSE)</f>
        <v>Ministerio De La Presidencia</v>
      </c>
      <c r="C5242" s="126">
        <v>42893</v>
      </c>
      <c r="D5242" s="126" t="s">
        <v>11186</v>
      </c>
      <c r="E5242" s="127" t="s">
        <v>1469</v>
      </c>
      <c r="F5242" s="127">
        <v>13737532</v>
      </c>
      <c r="G5242" s="127"/>
      <c r="H5242" s="335" t="s">
        <v>11187</v>
      </c>
      <c r="I5242" s="128">
        <v>100000</v>
      </c>
      <c r="J5242" s="128">
        <v>0</v>
      </c>
      <c r="K5242" s="129">
        <f t="shared" si="81"/>
        <v>100000</v>
      </c>
      <c r="L5242" s="130" t="s">
        <v>1420</v>
      </c>
    </row>
    <row r="5243" spans="1:12" ht="45">
      <c r="A5243" s="263">
        <v>25</v>
      </c>
      <c r="B5243" s="125" t="str">
        <f>+VLOOKUP(A5243,'[1]LISTA FILTRADO'!$A$2:$B$620,2,FALSE)</f>
        <v>Ministerio De La Presidencia</v>
      </c>
      <c r="C5243" s="126">
        <v>42893</v>
      </c>
      <c r="D5243" s="126" t="s">
        <v>11188</v>
      </c>
      <c r="E5243" s="127" t="s">
        <v>1469</v>
      </c>
      <c r="F5243" s="127">
        <v>13737463</v>
      </c>
      <c r="G5243" s="127"/>
      <c r="H5243" s="335" t="s">
        <v>11189</v>
      </c>
      <c r="I5243" s="128">
        <v>100000</v>
      </c>
      <c r="J5243" s="128">
        <v>0</v>
      </c>
      <c r="K5243" s="129">
        <f t="shared" si="81"/>
        <v>100000</v>
      </c>
      <c r="L5243" s="130" t="s">
        <v>1420</v>
      </c>
    </row>
    <row r="5244" spans="1:12" ht="45">
      <c r="A5244" s="263">
        <v>25</v>
      </c>
      <c r="B5244" s="125" t="str">
        <f>+VLOOKUP(A5244,'[1]LISTA FILTRADO'!$A$2:$B$620,2,FALSE)</f>
        <v>Ministerio De La Presidencia</v>
      </c>
      <c r="C5244" s="126">
        <v>42893</v>
      </c>
      <c r="D5244" s="126" t="s">
        <v>11190</v>
      </c>
      <c r="E5244" s="127" t="s">
        <v>1469</v>
      </c>
      <c r="F5244" s="127">
        <v>13737515</v>
      </c>
      <c r="G5244" s="127"/>
      <c r="H5244" s="335" t="s">
        <v>11191</v>
      </c>
      <c r="I5244" s="128">
        <v>100000</v>
      </c>
      <c r="J5244" s="128">
        <v>0</v>
      </c>
      <c r="K5244" s="129">
        <f t="shared" si="81"/>
        <v>100000</v>
      </c>
      <c r="L5244" s="130" t="s">
        <v>1420</v>
      </c>
    </row>
    <row r="5245" spans="1:12" ht="45">
      <c r="A5245" s="263">
        <v>25</v>
      </c>
      <c r="B5245" s="125" t="str">
        <f>+VLOOKUP(A5245,'[1]LISTA FILTRADO'!$A$2:$B$620,2,FALSE)</f>
        <v>Ministerio De La Presidencia</v>
      </c>
      <c r="C5245" s="126">
        <v>42893</v>
      </c>
      <c r="D5245" s="126" t="s">
        <v>11192</v>
      </c>
      <c r="E5245" s="127" t="s">
        <v>1469</v>
      </c>
      <c r="F5245" s="127">
        <v>13737468</v>
      </c>
      <c r="G5245" s="127"/>
      <c r="H5245" s="335" t="s">
        <v>11193</v>
      </c>
      <c r="I5245" s="128">
        <v>100000</v>
      </c>
      <c r="J5245" s="128">
        <v>0</v>
      </c>
      <c r="K5245" s="129">
        <f t="shared" si="81"/>
        <v>100000</v>
      </c>
      <c r="L5245" s="130" t="s">
        <v>1420</v>
      </c>
    </row>
    <row r="5246" spans="1:12" ht="45">
      <c r="A5246" s="263">
        <v>25</v>
      </c>
      <c r="B5246" s="125" t="str">
        <f>+VLOOKUP(A5246,'[1]LISTA FILTRADO'!$A$2:$B$620,2,FALSE)</f>
        <v>Ministerio De La Presidencia</v>
      </c>
      <c r="C5246" s="126">
        <v>42893</v>
      </c>
      <c r="D5246" s="126" t="s">
        <v>11194</v>
      </c>
      <c r="E5246" s="127" t="s">
        <v>1469</v>
      </c>
      <c r="F5246" s="127">
        <v>13737546</v>
      </c>
      <c r="G5246" s="127"/>
      <c r="H5246" s="335" t="s">
        <v>11195</v>
      </c>
      <c r="I5246" s="128">
        <v>100000</v>
      </c>
      <c r="J5246" s="128">
        <v>0</v>
      </c>
      <c r="K5246" s="129">
        <f t="shared" si="81"/>
        <v>100000</v>
      </c>
      <c r="L5246" s="130" t="s">
        <v>1420</v>
      </c>
    </row>
    <row r="5247" spans="1:12" ht="45">
      <c r="A5247" s="263">
        <v>25</v>
      </c>
      <c r="B5247" s="125" t="str">
        <f>+VLOOKUP(A5247,'[1]LISTA FILTRADO'!$A$2:$B$620,2,FALSE)</f>
        <v>Ministerio De La Presidencia</v>
      </c>
      <c r="C5247" s="126">
        <v>42893</v>
      </c>
      <c r="D5247" s="126" t="s">
        <v>11196</v>
      </c>
      <c r="E5247" s="127" t="s">
        <v>1469</v>
      </c>
      <c r="F5247" s="127">
        <v>13737545</v>
      </c>
      <c r="G5247" s="127"/>
      <c r="H5247" s="335" t="s">
        <v>11197</v>
      </c>
      <c r="I5247" s="128">
        <v>100000</v>
      </c>
      <c r="J5247" s="128">
        <v>0</v>
      </c>
      <c r="K5247" s="129">
        <f t="shared" si="81"/>
        <v>100000</v>
      </c>
      <c r="L5247" s="130" t="s">
        <v>1420</v>
      </c>
    </row>
    <row r="5248" spans="1:12" ht="45">
      <c r="A5248" s="263">
        <v>25</v>
      </c>
      <c r="B5248" s="125" t="str">
        <f>+VLOOKUP(A5248,'[1]LISTA FILTRADO'!$A$2:$B$620,2,FALSE)</f>
        <v>Ministerio De La Presidencia</v>
      </c>
      <c r="C5248" s="126">
        <v>42893</v>
      </c>
      <c r="D5248" s="126" t="s">
        <v>11198</v>
      </c>
      <c r="E5248" s="127" t="s">
        <v>1469</v>
      </c>
      <c r="F5248" s="127">
        <v>13737548</v>
      </c>
      <c r="G5248" s="127"/>
      <c r="H5248" s="335" t="s">
        <v>11199</v>
      </c>
      <c r="I5248" s="128">
        <v>1528322.31</v>
      </c>
      <c r="J5248" s="128">
        <v>0</v>
      </c>
      <c r="K5248" s="129">
        <f t="shared" si="81"/>
        <v>1528322.31</v>
      </c>
      <c r="L5248" s="130" t="s">
        <v>1420</v>
      </c>
    </row>
    <row r="5249" spans="1:12" ht="45">
      <c r="A5249" s="263">
        <v>25</v>
      </c>
      <c r="B5249" s="125" t="str">
        <f>+VLOOKUP(A5249,'[1]LISTA FILTRADO'!$A$2:$B$620,2,FALSE)</f>
        <v>Ministerio De La Presidencia</v>
      </c>
      <c r="C5249" s="126">
        <v>42908</v>
      </c>
      <c r="D5249" s="126" t="s">
        <v>11200</v>
      </c>
      <c r="E5249" s="127" t="s">
        <v>1469</v>
      </c>
      <c r="F5249" s="127">
        <v>13845683</v>
      </c>
      <c r="G5249" s="127"/>
      <c r="H5249" s="335" t="s">
        <v>11201</v>
      </c>
      <c r="I5249" s="128">
        <v>99965.03</v>
      </c>
      <c r="J5249" s="128">
        <v>0</v>
      </c>
      <c r="K5249" s="129">
        <f t="shared" si="81"/>
        <v>99965.03</v>
      </c>
      <c r="L5249" s="130" t="s">
        <v>1420</v>
      </c>
    </row>
    <row r="5250" spans="1:12" ht="45">
      <c r="A5250" s="263">
        <v>25</v>
      </c>
      <c r="B5250" s="125" t="str">
        <f>+VLOOKUP(A5250,'[1]LISTA FILTRADO'!$A$2:$B$620,2,FALSE)</f>
        <v>Ministerio De La Presidencia</v>
      </c>
      <c r="C5250" s="126">
        <v>42908</v>
      </c>
      <c r="D5250" s="126" t="s">
        <v>11202</v>
      </c>
      <c r="E5250" s="127" t="s">
        <v>1469</v>
      </c>
      <c r="F5250" s="127">
        <v>13845682</v>
      </c>
      <c r="G5250" s="127"/>
      <c r="H5250" s="335" t="s">
        <v>11203</v>
      </c>
      <c r="I5250" s="128">
        <v>99965.03</v>
      </c>
      <c r="J5250" s="128">
        <v>0</v>
      </c>
      <c r="K5250" s="129">
        <f t="shared" si="81"/>
        <v>99965.03</v>
      </c>
      <c r="L5250" s="130" t="s">
        <v>1420</v>
      </c>
    </row>
    <row r="5251" spans="1:12" ht="45">
      <c r="A5251" s="263">
        <v>25</v>
      </c>
      <c r="B5251" s="125" t="str">
        <f>+VLOOKUP(A5251,'[1]LISTA FILTRADO'!$A$2:$B$620,2,FALSE)</f>
        <v>Ministerio De La Presidencia</v>
      </c>
      <c r="C5251" s="126">
        <v>42908</v>
      </c>
      <c r="D5251" s="126" t="s">
        <v>11204</v>
      </c>
      <c r="E5251" s="127" t="s">
        <v>1469</v>
      </c>
      <c r="F5251" s="127">
        <v>13845681</v>
      </c>
      <c r="G5251" s="127"/>
      <c r="H5251" s="335" t="s">
        <v>11205</v>
      </c>
      <c r="I5251" s="128">
        <v>99965.03</v>
      </c>
      <c r="J5251" s="128">
        <v>0</v>
      </c>
      <c r="K5251" s="129">
        <f t="shared" si="81"/>
        <v>99965.03</v>
      </c>
      <c r="L5251" s="130" t="s">
        <v>1420</v>
      </c>
    </row>
    <row r="5252" spans="1:12" ht="45">
      <c r="A5252" s="263">
        <v>25</v>
      </c>
      <c r="B5252" s="125" t="str">
        <f>+VLOOKUP(A5252,'[1]LISTA FILTRADO'!$A$2:$B$620,2,FALSE)</f>
        <v>Ministerio De La Presidencia</v>
      </c>
      <c r="C5252" s="126">
        <v>42906</v>
      </c>
      <c r="D5252" s="126" t="s">
        <v>11206</v>
      </c>
      <c r="E5252" s="127" t="s">
        <v>1469</v>
      </c>
      <c r="F5252" s="127">
        <v>13845730</v>
      </c>
      <c r="G5252" s="127"/>
      <c r="H5252" s="335" t="s">
        <v>11207</v>
      </c>
      <c r="I5252" s="128">
        <v>99998.66</v>
      </c>
      <c r="J5252" s="128">
        <v>0</v>
      </c>
      <c r="K5252" s="129">
        <f t="shared" si="81"/>
        <v>99998.66</v>
      </c>
      <c r="L5252" s="130" t="s">
        <v>1420</v>
      </c>
    </row>
    <row r="5253" spans="1:12" ht="45">
      <c r="A5253" s="263">
        <v>25</v>
      </c>
      <c r="B5253" s="125" t="str">
        <f>+VLOOKUP(A5253,'[1]LISTA FILTRADO'!$A$2:$B$620,2,FALSE)</f>
        <v>Ministerio De La Presidencia</v>
      </c>
      <c r="C5253" s="126">
        <v>42906</v>
      </c>
      <c r="D5253" s="126" t="s">
        <v>11208</v>
      </c>
      <c r="E5253" s="127" t="s">
        <v>1469</v>
      </c>
      <c r="F5253" s="127">
        <v>13845729</v>
      </c>
      <c r="G5253" s="127"/>
      <c r="H5253" s="335" t="s">
        <v>11209</v>
      </c>
      <c r="I5253" s="128">
        <v>99250.83</v>
      </c>
      <c r="J5253" s="128">
        <v>0</v>
      </c>
      <c r="K5253" s="129">
        <f t="shared" si="81"/>
        <v>99250.83</v>
      </c>
      <c r="L5253" s="130" t="s">
        <v>1420</v>
      </c>
    </row>
    <row r="5254" spans="1:12" ht="45">
      <c r="A5254" s="263">
        <v>25</v>
      </c>
      <c r="B5254" s="125" t="str">
        <f>+VLOOKUP(A5254,'[1]LISTA FILTRADO'!$A$2:$B$620,2,FALSE)</f>
        <v>Ministerio De La Presidencia</v>
      </c>
      <c r="C5254" s="126">
        <v>42906</v>
      </c>
      <c r="D5254" s="126" t="s">
        <v>11210</v>
      </c>
      <c r="E5254" s="127" t="s">
        <v>1469</v>
      </c>
      <c r="F5254" s="127">
        <v>13845728</v>
      </c>
      <c r="G5254" s="127"/>
      <c r="H5254" s="335" t="s">
        <v>11211</v>
      </c>
      <c r="I5254" s="128">
        <v>99807.22</v>
      </c>
      <c r="J5254" s="128">
        <v>0</v>
      </c>
      <c r="K5254" s="129">
        <f t="shared" si="81"/>
        <v>99807.22</v>
      </c>
      <c r="L5254" s="130" t="s">
        <v>1420</v>
      </c>
    </row>
    <row r="5255" spans="1:12" ht="45">
      <c r="A5255" s="263">
        <v>25</v>
      </c>
      <c r="B5255" s="125" t="str">
        <f>+VLOOKUP(A5255,'[1]LISTA FILTRADO'!$A$2:$B$620,2,FALSE)</f>
        <v>Ministerio De La Presidencia</v>
      </c>
      <c r="C5255" s="126">
        <v>42900</v>
      </c>
      <c r="D5255" s="126" t="s">
        <v>11212</v>
      </c>
      <c r="E5255" s="127" t="s">
        <v>1469</v>
      </c>
      <c r="F5255" s="127">
        <v>13825741</v>
      </c>
      <c r="G5255" s="127"/>
      <c r="H5255" s="335" t="s">
        <v>11213</v>
      </c>
      <c r="I5255" s="128">
        <v>100000</v>
      </c>
      <c r="J5255" s="128">
        <v>0</v>
      </c>
      <c r="K5255" s="129">
        <f t="shared" si="81"/>
        <v>100000</v>
      </c>
      <c r="L5255" s="130" t="s">
        <v>1420</v>
      </c>
    </row>
    <row r="5256" spans="1:12" ht="45">
      <c r="A5256" s="263">
        <v>25</v>
      </c>
      <c r="B5256" s="125" t="str">
        <f>+VLOOKUP(A5256,'[1]LISTA FILTRADO'!$A$2:$B$620,2,FALSE)</f>
        <v>Ministerio De La Presidencia</v>
      </c>
      <c r="C5256" s="126">
        <v>42900</v>
      </c>
      <c r="D5256" s="126" t="s">
        <v>11214</v>
      </c>
      <c r="E5256" s="127" t="s">
        <v>1469</v>
      </c>
      <c r="F5256" s="127">
        <v>13825784</v>
      </c>
      <c r="G5256" s="127"/>
      <c r="H5256" s="335" t="s">
        <v>11215</v>
      </c>
      <c r="I5256" s="128">
        <v>100000</v>
      </c>
      <c r="J5256" s="128">
        <v>0</v>
      </c>
      <c r="K5256" s="129">
        <f t="shared" si="81"/>
        <v>100000</v>
      </c>
      <c r="L5256" s="130" t="s">
        <v>1420</v>
      </c>
    </row>
    <row r="5257" spans="1:12" ht="45">
      <c r="A5257" s="263">
        <v>25</v>
      </c>
      <c r="B5257" s="125" t="str">
        <f>+VLOOKUP(A5257,'[1]LISTA FILTRADO'!$A$2:$B$620,2,FALSE)</f>
        <v>Ministerio De La Presidencia</v>
      </c>
      <c r="C5257" s="126">
        <v>42900</v>
      </c>
      <c r="D5257" s="126" t="s">
        <v>11216</v>
      </c>
      <c r="E5257" s="127" t="s">
        <v>1469</v>
      </c>
      <c r="F5257" s="127">
        <v>13825790</v>
      </c>
      <c r="G5257" s="127"/>
      <c r="H5257" s="335" t="s">
        <v>11217</v>
      </c>
      <c r="I5257" s="128">
        <v>99240</v>
      </c>
      <c r="J5257" s="128">
        <v>0</v>
      </c>
      <c r="K5257" s="129">
        <f t="shared" ref="K5257:K5320" si="82">+I5257+J5257</f>
        <v>99240</v>
      </c>
      <c r="L5257" s="130" t="s">
        <v>1420</v>
      </c>
    </row>
    <row r="5258" spans="1:12" ht="45">
      <c r="A5258" s="263">
        <v>25</v>
      </c>
      <c r="B5258" s="125" t="str">
        <f>+VLOOKUP(A5258,'[1]LISTA FILTRADO'!$A$2:$B$620,2,FALSE)</f>
        <v>Ministerio De La Presidencia</v>
      </c>
      <c r="C5258" s="126">
        <v>42900</v>
      </c>
      <c r="D5258" s="126" t="s">
        <v>11218</v>
      </c>
      <c r="E5258" s="127" t="s">
        <v>1469</v>
      </c>
      <c r="F5258" s="127">
        <v>13825742</v>
      </c>
      <c r="G5258" s="127"/>
      <c r="H5258" s="335" t="s">
        <v>11219</v>
      </c>
      <c r="I5258" s="128">
        <v>99240</v>
      </c>
      <c r="J5258" s="128">
        <v>0</v>
      </c>
      <c r="K5258" s="129">
        <f t="shared" si="82"/>
        <v>99240</v>
      </c>
      <c r="L5258" s="130" t="s">
        <v>1420</v>
      </c>
    </row>
    <row r="5259" spans="1:12" ht="45">
      <c r="A5259" s="263">
        <v>25</v>
      </c>
      <c r="B5259" s="125" t="str">
        <f>+VLOOKUP(A5259,'[1]LISTA FILTRADO'!$A$2:$B$620,2,FALSE)</f>
        <v>Ministerio De La Presidencia</v>
      </c>
      <c r="C5259" s="126">
        <v>42900</v>
      </c>
      <c r="D5259" s="126" t="s">
        <v>11220</v>
      </c>
      <c r="E5259" s="127" t="s">
        <v>1469</v>
      </c>
      <c r="F5259" s="127">
        <v>13825781</v>
      </c>
      <c r="G5259" s="127"/>
      <c r="H5259" s="335" t="s">
        <v>11221</v>
      </c>
      <c r="I5259" s="128">
        <v>99240</v>
      </c>
      <c r="J5259" s="128">
        <v>0</v>
      </c>
      <c r="K5259" s="129">
        <f t="shared" si="82"/>
        <v>99240</v>
      </c>
      <c r="L5259" s="130" t="s">
        <v>1420</v>
      </c>
    </row>
    <row r="5260" spans="1:12" ht="45">
      <c r="A5260" s="263">
        <v>25</v>
      </c>
      <c r="B5260" s="125" t="str">
        <f>+VLOOKUP(A5260,'[1]LISTA FILTRADO'!$A$2:$B$620,2,FALSE)</f>
        <v>Ministerio De La Presidencia</v>
      </c>
      <c r="C5260" s="126">
        <v>42900</v>
      </c>
      <c r="D5260" s="126" t="s">
        <v>11222</v>
      </c>
      <c r="E5260" s="127" t="s">
        <v>1469</v>
      </c>
      <c r="F5260" s="127">
        <v>13825789</v>
      </c>
      <c r="G5260" s="127"/>
      <c r="H5260" s="335" t="s">
        <v>11223</v>
      </c>
      <c r="I5260" s="128">
        <v>99240</v>
      </c>
      <c r="J5260" s="128">
        <v>0</v>
      </c>
      <c r="K5260" s="129">
        <f t="shared" si="82"/>
        <v>99240</v>
      </c>
      <c r="L5260" s="130" t="s">
        <v>1420</v>
      </c>
    </row>
    <row r="5261" spans="1:12" ht="45">
      <c r="A5261" s="263">
        <v>25</v>
      </c>
      <c r="B5261" s="125" t="str">
        <f>+VLOOKUP(A5261,'[1]LISTA FILTRADO'!$A$2:$B$620,2,FALSE)</f>
        <v>Ministerio De La Presidencia</v>
      </c>
      <c r="C5261" s="126">
        <v>42906</v>
      </c>
      <c r="D5261" s="126" t="s">
        <v>11224</v>
      </c>
      <c r="E5261" s="127" t="s">
        <v>1469</v>
      </c>
      <c r="F5261" s="127">
        <v>13845727</v>
      </c>
      <c r="G5261" s="127"/>
      <c r="H5261" s="335" t="s">
        <v>11225</v>
      </c>
      <c r="I5261" s="128">
        <v>99999.98</v>
      </c>
      <c r="J5261" s="128">
        <v>0</v>
      </c>
      <c r="K5261" s="129">
        <f t="shared" si="82"/>
        <v>99999.98</v>
      </c>
      <c r="L5261" s="130" t="s">
        <v>1420</v>
      </c>
    </row>
    <row r="5262" spans="1:12" ht="45">
      <c r="A5262" s="263">
        <v>25</v>
      </c>
      <c r="B5262" s="125" t="str">
        <f>+VLOOKUP(A5262,'[1]LISTA FILTRADO'!$A$2:$B$620,2,FALSE)</f>
        <v>Ministerio De La Presidencia</v>
      </c>
      <c r="C5262" s="126">
        <v>42906</v>
      </c>
      <c r="D5262" s="126" t="s">
        <v>11226</v>
      </c>
      <c r="E5262" s="127" t="s">
        <v>1469</v>
      </c>
      <c r="F5262" s="127">
        <v>13845726</v>
      </c>
      <c r="G5262" s="127"/>
      <c r="H5262" s="335" t="s">
        <v>11227</v>
      </c>
      <c r="I5262" s="128">
        <v>99999.98</v>
      </c>
      <c r="J5262" s="128">
        <v>0</v>
      </c>
      <c r="K5262" s="129">
        <f t="shared" si="82"/>
        <v>99999.98</v>
      </c>
      <c r="L5262" s="130" t="s">
        <v>1420</v>
      </c>
    </row>
    <row r="5263" spans="1:12" ht="45">
      <c r="A5263" s="263">
        <v>25</v>
      </c>
      <c r="B5263" s="125" t="str">
        <f>+VLOOKUP(A5263,'[1]LISTA FILTRADO'!$A$2:$B$620,2,FALSE)</f>
        <v>Ministerio De La Presidencia</v>
      </c>
      <c r="C5263" s="126">
        <v>42906</v>
      </c>
      <c r="D5263" s="126" t="s">
        <v>11228</v>
      </c>
      <c r="E5263" s="127" t="s">
        <v>1469</v>
      </c>
      <c r="F5263" s="127">
        <v>13845725</v>
      </c>
      <c r="G5263" s="127"/>
      <c r="H5263" s="335" t="s">
        <v>11229</v>
      </c>
      <c r="I5263" s="128">
        <v>99999.98</v>
      </c>
      <c r="J5263" s="128">
        <v>0</v>
      </c>
      <c r="K5263" s="129">
        <f t="shared" si="82"/>
        <v>99999.98</v>
      </c>
      <c r="L5263" s="130" t="s">
        <v>1420</v>
      </c>
    </row>
    <row r="5264" spans="1:12" ht="45">
      <c r="A5264" s="263">
        <v>25</v>
      </c>
      <c r="B5264" s="125" t="str">
        <f>+VLOOKUP(A5264,'[1]LISTA FILTRADO'!$A$2:$B$620,2,FALSE)</f>
        <v>Ministerio De La Presidencia</v>
      </c>
      <c r="C5264" s="126">
        <v>42906</v>
      </c>
      <c r="D5264" s="126" t="s">
        <v>11230</v>
      </c>
      <c r="E5264" s="127" t="s">
        <v>1469</v>
      </c>
      <c r="F5264" s="127">
        <v>13845724</v>
      </c>
      <c r="G5264" s="127"/>
      <c r="H5264" s="335" t="s">
        <v>11231</v>
      </c>
      <c r="I5264" s="128">
        <v>99999.98</v>
      </c>
      <c r="J5264" s="128">
        <v>0</v>
      </c>
      <c r="K5264" s="129">
        <f t="shared" si="82"/>
        <v>99999.98</v>
      </c>
      <c r="L5264" s="130" t="s">
        <v>1420</v>
      </c>
    </row>
    <row r="5265" spans="1:12" ht="45">
      <c r="A5265" s="263">
        <v>25</v>
      </c>
      <c r="B5265" s="125" t="str">
        <f>+VLOOKUP(A5265,'[1]LISTA FILTRADO'!$A$2:$B$620,2,FALSE)</f>
        <v>Ministerio De La Presidencia</v>
      </c>
      <c r="C5265" s="126">
        <v>42906</v>
      </c>
      <c r="D5265" s="126" t="s">
        <v>11232</v>
      </c>
      <c r="E5265" s="127" t="s">
        <v>1469</v>
      </c>
      <c r="F5265" s="127">
        <v>13845723</v>
      </c>
      <c r="G5265" s="127"/>
      <c r="H5265" s="335" t="s">
        <v>11233</v>
      </c>
      <c r="I5265" s="128">
        <v>99999.98</v>
      </c>
      <c r="J5265" s="128">
        <v>0</v>
      </c>
      <c r="K5265" s="129">
        <f t="shared" si="82"/>
        <v>99999.98</v>
      </c>
      <c r="L5265" s="130" t="s">
        <v>1420</v>
      </c>
    </row>
    <row r="5266" spans="1:12" ht="45">
      <c r="A5266" s="263">
        <v>25</v>
      </c>
      <c r="B5266" s="125" t="str">
        <f>+VLOOKUP(A5266,'[1]LISTA FILTRADO'!$A$2:$B$620,2,FALSE)</f>
        <v>Ministerio De La Presidencia</v>
      </c>
      <c r="C5266" s="126">
        <v>42906</v>
      </c>
      <c r="D5266" s="126" t="s">
        <v>11234</v>
      </c>
      <c r="E5266" s="127" t="s">
        <v>1469</v>
      </c>
      <c r="F5266" s="127">
        <v>13845722</v>
      </c>
      <c r="G5266" s="127"/>
      <c r="H5266" s="335" t="s">
        <v>11235</v>
      </c>
      <c r="I5266" s="128">
        <v>99999.98</v>
      </c>
      <c r="J5266" s="128">
        <v>0</v>
      </c>
      <c r="K5266" s="129">
        <f t="shared" si="82"/>
        <v>99999.98</v>
      </c>
      <c r="L5266" s="130" t="s">
        <v>1420</v>
      </c>
    </row>
    <row r="5267" spans="1:12" ht="45">
      <c r="A5267" s="263">
        <v>25</v>
      </c>
      <c r="B5267" s="125" t="str">
        <f>+VLOOKUP(A5267,'[1]LISTA FILTRADO'!$A$2:$B$620,2,FALSE)</f>
        <v>Ministerio De La Presidencia</v>
      </c>
      <c r="C5267" s="126">
        <v>42906</v>
      </c>
      <c r="D5267" s="126" t="s">
        <v>11236</v>
      </c>
      <c r="E5267" s="127" t="s">
        <v>1469</v>
      </c>
      <c r="F5267" s="127">
        <v>13845732</v>
      </c>
      <c r="G5267" s="127"/>
      <c r="H5267" s="335" t="s">
        <v>11237</v>
      </c>
      <c r="I5267" s="128">
        <v>99999.93</v>
      </c>
      <c r="J5267" s="128">
        <v>0</v>
      </c>
      <c r="K5267" s="129">
        <f t="shared" si="82"/>
        <v>99999.93</v>
      </c>
      <c r="L5267" s="130" t="s">
        <v>1420</v>
      </c>
    </row>
    <row r="5268" spans="1:12" ht="45">
      <c r="A5268" s="263">
        <v>25</v>
      </c>
      <c r="B5268" s="125" t="str">
        <f>+VLOOKUP(A5268,'[1]LISTA FILTRADO'!$A$2:$B$620,2,FALSE)</f>
        <v>Ministerio De La Presidencia</v>
      </c>
      <c r="C5268" s="126">
        <v>42906</v>
      </c>
      <c r="D5268" s="126" t="s">
        <v>11238</v>
      </c>
      <c r="E5268" s="127" t="s">
        <v>1469</v>
      </c>
      <c r="F5268" s="127">
        <v>13845733</v>
      </c>
      <c r="G5268" s="127"/>
      <c r="H5268" s="335" t="s">
        <v>11239</v>
      </c>
      <c r="I5268" s="128">
        <v>99999.93</v>
      </c>
      <c r="J5268" s="128">
        <v>0</v>
      </c>
      <c r="K5268" s="129">
        <f t="shared" si="82"/>
        <v>99999.93</v>
      </c>
      <c r="L5268" s="130" t="s">
        <v>1420</v>
      </c>
    </row>
    <row r="5269" spans="1:12" ht="45">
      <c r="A5269" s="263">
        <v>25</v>
      </c>
      <c r="B5269" s="125" t="str">
        <f>+VLOOKUP(A5269,'[1]LISTA FILTRADO'!$A$2:$B$620,2,FALSE)</f>
        <v>Ministerio De La Presidencia</v>
      </c>
      <c r="C5269" s="126">
        <v>42906</v>
      </c>
      <c r="D5269" s="126" t="s">
        <v>11240</v>
      </c>
      <c r="E5269" s="127" t="s">
        <v>1469</v>
      </c>
      <c r="F5269" s="127">
        <v>13845731</v>
      </c>
      <c r="G5269" s="127"/>
      <c r="H5269" s="335" t="s">
        <v>11241</v>
      </c>
      <c r="I5269" s="128">
        <v>99999.93</v>
      </c>
      <c r="J5269" s="128">
        <v>0</v>
      </c>
      <c r="K5269" s="129">
        <f t="shared" si="82"/>
        <v>99999.93</v>
      </c>
      <c r="L5269" s="130" t="s">
        <v>1420</v>
      </c>
    </row>
    <row r="5270" spans="1:12" ht="45">
      <c r="A5270" s="263">
        <v>25</v>
      </c>
      <c r="B5270" s="125" t="str">
        <f>+VLOOKUP(A5270,'[1]LISTA FILTRADO'!$A$2:$B$620,2,FALSE)</f>
        <v>Ministerio De La Presidencia</v>
      </c>
      <c r="C5270" s="126">
        <v>42906</v>
      </c>
      <c r="D5270" s="126" t="s">
        <v>11242</v>
      </c>
      <c r="E5270" s="127" t="s">
        <v>1469</v>
      </c>
      <c r="F5270" s="127">
        <v>13857640</v>
      </c>
      <c r="G5270" s="127"/>
      <c r="H5270" s="335" t="s">
        <v>11243</v>
      </c>
      <c r="I5270" s="128">
        <v>99997.56</v>
      </c>
      <c r="J5270" s="128">
        <v>0</v>
      </c>
      <c r="K5270" s="129">
        <f t="shared" si="82"/>
        <v>99997.56</v>
      </c>
      <c r="L5270" s="130" t="s">
        <v>1420</v>
      </c>
    </row>
    <row r="5271" spans="1:12" ht="45">
      <c r="A5271" s="263">
        <v>25</v>
      </c>
      <c r="B5271" s="125" t="str">
        <f>+VLOOKUP(A5271,'[1]LISTA FILTRADO'!$A$2:$B$620,2,FALSE)</f>
        <v>Ministerio De La Presidencia</v>
      </c>
      <c r="C5271" s="126">
        <v>42906</v>
      </c>
      <c r="D5271" s="126" t="s">
        <v>11244</v>
      </c>
      <c r="E5271" s="127" t="s">
        <v>1469</v>
      </c>
      <c r="F5271" s="127">
        <v>13857634</v>
      </c>
      <c r="G5271" s="127"/>
      <c r="H5271" s="335" t="s">
        <v>11245</v>
      </c>
      <c r="I5271" s="128">
        <v>99997.56</v>
      </c>
      <c r="J5271" s="128">
        <v>0</v>
      </c>
      <c r="K5271" s="129">
        <f t="shared" si="82"/>
        <v>99997.56</v>
      </c>
      <c r="L5271" s="130" t="s">
        <v>1420</v>
      </c>
    </row>
    <row r="5272" spans="1:12" ht="45">
      <c r="A5272" s="263">
        <v>25</v>
      </c>
      <c r="B5272" s="125" t="str">
        <f>+VLOOKUP(A5272,'[1]LISTA FILTRADO'!$A$2:$B$620,2,FALSE)</f>
        <v>Ministerio De La Presidencia</v>
      </c>
      <c r="C5272" s="126">
        <v>42909</v>
      </c>
      <c r="D5272" s="126" t="s">
        <v>11246</v>
      </c>
      <c r="E5272" s="127" t="s">
        <v>1469</v>
      </c>
      <c r="F5272" s="127">
        <v>13845684</v>
      </c>
      <c r="G5272" s="127"/>
      <c r="H5272" s="335" t="s">
        <v>11247</v>
      </c>
      <c r="I5272" s="128">
        <v>800674.06</v>
      </c>
      <c r="J5272" s="128">
        <v>0</v>
      </c>
      <c r="K5272" s="129">
        <f t="shared" si="82"/>
        <v>800674.06</v>
      </c>
      <c r="L5272" s="130" t="s">
        <v>1420</v>
      </c>
    </row>
    <row r="5273" spans="1:12" ht="45">
      <c r="A5273" s="263">
        <v>25</v>
      </c>
      <c r="B5273" s="125" t="str">
        <f>+VLOOKUP(A5273,'[1]LISTA FILTRADO'!$A$2:$B$620,2,FALSE)</f>
        <v>Ministerio De La Presidencia</v>
      </c>
      <c r="C5273" s="126">
        <v>42894</v>
      </c>
      <c r="D5273" s="126" t="s">
        <v>11248</v>
      </c>
      <c r="E5273" s="127" t="s">
        <v>1469</v>
      </c>
      <c r="F5273" s="127">
        <v>13751424</v>
      </c>
      <c r="G5273" s="127"/>
      <c r="H5273" s="335" t="s">
        <v>11249</v>
      </c>
      <c r="I5273" s="128">
        <v>2621965.9900000002</v>
      </c>
      <c r="J5273" s="128">
        <v>0</v>
      </c>
      <c r="K5273" s="129">
        <f t="shared" si="82"/>
        <v>2621965.9900000002</v>
      </c>
      <c r="L5273" s="130" t="s">
        <v>1420</v>
      </c>
    </row>
    <row r="5274" spans="1:12" ht="45">
      <c r="A5274" s="263">
        <v>25</v>
      </c>
      <c r="B5274" s="125" t="str">
        <f>+VLOOKUP(A5274,'[1]LISTA FILTRADO'!$A$2:$B$620,2,FALSE)</f>
        <v>Ministerio De La Presidencia</v>
      </c>
      <c r="C5274" s="126">
        <v>42894</v>
      </c>
      <c r="D5274" s="126" t="s">
        <v>11250</v>
      </c>
      <c r="E5274" s="127" t="s">
        <v>1469</v>
      </c>
      <c r="F5274" s="127">
        <v>13751414</v>
      </c>
      <c r="G5274" s="127"/>
      <c r="H5274" s="335" t="s">
        <v>11251</v>
      </c>
      <c r="I5274" s="128">
        <v>472943.11</v>
      </c>
      <c r="J5274" s="128">
        <v>0</v>
      </c>
      <c r="K5274" s="129">
        <f t="shared" si="82"/>
        <v>472943.11</v>
      </c>
      <c r="L5274" s="130" t="s">
        <v>1420</v>
      </c>
    </row>
    <row r="5275" spans="1:12" ht="45">
      <c r="A5275" s="263">
        <v>25</v>
      </c>
      <c r="B5275" s="125" t="str">
        <f>+VLOOKUP(A5275,'[1]LISTA FILTRADO'!$A$2:$B$620,2,FALSE)</f>
        <v>Ministerio De La Presidencia</v>
      </c>
      <c r="C5275" s="126">
        <v>42894</v>
      </c>
      <c r="D5275" s="126" t="s">
        <v>11252</v>
      </c>
      <c r="E5275" s="127" t="s">
        <v>1469</v>
      </c>
      <c r="F5275" s="127">
        <v>13751410</v>
      </c>
      <c r="G5275" s="127"/>
      <c r="H5275" s="335" t="s">
        <v>11253</v>
      </c>
      <c r="I5275" s="128">
        <v>1619627.75</v>
      </c>
      <c r="J5275" s="128">
        <v>0</v>
      </c>
      <c r="K5275" s="129">
        <f t="shared" si="82"/>
        <v>1619627.75</v>
      </c>
      <c r="L5275" s="130" t="s">
        <v>1420</v>
      </c>
    </row>
    <row r="5276" spans="1:12" ht="45">
      <c r="A5276" s="263">
        <v>25</v>
      </c>
      <c r="B5276" s="125" t="str">
        <f>+VLOOKUP(A5276,'[1]LISTA FILTRADO'!$A$2:$B$620,2,FALSE)</f>
        <v>Ministerio De La Presidencia</v>
      </c>
      <c r="C5276" s="126">
        <v>42894</v>
      </c>
      <c r="D5276" s="126" t="s">
        <v>11254</v>
      </c>
      <c r="E5276" s="127" t="s">
        <v>1469</v>
      </c>
      <c r="F5276" s="127">
        <v>13751408</v>
      </c>
      <c r="G5276" s="127"/>
      <c r="H5276" s="335" t="s">
        <v>11255</v>
      </c>
      <c r="I5276" s="128">
        <v>2156800.5299999998</v>
      </c>
      <c r="J5276" s="128">
        <v>0</v>
      </c>
      <c r="K5276" s="129">
        <f t="shared" si="82"/>
        <v>2156800.5299999998</v>
      </c>
      <c r="L5276" s="130" t="s">
        <v>1420</v>
      </c>
    </row>
    <row r="5277" spans="1:12" ht="45">
      <c r="A5277" s="263">
        <v>25</v>
      </c>
      <c r="B5277" s="125" t="str">
        <f>+VLOOKUP(A5277,'[1]LISTA FILTRADO'!$A$2:$B$620,2,FALSE)</f>
        <v>Ministerio De La Presidencia</v>
      </c>
      <c r="C5277" s="126">
        <v>42894</v>
      </c>
      <c r="D5277" s="126" t="s">
        <v>11256</v>
      </c>
      <c r="E5277" s="127" t="s">
        <v>1469</v>
      </c>
      <c r="F5277" s="127">
        <v>13751348</v>
      </c>
      <c r="G5277" s="127"/>
      <c r="H5277" s="335" t="s">
        <v>11257</v>
      </c>
      <c r="I5277" s="128">
        <v>1760172.08</v>
      </c>
      <c r="J5277" s="128">
        <v>0</v>
      </c>
      <c r="K5277" s="129">
        <f t="shared" si="82"/>
        <v>1760172.08</v>
      </c>
      <c r="L5277" s="130" t="s">
        <v>1420</v>
      </c>
    </row>
    <row r="5278" spans="1:12" ht="45">
      <c r="A5278" s="263">
        <v>25</v>
      </c>
      <c r="B5278" s="125" t="str">
        <f>+VLOOKUP(A5278,'[1]LISTA FILTRADO'!$A$2:$B$620,2,FALSE)</f>
        <v>Ministerio De La Presidencia</v>
      </c>
      <c r="C5278" s="126">
        <v>42894</v>
      </c>
      <c r="D5278" s="126" t="s">
        <v>11258</v>
      </c>
      <c r="E5278" s="127" t="s">
        <v>1469</v>
      </c>
      <c r="F5278" s="127">
        <v>13751340</v>
      </c>
      <c r="G5278" s="127"/>
      <c r="H5278" s="335" t="s">
        <v>11259</v>
      </c>
      <c r="I5278" s="128">
        <v>1706809.59</v>
      </c>
      <c r="J5278" s="128">
        <v>0</v>
      </c>
      <c r="K5278" s="129">
        <f t="shared" si="82"/>
        <v>1706809.59</v>
      </c>
      <c r="L5278" s="130" t="s">
        <v>1420</v>
      </c>
    </row>
    <row r="5279" spans="1:12" ht="45">
      <c r="A5279" s="263">
        <v>25</v>
      </c>
      <c r="B5279" s="125" t="str">
        <f>+VLOOKUP(A5279,'[1]LISTA FILTRADO'!$A$2:$B$620,2,FALSE)</f>
        <v>Ministerio De La Presidencia</v>
      </c>
      <c r="C5279" s="126">
        <v>42894</v>
      </c>
      <c r="D5279" s="126" t="s">
        <v>11260</v>
      </c>
      <c r="E5279" s="127" t="s">
        <v>1469</v>
      </c>
      <c r="F5279" s="127">
        <v>13751336</v>
      </c>
      <c r="G5279" s="127"/>
      <c r="H5279" s="335" t="s">
        <v>11261</v>
      </c>
      <c r="I5279" s="128">
        <v>2288033.33</v>
      </c>
      <c r="J5279" s="128">
        <v>0</v>
      </c>
      <c r="K5279" s="129">
        <f t="shared" si="82"/>
        <v>2288033.33</v>
      </c>
      <c r="L5279" s="130" t="s">
        <v>1420</v>
      </c>
    </row>
    <row r="5280" spans="1:12" ht="45">
      <c r="A5280" s="263">
        <v>25</v>
      </c>
      <c r="B5280" s="125" t="str">
        <f>+VLOOKUP(A5280,'[1]LISTA FILTRADO'!$A$2:$B$620,2,FALSE)</f>
        <v>Ministerio De La Presidencia</v>
      </c>
      <c r="C5280" s="126">
        <v>42916</v>
      </c>
      <c r="D5280" s="126" t="s">
        <v>11262</v>
      </c>
      <c r="E5280" s="127" t="s">
        <v>1469</v>
      </c>
      <c r="F5280" s="127">
        <v>13971199</v>
      </c>
      <c r="G5280" s="127"/>
      <c r="H5280" s="335" t="s">
        <v>11263</v>
      </c>
      <c r="I5280" s="128">
        <v>1582818.23</v>
      </c>
      <c r="J5280" s="128">
        <v>0</v>
      </c>
      <c r="K5280" s="129">
        <f t="shared" si="82"/>
        <v>1582818.23</v>
      </c>
      <c r="L5280" s="130" t="s">
        <v>1420</v>
      </c>
    </row>
    <row r="5281" spans="1:12" ht="45">
      <c r="A5281" s="263">
        <v>25</v>
      </c>
      <c r="B5281" s="125" t="str">
        <f>+VLOOKUP(A5281,'[1]LISTA FILTRADO'!$A$2:$B$620,2,FALSE)</f>
        <v>Ministerio De La Presidencia</v>
      </c>
      <c r="C5281" s="126">
        <v>42914</v>
      </c>
      <c r="D5281" s="126" t="s">
        <v>11264</v>
      </c>
      <c r="E5281" s="127" t="s">
        <v>1469</v>
      </c>
      <c r="F5281" s="127">
        <v>13921524</v>
      </c>
      <c r="G5281" s="127"/>
      <c r="H5281" s="335" t="s">
        <v>11265</v>
      </c>
      <c r="I5281" s="128">
        <v>239546.6</v>
      </c>
      <c r="J5281" s="128">
        <v>0</v>
      </c>
      <c r="K5281" s="129">
        <f t="shared" si="82"/>
        <v>239546.6</v>
      </c>
      <c r="L5281" s="130" t="s">
        <v>1420</v>
      </c>
    </row>
    <row r="5282" spans="1:12" ht="45">
      <c r="A5282" s="263">
        <v>25</v>
      </c>
      <c r="B5282" s="125" t="str">
        <f>+VLOOKUP(A5282,'[1]LISTA FILTRADO'!$A$2:$B$620,2,FALSE)</f>
        <v>Ministerio De La Presidencia</v>
      </c>
      <c r="C5282" s="126">
        <v>42914</v>
      </c>
      <c r="D5282" s="126" t="s">
        <v>11266</v>
      </c>
      <c r="E5282" s="127" t="s">
        <v>1469</v>
      </c>
      <c r="F5282" s="127">
        <v>13921534</v>
      </c>
      <c r="G5282" s="127"/>
      <c r="H5282" s="335" t="s">
        <v>11267</v>
      </c>
      <c r="I5282" s="128">
        <v>309621.84000000003</v>
      </c>
      <c r="J5282" s="128">
        <v>0</v>
      </c>
      <c r="K5282" s="129">
        <f t="shared" si="82"/>
        <v>309621.84000000003</v>
      </c>
      <c r="L5282" s="130" t="s">
        <v>1420</v>
      </c>
    </row>
    <row r="5283" spans="1:12" ht="45">
      <c r="A5283" s="263">
        <v>25</v>
      </c>
      <c r="B5283" s="125" t="str">
        <f>+VLOOKUP(A5283,'[1]LISTA FILTRADO'!$A$2:$B$620,2,FALSE)</f>
        <v>Ministerio De La Presidencia</v>
      </c>
      <c r="C5283" s="126">
        <v>42914</v>
      </c>
      <c r="D5283" s="126" t="s">
        <v>11268</v>
      </c>
      <c r="E5283" s="127" t="s">
        <v>1469</v>
      </c>
      <c r="F5283" s="127">
        <v>13921259</v>
      </c>
      <c r="G5283" s="127"/>
      <c r="H5283" s="335" t="s">
        <v>11269</v>
      </c>
      <c r="I5283" s="128">
        <v>322502.07</v>
      </c>
      <c r="J5283" s="128">
        <v>0</v>
      </c>
      <c r="K5283" s="129">
        <f t="shared" si="82"/>
        <v>322502.07</v>
      </c>
      <c r="L5283" s="130" t="s">
        <v>1420</v>
      </c>
    </row>
    <row r="5284" spans="1:12" ht="45">
      <c r="A5284" s="263">
        <v>25</v>
      </c>
      <c r="B5284" s="125" t="str">
        <f>+VLOOKUP(A5284,'[1]LISTA FILTRADO'!$A$2:$B$620,2,FALSE)</f>
        <v>Ministerio De La Presidencia</v>
      </c>
      <c r="C5284" s="126">
        <v>42914</v>
      </c>
      <c r="D5284" s="126" t="s">
        <v>11270</v>
      </c>
      <c r="E5284" s="127" t="s">
        <v>1469</v>
      </c>
      <c r="F5284" s="127">
        <v>13921536</v>
      </c>
      <c r="G5284" s="127"/>
      <c r="H5284" s="335" t="s">
        <v>11271</v>
      </c>
      <c r="I5284" s="128">
        <v>152715.69</v>
      </c>
      <c r="J5284" s="128">
        <v>0</v>
      </c>
      <c r="K5284" s="129">
        <f t="shared" si="82"/>
        <v>152715.69</v>
      </c>
      <c r="L5284" s="130" t="s">
        <v>1420</v>
      </c>
    </row>
    <row r="5285" spans="1:12" ht="45">
      <c r="A5285" s="263">
        <v>25</v>
      </c>
      <c r="B5285" s="125" t="str">
        <f>+VLOOKUP(A5285,'[1]LISTA FILTRADO'!$A$2:$B$620,2,FALSE)</f>
        <v>Ministerio De La Presidencia</v>
      </c>
      <c r="C5285" s="126">
        <v>42914</v>
      </c>
      <c r="D5285" s="126" t="s">
        <v>11272</v>
      </c>
      <c r="E5285" s="127" t="s">
        <v>1469</v>
      </c>
      <c r="F5285" s="127">
        <v>13921541</v>
      </c>
      <c r="G5285" s="127"/>
      <c r="H5285" s="335" t="s">
        <v>11273</v>
      </c>
      <c r="I5285" s="128">
        <v>518768.86</v>
      </c>
      <c r="J5285" s="128">
        <v>0</v>
      </c>
      <c r="K5285" s="129">
        <f t="shared" si="82"/>
        <v>518768.86</v>
      </c>
      <c r="L5285" s="130" t="s">
        <v>1420</v>
      </c>
    </row>
    <row r="5286" spans="1:12" ht="45">
      <c r="A5286" s="263">
        <v>25</v>
      </c>
      <c r="B5286" s="125" t="str">
        <f>+VLOOKUP(A5286,'[1]LISTA FILTRADO'!$A$2:$B$620,2,FALSE)</f>
        <v>Ministerio De La Presidencia</v>
      </c>
      <c r="C5286" s="126">
        <v>42914</v>
      </c>
      <c r="D5286" s="126" t="s">
        <v>11274</v>
      </c>
      <c r="E5286" s="127" t="s">
        <v>1469</v>
      </c>
      <c r="F5286" s="127">
        <v>13921556</v>
      </c>
      <c r="G5286" s="127"/>
      <c r="H5286" s="335" t="s">
        <v>11275</v>
      </c>
      <c r="I5286" s="128">
        <v>113543.81</v>
      </c>
      <c r="J5286" s="128">
        <v>0</v>
      </c>
      <c r="K5286" s="129">
        <f t="shared" si="82"/>
        <v>113543.81</v>
      </c>
      <c r="L5286" s="130" t="s">
        <v>1420</v>
      </c>
    </row>
    <row r="5287" spans="1:12" ht="45">
      <c r="A5287" s="263">
        <v>25</v>
      </c>
      <c r="B5287" s="125" t="str">
        <f>+VLOOKUP(A5287,'[1]LISTA FILTRADO'!$A$2:$B$620,2,FALSE)</f>
        <v>Ministerio De La Presidencia</v>
      </c>
      <c r="C5287" s="126">
        <v>42914</v>
      </c>
      <c r="D5287" s="126" t="s">
        <v>11276</v>
      </c>
      <c r="E5287" s="127" t="s">
        <v>1469</v>
      </c>
      <c r="F5287" s="127">
        <v>13921629</v>
      </c>
      <c r="G5287" s="127"/>
      <c r="H5287" s="335" t="s">
        <v>11277</v>
      </c>
      <c r="I5287" s="128">
        <v>503656.2</v>
      </c>
      <c r="J5287" s="128">
        <v>0</v>
      </c>
      <c r="K5287" s="129">
        <f t="shared" si="82"/>
        <v>503656.2</v>
      </c>
      <c r="L5287" s="130" t="s">
        <v>1420</v>
      </c>
    </row>
    <row r="5288" spans="1:12" ht="45">
      <c r="A5288" s="263">
        <v>25</v>
      </c>
      <c r="B5288" s="125" t="str">
        <f>+VLOOKUP(A5288,'[1]LISTA FILTRADO'!$A$2:$B$620,2,FALSE)</f>
        <v>Ministerio De La Presidencia</v>
      </c>
      <c r="C5288" s="126">
        <v>42914</v>
      </c>
      <c r="D5288" s="126" t="s">
        <v>11278</v>
      </c>
      <c r="E5288" s="127" t="s">
        <v>1469</v>
      </c>
      <c r="F5288" s="127">
        <v>13921611</v>
      </c>
      <c r="G5288" s="127"/>
      <c r="H5288" s="335" t="s">
        <v>11279</v>
      </c>
      <c r="I5288" s="128">
        <v>783359.17</v>
      </c>
      <c r="J5288" s="128">
        <v>0</v>
      </c>
      <c r="K5288" s="129">
        <f t="shared" si="82"/>
        <v>783359.17</v>
      </c>
      <c r="L5288" s="130" t="s">
        <v>1420</v>
      </c>
    </row>
    <row r="5289" spans="1:12" ht="45">
      <c r="A5289" s="263">
        <v>25</v>
      </c>
      <c r="B5289" s="125" t="str">
        <f>+VLOOKUP(A5289,'[1]LISTA FILTRADO'!$A$2:$B$620,2,FALSE)</f>
        <v>Ministerio De La Presidencia</v>
      </c>
      <c r="C5289" s="126">
        <v>42914</v>
      </c>
      <c r="D5289" s="126" t="s">
        <v>11280</v>
      </c>
      <c r="E5289" s="127" t="s">
        <v>1469</v>
      </c>
      <c r="F5289" s="127">
        <v>13921260</v>
      </c>
      <c r="G5289" s="127"/>
      <c r="H5289" s="335" t="s">
        <v>11281</v>
      </c>
      <c r="I5289" s="128">
        <v>25966.62</v>
      </c>
      <c r="J5289" s="128">
        <v>0</v>
      </c>
      <c r="K5289" s="129">
        <f t="shared" si="82"/>
        <v>25966.62</v>
      </c>
      <c r="L5289" s="130" t="s">
        <v>1420</v>
      </c>
    </row>
    <row r="5290" spans="1:12" ht="45">
      <c r="A5290" s="263">
        <v>25</v>
      </c>
      <c r="B5290" s="125" t="str">
        <f>+VLOOKUP(A5290,'[1]LISTA FILTRADO'!$A$2:$B$620,2,FALSE)</f>
        <v>Ministerio De La Presidencia</v>
      </c>
      <c r="C5290" s="126">
        <v>42914</v>
      </c>
      <c r="D5290" s="126" t="s">
        <v>11282</v>
      </c>
      <c r="E5290" s="127" t="s">
        <v>1469</v>
      </c>
      <c r="F5290" s="127">
        <v>13921247</v>
      </c>
      <c r="G5290" s="127"/>
      <c r="H5290" s="335" t="s">
        <v>11283</v>
      </c>
      <c r="I5290" s="128">
        <v>25966.62</v>
      </c>
      <c r="J5290" s="128">
        <v>0</v>
      </c>
      <c r="K5290" s="129">
        <f t="shared" si="82"/>
        <v>25966.62</v>
      </c>
      <c r="L5290" s="130" t="s">
        <v>1420</v>
      </c>
    </row>
    <row r="5291" spans="1:12" ht="45">
      <c r="A5291" s="263">
        <v>25</v>
      </c>
      <c r="B5291" s="125" t="str">
        <f>+VLOOKUP(A5291,'[1]LISTA FILTRADO'!$A$2:$B$620,2,FALSE)</f>
        <v>Ministerio De La Presidencia</v>
      </c>
      <c r="C5291" s="126">
        <v>42892</v>
      </c>
      <c r="D5291" s="126" t="s">
        <v>11284</v>
      </c>
      <c r="E5291" s="127" t="s">
        <v>1469</v>
      </c>
      <c r="F5291" s="127">
        <v>13722879</v>
      </c>
      <c r="G5291" s="127"/>
      <c r="H5291" s="335" t="s">
        <v>11285</v>
      </c>
      <c r="I5291" s="128">
        <v>758229.84</v>
      </c>
      <c r="J5291" s="128">
        <v>0</v>
      </c>
      <c r="K5291" s="129">
        <f t="shared" si="82"/>
        <v>758229.84</v>
      </c>
      <c r="L5291" s="130" t="s">
        <v>1420</v>
      </c>
    </row>
    <row r="5292" spans="1:12" ht="45">
      <c r="A5292" s="263">
        <v>25</v>
      </c>
      <c r="B5292" s="125" t="str">
        <f>+VLOOKUP(A5292,'[1]LISTA FILTRADO'!$A$2:$B$620,2,FALSE)</f>
        <v>Ministerio De La Presidencia</v>
      </c>
      <c r="C5292" s="126">
        <v>42892</v>
      </c>
      <c r="D5292" s="126" t="s">
        <v>11286</v>
      </c>
      <c r="E5292" s="127" t="s">
        <v>1469</v>
      </c>
      <c r="F5292" s="127">
        <v>13722876</v>
      </c>
      <c r="G5292" s="127"/>
      <c r="H5292" s="335" t="s">
        <v>11287</v>
      </c>
      <c r="I5292" s="128">
        <v>769688.57</v>
      </c>
      <c r="J5292" s="128">
        <v>0</v>
      </c>
      <c r="K5292" s="129">
        <f t="shared" si="82"/>
        <v>769688.57</v>
      </c>
      <c r="L5292" s="130" t="s">
        <v>1420</v>
      </c>
    </row>
    <row r="5293" spans="1:12" ht="45">
      <c r="A5293" s="263">
        <v>25</v>
      </c>
      <c r="B5293" s="125" t="str">
        <f>+VLOOKUP(A5293,'[1]LISTA FILTRADO'!$A$2:$B$620,2,FALSE)</f>
        <v>Ministerio De La Presidencia</v>
      </c>
      <c r="C5293" s="126">
        <v>42908</v>
      </c>
      <c r="D5293" s="126" t="s">
        <v>11288</v>
      </c>
      <c r="E5293" s="127" t="s">
        <v>1469</v>
      </c>
      <c r="F5293" s="127">
        <v>13845629</v>
      </c>
      <c r="G5293" s="127"/>
      <c r="H5293" s="335" t="s">
        <v>11289</v>
      </c>
      <c r="I5293" s="128">
        <v>799997.88</v>
      </c>
      <c r="J5293" s="128">
        <v>0</v>
      </c>
      <c r="K5293" s="129">
        <f t="shared" si="82"/>
        <v>799997.88</v>
      </c>
      <c r="L5293" s="130" t="s">
        <v>1420</v>
      </c>
    </row>
    <row r="5294" spans="1:12" ht="33.75">
      <c r="A5294" s="263">
        <v>25</v>
      </c>
      <c r="B5294" s="125" t="str">
        <f>+VLOOKUP(A5294,'[1]LISTA FILTRADO'!$A$2:$B$620,2,FALSE)</f>
        <v>Ministerio De La Presidencia</v>
      </c>
      <c r="C5294" s="126">
        <v>42908</v>
      </c>
      <c r="D5294" s="126" t="s">
        <v>11290</v>
      </c>
      <c r="E5294" s="127" t="s">
        <v>1469</v>
      </c>
      <c r="F5294" s="127">
        <v>13873599</v>
      </c>
      <c r="G5294" s="127"/>
      <c r="H5294" s="335" t="s">
        <v>11291</v>
      </c>
      <c r="I5294" s="128">
        <v>64021.65</v>
      </c>
      <c r="J5294" s="128">
        <v>0</v>
      </c>
      <c r="K5294" s="129">
        <f t="shared" si="82"/>
        <v>64021.65</v>
      </c>
      <c r="L5294" s="130" t="s">
        <v>1420</v>
      </c>
    </row>
    <row r="5295" spans="1:12" ht="45">
      <c r="A5295" s="263">
        <v>25</v>
      </c>
      <c r="B5295" s="125" t="str">
        <f>+VLOOKUP(A5295,'[1]LISTA FILTRADO'!$A$2:$B$620,2,FALSE)</f>
        <v>Ministerio De La Presidencia</v>
      </c>
      <c r="C5295" s="126">
        <v>42892</v>
      </c>
      <c r="D5295" s="126" t="s">
        <v>11292</v>
      </c>
      <c r="E5295" s="127" t="s">
        <v>1469</v>
      </c>
      <c r="F5295" s="127">
        <v>13737121</v>
      </c>
      <c r="G5295" s="127"/>
      <c r="H5295" s="335" t="s">
        <v>11293</v>
      </c>
      <c r="I5295" s="128">
        <v>716088.02</v>
      </c>
      <c r="J5295" s="128">
        <v>0</v>
      </c>
      <c r="K5295" s="129">
        <f t="shared" si="82"/>
        <v>716088.02</v>
      </c>
      <c r="L5295" s="130" t="s">
        <v>1420</v>
      </c>
    </row>
    <row r="5296" spans="1:12" ht="45">
      <c r="A5296" s="263">
        <v>25</v>
      </c>
      <c r="B5296" s="125" t="str">
        <f>+VLOOKUP(A5296,'[1]LISTA FILTRADO'!$A$2:$B$620,2,FALSE)</f>
        <v>Ministerio De La Presidencia</v>
      </c>
      <c r="C5296" s="126">
        <v>42906</v>
      </c>
      <c r="D5296" s="126" t="s">
        <v>11294</v>
      </c>
      <c r="E5296" s="127" t="s">
        <v>1469</v>
      </c>
      <c r="F5296" s="127">
        <v>13857639</v>
      </c>
      <c r="G5296" s="127"/>
      <c r="H5296" s="335" t="s">
        <v>11295</v>
      </c>
      <c r="I5296" s="128">
        <v>99997.56</v>
      </c>
      <c r="J5296" s="128">
        <v>0</v>
      </c>
      <c r="K5296" s="129">
        <f t="shared" si="82"/>
        <v>99997.56</v>
      </c>
      <c r="L5296" s="130" t="s">
        <v>1420</v>
      </c>
    </row>
    <row r="5297" spans="1:12" ht="45">
      <c r="A5297" s="263">
        <v>25</v>
      </c>
      <c r="B5297" s="125" t="str">
        <f>+VLOOKUP(A5297,'[1]LISTA FILTRADO'!$A$2:$B$620,2,FALSE)</f>
        <v>Ministerio De La Presidencia</v>
      </c>
      <c r="C5297" s="126">
        <v>42915</v>
      </c>
      <c r="D5297" s="126" t="s">
        <v>11296</v>
      </c>
      <c r="E5297" s="127" t="s">
        <v>1469</v>
      </c>
      <c r="F5297" s="127">
        <v>13954841</v>
      </c>
      <c r="G5297" s="127"/>
      <c r="H5297" s="335" t="s">
        <v>11297</v>
      </c>
      <c r="I5297" s="128">
        <v>27729.48</v>
      </c>
      <c r="J5297" s="128">
        <v>0</v>
      </c>
      <c r="K5297" s="129">
        <f t="shared" si="82"/>
        <v>27729.48</v>
      </c>
      <c r="L5297" s="130" t="s">
        <v>1420</v>
      </c>
    </row>
    <row r="5298" spans="1:12" ht="45">
      <c r="A5298" s="263">
        <v>25</v>
      </c>
      <c r="B5298" s="125" t="str">
        <f>+VLOOKUP(A5298,'[1]LISTA FILTRADO'!$A$2:$B$620,2,FALSE)</f>
        <v>Ministerio De La Presidencia</v>
      </c>
      <c r="C5298" s="126">
        <v>42893</v>
      </c>
      <c r="D5298" s="126" t="s">
        <v>11298</v>
      </c>
      <c r="E5298" s="127" t="s">
        <v>1469</v>
      </c>
      <c r="F5298" s="127">
        <v>13739273</v>
      </c>
      <c r="G5298" s="127"/>
      <c r="H5298" s="335" t="s">
        <v>11299</v>
      </c>
      <c r="I5298" s="128">
        <v>622411.06000000006</v>
      </c>
      <c r="J5298" s="128">
        <v>0</v>
      </c>
      <c r="K5298" s="129">
        <f t="shared" si="82"/>
        <v>622411.06000000006</v>
      </c>
      <c r="L5298" s="130" t="s">
        <v>1420</v>
      </c>
    </row>
    <row r="5299" spans="1:12" ht="33.75">
      <c r="A5299" s="334" t="s">
        <v>626</v>
      </c>
      <c r="B5299" s="125" t="str">
        <f>+VLOOKUP(A5299,'[1]LISTA FILTRADO'!$A$2:$B$620,2,FALSE)</f>
        <v>Dirección General De Programación Y Operaciones Del Tesoro</v>
      </c>
      <c r="C5299" s="126">
        <v>42900</v>
      </c>
      <c r="D5299" s="126" t="s">
        <v>11300</v>
      </c>
      <c r="E5299" s="127" t="s">
        <v>1469</v>
      </c>
      <c r="F5299" s="127">
        <v>13825682</v>
      </c>
      <c r="G5299" s="127"/>
      <c r="H5299" s="335" t="s">
        <v>11301</v>
      </c>
      <c r="I5299" s="128">
        <v>20185.060000000001</v>
      </c>
      <c r="J5299" s="128">
        <v>0</v>
      </c>
      <c r="K5299" s="129">
        <f t="shared" si="82"/>
        <v>20185.060000000001</v>
      </c>
      <c r="L5299" s="130" t="s">
        <v>1420</v>
      </c>
    </row>
    <row r="5300" spans="1:12" ht="45">
      <c r="A5300" s="334" t="s">
        <v>626</v>
      </c>
      <c r="B5300" s="125" t="str">
        <f>+VLOOKUP(A5300,'[1]LISTA FILTRADO'!$A$2:$B$620,2,FALSE)</f>
        <v>Dirección General De Programación Y Operaciones Del Tesoro</v>
      </c>
      <c r="C5300" s="126">
        <v>42906</v>
      </c>
      <c r="D5300" s="126" t="s">
        <v>11302</v>
      </c>
      <c r="E5300" s="127" t="s">
        <v>1469</v>
      </c>
      <c r="F5300" s="127">
        <v>13798851</v>
      </c>
      <c r="G5300" s="127"/>
      <c r="H5300" s="335" t="s">
        <v>11303</v>
      </c>
      <c r="I5300" s="128">
        <v>14400455.83</v>
      </c>
      <c r="J5300" s="128">
        <v>0</v>
      </c>
      <c r="K5300" s="129">
        <f t="shared" si="82"/>
        <v>14400455.83</v>
      </c>
      <c r="L5300" s="130" t="s">
        <v>1420</v>
      </c>
    </row>
    <row r="5301" spans="1:12" ht="33.75">
      <c r="A5301" s="334" t="s">
        <v>626</v>
      </c>
      <c r="B5301" s="125" t="str">
        <f>+VLOOKUP(A5301,'[1]LISTA FILTRADO'!$A$2:$B$620,2,FALSE)</f>
        <v>Dirección General De Programación Y Operaciones Del Tesoro</v>
      </c>
      <c r="C5301" s="126">
        <v>42894</v>
      </c>
      <c r="D5301" s="126" t="s">
        <v>11304</v>
      </c>
      <c r="E5301" s="127" t="s">
        <v>1469</v>
      </c>
      <c r="F5301" s="127">
        <v>13739274</v>
      </c>
      <c r="G5301" s="127"/>
      <c r="H5301" s="335" t="s">
        <v>11305</v>
      </c>
      <c r="I5301" s="128">
        <v>238110.56</v>
      </c>
      <c r="J5301" s="128">
        <v>0</v>
      </c>
      <c r="K5301" s="129">
        <f t="shared" si="82"/>
        <v>238110.56</v>
      </c>
      <c r="L5301" s="130" t="s">
        <v>1420</v>
      </c>
    </row>
    <row r="5302" spans="1:12" ht="33.75">
      <c r="A5302" s="334" t="s">
        <v>626</v>
      </c>
      <c r="B5302" s="125" t="str">
        <f>+VLOOKUP(A5302,'[1]LISTA FILTRADO'!$A$2:$B$620,2,FALSE)</f>
        <v>Dirección General De Programación Y Operaciones Del Tesoro</v>
      </c>
      <c r="C5302" s="126">
        <v>42887</v>
      </c>
      <c r="D5302" s="126" t="s">
        <v>11306</v>
      </c>
      <c r="E5302" s="127" t="s">
        <v>1469</v>
      </c>
      <c r="F5302" s="127">
        <v>13691770</v>
      </c>
      <c r="G5302" s="127"/>
      <c r="H5302" s="335" t="s">
        <v>11307</v>
      </c>
      <c r="I5302" s="128">
        <v>1550598.77</v>
      </c>
      <c r="J5302" s="128">
        <v>0</v>
      </c>
      <c r="K5302" s="129">
        <f t="shared" si="82"/>
        <v>1550598.77</v>
      </c>
      <c r="L5302" s="130" t="s">
        <v>1420</v>
      </c>
    </row>
    <row r="5303" spans="1:12" ht="33.75">
      <c r="A5303" s="334" t="s">
        <v>626</v>
      </c>
      <c r="B5303" s="125" t="str">
        <f>+VLOOKUP(A5303,'[1]LISTA FILTRADO'!$A$2:$B$620,2,FALSE)</f>
        <v>Dirección General De Programación Y Operaciones Del Tesoro</v>
      </c>
      <c r="C5303" s="126">
        <v>42887</v>
      </c>
      <c r="D5303" s="126" t="s">
        <v>11308</v>
      </c>
      <c r="E5303" s="127" t="s">
        <v>1469</v>
      </c>
      <c r="F5303" s="127">
        <v>13691738</v>
      </c>
      <c r="G5303" s="127"/>
      <c r="H5303" s="335" t="s">
        <v>11309</v>
      </c>
      <c r="I5303" s="128">
        <v>1009183.7</v>
      </c>
      <c r="J5303" s="128">
        <v>0</v>
      </c>
      <c r="K5303" s="129">
        <f t="shared" si="82"/>
        <v>1009183.7</v>
      </c>
      <c r="L5303" s="130" t="s">
        <v>1420</v>
      </c>
    </row>
    <row r="5304" spans="1:12" ht="22.5">
      <c r="A5304" s="336" t="s">
        <v>1307</v>
      </c>
      <c r="B5304" s="125" t="str">
        <f>+VLOOKUP(A5304,'[1]LISTA FILTRADO'!$A$2:$B$620,2,FALSE)</f>
        <v>GRACOS</v>
      </c>
      <c r="C5304" s="126">
        <v>42915</v>
      </c>
      <c r="D5304" s="126" t="s">
        <v>11310</v>
      </c>
      <c r="E5304" s="127" t="s">
        <v>13</v>
      </c>
      <c r="F5304" s="127">
        <v>370951</v>
      </c>
      <c r="G5304" s="127"/>
      <c r="H5304" s="335" t="s">
        <v>1308</v>
      </c>
      <c r="I5304" s="128">
        <v>12877991.869999999</v>
      </c>
      <c r="J5304" s="128">
        <v>0</v>
      </c>
      <c r="K5304" s="129">
        <f t="shared" si="82"/>
        <v>12877991.869999999</v>
      </c>
      <c r="L5304" s="130" t="s">
        <v>1420</v>
      </c>
    </row>
    <row r="5305" spans="1:12" ht="22.5">
      <c r="A5305" s="336" t="s">
        <v>1307</v>
      </c>
      <c r="B5305" s="125" t="str">
        <f>+VLOOKUP(A5305,'[1]LISTA FILTRADO'!$A$2:$B$620,2,FALSE)</f>
        <v>GRACOS</v>
      </c>
      <c r="C5305" s="126">
        <v>42915</v>
      </c>
      <c r="D5305" s="126" t="s">
        <v>11311</v>
      </c>
      <c r="E5305" s="127" t="s">
        <v>13</v>
      </c>
      <c r="F5305" s="127">
        <v>370953</v>
      </c>
      <c r="G5305" s="127"/>
      <c r="H5305" s="335" t="s">
        <v>1308</v>
      </c>
      <c r="I5305" s="128">
        <v>40.47</v>
      </c>
      <c r="J5305" s="128">
        <v>0</v>
      </c>
      <c r="K5305" s="129">
        <f t="shared" si="82"/>
        <v>40.47</v>
      </c>
      <c r="L5305" s="130" t="s">
        <v>1420</v>
      </c>
    </row>
    <row r="5306" spans="1:12" ht="22.5">
      <c r="A5306" s="336" t="s">
        <v>1307</v>
      </c>
      <c r="B5306" s="125" t="str">
        <f>+VLOOKUP(A5306,'[1]LISTA FILTRADO'!$A$2:$B$620,2,FALSE)</f>
        <v>GRACOS</v>
      </c>
      <c r="C5306" s="126">
        <v>42915</v>
      </c>
      <c r="D5306" s="126" t="s">
        <v>11312</v>
      </c>
      <c r="E5306" s="127" t="s">
        <v>13</v>
      </c>
      <c r="F5306" s="127">
        <v>370955</v>
      </c>
      <c r="G5306" s="127"/>
      <c r="H5306" s="335" t="s">
        <v>1308</v>
      </c>
      <c r="I5306" s="128">
        <v>40.47</v>
      </c>
      <c r="J5306" s="128">
        <v>0</v>
      </c>
      <c r="K5306" s="129">
        <f t="shared" si="82"/>
        <v>40.47</v>
      </c>
      <c r="L5306" s="130" t="s">
        <v>1420</v>
      </c>
    </row>
    <row r="5307" spans="1:12" ht="22.5">
      <c r="A5307" s="336" t="s">
        <v>1307</v>
      </c>
      <c r="B5307" s="125" t="str">
        <f>+VLOOKUP(A5307,'[1]LISTA FILTRADO'!$A$2:$B$620,2,FALSE)</f>
        <v>GRACOS</v>
      </c>
      <c r="C5307" s="126">
        <v>42915</v>
      </c>
      <c r="D5307" s="126" t="s">
        <v>11313</v>
      </c>
      <c r="E5307" s="127" t="s">
        <v>13</v>
      </c>
      <c r="F5307" s="127">
        <v>370957</v>
      </c>
      <c r="G5307" s="127"/>
      <c r="H5307" s="335" t="s">
        <v>1308</v>
      </c>
      <c r="I5307" s="128">
        <v>724.9</v>
      </c>
      <c r="J5307" s="128">
        <v>0</v>
      </c>
      <c r="K5307" s="129">
        <f t="shared" si="82"/>
        <v>724.9</v>
      </c>
      <c r="L5307" s="130" t="s">
        <v>1420</v>
      </c>
    </row>
    <row r="5308" spans="1:12" ht="22.5">
      <c r="A5308" s="336" t="s">
        <v>1307</v>
      </c>
      <c r="B5308" s="125" t="str">
        <f>+VLOOKUP(A5308,'[1]LISTA FILTRADO'!$A$2:$B$620,2,FALSE)</f>
        <v>GRACOS</v>
      </c>
      <c r="C5308" s="126">
        <v>42915</v>
      </c>
      <c r="D5308" s="126" t="s">
        <v>11314</v>
      </c>
      <c r="E5308" s="127" t="s">
        <v>13</v>
      </c>
      <c r="F5308" s="127">
        <v>370959</v>
      </c>
      <c r="G5308" s="127"/>
      <c r="H5308" s="335" t="s">
        <v>1308</v>
      </c>
      <c r="I5308" s="128">
        <v>0.14000000000000001</v>
      </c>
      <c r="J5308" s="128">
        <v>0</v>
      </c>
      <c r="K5308" s="129">
        <f t="shared" si="82"/>
        <v>0.14000000000000001</v>
      </c>
      <c r="L5308" s="130" t="s">
        <v>1420</v>
      </c>
    </row>
    <row r="5309" spans="1:12" ht="22.5">
      <c r="A5309" s="336" t="s">
        <v>1307</v>
      </c>
      <c r="B5309" s="125" t="str">
        <f>+VLOOKUP(A5309,'[1]LISTA FILTRADO'!$A$2:$B$620,2,FALSE)</f>
        <v>GRACOS</v>
      </c>
      <c r="C5309" s="126">
        <v>42915</v>
      </c>
      <c r="D5309" s="126" t="s">
        <v>11315</v>
      </c>
      <c r="E5309" s="127" t="s">
        <v>13</v>
      </c>
      <c r="F5309" s="127">
        <v>370961</v>
      </c>
      <c r="G5309" s="127"/>
      <c r="H5309" s="335" t="s">
        <v>1308</v>
      </c>
      <c r="I5309" s="128">
        <v>0.14000000000000001</v>
      </c>
      <c r="J5309" s="128">
        <v>0</v>
      </c>
      <c r="K5309" s="129">
        <f t="shared" si="82"/>
        <v>0.14000000000000001</v>
      </c>
      <c r="L5309" s="130" t="s">
        <v>1420</v>
      </c>
    </row>
    <row r="5310" spans="1:12" ht="22.5">
      <c r="A5310" s="336" t="s">
        <v>1307</v>
      </c>
      <c r="B5310" s="125" t="str">
        <f>+VLOOKUP(A5310,'[1]LISTA FILTRADO'!$A$2:$B$620,2,FALSE)</f>
        <v>GRACOS</v>
      </c>
      <c r="C5310" s="126">
        <v>42915</v>
      </c>
      <c r="D5310" s="126" t="s">
        <v>11316</v>
      </c>
      <c r="E5310" s="127" t="s">
        <v>13</v>
      </c>
      <c r="F5310" s="127">
        <v>370963</v>
      </c>
      <c r="G5310" s="127"/>
      <c r="H5310" s="335" t="s">
        <v>1308</v>
      </c>
      <c r="I5310" s="128">
        <v>7.0000000000000007E-2</v>
      </c>
      <c r="J5310" s="128">
        <v>0</v>
      </c>
      <c r="K5310" s="129">
        <f t="shared" si="82"/>
        <v>7.0000000000000007E-2</v>
      </c>
      <c r="L5310" s="130" t="s">
        <v>1420</v>
      </c>
    </row>
    <row r="5311" spans="1:12" ht="22.5">
      <c r="A5311" s="336" t="s">
        <v>1307</v>
      </c>
      <c r="B5311" s="125" t="str">
        <f>+VLOOKUP(A5311,'[1]LISTA FILTRADO'!$A$2:$B$620,2,FALSE)</f>
        <v>GRACOS</v>
      </c>
      <c r="C5311" s="126">
        <v>42915</v>
      </c>
      <c r="D5311" s="126" t="s">
        <v>11317</v>
      </c>
      <c r="E5311" s="127" t="s">
        <v>13</v>
      </c>
      <c r="F5311" s="127">
        <v>370965</v>
      </c>
      <c r="G5311" s="127"/>
      <c r="H5311" s="335" t="s">
        <v>1308</v>
      </c>
      <c r="I5311" s="128">
        <v>7.0000000000000007E-2</v>
      </c>
      <c r="J5311" s="128">
        <v>0</v>
      </c>
      <c r="K5311" s="129">
        <f t="shared" si="82"/>
        <v>7.0000000000000007E-2</v>
      </c>
      <c r="L5311" s="130" t="s">
        <v>1420</v>
      </c>
    </row>
    <row r="5312" spans="1:12" ht="22.5">
      <c r="A5312" s="336" t="s">
        <v>1307</v>
      </c>
      <c r="B5312" s="125" t="str">
        <f>+VLOOKUP(A5312,'[1]LISTA FILTRADO'!$A$2:$B$620,2,FALSE)</f>
        <v>GRACOS</v>
      </c>
      <c r="C5312" s="126">
        <v>42915</v>
      </c>
      <c r="D5312" s="126" t="s">
        <v>11318</v>
      </c>
      <c r="E5312" s="127" t="s">
        <v>13</v>
      </c>
      <c r="F5312" s="127">
        <v>370967</v>
      </c>
      <c r="G5312" s="127"/>
      <c r="H5312" s="335" t="s">
        <v>1308</v>
      </c>
      <c r="I5312" s="128">
        <v>0.14000000000000001</v>
      </c>
      <c r="J5312" s="128">
        <v>0</v>
      </c>
      <c r="K5312" s="129">
        <f t="shared" si="82"/>
        <v>0.14000000000000001</v>
      </c>
      <c r="L5312" s="130" t="s">
        <v>1420</v>
      </c>
    </row>
    <row r="5313" spans="1:12" ht="22.5">
      <c r="A5313" s="336" t="s">
        <v>1307</v>
      </c>
      <c r="B5313" s="125" t="str">
        <f>+VLOOKUP(A5313,'[1]LISTA FILTRADO'!$A$2:$B$620,2,FALSE)</f>
        <v>GRACOS</v>
      </c>
      <c r="C5313" s="126">
        <v>42915</v>
      </c>
      <c r="D5313" s="126" t="s">
        <v>11319</v>
      </c>
      <c r="E5313" s="127" t="s">
        <v>13</v>
      </c>
      <c r="F5313" s="127">
        <v>370969</v>
      </c>
      <c r="G5313" s="127"/>
      <c r="H5313" s="335" t="s">
        <v>1308</v>
      </c>
      <c r="I5313" s="128">
        <v>7.0000000000000007E-2</v>
      </c>
      <c r="J5313" s="128">
        <v>0</v>
      </c>
      <c r="K5313" s="129">
        <f t="shared" si="82"/>
        <v>7.0000000000000007E-2</v>
      </c>
      <c r="L5313" s="130" t="s">
        <v>1420</v>
      </c>
    </row>
    <row r="5314" spans="1:12" ht="22.5">
      <c r="A5314" s="336" t="s">
        <v>1307</v>
      </c>
      <c r="B5314" s="125" t="str">
        <f>+VLOOKUP(A5314,'[1]LISTA FILTRADO'!$A$2:$B$620,2,FALSE)</f>
        <v>GRACOS</v>
      </c>
      <c r="C5314" s="126">
        <v>42915</v>
      </c>
      <c r="D5314" s="126" t="s">
        <v>11320</v>
      </c>
      <c r="E5314" s="127" t="s">
        <v>13</v>
      </c>
      <c r="F5314" s="127">
        <v>370971</v>
      </c>
      <c r="G5314" s="127"/>
      <c r="H5314" s="335" t="s">
        <v>1308</v>
      </c>
      <c r="I5314" s="128">
        <v>7.0000000000000007E-2</v>
      </c>
      <c r="J5314" s="128">
        <v>0</v>
      </c>
      <c r="K5314" s="129">
        <f t="shared" si="82"/>
        <v>7.0000000000000007E-2</v>
      </c>
      <c r="L5314" s="130" t="s">
        <v>1420</v>
      </c>
    </row>
    <row r="5315" spans="1:12" ht="22.5">
      <c r="A5315" s="336" t="s">
        <v>1307</v>
      </c>
      <c r="B5315" s="125" t="str">
        <f>+VLOOKUP(A5315,'[1]LISTA FILTRADO'!$A$2:$B$620,2,FALSE)</f>
        <v>GRACOS</v>
      </c>
      <c r="C5315" s="126">
        <v>42915</v>
      </c>
      <c r="D5315" s="126" t="s">
        <v>11321</v>
      </c>
      <c r="E5315" s="127" t="s">
        <v>13</v>
      </c>
      <c r="F5315" s="127">
        <v>370973</v>
      </c>
      <c r="G5315" s="127"/>
      <c r="H5315" s="335" t="s">
        <v>1308</v>
      </c>
      <c r="I5315" s="128">
        <v>0.21</v>
      </c>
      <c r="J5315" s="128">
        <v>0</v>
      </c>
      <c r="K5315" s="129">
        <f t="shared" si="82"/>
        <v>0.21</v>
      </c>
      <c r="L5315" s="130" t="s">
        <v>1420</v>
      </c>
    </row>
    <row r="5316" spans="1:12" ht="22.5">
      <c r="A5316" s="336" t="s">
        <v>1307</v>
      </c>
      <c r="B5316" s="125" t="str">
        <f>+VLOOKUP(A5316,'[1]LISTA FILTRADO'!$A$2:$B$620,2,FALSE)</f>
        <v>GRACOS</v>
      </c>
      <c r="C5316" s="126">
        <v>42915</v>
      </c>
      <c r="D5316" s="126" t="s">
        <v>11322</v>
      </c>
      <c r="E5316" s="127" t="s">
        <v>13</v>
      </c>
      <c r="F5316" s="127">
        <v>370975</v>
      </c>
      <c r="G5316" s="127"/>
      <c r="H5316" s="335" t="s">
        <v>1308</v>
      </c>
      <c r="I5316" s="128">
        <v>0.27</v>
      </c>
      <c r="J5316" s="128">
        <v>0</v>
      </c>
      <c r="K5316" s="129">
        <f t="shared" si="82"/>
        <v>0.27</v>
      </c>
      <c r="L5316" s="130" t="s">
        <v>1420</v>
      </c>
    </row>
    <row r="5317" spans="1:12" ht="22.5">
      <c r="A5317" s="336" t="s">
        <v>1307</v>
      </c>
      <c r="B5317" s="125" t="str">
        <f>+VLOOKUP(A5317,'[1]LISTA FILTRADO'!$A$2:$B$620,2,FALSE)</f>
        <v>GRACOS</v>
      </c>
      <c r="C5317" s="126">
        <v>42915</v>
      </c>
      <c r="D5317" s="126" t="s">
        <v>11323</v>
      </c>
      <c r="E5317" s="127" t="s">
        <v>13</v>
      </c>
      <c r="F5317" s="127">
        <v>370977</v>
      </c>
      <c r="G5317" s="127"/>
      <c r="H5317" s="335" t="s">
        <v>1308</v>
      </c>
      <c r="I5317" s="128">
        <v>111.13</v>
      </c>
      <c r="J5317" s="128">
        <v>0</v>
      </c>
      <c r="K5317" s="129">
        <f t="shared" si="82"/>
        <v>111.13</v>
      </c>
      <c r="L5317" s="130" t="s">
        <v>1420</v>
      </c>
    </row>
    <row r="5318" spans="1:12" ht="22.5">
      <c r="A5318" s="336" t="s">
        <v>1307</v>
      </c>
      <c r="B5318" s="125" t="str">
        <f>+VLOOKUP(A5318,'[1]LISTA FILTRADO'!$A$2:$B$620,2,FALSE)</f>
        <v>GRACOS</v>
      </c>
      <c r="C5318" s="126">
        <v>42915</v>
      </c>
      <c r="D5318" s="126" t="s">
        <v>11324</v>
      </c>
      <c r="E5318" s="127" t="s">
        <v>13</v>
      </c>
      <c r="F5318" s="127">
        <v>370979</v>
      </c>
      <c r="G5318" s="127"/>
      <c r="H5318" s="335" t="s">
        <v>1308</v>
      </c>
      <c r="I5318" s="128">
        <v>111.13</v>
      </c>
      <c r="J5318" s="128">
        <v>0</v>
      </c>
      <c r="K5318" s="129">
        <f t="shared" si="82"/>
        <v>111.13</v>
      </c>
      <c r="L5318" s="130" t="s">
        <v>1420</v>
      </c>
    </row>
    <row r="5319" spans="1:12" ht="22.5">
      <c r="A5319" s="336" t="s">
        <v>1307</v>
      </c>
      <c r="B5319" s="125" t="str">
        <f>+VLOOKUP(A5319,'[1]LISTA FILTRADO'!$A$2:$B$620,2,FALSE)</f>
        <v>GRACOS</v>
      </c>
      <c r="C5319" s="126">
        <v>42915</v>
      </c>
      <c r="D5319" s="126" t="s">
        <v>11325</v>
      </c>
      <c r="E5319" s="127" t="s">
        <v>13</v>
      </c>
      <c r="F5319" s="127">
        <v>370981</v>
      </c>
      <c r="G5319" s="127"/>
      <c r="H5319" s="335" t="s">
        <v>1308</v>
      </c>
      <c r="I5319" s="128">
        <v>2555130.96</v>
      </c>
      <c r="J5319" s="128">
        <v>0</v>
      </c>
      <c r="K5319" s="129">
        <f t="shared" si="82"/>
        <v>2555130.96</v>
      </c>
      <c r="L5319" s="130" t="s">
        <v>1420</v>
      </c>
    </row>
    <row r="5320" spans="1:12" ht="22.5">
      <c r="A5320" s="336" t="s">
        <v>1307</v>
      </c>
      <c r="B5320" s="125" t="str">
        <f>+VLOOKUP(A5320,'[1]LISTA FILTRADO'!$A$2:$B$620,2,FALSE)</f>
        <v>GRACOS</v>
      </c>
      <c r="C5320" s="126">
        <v>42915</v>
      </c>
      <c r="D5320" s="126" t="s">
        <v>11326</v>
      </c>
      <c r="E5320" s="127" t="s">
        <v>13</v>
      </c>
      <c r="F5320" s="127">
        <v>370983</v>
      </c>
      <c r="G5320" s="127"/>
      <c r="H5320" s="335" t="s">
        <v>1308</v>
      </c>
      <c r="I5320" s="128">
        <v>2555130.96</v>
      </c>
      <c r="J5320" s="128">
        <v>0</v>
      </c>
      <c r="K5320" s="129">
        <f t="shared" si="82"/>
        <v>2555130.96</v>
      </c>
      <c r="L5320" s="130" t="s">
        <v>1420</v>
      </c>
    </row>
    <row r="5321" spans="1:12" ht="22.5">
      <c r="A5321" s="336" t="s">
        <v>1307</v>
      </c>
      <c r="B5321" s="125" t="str">
        <f>+VLOOKUP(A5321,'[1]LISTA FILTRADO'!$A$2:$B$620,2,FALSE)</f>
        <v>GRACOS</v>
      </c>
      <c r="C5321" s="126">
        <v>42915</v>
      </c>
      <c r="D5321" s="126" t="s">
        <v>11327</v>
      </c>
      <c r="E5321" s="127" t="s">
        <v>13</v>
      </c>
      <c r="F5321" s="127">
        <v>370985</v>
      </c>
      <c r="G5321" s="127"/>
      <c r="H5321" s="335" t="s">
        <v>1308</v>
      </c>
      <c r="I5321" s="128">
        <v>1053.7</v>
      </c>
      <c r="J5321" s="128">
        <v>0</v>
      </c>
      <c r="K5321" s="129">
        <f t="shared" ref="K5321:K5384" si="83">+I5321+J5321</f>
        <v>1053.7</v>
      </c>
      <c r="L5321" s="130" t="s">
        <v>1420</v>
      </c>
    </row>
    <row r="5322" spans="1:12" ht="22.5">
      <c r="A5322" s="336" t="s">
        <v>1307</v>
      </c>
      <c r="B5322" s="125" t="str">
        <f>+VLOOKUP(A5322,'[1]LISTA FILTRADO'!$A$2:$B$620,2,FALSE)</f>
        <v>GRACOS</v>
      </c>
      <c r="C5322" s="126">
        <v>42915</v>
      </c>
      <c r="D5322" s="126" t="s">
        <v>11328</v>
      </c>
      <c r="E5322" s="127" t="s">
        <v>13</v>
      </c>
      <c r="F5322" s="127">
        <v>370987</v>
      </c>
      <c r="G5322" s="127"/>
      <c r="H5322" s="335" t="s">
        <v>1308</v>
      </c>
      <c r="I5322" s="128">
        <v>3029.31</v>
      </c>
      <c r="J5322" s="128">
        <v>0</v>
      </c>
      <c r="K5322" s="129">
        <f t="shared" si="83"/>
        <v>3029.31</v>
      </c>
      <c r="L5322" s="130" t="s">
        <v>1420</v>
      </c>
    </row>
    <row r="5323" spans="1:12" ht="22.5">
      <c r="A5323" s="336" t="s">
        <v>1307</v>
      </c>
      <c r="B5323" s="125" t="str">
        <f>+VLOOKUP(A5323,'[1]LISTA FILTRADO'!$A$2:$B$620,2,FALSE)</f>
        <v>GRACOS</v>
      </c>
      <c r="C5323" s="126">
        <v>42915</v>
      </c>
      <c r="D5323" s="126" t="s">
        <v>11329</v>
      </c>
      <c r="E5323" s="127" t="s">
        <v>13</v>
      </c>
      <c r="F5323" s="127">
        <v>370989</v>
      </c>
      <c r="G5323" s="127"/>
      <c r="H5323" s="335" t="s">
        <v>1308</v>
      </c>
      <c r="I5323" s="128">
        <v>3279.7</v>
      </c>
      <c r="J5323" s="128">
        <v>0</v>
      </c>
      <c r="K5323" s="129">
        <f t="shared" si="83"/>
        <v>3279.7</v>
      </c>
      <c r="L5323" s="130" t="s">
        <v>1420</v>
      </c>
    </row>
    <row r="5324" spans="1:12" ht="22.5">
      <c r="A5324" s="336" t="s">
        <v>1307</v>
      </c>
      <c r="B5324" s="125" t="str">
        <f>+VLOOKUP(A5324,'[1]LISTA FILTRADO'!$A$2:$B$620,2,FALSE)</f>
        <v>GRACOS</v>
      </c>
      <c r="C5324" s="126">
        <v>42915</v>
      </c>
      <c r="D5324" s="126" t="s">
        <v>11330</v>
      </c>
      <c r="E5324" s="127" t="s">
        <v>13</v>
      </c>
      <c r="F5324" s="127">
        <v>370991</v>
      </c>
      <c r="G5324" s="127"/>
      <c r="H5324" s="335" t="s">
        <v>1308</v>
      </c>
      <c r="I5324" s="128">
        <v>372.43</v>
      </c>
      <c r="J5324" s="128">
        <v>0</v>
      </c>
      <c r="K5324" s="129">
        <f t="shared" si="83"/>
        <v>372.43</v>
      </c>
      <c r="L5324" s="130" t="s">
        <v>1420</v>
      </c>
    </row>
    <row r="5325" spans="1:12" ht="22.5">
      <c r="A5325" s="336" t="s">
        <v>1307</v>
      </c>
      <c r="B5325" s="125" t="str">
        <f>+VLOOKUP(A5325,'[1]LISTA FILTRADO'!$A$2:$B$620,2,FALSE)</f>
        <v>GRACOS</v>
      </c>
      <c r="C5325" s="126">
        <v>42915</v>
      </c>
      <c r="D5325" s="126" t="s">
        <v>11331</v>
      </c>
      <c r="E5325" s="127" t="s">
        <v>13</v>
      </c>
      <c r="F5325" s="127">
        <v>370993</v>
      </c>
      <c r="G5325" s="127"/>
      <c r="H5325" s="335" t="s">
        <v>1308</v>
      </c>
      <c r="I5325" s="128">
        <v>4049.87</v>
      </c>
      <c r="J5325" s="128">
        <v>0</v>
      </c>
      <c r="K5325" s="129">
        <f t="shared" si="83"/>
        <v>4049.87</v>
      </c>
      <c r="L5325" s="130" t="s">
        <v>1420</v>
      </c>
    </row>
    <row r="5326" spans="1:12" ht="22.5">
      <c r="A5326" s="336" t="s">
        <v>1307</v>
      </c>
      <c r="B5326" s="125" t="str">
        <f>+VLOOKUP(A5326,'[1]LISTA FILTRADO'!$A$2:$B$620,2,FALSE)</f>
        <v>GRACOS</v>
      </c>
      <c r="C5326" s="126">
        <v>42915</v>
      </c>
      <c r="D5326" s="126" t="s">
        <v>11332</v>
      </c>
      <c r="E5326" s="127" t="s">
        <v>13</v>
      </c>
      <c r="F5326" s="127">
        <v>370995</v>
      </c>
      <c r="G5326" s="127"/>
      <c r="H5326" s="335" t="s">
        <v>1308</v>
      </c>
      <c r="I5326" s="128">
        <v>1840.81</v>
      </c>
      <c r="J5326" s="128">
        <v>0</v>
      </c>
      <c r="K5326" s="129">
        <f t="shared" si="83"/>
        <v>1840.81</v>
      </c>
      <c r="L5326" s="130" t="s">
        <v>1420</v>
      </c>
    </row>
    <row r="5327" spans="1:12" ht="22.5">
      <c r="A5327" s="336" t="s">
        <v>1307</v>
      </c>
      <c r="B5327" s="125" t="str">
        <f>+VLOOKUP(A5327,'[1]LISTA FILTRADO'!$A$2:$B$620,2,FALSE)</f>
        <v>GRACOS</v>
      </c>
      <c r="C5327" s="126">
        <v>42915</v>
      </c>
      <c r="D5327" s="126" t="s">
        <v>11333</v>
      </c>
      <c r="E5327" s="127" t="s">
        <v>13</v>
      </c>
      <c r="F5327" s="127">
        <v>370997</v>
      </c>
      <c r="G5327" s="127"/>
      <c r="H5327" s="335" t="s">
        <v>1308</v>
      </c>
      <c r="I5327" s="128">
        <v>1070.6400000000001</v>
      </c>
      <c r="J5327" s="128">
        <v>0</v>
      </c>
      <c r="K5327" s="129">
        <f t="shared" si="83"/>
        <v>1070.6400000000001</v>
      </c>
      <c r="L5327" s="130" t="s">
        <v>1420</v>
      </c>
    </row>
    <row r="5328" spans="1:12" ht="22.5">
      <c r="A5328" s="336" t="s">
        <v>1307</v>
      </c>
      <c r="B5328" s="125" t="str">
        <f>+VLOOKUP(A5328,'[1]LISTA FILTRADO'!$A$2:$B$620,2,FALSE)</f>
        <v>GRACOS</v>
      </c>
      <c r="C5328" s="126">
        <v>42915</v>
      </c>
      <c r="D5328" s="126" t="s">
        <v>11334</v>
      </c>
      <c r="E5328" s="127" t="s">
        <v>13</v>
      </c>
      <c r="F5328" s="127">
        <v>370999</v>
      </c>
      <c r="G5328" s="127"/>
      <c r="H5328" s="335" t="s">
        <v>1308</v>
      </c>
      <c r="I5328" s="128">
        <v>2894.1</v>
      </c>
      <c r="J5328" s="128">
        <v>0</v>
      </c>
      <c r="K5328" s="129">
        <f t="shared" si="83"/>
        <v>2894.1</v>
      </c>
      <c r="L5328" s="130" t="s">
        <v>1420</v>
      </c>
    </row>
    <row r="5329" spans="1:12" ht="22.5">
      <c r="A5329" s="336" t="s">
        <v>1307</v>
      </c>
      <c r="B5329" s="125" t="str">
        <f>+VLOOKUP(A5329,'[1]LISTA FILTRADO'!$A$2:$B$620,2,FALSE)</f>
        <v>GRACOS</v>
      </c>
      <c r="C5329" s="126">
        <v>42915</v>
      </c>
      <c r="D5329" s="126" t="s">
        <v>11335</v>
      </c>
      <c r="E5329" s="127" t="s">
        <v>13</v>
      </c>
      <c r="F5329" s="127">
        <v>370822</v>
      </c>
      <c r="G5329" s="127"/>
      <c r="H5329" s="335" t="s">
        <v>1308</v>
      </c>
      <c r="I5329" s="128">
        <v>158054.54</v>
      </c>
      <c r="J5329" s="128">
        <v>0</v>
      </c>
      <c r="K5329" s="129">
        <f t="shared" si="83"/>
        <v>158054.54</v>
      </c>
      <c r="L5329" s="130" t="s">
        <v>1420</v>
      </c>
    </row>
    <row r="5330" spans="1:12" ht="22.5">
      <c r="A5330" s="336" t="s">
        <v>1307</v>
      </c>
      <c r="B5330" s="125" t="str">
        <f>+VLOOKUP(A5330,'[1]LISTA FILTRADO'!$A$2:$B$620,2,FALSE)</f>
        <v>GRACOS</v>
      </c>
      <c r="C5330" s="126">
        <v>42915</v>
      </c>
      <c r="D5330" s="126" t="s">
        <v>11336</v>
      </c>
      <c r="E5330" s="127" t="s">
        <v>13</v>
      </c>
      <c r="F5330" s="127">
        <v>370824</v>
      </c>
      <c r="G5330" s="127"/>
      <c r="H5330" s="335" t="s">
        <v>1308</v>
      </c>
      <c r="I5330" s="128">
        <v>2342075.0699999998</v>
      </c>
      <c r="J5330" s="128">
        <v>0</v>
      </c>
      <c r="K5330" s="129">
        <f t="shared" si="83"/>
        <v>2342075.0699999998</v>
      </c>
      <c r="L5330" s="130" t="s">
        <v>1420</v>
      </c>
    </row>
    <row r="5331" spans="1:12" ht="22.5">
      <c r="A5331" s="336" t="s">
        <v>1307</v>
      </c>
      <c r="B5331" s="125" t="str">
        <f>+VLOOKUP(A5331,'[1]LISTA FILTRADO'!$A$2:$B$620,2,FALSE)</f>
        <v>GRACOS</v>
      </c>
      <c r="C5331" s="126">
        <v>42915</v>
      </c>
      <c r="D5331" s="126" t="s">
        <v>11337</v>
      </c>
      <c r="E5331" s="127" t="s">
        <v>13</v>
      </c>
      <c r="F5331" s="127">
        <v>370826</v>
      </c>
      <c r="G5331" s="127"/>
      <c r="H5331" s="335" t="s">
        <v>1308</v>
      </c>
      <c r="I5331" s="128">
        <v>454398.92</v>
      </c>
      <c r="J5331" s="128">
        <v>0</v>
      </c>
      <c r="K5331" s="129">
        <f t="shared" si="83"/>
        <v>454398.92</v>
      </c>
      <c r="L5331" s="130" t="s">
        <v>1420</v>
      </c>
    </row>
    <row r="5332" spans="1:12" ht="22.5">
      <c r="A5332" s="336" t="s">
        <v>1307</v>
      </c>
      <c r="B5332" s="125" t="str">
        <f>+VLOOKUP(A5332,'[1]LISTA FILTRADO'!$A$2:$B$620,2,FALSE)</f>
        <v>GRACOS</v>
      </c>
      <c r="C5332" s="126">
        <v>42915</v>
      </c>
      <c r="D5332" s="126" t="s">
        <v>11338</v>
      </c>
      <c r="E5332" s="127" t="s">
        <v>13</v>
      </c>
      <c r="F5332" s="127">
        <v>370828</v>
      </c>
      <c r="G5332" s="127"/>
      <c r="H5332" s="335" t="s">
        <v>1308</v>
      </c>
      <c r="I5332" s="128">
        <v>3823177.95</v>
      </c>
      <c r="J5332" s="128">
        <v>0</v>
      </c>
      <c r="K5332" s="129">
        <f t="shared" si="83"/>
        <v>3823177.95</v>
      </c>
      <c r="L5332" s="130" t="s">
        <v>1420</v>
      </c>
    </row>
    <row r="5333" spans="1:12" ht="22.5">
      <c r="A5333" s="336" t="s">
        <v>1307</v>
      </c>
      <c r="B5333" s="125" t="str">
        <f>+VLOOKUP(A5333,'[1]LISTA FILTRADO'!$A$2:$B$620,2,FALSE)</f>
        <v>GRACOS</v>
      </c>
      <c r="C5333" s="126">
        <v>42915</v>
      </c>
      <c r="D5333" s="126" t="s">
        <v>11339</v>
      </c>
      <c r="E5333" s="127" t="s">
        <v>13</v>
      </c>
      <c r="F5333" s="127">
        <v>370830</v>
      </c>
      <c r="G5333" s="127"/>
      <c r="H5333" s="335" t="s">
        <v>1308</v>
      </c>
      <c r="I5333" s="128">
        <v>2173243.61</v>
      </c>
      <c r="J5333" s="128">
        <v>0</v>
      </c>
      <c r="K5333" s="129">
        <f t="shared" si="83"/>
        <v>2173243.61</v>
      </c>
      <c r="L5333" s="130" t="s">
        <v>1420</v>
      </c>
    </row>
    <row r="5334" spans="1:12" ht="22.5">
      <c r="A5334" s="336" t="s">
        <v>1307</v>
      </c>
      <c r="B5334" s="125" t="str">
        <f>+VLOOKUP(A5334,'[1]LISTA FILTRADO'!$A$2:$B$620,2,FALSE)</f>
        <v>GRACOS</v>
      </c>
      <c r="C5334" s="126">
        <v>42915</v>
      </c>
      <c r="D5334" s="126" t="s">
        <v>11340</v>
      </c>
      <c r="E5334" s="127" t="s">
        <v>13</v>
      </c>
      <c r="F5334" s="127">
        <v>370832</v>
      </c>
      <c r="G5334" s="127"/>
      <c r="H5334" s="335" t="s">
        <v>1308</v>
      </c>
      <c r="I5334" s="128">
        <v>2173243.61</v>
      </c>
      <c r="J5334" s="128">
        <v>0</v>
      </c>
      <c r="K5334" s="129">
        <f t="shared" si="83"/>
        <v>2173243.61</v>
      </c>
      <c r="L5334" s="130" t="s">
        <v>1420</v>
      </c>
    </row>
    <row r="5335" spans="1:12" ht="22.5">
      <c r="A5335" s="336" t="s">
        <v>1307</v>
      </c>
      <c r="B5335" s="125" t="str">
        <f>+VLOOKUP(A5335,'[1]LISTA FILTRADO'!$A$2:$B$620,2,FALSE)</f>
        <v>GRACOS</v>
      </c>
      <c r="C5335" s="126">
        <v>42915</v>
      </c>
      <c r="D5335" s="126" t="s">
        <v>11341</v>
      </c>
      <c r="E5335" s="127" t="s">
        <v>13</v>
      </c>
      <c r="F5335" s="127">
        <v>370834</v>
      </c>
      <c r="G5335" s="127"/>
      <c r="H5335" s="335" t="s">
        <v>1308</v>
      </c>
      <c r="I5335" s="128">
        <v>2173243.61</v>
      </c>
      <c r="J5335" s="128">
        <v>0</v>
      </c>
      <c r="K5335" s="129">
        <f t="shared" si="83"/>
        <v>2173243.61</v>
      </c>
      <c r="L5335" s="130" t="s">
        <v>1420</v>
      </c>
    </row>
    <row r="5336" spans="1:12" ht="22.5">
      <c r="A5336" s="336" t="s">
        <v>1307</v>
      </c>
      <c r="B5336" s="125" t="str">
        <f>+VLOOKUP(A5336,'[1]LISTA FILTRADO'!$A$2:$B$620,2,FALSE)</f>
        <v>GRACOS</v>
      </c>
      <c r="C5336" s="126">
        <v>42915</v>
      </c>
      <c r="D5336" s="126" t="s">
        <v>11342</v>
      </c>
      <c r="E5336" s="127" t="s">
        <v>13</v>
      </c>
      <c r="F5336" s="127">
        <v>370836</v>
      </c>
      <c r="G5336" s="127"/>
      <c r="H5336" s="335" t="s">
        <v>1308</v>
      </c>
      <c r="I5336" s="128">
        <v>2173243.61</v>
      </c>
      <c r="J5336" s="128">
        <v>0</v>
      </c>
      <c r="K5336" s="129">
        <f t="shared" si="83"/>
        <v>2173243.61</v>
      </c>
      <c r="L5336" s="130" t="s">
        <v>1420</v>
      </c>
    </row>
    <row r="5337" spans="1:12" ht="22.5">
      <c r="A5337" s="336" t="s">
        <v>1307</v>
      </c>
      <c r="B5337" s="125" t="str">
        <f>+VLOOKUP(A5337,'[1]LISTA FILTRADO'!$A$2:$B$620,2,FALSE)</f>
        <v>GRACOS</v>
      </c>
      <c r="C5337" s="126">
        <v>42915</v>
      </c>
      <c r="D5337" s="126" t="s">
        <v>11343</v>
      </c>
      <c r="E5337" s="127" t="s">
        <v>13</v>
      </c>
      <c r="F5337" s="127">
        <v>370838</v>
      </c>
      <c r="G5337" s="127"/>
      <c r="H5337" s="335" t="s">
        <v>1308</v>
      </c>
      <c r="I5337" s="128">
        <v>5.69</v>
      </c>
      <c r="J5337" s="128">
        <v>0</v>
      </c>
      <c r="K5337" s="129">
        <f t="shared" si="83"/>
        <v>5.69</v>
      </c>
      <c r="L5337" s="130" t="s">
        <v>1420</v>
      </c>
    </row>
    <row r="5338" spans="1:12" ht="22.5">
      <c r="A5338" s="336" t="s">
        <v>1307</v>
      </c>
      <c r="B5338" s="125" t="str">
        <f>+VLOOKUP(A5338,'[1]LISTA FILTRADO'!$A$2:$B$620,2,FALSE)</f>
        <v>GRACOS</v>
      </c>
      <c r="C5338" s="126">
        <v>42915</v>
      </c>
      <c r="D5338" s="126" t="s">
        <v>11344</v>
      </c>
      <c r="E5338" s="127" t="s">
        <v>13</v>
      </c>
      <c r="F5338" s="127">
        <v>370840</v>
      </c>
      <c r="G5338" s="127"/>
      <c r="H5338" s="335" t="s">
        <v>1308</v>
      </c>
      <c r="I5338" s="128">
        <v>5.69</v>
      </c>
      <c r="J5338" s="128">
        <v>0</v>
      </c>
      <c r="K5338" s="129">
        <f t="shared" si="83"/>
        <v>5.69</v>
      </c>
      <c r="L5338" s="130" t="s">
        <v>1420</v>
      </c>
    </row>
    <row r="5339" spans="1:12" ht="22.5">
      <c r="A5339" s="336" t="s">
        <v>1307</v>
      </c>
      <c r="B5339" s="125" t="str">
        <f>+VLOOKUP(A5339,'[1]LISTA FILTRADO'!$A$2:$B$620,2,FALSE)</f>
        <v>GRACOS</v>
      </c>
      <c r="C5339" s="126">
        <v>42915</v>
      </c>
      <c r="D5339" s="126" t="s">
        <v>11345</v>
      </c>
      <c r="E5339" s="127" t="s">
        <v>13</v>
      </c>
      <c r="F5339" s="127">
        <v>370842</v>
      </c>
      <c r="G5339" s="127"/>
      <c r="H5339" s="335" t="s">
        <v>1308</v>
      </c>
      <c r="I5339" s="128">
        <v>4.8</v>
      </c>
      <c r="J5339" s="128">
        <v>0</v>
      </c>
      <c r="K5339" s="129">
        <f t="shared" si="83"/>
        <v>4.8</v>
      </c>
      <c r="L5339" s="130" t="s">
        <v>1420</v>
      </c>
    </row>
    <row r="5340" spans="1:12" ht="22.5">
      <c r="A5340" s="336" t="s">
        <v>1307</v>
      </c>
      <c r="B5340" s="125" t="str">
        <f>+VLOOKUP(A5340,'[1]LISTA FILTRADO'!$A$2:$B$620,2,FALSE)</f>
        <v>GRACOS</v>
      </c>
      <c r="C5340" s="126">
        <v>42915</v>
      </c>
      <c r="D5340" s="126" t="s">
        <v>11346</v>
      </c>
      <c r="E5340" s="127" t="s">
        <v>13</v>
      </c>
      <c r="F5340" s="127">
        <v>370844</v>
      </c>
      <c r="G5340" s="127"/>
      <c r="H5340" s="335" t="s">
        <v>1308</v>
      </c>
      <c r="I5340" s="128">
        <v>4.8</v>
      </c>
      <c r="J5340" s="128">
        <v>0</v>
      </c>
      <c r="K5340" s="129">
        <f t="shared" si="83"/>
        <v>4.8</v>
      </c>
      <c r="L5340" s="130" t="s">
        <v>1420</v>
      </c>
    </row>
    <row r="5341" spans="1:12" ht="22.5">
      <c r="A5341" s="336" t="s">
        <v>1307</v>
      </c>
      <c r="B5341" s="125" t="str">
        <f>+VLOOKUP(A5341,'[1]LISTA FILTRADO'!$A$2:$B$620,2,FALSE)</f>
        <v>GRACOS</v>
      </c>
      <c r="C5341" s="126">
        <v>42915</v>
      </c>
      <c r="D5341" s="126" t="s">
        <v>11347</v>
      </c>
      <c r="E5341" s="127" t="s">
        <v>13</v>
      </c>
      <c r="F5341" s="127">
        <v>370846</v>
      </c>
      <c r="G5341" s="127"/>
      <c r="H5341" s="335" t="s">
        <v>1308</v>
      </c>
      <c r="I5341" s="128">
        <v>13.24</v>
      </c>
      <c r="J5341" s="128">
        <v>0</v>
      </c>
      <c r="K5341" s="129">
        <f t="shared" si="83"/>
        <v>13.24</v>
      </c>
      <c r="L5341" s="130" t="s">
        <v>1420</v>
      </c>
    </row>
    <row r="5342" spans="1:12" ht="22.5">
      <c r="A5342" s="336" t="s">
        <v>1307</v>
      </c>
      <c r="B5342" s="125" t="str">
        <f>+VLOOKUP(A5342,'[1]LISTA FILTRADO'!$A$2:$B$620,2,FALSE)</f>
        <v>GRACOS</v>
      </c>
      <c r="C5342" s="126">
        <v>42915</v>
      </c>
      <c r="D5342" s="126" t="s">
        <v>11348</v>
      </c>
      <c r="E5342" s="127" t="s">
        <v>13</v>
      </c>
      <c r="F5342" s="127">
        <v>370848</v>
      </c>
      <c r="G5342" s="127"/>
      <c r="H5342" s="335" t="s">
        <v>1308</v>
      </c>
      <c r="I5342" s="128">
        <v>2.4</v>
      </c>
      <c r="J5342" s="128">
        <v>0</v>
      </c>
      <c r="K5342" s="129">
        <f t="shared" si="83"/>
        <v>2.4</v>
      </c>
      <c r="L5342" s="130" t="s">
        <v>1420</v>
      </c>
    </row>
    <row r="5343" spans="1:12" ht="22.5">
      <c r="A5343" s="336" t="s">
        <v>1307</v>
      </c>
      <c r="B5343" s="125" t="str">
        <f>+VLOOKUP(A5343,'[1]LISTA FILTRADO'!$A$2:$B$620,2,FALSE)</f>
        <v>GRACOS</v>
      </c>
      <c r="C5343" s="126">
        <v>42915</v>
      </c>
      <c r="D5343" s="126" t="s">
        <v>11349</v>
      </c>
      <c r="E5343" s="127" t="s">
        <v>13</v>
      </c>
      <c r="F5343" s="127">
        <v>370850</v>
      </c>
      <c r="G5343" s="127"/>
      <c r="H5343" s="335" t="s">
        <v>1308</v>
      </c>
      <c r="I5343" s="128">
        <v>0.75</v>
      </c>
      <c r="J5343" s="128">
        <v>0</v>
      </c>
      <c r="K5343" s="129">
        <f t="shared" si="83"/>
        <v>0.75</v>
      </c>
      <c r="L5343" s="130" t="s">
        <v>1420</v>
      </c>
    </row>
    <row r="5344" spans="1:12" ht="22.5">
      <c r="A5344" s="336" t="s">
        <v>1307</v>
      </c>
      <c r="B5344" s="125" t="str">
        <f>+VLOOKUP(A5344,'[1]LISTA FILTRADO'!$A$2:$B$620,2,FALSE)</f>
        <v>GRACOS</v>
      </c>
      <c r="C5344" s="126">
        <v>42915</v>
      </c>
      <c r="D5344" s="126" t="s">
        <v>11350</v>
      </c>
      <c r="E5344" s="127" t="s">
        <v>13</v>
      </c>
      <c r="F5344" s="127">
        <v>370852</v>
      </c>
      <c r="G5344" s="127"/>
      <c r="H5344" s="335" t="s">
        <v>1308</v>
      </c>
      <c r="I5344" s="128">
        <v>6.52</v>
      </c>
      <c r="J5344" s="128">
        <v>0</v>
      </c>
      <c r="K5344" s="129">
        <f t="shared" si="83"/>
        <v>6.52</v>
      </c>
      <c r="L5344" s="130" t="s">
        <v>1420</v>
      </c>
    </row>
    <row r="5345" spans="1:12" ht="22.5">
      <c r="A5345" s="336" t="s">
        <v>1307</v>
      </c>
      <c r="B5345" s="125" t="str">
        <f>+VLOOKUP(A5345,'[1]LISTA FILTRADO'!$A$2:$B$620,2,FALSE)</f>
        <v>GRACOS</v>
      </c>
      <c r="C5345" s="126">
        <v>42915</v>
      </c>
      <c r="D5345" s="126" t="s">
        <v>11351</v>
      </c>
      <c r="E5345" s="127" t="s">
        <v>13</v>
      </c>
      <c r="F5345" s="127">
        <v>370854</v>
      </c>
      <c r="G5345" s="127"/>
      <c r="H5345" s="335" t="s">
        <v>1308</v>
      </c>
      <c r="I5345" s="128">
        <v>2.81</v>
      </c>
      <c r="J5345" s="128">
        <v>0</v>
      </c>
      <c r="K5345" s="129">
        <f t="shared" si="83"/>
        <v>2.81</v>
      </c>
      <c r="L5345" s="130" t="s">
        <v>1420</v>
      </c>
    </row>
    <row r="5346" spans="1:12" ht="22.5">
      <c r="A5346" s="336" t="s">
        <v>1307</v>
      </c>
      <c r="B5346" s="125" t="str">
        <f>+VLOOKUP(A5346,'[1]LISTA FILTRADO'!$A$2:$B$620,2,FALSE)</f>
        <v>GRACOS</v>
      </c>
      <c r="C5346" s="126">
        <v>42915</v>
      </c>
      <c r="D5346" s="126" t="s">
        <v>11352</v>
      </c>
      <c r="E5346" s="127" t="s">
        <v>13</v>
      </c>
      <c r="F5346" s="127">
        <v>370856</v>
      </c>
      <c r="G5346" s="127"/>
      <c r="H5346" s="335" t="s">
        <v>1308</v>
      </c>
      <c r="I5346" s="128">
        <v>0.55000000000000004</v>
      </c>
      <c r="J5346" s="128">
        <v>0</v>
      </c>
      <c r="K5346" s="129">
        <f t="shared" si="83"/>
        <v>0.55000000000000004</v>
      </c>
      <c r="L5346" s="130" t="s">
        <v>1420</v>
      </c>
    </row>
    <row r="5347" spans="1:12" ht="22.5">
      <c r="A5347" s="336" t="s">
        <v>1307</v>
      </c>
      <c r="B5347" s="125" t="str">
        <f>+VLOOKUP(A5347,'[1]LISTA FILTRADO'!$A$2:$B$620,2,FALSE)</f>
        <v>GRACOS</v>
      </c>
      <c r="C5347" s="126">
        <v>42915</v>
      </c>
      <c r="D5347" s="126" t="s">
        <v>11353</v>
      </c>
      <c r="E5347" s="127" t="s">
        <v>13</v>
      </c>
      <c r="F5347" s="127">
        <v>370858</v>
      </c>
      <c r="G5347" s="127"/>
      <c r="H5347" s="335" t="s">
        <v>1308</v>
      </c>
      <c r="I5347" s="128">
        <v>1.37</v>
      </c>
      <c r="J5347" s="128">
        <v>0</v>
      </c>
      <c r="K5347" s="129">
        <f t="shared" si="83"/>
        <v>1.37</v>
      </c>
      <c r="L5347" s="130" t="s">
        <v>1420</v>
      </c>
    </row>
    <row r="5348" spans="1:12" ht="22.5">
      <c r="A5348" s="336" t="s">
        <v>1307</v>
      </c>
      <c r="B5348" s="125" t="str">
        <f>+VLOOKUP(A5348,'[1]LISTA FILTRADO'!$A$2:$B$620,2,FALSE)</f>
        <v>GRACOS</v>
      </c>
      <c r="C5348" s="126">
        <v>42915</v>
      </c>
      <c r="D5348" s="126" t="s">
        <v>11354</v>
      </c>
      <c r="E5348" s="127" t="s">
        <v>13</v>
      </c>
      <c r="F5348" s="127">
        <v>370860</v>
      </c>
      <c r="G5348" s="127"/>
      <c r="H5348" s="335" t="s">
        <v>1308</v>
      </c>
      <c r="I5348" s="128">
        <v>3.7</v>
      </c>
      <c r="J5348" s="128">
        <v>0</v>
      </c>
      <c r="K5348" s="129">
        <f t="shared" si="83"/>
        <v>3.7</v>
      </c>
      <c r="L5348" s="130" t="s">
        <v>1420</v>
      </c>
    </row>
    <row r="5349" spans="1:12" ht="22.5">
      <c r="A5349" s="336" t="s">
        <v>1307</v>
      </c>
      <c r="B5349" s="125" t="str">
        <f>+VLOOKUP(A5349,'[1]LISTA FILTRADO'!$A$2:$B$620,2,FALSE)</f>
        <v>GRACOS</v>
      </c>
      <c r="C5349" s="126">
        <v>42915</v>
      </c>
      <c r="D5349" s="126" t="s">
        <v>11355</v>
      </c>
      <c r="E5349" s="127" t="s">
        <v>13</v>
      </c>
      <c r="F5349" s="127">
        <v>370862</v>
      </c>
      <c r="G5349" s="127"/>
      <c r="H5349" s="335" t="s">
        <v>1308</v>
      </c>
      <c r="I5349" s="128">
        <v>3.09</v>
      </c>
      <c r="J5349" s="128">
        <v>0</v>
      </c>
      <c r="K5349" s="129">
        <f t="shared" si="83"/>
        <v>3.09</v>
      </c>
      <c r="L5349" s="130" t="s">
        <v>1420</v>
      </c>
    </row>
    <row r="5350" spans="1:12" ht="22.5">
      <c r="A5350" s="336" t="s">
        <v>1307</v>
      </c>
      <c r="B5350" s="125" t="str">
        <f>+VLOOKUP(A5350,'[1]LISTA FILTRADO'!$A$2:$B$620,2,FALSE)</f>
        <v>GRACOS</v>
      </c>
      <c r="C5350" s="126">
        <v>42915</v>
      </c>
      <c r="D5350" s="126" t="s">
        <v>11356</v>
      </c>
      <c r="E5350" s="127" t="s">
        <v>13</v>
      </c>
      <c r="F5350" s="127">
        <v>370864</v>
      </c>
      <c r="G5350" s="127"/>
      <c r="H5350" s="335" t="s">
        <v>1308</v>
      </c>
      <c r="I5350" s="128">
        <v>10.43</v>
      </c>
      <c r="J5350" s="128">
        <v>0</v>
      </c>
      <c r="K5350" s="129">
        <f t="shared" si="83"/>
        <v>10.43</v>
      </c>
      <c r="L5350" s="130" t="s">
        <v>1420</v>
      </c>
    </row>
    <row r="5351" spans="1:12" ht="22.5">
      <c r="A5351" s="336" t="s">
        <v>1307</v>
      </c>
      <c r="B5351" s="125" t="str">
        <f>+VLOOKUP(A5351,'[1]LISTA FILTRADO'!$A$2:$B$620,2,FALSE)</f>
        <v>GRACOS</v>
      </c>
      <c r="C5351" s="126">
        <v>42915</v>
      </c>
      <c r="D5351" s="126" t="s">
        <v>11357</v>
      </c>
      <c r="E5351" s="127" t="s">
        <v>13</v>
      </c>
      <c r="F5351" s="127">
        <v>370866</v>
      </c>
      <c r="G5351" s="127"/>
      <c r="H5351" s="335" t="s">
        <v>1308</v>
      </c>
      <c r="I5351" s="128">
        <v>1.92</v>
      </c>
      <c r="J5351" s="128">
        <v>0</v>
      </c>
      <c r="K5351" s="129">
        <f t="shared" si="83"/>
        <v>1.92</v>
      </c>
      <c r="L5351" s="130" t="s">
        <v>1420</v>
      </c>
    </row>
    <row r="5352" spans="1:12" ht="22.5">
      <c r="A5352" s="336" t="s">
        <v>1307</v>
      </c>
      <c r="B5352" s="125" t="str">
        <f>+VLOOKUP(A5352,'[1]LISTA FILTRADO'!$A$2:$B$620,2,FALSE)</f>
        <v>GRACOS</v>
      </c>
      <c r="C5352" s="126">
        <v>42915</v>
      </c>
      <c r="D5352" s="126" t="s">
        <v>11358</v>
      </c>
      <c r="E5352" s="127" t="s">
        <v>13</v>
      </c>
      <c r="F5352" s="127">
        <v>370868</v>
      </c>
      <c r="G5352" s="127"/>
      <c r="H5352" s="335" t="s">
        <v>1308</v>
      </c>
      <c r="I5352" s="128">
        <v>15.78</v>
      </c>
      <c r="J5352" s="128">
        <v>0</v>
      </c>
      <c r="K5352" s="129">
        <f t="shared" si="83"/>
        <v>15.78</v>
      </c>
      <c r="L5352" s="130" t="s">
        <v>1420</v>
      </c>
    </row>
    <row r="5353" spans="1:12" ht="22.5">
      <c r="A5353" s="336" t="s">
        <v>1307</v>
      </c>
      <c r="B5353" s="125" t="str">
        <f>+VLOOKUP(A5353,'[1]LISTA FILTRADO'!$A$2:$B$620,2,FALSE)</f>
        <v>GRACOS</v>
      </c>
      <c r="C5353" s="126">
        <v>42915</v>
      </c>
      <c r="D5353" s="126" t="s">
        <v>11359</v>
      </c>
      <c r="E5353" s="127" t="s">
        <v>13</v>
      </c>
      <c r="F5353" s="127">
        <v>370870</v>
      </c>
      <c r="G5353" s="127"/>
      <c r="H5353" s="335" t="s">
        <v>1308</v>
      </c>
      <c r="I5353" s="128">
        <v>15.5</v>
      </c>
      <c r="J5353" s="128">
        <v>0</v>
      </c>
      <c r="K5353" s="129">
        <f t="shared" si="83"/>
        <v>15.5</v>
      </c>
      <c r="L5353" s="130" t="s">
        <v>1420</v>
      </c>
    </row>
    <row r="5354" spans="1:12" ht="22.5">
      <c r="A5354" s="336" t="s">
        <v>1307</v>
      </c>
      <c r="B5354" s="125" t="str">
        <f>+VLOOKUP(A5354,'[1]LISTA FILTRADO'!$A$2:$B$620,2,FALSE)</f>
        <v>GRACOS</v>
      </c>
      <c r="C5354" s="126">
        <v>42915</v>
      </c>
      <c r="D5354" s="126" t="s">
        <v>11360</v>
      </c>
      <c r="E5354" s="127" t="s">
        <v>13</v>
      </c>
      <c r="F5354" s="127">
        <v>370872</v>
      </c>
      <c r="G5354" s="127"/>
      <c r="H5354" s="335" t="s">
        <v>1308</v>
      </c>
      <c r="I5354" s="128">
        <v>19.89</v>
      </c>
      <c r="J5354" s="128">
        <v>0</v>
      </c>
      <c r="K5354" s="129">
        <f t="shared" si="83"/>
        <v>19.89</v>
      </c>
      <c r="L5354" s="130" t="s">
        <v>1420</v>
      </c>
    </row>
    <row r="5355" spans="1:12" ht="22.5">
      <c r="A5355" s="336" t="s">
        <v>1307</v>
      </c>
      <c r="B5355" s="125" t="str">
        <f>+VLOOKUP(A5355,'[1]LISTA FILTRADO'!$A$2:$B$620,2,FALSE)</f>
        <v>GRACOS</v>
      </c>
      <c r="C5355" s="126">
        <v>42915</v>
      </c>
      <c r="D5355" s="126" t="s">
        <v>11361</v>
      </c>
      <c r="E5355" s="127" t="s">
        <v>13</v>
      </c>
      <c r="F5355" s="127">
        <v>370874</v>
      </c>
      <c r="G5355" s="127"/>
      <c r="H5355" s="335" t="s">
        <v>1308</v>
      </c>
      <c r="I5355" s="128">
        <v>7.68</v>
      </c>
      <c r="J5355" s="128">
        <v>0</v>
      </c>
      <c r="K5355" s="129">
        <f t="shared" si="83"/>
        <v>7.68</v>
      </c>
      <c r="L5355" s="130" t="s">
        <v>1420</v>
      </c>
    </row>
    <row r="5356" spans="1:12" ht="22.5">
      <c r="A5356" s="336" t="s">
        <v>1307</v>
      </c>
      <c r="B5356" s="125" t="str">
        <f>+VLOOKUP(A5356,'[1]LISTA FILTRADO'!$A$2:$B$620,2,FALSE)</f>
        <v>GRACOS</v>
      </c>
      <c r="C5356" s="126">
        <v>42915</v>
      </c>
      <c r="D5356" s="126" t="s">
        <v>11362</v>
      </c>
      <c r="E5356" s="127" t="s">
        <v>13</v>
      </c>
      <c r="F5356" s="127">
        <v>370876</v>
      </c>
      <c r="G5356" s="127"/>
      <c r="H5356" s="335" t="s">
        <v>1308</v>
      </c>
      <c r="I5356" s="128">
        <v>36.700000000000003</v>
      </c>
      <c r="J5356" s="128">
        <v>0</v>
      </c>
      <c r="K5356" s="129">
        <f t="shared" si="83"/>
        <v>36.700000000000003</v>
      </c>
      <c r="L5356" s="130" t="s">
        <v>1420</v>
      </c>
    </row>
    <row r="5357" spans="1:12" ht="22.5">
      <c r="A5357" s="336" t="s">
        <v>1307</v>
      </c>
      <c r="B5357" s="125" t="str">
        <f>+VLOOKUP(A5357,'[1]LISTA FILTRADO'!$A$2:$B$620,2,FALSE)</f>
        <v>GRACOS</v>
      </c>
      <c r="C5357" s="126">
        <v>42915</v>
      </c>
      <c r="D5357" s="126" t="s">
        <v>11363</v>
      </c>
      <c r="E5357" s="127" t="s">
        <v>13</v>
      </c>
      <c r="F5357" s="127">
        <v>370878</v>
      </c>
      <c r="G5357" s="127"/>
      <c r="H5357" s="335" t="s">
        <v>1308</v>
      </c>
      <c r="I5357" s="128">
        <v>2173243.61</v>
      </c>
      <c r="J5357" s="128">
        <v>0</v>
      </c>
      <c r="K5357" s="129">
        <f t="shared" si="83"/>
        <v>2173243.61</v>
      </c>
      <c r="L5357" s="130" t="s">
        <v>1420</v>
      </c>
    </row>
    <row r="5358" spans="1:12" ht="22.5">
      <c r="A5358" s="336" t="s">
        <v>1307</v>
      </c>
      <c r="B5358" s="125" t="str">
        <f>+VLOOKUP(A5358,'[1]LISTA FILTRADO'!$A$2:$B$620,2,FALSE)</f>
        <v>GRACOS</v>
      </c>
      <c r="C5358" s="126">
        <v>42915</v>
      </c>
      <c r="D5358" s="126" t="s">
        <v>11364</v>
      </c>
      <c r="E5358" s="127" t="s">
        <v>13</v>
      </c>
      <c r="F5358" s="127">
        <v>370880</v>
      </c>
      <c r="G5358" s="127"/>
      <c r="H5358" s="335" t="s">
        <v>1308</v>
      </c>
      <c r="I5358" s="128">
        <v>5969068.8200000003</v>
      </c>
      <c r="J5358" s="128">
        <v>0</v>
      </c>
      <c r="K5358" s="129">
        <f t="shared" si="83"/>
        <v>5969068.8200000003</v>
      </c>
      <c r="L5358" s="130" t="s">
        <v>1420</v>
      </c>
    </row>
    <row r="5359" spans="1:12" ht="22.5">
      <c r="A5359" s="336" t="s">
        <v>1307</v>
      </c>
      <c r="B5359" s="125" t="str">
        <f>+VLOOKUP(A5359,'[1]LISTA FILTRADO'!$A$2:$B$620,2,FALSE)</f>
        <v>GRACOS</v>
      </c>
      <c r="C5359" s="126">
        <v>42915</v>
      </c>
      <c r="D5359" s="126" t="s">
        <v>11365</v>
      </c>
      <c r="E5359" s="127" t="s">
        <v>13</v>
      </c>
      <c r="F5359" s="127">
        <v>370882</v>
      </c>
      <c r="G5359" s="127"/>
      <c r="H5359" s="335" t="s">
        <v>1308</v>
      </c>
      <c r="I5359" s="128">
        <v>5969068.8200000003</v>
      </c>
      <c r="J5359" s="128">
        <v>0</v>
      </c>
      <c r="K5359" s="129">
        <f t="shared" si="83"/>
        <v>5969068.8200000003</v>
      </c>
      <c r="L5359" s="130" t="s">
        <v>1420</v>
      </c>
    </row>
    <row r="5360" spans="1:12" ht="22.5">
      <c r="A5360" s="336" t="s">
        <v>1307</v>
      </c>
      <c r="B5360" s="125" t="str">
        <f>+VLOOKUP(A5360,'[1]LISTA FILTRADO'!$A$2:$B$620,2,FALSE)</f>
        <v>GRACOS</v>
      </c>
      <c r="C5360" s="126">
        <v>42915</v>
      </c>
      <c r="D5360" s="126" t="s">
        <v>11366</v>
      </c>
      <c r="E5360" s="127" t="s">
        <v>13</v>
      </c>
      <c r="F5360" s="127">
        <v>370884</v>
      </c>
      <c r="G5360" s="127"/>
      <c r="H5360" s="335" t="s">
        <v>1308</v>
      </c>
      <c r="I5360" s="128">
        <v>5969068.8200000003</v>
      </c>
      <c r="J5360" s="128">
        <v>0</v>
      </c>
      <c r="K5360" s="129">
        <f t="shared" si="83"/>
        <v>5969068.8200000003</v>
      </c>
      <c r="L5360" s="130" t="s">
        <v>1420</v>
      </c>
    </row>
    <row r="5361" spans="1:12" ht="22.5">
      <c r="A5361" s="336" t="s">
        <v>1307</v>
      </c>
      <c r="B5361" s="125" t="str">
        <f>+VLOOKUP(A5361,'[1]LISTA FILTRADO'!$A$2:$B$620,2,FALSE)</f>
        <v>GRACOS</v>
      </c>
      <c r="C5361" s="126">
        <v>42915</v>
      </c>
      <c r="D5361" s="126" t="s">
        <v>11367</v>
      </c>
      <c r="E5361" s="127" t="s">
        <v>13</v>
      </c>
      <c r="F5361" s="127">
        <v>370886</v>
      </c>
      <c r="G5361" s="127"/>
      <c r="H5361" s="335" t="s">
        <v>1308</v>
      </c>
      <c r="I5361" s="128">
        <v>5056413.46</v>
      </c>
      <c r="J5361" s="128">
        <v>0</v>
      </c>
      <c r="K5361" s="129">
        <f t="shared" si="83"/>
        <v>5056413.46</v>
      </c>
      <c r="L5361" s="130" t="s">
        <v>1420</v>
      </c>
    </row>
    <row r="5362" spans="1:12" ht="22.5">
      <c r="A5362" s="336" t="s">
        <v>1307</v>
      </c>
      <c r="B5362" s="125" t="str">
        <f>+VLOOKUP(A5362,'[1]LISTA FILTRADO'!$A$2:$B$620,2,FALSE)</f>
        <v>GRACOS</v>
      </c>
      <c r="C5362" s="126">
        <v>42915</v>
      </c>
      <c r="D5362" s="126" t="s">
        <v>11368</v>
      </c>
      <c r="E5362" s="127" t="s">
        <v>13</v>
      </c>
      <c r="F5362" s="127">
        <v>370888</v>
      </c>
      <c r="G5362" s="127"/>
      <c r="H5362" s="335" t="s">
        <v>1308</v>
      </c>
      <c r="I5362" s="128">
        <v>13888033.5</v>
      </c>
      <c r="J5362" s="128">
        <v>0</v>
      </c>
      <c r="K5362" s="129">
        <f t="shared" si="83"/>
        <v>13888033.5</v>
      </c>
      <c r="L5362" s="130" t="s">
        <v>1420</v>
      </c>
    </row>
    <row r="5363" spans="1:12" ht="22.5">
      <c r="A5363" s="336" t="s">
        <v>1307</v>
      </c>
      <c r="B5363" s="125" t="str">
        <f>+VLOOKUP(A5363,'[1]LISTA FILTRADO'!$A$2:$B$620,2,FALSE)</f>
        <v>GRACOS</v>
      </c>
      <c r="C5363" s="126">
        <v>42915</v>
      </c>
      <c r="D5363" s="126" t="s">
        <v>11369</v>
      </c>
      <c r="E5363" s="127" t="s">
        <v>13</v>
      </c>
      <c r="F5363" s="127">
        <v>370890</v>
      </c>
      <c r="G5363" s="127"/>
      <c r="H5363" s="335" t="s">
        <v>1308</v>
      </c>
      <c r="I5363" s="128">
        <v>2555130.96</v>
      </c>
      <c r="J5363" s="128">
        <v>0</v>
      </c>
      <c r="K5363" s="129">
        <f t="shared" si="83"/>
        <v>2555130.96</v>
      </c>
      <c r="L5363" s="130" t="s">
        <v>1420</v>
      </c>
    </row>
    <row r="5364" spans="1:12" ht="22.5">
      <c r="A5364" s="336" t="s">
        <v>1307</v>
      </c>
      <c r="B5364" s="125" t="str">
        <f>+VLOOKUP(A5364,'[1]LISTA FILTRADO'!$A$2:$B$620,2,FALSE)</f>
        <v>GRACOS</v>
      </c>
      <c r="C5364" s="126">
        <v>42915</v>
      </c>
      <c r="D5364" s="126" t="s">
        <v>11370</v>
      </c>
      <c r="E5364" s="127" t="s">
        <v>13</v>
      </c>
      <c r="F5364" s="127">
        <v>370892</v>
      </c>
      <c r="G5364" s="127"/>
      <c r="H5364" s="335" t="s">
        <v>1308</v>
      </c>
      <c r="I5364" s="128">
        <v>2555130.96</v>
      </c>
      <c r="J5364" s="128">
        <v>0</v>
      </c>
      <c r="K5364" s="129">
        <f t="shared" si="83"/>
        <v>2555130.96</v>
      </c>
      <c r="L5364" s="130" t="s">
        <v>1420</v>
      </c>
    </row>
    <row r="5365" spans="1:12" ht="22.5">
      <c r="A5365" s="336" t="s">
        <v>1307</v>
      </c>
      <c r="B5365" s="125" t="str">
        <f>+VLOOKUP(A5365,'[1]LISTA FILTRADO'!$A$2:$B$620,2,FALSE)</f>
        <v>GRACOS</v>
      </c>
      <c r="C5365" s="126">
        <v>42915</v>
      </c>
      <c r="D5365" s="126" t="s">
        <v>11371</v>
      </c>
      <c r="E5365" s="127" t="s">
        <v>13</v>
      </c>
      <c r="F5365" s="127">
        <v>370894</v>
      </c>
      <c r="G5365" s="127"/>
      <c r="H5365" s="335" t="s">
        <v>1308</v>
      </c>
      <c r="I5365" s="128">
        <v>13.24</v>
      </c>
      <c r="J5365" s="128">
        <v>0</v>
      </c>
      <c r="K5365" s="129">
        <f t="shared" si="83"/>
        <v>13.24</v>
      </c>
      <c r="L5365" s="130" t="s">
        <v>1420</v>
      </c>
    </row>
    <row r="5366" spans="1:12" ht="22.5">
      <c r="A5366" s="336" t="s">
        <v>1307</v>
      </c>
      <c r="B5366" s="125" t="str">
        <f>+VLOOKUP(A5366,'[1]LISTA FILTRADO'!$A$2:$B$620,2,FALSE)</f>
        <v>GRACOS</v>
      </c>
      <c r="C5366" s="126">
        <v>42915</v>
      </c>
      <c r="D5366" s="126" t="s">
        <v>11372</v>
      </c>
      <c r="E5366" s="127" t="s">
        <v>13</v>
      </c>
      <c r="F5366" s="127">
        <v>370896</v>
      </c>
      <c r="G5366" s="127"/>
      <c r="H5366" s="335" t="s">
        <v>1308</v>
      </c>
      <c r="I5366" s="128">
        <v>2.2599999999999998</v>
      </c>
      <c r="J5366" s="128">
        <v>0</v>
      </c>
      <c r="K5366" s="129">
        <f t="shared" si="83"/>
        <v>2.2599999999999998</v>
      </c>
      <c r="L5366" s="130" t="s">
        <v>1420</v>
      </c>
    </row>
    <row r="5367" spans="1:12" ht="22.5">
      <c r="A5367" s="336" t="s">
        <v>1307</v>
      </c>
      <c r="B5367" s="125" t="str">
        <f>+VLOOKUP(A5367,'[1]LISTA FILTRADO'!$A$2:$B$620,2,FALSE)</f>
        <v>GRACOS</v>
      </c>
      <c r="C5367" s="126">
        <v>42915</v>
      </c>
      <c r="D5367" s="126" t="s">
        <v>11373</v>
      </c>
      <c r="E5367" s="127" t="s">
        <v>13</v>
      </c>
      <c r="F5367" s="127">
        <v>370898</v>
      </c>
      <c r="G5367" s="127"/>
      <c r="H5367" s="335" t="s">
        <v>1308</v>
      </c>
      <c r="I5367" s="128">
        <v>1.58</v>
      </c>
      <c r="J5367" s="128">
        <v>0</v>
      </c>
      <c r="K5367" s="129">
        <f t="shared" si="83"/>
        <v>1.58</v>
      </c>
      <c r="L5367" s="130" t="s">
        <v>1420</v>
      </c>
    </row>
    <row r="5368" spans="1:12" ht="22.5">
      <c r="A5368" s="336" t="s">
        <v>1307</v>
      </c>
      <c r="B5368" s="125" t="str">
        <f>+VLOOKUP(A5368,'[1]LISTA FILTRADO'!$A$2:$B$620,2,FALSE)</f>
        <v>GRACOS</v>
      </c>
      <c r="C5368" s="126">
        <v>42915</v>
      </c>
      <c r="D5368" s="126" t="s">
        <v>11374</v>
      </c>
      <c r="E5368" s="127" t="s">
        <v>13</v>
      </c>
      <c r="F5368" s="127">
        <v>370900</v>
      </c>
      <c r="G5368" s="127"/>
      <c r="H5368" s="335" t="s">
        <v>1308</v>
      </c>
      <c r="I5368" s="128">
        <v>6.79</v>
      </c>
      <c r="J5368" s="128">
        <v>0</v>
      </c>
      <c r="K5368" s="129">
        <f t="shared" si="83"/>
        <v>6.79</v>
      </c>
      <c r="L5368" s="130" t="s">
        <v>1420</v>
      </c>
    </row>
    <row r="5369" spans="1:12" ht="22.5">
      <c r="A5369" s="336" t="s">
        <v>1307</v>
      </c>
      <c r="B5369" s="125" t="str">
        <f>+VLOOKUP(A5369,'[1]LISTA FILTRADO'!$A$2:$B$620,2,FALSE)</f>
        <v>GRACOS</v>
      </c>
      <c r="C5369" s="126">
        <v>42915</v>
      </c>
      <c r="D5369" s="126" t="s">
        <v>11375</v>
      </c>
      <c r="E5369" s="127" t="s">
        <v>13</v>
      </c>
      <c r="F5369" s="127">
        <v>370902</v>
      </c>
      <c r="G5369" s="127"/>
      <c r="H5369" s="335" t="s">
        <v>1308</v>
      </c>
      <c r="I5369" s="128">
        <v>7.0000000000000007E-2</v>
      </c>
      <c r="J5369" s="128">
        <v>0</v>
      </c>
      <c r="K5369" s="129">
        <f t="shared" si="83"/>
        <v>7.0000000000000007E-2</v>
      </c>
      <c r="L5369" s="130" t="s">
        <v>1420</v>
      </c>
    </row>
    <row r="5370" spans="1:12" ht="22.5">
      <c r="A5370" s="336" t="s">
        <v>1307</v>
      </c>
      <c r="B5370" s="125" t="str">
        <f>+VLOOKUP(A5370,'[1]LISTA FILTRADO'!$A$2:$B$620,2,FALSE)</f>
        <v>GRACOS</v>
      </c>
      <c r="C5370" s="126">
        <v>42915</v>
      </c>
      <c r="D5370" s="126" t="s">
        <v>11376</v>
      </c>
      <c r="E5370" s="127" t="s">
        <v>13</v>
      </c>
      <c r="F5370" s="127">
        <v>370904</v>
      </c>
      <c r="G5370" s="127"/>
      <c r="H5370" s="335" t="s">
        <v>1308</v>
      </c>
      <c r="I5370" s="128">
        <v>7.0000000000000007E-2</v>
      </c>
      <c r="J5370" s="128">
        <v>0</v>
      </c>
      <c r="K5370" s="129">
        <f t="shared" si="83"/>
        <v>7.0000000000000007E-2</v>
      </c>
      <c r="L5370" s="130" t="s">
        <v>1420</v>
      </c>
    </row>
    <row r="5371" spans="1:12" ht="22.5">
      <c r="A5371" s="336" t="s">
        <v>1307</v>
      </c>
      <c r="B5371" s="125" t="str">
        <f>+VLOOKUP(A5371,'[1]LISTA FILTRADO'!$A$2:$B$620,2,FALSE)</f>
        <v>GRACOS</v>
      </c>
      <c r="C5371" s="126">
        <v>42915</v>
      </c>
      <c r="D5371" s="126" t="s">
        <v>11377</v>
      </c>
      <c r="E5371" s="127" t="s">
        <v>13</v>
      </c>
      <c r="F5371" s="127">
        <v>370906</v>
      </c>
      <c r="G5371" s="127"/>
      <c r="H5371" s="335" t="s">
        <v>1308</v>
      </c>
      <c r="I5371" s="128">
        <v>7.0000000000000007E-2</v>
      </c>
      <c r="J5371" s="128">
        <v>0</v>
      </c>
      <c r="K5371" s="129">
        <f t="shared" si="83"/>
        <v>7.0000000000000007E-2</v>
      </c>
      <c r="L5371" s="130" t="s">
        <v>1420</v>
      </c>
    </row>
    <row r="5372" spans="1:12" ht="22.5">
      <c r="A5372" s="336" t="s">
        <v>1307</v>
      </c>
      <c r="B5372" s="125" t="str">
        <f>+VLOOKUP(A5372,'[1]LISTA FILTRADO'!$A$2:$B$620,2,FALSE)</f>
        <v>GRACOS</v>
      </c>
      <c r="C5372" s="126">
        <v>42915</v>
      </c>
      <c r="D5372" s="126" t="s">
        <v>11378</v>
      </c>
      <c r="E5372" s="127" t="s">
        <v>13</v>
      </c>
      <c r="F5372" s="127">
        <v>370908</v>
      </c>
      <c r="G5372" s="127"/>
      <c r="H5372" s="335" t="s">
        <v>1308</v>
      </c>
      <c r="I5372" s="128">
        <v>7.0000000000000007E-2</v>
      </c>
      <c r="J5372" s="128">
        <v>0</v>
      </c>
      <c r="K5372" s="129">
        <f t="shared" si="83"/>
        <v>7.0000000000000007E-2</v>
      </c>
      <c r="L5372" s="130" t="s">
        <v>1420</v>
      </c>
    </row>
    <row r="5373" spans="1:12" ht="22.5">
      <c r="A5373" s="336" t="s">
        <v>1307</v>
      </c>
      <c r="B5373" s="125" t="str">
        <f>+VLOOKUP(A5373,'[1]LISTA FILTRADO'!$A$2:$B$620,2,FALSE)</f>
        <v>GRACOS</v>
      </c>
      <c r="C5373" s="126">
        <v>42915</v>
      </c>
      <c r="D5373" s="126" t="s">
        <v>11379</v>
      </c>
      <c r="E5373" s="127" t="s">
        <v>13</v>
      </c>
      <c r="F5373" s="127">
        <v>370910</v>
      </c>
      <c r="G5373" s="127"/>
      <c r="H5373" s="335" t="s">
        <v>1308</v>
      </c>
      <c r="I5373" s="128">
        <v>7.0000000000000007E-2</v>
      </c>
      <c r="J5373" s="128">
        <v>0</v>
      </c>
      <c r="K5373" s="129">
        <f t="shared" si="83"/>
        <v>7.0000000000000007E-2</v>
      </c>
      <c r="L5373" s="130" t="s">
        <v>1420</v>
      </c>
    </row>
    <row r="5374" spans="1:12" ht="22.5">
      <c r="A5374" s="336" t="s">
        <v>1307</v>
      </c>
      <c r="B5374" s="125" t="str">
        <f>+VLOOKUP(A5374,'[1]LISTA FILTRADO'!$A$2:$B$620,2,FALSE)</f>
        <v>GRACOS</v>
      </c>
      <c r="C5374" s="126">
        <v>42915</v>
      </c>
      <c r="D5374" s="126" t="s">
        <v>11380</v>
      </c>
      <c r="E5374" s="127" t="s">
        <v>13</v>
      </c>
      <c r="F5374" s="127">
        <v>370912</v>
      </c>
      <c r="G5374" s="127"/>
      <c r="H5374" s="335" t="s">
        <v>1308</v>
      </c>
      <c r="I5374" s="128">
        <v>7.0000000000000007E-2</v>
      </c>
      <c r="J5374" s="128">
        <v>0</v>
      </c>
      <c r="K5374" s="129">
        <f t="shared" si="83"/>
        <v>7.0000000000000007E-2</v>
      </c>
      <c r="L5374" s="130" t="s">
        <v>1420</v>
      </c>
    </row>
    <row r="5375" spans="1:12" ht="22.5">
      <c r="A5375" s="336" t="s">
        <v>1307</v>
      </c>
      <c r="B5375" s="125" t="str">
        <f>+VLOOKUP(A5375,'[1]LISTA FILTRADO'!$A$2:$B$620,2,FALSE)</f>
        <v>GRACOS</v>
      </c>
      <c r="C5375" s="126">
        <v>42915</v>
      </c>
      <c r="D5375" s="126" t="s">
        <v>11381</v>
      </c>
      <c r="E5375" s="127" t="s">
        <v>13</v>
      </c>
      <c r="F5375" s="127">
        <v>370915</v>
      </c>
      <c r="G5375" s="127"/>
      <c r="H5375" s="335" t="s">
        <v>1308</v>
      </c>
      <c r="I5375" s="128">
        <v>1248060.04</v>
      </c>
      <c r="J5375" s="128">
        <v>0</v>
      </c>
      <c r="K5375" s="129">
        <f t="shared" si="83"/>
        <v>1248060.04</v>
      </c>
      <c r="L5375" s="130" t="s">
        <v>1420</v>
      </c>
    </row>
    <row r="5376" spans="1:12" ht="22.5">
      <c r="A5376" s="336" t="s">
        <v>1307</v>
      </c>
      <c r="B5376" s="125" t="str">
        <f>+VLOOKUP(A5376,'[1]LISTA FILTRADO'!$A$2:$B$620,2,FALSE)</f>
        <v>GRACOS</v>
      </c>
      <c r="C5376" s="126">
        <v>42915</v>
      </c>
      <c r="D5376" s="126" t="s">
        <v>11382</v>
      </c>
      <c r="E5376" s="127" t="s">
        <v>13</v>
      </c>
      <c r="F5376" s="127">
        <v>370917</v>
      </c>
      <c r="G5376" s="127"/>
      <c r="H5376" s="335" t="s">
        <v>1308</v>
      </c>
      <c r="I5376" s="128">
        <v>6432784.3799999999</v>
      </c>
      <c r="J5376" s="128">
        <v>0</v>
      </c>
      <c r="K5376" s="129">
        <f t="shared" si="83"/>
        <v>6432784.3799999999</v>
      </c>
      <c r="L5376" s="130" t="s">
        <v>1420</v>
      </c>
    </row>
    <row r="5377" spans="1:12" ht="22.5">
      <c r="A5377" s="336" t="s">
        <v>1307</v>
      </c>
      <c r="B5377" s="125" t="str">
        <f>+VLOOKUP(A5377,'[1]LISTA FILTRADO'!$A$2:$B$620,2,FALSE)</f>
        <v>GRACOS</v>
      </c>
      <c r="C5377" s="126">
        <v>42915</v>
      </c>
      <c r="D5377" s="126" t="s">
        <v>11383</v>
      </c>
      <c r="E5377" s="127" t="s">
        <v>13</v>
      </c>
      <c r="F5377" s="127">
        <v>370919</v>
      </c>
      <c r="G5377" s="127"/>
      <c r="H5377" s="335" t="s">
        <v>1308</v>
      </c>
      <c r="I5377" s="128">
        <v>434115.34</v>
      </c>
      <c r="J5377" s="128">
        <v>0</v>
      </c>
      <c r="K5377" s="129">
        <f t="shared" si="83"/>
        <v>434115.34</v>
      </c>
      <c r="L5377" s="130" t="s">
        <v>1420</v>
      </c>
    </row>
    <row r="5378" spans="1:12" ht="22.5">
      <c r="A5378" s="336" t="s">
        <v>1307</v>
      </c>
      <c r="B5378" s="125" t="str">
        <f>+VLOOKUP(A5378,'[1]LISTA FILTRADO'!$A$2:$B$620,2,FALSE)</f>
        <v>GRACOS</v>
      </c>
      <c r="C5378" s="126">
        <v>42915</v>
      </c>
      <c r="D5378" s="126" t="s">
        <v>11384</v>
      </c>
      <c r="E5378" s="127" t="s">
        <v>13</v>
      </c>
      <c r="F5378" s="127">
        <v>370921</v>
      </c>
      <c r="G5378" s="127"/>
      <c r="H5378" s="335" t="s">
        <v>1308</v>
      </c>
      <c r="I5378" s="128">
        <v>1057234.8700000001</v>
      </c>
      <c r="J5378" s="128">
        <v>0</v>
      </c>
      <c r="K5378" s="129">
        <f t="shared" si="83"/>
        <v>1057234.8700000001</v>
      </c>
      <c r="L5378" s="130" t="s">
        <v>1420</v>
      </c>
    </row>
    <row r="5379" spans="1:12" ht="22.5">
      <c r="A5379" s="336" t="s">
        <v>1307</v>
      </c>
      <c r="B5379" s="125" t="str">
        <f>+VLOOKUP(A5379,'[1]LISTA FILTRADO'!$A$2:$B$620,2,FALSE)</f>
        <v>GRACOS</v>
      </c>
      <c r="C5379" s="126">
        <v>42915</v>
      </c>
      <c r="D5379" s="126" t="s">
        <v>11385</v>
      </c>
      <c r="E5379" s="127" t="s">
        <v>13</v>
      </c>
      <c r="F5379" s="127">
        <v>370923</v>
      </c>
      <c r="G5379" s="127"/>
      <c r="H5379" s="335" t="s">
        <v>1308</v>
      </c>
      <c r="I5379" s="128">
        <v>3238623.84</v>
      </c>
      <c r="J5379" s="128">
        <v>0</v>
      </c>
      <c r="K5379" s="129">
        <f t="shared" si="83"/>
        <v>3238623.84</v>
      </c>
      <c r="L5379" s="130" t="s">
        <v>1420</v>
      </c>
    </row>
    <row r="5380" spans="1:12" ht="22.5">
      <c r="A5380" s="336" t="s">
        <v>1307</v>
      </c>
      <c r="B5380" s="125" t="str">
        <f>+VLOOKUP(A5380,'[1]LISTA FILTRADO'!$A$2:$B$620,2,FALSE)</f>
        <v>GRACOS</v>
      </c>
      <c r="C5380" s="126">
        <v>42915</v>
      </c>
      <c r="D5380" s="126" t="s">
        <v>11386</v>
      </c>
      <c r="E5380" s="127" t="s">
        <v>13</v>
      </c>
      <c r="F5380" s="127">
        <v>370925</v>
      </c>
      <c r="G5380" s="127"/>
      <c r="H5380" s="335" t="s">
        <v>1308</v>
      </c>
      <c r="I5380" s="128">
        <v>367740.18</v>
      </c>
      <c r="J5380" s="128">
        <v>0</v>
      </c>
      <c r="K5380" s="129">
        <f t="shared" si="83"/>
        <v>367740.18</v>
      </c>
      <c r="L5380" s="130" t="s">
        <v>1420</v>
      </c>
    </row>
    <row r="5381" spans="1:12" ht="22.5">
      <c r="A5381" s="336" t="s">
        <v>1307</v>
      </c>
      <c r="B5381" s="125" t="str">
        <f>+VLOOKUP(A5381,'[1]LISTA FILTRADO'!$A$2:$B$620,2,FALSE)</f>
        <v>GRACOS</v>
      </c>
      <c r="C5381" s="126">
        <v>42915</v>
      </c>
      <c r="D5381" s="126" t="s">
        <v>11387</v>
      </c>
      <c r="E5381" s="127" t="s">
        <v>13</v>
      </c>
      <c r="F5381" s="127">
        <v>370927</v>
      </c>
      <c r="G5381" s="127"/>
      <c r="H5381" s="335" t="s">
        <v>1308</v>
      </c>
      <c r="I5381" s="128">
        <v>1010041.64</v>
      </c>
      <c r="J5381" s="128">
        <v>0</v>
      </c>
      <c r="K5381" s="129">
        <f t="shared" si="83"/>
        <v>1010041.64</v>
      </c>
      <c r="L5381" s="130" t="s">
        <v>1420</v>
      </c>
    </row>
    <row r="5382" spans="1:12" ht="22.5">
      <c r="A5382" s="336" t="s">
        <v>1307</v>
      </c>
      <c r="B5382" s="125" t="str">
        <f>+VLOOKUP(A5382,'[1]LISTA FILTRADO'!$A$2:$B$620,2,FALSE)</f>
        <v>GRACOS</v>
      </c>
      <c r="C5382" s="126">
        <v>42915</v>
      </c>
      <c r="D5382" s="126" t="s">
        <v>11388</v>
      </c>
      <c r="E5382" s="127" t="s">
        <v>13</v>
      </c>
      <c r="F5382" s="127">
        <v>370929</v>
      </c>
      <c r="G5382" s="127"/>
      <c r="H5382" s="335" t="s">
        <v>1308</v>
      </c>
      <c r="I5382" s="128">
        <v>14966944.880000001</v>
      </c>
      <c r="J5382" s="128">
        <v>0</v>
      </c>
      <c r="K5382" s="129">
        <f t="shared" si="83"/>
        <v>14966944.880000001</v>
      </c>
      <c r="L5382" s="130" t="s">
        <v>1420</v>
      </c>
    </row>
    <row r="5383" spans="1:12" ht="22.5">
      <c r="A5383" s="336" t="s">
        <v>1307</v>
      </c>
      <c r="B5383" s="125" t="str">
        <f>+VLOOKUP(A5383,'[1]LISTA FILTRADO'!$A$2:$B$620,2,FALSE)</f>
        <v>GRACOS</v>
      </c>
      <c r="C5383" s="126">
        <v>42915</v>
      </c>
      <c r="D5383" s="126" t="s">
        <v>11389</v>
      </c>
      <c r="E5383" s="127" t="s">
        <v>13</v>
      </c>
      <c r="F5383" s="127">
        <v>370931</v>
      </c>
      <c r="G5383" s="127"/>
      <c r="H5383" s="335" t="s">
        <v>1308</v>
      </c>
      <c r="I5383" s="128">
        <v>8895260.75</v>
      </c>
      <c r="J5383" s="128">
        <v>0</v>
      </c>
      <c r="K5383" s="129">
        <f t="shared" si="83"/>
        <v>8895260.75</v>
      </c>
      <c r="L5383" s="130" t="s">
        <v>1420</v>
      </c>
    </row>
    <row r="5384" spans="1:12" ht="22.5">
      <c r="A5384" s="336" t="s">
        <v>1307</v>
      </c>
      <c r="B5384" s="125" t="str">
        <f>+VLOOKUP(A5384,'[1]LISTA FILTRADO'!$A$2:$B$620,2,FALSE)</f>
        <v>GRACOS</v>
      </c>
      <c r="C5384" s="126">
        <v>42915</v>
      </c>
      <c r="D5384" s="126" t="s">
        <v>11390</v>
      </c>
      <c r="E5384" s="127" t="s">
        <v>13</v>
      </c>
      <c r="F5384" s="127">
        <v>370933</v>
      </c>
      <c r="G5384" s="127"/>
      <c r="H5384" s="335" t="s">
        <v>1308</v>
      </c>
      <c r="I5384" s="128">
        <v>2753629.86</v>
      </c>
      <c r="J5384" s="128">
        <v>0</v>
      </c>
      <c r="K5384" s="129">
        <f t="shared" si="83"/>
        <v>2753629.86</v>
      </c>
      <c r="L5384" s="130" t="s">
        <v>1420</v>
      </c>
    </row>
    <row r="5385" spans="1:12" ht="22.5">
      <c r="A5385" s="336" t="s">
        <v>1307</v>
      </c>
      <c r="B5385" s="125" t="str">
        <f>+VLOOKUP(A5385,'[1]LISTA FILTRADO'!$A$2:$B$620,2,FALSE)</f>
        <v>GRACOS</v>
      </c>
      <c r="C5385" s="126">
        <v>42915</v>
      </c>
      <c r="D5385" s="126" t="s">
        <v>11391</v>
      </c>
      <c r="E5385" s="127" t="s">
        <v>13</v>
      </c>
      <c r="F5385" s="127">
        <v>370935</v>
      </c>
      <c r="G5385" s="127"/>
      <c r="H5385" s="335" t="s">
        <v>1308</v>
      </c>
      <c r="I5385" s="128">
        <v>185828.21</v>
      </c>
      <c r="J5385" s="128">
        <v>0</v>
      </c>
      <c r="K5385" s="129">
        <f t="shared" ref="K5385:K5448" si="84">+I5385+J5385</f>
        <v>185828.21</v>
      </c>
      <c r="L5385" s="130" t="s">
        <v>1420</v>
      </c>
    </row>
    <row r="5386" spans="1:12" ht="22.5">
      <c r="A5386" s="336" t="s">
        <v>1307</v>
      </c>
      <c r="B5386" s="125" t="str">
        <f>+VLOOKUP(A5386,'[1]LISTA FILTRADO'!$A$2:$B$620,2,FALSE)</f>
        <v>GRACOS</v>
      </c>
      <c r="C5386" s="126">
        <v>42915</v>
      </c>
      <c r="D5386" s="126" t="s">
        <v>11392</v>
      </c>
      <c r="E5386" s="127" t="s">
        <v>13</v>
      </c>
      <c r="F5386" s="127">
        <v>370937</v>
      </c>
      <c r="G5386" s="127"/>
      <c r="H5386" s="335" t="s">
        <v>1308</v>
      </c>
      <c r="I5386" s="128">
        <v>1636556.79</v>
      </c>
      <c r="J5386" s="128">
        <v>0</v>
      </c>
      <c r="K5386" s="129">
        <f t="shared" si="84"/>
        <v>1636556.79</v>
      </c>
      <c r="L5386" s="130" t="s">
        <v>1420</v>
      </c>
    </row>
    <row r="5387" spans="1:12" ht="22.5">
      <c r="A5387" s="336" t="s">
        <v>1307</v>
      </c>
      <c r="B5387" s="125" t="str">
        <f>+VLOOKUP(A5387,'[1]LISTA FILTRADO'!$A$2:$B$620,2,FALSE)</f>
        <v>GRACOS</v>
      </c>
      <c r="C5387" s="126">
        <v>42915</v>
      </c>
      <c r="D5387" s="126" t="s">
        <v>11393</v>
      </c>
      <c r="E5387" s="127" t="s">
        <v>13</v>
      </c>
      <c r="F5387" s="127">
        <v>370939</v>
      </c>
      <c r="G5387" s="127"/>
      <c r="H5387" s="335" t="s">
        <v>1308</v>
      </c>
      <c r="I5387" s="128">
        <v>2015189.07</v>
      </c>
      <c r="J5387" s="128">
        <v>0</v>
      </c>
      <c r="K5387" s="129">
        <f t="shared" si="84"/>
        <v>2015189.07</v>
      </c>
      <c r="L5387" s="130" t="s">
        <v>1420</v>
      </c>
    </row>
    <row r="5388" spans="1:12" ht="22.5">
      <c r="A5388" s="336" t="s">
        <v>1307</v>
      </c>
      <c r="B5388" s="125" t="str">
        <f>+VLOOKUP(A5388,'[1]LISTA FILTRADO'!$A$2:$B$620,2,FALSE)</f>
        <v>GRACOS</v>
      </c>
      <c r="C5388" s="126">
        <v>42915</v>
      </c>
      <c r="D5388" s="126" t="s">
        <v>11394</v>
      </c>
      <c r="E5388" s="127" t="s">
        <v>13</v>
      </c>
      <c r="F5388" s="127">
        <v>370941</v>
      </c>
      <c r="G5388" s="127"/>
      <c r="H5388" s="335" t="s">
        <v>1308</v>
      </c>
      <c r="I5388" s="128">
        <v>1718844.69</v>
      </c>
      <c r="J5388" s="128">
        <v>0</v>
      </c>
      <c r="K5388" s="129">
        <f t="shared" si="84"/>
        <v>1718844.69</v>
      </c>
      <c r="L5388" s="130" t="s">
        <v>1420</v>
      </c>
    </row>
    <row r="5389" spans="1:12" ht="22.5">
      <c r="A5389" s="336" t="s">
        <v>1307</v>
      </c>
      <c r="B5389" s="125" t="str">
        <f>+VLOOKUP(A5389,'[1]LISTA FILTRADO'!$A$2:$B$620,2,FALSE)</f>
        <v>GRACOS</v>
      </c>
      <c r="C5389" s="126">
        <v>42915</v>
      </c>
      <c r="D5389" s="126" t="s">
        <v>11395</v>
      </c>
      <c r="E5389" s="127" t="s">
        <v>13</v>
      </c>
      <c r="F5389" s="127">
        <v>370943</v>
      </c>
      <c r="G5389" s="127"/>
      <c r="H5389" s="335" t="s">
        <v>1308</v>
      </c>
      <c r="I5389" s="128">
        <v>4721008.78</v>
      </c>
      <c r="J5389" s="128">
        <v>0</v>
      </c>
      <c r="K5389" s="129">
        <f t="shared" si="84"/>
        <v>4721008.78</v>
      </c>
      <c r="L5389" s="130" t="s">
        <v>1420</v>
      </c>
    </row>
    <row r="5390" spans="1:12" ht="22.5">
      <c r="A5390" s="336" t="s">
        <v>1307</v>
      </c>
      <c r="B5390" s="125" t="str">
        <f>+VLOOKUP(A5390,'[1]LISTA FILTRADO'!$A$2:$B$620,2,FALSE)</f>
        <v>GRACOS</v>
      </c>
      <c r="C5390" s="126">
        <v>42915</v>
      </c>
      <c r="D5390" s="126" t="s">
        <v>11396</v>
      </c>
      <c r="E5390" s="127" t="s">
        <v>13</v>
      </c>
      <c r="F5390" s="127">
        <v>370945</v>
      </c>
      <c r="G5390" s="127"/>
      <c r="H5390" s="335" t="s">
        <v>1308</v>
      </c>
      <c r="I5390" s="128">
        <v>5534953.54</v>
      </c>
      <c r="J5390" s="128">
        <v>0</v>
      </c>
      <c r="K5390" s="129">
        <f t="shared" si="84"/>
        <v>5534953.54</v>
      </c>
      <c r="L5390" s="130" t="s">
        <v>1420</v>
      </c>
    </row>
    <row r="5391" spans="1:12" ht="22.5">
      <c r="A5391" s="336" t="s">
        <v>1307</v>
      </c>
      <c r="B5391" s="125" t="str">
        <f>+VLOOKUP(A5391,'[1]LISTA FILTRADO'!$A$2:$B$620,2,FALSE)</f>
        <v>GRACOS</v>
      </c>
      <c r="C5391" s="126">
        <v>42915</v>
      </c>
      <c r="D5391" s="126" t="s">
        <v>11397</v>
      </c>
      <c r="E5391" s="127" t="s">
        <v>13</v>
      </c>
      <c r="F5391" s="127">
        <v>370947</v>
      </c>
      <c r="G5391" s="127"/>
      <c r="H5391" s="335" t="s">
        <v>1308</v>
      </c>
      <c r="I5391" s="128">
        <v>3999178.59</v>
      </c>
      <c r="J5391" s="128">
        <v>0</v>
      </c>
      <c r="K5391" s="129">
        <f t="shared" si="84"/>
        <v>3999178.59</v>
      </c>
      <c r="L5391" s="130" t="s">
        <v>1420</v>
      </c>
    </row>
    <row r="5392" spans="1:12" ht="22.5">
      <c r="A5392" s="336" t="s">
        <v>1307</v>
      </c>
      <c r="B5392" s="125" t="str">
        <f>+VLOOKUP(A5392,'[1]LISTA FILTRADO'!$A$2:$B$620,2,FALSE)</f>
        <v>GRACOS</v>
      </c>
      <c r="C5392" s="126">
        <v>42915</v>
      </c>
      <c r="D5392" s="126" t="s">
        <v>11398</v>
      </c>
      <c r="E5392" s="127" t="s">
        <v>13</v>
      </c>
      <c r="F5392" s="127">
        <v>370949</v>
      </c>
      <c r="G5392" s="127"/>
      <c r="H5392" s="335" t="s">
        <v>1308</v>
      </c>
      <c r="I5392" s="128">
        <v>4688673.28</v>
      </c>
      <c r="J5392" s="128">
        <v>0</v>
      </c>
      <c r="K5392" s="129">
        <f t="shared" si="84"/>
        <v>4688673.28</v>
      </c>
      <c r="L5392" s="130" t="s">
        <v>1420</v>
      </c>
    </row>
    <row r="5393" spans="1:12" ht="22.5">
      <c r="A5393" s="336" t="s">
        <v>1307</v>
      </c>
      <c r="B5393" s="125" t="str">
        <f>+VLOOKUP(A5393,'[1]LISTA FILTRADO'!$A$2:$B$620,2,FALSE)</f>
        <v>GRACOS</v>
      </c>
      <c r="C5393" s="126">
        <v>42915</v>
      </c>
      <c r="D5393" s="126" t="s">
        <v>11399</v>
      </c>
      <c r="E5393" s="127" t="s">
        <v>13</v>
      </c>
      <c r="F5393" s="127">
        <v>370790</v>
      </c>
      <c r="G5393" s="127"/>
      <c r="H5393" s="335" t="s">
        <v>1308</v>
      </c>
      <c r="I5393" s="128">
        <v>4992772.83</v>
      </c>
      <c r="J5393" s="128">
        <v>0</v>
      </c>
      <c r="K5393" s="129">
        <f t="shared" si="84"/>
        <v>4992772.83</v>
      </c>
      <c r="L5393" s="130" t="s">
        <v>1420</v>
      </c>
    </row>
    <row r="5394" spans="1:12" ht="22.5">
      <c r="A5394" s="336" t="s">
        <v>1307</v>
      </c>
      <c r="B5394" s="125" t="str">
        <f>+VLOOKUP(A5394,'[1]LISTA FILTRADO'!$A$2:$B$620,2,FALSE)</f>
        <v>GRACOS</v>
      </c>
      <c r="C5394" s="126">
        <v>42915</v>
      </c>
      <c r="D5394" s="126" t="s">
        <v>11400</v>
      </c>
      <c r="E5394" s="127" t="s">
        <v>13</v>
      </c>
      <c r="F5394" s="127">
        <v>370792</v>
      </c>
      <c r="G5394" s="127"/>
      <c r="H5394" s="335" t="s">
        <v>1308</v>
      </c>
      <c r="I5394" s="128">
        <v>7.0000000000000007E-2</v>
      </c>
      <c r="J5394" s="128">
        <v>0</v>
      </c>
      <c r="K5394" s="129">
        <f t="shared" si="84"/>
        <v>7.0000000000000007E-2</v>
      </c>
      <c r="L5394" s="130" t="s">
        <v>1420</v>
      </c>
    </row>
    <row r="5395" spans="1:12" ht="22.5">
      <c r="A5395" s="336" t="s">
        <v>1307</v>
      </c>
      <c r="B5395" s="125" t="str">
        <f>+VLOOKUP(A5395,'[1]LISTA FILTRADO'!$A$2:$B$620,2,FALSE)</f>
        <v>GRACOS</v>
      </c>
      <c r="C5395" s="126">
        <v>42915</v>
      </c>
      <c r="D5395" s="126" t="s">
        <v>11401</v>
      </c>
      <c r="E5395" s="127" t="s">
        <v>13</v>
      </c>
      <c r="F5395" s="127">
        <v>370794</v>
      </c>
      <c r="G5395" s="127"/>
      <c r="H5395" s="335" t="s">
        <v>1308</v>
      </c>
      <c r="I5395" s="128">
        <v>0.14000000000000001</v>
      </c>
      <c r="J5395" s="128">
        <v>0</v>
      </c>
      <c r="K5395" s="129">
        <f t="shared" si="84"/>
        <v>0.14000000000000001</v>
      </c>
      <c r="L5395" s="130" t="s">
        <v>1420</v>
      </c>
    </row>
    <row r="5396" spans="1:12" ht="22.5">
      <c r="A5396" s="336" t="s">
        <v>1307</v>
      </c>
      <c r="B5396" s="125" t="str">
        <f>+VLOOKUP(A5396,'[1]LISTA FILTRADO'!$A$2:$B$620,2,FALSE)</f>
        <v>GRACOS</v>
      </c>
      <c r="C5396" s="126">
        <v>42915</v>
      </c>
      <c r="D5396" s="126" t="s">
        <v>11402</v>
      </c>
      <c r="E5396" s="127" t="s">
        <v>13</v>
      </c>
      <c r="F5396" s="127">
        <v>370796</v>
      </c>
      <c r="G5396" s="127"/>
      <c r="H5396" s="335" t="s">
        <v>1308</v>
      </c>
      <c r="I5396" s="128">
        <v>0.14000000000000001</v>
      </c>
      <c r="J5396" s="128">
        <v>0</v>
      </c>
      <c r="K5396" s="129">
        <f t="shared" si="84"/>
        <v>0.14000000000000001</v>
      </c>
      <c r="L5396" s="130" t="s">
        <v>1420</v>
      </c>
    </row>
    <row r="5397" spans="1:12" ht="22.5">
      <c r="A5397" s="336" t="s">
        <v>1307</v>
      </c>
      <c r="B5397" s="125" t="str">
        <f>+VLOOKUP(A5397,'[1]LISTA FILTRADO'!$A$2:$B$620,2,FALSE)</f>
        <v>GRACOS</v>
      </c>
      <c r="C5397" s="126">
        <v>42915</v>
      </c>
      <c r="D5397" s="126" t="s">
        <v>11403</v>
      </c>
      <c r="E5397" s="127" t="s">
        <v>13</v>
      </c>
      <c r="F5397" s="127">
        <v>370798</v>
      </c>
      <c r="G5397" s="127"/>
      <c r="H5397" s="335" t="s">
        <v>1308</v>
      </c>
      <c r="I5397" s="128">
        <v>0.14000000000000001</v>
      </c>
      <c r="J5397" s="128">
        <v>0</v>
      </c>
      <c r="K5397" s="129">
        <f t="shared" si="84"/>
        <v>0.14000000000000001</v>
      </c>
      <c r="L5397" s="130" t="s">
        <v>1420</v>
      </c>
    </row>
    <row r="5398" spans="1:12" ht="22.5">
      <c r="A5398" s="336" t="s">
        <v>1307</v>
      </c>
      <c r="B5398" s="125" t="str">
        <f>+VLOOKUP(A5398,'[1]LISTA FILTRADO'!$A$2:$B$620,2,FALSE)</f>
        <v>GRACOS</v>
      </c>
      <c r="C5398" s="126">
        <v>42915</v>
      </c>
      <c r="D5398" s="126" t="s">
        <v>11404</v>
      </c>
      <c r="E5398" s="127" t="s">
        <v>13</v>
      </c>
      <c r="F5398" s="127">
        <v>370800</v>
      </c>
      <c r="G5398" s="127"/>
      <c r="H5398" s="335" t="s">
        <v>1308</v>
      </c>
      <c r="I5398" s="128">
        <v>0.14000000000000001</v>
      </c>
      <c r="J5398" s="128">
        <v>0</v>
      </c>
      <c r="K5398" s="129">
        <f t="shared" si="84"/>
        <v>0.14000000000000001</v>
      </c>
      <c r="L5398" s="130" t="s">
        <v>1420</v>
      </c>
    </row>
    <row r="5399" spans="1:12" ht="22.5">
      <c r="A5399" s="336" t="s">
        <v>1307</v>
      </c>
      <c r="B5399" s="125" t="str">
        <f>+VLOOKUP(A5399,'[1]LISTA FILTRADO'!$A$2:$B$620,2,FALSE)</f>
        <v>GRACOS</v>
      </c>
      <c r="C5399" s="126">
        <v>42915</v>
      </c>
      <c r="D5399" s="126" t="s">
        <v>11405</v>
      </c>
      <c r="E5399" s="127" t="s">
        <v>13</v>
      </c>
      <c r="F5399" s="127">
        <v>370802</v>
      </c>
      <c r="G5399" s="127"/>
      <c r="H5399" s="335" t="s">
        <v>1308</v>
      </c>
      <c r="I5399" s="128">
        <v>2.06</v>
      </c>
      <c r="J5399" s="128">
        <v>0</v>
      </c>
      <c r="K5399" s="129">
        <f t="shared" si="84"/>
        <v>2.06</v>
      </c>
      <c r="L5399" s="130" t="s">
        <v>1420</v>
      </c>
    </row>
    <row r="5400" spans="1:12" ht="22.5">
      <c r="A5400" s="336" t="s">
        <v>1307</v>
      </c>
      <c r="B5400" s="125" t="str">
        <f>+VLOOKUP(A5400,'[1]LISTA FILTRADO'!$A$2:$B$620,2,FALSE)</f>
        <v>GRACOS</v>
      </c>
      <c r="C5400" s="126">
        <v>42915</v>
      </c>
      <c r="D5400" s="126" t="s">
        <v>11406</v>
      </c>
      <c r="E5400" s="127" t="s">
        <v>13</v>
      </c>
      <c r="F5400" s="127">
        <v>370804</v>
      </c>
      <c r="G5400" s="127"/>
      <c r="H5400" s="335" t="s">
        <v>1308</v>
      </c>
      <c r="I5400" s="128">
        <v>7.0000000000000007E-2</v>
      </c>
      <c r="J5400" s="128">
        <v>0</v>
      </c>
      <c r="K5400" s="129">
        <f t="shared" si="84"/>
        <v>7.0000000000000007E-2</v>
      </c>
      <c r="L5400" s="130" t="s">
        <v>1420</v>
      </c>
    </row>
    <row r="5401" spans="1:12" ht="22.5">
      <c r="A5401" s="336" t="s">
        <v>1307</v>
      </c>
      <c r="B5401" s="125" t="str">
        <f>+VLOOKUP(A5401,'[1]LISTA FILTRADO'!$A$2:$B$620,2,FALSE)</f>
        <v>GRACOS</v>
      </c>
      <c r="C5401" s="126">
        <v>42915</v>
      </c>
      <c r="D5401" s="126" t="s">
        <v>11407</v>
      </c>
      <c r="E5401" s="127" t="s">
        <v>13</v>
      </c>
      <c r="F5401" s="127">
        <v>370806</v>
      </c>
      <c r="G5401" s="127"/>
      <c r="H5401" s="335" t="s">
        <v>1308</v>
      </c>
      <c r="I5401" s="128">
        <v>7.0000000000000007E-2</v>
      </c>
      <c r="J5401" s="128">
        <v>0</v>
      </c>
      <c r="K5401" s="129">
        <f t="shared" si="84"/>
        <v>7.0000000000000007E-2</v>
      </c>
      <c r="L5401" s="130" t="s">
        <v>1420</v>
      </c>
    </row>
    <row r="5402" spans="1:12" ht="22.5">
      <c r="A5402" s="336" t="s">
        <v>1307</v>
      </c>
      <c r="B5402" s="125" t="str">
        <f>+VLOOKUP(A5402,'[1]LISTA FILTRADO'!$A$2:$B$620,2,FALSE)</f>
        <v>GRACOS</v>
      </c>
      <c r="C5402" s="126">
        <v>42915</v>
      </c>
      <c r="D5402" s="126" t="s">
        <v>11408</v>
      </c>
      <c r="E5402" s="127" t="s">
        <v>13</v>
      </c>
      <c r="F5402" s="127">
        <v>370808</v>
      </c>
      <c r="G5402" s="127"/>
      <c r="H5402" s="335" t="s">
        <v>1308</v>
      </c>
      <c r="I5402" s="128">
        <v>7.0000000000000007E-2</v>
      </c>
      <c r="J5402" s="128">
        <v>0</v>
      </c>
      <c r="K5402" s="129">
        <f t="shared" si="84"/>
        <v>7.0000000000000007E-2</v>
      </c>
      <c r="L5402" s="130" t="s">
        <v>1420</v>
      </c>
    </row>
    <row r="5403" spans="1:12" ht="22.5">
      <c r="A5403" s="336" t="s">
        <v>1307</v>
      </c>
      <c r="B5403" s="125" t="str">
        <f>+VLOOKUP(A5403,'[1]LISTA FILTRADO'!$A$2:$B$620,2,FALSE)</f>
        <v>GRACOS</v>
      </c>
      <c r="C5403" s="126">
        <v>42915</v>
      </c>
      <c r="D5403" s="126" t="s">
        <v>11409</v>
      </c>
      <c r="E5403" s="127" t="s">
        <v>13</v>
      </c>
      <c r="F5403" s="127">
        <v>370810</v>
      </c>
      <c r="G5403" s="127"/>
      <c r="H5403" s="335" t="s">
        <v>1308</v>
      </c>
      <c r="I5403" s="128">
        <v>7.0000000000000007E-2</v>
      </c>
      <c r="J5403" s="128">
        <v>0</v>
      </c>
      <c r="K5403" s="129">
        <f t="shared" si="84"/>
        <v>7.0000000000000007E-2</v>
      </c>
      <c r="L5403" s="130" t="s">
        <v>1420</v>
      </c>
    </row>
    <row r="5404" spans="1:12" ht="22.5">
      <c r="A5404" s="336" t="s">
        <v>1307</v>
      </c>
      <c r="B5404" s="125" t="str">
        <f>+VLOOKUP(A5404,'[1]LISTA FILTRADO'!$A$2:$B$620,2,FALSE)</f>
        <v>GRACOS</v>
      </c>
      <c r="C5404" s="126">
        <v>42915</v>
      </c>
      <c r="D5404" s="126" t="s">
        <v>11410</v>
      </c>
      <c r="E5404" s="127" t="s">
        <v>13</v>
      </c>
      <c r="F5404" s="127">
        <v>370812</v>
      </c>
      <c r="G5404" s="127"/>
      <c r="H5404" s="335" t="s">
        <v>1308</v>
      </c>
      <c r="I5404" s="128">
        <v>7.0000000000000007E-2</v>
      </c>
      <c r="J5404" s="128">
        <v>0</v>
      </c>
      <c r="K5404" s="129">
        <f t="shared" si="84"/>
        <v>7.0000000000000007E-2</v>
      </c>
      <c r="L5404" s="130" t="s">
        <v>1420</v>
      </c>
    </row>
    <row r="5405" spans="1:12" ht="22.5">
      <c r="A5405" s="336" t="s">
        <v>1307</v>
      </c>
      <c r="B5405" s="125" t="str">
        <f>+VLOOKUP(A5405,'[1]LISTA FILTRADO'!$A$2:$B$620,2,FALSE)</f>
        <v>GRACOS</v>
      </c>
      <c r="C5405" s="126">
        <v>42915</v>
      </c>
      <c r="D5405" s="126" t="s">
        <v>11411</v>
      </c>
      <c r="E5405" s="127" t="s">
        <v>13</v>
      </c>
      <c r="F5405" s="127">
        <v>370814</v>
      </c>
      <c r="G5405" s="127"/>
      <c r="H5405" s="335" t="s">
        <v>1308</v>
      </c>
      <c r="I5405" s="128">
        <v>0.14000000000000001</v>
      </c>
      <c r="J5405" s="128">
        <v>0</v>
      </c>
      <c r="K5405" s="129">
        <f t="shared" si="84"/>
        <v>0.14000000000000001</v>
      </c>
      <c r="L5405" s="130" t="s">
        <v>1420</v>
      </c>
    </row>
    <row r="5406" spans="1:12" ht="22.5">
      <c r="A5406" s="336" t="s">
        <v>1307</v>
      </c>
      <c r="B5406" s="125" t="str">
        <f>+VLOOKUP(A5406,'[1]LISTA FILTRADO'!$A$2:$B$620,2,FALSE)</f>
        <v>GRACOS</v>
      </c>
      <c r="C5406" s="126">
        <v>42915</v>
      </c>
      <c r="D5406" s="126" t="s">
        <v>11412</v>
      </c>
      <c r="E5406" s="127" t="s">
        <v>13</v>
      </c>
      <c r="F5406" s="127">
        <v>370816</v>
      </c>
      <c r="G5406" s="127"/>
      <c r="H5406" s="335" t="s">
        <v>1308</v>
      </c>
      <c r="I5406" s="128">
        <v>7.0000000000000007E-2</v>
      </c>
      <c r="J5406" s="128">
        <v>0</v>
      </c>
      <c r="K5406" s="129">
        <f t="shared" si="84"/>
        <v>7.0000000000000007E-2</v>
      </c>
      <c r="L5406" s="130" t="s">
        <v>1420</v>
      </c>
    </row>
    <row r="5407" spans="1:12" ht="22.5">
      <c r="A5407" s="336" t="s">
        <v>1307</v>
      </c>
      <c r="B5407" s="125" t="str">
        <f>+VLOOKUP(A5407,'[1]LISTA FILTRADO'!$A$2:$B$620,2,FALSE)</f>
        <v>GRACOS</v>
      </c>
      <c r="C5407" s="126">
        <v>42915</v>
      </c>
      <c r="D5407" s="126" t="s">
        <v>11413</v>
      </c>
      <c r="E5407" s="127" t="s">
        <v>13</v>
      </c>
      <c r="F5407" s="127">
        <v>370818</v>
      </c>
      <c r="G5407" s="127"/>
      <c r="H5407" s="335" t="s">
        <v>1308</v>
      </c>
      <c r="I5407" s="128">
        <v>0.34</v>
      </c>
      <c r="J5407" s="128">
        <v>0</v>
      </c>
      <c r="K5407" s="129">
        <f t="shared" si="84"/>
        <v>0.34</v>
      </c>
      <c r="L5407" s="130" t="s">
        <v>1420</v>
      </c>
    </row>
    <row r="5408" spans="1:12" ht="22.5">
      <c r="A5408" s="336" t="s">
        <v>1307</v>
      </c>
      <c r="B5408" s="125" t="str">
        <f>+VLOOKUP(A5408,'[1]LISTA FILTRADO'!$A$2:$B$620,2,FALSE)</f>
        <v>GRACOS</v>
      </c>
      <c r="C5408" s="126">
        <v>42915</v>
      </c>
      <c r="D5408" s="126" t="s">
        <v>11414</v>
      </c>
      <c r="E5408" s="127" t="s">
        <v>13</v>
      </c>
      <c r="F5408" s="127">
        <v>370820</v>
      </c>
      <c r="G5408" s="127"/>
      <c r="H5408" s="335" t="s">
        <v>1308</v>
      </c>
      <c r="I5408" s="128">
        <v>0.41</v>
      </c>
      <c r="J5408" s="128">
        <v>0</v>
      </c>
      <c r="K5408" s="129">
        <f t="shared" si="84"/>
        <v>0.41</v>
      </c>
      <c r="L5408" s="130" t="s">
        <v>1420</v>
      </c>
    </row>
    <row r="5409" spans="1:12" ht="22.5">
      <c r="A5409" s="336" t="s">
        <v>1307</v>
      </c>
      <c r="B5409" s="125" t="str">
        <f>+VLOOKUP(A5409,'[1]LISTA FILTRADO'!$A$2:$B$620,2,FALSE)</f>
        <v>GRACOS</v>
      </c>
      <c r="C5409" s="126">
        <v>42916</v>
      </c>
      <c r="D5409" s="126" t="s">
        <v>11415</v>
      </c>
      <c r="E5409" s="127" t="s">
        <v>13</v>
      </c>
      <c r="F5409" s="127">
        <v>371286</v>
      </c>
      <c r="G5409" s="127"/>
      <c r="H5409" s="335" t="s">
        <v>1308</v>
      </c>
      <c r="I5409" s="128">
        <v>7128310.3099999996</v>
      </c>
      <c r="J5409" s="128">
        <v>0</v>
      </c>
      <c r="K5409" s="129">
        <f t="shared" si="84"/>
        <v>7128310.3099999996</v>
      </c>
      <c r="L5409" s="130" t="s">
        <v>1420</v>
      </c>
    </row>
    <row r="5410" spans="1:12" ht="22.5">
      <c r="A5410" s="336" t="s">
        <v>1307</v>
      </c>
      <c r="B5410" s="125" t="str">
        <f>+VLOOKUP(A5410,'[1]LISTA FILTRADO'!$A$2:$B$620,2,FALSE)</f>
        <v>GRACOS</v>
      </c>
      <c r="C5410" s="126">
        <v>42916</v>
      </c>
      <c r="D5410" s="126" t="s">
        <v>11416</v>
      </c>
      <c r="E5410" s="127" t="s">
        <v>13</v>
      </c>
      <c r="F5410" s="127">
        <v>371288</v>
      </c>
      <c r="G5410" s="127"/>
      <c r="H5410" s="335" t="s">
        <v>1308</v>
      </c>
      <c r="I5410" s="128">
        <v>9279.73</v>
      </c>
      <c r="J5410" s="128">
        <v>0</v>
      </c>
      <c r="K5410" s="129">
        <f t="shared" si="84"/>
        <v>9279.73</v>
      </c>
      <c r="L5410" s="130" t="s">
        <v>1420</v>
      </c>
    </row>
    <row r="5411" spans="1:12" ht="22.5">
      <c r="A5411" s="336" t="s">
        <v>1307</v>
      </c>
      <c r="B5411" s="125" t="str">
        <f>+VLOOKUP(A5411,'[1]LISTA FILTRADO'!$A$2:$B$620,2,FALSE)</f>
        <v>GRACOS</v>
      </c>
      <c r="C5411" s="126">
        <v>42916</v>
      </c>
      <c r="D5411" s="126" t="s">
        <v>11417</v>
      </c>
      <c r="E5411" s="127" t="s">
        <v>13</v>
      </c>
      <c r="F5411" s="127">
        <v>371290</v>
      </c>
      <c r="G5411" s="127"/>
      <c r="H5411" s="335" t="s">
        <v>1308</v>
      </c>
      <c r="I5411" s="128">
        <v>15613.84</v>
      </c>
      <c r="J5411" s="128">
        <v>0</v>
      </c>
      <c r="K5411" s="129">
        <f t="shared" si="84"/>
        <v>15613.84</v>
      </c>
      <c r="L5411" s="130" t="s">
        <v>1420</v>
      </c>
    </row>
    <row r="5412" spans="1:12" ht="22.5">
      <c r="A5412" s="336" t="s">
        <v>1307</v>
      </c>
      <c r="B5412" s="125" t="str">
        <f>+VLOOKUP(A5412,'[1]LISTA FILTRADO'!$A$2:$B$620,2,FALSE)</f>
        <v>GRACOS</v>
      </c>
      <c r="C5412" s="126">
        <v>42916</v>
      </c>
      <c r="D5412" s="126" t="s">
        <v>11418</v>
      </c>
      <c r="E5412" s="127" t="s">
        <v>13</v>
      </c>
      <c r="F5412" s="127">
        <v>371292</v>
      </c>
      <c r="G5412" s="127"/>
      <c r="H5412" s="335" t="s">
        <v>1308</v>
      </c>
      <c r="I5412" s="128">
        <v>14488.32</v>
      </c>
      <c r="J5412" s="128">
        <v>0</v>
      </c>
      <c r="K5412" s="129">
        <f t="shared" si="84"/>
        <v>14488.32</v>
      </c>
      <c r="L5412" s="130" t="s">
        <v>1420</v>
      </c>
    </row>
    <row r="5413" spans="1:12" ht="22.5">
      <c r="A5413" s="336" t="s">
        <v>1307</v>
      </c>
      <c r="B5413" s="125" t="str">
        <f>+VLOOKUP(A5413,'[1]LISTA FILTRADO'!$A$2:$B$620,2,FALSE)</f>
        <v>GRACOS</v>
      </c>
      <c r="C5413" s="126">
        <v>42916</v>
      </c>
      <c r="D5413" s="126" t="s">
        <v>11419</v>
      </c>
      <c r="E5413" s="127" t="s">
        <v>13</v>
      </c>
      <c r="F5413" s="127">
        <v>371294</v>
      </c>
      <c r="G5413" s="127"/>
      <c r="H5413" s="335" t="s">
        <v>1308</v>
      </c>
      <c r="I5413" s="128">
        <v>14488.32</v>
      </c>
      <c r="J5413" s="128">
        <v>0</v>
      </c>
      <c r="K5413" s="129">
        <f t="shared" si="84"/>
        <v>14488.32</v>
      </c>
      <c r="L5413" s="130" t="s">
        <v>1420</v>
      </c>
    </row>
    <row r="5414" spans="1:12" ht="22.5">
      <c r="A5414" s="336" t="s">
        <v>1307</v>
      </c>
      <c r="B5414" s="125" t="str">
        <f>+VLOOKUP(A5414,'[1]LISTA FILTRADO'!$A$2:$B$620,2,FALSE)</f>
        <v>GRACOS</v>
      </c>
      <c r="C5414" s="126">
        <v>42916</v>
      </c>
      <c r="D5414" s="126" t="s">
        <v>11420</v>
      </c>
      <c r="E5414" s="127" t="s">
        <v>13</v>
      </c>
      <c r="F5414" s="127">
        <v>371296</v>
      </c>
      <c r="G5414" s="127"/>
      <c r="H5414" s="335" t="s">
        <v>1308</v>
      </c>
      <c r="I5414" s="128">
        <v>14488.32</v>
      </c>
      <c r="J5414" s="128">
        <v>0</v>
      </c>
      <c r="K5414" s="129">
        <f t="shared" si="84"/>
        <v>14488.32</v>
      </c>
      <c r="L5414" s="130" t="s">
        <v>1420</v>
      </c>
    </row>
    <row r="5415" spans="1:12" ht="22.5">
      <c r="A5415" s="336" t="s">
        <v>1307</v>
      </c>
      <c r="B5415" s="125" t="str">
        <f>+VLOOKUP(A5415,'[1]LISTA FILTRADO'!$A$2:$B$620,2,FALSE)</f>
        <v>GRACOS</v>
      </c>
      <c r="C5415" s="126">
        <v>42916</v>
      </c>
      <c r="D5415" s="126" t="s">
        <v>11421</v>
      </c>
      <c r="E5415" s="127" t="s">
        <v>13</v>
      </c>
      <c r="F5415" s="127">
        <v>371298</v>
      </c>
      <c r="G5415" s="127"/>
      <c r="H5415" s="335" t="s">
        <v>1308</v>
      </c>
      <c r="I5415" s="128">
        <v>14488.32</v>
      </c>
      <c r="J5415" s="128">
        <v>0</v>
      </c>
      <c r="K5415" s="129">
        <f t="shared" si="84"/>
        <v>14488.32</v>
      </c>
      <c r="L5415" s="130" t="s">
        <v>1420</v>
      </c>
    </row>
    <row r="5416" spans="1:12" ht="22.5">
      <c r="A5416" s="336" t="s">
        <v>1307</v>
      </c>
      <c r="B5416" s="125" t="str">
        <f>+VLOOKUP(A5416,'[1]LISTA FILTRADO'!$A$2:$B$620,2,FALSE)</f>
        <v>GRACOS</v>
      </c>
      <c r="C5416" s="126">
        <v>42916</v>
      </c>
      <c r="D5416" s="126" t="s">
        <v>11422</v>
      </c>
      <c r="E5416" s="127" t="s">
        <v>13</v>
      </c>
      <c r="F5416" s="127">
        <v>371300</v>
      </c>
      <c r="G5416" s="127"/>
      <c r="H5416" s="335" t="s">
        <v>1308</v>
      </c>
      <c r="I5416" s="128">
        <v>14488.32</v>
      </c>
      <c r="J5416" s="128">
        <v>0</v>
      </c>
      <c r="K5416" s="129">
        <f t="shared" si="84"/>
        <v>14488.32</v>
      </c>
      <c r="L5416" s="130" t="s">
        <v>1420</v>
      </c>
    </row>
    <row r="5417" spans="1:12" ht="22.5">
      <c r="A5417" s="125" t="s">
        <v>1307</v>
      </c>
      <c r="B5417" s="125" t="str">
        <f>+VLOOKUP(A5417,'[1]LISTA FILTRADO'!$A$2:$B$620,2,FALSE)</f>
        <v>GRACOS</v>
      </c>
      <c r="C5417" s="126">
        <v>42916</v>
      </c>
      <c r="D5417" s="126" t="s">
        <v>11423</v>
      </c>
      <c r="E5417" s="127" t="s">
        <v>13</v>
      </c>
      <c r="F5417" s="127">
        <v>371302</v>
      </c>
      <c r="G5417" s="127"/>
      <c r="H5417" s="335" t="s">
        <v>1308</v>
      </c>
      <c r="I5417" s="128">
        <v>273389.32</v>
      </c>
      <c r="J5417" s="128">
        <v>0</v>
      </c>
      <c r="K5417" s="129">
        <f t="shared" si="84"/>
        <v>273389.32</v>
      </c>
      <c r="L5417" s="130" t="s">
        <v>1420</v>
      </c>
    </row>
    <row r="5418" spans="1:12" ht="22.5">
      <c r="A5418" s="125" t="s">
        <v>1307</v>
      </c>
      <c r="B5418" s="125" t="str">
        <f>+VLOOKUP(A5418,'[1]LISTA FILTRADO'!$A$2:$B$620,2,FALSE)</f>
        <v>GRACOS</v>
      </c>
      <c r="C5418" s="126">
        <v>42916</v>
      </c>
      <c r="D5418" s="126" t="s">
        <v>11424</v>
      </c>
      <c r="E5418" s="127" t="s">
        <v>13</v>
      </c>
      <c r="F5418" s="127">
        <v>371304</v>
      </c>
      <c r="G5418" s="127"/>
      <c r="H5418" s="335" t="s">
        <v>1308</v>
      </c>
      <c r="I5418" s="128">
        <v>5518.32</v>
      </c>
      <c r="J5418" s="128">
        <v>0</v>
      </c>
      <c r="K5418" s="129">
        <f t="shared" si="84"/>
        <v>5518.32</v>
      </c>
      <c r="L5418" s="130" t="s">
        <v>1420</v>
      </c>
    </row>
    <row r="5419" spans="1:12" ht="22.5">
      <c r="A5419" s="125" t="s">
        <v>1307</v>
      </c>
      <c r="B5419" s="125" t="str">
        <f>+VLOOKUP(A5419,'[1]LISTA FILTRADO'!$A$2:$B$620,2,FALSE)</f>
        <v>GRACOS</v>
      </c>
      <c r="C5419" s="126">
        <v>42916</v>
      </c>
      <c r="D5419" s="126" t="s">
        <v>11425</v>
      </c>
      <c r="E5419" s="127" t="s">
        <v>13</v>
      </c>
      <c r="F5419" s="127">
        <v>371306</v>
      </c>
      <c r="G5419" s="127"/>
      <c r="H5419" s="335" t="s">
        <v>1308</v>
      </c>
      <c r="I5419" s="128">
        <v>5120.51</v>
      </c>
      <c r="J5419" s="128">
        <v>0</v>
      </c>
      <c r="K5419" s="129">
        <f t="shared" si="84"/>
        <v>5120.51</v>
      </c>
      <c r="L5419" s="130" t="s">
        <v>1420</v>
      </c>
    </row>
    <row r="5420" spans="1:12" ht="22.5">
      <c r="A5420" s="125" t="s">
        <v>1307</v>
      </c>
      <c r="B5420" s="125" t="str">
        <f>+VLOOKUP(A5420,'[1]LISTA FILTRADO'!$A$2:$B$620,2,FALSE)</f>
        <v>GRACOS</v>
      </c>
      <c r="C5420" s="126">
        <v>42916</v>
      </c>
      <c r="D5420" s="126" t="s">
        <v>11426</v>
      </c>
      <c r="E5420" s="127" t="s">
        <v>13</v>
      </c>
      <c r="F5420" s="127">
        <v>371308</v>
      </c>
      <c r="G5420" s="127"/>
      <c r="H5420" s="335" t="s">
        <v>1308</v>
      </c>
      <c r="I5420" s="128">
        <v>25487.85</v>
      </c>
      <c r="J5420" s="128">
        <v>0</v>
      </c>
      <c r="K5420" s="129">
        <f t="shared" si="84"/>
        <v>25487.85</v>
      </c>
      <c r="L5420" s="130" t="s">
        <v>1420</v>
      </c>
    </row>
    <row r="5421" spans="1:12" ht="22.5">
      <c r="A5421" s="125" t="s">
        <v>1307</v>
      </c>
      <c r="B5421" s="125" t="str">
        <f>+VLOOKUP(A5421,'[1]LISTA FILTRADO'!$A$2:$B$620,2,FALSE)</f>
        <v>GRACOS</v>
      </c>
      <c r="C5421" s="126">
        <v>42916</v>
      </c>
      <c r="D5421" s="126" t="s">
        <v>11427</v>
      </c>
      <c r="E5421" s="127" t="s">
        <v>13</v>
      </c>
      <c r="F5421" s="127">
        <v>371310</v>
      </c>
      <c r="G5421" s="127"/>
      <c r="H5421" s="335" t="s">
        <v>1308</v>
      </c>
      <c r="I5421" s="128">
        <v>39793.760000000002</v>
      </c>
      <c r="J5421" s="128">
        <v>0</v>
      </c>
      <c r="K5421" s="129">
        <f t="shared" si="84"/>
        <v>39793.760000000002</v>
      </c>
      <c r="L5421" s="130" t="s">
        <v>1420</v>
      </c>
    </row>
    <row r="5422" spans="1:12" ht="22.5">
      <c r="A5422" s="125" t="s">
        <v>1307</v>
      </c>
      <c r="B5422" s="125" t="str">
        <f>+VLOOKUP(A5422,'[1]LISTA FILTRADO'!$A$2:$B$620,2,FALSE)</f>
        <v>GRACOS</v>
      </c>
      <c r="C5422" s="126">
        <v>42916</v>
      </c>
      <c r="D5422" s="126" t="s">
        <v>11428</v>
      </c>
      <c r="E5422" s="127" t="s">
        <v>13</v>
      </c>
      <c r="F5422" s="127">
        <v>371312</v>
      </c>
      <c r="G5422" s="127"/>
      <c r="H5422" s="335" t="s">
        <v>1308</v>
      </c>
      <c r="I5422" s="128">
        <v>4748.08</v>
      </c>
      <c r="J5422" s="128">
        <v>0</v>
      </c>
      <c r="K5422" s="129">
        <f t="shared" si="84"/>
        <v>4748.08</v>
      </c>
      <c r="L5422" s="130" t="s">
        <v>1420</v>
      </c>
    </row>
    <row r="5423" spans="1:12" ht="22.5">
      <c r="A5423" s="125" t="s">
        <v>1307</v>
      </c>
      <c r="B5423" s="125" t="str">
        <f>+VLOOKUP(A5423,'[1]LISTA FILTRADO'!$A$2:$B$620,2,FALSE)</f>
        <v>GRACOS</v>
      </c>
      <c r="C5423" s="126">
        <v>42916</v>
      </c>
      <c r="D5423" s="126" t="s">
        <v>11429</v>
      </c>
      <c r="E5423" s="127" t="s">
        <v>13</v>
      </c>
      <c r="F5423" s="127">
        <v>371314</v>
      </c>
      <c r="G5423" s="127"/>
      <c r="H5423" s="335" t="s">
        <v>1308</v>
      </c>
      <c r="I5423" s="128">
        <v>13434.62</v>
      </c>
      <c r="J5423" s="128">
        <v>0</v>
      </c>
      <c r="K5423" s="129">
        <f t="shared" si="84"/>
        <v>13434.62</v>
      </c>
      <c r="L5423" s="130" t="s">
        <v>1420</v>
      </c>
    </row>
    <row r="5424" spans="1:12" ht="22.5">
      <c r="A5424" s="125" t="s">
        <v>1307</v>
      </c>
      <c r="B5424" s="125" t="str">
        <f>+VLOOKUP(A5424,'[1]LISTA FILTRADO'!$A$2:$B$620,2,FALSE)</f>
        <v>GRACOS</v>
      </c>
      <c r="C5424" s="126">
        <v>42916</v>
      </c>
      <c r="D5424" s="126" t="s">
        <v>11430</v>
      </c>
      <c r="E5424" s="127" t="s">
        <v>13</v>
      </c>
      <c r="F5424" s="127">
        <v>371316</v>
      </c>
      <c r="G5424" s="127"/>
      <c r="H5424" s="335" t="s">
        <v>1308</v>
      </c>
      <c r="I5424" s="128">
        <v>5208.59</v>
      </c>
      <c r="J5424" s="128">
        <v>0</v>
      </c>
      <c r="K5424" s="129">
        <f t="shared" si="84"/>
        <v>5208.59</v>
      </c>
      <c r="L5424" s="130" t="s">
        <v>1420</v>
      </c>
    </row>
    <row r="5425" spans="1:12" ht="22.5">
      <c r="A5425" s="125" t="s">
        <v>1307</v>
      </c>
      <c r="B5425" s="125" t="str">
        <f>+VLOOKUP(A5425,'[1]LISTA FILTRADO'!$A$2:$B$620,2,FALSE)</f>
        <v>GRACOS</v>
      </c>
      <c r="C5425" s="126">
        <v>42916</v>
      </c>
      <c r="D5425" s="126" t="s">
        <v>11431</v>
      </c>
      <c r="E5425" s="127" t="s">
        <v>13</v>
      </c>
      <c r="F5425" s="127">
        <v>371318</v>
      </c>
      <c r="G5425" s="127"/>
      <c r="H5425" s="335" t="s">
        <v>1308</v>
      </c>
      <c r="I5425" s="128">
        <v>11458.94</v>
      </c>
      <c r="J5425" s="128">
        <v>0</v>
      </c>
      <c r="K5425" s="129">
        <f t="shared" si="84"/>
        <v>11458.94</v>
      </c>
      <c r="L5425" s="130" t="s">
        <v>1420</v>
      </c>
    </row>
    <row r="5426" spans="1:12" ht="22.5">
      <c r="A5426" s="125" t="s">
        <v>1307</v>
      </c>
      <c r="B5426" s="125" t="str">
        <f>+VLOOKUP(A5426,'[1]LISTA FILTRADO'!$A$2:$B$620,2,FALSE)</f>
        <v>GRACOS</v>
      </c>
      <c r="C5426" s="126">
        <v>42916</v>
      </c>
      <c r="D5426" s="126" t="s">
        <v>11432</v>
      </c>
      <c r="E5426" s="127" t="s">
        <v>13</v>
      </c>
      <c r="F5426" s="127">
        <v>371320</v>
      </c>
      <c r="G5426" s="127"/>
      <c r="H5426" s="335" t="s">
        <v>1308</v>
      </c>
      <c r="I5426" s="128">
        <v>14305.91</v>
      </c>
      <c r="J5426" s="128">
        <v>0</v>
      </c>
      <c r="K5426" s="129">
        <f t="shared" si="84"/>
        <v>14305.91</v>
      </c>
      <c r="L5426" s="130" t="s">
        <v>1420</v>
      </c>
    </row>
    <row r="5427" spans="1:12" ht="22.5">
      <c r="A5427" s="125" t="s">
        <v>1307</v>
      </c>
      <c r="B5427" s="125" t="str">
        <f>+VLOOKUP(A5427,'[1]LISTA FILTRADO'!$A$2:$B$620,2,FALSE)</f>
        <v>GRACOS</v>
      </c>
      <c r="C5427" s="126">
        <v>42916</v>
      </c>
      <c r="D5427" s="126" t="s">
        <v>11433</v>
      </c>
      <c r="E5427" s="127" t="s">
        <v>13</v>
      </c>
      <c r="F5427" s="127">
        <v>371322</v>
      </c>
      <c r="G5427" s="127"/>
      <c r="H5427" s="335" t="s">
        <v>1308</v>
      </c>
      <c r="I5427" s="128">
        <v>36899.67</v>
      </c>
      <c r="J5427" s="128">
        <v>0</v>
      </c>
      <c r="K5427" s="129">
        <f t="shared" si="84"/>
        <v>36899.67</v>
      </c>
      <c r="L5427" s="130" t="s">
        <v>1420</v>
      </c>
    </row>
    <row r="5428" spans="1:12" ht="22.5">
      <c r="A5428" s="125" t="s">
        <v>1307</v>
      </c>
      <c r="B5428" s="125" t="str">
        <f>+VLOOKUP(A5428,'[1]LISTA FILTRADO'!$A$2:$B$620,2,FALSE)</f>
        <v>GRACOS</v>
      </c>
      <c r="C5428" s="126">
        <v>42916</v>
      </c>
      <c r="D5428" s="126" t="s">
        <v>11434</v>
      </c>
      <c r="E5428" s="127" t="s">
        <v>13</v>
      </c>
      <c r="F5428" s="127">
        <v>371326</v>
      </c>
      <c r="G5428" s="127"/>
      <c r="H5428" s="335" t="s">
        <v>1308</v>
      </c>
      <c r="I5428" s="128">
        <v>5120.51</v>
      </c>
      <c r="J5428" s="128">
        <v>0</v>
      </c>
      <c r="K5428" s="129">
        <f t="shared" si="84"/>
        <v>5120.51</v>
      </c>
      <c r="L5428" s="130" t="s">
        <v>1420</v>
      </c>
    </row>
    <row r="5429" spans="1:12" ht="22.5">
      <c r="A5429" s="125" t="s">
        <v>1307</v>
      </c>
      <c r="B5429" s="125" t="str">
        <f>+VLOOKUP(A5429,'[1]LISTA FILTRADO'!$A$2:$B$620,2,FALSE)</f>
        <v>GRACOS</v>
      </c>
      <c r="C5429" s="126">
        <v>42916</v>
      </c>
      <c r="D5429" s="126" t="s">
        <v>11435</v>
      </c>
      <c r="E5429" s="127" t="s">
        <v>13</v>
      </c>
      <c r="F5429" s="127">
        <v>371328</v>
      </c>
      <c r="G5429" s="127"/>
      <c r="H5429" s="335" t="s">
        <v>1308</v>
      </c>
      <c r="I5429" s="128">
        <v>5120.51</v>
      </c>
      <c r="J5429" s="128">
        <v>0</v>
      </c>
      <c r="K5429" s="129">
        <f t="shared" si="84"/>
        <v>5120.51</v>
      </c>
      <c r="L5429" s="130" t="s">
        <v>1420</v>
      </c>
    </row>
    <row r="5430" spans="1:12" ht="22.5">
      <c r="A5430" s="125" t="s">
        <v>1307</v>
      </c>
      <c r="B5430" s="125" t="str">
        <f>+VLOOKUP(A5430,'[1]LISTA FILTRADO'!$A$2:$B$620,2,FALSE)</f>
        <v>GRACOS</v>
      </c>
      <c r="C5430" s="126">
        <v>42916</v>
      </c>
      <c r="D5430" s="126" t="s">
        <v>11436</v>
      </c>
      <c r="E5430" s="127" t="s">
        <v>13</v>
      </c>
      <c r="F5430" s="127">
        <v>371330</v>
      </c>
      <c r="G5430" s="127"/>
      <c r="H5430" s="335" t="s">
        <v>1308</v>
      </c>
      <c r="I5430" s="128">
        <v>5120.51</v>
      </c>
      <c r="J5430" s="128">
        <v>0</v>
      </c>
      <c r="K5430" s="129">
        <f t="shared" si="84"/>
        <v>5120.51</v>
      </c>
      <c r="L5430" s="130" t="s">
        <v>1420</v>
      </c>
    </row>
    <row r="5431" spans="1:12" ht="22.5">
      <c r="A5431" s="125" t="s">
        <v>1307</v>
      </c>
      <c r="B5431" s="125" t="str">
        <f>+VLOOKUP(A5431,'[1]LISTA FILTRADO'!$A$2:$B$620,2,FALSE)</f>
        <v>GRACOS</v>
      </c>
      <c r="C5431" s="126">
        <v>42916</v>
      </c>
      <c r="D5431" s="126" t="s">
        <v>11437</v>
      </c>
      <c r="E5431" s="127" t="s">
        <v>13</v>
      </c>
      <c r="F5431" s="127">
        <v>371332</v>
      </c>
      <c r="G5431" s="127"/>
      <c r="H5431" s="335" t="s">
        <v>1308</v>
      </c>
      <c r="I5431" s="128">
        <v>5120.51</v>
      </c>
      <c r="J5431" s="128">
        <v>0</v>
      </c>
      <c r="K5431" s="129">
        <f t="shared" si="84"/>
        <v>5120.51</v>
      </c>
      <c r="L5431" s="130" t="s">
        <v>1420</v>
      </c>
    </row>
    <row r="5432" spans="1:12" ht="22.5">
      <c r="A5432" s="125" t="s">
        <v>1307</v>
      </c>
      <c r="B5432" s="125" t="str">
        <f>+VLOOKUP(A5432,'[1]LISTA FILTRADO'!$A$2:$B$620,2,FALSE)</f>
        <v>GRACOS</v>
      </c>
      <c r="C5432" s="126">
        <v>42916</v>
      </c>
      <c r="D5432" s="126" t="s">
        <v>11438</v>
      </c>
      <c r="E5432" s="127" t="s">
        <v>13</v>
      </c>
      <c r="F5432" s="127">
        <v>371334</v>
      </c>
      <c r="G5432" s="127"/>
      <c r="H5432" s="335" t="s">
        <v>1308</v>
      </c>
      <c r="I5432" s="128">
        <v>42885.22</v>
      </c>
      <c r="J5432" s="128">
        <v>0</v>
      </c>
      <c r="K5432" s="129">
        <f t="shared" si="84"/>
        <v>42885.22</v>
      </c>
      <c r="L5432" s="130" t="s">
        <v>1420</v>
      </c>
    </row>
    <row r="5433" spans="1:12" ht="22.5">
      <c r="A5433" s="125" t="s">
        <v>1307</v>
      </c>
      <c r="B5433" s="125" t="str">
        <f>+VLOOKUP(A5433,'[1]LISTA FILTRADO'!$A$2:$B$620,2,FALSE)</f>
        <v>GRACOS</v>
      </c>
      <c r="C5433" s="126">
        <v>42916</v>
      </c>
      <c r="D5433" s="126" t="s">
        <v>11439</v>
      </c>
      <c r="E5433" s="127" t="s">
        <v>13</v>
      </c>
      <c r="F5433" s="127">
        <v>371336</v>
      </c>
      <c r="G5433" s="127"/>
      <c r="H5433" s="335" t="s">
        <v>1308</v>
      </c>
      <c r="I5433" s="128">
        <v>8320.43</v>
      </c>
      <c r="J5433" s="128">
        <v>0</v>
      </c>
      <c r="K5433" s="129">
        <f t="shared" si="84"/>
        <v>8320.43</v>
      </c>
      <c r="L5433" s="130" t="s">
        <v>1420</v>
      </c>
    </row>
    <row r="5434" spans="1:12" ht="22.5">
      <c r="A5434" s="125" t="s">
        <v>1307</v>
      </c>
      <c r="B5434" s="125" t="str">
        <f>+VLOOKUP(A5434,'[1]LISTA FILTRADO'!$A$2:$B$620,2,FALSE)</f>
        <v>GRACOS</v>
      </c>
      <c r="C5434" s="126">
        <v>42916</v>
      </c>
      <c r="D5434" s="126" t="s">
        <v>11440</v>
      </c>
      <c r="E5434" s="127" t="s">
        <v>13</v>
      </c>
      <c r="F5434" s="127">
        <v>371338</v>
      </c>
      <c r="G5434" s="127"/>
      <c r="H5434" s="335" t="s">
        <v>1308</v>
      </c>
      <c r="I5434" s="128">
        <v>39793.760000000002</v>
      </c>
      <c r="J5434" s="128">
        <v>0</v>
      </c>
      <c r="K5434" s="129">
        <f t="shared" si="84"/>
        <v>39793.760000000002</v>
      </c>
      <c r="L5434" s="130" t="s">
        <v>1420</v>
      </c>
    </row>
    <row r="5435" spans="1:12" ht="22.5">
      <c r="A5435" s="125" t="s">
        <v>1307</v>
      </c>
      <c r="B5435" s="125" t="str">
        <f>+VLOOKUP(A5435,'[1]LISTA FILTRADO'!$A$2:$B$620,2,FALSE)</f>
        <v>GRACOS</v>
      </c>
      <c r="C5435" s="126">
        <v>42916</v>
      </c>
      <c r="D5435" s="126" t="s">
        <v>11441</v>
      </c>
      <c r="E5435" s="127" t="s">
        <v>13</v>
      </c>
      <c r="F5435" s="127">
        <v>371340</v>
      </c>
      <c r="G5435" s="127"/>
      <c r="H5435" s="335" t="s">
        <v>1308</v>
      </c>
      <c r="I5435" s="128">
        <v>39793.760000000002</v>
      </c>
      <c r="J5435" s="128">
        <v>0</v>
      </c>
      <c r="K5435" s="129">
        <f t="shared" si="84"/>
        <v>39793.760000000002</v>
      </c>
      <c r="L5435" s="130" t="s">
        <v>1420</v>
      </c>
    </row>
    <row r="5436" spans="1:12" ht="22.5">
      <c r="A5436" s="125" t="s">
        <v>1307</v>
      </c>
      <c r="B5436" s="125" t="str">
        <f>+VLOOKUP(A5436,'[1]LISTA FILTRADO'!$A$2:$B$620,2,FALSE)</f>
        <v>GRACOS</v>
      </c>
      <c r="C5436" s="126">
        <v>42916</v>
      </c>
      <c r="D5436" s="126" t="s">
        <v>11442</v>
      </c>
      <c r="E5436" s="127" t="s">
        <v>13</v>
      </c>
      <c r="F5436" s="127">
        <v>371342</v>
      </c>
      <c r="G5436" s="127"/>
      <c r="H5436" s="335" t="s">
        <v>1308</v>
      </c>
      <c r="I5436" s="128">
        <v>39793.760000000002</v>
      </c>
      <c r="J5436" s="128">
        <v>0</v>
      </c>
      <c r="K5436" s="129">
        <f t="shared" si="84"/>
        <v>39793.760000000002</v>
      </c>
      <c r="L5436" s="130" t="s">
        <v>1420</v>
      </c>
    </row>
    <row r="5437" spans="1:12" ht="22.5">
      <c r="A5437" s="125" t="s">
        <v>1307</v>
      </c>
      <c r="B5437" s="125" t="str">
        <f>+VLOOKUP(A5437,'[1]LISTA FILTRADO'!$A$2:$B$620,2,FALSE)</f>
        <v>GRACOS</v>
      </c>
      <c r="C5437" s="126">
        <v>42916</v>
      </c>
      <c r="D5437" s="126" t="s">
        <v>11443</v>
      </c>
      <c r="E5437" s="127" t="s">
        <v>13</v>
      </c>
      <c r="F5437" s="127">
        <v>371344</v>
      </c>
      <c r="G5437" s="127"/>
      <c r="H5437" s="335" t="s">
        <v>1308</v>
      </c>
      <c r="I5437" s="128">
        <v>39793.760000000002</v>
      </c>
      <c r="J5437" s="128">
        <v>0</v>
      </c>
      <c r="K5437" s="129">
        <f t="shared" si="84"/>
        <v>39793.760000000002</v>
      </c>
      <c r="L5437" s="130" t="s">
        <v>1420</v>
      </c>
    </row>
    <row r="5438" spans="1:12" ht="22.5">
      <c r="A5438" s="125" t="s">
        <v>1307</v>
      </c>
      <c r="B5438" s="125" t="str">
        <f>+VLOOKUP(A5438,'[1]LISTA FILTRADO'!$A$2:$B$620,2,FALSE)</f>
        <v>GRACOS</v>
      </c>
      <c r="C5438" s="126">
        <v>42916</v>
      </c>
      <c r="D5438" s="126" t="s">
        <v>11444</v>
      </c>
      <c r="E5438" s="127" t="s">
        <v>13</v>
      </c>
      <c r="F5438" s="127">
        <v>371346</v>
      </c>
      <c r="G5438" s="127"/>
      <c r="H5438" s="335" t="s">
        <v>1308</v>
      </c>
      <c r="I5438" s="128">
        <v>47522.1</v>
      </c>
      <c r="J5438" s="128">
        <v>0</v>
      </c>
      <c r="K5438" s="129">
        <f t="shared" si="84"/>
        <v>47522.1</v>
      </c>
      <c r="L5438" s="130" t="s">
        <v>1420</v>
      </c>
    </row>
    <row r="5439" spans="1:12" ht="22.5">
      <c r="A5439" s="125" t="s">
        <v>1307</v>
      </c>
      <c r="B5439" s="125" t="str">
        <f>+VLOOKUP(A5439,'[1]LISTA FILTRADO'!$A$2:$B$620,2,FALSE)</f>
        <v>GRACOS</v>
      </c>
      <c r="C5439" s="126">
        <v>42916</v>
      </c>
      <c r="D5439" s="126" t="s">
        <v>11445</v>
      </c>
      <c r="E5439" s="127" t="s">
        <v>13</v>
      </c>
      <c r="F5439" s="127">
        <v>371347</v>
      </c>
      <c r="G5439" s="127"/>
      <c r="H5439" s="335" t="s">
        <v>1308</v>
      </c>
      <c r="I5439" s="128">
        <v>31473.41</v>
      </c>
      <c r="J5439" s="128">
        <v>0</v>
      </c>
      <c r="K5439" s="129">
        <f t="shared" si="84"/>
        <v>31473.41</v>
      </c>
      <c r="L5439" s="130" t="s">
        <v>1420</v>
      </c>
    </row>
    <row r="5440" spans="1:12" ht="22.5">
      <c r="A5440" s="125" t="s">
        <v>1307</v>
      </c>
      <c r="B5440" s="125" t="str">
        <f>+VLOOKUP(A5440,'[1]LISTA FILTRADO'!$A$2:$B$620,2,FALSE)</f>
        <v>GRACOS</v>
      </c>
      <c r="C5440" s="126">
        <v>42916</v>
      </c>
      <c r="D5440" s="126" t="s">
        <v>11446</v>
      </c>
      <c r="E5440" s="127" t="s">
        <v>13</v>
      </c>
      <c r="F5440" s="127">
        <v>371157</v>
      </c>
      <c r="G5440" s="127"/>
      <c r="H5440" s="335" t="s">
        <v>1308</v>
      </c>
      <c r="I5440" s="128">
        <v>166.9</v>
      </c>
      <c r="J5440" s="128">
        <v>0</v>
      </c>
      <c r="K5440" s="129">
        <f t="shared" si="84"/>
        <v>166.9</v>
      </c>
      <c r="L5440" s="130" t="s">
        <v>1420</v>
      </c>
    </row>
    <row r="5441" spans="1:12" ht="22.5">
      <c r="A5441" s="125" t="s">
        <v>1307</v>
      </c>
      <c r="B5441" s="125" t="str">
        <f>+VLOOKUP(A5441,'[1]LISTA FILTRADO'!$A$2:$B$620,2,FALSE)</f>
        <v>GRACOS</v>
      </c>
      <c r="C5441" s="126">
        <v>42916</v>
      </c>
      <c r="D5441" s="126" t="s">
        <v>11447</v>
      </c>
      <c r="E5441" s="127" t="s">
        <v>13</v>
      </c>
      <c r="F5441" s="127">
        <v>371159</v>
      </c>
      <c r="G5441" s="127"/>
      <c r="H5441" s="335" t="s">
        <v>1308</v>
      </c>
      <c r="I5441" s="128">
        <v>64.28</v>
      </c>
      <c r="J5441" s="128">
        <v>0</v>
      </c>
      <c r="K5441" s="129">
        <f t="shared" si="84"/>
        <v>64.28</v>
      </c>
      <c r="L5441" s="130" t="s">
        <v>1420</v>
      </c>
    </row>
    <row r="5442" spans="1:12" ht="22.5">
      <c r="A5442" s="125" t="s">
        <v>1307</v>
      </c>
      <c r="B5442" s="125" t="str">
        <f>+VLOOKUP(A5442,'[1]LISTA FILTRADO'!$A$2:$B$620,2,FALSE)</f>
        <v>GRACOS</v>
      </c>
      <c r="C5442" s="126">
        <v>42916</v>
      </c>
      <c r="D5442" s="126" t="s">
        <v>11448</v>
      </c>
      <c r="E5442" s="127" t="s">
        <v>13</v>
      </c>
      <c r="F5442" s="127">
        <v>371161</v>
      </c>
      <c r="G5442" s="127"/>
      <c r="H5442" s="335" t="s">
        <v>1308</v>
      </c>
      <c r="I5442" s="128">
        <v>311.64999999999998</v>
      </c>
      <c r="J5442" s="128">
        <v>0</v>
      </c>
      <c r="K5442" s="129">
        <f t="shared" si="84"/>
        <v>311.64999999999998</v>
      </c>
      <c r="L5442" s="130" t="s">
        <v>1420</v>
      </c>
    </row>
    <row r="5443" spans="1:12" ht="22.5">
      <c r="A5443" s="125" t="s">
        <v>1307</v>
      </c>
      <c r="B5443" s="125" t="str">
        <f>+VLOOKUP(A5443,'[1]LISTA FILTRADO'!$A$2:$B$620,2,FALSE)</f>
        <v>GRACOS</v>
      </c>
      <c r="C5443" s="126">
        <v>42916</v>
      </c>
      <c r="D5443" s="126" t="s">
        <v>11449</v>
      </c>
      <c r="E5443" s="127" t="s">
        <v>13</v>
      </c>
      <c r="F5443" s="127">
        <v>371163</v>
      </c>
      <c r="G5443" s="127"/>
      <c r="H5443" s="335" t="s">
        <v>1308</v>
      </c>
      <c r="I5443" s="128">
        <v>57.08</v>
      </c>
      <c r="J5443" s="128">
        <v>0</v>
      </c>
      <c r="K5443" s="129">
        <f t="shared" si="84"/>
        <v>57.08</v>
      </c>
      <c r="L5443" s="130" t="s">
        <v>1420</v>
      </c>
    </row>
    <row r="5444" spans="1:12" ht="22.5">
      <c r="A5444" s="125" t="s">
        <v>1307</v>
      </c>
      <c r="B5444" s="125" t="str">
        <f>+VLOOKUP(A5444,'[1]LISTA FILTRADO'!$A$2:$B$620,2,FALSE)</f>
        <v>GRACOS</v>
      </c>
      <c r="C5444" s="126">
        <v>42916</v>
      </c>
      <c r="D5444" s="126" t="s">
        <v>11450</v>
      </c>
      <c r="E5444" s="127" t="s">
        <v>13</v>
      </c>
      <c r="F5444" s="127">
        <v>371165</v>
      </c>
      <c r="G5444" s="127"/>
      <c r="H5444" s="335" t="s">
        <v>1308</v>
      </c>
      <c r="I5444" s="128">
        <v>0.41</v>
      </c>
      <c r="J5444" s="128">
        <v>0</v>
      </c>
      <c r="K5444" s="129">
        <f t="shared" si="84"/>
        <v>0.41</v>
      </c>
      <c r="L5444" s="130" t="s">
        <v>1420</v>
      </c>
    </row>
    <row r="5445" spans="1:12" ht="22.5">
      <c r="A5445" s="125" t="s">
        <v>1307</v>
      </c>
      <c r="B5445" s="125" t="str">
        <f>+VLOOKUP(A5445,'[1]LISTA FILTRADO'!$A$2:$B$620,2,FALSE)</f>
        <v>GRACOS</v>
      </c>
      <c r="C5445" s="126">
        <v>42916</v>
      </c>
      <c r="D5445" s="126" t="s">
        <v>11451</v>
      </c>
      <c r="E5445" s="127" t="s">
        <v>13</v>
      </c>
      <c r="F5445" s="127">
        <v>371167</v>
      </c>
      <c r="G5445" s="127"/>
      <c r="H5445" s="335" t="s">
        <v>1308</v>
      </c>
      <c r="I5445" s="128">
        <v>0.34</v>
      </c>
      <c r="J5445" s="128">
        <v>0</v>
      </c>
      <c r="K5445" s="129">
        <f t="shared" si="84"/>
        <v>0.34</v>
      </c>
      <c r="L5445" s="130" t="s">
        <v>1420</v>
      </c>
    </row>
    <row r="5446" spans="1:12" ht="22.5">
      <c r="A5446" s="125" t="s">
        <v>1307</v>
      </c>
      <c r="B5446" s="125" t="str">
        <f>+VLOOKUP(A5446,'[1]LISTA FILTRADO'!$A$2:$B$620,2,FALSE)</f>
        <v>GRACOS</v>
      </c>
      <c r="C5446" s="126">
        <v>42916</v>
      </c>
      <c r="D5446" s="126" t="s">
        <v>11452</v>
      </c>
      <c r="E5446" s="127" t="s">
        <v>13</v>
      </c>
      <c r="F5446" s="127">
        <v>371169</v>
      </c>
      <c r="G5446" s="127"/>
      <c r="H5446" s="335" t="s">
        <v>1308</v>
      </c>
      <c r="I5446" s="128">
        <v>0.34</v>
      </c>
      <c r="J5446" s="128">
        <v>0</v>
      </c>
      <c r="K5446" s="129">
        <f t="shared" si="84"/>
        <v>0.34</v>
      </c>
      <c r="L5446" s="130" t="s">
        <v>1420</v>
      </c>
    </row>
    <row r="5447" spans="1:12" ht="22.5">
      <c r="A5447" s="125" t="s">
        <v>1307</v>
      </c>
      <c r="B5447" s="125" t="str">
        <f>+VLOOKUP(A5447,'[1]LISTA FILTRADO'!$A$2:$B$620,2,FALSE)</f>
        <v>GRACOS</v>
      </c>
      <c r="C5447" s="126">
        <v>42916</v>
      </c>
      <c r="D5447" s="126" t="s">
        <v>11453</v>
      </c>
      <c r="E5447" s="127" t="s">
        <v>13</v>
      </c>
      <c r="F5447" s="127">
        <v>371171</v>
      </c>
      <c r="G5447" s="127"/>
      <c r="H5447" s="335" t="s">
        <v>1308</v>
      </c>
      <c r="I5447" s="128">
        <v>0.34</v>
      </c>
      <c r="J5447" s="128">
        <v>0</v>
      </c>
      <c r="K5447" s="129">
        <f t="shared" si="84"/>
        <v>0.34</v>
      </c>
      <c r="L5447" s="130" t="s">
        <v>1420</v>
      </c>
    </row>
    <row r="5448" spans="1:12" ht="22.5">
      <c r="A5448" s="125" t="s">
        <v>1307</v>
      </c>
      <c r="B5448" s="125" t="str">
        <f>+VLOOKUP(A5448,'[1]LISTA FILTRADO'!$A$2:$B$620,2,FALSE)</f>
        <v>GRACOS</v>
      </c>
      <c r="C5448" s="126">
        <v>42916</v>
      </c>
      <c r="D5448" s="126" t="s">
        <v>11454</v>
      </c>
      <c r="E5448" s="127" t="s">
        <v>13</v>
      </c>
      <c r="F5448" s="127">
        <v>371173</v>
      </c>
      <c r="G5448" s="127"/>
      <c r="H5448" s="335" t="s">
        <v>1308</v>
      </c>
      <c r="I5448" s="128">
        <v>0.34</v>
      </c>
      <c r="J5448" s="128">
        <v>0</v>
      </c>
      <c r="K5448" s="129">
        <f t="shared" si="84"/>
        <v>0.34</v>
      </c>
      <c r="L5448" s="130" t="s">
        <v>1420</v>
      </c>
    </row>
    <row r="5449" spans="1:12" ht="22.5">
      <c r="A5449" s="125" t="s">
        <v>1307</v>
      </c>
      <c r="B5449" s="125" t="str">
        <f>+VLOOKUP(A5449,'[1]LISTA FILTRADO'!$A$2:$B$620,2,FALSE)</f>
        <v>GRACOS</v>
      </c>
      <c r="C5449" s="126">
        <v>42916</v>
      </c>
      <c r="D5449" s="126" t="s">
        <v>11455</v>
      </c>
      <c r="E5449" s="127" t="s">
        <v>13</v>
      </c>
      <c r="F5449" s="127">
        <v>371176</v>
      </c>
      <c r="G5449" s="127"/>
      <c r="H5449" s="335" t="s">
        <v>1308</v>
      </c>
      <c r="I5449" s="128">
        <v>44.59</v>
      </c>
      <c r="J5449" s="128">
        <v>0</v>
      </c>
      <c r="K5449" s="129">
        <f t="shared" ref="K5449:K5512" si="85">+I5449+J5449</f>
        <v>44.59</v>
      </c>
      <c r="L5449" s="130" t="s">
        <v>1420</v>
      </c>
    </row>
    <row r="5450" spans="1:12" ht="22.5">
      <c r="A5450" s="125" t="s">
        <v>1307</v>
      </c>
      <c r="B5450" s="125" t="str">
        <f>+VLOOKUP(A5450,'[1]LISTA FILTRADO'!$A$2:$B$620,2,FALSE)</f>
        <v>GRACOS</v>
      </c>
      <c r="C5450" s="126">
        <v>42916</v>
      </c>
      <c r="D5450" s="126" t="s">
        <v>11456</v>
      </c>
      <c r="E5450" s="127" t="s">
        <v>13</v>
      </c>
      <c r="F5450" s="127">
        <v>371178</v>
      </c>
      <c r="G5450" s="127"/>
      <c r="H5450" s="335" t="s">
        <v>1308</v>
      </c>
      <c r="I5450" s="128">
        <v>26.75</v>
      </c>
      <c r="J5450" s="128">
        <v>0</v>
      </c>
      <c r="K5450" s="129">
        <f t="shared" si="85"/>
        <v>26.75</v>
      </c>
      <c r="L5450" s="130" t="s">
        <v>1420</v>
      </c>
    </row>
    <row r="5451" spans="1:12" ht="22.5">
      <c r="A5451" s="125" t="s">
        <v>1307</v>
      </c>
      <c r="B5451" s="125" t="str">
        <f>+VLOOKUP(A5451,'[1]LISTA FILTRADO'!$A$2:$B$620,2,FALSE)</f>
        <v>GRACOS</v>
      </c>
      <c r="C5451" s="126">
        <v>42916</v>
      </c>
      <c r="D5451" s="126" t="s">
        <v>11457</v>
      </c>
      <c r="E5451" s="127" t="s">
        <v>13</v>
      </c>
      <c r="F5451" s="127">
        <v>371180</v>
      </c>
      <c r="G5451" s="127"/>
      <c r="H5451" s="335" t="s">
        <v>1308</v>
      </c>
      <c r="I5451" s="128">
        <v>1.58</v>
      </c>
      <c r="J5451" s="128">
        <v>0</v>
      </c>
      <c r="K5451" s="129">
        <f t="shared" si="85"/>
        <v>1.58</v>
      </c>
      <c r="L5451" s="130" t="s">
        <v>1420</v>
      </c>
    </row>
    <row r="5452" spans="1:12" ht="22.5">
      <c r="A5452" s="125" t="s">
        <v>1307</v>
      </c>
      <c r="B5452" s="125" t="str">
        <f>+VLOOKUP(A5452,'[1]LISTA FILTRADO'!$A$2:$B$620,2,FALSE)</f>
        <v>GRACOS</v>
      </c>
      <c r="C5452" s="126">
        <v>42916</v>
      </c>
      <c r="D5452" s="126" t="s">
        <v>11458</v>
      </c>
      <c r="E5452" s="127" t="s">
        <v>13</v>
      </c>
      <c r="F5452" s="127">
        <v>371182</v>
      </c>
      <c r="G5452" s="127"/>
      <c r="H5452" s="335" t="s">
        <v>1308</v>
      </c>
      <c r="I5452" s="128">
        <v>8.23</v>
      </c>
      <c r="J5452" s="128">
        <v>0</v>
      </c>
      <c r="K5452" s="129">
        <f t="shared" si="85"/>
        <v>8.23</v>
      </c>
      <c r="L5452" s="130" t="s">
        <v>1420</v>
      </c>
    </row>
    <row r="5453" spans="1:12" ht="22.5">
      <c r="A5453" s="125" t="s">
        <v>1307</v>
      </c>
      <c r="B5453" s="125" t="str">
        <f>+VLOOKUP(A5453,'[1]LISTA FILTRADO'!$A$2:$B$620,2,FALSE)</f>
        <v>GRACOS</v>
      </c>
      <c r="C5453" s="126">
        <v>42916</v>
      </c>
      <c r="D5453" s="126" t="s">
        <v>11459</v>
      </c>
      <c r="E5453" s="127" t="s">
        <v>13</v>
      </c>
      <c r="F5453" s="127">
        <v>371184</v>
      </c>
      <c r="G5453" s="127"/>
      <c r="H5453" s="335" t="s">
        <v>1308</v>
      </c>
      <c r="I5453" s="128">
        <v>16.05</v>
      </c>
      <c r="J5453" s="128">
        <v>0</v>
      </c>
      <c r="K5453" s="129">
        <f t="shared" si="85"/>
        <v>16.05</v>
      </c>
      <c r="L5453" s="130" t="s">
        <v>1420</v>
      </c>
    </row>
    <row r="5454" spans="1:12" ht="22.5">
      <c r="A5454" s="125" t="s">
        <v>1307</v>
      </c>
      <c r="B5454" s="125" t="str">
        <f>+VLOOKUP(A5454,'[1]LISTA FILTRADO'!$A$2:$B$620,2,FALSE)</f>
        <v>GRACOS</v>
      </c>
      <c r="C5454" s="126">
        <v>42916</v>
      </c>
      <c r="D5454" s="126" t="s">
        <v>11460</v>
      </c>
      <c r="E5454" s="127" t="s">
        <v>13</v>
      </c>
      <c r="F5454" s="127">
        <v>371186</v>
      </c>
      <c r="G5454" s="127"/>
      <c r="H5454" s="335" t="s">
        <v>1308</v>
      </c>
      <c r="I5454" s="128">
        <v>13.65</v>
      </c>
      <c r="J5454" s="128">
        <v>0</v>
      </c>
      <c r="K5454" s="129">
        <f t="shared" si="85"/>
        <v>13.65</v>
      </c>
      <c r="L5454" s="130" t="s">
        <v>1420</v>
      </c>
    </row>
    <row r="5455" spans="1:12" ht="22.5">
      <c r="A5455" s="125" t="s">
        <v>1307</v>
      </c>
      <c r="B5455" s="125" t="str">
        <f>+VLOOKUP(A5455,'[1]LISTA FILTRADO'!$A$2:$B$620,2,FALSE)</f>
        <v>GRACOS</v>
      </c>
      <c r="C5455" s="126">
        <v>42916</v>
      </c>
      <c r="D5455" s="126" t="s">
        <v>11461</v>
      </c>
      <c r="E5455" s="127" t="s">
        <v>13</v>
      </c>
      <c r="F5455" s="127">
        <v>371188</v>
      </c>
      <c r="G5455" s="127"/>
      <c r="H5455" s="335" t="s">
        <v>1308</v>
      </c>
      <c r="I5455" s="128">
        <v>37.590000000000003</v>
      </c>
      <c r="J5455" s="128">
        <v>0</v>
      </c>
      <c r="K5455" s="129">
        <f t="shared" si="85"/>
        <v>37.590000000000003</v>
      </c>
      <c r="L5455" s="130" t="s">
        <v>1420</v>
      </c>
    </row>
    <row r="5456" spans="1:12" ht="22.5">
      <c r="A5456" s="125" t="s">
        <v>1307</v>
      </c>
      <c r="B5456" s="125" t="str">
        <f>+VLOOKUP(A5456,'[1]LISTA FILTRADO'!$A$2:$B$620,2,FALSE)</f>
        <v>GRACOS</v>
      </c>
      <c r="C5456" s="126">
        <v>42916</v>
      </c>
      <c r="D5456" s="126" t="s">
        <v>11462</v>
      </c>
      <c r="E5456" s="127" t="s">
        <v>13</v>
      </c>
      <c r="F5456" s="127">
        <v>371190</v>
      </c>
      <c r="G5456" s="127"/>
      <c r="H5456" s="335" t="s">
        <v>1308</v>
      </c>
      <c r="I5456" s="128">
        <v>28.61</v>
      </c>
      <c r="J5456" s="128">
        <v>0</v>
      </c>
      <c r="K5456" s="129">
        <f t="shared" si="85"/>
        <v>28.61</v>
      </c>
      <c r="L5456" s="130" t="s">
        <v>1420</v>
      </c>
    </row>
    <row r="5457" spans="1:12" ht="22.5">
      <c r="A5457" s="125" t="s">
        <v>1307</v>
      </c>
      <c r="B5457" s="125" t="str">
        <f>+VLOOKUP(A5457,'[1]LISTA FILTRADO'!$A$2:$B$620,2,FALSE)</f>
        <v>GRACOS</v>
      </c>
      <c r="C5457" s="126">
        <v>42916</v>
      </c>
      <c r="D5457" s="126" t="s">
        <v>11463</v>
      </c>
      <c r="E5457" s="127" t="s">
        <v>13</v>
      </c>
      <c r="F5457" s="127">
        <v>371192</v>
      </c>
      <c r="G5457" s="127"/>
      <c r="H5457" s="335" t="s">
        <v>1308</v>
      </c>
      <c r="I5457" s="128">
        <v>47.75</v>
      </c>
      <c r="J5457" s="128">
        <v>0</v>
      </c>
      <c r="K5457" s="129">
        <f t="shared" si="85"/>
        <v>47.75</v>
      </c>
      <c r="L5457" s="130" t="s">
        <v>1420</v>
      </c>
    </row>
    <row r="5458" spans="1:12" ht="22.5">
      <c r="A5458" s="125" t="s">
        <v>1307</v>
      </c>
      <c r="B5458" s="125" t="str">
        <f>+VLOOKUP(A5458,'[1]LISTA FILTRADO'!$A$2:$B$620,2,FALSE)</f>
        <v>GRACOS</v>
      </c>
      <c r="C5458" s="126">
        <v>42916</v>
      </c>
      <c r="D5458" s="126" t="s">
        <v>11464</v>
      </c>
      <c r="E5458" s="127" t="s">
        <v>13</v>
      </c>
      <c r="F5458" s="127">
        <v>371194</v>
      </c>
      <c r="G5458" s="127"/>
      <c r="H5458" s="335" t="s">
        <v>1308</v>
      </c>
      <c r="I5458" s="128">
        <v>47.75</v>
      </c>
      <c r="J5458" s="128">
        <v>0</v>
      </c>
      <c r="K5458" s="129">
        <f t="shared" si="85"/>
        <v>47.75</v>
      </c>
      <c r="L5458" s="130" t="s">
        <v>1420</v>
      </c>
    </row>
    <row r="5459" spans="1:12" ht="22.5">
      <c r="A5459" s="125" t="s">
        <v>1307</v>
      </c>
      <c r="B5459" s="125" t="str">
        <f>+VLOOKUP(A5459,'[1]LISTA FILTRADO'!$A$2:$B$620,2,FALSE)</f>
        <v>GRACOS</v>
      </c>
      <c r="C5459" s="126">
        <v>42916</v>
      </c>
      <c r="D5459" s="126" t="s">
        <v>11465</v>
      </c>
      <c r="E5459" s="127" t="s">
        <v>13</v>
      </c>
      <c r="F5459" s="127">
        <v>371196</v>
      </c>
      <c r="G5459" s="127"/>
      <c r="H5459" s="335" t="s">
        <v>1308</v>
      </c>
      <c r="I5459" s="128">
        <v>20.440000000000001</v>
      </c>
      <c r="J5459" s="128">
        <v>0</v>
      </c>
      <c r="K5459" s="129">
        <f t="shared" si="85"/>
        <v>20.440000000000001</v>
      </c>
      <c r="L5459" s="130" t="s">
        <v>1420</v>
      </c>
    </row>
    <row r="5460" spans="1:12" ht="22.5">
      <c r="A5460" s="125" t="s">
        <v>1307</v>
      </c>
      <c r="B5460" s="125" t="str">
        <f>+VLOOKUP(A5460,'[1]LISTA FILTRADO'!$A$2:$B$620,2,FALSE)</f>
        <v>GRACOS</v>
      </c>
      <c r="C5460" s="126">
        <v>42916</v>
      </c>
      <c r="D5460" s="126" t="s">
        <v>11466</v>
      </c>
      <c r="E5460" s="127" t="s">
        <v>13</v>
      </c>
      <c r="F5460" s="127">
        <v>371198</v>
      </c>
      <c r="G5460" s="127"/>
      <c r="H5460" s="335" t="s">
        <v>1308</v>
      </c>
      <c r="I5460" s="128">
        <v>20.440000000000001</v>
      </c>
      <c r="J5460" s="128">
        <v>0</v>
      </c>
      <c r="K5460" s="129">
        <f t="shared" si="85"/>
        <v>20.440000000000001</v>
      </c>
      <c r="L5460" s="130" t="s">
        <v>1420</v>
      </c>
    </row>
    <row r="5461" spans="1:12" ht="22.5">
      <c r="A5461" s="125" t="s">
        <v>1307</v>
      </c>
      <c r="B5461" s="125" t="str">
        <f>+VLOOKUP(A5461,'[1]LISTA FILTRADO'!$A$2:$B$620,2,FALSE)</f>
        <v>GRACOS</v>
      </c>
      <c r="C5461" s="126">
        <v>42916</v>
      </c>
      <c r="D5461" s="126" t="s">
        <v>11467</v>
      </c>
      <c r="E5461" s="127" t="s">
        <v>13</v>
      </c>
      <c r="F5461" s="127">
        <v>371200</v>
      </c>
      <c r="G5461" s="127"/>
      <c r="H5461" s="335" t="s">
        <v>1308</v>
      </c>
      <c r="I5461" s="128">
        <v>20.440000000000001</v>
      </c>
      <c r="J5461" s="128">
        <v>0</v>
      </c>
      <c r="K5461" s="129">
        <f t="shared" si="85"/>
        <v>20.440000000000001</v>
      </c>
      <c r="L5461" s="130" t="s">
        <v>1420</v>
      </c>
    </row>
    <row r="5462" spans="1:12" ht="22.5">
      <c r="A5462" s="125" t="s">
        <v>1307</v>
      </c>
      <c r="B5462" s="125" t="str">
        <f>+VLOOKUP(A5462,'[1]LISTA FILTRADO'!$A$2:$B$620,2,FALSE)</f>
        <v>GRACOS</v>
      </c>
      <c r="C5462" s="126">
        <v>42916</v>
      </c>
      <c r="D5462" s="126" t="s">
        <v>11468</v>
      </c>
      <c r="E5462" s="127" t="s">
        <v>13</v>
      </c>
      <c r="F5462" s="127">
        <v>371202</v>
      </c>
      <c r="G5462" s="127"/>
      <c r="H5462" s="335" t="s">
        <v>1308</v>
      </c>
      <c r="I5462" s="128">
        <v>20.440000000000001</v>
      </c>
      <c r="J5462" s="128">
        <v>0</v>
      </c>
      <c r="K5462" s="129">
        <f t="shared" si="85"/>
        <v>20.440000000000001</v>
      </c>
      <c r="L5462" s="130" t="s">
        <v>1420</v>
      </c>
    </row>
    <row r="5463" spans="1:12" ht="22.5">
      <c r="A5463" s="125" t="s">
        <v>1307</v>
      </c>
      <c r="B5463" s="125" t="str">
        <f>+VLOOKUP(A5463,'[1]LISTA FILTRADO'!$A$2:$B$620,2,FALSE)</f>
        <v>GRACOS</v>
      </c>
      <c r="C5463" s="126">
        <v>42916</v>
      </c>
      <c r="D5463" s="126" t="s">
        <v>11469</v>
      </c>
      <c r="E5463" s="127" t="s">
        <v>13</v>
      </c>
      <c r="F5463" s="127">
        <v>371204</v>
      </c>
      <c r="G5463" s="127"/>
      <c r="H5463" s="335" t="s">
        <v>1308</v>
      </c>
      <c r="I5463" s="128">
        <v>7</v>
      </c>
      <c r="J5463" s="128">
        <v>0</v>
      </c>
      <c r="K5463" s="129">
        <f t="shared" si="85"/>
        <v>7</v>
      </c>
      <c r="L5463" s="130" t="s">
        <v>1420</v>
      </c>
    </row>
    <row r="5464" spans="1:12" ht="22.5">
      <c r="A5464" s="125" t="s">
        <v>1307</v>
      </c>
      <c r="B5464" s="125" t="str">
        <f>+VLOOKUP(A5464,'[1]LISTA FILTRADO'!$A$2:$B$620,2,FALSE)</f>
        <v>GRACOS</v>
      </c>
      <c r="C5464" s="126">
        <v>42916</v>
      </c>
      <c r="D5464" s="126" t="s">
        <v>11470</v>
      </c>
      <c r="E5464" s="127" t="s">
        <v>13</v>
      </c>
      <c r="F5464" s="127">
        <v>371206</v>
      </c>
      <c r="G5464" s="127"/>
      <c r="H5464" s="335" t="s">
        <v>1308</v>
      </c>
      <c r="I5464" s="128">
        <v>22.78</v>
      </c>
      <c r="J5464" s="128">
        <v>0</v>
      </c>
      <c r="K5464" s="129">
        <f t="shared" si="85"/>
        <v>22.78</v>
      </c>
      <c r="L5464" s="130" t="s">
        <v>1420</v>
      </c>
    </row>
    <row r="5465" spans="1:12" ht="22.5">
      <c r="A5465" s="125" t="s">
        <v>1307</v>
      </c>
      <c r="B5465" s="125" t="str">
        <f>+VLOOKUP(A5465,'[1]LISTA FILTRADO'!$A$2:$B$620,2,FALSE)</f>
        <v>GRACOS</v>
      </c>
      <c r="C5465" s="126">
        <v>42916</v>
      </c>
      <c r="D5465" s="126" t="s">
        <v>11471</v>
      </c>
      <c r="E5465" s="127" t="s">
        <v>13</v>
      </c>
      <c r="F5465" s="127">
        <v>371208</v>
      </c>
      <c r="G5465" s="127"/>
      <c r="H5465" s="335" t="s">
        <v>1308</v>
      </c>
      <c r="I5465" s="128">
        <v>3.7</v>
      </c>
      <c r="J5465" s="128">
        <v>0</v>
      </c>
      <c r="K5465" s="129">
        <f t="shared" si="85"/>
        <v>3.7</v>
      </c>
      <c r="L5465" s="130" t="s">
        <v>1420</v>
      </c>
    </row>
    <row r="5466" spans="1:12" ht="22.5">
      <c r="A5466" s="125" t="s">
        <v>1307</v>
      </c>
      <c r="B5466" s="125" t="str">
        <f>+VLOOKUP(A5466,'[1]LISTA FILTRADO'!$A$2:$B$620,2,FALSE)</f>
        <v>GRACOS</v>
      </c>
      <c r="C5466" s="126">
        <v>42916</v>
      </c>
      <c r="D5466" s="126" t="s">
        <v>11472</v>
      </c>
      <c r="E5466" s="127" t="s">
        <v>13</v>
      </c>
      <c r="F5466" s="127">
        <v>371210</v>
      </c>
      <c r="G5466" s="127"/>
      <c r="H5466" s="335" t="s">
        <v>1308</v>
      </c>
      <c r="I5466" s="128">
        <v>19.14</v>
      </c>
      <c r="J5466" s="128">
        <v>0</v>
      </c>
      <c r="K5466" s="129">
        <f t="shared" si="85"/>
        <v>19.14</v>
      </c>
      <c r="L5466" s="130" t="s">
        <v>1420</v>
      </c>
    </row>
    <row r="5467" spans="1:12" ht="22.5">
      <c r="A5467" s="125" t="s">
        <v>1307</v>
      </c>
      <c r="B5467" s="125" t="str">
        <f>+VLOOKUP(A5467,'[1]LISTA FILTRADO'!$A$2:$B$620,2,FALSE)</f>
        <v>GRACOS</v>
      </c>
      <c r="C5467" s="126">
        <v>42916</v>
      </c>
      <c r="D5467" s="126" t="s">
        <v>11473</v>
      </c>
      <c r="E5467" s="127" t="s">
        <v>13</v>
      </c>
      <c r="F5467" s="127">
        <v>371212</v>
      </c>
      <c r="G5467" s="127"/>
      <c r="H5467" s="335" t="s">
        <v>1308</v>
      </c>
      <c r="I5467" s="128">
        <v>62.56</v>
      </c>
      <c r="J5467" s="128">
        <v>0</v>
      </c>
      <c r="K5467" s="129">
        <f t="shared" si="85"/>
        <v>62.56</v>
      </c>
      <c r="L5467" s="130" t="s">
        <v>1420</v>
      </c>
    </row>
    <row r="5468" spans="1:12" ht="22.5">
      <c r="A5468" s="125" t="s">
        <v>1307</v>
      </c>
      <c r="B5468" s="125" t="str">
        <f>+VLOOKUP(A5468,'[1]LISTA FILTRADO'!$A$2:$B$620,2,FALSE)</f>
        <v>GRACOS</v>
      </c>
      <c r="C5468" s="126">
        <v>42916</v>
      </c>
      <c r="D5468" s="126" t="s">
        <v>11474</v>
      </c>
      <c r="E5468" s="127" t="s">
        <v>13</v>
      </c>
      <c r="F5468" s="127">
        <v>371214</v>
      </c>
      <c r="G5468" s="127"/>
      <c r="H5468" s="335" t="s">
        <v>1308</v>
      </c>
      <c r="I5468" s="128">
        <v>3.64</v>
      </c>
      <c r="J5468" s="128">
        <v>0</v>
      </c>
      <c r="K5468" s="129">
        <f t="shared" si="85"/>
        <v>3.64</v>
      </c>
      <c r="L5468" s="130" t="s">
        <v>1420</v>
      </c>
    </row>
    <row r="5469" spans="1:12" ht="22.5">
      <c r="A5469" s="125" t="s">
        <v>1307</v>
      </c>
      <c r="B5469" s="125" t="str">
        <f>+VLOOKUP(A5469,'[1]LISTA FILTRADO'!$A$2:$B$620,2,FALSE)</f>
        <v>GRACOS</v>
      </c>
      <c r="C5469" s="126">
        <v>42916</v>
      </c>
      <c r="D5469" s="126" t="s">
        <v>11475</v>
      </c>
      <c r="E5469" s="127" t="s">
        <v>13</v>
      </c>
      <c r="F5469" s="127">
        <v>371216</v>
      </c>
      <c r="G5469" s="127"/>
      <c r="H5469" s="335" t="s">
        <v>1308</v>
      </c>
      <c r="I5469" s="128">
        <v>8.64</v>
      </c>
      <c r="J5469" s="128">
        <v>0</v>
      </c>
      <c r="K5469" s="129">
        <f t="shared" si="85"/>
        <v>8.64</v>
      </c>
      <c r="L5469" s="130" t="s">
        <v>1420</v>
      </c>
    </row>
    <row r="5470" spans="1:12" ht="22.5">
      <c r="A5470" s="125" t="s">
        <v>1307</v>
      </c>
      <c r="B5470" s="125" t="str">
        <f>+VLOOKUP(A5470,'[1]LISTA FILTRADO'!$A$2:$B$620,2,FALSE)</f>
        <v>GRACOS</v>
      </c>
      <c r="C5470" s="126">
        <v>42916</v>
      </c>
      <c r="D5470" s="126" t="s">
        <v>11476</v>
      </c>
      <c r="E5470" s="127" t="s">
        <v>13</v>
      </c>
      <c r="F5470" s="127">
        <v>371218</v>
      </c>
      <c r="G5470" s="127"/>
      <c r="H5470" s="335" t="s">
        <v>1308</v>
      </c>
      <c r="I5470" s="128">
        <v>52.96</v>
      </c>
      <c r="J5470" s="128">
        <v>0</v>
      </c>
      <c r="K5470" s="129">
        <f t="shared" si="85"/>
        <v>52.96</v>
      </c>
      <c r="L5470" s="130" t="s">
        <v>1420</v>
      </c>
    </row>
    <row r="5471" spans="1:12" ht="22.5">
      <c r="A5471" s="125" t="s">
        <v>1307</v>
      </c>
      <c r="B5471" s="125" t="str">
        <f>+VLOOKUP(A5471,'[1]LISTA FILTRADO'!$A$2:$B$620,2,FALSE)</f>
        <v>GRACOS</v>
      </c>
      <c r="C5471" s="126">
        <v>42916</v>
      </c>
      <c r="D5471" s="126" t="s">
        <v>11477</v>
      </c>
      <c r="E5471" s="127" t="s">
        <v>13</v>
      </c>
      <c r="F5471" s="127">
        <v>371220</v>
      </c>
      <c r="G5471" s="127"/>
      <c r="H5471" s="335" t="s">
        <v>1308</v>
      </c>
      <c r="I5471" s="128">
        <v>3.09</v>
      </c>
      <c r="J5471" s="128">
        <v>0</v>
      </c>
      <c r="K5471" s="129">
        <f t="shared" si="85"/>
        <v>3.09</v>
      </c>
      <c r="L5471" s="130" t="s">
        <v>1420</v>
      </c>
    </row>
    <row r="5472" spans="1:12" ht="22.5">
      <c r="A5472" s="125" t="s">
        <v>1307</v>
      </c>
      <c r="B5472" s="125" t="str">
        <f>+VLOOKUP(A5472,'[1]LISTA FILTRADO'!$A$2:$B$620,2,FALSE)</f>
        <v>GRACOS</v>
      </c>
      <c r="C5472" s="126">
        <v>42916</v>
      </c>
      <c r="D5472" s="126" t="s">
        <v>11478</v>
      </c>
      <c r="E5472" s="127" t="s">
        <v>13</v>
      </c>
      <c r="F5472" s="127">
        <v>371222</v>
      </c>
      <c r="G5472" s="127"/>
      <c r="H5472" s="335" t="s">
        <v>1308</v>
      </c>
      <c r="I5472" s="128">
        <v>8.44</v>
      </c>
      <c r="J5472" s="128">
        <v>0</v>
      </c>
      <c r="K5472" s="129">
        <f t="shared" si="85"/>
        <v>8.44</v>
      </c>
      <c r="L5472" s="130" t="s">
        <v>1420</v>
      </c>
    </row>
    <row r="5473" spans="1:12" ht="22.5">
      <c r="A5473" s="125" t="s">
        <v>1307</v>
      </c>
      <c r="B5473" s="125" t="str">
        <f>+VLOOKUP(A5473,'[1]LISTA FILTRADO'!$A$2:$B$620,2,FALSE)</f>
        <v>GRACOS</v>
      </c>
      <c r="C5473" s="126">
        <v>42916</v>
      </c>
      <c r="D5473" s="126" t="s">
        <v>11479</v>
      </c>
      <c r="E5473" s="127" t="s">
        <v>13</v>
      </c>
      <c r="F5473" s="127">
        <v>371224</v>
      </c>
      <c r="G5473" s="127"/>
      <c r="H5473" s="335" t="s">
        <v>1308</v>
      </c>
      <c r="I5473" s="128">
        <v>23.74</v>
      </c>
      <c r="J5473" s="128">
        <v>0</v>
      </c>
      <c r="K5473" s="129">
        <f t="shared" si="85"/>
        <v>23.74</v>
      </c>
      <c r="L5473" s="130" t="s">
        <v>1420</v>
      </c>
    </row>
    <row r="5474" spans="1:12" ht="22.5">
      <c r="A5474" s="125" t="s">
        <v>1307</v>
      </c>
      <c r="B5474" s="125" t="str">
        <f>+VLOOKUP(A5474,'[1]LISTA FILTRADO'!$A$2:$B$620,2,FALSE)</f>
        <v>GRACOS</v>
      </c>
      <c r="C5474" s="126">
        <v>42916</v>
      </c>
      <c r="D5474" s="126" t="s">
        <v>11480</v>
      </c>
      <c r="E5474" s="127" t="s">
        <v>13</v>
      </c>
      <c r="F5474" s="127">
        <v>371226</v>
      </c>
      <c r="G5474" s="127"/>
      <c r="H5474" s="335" t="s">
        <v>1308</v>
      </c>
      <c r="I5474" s="128">
        <v>47.75</v>
      </c>
      <c r="J5474" s="128">
        <v>0</v>
      </c>
      <c r="K5474" s="129">
        <f t="shared" si="85"/>
        <v>47.75</v>
      </c>
      <c r="L5474" s="130" t="s">
        <v>1420</v>
      </c>
    </row>
    <row r="5475" spans="1:12" ht="22.5">
      <c r="A5475" s="125" t="s">
        <v>1307</v>
      </c>
      <c r="B5475" s="125" t="str">
        <f>+VLOOKUP(A5475,'[1]LISTA FILTRADO'!$A$2:$B$620,2,FALSE)</f>
        <v>GRACOS</v>
      </c>
      <c r="C5475" s="126">
        <v>42916</v>
      </c>
      <c r="D5475" s="126" t="s">
        <v>11481</v>
      </c>
      <c r="E5475" s="127" t="s">
        <v>13</v>
      </c>
      <c r="F5475" s="127">
        <v>371228</v>
      </c>
      <c r="G5475" s="127"/>
      <c r="H5475" s="335" t="s">
        <v>1308</v>
      </c>
      <c r="I5475" s="128">
        <v>0.27</v>
      </c>
      <c r="J5475" s="128">
        <v>0</v>
      </c>
      <c r="K5475" s="129">
        <f t="shared" si="85"/>
        <v>0.27</v>
      </c>
      <c r="L5475" s="130" t="s">
        <v>1420</v>
      </c>
    </row>
    <row r="5476" spans="1:12" ht="22.5">
      <c r="A5476" s="125" t="s">
        <v>1307</v>
      </c>
      <c r="B5476" s="125" t="str">
        <f>+VLOOKUP(A5476,'[1]LISTA FILTRADO'!$A$2:$B$620,2,FALSE)</f>
        <v>GRACOS</v>
      </c>
      <c r="C5476" s="126">
        <v>42916</v>
      </c>
      <c r="D5476" s="126" t="s">
        <v>11482</v>
      </c>
      <c r="E5476" s="127" t="s">
        <v>13</v>
      </c>
      <c r="F5476" s="127">
        <v>371230</v>
      </c>
      <c r="G5476" s="127"/>
      <c r="H5476" s="335" t="s">
        <v>1308</v>
      </c>
      <c r="I5476" s="128">
        <v>1391958.69</v>
      </c>
      <c r="J5476" s="128">
        <v>0</v>
      </c>
      <c r="K5476" s="129">
        <f t="shared" si="85"/>
        <v>1391958.69</v>
      </c>
      <c r="L5476" s="130" t="s">
        <v>1420</v>
      </c>
    </row>
    <row r="5477" spans="1:12" ht="22.5">
      <c r="A5477" s="125" t="s">
        <v>1307</v>
      </c>
      <c r="B5477" s="125" t="str">
        <f>+VLOOKUP(A5477,'[1]LISTA FILTRADO'!$A$2:$B$620,2,FALSE)</f>
        <v>GRACOS</v>
      </c>
      <c r="C5477" s="126">
        <v>42916</v>
      </c>
      <c r="D5477" s="126" t="s">
        <v>11483</v>
      </c>
      <c r="E5477" s="127" t="s">
        <v>13</v>
      </c>
      <c r="F5477" s="127">
        <v>371232</v>
      </c>
      <c r="G5477" s="127"/>
      <c r="H5477" s="335" t="s">
        <v>1308</v>
      </c>
      <c r="I5477" s="128">
        <v>5969068.8200000003</v>
      </c>
      <c r="J5477" s="128">
        <v>0</v>
      </c>
      <c r="K5477" s="129">
        <f t="shared" si="85"/>
        <v>5969068.8200000003</v>
      </c>
      <c r="L5477" s="130" t="s">
        <v>1420</v>
      </c>
    </row>
    <row r="5478" spans="1:12" ht="22.5">
      <c r="A5478" s="125" t="s">
        <v>1307</v>
      </c>
      <c r="B5478" s="125" t="str">
        <f>+VLOOKUP(A5478,'[1]LISTA FILTRADO'!$A$2:$B$620,2,FALSE)</f>
        <v>GRACOS</v>
      </c>
      <c r="C5478" s="126">
        <v>42916</v>
      </c>
      <c r="D5478" s="126" t="s">
        <v>11484</v>
      </c>
      <c r="E5478" s="127" t="s">
        <v>13</v>
      </c>
      <c r="F5478" s="127">
        <v>371234</v>
      </c>
      <c r="G5478" s="127"/>
      <c r="H5478" s="335" t="s">
        <v>1308</v>
      </c>
      <c r="I5478" s="128">
        <v>5969068.8200000003</v>
      </c>
      <c r="J5478" s="128">
        <v>0</v>
      </c>
      <c r="K5478" s="129">
        <f t="shared" si="85"/>
        <v>5969068.8200000003</v>
      </c>
      <c r="L5478" s="130" t="s">
        <v>1420</v>
      </c>
    </row>
    <row r="5479" spans="1:12" ht="22.5">
      <c r="A5479" s="125" t="s">
        <v>1307</v>
      </c>
      <c r="B5479" s="125" t="str">
        <f>+VLOOKUP(A5479,'[1]LISTA FILTRADO'!$A$2:$B$620,2,FALSE)</f>
        <v>GRACOS</v>
      </c>
      <c r="C5479" s="126">
        <v>42916</v>
      </c>
      <c r="D5479" s="126" t="s">
        <v>11485</v>
      </c>
      <c r="E5479" s="127" t="s">
        <v>13</v>
      </c>
      <c r="F5479" s="127">
        <v>371236</v>
      </c>
      <c r="G5479" s="127"/>
      <c r="H5479" s="335" t="s">
        <v>1308</v>
      </c>
      <c r="I5479" s="128">
        <v>5449228.0300000003</v>
      </c>
      <c r="J5479" s="128">
        <v>0</v>
      </c>
      <c r="K5479" s="129">
        <f t="shared" si="85"/>
        <v>5449228.0300000003</v>
      </c>
      <c r="L5479" s="130" t="s">
        <v>1420</v>
      </c>
    </row>
    <row r="5480" spans="1:12" ht="22.5">
      <c r="A5480" s="125" t="s">
        <v>1307</v>
      </c>
      <c r="B5480" s="125" t="str">
        <f>+VLOOKUP(A5480,'[1]LISTA FILTRADO'!$A$2:$B$620,2,FALSE)</f>
        <v>GRACOS</v>
      </c>
      <c r="C5480" s="126">
        <v>42916</v>
      </c>
      <c r="D5480" s="126" t="s">
        <v>11486</v>
      </c>
      <c r="E5480" s="127" t="s">
        <v>13</v>
      </c>
      <c r="F5480" s="127">
        <v>371238</v>
      </c>
      <c r="G5480" s="127"/>
      <c r="H5480" s="335" t="s">
        <v>1308</v>
      </c>
      <c r="I5480" s="128">
        <v>2903819.75</v>
      </c>
      <c r="J5480" s="128">
        <v>0</v>
      </c>
      <c r="K5480" s="129">
        <f t="shared" si="85"/>
        <v>2903819.75</v>
      </c>
      <c r="L5480" s="130" t="s">
        <v>1420</v>
      </c>
    </row>
    <row r="5481" spans="1:12" ht="22.5">
      <c r="A5481" s="125" t="s">
        <v>1307</v>
      </c>
      <c r="B5481" s="125" t="str">
        <f>+VLOOKUP(A5481,'[1]LISTA FILTRADO'!$A$2:$B$620,2,FALSE)</f>
        <v>GRACOS</v>
      </c>
      <c r="C5481" s="126">
        <v>42916</v>
      </c>
      <c r="D5481" s="126" t="s">
        <v>11487</v>
      </c>
      <c r="E5481" s="127" t="s">
        <v>13</v>
      </c>
      <c r="F5481" s="127">
        <v>371240</v>
      </c>
      <c r="G5481" s="127"/>
      <c r="H5481" s="335" t="s">
        <v>1308</v>
      </c>
      <c r="I5481" s="128">
        <v>534246.99</v>
      </c>
      <c r="J5481" s="128">
        <v>0</v>
      </c>
      <c r="K5481" s="129">
        <f t="shared" si="85"/>
        <v>534246.99</v>
      </c>
      <c r="L5481" s="130" t="s">
        <v>1420</v>
      </c>
    </row>
    <row r="5482" spans="1:12" ht="22.5">
      <c r="A5482" s="125" t="s">
        <v>1307</v>
      </c>
      <c r="B5482" s="125" t="str">
        <f>+VLOOKUP(A5482,'[1]LISTA FILTRADO'!$A$2:$B$620,2,FALSE)</f>
        <v>GRACOS</v>
      </c>
      <c r="C5482" s="126">
        <v>42916</v>
      </c>
      <c r="D5482" s="126" t="s">
        <v>11488</v>
      </c>
      <c r="E5482" s="127" t="s">
        <v>13</v>
      </c>
      <c r="F5482" s="127">
        <v>371242</v>
      </c>
      <c r="G5482" s="127"/>
      <c r="H5482" s="335" t="s">
        <v>1308</v>
      </c>
      <c r="I5482" s="128">
        <v>781284.92</v>
      </c>
      <c r="J5482" s="128">
        <v>0</v>
      </c>
      <c r="K5482" s="129">
        <f t="shared" si="85"/>
        <v>781284.92</v>
      </c>
      <c r="L5482" s="130" t="s">
        <v>1420</v>
      </c>
    </row>
    <row r="5483" spans="1:12" ht="22.5">
      <c r="A5483" s="125" t="s">
        <v>1307</v>
      </c>
      <c r="B5483" s="125" t="str">
        <f>+VLOOKUP(A5483,'[1]LISTA FILTRADO'!$A$2:$B$620,2,FALSE)</f>
        <v>GRACOS</v>
      </c>
      <c r="C5483" s="126">
        <v>42916</v>
      </c>
      <c r="D5483" s="126" t="s">
        <v>11489</v>
      </c>
      <c r="E5483" s="127" t="s">
        <v>13</v>
      </c>
      <c r="F5483" s="127">
        <v>371244</v>
      </c>
      <c r="G5483" s="127"/>
      <c r="H5483" s="335" t="s">
        <v>1308</v>
      </c>
      <c r="I5483" s="128">
        <v>2145890.87</v>
      </c>
      <c r="J5483" s="128">
        <v>0</v>
      </c>
      <c r="K5483" s="129">
        <f t="shared" si="85"/>
        <v>2145890.87</v>
      </c>
      <c r="L5483" s="130" t="s">
        <v>1420</v>
      </c>
    </row>
    <row r="5484" spans="1:12" ht="22.5">
      <c r="A5484" s="125" t="s">
        <v>1307</v>
      </c>
      <c r="B5484" s="125" t="str">
        <f>+VLOOKUP(A5484,'[1]LISTA FILTRADO'!$A$2:$B$620,2,FALSE)</f>
        <v>GRACOS</v>
      </c>
      <c r="C5484" s="126">
        <v>42916</v>
      </c>
      <c r="D5484" s="126" t="s">
        <v>11490</v>
      </c>
      <c r="E5484" s="127" t="s">
        <v>13</v>
      </c>
      <c r="F5484" s="127">
        <v>371246</v>
      </c>
      <c r="G5484" s="127"/>
      <c r="H5484" s="335" t="s">
        <v>1308</v>
      </c>
      <c r="I5484" s="128">
        <v>1817789.62</v>
      </c>
      <c r="J5484" s="128">
        <v>0</v>
      </c>
      <c r="K5484" s="129">
        <f t="shared" si="85"/>
        <v>1817789.62</v>
      </c>
      <c r="L5484" s="130" t="s">
        <v>1420</v>
      </c>
    </row>
    <row r="5485" spans="1:12" ht="22.5">
      <c r="A5485" s="125" t="s">
        <v>1307</v>
      </c>
      <c r="B5485" s="125" t="str">
        <f>+VLOOKUP(A5485,'[1]LISTA FILTRADO'!$A$2:$B$620,2,FALSE)</f>
        <v>GRACOS</v>
      </c>
      <c r="C5485" s="126">
        <v>42916</v>
      </c>
      <c r="D5485" s="126" t="s">
        <v>11491</v>
      </c>
      <c r="E5485" s="127" t="s">
        <v>13</v>
      </c>
      <c r="F5485" s="127">
        <v>371248</v>
      </c>
      <c r="G5485" s="127"/>
      <c r="H5485" s="335" t="s">
        <v>1308</v>
      </c>
      <c r="I5485" s="128">
        <v>5056413.46</v>
      </c>
      <c r="J5485" s="128">
        <v>0</v>
      </c>
      <c r="K5485" s="129">
        <f t="shared" si="85"/>
        <v>5056413.46</v>
      </c>
      <c r="L5485" s="130" t="s">
        <v>1420</v>
      </c>
    </row>
    <row r="5486" spans="1:12" ht="22.5">
      <c r="A5486" s="125" t="s">
        <v>1307</v>
      </c>
      <c r="B5486" s="125" t="str">
        <f>+VLOOKUP(A5486,'[1]LISTA FILTRADO'!$A$2:$B$620,2,FALSE)</f>
        <v>GRACOS</v>
      </c>
      <c r="C5486" s="126">
        <v>42916</v>
      </c>
      <c r="D5486" s="126" t="s">
        <v>11492</v>
      </c>
      <c r="E5486" s="127" t="s">
        <v>13</v>
      </c>
      <c r="F5486" s="127">
        <v>371250</v>
      </c>
      <c r="G5486" s="127"/>
      <c r="H5486" s="335" t="s">
        <v>1308</v>
      </c>
      <c r="I5486" s="128">
        <v>5056413.46</v>
      </c>
      <c r="J5486" s="128">
        <v>0</v>
      </c>
      <c r="K5486" s="129">
        <f t="shared" si="85"/>
        <v>5056413.46</v>
      </c>
      <c r="L5486" s="130" t="s">
        <v>1420</v>
      </c>
    </row>
    <row r="5487" spans="1:12" ht="22.5">
      <c r="A5487" s="125" t="s">
        <v>1307</v>
      </c>
      <c r="B5487" s="125" t="str">
        <f>+VLOOKUP(A5487,'[1]LISTA FILTRADO'!$A$2:$B$620,2,FALSE)</f>
        <v>GRACOS</v>
      </c>
      <c r="C5487" s="126">
        <v>42916</v>
      </c>
      <c r="D5487" s="126" t="s">
        <v>11493</v>
      </c>
      <c r="E5487" s="127" t="s">
        <v>13</v>
      </c>
      <c r="F5487" s="127">
        <v>371252</v>
      </c>
      <c r="G5487" s="127"/>
      <c r="H5487" s="335" t="s">
        <v>1308</v>
      </c>
      <c r="I5487" s="128">
        <v>5056413.46</v>
      </c>
      <c r="J5487" s="128">
        <v>0</v>
      </c>
      <c r="K5487" s="129">
        <f t="shared" si="85"/>
        <v>5056413.46</v>
      </c>
      <c r="L5487" s="130" t="s">
        <v>1420</v>
      </c>
    </row>
    <row r="5488" spans="1:12" ht="22.5">
      <c r="A5488" s="125" t="s">
        <v>1307</v>
      </c>
      <c r="B5488" s="125" t="str">
        <f>+VLOOKUP(A5488,'[1]LISTA FILTRADO'!$A$2:$B$620,2,FALSE)</f>
        <v>GRACOS</v>
      </c>
      <c r="C5488" s="126">
        <v>42916</v>
      </c>
      <c r="D5488" s="126" t="s">
        <v>11494</v>
      </c>
      <c r="E5488" s="127" t="s">
        <v>13</v>
      </c>
      <c r="F5488" s="127">
        <v>371254</v>
      </c>
      <c r="G5488" s="127"/>
      <c r="H5488" s="335" t="s">
        <v>1308</v>
      </c>
      <c r="I5488" s="128">
        <v>5056413.46</v>
      </c>
      <c r="J5488" s="128">
        <v>0</v>
      </c>
      <c r="K5488" s="129">
        <f t="shared" si="85"/>
        <v>5056413.46</v>
      </c>
      <c r="L5488" s="130" t="s">
        <v>1420</v>
      </c>
    </row>
    <row r="5489" spans="1:12" ht="22.5">
      <c r="A5489" s="125" t="s">
        <v>1307</v>
      </c>
      <c r="B5489" s="125" t="str">
        <f>+VLOOKUP(A5489,'[1]LISTA FILTRADO'!$A$2:$B$620,2,FALSE)</f>
        <v>GRACOS</v>
      </c>
      <c r="C5489" s="126">
        <v>42916</v>
      </c>
      <c r="D5489" s="126" t="s">
        <v>11495</v>
      </c>
      <c r="E5489" s="127" t="s">
        <v>13</v>
      </c>
      <c r="F5489" s="127">
        <v>371256</v>
      </c>
      <c r="G5489" s="127"/>
      <c r="H5489" s="335" t="s">
        <v>1308</v>
      </c>
      <c r="I5489" s="128">
        <v>13888033.5</v>
      </c>
      <c r="J5489" s="128">
        <v>0</v>
      </c>
      <c r="K5489" s="129">
        <f t="shared" si="85"/>
        <v>13888033.5</v>
      </c>
      <c r="L5489" s="130" t="s">
        <v>1420</v>
      </c>
    </row>
    <row r="5490" spans="1:12" ht="22.5">
      <c r="A5490" s="125" t="s">
        <v>1307</v>
      </c>
      <c r="B5490" s="125" t="str">
        <f>+VLOOKUP(A5490,'[1]LISTA FILTRADO'!$A$2:$B$620,2,FALSE)</f>
        <v>GRACOS</v>
      </c>
      <c r="C5490" s="126">
        <v>42916</v>
      </c>
      <c r="D5490" s="126" t="s">
        <v>11496</v>
      </c>
      <c r="E5490" s="127" t="s">
        <v>13</v>
      </c>
      <c r="F5490" s="127">
        <v>371258</v>
      </c>
      <c r="G5490" s="127"/>
      <c r="H5490" s="335" t="s">
        <v>1308</v>
      </c>
      <c r="I5490" s="128">
        <v>13888033.5</v>
      </c>
      <c r="J5490" s="128">
        <v>0</v>
      </c>
      <c r="K5490" s="129">
        <f t="shared" si="85"/>
        <v>13888033.5</v>
      </c>
      <c r="L5490" s="130" t="s">
        <v>1420</v>
      </c>
    </row>
    <row r="5491" spans="1:12" ht="22.5">
      <c r="A5491" s="125" t="s">
        <v>1307</v>
      </c>
      <c r="B5491" s="125" t="str">
        <f>+VLOOKUP(A5491,'[1]LISTA FILTRADO'!$A$2:$B$620,2,FALSE)</f>
        <v>GRACOS</v>
      </c>
      <c r="C5491" s="126">
        <v>42916</v>
      </c>
      <c r="D5491" s="126" t="s">
        <v>11497</v>
      </c>
      <c r="E5491" s="127" t="s">
        <v>13</v>
      </c>
      <c r="F5491" s="127">
        <v>371260</v>
      </c>
      <c r="G5491" s="127"/>
      <c r="H5491" s="335" t="s">
        <v>1308</v>
      </c>
      <c r="I5491" s="128">
        <v>13888033.5</v>
      </c>
      <c r="J5491" s="128">
        <v>0</v>
      </c>
      <c r="K5491" s="129">
        <f t="shared" si="85"/>
        <v>13888033.5</v>
      </c>
      <c r="L5491" s="130" t="s">
        <v>1420</v>
      </c>
    </row>
    <row r="5492" spans="1:12" ht="22.5">
      <c r="A5492" s="125" t="s">
        <v>1307</v>
      </c>
      <c r="B5492" s="125" t="str">
        <f>+VLOOKUP(A5492,'[1]LISTA FILTRADO'!$A$2:$B$620,2,FALSE)</f>
        <v>GRACOS</v>
      </c>
      <c r="C5492" s="126">
        <v>42916</v>
      </c>
      <c r="D5492" s="126" t="s">
        <v>11498</v>
      </c>
      <c r="E5492" s="127" t="s">
        <v>13</v>
      </c>
      <c r="F5492" s="127">
        <v>371262</v>
      </c>
      <c r="G5492" s="127"/>
      <c r="H5492" s="335" t="s">
        <v>1308</v>
      </c>
      <c r="I5492" s="128">
        <v>13888033.5</v>
      </c>
      <c r="J5492" s="128">
        <v>0</v>
      </c>
      <c r="K5492" s="129">
        <f t="shared" si="85"/>
        <v>13888033.5</v>
      </c>
      <c r="L5492" s="130" t="s">
        <v>1420</v>
      </c>
    </row>
    <row r="5493" spans="1:12" ht="22.5">
      <c r="A5493" s="125" t="s">
        <v>1307</v>
      </c>
      <c r="B5493" s="125" t="str">
        <f>+VLOOKUP(A5493,'[1]LISTA FILTRADO'!$A$2:$B$620,2,FALSE)</f>
        <v>GRACOS</v>
      </c>
      <c r="C5493" s="126">
        <v>42916</v>
      </c>
      <c r="D5493" s="126" t="s">
        <v>11499</v>
      </c>
      <c r="E5493" s="127" t="s">
        <v>13</v>
      </c>
      <c r="F5493" s="127">
        <v>371264</v>
      </c>
      <c r="G5493" s="127"/>
      <c r="H5493" s="335" t="s">
        <v>1308</v>
      </c>
      <c r="I5493" s="128">
        <v>2555130.96</v>
      </c>
      <c r="J5493" s="128">
        <v>0</v>
      </c>
      <c r="K5493" s="129">
        <f t="shared" si="85"/>
        <v>2555130.96</v>
      </c>
      <c r="L5493" s="130" t="s">
        <v>1420</v>
      </c>
    </row>
    <row r="5494" spans="1:12" ht="22.5">
      <c r="A5494" s="125" t="s">
        <v>1307</v>
      </c>
      <c r="B5494" s="125" t="str">
        <f>+VLOOKUP(A5494,'[1]LISTA FILTRADO'!$A$2:$B$620,2,FALSE)</f>
        <v>GRACOS</v>
      </c>
      <c r="C5494" s="126">
        <v>42916</v>
      </c>
      <c r="D5494" s="126" t="s">
        <v>11500</v>
      </c>
      <c r="E5494" s="127" t="s">
        <v>13</v>
      </c>
      <c r="F5494" s="127">
        <v>371266</v>
      </c>
      <c r="G5494" s="127"/>
      <c r="H5494" s="335" t="s">
        <v>1308</v>
      </c>
      <c r="I5494" s="128">
        <v>10984213.75</v>
      </c>
      <c r="J5494" s="128">
        <v>0</v>
      </c>
      <c r="K5494" s="129">
        <f t="shared" si="85"/>
        <v>10984213.75</v>
      </c>
      <c r="L5494" s="130" t="s">
        <v>1420</v>
      </c>
    </row>
    <row r="5495" spans="1:12" ht="22.5">
      <c r="A5495" s="125" t="s">
        <v>1307</v>
      </c>
      <c r="B5495" s="125" t="str">
        <f>+VLOOKUP(A5495,'[1]LISTA FILTRADO'!$A$2:$B$620,2,FALSE)</f>
        <v>GRACOS</v>
      </c>
      <c r="C5495" s="126">
        <v>42916</v>
      </c>
      <c r="D5495" s="126" t="s">
        <v>11501</v>
      </c>
      <c r="E5495" s="127" t="s">
        <v>13</v>
      </c>
      <c r="F5495" s="127">
        <v>371268</v>
      </c>
      <c r="G5495" s="127"/>
      <c r="H5495" s="335" t="s">
        <v>1308</v>
      </c>
      <c r="I5495" s="128">
        <v>2369302.75</v>
      </c>
      <c r="J5495" s="128">
        <v>0</v>
      </c>
      <c r="K5495" s="129">
        <f t="shared" si="85"/>
        <v>2369302.75</v>
      </c>
      <c r="L5495" s="130" t="s">
        <v>1420</v>
      </c>
    </row>
    <row r="5496" spans="1:12" ht="22.5">
      <c r="A5496" s="125" t="s">
        <v>1307</v>
      </c>
      <c r="B5496" s="125" t="str">
        <f>+VLOOKUP(A5496,'[1]LISTA FILTRADO'!$A$2:$B$620,2,FALSE)</f>
        <v>GRACOS</v>
      </c>
      <c r="C5496" s="126">
        <v>42916</v>
      </c>
      <c r="D5496" s="126" t="s">
        <v>11502</v>
      </c>
      <c r="E5496" s="127" t="s">
        <v>13</v>
      </c>
      <c r="F5496" s="127">
        <v>371270</v>
      </c>
      <c r="G5496" s="127"/>
      <c r="H5496" s="335" t="s">
        <v>1308</v>
      </c>
      <c r="I5496" s="128">
        <v>918574.1</v>
      </c>
      <c r="J5496" s="128">
        <v>0</v>
      </c>
      <c r="K5496" s="129">
        <f t="shared" si="85"/>
        <v>918574.1</v>
      </c>
      <c r="L5496" s="130" t="s">
        <v>1420</v>
      </c>
    </row>
    <row r="5497" spans="1:12" ht="22.5">
      <c r="A5497" s="125" t="s">
        <v>1307</v>
      </c>
      <c r="B5497" s="125" t="str">
        <f>+VLOOKUP(A5497,'[1]LISTA FILTRADO'!$A$2:$B$620,2,FALSE)</f>
        <v>GRACOS</v>
      </c>
      <c r="C5497" s="126">
        <v>42916</v>
      </c>
      <c r="D5497" s="126" t="s">
        <v>11503</v>
      </c>
      <c r="E5497" s="127" t="s">
        <v>13</v>
      </c>
      <c r="F5497" s="127">
        <v>371272</v>
      </c>
      <c r="G5497" s="127"/>
      <c r="H5497" s="335" t="s">
        <v>1308</v>
      </c>
      <c r="I5497" s="128">
        <v>2020883.97</v>
      </c>
      <c r="J5497" s="128">
        <v>0</v>
      </c>
      <c r="K5497" s="129">
        <f t="shared" si="85"/>
        <v>2020883.97</v>
      </c>
      <c r="L5497" s="130" t="s">
        <v>1420</v>
      </c>
    </row>
    <row r="5498" spans="1:12" ht="22.5">
      <c r="A5498" s="125" t="s">
        <v>1307</v>
      </c>
      <c r="B5498" s="125" t="str">
        <f>+VLOOKUP(A5498,'[1]LISTA FILTRADO'!$A$2:$B$620,2,FALSE)</f>
        <v>GRACOS</v>
      </c>
      <c r="C5498" s="126">
        <v>42916</v>
      </c>
      <c r="D5498" s="126" t="s">
        <v>11504</v>
      </c>
      <c r="E5498" s="127" t="s">
        <v>13</v>
      </c>
      <c r="F5498" s="127">
        <v>371274</v>
      </c>
      <c r="G5498" s="127"/>
      <c r="H5498" s="335" t="s">
        <v>1308</v>
      </c>
      <c r="I5498" s="128">
        <v>16585202</v>
      </c>
      <c r="J5498" s="128">
        <v>0</v>
      </c>
      <c r="K5498" s="129">
        <f t="shared" si="85"/>
        <v>16585202</v>
      </c>
      <c r="L5498" s="130" t="s">
        <v>1420</v>
      </c>
    </row>
    <row r="5499" spans="1:12" ht="22.5">
      <c r="A5499" s="125" t="s">
        <v>1307</v>
      </c>
      <c r="B5499" s="125" t="str">
        <f>+VLOOKUP(A5499,'[1]LISTA FILTRADO'!$A$2:$B$620,2,FALSE)</f>
        <v>GRACOS</v>
      </c>
      <c r="C5499" s="126">
        <v>42916</v>
      </c>
      <c r="D5499" s="126" t="s">
        <v>11505</v>
      </c>
      <c r="E5499" s="127" t="s">
        <v>13</v>
      </c>
      <c r="F5499" s="127">
        <v>371276</v>
      </c>
      <c r="G5499" s="127"/>
      <c r="H5499" s="335" t="s">
        <v>1308</v>
      </c>
      <c r="I5499" s="128">
        <v>16261576.699999999</v>
      </c>
      <c r="J5499" s="128">
        <v>0</v>
      </c>
      <c r="K5499" s="129">
        <f t="shared" si="85"/>
        <v>16261576.699999999</v>
      </c>
      <c r="L5499" s="130" t="s">
        <v>1420</v>
      </c>
    </row>
    <row r="5500" spans="1:12" ht="22.5">
      <c r="A5500" s="125" t="s">
        <v>1307</v>
      </c>
      <c r="B5500" s="125" t="str">
        <f>+VLOOKUP(A5500,'[1]LISTA FILTRADO'!$A$2:$B$620,2,FALSE)</f>
        <v>GRACOS</v>
      </c>
      <c r="C5500" s="126">
        <v>42916</v>
      </c>
      <c r="D5500" s="126" t="s">
        <v>11506</v>
      </c>
      <c r="E5500" s="127" t="s">
        <v>13</v>
      </c>
      <c r="F5500" s="127">
        <v>371278</v>
      </c>
      <c r="G5500" s="127"/>
      <c r="H5500" s="335" t="s">
        <v>1308</v>
      </c>
      <c r="I5500" s="128">
        <v>20852921.329999998</v>
      </c>
      <c r="J5500" s="128">
        <v>0</v>
      </c>
      <c r="K5500" s="129">
        <f t="shared" si="85"/>
        <v>20852921.329999998</v>
      </c>
      <c r="L5500" s="130" t="s">
        <v>1420</v>
      </c>
    </row>
    <row r="5501" spans="1:12" ht="22.5">
      <c r="A5501" s="125" t="s">
        <v>1307</v>
      </c>
      <c r="B5501" s="125" t="str">
        <f>+VLOOKUP(A5501,'[1]LISTA FILTRADO'!$A$2:$B$620,2,FALSE)</f>
        <v>GRACOS</v>
      </c>
      <c r="C5501" s="126">
        <v>42916</v>
      </c>
      <c r="D5501" s="126" t="s">
        <v>11507</v>
      </c>
      <c r="E5501" s="127" t="s">
        <v>13</v>
      </c>
      <c r="F5501" s="127">
        <v>371280</v>
      </c>
      <c r="G5501" s="127"/>
      <c r="H5501" s="335" t="s">
        <v>1308</v>
      </c>
      <c r="I5501" s="128">
        <v>8031467.25</v>
      </c>
      <c r="J5501" s="128">
        <v>0</v>
      </c>
      <c r="K5501" s="129">
        <f t="shared" si="85"/>
        <v>8031467.25</v>
      </c>
      <c r="L5501" s="130" t="s">
        <v>1420</v>
      </c>
    </row>
    <row r="5502" spans="1:12" ht="22.5">
      <c r="A5502" s="125" t="s">
        <v>1307</v>
      </c>
      <c r="B5502" s="125" t="str">
        <f>+VLOOKUP(A5502,'[1]LISTA FILTRADO'!$A$2:$B$620,2,FALSE)</f>
        <v>GRACOS</v>
      </c>
      <c r="C5502" s="126">
        <v>42916</v>
      </c>
      <c r="D5502" s="126" t="s">
        <v>11508</v>
      </c>
      <c r="E5502" s="127" t="s">
        <v>13</v>
      </c>
      <c r="F5502" s="127">
        <v>371282</v>
      </c>
      <c r="G5502" s="127"/>
      <c r="H5502" s="335" t="s">
        <v>1308</v>
      </c>
      <c r="I5502" s="128">
        <v>95412875.609999999</v>
      </c>
      <c r="J5502" s="128">
        <v>0</v>
      </c>
      <c r="K5502" s="129">
        <f t="shared" si="85"/>
        <v>95412875.609999999</v>
      </c>
      <c r="L5502" s="130" t="s">
        <v>1420</v>
      </c>
    </row>
    <row r="5503" spans="1:12" ht="22.5">
      <c r="A5503" s="125" t="s">
        <v>1307</v>
      </c>
      <c r="B5503" s="125" t="str">
        <f>+VLOOKUP(A5503,'[1]LISTA FILTRADO'!$A$2:$B$620,2,FALSE)</f>
        <v>GRACOS</v>
      </c>
      <c r="C5503" s="126">
        <v>42916</v>
      </c>
      <c r="D5503" s="126" t="s">
        <v>11509</v>
      </c>
      <c r="E5503" s="127" t="s">
        <v>13</v>
      </c>
      <c r="F5503" s="127">
        <v>371284</v>
      </c>
      <c r="G5503" s="127"/>
      <c r="H5503" s="335" t="s">
        <v>1308</v>
      </c>
      <c r="I5503" s="128">
        <v>41008399.280000001</v>
      </c>
      <c r="J5503" s="128">
        <v>0</v>
      </c>
      <c r="K5503" s="129">
        <f t="shared" si="85"/>
        <v>41008399.280000001</v>
      </c>
      <c r="L5503" s="130" t="s">
        <v>1420</v>
      </c>
    </row>
    <row r="5504" spans="1:12" ht="22.5">
      <c r="A5504" s="125" t="s">
        <v>1307</v>
      </c>
      <c r="B5504" s="125" t="str">
        <f>+VLOOKUP(A5504,'[1]LISTA FILTRADO'!$A$2:$B$620,2,FALSE)</f>
        <v>GRACOS</v>
      </c>
      <c r="C5504" s="126">
        <v>42916</v>
      </c>
      <c r="D5504" s="126" t="s">
        <v>11510</v>
      </c>
      <c r="E5504" s="127" t="s">
        <v>13</v>
      </c>
      <c r="F5504" s="127">
        <v>371029</v>
      </c>
      <c r="G5504" s="127"/>
      <c r="H5504" s="335" t="s">
        <v>1308</v>
      </c>
      <c r="I5504" s="128">
        <v>5.69</v>
      </c>
      <c r="J5504" s="128">
        <v>0</v>
      </c>
      <c r="K5504" s="129">
        <f t="shared" si="85"/>
        <v>5.69</v>
      </c>
      <c r="L5504" s="130" t="s">
        <v>1420</v>
      </c>
    </row>
    <row r="5505" spans="1:12" ht="22.5">
      <c r="A5505" s="125" t="s">
        <v>1307</v>
      </c>
      <c r="B5505" s="125" t="str">
        <f>+VLOOKUP(A5505,'[1]LISTA FILTRADO'!$A$2:$B$620,2,FALSE)</f>
        <v>GRACOS</v>
      </c>
      <c r="C5505" s="126">
        <v>42916</v>
      </c>
      <c r="D5505" s="126" t="s">
        <v>11511</v>
      </c>
      <c r="E5505" s="127" t="s">
        <v>13</v>
      </c>
      <c r="F5505" s="127">
        <v>371031</v>
      </c>
      <c r="G5505" s="127"/>
      <c r="H5505" s="335" t="s">
        <v>1308</v>
      </c>
      <c r="I5505" s="128">
        <v>5.69</v>
      </c>
      <c r="J5505" s="128">
        <v>0</v>
      </c>
      <c r="K5505" s="129">
        <f t="shared" si="85"/>
        <v>5.69</v>
      </c>
      <c r="L5505" s="130" t="s">
        <v>1420</v>
      </c>
    </row>
    <row r="5506" spans="1:12" ht="22.5">
      <c r="A5506" s="336" t="s">
        <v>1307</v>
      </c>
      <c r="B5506" s="125" t="str">
        <f>+VLOOKUP(A5506,'[1]LISTA FILTRADO'!$A$2:$B$620,2,FALSE)</f>
        <v>GRACOS</v>
      </c>
      <c r="C5506" s="126">
        <v>42916</v>
      </c>
      <c r="D5506" s="126" t="s">
        <v>11512</v>
      </c>
      <c r="E5506" s="127" t="s">
        <v>13</v>
      </c>
      <c r="F5506" s="127">
        <v>371033</v>
      </c>
      <c r="G5506" s="127"/>
      <c r="H5506" s="335" t="s">
        <v>1308</v>
      </c>
      <c r="I5506" s="128">
        <v>4.8</v>
      </c>
      <c r="J5506" s="128">
        <v>0</v>
      </c>
      <c r="K5506" s="129">
        <f t="shared" si="85"/>
        <v>4.8</v>
      </c>
      <c r="L5506" s="130" t="s">
        <v>1420</v>
      </c>
    </row>
    <row r="5507" spans="1:12" ht="22.5">
      <c r="A5507" s="336" t="s">
        <v>1307</v>
      </c>
      <c r="B5507" s="125" t="str">
        <f>+VLOOKUP(A5507,'[1]LISTA FILTRADO'!$A$2:$B$620,2,FALSE)</f>
        <v>GRACOS</v>
      </c>
      <c r="C5507" s="126">
        <v>42916</v>
      </c>
      <c r="D5507" s="126" t="s">
        <v>11513</v>
      </c>
      <c r="E5507" s="127" t="s">
        <v>13</v>
      </c>
      <c r="F5507" s="127">
        <v>371035</v>
      </c>
      <c r="G5507" s="127"/>
      <c r="H5507" s="335" t="s">
        <v>1308</v>
      </c>
      <c r="I5507" s="128">
        <v>4.8</v>
      </c>
      <c r="J5507" s="128">
        <v>0</v>
      </c>
      <c r="K5507" s="129">
        <f t="shared" si="85"/>
        <v>4.8</v>
      </c>
      <c r="L5507" s="130" t="s">
        <v>1420</v>
      </c>
    </row>
    <row r="5508" spans="1:12" ht="22.5">
      <c r="A5508" s="336" t="s">
        <v>1307</v>
      </c>
      <c r="B5508" s="125" t="str">
        <f>+VLOOKUP(A5508,'[1]LISTA FILTRADO'!$A$2:$B$620,2,FALSE)</f>
        <v>GRACOS</v>
      </c>
      <c r="C5508" s="126">
        <v>42916</v>
      </c>
      <c r="D5508" s="126" t="s">
        <v>11514</v>
      </c>
      <c r="E5508" s="127" t="s">
        <v>13</v>
      </c>
      <c r="F5508" s="127">
        <v>371037</v>
      </c>
      <c r="G5508" s="127"/>
      <c r="H5508" s="335" t="s">
        <v>1308</v>
      </c>
      <c r="I5508" s="128">
        <v>4.8</v>
      </c>
      <c r="J5508" s="128">
        <v>0</v>
      </c>
      <c r="K5508" s="129">
        <f t="shared" si="85"/>
        <v>4.8</v>
      </c>
      <c r="L5508" s="130" t="s">
        <v>1420</v>
      </c>
    </row>
    <row r="5509" spans="1:12" ht="22.5">
      <c r="A5509" s="336" t="s">
        <v>1307</v>
      </c>
      <c r="B5509" s="125" t="str">
        <f>+VLOOKUP(A5509,'[1]LISTA FILTRADO'!$A$2:$B$620,2,FALSE)</f>
        <v>GRACOS</v>
      </c>
      <c r="C5509" s="126">
        <v>42916</v>
      </c>
      <c r="D5509" s="126" t="s">
        <v>11515</v>
      </c>
      <c r="E5509" s="127" t="s">
        <v>13</v>
      </c>
      <c r="F5509" s="127">
        <v>371039</v>
      </c>
      <c r="G5509" s="127"/>
      <c r="H5509" s="335" t="s">
        <v>1308</v>
      </c>
      <c r="I5509" s="128">
        <v>13.24</v>
      </c>
      <c r="J5509" s="128">
        <v>0</v>
      </c>
      <c r="K5509" s="129">
        <f t="shared" si="85"/>
        <v>13.24</v>
      </c>
      <c r="L5509" s="130" t="s">
        <v>1420</v>
      </c>
    </row>
    <row r="5510" spans="1:12" ht="22.5">
      <c r="A5510" s="336" t="s">
        <v>1307</v>
      </c>
      <c r="B5510" s="125" t="str">
        <f>+VLOOKUP(A5510,'[1]LISTA FILTRADO'!$A$2:$B$620,2,FALSE)</f>
        <v>GRACOS</v>
      </c>
      <c r="C5510" s="126">
        <v>42916</v>
      </c>
      <c r="D5510" s="126" t="s">
        <v>11516</v>
      </c>
      <c r="E5510" s="127" t="s">
        <v>13</v>
      </c>
      <c r="F5510" s="127">
        <v>371041</v>
      </c>
      <c r="G5510" s="127"/>
      <c r="H5510" s="335" t="s">
        <v>1308</v>
      </c>
      <c r="I5510" s="128">
        <v>2.4</v>
      </c>
      <c r="J5510" s="128">
        <v>0</v>
      </c>
      <c r="K5510" s="129">
        <f t="shared" si="85"/>
        <v>2.4</v>
      </c>
      <c r="L5510" s="130" t="s">
        <v>1420</v>
      </c>
    </row>
    <row r="5511" spans="1:12" ht="22.5">
      <c r="A5511" s="336" t="s">
        <v>1307</v>
      </c>
      <c r="B5511" s="125" t="str">
        <f>+VLOOKUP(A5511,'[1]LISTA FILTRADO'!$A$2:$B$620,2,FALSE)</f>
        <v>GRACOS</v>
      </c>
      <c r="C5511" s="126">
        <v>42916</v>
      </c>
      <c r="D5511" s="126" t="s">
        <v>11517</v>
      </c>
      <c r="E5511" s="127" t="s">
        <v>13</v>
      </c>
      <c r="F5511" s="127">
        <v>371043</v>
      </c>
      <c r="G5511" s="127"/>
      <c r="H5511" s="335" t="s">
        <v>1308</v>
      </c>
      <c r="I5511" s="128">
        <v>2.4</v>
      </c>
      <c r="J5511" s="128">
        <v>0</v>
      </c>
      <c r="K5511" s="129">
        <f t="shared" si="85"/>
        <v>2.4</v>
      </c>
      <c r="L5511" s="130" t="s">
        <v>1420</v>
      </c>
    </row>
    <row r="5512" spans="1:12" ht="22.5">
      <c r="A5512" s="336" t="s">
        <v>1307</v>
      </c>
      <c r="B5512" s="125" t="str">
        <f>+VLOOKUP(A5512,'[1]LISTA FILTRADO'!$A$2:$B$620,2,FALSE)</f>
        <v>GRACOS</v>
      </c>
      <c r="C5512" s="126">
        <v>42916</v>
      </c>
      <c r="D5512" s="126" t="s">
        <v>11518</v>
      </c>
      <c r="E5512" s="127" t="s">
        <v>13</v>
      </c>
      <c r="F5512" s="127">
        <v>371045</v>
      </c>
      <c r="G5512" s="127"/>
      <c r="H5512" s="335" t="s">
        <v>1308</v>
      </c>
      <c r="I5512" s="128">
        <v>2.4</v>
      </c>
      <c r="J5512" s="128">
        <v>0</v>
      </c>
      <c r="K5512" s="129">
        <f t="shared" si="85"/>
        <v>2.4</v>
      </c>
      <c r="L5512" s="130" t="s">
        <v>1420</v>
      </c>
    </row>
    <row r="5513" spans="1:12" ht="22.5">
      <c r="A5513" s="125" t="s">
        <v>1307</v>
      </c>
      <c r="B5513" s="125" t="str">
        <f>+VLOOKUP(A5513,'[1]LISTA FILTRADO'!$A$2:$B$620,2,FALSE)</f>
        <v>GRACOS</v>
      </c>
      <c r="C5513" s="126">
        <v>42916</v>
      </c>
      <c r="D5513" s="126" t="s">
        <v>11519</v>
      </c>
      <c r="E5513" s="127" t="s">
        <v>13</v>
      </c>
      <c r="F5513" s="127">
        <v>371047</v>
      </c>
      <c r="G5513" s="127"/>
      <c r="H5513" s="335" t="s">
        <v>1308</v>
      </c>
      <c r="I5513" s="128">
        <v>0.14000000000000001</v>
      </c>
      <c r="J5513" s="128">
        <v>0</v>
      </c>
      <c r="K5513" s="129">
        <f t="shared" ref="K5513:K5576" si="86">+I5513+J5513</f>
        <v>0.14000000000000001</v>
      </c>
      <c r="L5513" s="130" t="s">
        <v>1420</v>
      </c>
    </row>
    <row r="5514" spans="1:12" ht="22.5">
      <c r="A5514" s="125" t="s">
        <v>1307</v>
      </c>
      <c r="B5514" s="125" t="str">
        <f>+VLOOKUP(A5514,'[1]LISTA FILTRADO'!$A$2:$B$620,2,FALSE)</f>
        <v>GRACOS</v>
      </c>
      <c r="C5514" s="126">
        <v>42916</v>
      </c>
      <c r="D5514" s="126" t="s">
        <v>11520</v>
      </c>
      <c r="E5514" s="127" t="s">
        <v>13</v>
      </c>
      <c r="F5514" s="127">
        <v>371049</v>
      </c>
      <c r="G5514" s="127"/>
      <c r="H5514" s="335" t="s">
        <v>1308</v>
      </c>
      <c r="I5514" s="128">
        <v>2.81</v>
      </c>
      <c r="J5514" s="128">
        <v>0</v>
      </c>
      <c r="K5514" s="129">
        <f t="shared" si="86"/>
        <v>2.81</v>
      </c>
      <c r="L5514" s="130" t="s">
        <v>1420</v>
      </c>
    </row>
    <row r="5515" spans="1:12" ht="22.5">
      <c r="A5515" s="125" t="s">
        <v>1307</v>
      </c>
      <c r="B5515" s="125" t="str">
        <f>+VLOOKUP(A5515,'[1]LISTA FILTRADO'!$A$2:$B$620,2,FALSE)</f>
        <v>GRACOS</v>
      </c>
      <c r="C5515" s="126">
        <v>42916</v>
      </c>
      <c r="D5515" s="126" t="s">
        <v>11521</v>
      </c>
      <c r="E5515" s="127" t="s">
        <v>13</v>
      </c>
      <c r="F5515" s="127">
        <v>371051</v>
      </c>
      <c r="G5515" s="127"/>
      <c r="H5515" s="335" t="s">
        <v>1308</v>
      </c>
      <c r="I5515" s="128">
        <v>2.4</v>
      </c>
      <c r="J5515" s="128">
        <v>0</v>
      </c>
      <c r="K5515" s="129">
        <f t="shared" si="86"/>
        <v>2.4</v>
      </c>
      <c r="L5515" s="130" t="s">
        <v>1420</v>
      </c>
    </row>
    <row r="5516" spans="1:12" ht="22.5">
      <c r="A5516" s="125" t="s">
        <v>1307</v>
      </c>
      <c r="B5516" s="125" t="str">
        <f>+VLOOKUP(A5516,'[1]LISTA FILTRADO'!$A$2:$B$620,2,FALSE)</f>
        <v>GRACOS</v>
      </c>
      <c r="C5516" s="126">
        <v>42916</v>
      </c>
      <c r="D5516" s="126" t="s">
        <v>11522</v>
      </c>
      <c r="E5516" s="127" t="s">
        <v>13</v>
      </c>
      <c r="F5516" s="127">
        <v>371053</v>
      </c>
      <c r="G5516" s="127"/>
      <c r="H5516" s="335" t="s">
        <v>1308</v>
      </c>
      <c r="I5516" s="128">
        <v>1.23</v>
      </c>
      <c r="J5516" s="128">
        <v>0</v>
      </c>
      <c r="K5516" s="129">
        <f t="shared" si="86"/>
        <v>1.23</v>
      </c>
      <c r="L5516" s="130" t="s">
        <v>1420</v>
      </c>
    </row>
    <row r="5517" spans="1:12" ht="22.5">
      <c r="A5517" s="125" t="s">
        <v>1307</v>
      </c>
      <c r="B5517" s="125" t="str">
        <f>+VLOOKUP(A5517,'[1]LISTA FILTRADO'!$A$2:$B$620,2,FALSE)</f>
        <v>GRACOS</v>
      </c>
      <c r="C5517" s="126">
        <v>42916</v>
      </c>
      <c r="D5517" s="126" t="s">
        <v>11523</v>
      </c>
      <c r="E5517" s="127" t="s">
        <v>13</v>
      </c>
      <c r="F5517" s="127">
        <v>371055</v>
      </c>
      <c r="G5517" s="127"/>
      <c r="H5517" s="335" t="s">
        <v>1308</v>
      </c>
      <c r="I5517" s="128">
        <v>7.75</v>
      </c>
      <c r="J5517" s="128">
        <v>0</v>
      </c>
      <c r="K5517" s="129">
        <f t="shared" si="86"/>
        <v>7.75</v>
      </c>
      <c r="L5517" s="130" t="s">
        <v>1420</v>
      </c>
    </row>
    <row r="5518" spans="1:12" ht="22.5">
      <c r="A5518" s="125" t="s">
        <v>1307</v>
      </c>
      <c r="B5518" s="125" t="str">
        <f>+VLOOKUP(A5518,'[1]LISTA FILTRADO'!$A$2:$B$620,2,FALSE)</f>
        <v>GRACOS</v>
      </c>
      <c r="C5518" s="126">
        <v>42916</v>
      </c>
      <c r="D5518" s="126" t="s">
        <v>11524</v>
      </c>
      <c r="E5518" s="127" t="s">
        <v>13</v>
      </c>
      <c r="F5518" s="127">
        <v>371057</v>
      </c>
      <c r="G5518" s="127"/>
      <c r="H5518" s="335" t="s">
        <v>1308</v>
      </c>
      <c r="I5518" s="128">
        <v>1.99</v>
      </c>
      <c r="J5518" s="128">
        <v>0</v>
      </c>
      <c r="K5518" s="129">
        <f t="shared" si="86"/>
        <v>1.99</v>
      </c>
      <c r="L5518" s="130" t="s">
        <v>1420</v>
      </c>
    </row>
    <row r="5519" spans="1:12" ht="22.5">
      <c r="A5519" s="125" t="s">
        <v>1307</v>
      </c>
      <c r="B5519" s="125" t="str">
        <f>+VLOOKUP(A5519,'[1]LISTA FILTRADO'!$A$2:$B$620,2,FALSE)</f>
        <v>GRACOS</v>
      </c>
      <c r="C5519" s="126">
        <v>42916</v>
      </c>
      <c r="D5519" s="126" t="s">
        <v>11525</v>
      </c>
      <c r="E5519" s="127" t="s">
        <v>13</v>
      </c>
      <c r="F5519" s="127">
        <v>371059</v>
      </c>
      <c r="G5519" s="127"/>
      <c r="H5519" s="335" t="s">
        <v>1308</v>
      </c>
      <c r="I5519" s="128">
        <v>1.03</v>
      </c>
      <c r="J5519" s="128">
        <v>0</v>
      </c>
      <c r="K5519" s="129">
        <f t="shared" si="86"/>
        <v>1.03</v>
      </c>
      <c r="L5519" s="130" t="s">
        <v>1420</v>
      </c>
    </row>
    <row r="5520" spans="1:12" ht="22.5">
      <c r="A5520" s="125" t="s">
        <v>1307</v>
      </c>
      <c r="B5520" s="125" t="str">
        <f>+VLOOKUP(A5520,'[1]LISTA FILTRADO'!$A$2:$B$620,2,FALSE)</f>
        <v>GRACOS</v>
      </c>
      <c r="C5520" s="126">
        <v>42916</v>
      </c>
      <c r="D5520" s="126" t="s">
        <v>11526</v>
      </c>
      <c r="E5520" s="127" t="s">
        <v>13</v>
      </c>
      <c r="F5520" s="127">
        <v>371061</v>
      </c>
      <c r="G5520" s="127"/>
      <c r="H5520" s="335" t="s">
        <v>1308</v>
      </c>
      <c r="I5520" s="128">
        <v>0.41</v>
      </c>
      <c r="J5520" s="128">
        <v>0</v>
      </c>
      <c r="K5520" s="129">
        <f t="shared" si="86"/>
        <v>0.41</v>
      </c>
      <c r="L5520" s="130" t="s">
        <v>1420</v>
      </c>
    </row>
    <row r="5521" spans="1:12" ht="22.5">
      <c r="A5521" s="125" t="s">
        <v>1307</v>
      </c>
      <c r="B5521" s="125" t="str">
        <f>+VLOOKUP(A5521,'[1]LISTA FILTRADO'!$A$2:$B$620,2,FALSE)</f>
        <v>GRACOS</v>
      </c>
      <c r="C5521" s="126">
        <v>42916</v>
      </c>
      <c r="D5521" s="126" t="s">
        <v>11527</v>
      </c>
      <c r="E5521" s="127" t="s">
        <v>13</v>
      </c>
      <c r="F5521" s="127">
        <v>371063</v>
      </c>
      <c r="G5521" s="127"/>
      <c r="H5521" s="335" t="s">
        <v>1308</v>
      </c>
      <c r="I5521" s="128">
        <v>1.72</v>
      </c>
      <c r="J5521" s="128">
        <v>0</v>
      </c>
      <c r="K5521" s="129">
        <f t="shared" si="86"/>
        <v>1.72</v>
      </c>
      <c r="L5521" s="130" t="s">
        <v>1420</v>
      </c>
    </row>
    <row r="5522" spans="1:12" ht="22.5">
      <c r="A5522" s="125" t="s">
        <v>1307</v>
      </c>
      <c r="B5522" s="125" t="str">
        <f>+VLOOKUP(A5522,'[1]LISTA FILTRADO'!$A$2:$B$620,2,FALSE)</f>
        <v>GRACOS</v>
      </c>
      <c r="C5522" s="126">
        <v>42916</v>
      </c>
      <c r="D5522" s="126" t="s">
        <v>11528</v>
      </c>
      <c r="E5522" s="127" t="s">
        <v>13</v>
      </c>
      <c r="F5522" s="127">
        <v>371065</v>
      </c>
      <c r="G5522" s="127"/>
      <c r="H5522" s="335" t="s">
        <v>1308</v>
      </c>
      <c r="I5522" s="128">
        <v>0.34</v>
      </c>
      <c r="J5522" s="128">
        <v>0</v>
      </c>
      <c r="K5522" s="129">
        <f t="shared" si="86"/>
        <v>0.34</v>
      </c>
      <c r="L5522" s="130" t="s">
        <v>1420</v>
      </c>
    </row>
    <row r="5523" spans="1:12" ht="22.5">
      <c r="A5523" s="125" t="s">
        <v>1307</v>
      </c>
      <c r="B5523" s="125" t="str">
        <f>+VLOOKUP(A5523,'[1]LISTA FILTRADO'!$A$2:$B$620,2,FALSE)</f>
        <v>GRACOS</v>
      </c>
      <c r="C5523" s="126">
        <v>42916</v>
      </c>
      <c r="D5523" s="126" t="s">
        <v>11529</v>
      </c>
      <c r="E5523" s="127" t="s">
        <v>13</v>
      </c>
      <c r="F5523" s="127">
        <v>371067</v>
      </c>
      <c r="G5523" s="127"/>
      <c r="H5523" s="335" t="s">
        <v>1308</v>
      </c>
      <c r="I5523" s="128">
        <v>1.03</v>
      </c>
      <c r="J5523" s="128">
        <v>0</v>
      </c>
      <c r="K5523" s="129">
        <f t="shared" si="86"/>
        <v>1.03</v>
      </c>
      <c r="L5523" s="130" t="s">
        <v>1420</v>
      </c>
    </row>
    <row r="5524" spans="1:12" ht="22.5">
      <c r="A5524" s="125" t="s">
        <v>1307</v>
      </c>
      <c r="B5524" s="125" t="str">
        <f>+VLOOKUP(A5524,'[1]LISTA FILTRADO'!$A$2:$B$620,2,FALSE)</f>
        <v>GRACOS</v>
      </c>
      <c r="C5524" s="126">
        <v>42916</v>
      </c>
      <c r="D5524" s="126" t="s">
        <v>11530</v>
      </c>
      <c r="E5524" s="127" t="s">
        <v>13</v>
      </c>
      <c r="F5524" s="127">
        <v>371069</v>
      </c>
      <c r="G5524" s="127"/>
      <c r="H5524" s="335" t="s">
        <v>1308</v>
      </c>
      <c r="I5524" s="128">
        <v>17.97</v>
      </c>
      <c r="J5524" s="128">
        <v>0</v>
      </c>
      <c r="K5524" s="129">
        <f t="shared" si="86"/>
        <v>17.97</v>
      </c>
      <c r="L5524" s="130" t="s">
        <v>1420</v>
      </c>
    </row>
    <row r="5525" spans="1:12" ht="22.5">
      <c r="A5525" s="125" t="s">
        <v>1307</v>
      </c>
      <c r="B5525" s="125" t="str">
        <f>+VLOOKUP(A5525,'[1]LISTA FILTRADO'!$A$2:$B$620,2,FALSE)</f>
        <v>GRACOS</v>
      </c>
      <c r="C5525" s="126">
        <v>42916</v>
      </c>
      <c r="D5525" s="126" t="s">
        <v>11531</v>
      </c>
      <c r="E5525" s="127" t="s">
        <v>13</v>
      </c>
      <c r="F5525" s="127">
        <v>371071</v>
      </c>
      <c r="G5525" s="127"/>
      <c r="H5525" s="335" t="s">
        <v>1308</v>
      </c>
      <c r="I5525" s="128">
        <v>4.66</v>
      </c>
      <c r="J5525" s="128">
        <v>0</v>
      </c>
      <c r="K5525" s="129">
        <f t="shared" si="86"/>
        <v>4.66</v>
      </c>
      <c r="L5525" s="130" t="s">
        <v>1420</v>
      </c>
    </row>
    <row r="5526" spans="1:12" ht="22.5">
      <c r="A5526" s="125" t="s">
        <v>1307</v>
      </c>
      <c r="B5526" s="125" t="str">
        <f>+VLOOKUP(A5526,'[1]LISTA FILTRADO'!$A$2:$B$620,2,FALSE)</f>
        <v>GRACOS</v>
      </c>
      <c r="C5526" s="126">
        <v>42916</v>
      </c>
      <c r="D5526" s="126" t="s">
        <v>11532</v>
      </c>
      <c r="E5526" s="127" t="s">
        <v>13</v>
      </c>
      <c r="F5526" s="127">
        <v>371073</v>
      </c>
      <c r="G5526" s="127"/>
      <c r="H5526" s="335" t="s">
        <v>1308</v>
      </c>
      <c r="I5526" s="128">
        <v>3.29</v>
      </c>
      <c r="J5526" s="128">
        <v>0</v>
      </c>
      <c r="K5526" s="129">
        <f t="shared" si="86"/>
        <v>3.29</v>
      </c>
      <c r="L5526" s="130" t="s">
        <v>1420</v>
      </c>
    </row>
    <row r="5527" spans="1:12" ht="22.5">
      <c r="A5527" s="125" t="s">
        <v>1307</v>
      </c>
      <c r="B5527" s="125" t="str">
        <f>+VLOOKUP(A5527,'[1]LISTA FILTRADO'!$A$2:$B$620,2,FALSE)</f>
        <v>GRACOS</v>
      </c>
      <c r="C5527" s="126">
        <v>42916</v>
      </c>
      <c r="D5527" s="126" t="s">
        <v>11533</v>
      </c>
      <c r="E5527" s="127" t="s">
        <v>13</v>
      </c>
      <c r="F5527" s="127">
        <v>371075</v>
      </c>
      <c r="G5527" s="127"/>
      <c r="H5527" s="335" t="s">
        <v>1308</v>
      </c>
      <c r="I5527" s="128">
        <v>0.21</v>
      </c>
      <c r="J5527" s="128">
        <v>0</v>
      </c>
      <c r="K5527" s="129">
        <f t="shared" si="86"/>
        <v>0.21</v>
      </c>
      <c r="L5527" s="130" t="s">
        <v>1420</v>
      </c>
    </row>
    <row r="5528" spans="1:12" ht="22.5">
      <c r="A5528" s="125" t="s">
        <v>1307</v>
      </c>
      <c r="B5528" s="125" t="str">
        <f>+VLOOKUP(A5528,'[1]LISTA FILTRADO'!$A$2:$B$620,2,FALSE)</f>
        <v>GRACOS</v>
      </c>
      <c r="C5528" s="126">
        <v>42916</v>
      </c>
      <c r="D5528" s="126" t="s">
        <v>11534</v>
      </c>
      <c r="E5528" s="127" t="s">
        <v>13</v>
      </c>
      <c r="F5528" s="127">
        <v>371077</v>
      </c>
      <c r="G5528" s="127"/>
      <c r="H5528" s="335" t="s">
        <v>1308</v>
      </c>
      <c r="I5528" s="128">
        <v>0.82</v>
      </c>
      <c r="J5528" s="128">
        <v>0</v>
      </c>
      <c r="K5528" s="129">
        <f t="shared" si="86"/>
        <v>0.82</v>
      </c>
      <c r="L5528" s="130" t="s">
        <v>1420</v>
      </c>
    </row>
    <row r="5529" spans="1:12" ht="22.5">
      <c r="A5529" s="336" t="s">
        <v>1307</v>
      </c>
      <c r="B5529" s="125" t="str">
        <f>+VLOOKUP(A5529,'[1]LISTA FILTRADO'!$A$2:$B$620,2,FALSE)</f>
        <v>GRACOS</v>
      </c>
      <c r="C5529" s="126">
        <v>42916</v>
      </c>
      <c r="D5529" s="126" t="s">
        <v>11535</v>
      </c>
      <c r="E5529" s="127" t="s">
        <v>13</v>
      </c>
      <c r="F5529" s="127">
        <v>371079</v>
      </c>
      <c r="G5529" s="127"/>
      <c r="H5529" s="335" t="s">
        <v>1308</v>
      </c>
      <c r="I5529" s="128">
        <v>1.92</v>
      </c>
      <c r="J5529" s="128">
        <v>0</v>
      </c>
      <c r="K5529" s="129">
        <f t="shared" si="86"/>
        <v>1.92</v>
      </c>
      <c r="L5529" s="130" t="s">
        <v>1420</v>
      </c>
    </row>
    <row r="5530" spans="1:12" ht="22.5">
      <c r="A5530" s="336" t="s">
        <v>1307</v>
      </c>
      <c r="B5530" s="125" t="str">
        <f>+VLOOKUP(A5530,'[1]LISTA FILTRADO'!$A$2:$B$620,2,FALSE)</f>
        <v>GRACOS</v>
      </c>
      <c r="C5530" s="126">
        <v>42916</v>
      </c>
      <c r="D5530" s="126" t="s">
        <v>11536</v>
      </c>
      <c r="E5530" s="127" t="s">
        <v>13</v>
      </c>
      <c r="F5530" s="127">
        <v>371081</v>
      </c>
      <c r="G5530" s="127"/>
      <c r="H5530" s="335" t="s">
        <v>1308</v>
      </c>
      <c r="I5530" s="128">
        <v>1.65</v>
      </c>
      <c r="J5530" s="128">
        <v>0</v>
      </c>
      <c r="K5530" s="129">
        <f t="shared" si="86"/>
        <v>1.65</v>
      </c>
      <c r="L5530" s="130" t="s">
        <v>1420</v>
      </c>
    </row>
    <row r="5531" spans="1:12" ht="22.5">
      <c r="A5531" s="336" t="s">
        <v>1307</v>
      </c>
      <c r="B5531" s="125" t="str">
        <f>+VLOOKUP(A5531,'[1]LISTA FILTRADO'!$A$2:$B$620,2,FALSE)</f>
        <v>GRACOS</v>
      </c>
      <c r="C5531" s="126">
        <v>42916</v>
      </c>
      <c r="D5531" s="126" t="s">
        <v>11537</v>
      </c>
      <c r="E5531" s="127" t="s">
        <v>13</v>
      </c>
      <c r="F5531" s="127">
        <v>371083</v>
      </c>
      <c r="G5531" s="127"/>
      <c r="H5531" s="335" t="s">
        <v>1308</v>
      </c>
      <c r="I5531" s="128">
        <v>4.46</v>
      </c>
      <c r="J5531" s="128">
        <v>0</v>
      </c>
      <c r="K5531" s="129">
        <f t="shared" si="86"/>
        <v>4.46</v>
      </c>
      <c r="L5531" s="130" t="s">
        <v>1420</v>
      </c>
    </row>
    <row r="5532" spans="1:12" ht="22.5">
      <c r="A5532" s="336" t="s">
        <v>1307</v>
      </c>
      <c r="B5532" s="125" t="str">
        <f>+VLOOKUP(A5532,'[1]LISTA FILTRADO'!$A$2:$B$620,2,FALSE)</f>
        <v>GRACOS</v>
      </c>
      <c r="C5532" s="126">
        <v>42916</v>
      </c>
      <c r="D5532" s="126" t="s">
        <v>11538</v>
      </c>
      <c r="E5532" s="127" t="s">
        <v>13</v>
      </c>
      <c r="F5532" s="127">
        <v>371085</v>
      </c>
      <c r="G5532" s="127"/>
      <c r="H5532" s="335" t="s">
        <v>1308</v>
      </c>
      <c r="I5532" s="128">
        <v>5.28</v>
      </c>
      <c r="J5532" s="128">
        <v>0</v>
      </c>
      <c r="K5532" s="129">
        <f t="shared" si="86"/>
        <v>5.28</v>
      </c>
      <c r="L5532" s="130" t="s">
        <v>1420</v>
      </c>
    </row>
    <row r="5533" spans="1:12" ht="22.5">
      <c r="A5533" s="336" t="s">
        <v>1307</v>
      </c>
      <c r="B5533" s="125" t="str">
        <f>+VLOOKUP(A5533,'[1]LISTA FILTRADO'!$A$2:$B$620,2,FALSE)</f>
        <v>GRACOS</v>
      </c>
      <c r="C5533" s="126">
        <v>42916</v>
      </c>
      <c r="D5533" s="126" t="s">
        <v>11539</v>
      </c>
      <c r="E5533" s="127" t="s">
        <v>13</v>
      </c>
      <c r="F5533" s="127">
        <v>371087</v>
      </c>
      <c r="G5533" s="127"/>
      <c r="H5533" s="335" t="s">
        <v>1308</v>
      </c>
      <c r="I5533" s="128">
        <v>3.77</v>
      </c>
      <c r="J5533" s="128">
        <v>0</v>
      </c>
      <c r="K5533" s="129">
        <f t="shared" si="86"/>
        <v>3.77</v>
      </c>
      <c r="L5533" s="130" t="s">
        <v>1420</v>
      </c>
    </row>
    <row r="5534" spans="1:12" ht="22.5">
      <c r="A5534" s="336" t="s">
        <v>1307</v>
      </c>
      <c r="B5534" s="125" t="str">
        <f>+VLOOKUP(A5534,'[1]LISTA FILTRADO'!$A$2:$B$620,2,FALSE)</f>
        <v>GRACOS</v>
      </c>
      <c r="C5534" s="126">
        <v>42916</v>
      </c>
      <c r="D5534" s="126" t="s">
        <v>11540</v>
      </c>
      <c r="E5534" s="127" t="s">
        <v>13</v>
      </c>
      <c r="F5534" s="127">
        <v>371089</v>
      </c>
      <c r="G5534" s="127"/>
      <c r="H5534" s="335" t="s">
        <v>1308</v>
      </c>
      <c r="I5534" s="128">
        <v>4.46</v>
      </c>
      <c r="J5534" s="128">
        <v>0</v>
      </c>
      <c r="K5534" s="129">
        <f t="shared" si="86"/>
        <v>4.46</v>
      </c>
      <c r="L5534" s="130" t="s">
        <v>1420</v>
      </c>
    </row>
    <row r="5535" spans="1:12" ht="22.5">
      <c r="A5535" s="336" t="s">
        <v>1307</v>
      </c>
      <c r="B5535" s="125" t="str">
        <f>+VLOOKUP(A5535,'[1]LISTA FILTRADO'!$A$2:$B$620,2,FALSE)</f>
        <v>GRACOS</v>
      </c>
      <c r="C5535" s="126">
        <v>42916</v>
      </c>
      <c r="D5535" s="126" t="s">
        <v>11541</v>
      </c>
      <c r="E5535" s="127" t="s">
        <v>13</v>
      </c>
      <c r="F5535" s="127">
        <v>371091</v>
      </c>
      <c r="G5535" s="127"/>
      <c r="H5535" s="335" t="s">
        <v>1308</v>
      </c>
      <c r="I5535" s="128">
        <v>12.21</v>
      </c>
      <c r="J5535" s="128">
        <v>0</v>
      </c>
      <c r="K5535" s="129">
        <f t="shared" si="86"/>
        <v>12.21</v>
      </c>
      <c r="L5535" s="130" t="s">
        <v>1420</v>
      </c>
    </row>
    <row r="5536" spans="1:12" ht="22.5">
      <c r="A5536" s="336" t="s">
        <v>1307</v>
      </c>
      <c r="B5536" s="125" t="str">
        <f>+VLOOKUP(A5536,'[1]LISTA FILTRADO'!$A$2:$B$620,2,FALSE)</f>
        <v>GRACOS</v>
      </c>
      <c r="C5536" s="126">
        <v>42916</v>
      </c>
      <c r="D5536" s="126" t="s">
        <v>11542</v>
      </c>
      <c r="E5536" s="127" t="s">
        <v>13</v>
      </c>
      <c r="F5536" s="127">
        <v>371093</v>
      </c>
      <c r="G5536" s="127"/>
      <c r="H5536" s="335" t="s">
        <v>1308</v>
      </c>
      <c r="I5536" s="128">
        <v>17.420000000000002</v>
      </c>
      <c r="J5536" s="128">
        <v>0</v>
      </c>
      <c r="K5536" s="129">
        <f t="shared" si="86"/>
        <v>17.420000000000002</v>
      </c>
      <c r="L5536" s="130" t="s">
        <v>1420</v>
      </c>
    </row>
    <row r="5537" spans="1:12" ht="22.5">
      <c r="A5537" s="336" t="s">
        <v>1307</v>
      </c>
      <c r="B5537" s="125" t="str">
        <f>+VLOOKUP(A5537,'[1]LISTA FILTRADO'!$A$2:$B$620,2,FALSE)</f>
        <v>GRACOS</v>
      </c>
      <c r="C5537" s="126">
        <v>42916</v>
      </c>
      <c r="D5537" s="126" t="s">
        <v>11543</v>
      </c>
      <c r="E5537" s="127" t="s">
        <v>13</v>
      </c>
      <c r="F5537" s="127">
        <v>371095</v>
      </c>
      <c r="G5537" s="127"/>
      <c r="H5537" s="335" t="s">
        <v>1308</v>
      </c>
      <c r="I5537" s="128">
        <v>17.420000000000002</v>
      </c>
      <c r="J5537" s="128">
        <v>0</v>
      </c>
      <c r="K5537" s="129">
        <f t="shared" si="86"/>
        <v>17.420000000000002</v>
      </c>
      <c r="L5537" s="130" t="s">
        <v>1420</v>
      </c>
    </row>
    <row r="5538" spans="1:12" ht="22.5">
      <c r="A5538" s="336" t="s">
        <v>1307</v>
      </c>
      <c r="B5538" s="125" t="str">
        <f>+VLOOKUP(A5538,'[1]LISTA FILTRADO'!$A$2:$B$620,2,FALSE)</f>
        <v>GRACOS</v>
      </c>
      <c r="C5538" s="126">
        <v>42916</v>
      </c>
      <c r="D5538" s="126" t="s">
        <v>11544</v>
      </c>
      <c r="E5538" s="127" t="s">
        <v>13</v>
      </c>
      <c r="F5538" s="127">
        <v>371097</v>
      </c>
      <c r="G5538" s="127"/>
      <c r="H5538" s="335" t="s">
        <v>1308</v>
      </c>
      <c r="I5538" s="128">
        <v>17.420000000000002</v>
      </c>
      <c r="J5538" s="128">
        <v>0</v>
      </c>
      <c r="K5538" s="129">
        <f t="shared" si="86"/>
        <v>17.420000000000002</v>
      </c>
      <c r="L5538" s="130" t="s">
        <v>1420</v>
      </c>
    </row>
    <row r="5539" spans="1:12" ht="22.5">
      <c r="A5539" s="336" t="s">
        <v>1307</v>
      </c>
      <c r="B5539" s="125" t="str">
        <f>+VLOOKUP(A5539,'[1]LISTA FILTRADO'!$A$2:$B$620,2,FALSE)</f>
        <v>GRACOS</v>
      </c>
      <c r="C5539" s="126">
        <v>42916</v>
      </c>
      <c r="D5539" s="126" t="s">
        <v>11545</v>
      </c>
      <c r="E5539" s="127" t="s">
        <v>13</v>
      </c>
      <c r="F5539" s="127">
        <v>371099</v>
      </c>
      <c r="G5539" s="127"/>
      <c r="H5539" s="335" t="s">
        <v>1308</v>
      </c>
      <c r="I5539" s="128">
        <v>17.420000000000002</v>
      </c>
      <c r="J5539" s="128">
        <v>0</v>
      </c>
      <c r="K5539" s="129">
        <f t="shared" si="86"/>
        <v>17.420000000000002</v>
      </c>
      <c r="L5539" s="130" t="s">
        <v>1420</v>
      </c>
    </row>
    <row r="5540" spans="1:12" ht="22.5">
      <c r="A5540" s="336" t="s">
        <v>1307</v>
      </c>
      <c r="B5540" s="125" t="str">
        <f>+VLOOKUP(A5540,'[1]LISTA FILTRADO'!$A$2:$B$620,2,FALSE)</f>
        <v>GRACOS</v>
      </c>
      <c r="C5540" s="126">
        <v>42916</v>
      </c>
      <c r="D5540" s="126" t="s">
        <v>11546</v>
      </c>
      <c r="E5540" s="127" t="s">
        <v>13</v>
      </c>
      <c r="F5540" s="127">
        <v>371101</v>
      </c>
      <c r="G5540" s="127"/>
      <c r="H5540" s="335" t="s">
        <v>1308</v>
      </c>
      <c r="I5540" s="128">
        <v>17.420000000000002</v>
      </c>
      <c r="J5540" s="128">
        <v>0</v>
      </c>
      <c r="K5540" s="129">
        <f t="shared" si="86"/>
        <v>17.420000000000002</v>
      </c>
      <c r="L5540" s="130" t="s">
        <v>1420</v>
      </c>
    </row>
    <row r="5541" spans="1:12" ht="22.5">
      <c r="A5541" s="336" t="s">
        <v>1307</v>
      </c>
      <c r="B5541" s="125" t="str">
        <f>+VLOOKUP(A5541,'[1]LISTA FILTRADO'!$A$2:$B$620,2,FALSE)</f>
        <v>GRACOS</v>
      </c>
      <c r="C5541" s="126">
        <v>42916</v>
      </c>
      <c r="D5541" s="126" t="s">
        <v>11547</v>
      </c>
      <c r="E5541" s="127" t="s">
        <v>13</v>
      </c>
      <c r="F5541" s="127">
        <v>371103</v>
      </c>
      <c r="G5541" s="127"/>
      <c r="H5541" s="335" t="s">
        <v>1308</v>
      </c>
      <c r="I5541" s="128">
        <v>47.75</v>
      </c>
      <c r="J5541" s="128">
        <v>0</v>
      </c>
      <c r="K5541" s="129">
        <f t="shared" si="86"/>
        <v>47.75</v>
      </c>
      <c r="L5541" s="130" t="s">
        <v>1420</v>
      </c>
    </row>
    <row r="5542" spans="1:12" ht="22.5">
      <c r="A5542" s="336" t="s">
        <v>1307</v>
      </c>
      <c r="B5542" s="125" t="str">
        <f>+VLOOKUP(A5542,'[1]LISTA FILTRADO'!$A$2:$B$620,2,FALSE)</f>
        <v>GRACOS</v>
      </c>
      <c r="C5542" s="126">
        <v>42916</v>
      </c>
      <c r="D5542" s="126" t="s">
        <v>11548</v>
      </c>
      <c r="E5542" s="127" t="s">
        <v>13</v>
      </c>
      <c r="F5542" s="127">
        <v>371105</v>
      </c>
      <c r="G5542" s="127"/>
      <c r="H5542" s="335" t="s">
        <v>1308</v>
      </c>
      <c r="I5542" s="128">
        <v>47.75</v>
      </c>
      <c r="J5542" s="128">
        <v>0</v>
      </c>
      <c r="K5542" s="129">
        <f t="shared" si="86"/>
        <v>47.75</v>
      </c>
      <c r="L5542" s="130" t="s">
        <v>1420</v>
      </c>
    </row>
    <row r="5543" spans="1:12" ht="22.5">
      <c r="A5543" s="336" t="s">
        <v>1307</v>
      </c>
      <c r="B5543" s="125" t="str">
        <f>+VLOOKUP(A5543,'[1]LISTA FILTRADO'!$A$2:$B$620,2,FALSE)</f>
        <v>GRACOS</v>
      </c>
      <c r="C5543" s="126">
        <v>42916</v>
      </c>
      <c r="D5543" s="126" t="s">
        <v>11549</v>
      </c>
      <c r="E5543" s="127" t="s">
        <v>13</v>
      </c>
      <c r="F5543" s="127">
        <v>371107</v>
      </c>
      <c r="G5543" s="127"/>
      <c r="H5543" s="335" t="s">
        <v>1308</v>
      </c>
      <c r="I5543" s="128">
        <v>40.47</v>
      </c>
      <c r="J5543" s="128">
        <v>0</v>
      </c>
      <c r="K5543" s="129">
        <f t="shared" si="86"/>
        <v>40.47</v>
      </c>
      <c r="L5543" s="130" t="s">
        <v>1420</v>
      </c>
    </row>
    <row r="5544" spans="1:12" ht="22.5">
      <c r="A5544" s="336" t="s">
        <v>1307</v>
      </c>
      <c r="B5544" s="125" t="str">
        <f>+VLOOKUP(A5544,'[1]LISTA FILTRADO'!$A$2:$B$620,2,FALSE)</f>
        <v>GRACOS</v>
      </c>
      <c r="C5544" s="126">
        <v>42916</v>
      </c>
      <c r="D5544" s="126" t="s">
        <v>11550</v>
      </c>
      <c r="E5544" s="127" t="s">
        <v>13</v>
      </c>
      <c r="F5544" s="127">
        <v>371109</v>
      </c>
      <c r="G5544" s="127"/>
      <c r="H5544" s="335" t="s">
        <v>1308</v>
      </c>
      <c r="I5544" s="128">
        <v>40.47</v>
      </c>
      <c r="J5544" s="128">
        <v>0</v>
      </c>
      <c r="K5544" s="129">
        <f t="shared" si="86"/>
        <v>40.47</v>
      </c>
      <c r="L5544" s="130" t="s">
        <v>1420</v>
      </c>
    </row>
    <row r="5545" spans="1:12" ht="22.5">
      <c r="A5545" s="336" t="s">
        <v>1307</v>
      </c>
      <c r="B5545" s="125" t="str">
        <f>+VLOOKUP(A5545,'[1]LISTA FILTRADO'!$A$2:$B$620,2,FALSE)</f>
        <v>GRACOS</v>
      </c>
      <c r="C5545" s="126">
        <v>42916</v>
      </c>
      <c r="D5545" s="126" t="s">
        <v>11551</v>
      </c>
      <c r="E5545" s="127" t="s">
        <v>13</v>
      </c>
      <c r="F5545" s="127">
        <v>371111</v>
      </c>
      <c r="G5545" s="127"/>
      <c r="H5545" s="335" t="s">
        <v>1308</v>
      </c>
      <c r="I5545" s="128">
        <v>40.47</v>
      </c>
      <c r="J5545" s="128">
        <v>0</v>
      </c>
      <c r="K5545" s="129">
        <f t="shared" si="86"/>
        <v>40.47</v>
      </c>
      <c r="L5545" s="130" t="s">
        <v>1420</v>
      </c>
    </row>
    <row r="5546" spans="1:12" ht="22.5">
      <c r="A5546" s="336" t="s">
        <v>1307</v>
      </c>
      <c r="B5546" s="125" t="str">
        <f>+VLOOKUP(A5546,'[1]LISTA FILTRADO'!$A$2:$B$620,2,FALSE)</f>
        <v>GRACOS</v>
      </c>
      <c r="C5546" s="126">
        <v>42916</v>
      </c>
      <c r="D5546" s="126" t="s">
        <v>11552</v>
      </c>
      <c r="E5546" s="127" t="s">
        <v>13</v>
      </c>
      <c r="F5546" s="127">
        <v>371113</v>
      </c>
      <c r="G5546" s="127"/>
      <c r="H5546" s="335" t="s">
        <v>1308</v>
      </c>
      <c r="I5546" s="128">
        <v>111.13</v>
      </c>
      <c r="J5546" s="128">
        <v>0</v>
      </c>
      <c r="K5546" s="129">
        <f t="shared" si="86"/>
        <v>111.13</v>
      </c>
      <c r="L5546" s="130" t="s">
        <v>1420</v>
      </c>
    </row>
    <row r="5547" spans="1:12" ht="22.5">
      <c r="A5547" s="336" t="s">
        <v>1307</v>
      </c>
      <c r="B5547" s="125" t="str">
        <f>+VLOOKUP(A5547,'[1]LISTA FILTRADO'!$A$2:$B$620,2,FALSE)</f>
        <v>GRACOS</v>
      </c>
      <c r="C5547" s="126">
        <v>42916</v>
      </c>
      <c r="D5547" s="126" t="s">
        <v>11553</v>
      </c>
      <c r="E5547" s="127" t="s">
        <v>13</v>
      </c>
      <c r="F5547" s="127">
        <v>371115</v>
      </c>
      <c r="G5547" s="127"/>
      <c r="H5547" s="335" t="s">
        <v>1308</v>
      </c>
      <c r="I5547" s="128">
        <v>111.13</v>
      </c>
      <c r="J5547" s="128">
        <v>0</v>
      </c>
      <c r="K5547" s="129">
        <f t="shared" si="86"/>
        <v>111.13</v>
      </c>
      <c r="L5547" s="130" t="s">
        <v>1420</v>
      </c>
    </row>
    <row r="5548" spans="1:12" ht="22.5">
      <c r="A5548" s="336" t="s">
        <v>1307</v>
      </c>
      <c r="B5548" s="125" t="str">
        <f>+VLOOKUP(A5548,'[1]LISTA FILTRADO'!$A$2:$B$620,2,FALSE)</f>
        <v>GRACOS</v>
      </c>
      <c r="C5548" s="126">
        <v>42916</v>
      </c>
      <c r="D5548" s="126" t="s">
        <v>11554</v>
      </c>
      <c r="E5548" s="127" t="s">
        <v>13</v>
      </c>
      <c r="F5548" s="127">
        <v>371117</v>
      </c>
      <c r="G5548" s="127"/>
      <c r="H5548" s="335" t="s">
        <v>1308</v>
      </c>
      <c r="I5548" s="128">
        <v>111.13</v>
      </c>
      <c r="J5548" s="128">
        <v>0</v>
      </c>
      <c r="K5548" s="129">
        <f t="shared" si="86"/>
        <v>111.13</v>
      </c>
      <c r="L5548" s="130" t="s">
        <v>1420</v>
      </c>
    </row>
    <row r="5549" spans="1:12" ht="22.5">
      <c r="A5549" s="336" t="s">
        <v>1307</v>
      </c>
      <c r="B5549" s="125" t="str">
        <f>+VLOOKUP(A5549,'[1]LISTA FILTRADO'!$A$2:$B$620,2,FALSE)</f>
        <v>GRACOS</v>
      </c>
      <c r="C5549" s="126">
        <v>42916</v>
      </c>
      <c r="D5549" s="126" t="s">
        <v>11555</v>
      </c>
      <c r="E5549" s="127" t="s">
        <v>13</v>
      </c>
      <c r="F5549" s="127">
        <v>371119</v>
      </c>
      <c r="G5549" s="127"/>
      <c r="H5549" s="335" t="s">
        <v>1308</v>
      </c>
      <c r="I5549" s="128">
        <v>20.440000000000001</v>
      </c>
      <c r="J5549" s="128">
        <v>0</v>
      </c>
      <c r="K5549" s="129">
        <f t="shared" si="86"/>
        <v>20.440000000000001</v>
      </c>
      <c r="L5549" s="130" t="s">
        <v>1420</v>
      </c>
    </row>
    <row r="5550" spans="1:12" ht="22.5">
      <c r="A5550" s="336" t="s">
        <v>1307</v>
      </c>
      <c r="B5550" s="125" t="str">
        <f>+VLOOKUP(A5550,'[1]LISTA FILTRADO'!$A$2:$B$620,2,FALSE)</f>
        <v>GRACOS</v>
      </c>
      <c r="C5550" s="126">
        <v>42916</v>
      </c>
      <c r="D5550" s="126" t="s">
        <v>11556</v>
      </c>
      <c r="E5550" s="127" t="s">
        <v>13</v>
      </c>
      <c r="F5550" s="127">
        <v>371121</v>
      </c>
      <c r="G5550" s="127"/>
      <c r="H5550" s="335" t="s">
        <v>1308</v>
      </c>
      <c r="I5550" s="128">
        <v>1.3</v>
      </c>
      <c r="J5550" s="128">
        <v>0</v>
      </c>
      <c r="K5550" s="129">
        <f t="shared" si="86"/>
        <v>1.3</v>
      </c>
      <c r="L5550" s="130" t="s">
        <v>1420</v>
      </c>
    </row>
    <row r="5551" spans="1:12" ht="22.5">
      <c r="A5551" s="336" t="s">
        <v>1307</v>
      </c>
      <c r="B5551" s="125" t="str">
        <f>+VLOOKUP(A5551,'[1]LISTA FILTRADO'!$A$2:$B$620,2,FALSE)</f>
        <v>GRACOS</v>
      </c>
      <c r="C5551" s="126">
        <v>42916</v>
      </c>
      <c r="D5551" s="126" t="s">
        <v>11557</v>
      </c>
      <c r="E5551" s="127" t="s">
        <v>13</v>
      </c>
      <c r="F5551" s="127">
        <v>371123</v>
      </c>
      <c r="G5551" s="127"/>
      <c r="H5551" s="335" t="s">
        <v>1308</v>
      </c>
      <c r="I5551" s="128">
        <v>10.220000000000001</v>
      </c>
      <c r="J5551" s="128">
        <v>0</v>
      </c>
      <c r="K5551" s="129">
        <f t="shared" si="86"/>
        <v>10.220000000000001</v>
      </c>
      <c r="L5551" s="130" t="s">
        <v>1420</v>
      </c>
    </row>
    <row r="5552" spans="1:12" ht="22.5">
      <c r="A5552" s="336" t="s">
        <v>1307</v>
      </c>
      <c r="B5552" s="125" t="str">
        <f>+VLOOKUP(A5552,'[1]LISTA FILTRADO'!$A$2:$B$620,2,FALSE)</f>
        <v>GRACOS</v>
      </c>
      <c r="C5552" s="126">
        <v>42916</v>
      </c>
      <c r="D5552" s="126" t="s">
        <v>11558</v>
      </c>
      <c r="E5552" s="127" t="s">
        <v>13</v>
      </c>
      <c r="F5552" s="127">
        <v>371125</v>
      </c>
      <c r="G5552" s="127"/>
      <c r="H5552" s="335" t="s">
        <v>1308</v>
      </c>
      <c r="I5552" s="128">
        <v>16.260000000000002</v>
      </c>
      <c r="J5552" s="128">
        <v>0</v>
      </c>
      <c r="K5552" s="129">
        <f t="shared" si="86"/>
        <v>16.260000000000002</v>
      </c>
      <c r="L5552" s="130" t="s">
        <v>1420</v>
      </c>
    </row>
    <row r="5553" spans="1:12" ht="22.5">
      <c r="A5553" s="336" t="s">
        <v>1307</v>
      </c>
      <c r="B5553" s="125" t="str">
        <f>+VLOOKUP(A5553,'[1]LISTA FILTRADO'!$A$2:$B$620,2,FALSE)</f>
        <v>GRACOS</v>
      </c>
      <c r="C5553" s="126">
        <v>42916</v>
      </c>
      <c r="D5553" s="126" t="s">
        <v>11559</v>
      </c>
      <c r="E5553" s="127" t="s">
        <v>13</v>
      </c>
      <c r="F5553" s="127">
        <v>371127</v>
      </c>
      <c r="G5553" s="127"/>
      <c r="H5553" s="335" t="s">
        <v>1308</v>
      </c>
      <c r="I5553" s="128">
        <v>145.5</v>
      </c>
      <c r="J5553" s="128">
        <v>0</v>
      </c>
      <c r="K5553" s="129">
        <f t="shared" si="86"/>
        <v>145.5</v>
      </c>
      <c r="L5553" s="130" t="s">
        <v>1420</v>
      </c>
    </row>
    <row r="5554" spans="1:12" ht="22.5">
      <c r="A5554" s="336" t="s">
        <v>1307</v>
      </c>
      <c r="B5554" s="125" t="str">
        <f>+VLOOKUP(A5554,'[1]LISTA FILTRADO'!$A$2:$B$620,2,FALSE)</f>
        <v>GRACOS</v>
      </c>
      <c r="C5554" s="126">
        <v>42916</v>
      </c>
      <c r="D5554" s="126" t="s">
        <v>11560</v>
      </c>
      <c r="E5554" s="127" t="s">
        <v>13</v>
      </c>
      <c r="F5554" s="127">
        <v>371129</v>
      </c>
      <c r="G5554" s="127"/>
      <c r="H5554" s="335" t="s">
        <v>1308</v>
      </c>
      <c r="I5554" s="128">
        <v>4.3899999999999997</v>
      </c>
      <c r="J5554" s="128">
        <v>0</v>
      </c>
      <c r="K5554" s="129">
        <f t="shared" si="86"/>
        <v>4.3899999999999997</v>
      </c>
      <c r="L5554" s="130" t="s">
        <v>1420</v>
      </c>
    </row>
    <row r="5555" spans="1:12" ht="22.5">
      <c r="A5555" s="336" t="s">
        <v>1307</v>
      </c>
      <c r="B5555" s="125" t="str">
        <f>+VLOOKUP(A5555,'[1]LISTA FILTRADO'!$A$2:$B$620,2,FALSE)</f>
        <v>GRACOS</v>
      </c>
      <c r="C5555" s="126">
        <v>42916</v>
      </c>
      <c r="D5555" s="126" t="s">
        <v>11561</v>
      </c>
      <c r="E5555" s="127" t="s">
        <v>13</v>
      </c>
      <c r="F5555" s="127">
        <v>371131</v>
      </c>
      <c r="G5555" s="127"/>
      <c r="H5555" s="335" t="s">
        <v>1308</v>
      </c>
      <c r="I5555" s="128">
        <v>10.43</v>
      </c>
      <c r="J5555" s="128">
        <v>0</v>
      </c>
      <c r="K5555" s="129">
        <f t="shared" si="86"/>
        <v>10.43</v>
      </c>
      <c r="L5555" s="130" t="s">
        <v>1420</v>
      </c>
    </row>
    <row r="5556" spans="1:12" ht="22.5">
      <c r="A5556" s="336" t="s">
        <v>1307</v>
      </c>
      <c r="B5556" s="125" t="str">
        <f>+VLOOKUP(A5556,'[1]LISTA FILTRADO'!$A$2:$B$620,2,FALSE)</f>
        <v>GRACOS</v>
      </c>
      <c r="C5556" s="126">
        <v>42916</v>
      </c>
      <c r="D5556" s="126" t="s">
        <v>11562</v>
      </c>
      <c r="E5556" s="127" t="s">
        <v>13</v>
      </c>
      <c r="F5556" s="127">
        <v>371133</v>
      </c>
      <c r="G5556" s="127"/>
      <c r="H5556" s="335" t="s">
        <v>1308</v>
      </c>
      <c r="I5556" s="128">
        <v>44.11</v>
      </c>
      <c r="J5556" s="128">
        <v>0</v>
      </c>
      <c r="K5556" s="129">
        <f t="shared" si="86"/>
        <v>44.11</v>
      </c>
      <c r="L5556" s="130" t="s">
        <v>1420</v>
      </c>
    </row>
    <row r="5557" spans="1:12" ht="22.5">
      <c r="A5557" s="336" t="s">
        <v>1307</v>
      </c>
      <c r="B5557" s="125" t="str">
        <f>+VLOOKUP(A5557,'[1]LISTA FILTRADO'!$A$2:$B$620,2,FALSE)</f>
        <v>GRACOS</v>
      </c>
      <c r="C5557" s="126">
        <v>42916</v>
      </c>
      <c r="D5557" s="126" t="s">
        <v>11563</v>
      </c>
      <c r="E5557" s="127" t="s">
        <v>13</v>
      </c>
      <c r="F5557" s="127">
        <v>371135</v>
      </c>
      <c r="G5557" s="127"/>
      <c r="H5557" s="335" t="s">
        <v>1308</v>
      </c>
      <c r="I5557" s="128">
        <v>31.83</v>
      </c>
      <c r="J5557" s="128">
        <v>0</v>
      </c>
      <c r="K5557" s="129">
        <f t="shared" si="86"/>
        <v>31.83</v>
      </c>
      <c r="L5557" s="130" t="s">
        <v>1420</v>
      </c>
    </row>
    <row r="5558" spans="1:12" ht="22.5">
      <c r="A5558" s="336" t="s">
        <v>1307</v>
      </c>
      <c r="B5558" s="125" t="str">
        <f>+VLOOKUP(A5558,'[1]LISTA FILTRADO'!$A$2:$B$620,2,FALSE)</f>
        <v>GRACOS</v>
      </c>
      <c r="C5558" s="126">
        <v>42916</v>
      </c>
      <c r="D5558" s="126" t="s">
        <v>11564</v>
      </c>
      <c r="E5558" s="127" t="s">
        <v>13</v>
      </c>
      <c r="F5558" s="127">
        <v>371137</v>
      </c>
      <c r="G5558" s="127"/>
      <c r="H5558" s="335" t="s">
        <v>1308</v>
      </c>
      <c r="I5558" s="128">
        <v>37.39</v>
      </c>
      <c r="J5558" s="128">
        <v>0</v>
      </c>
      <c r="K5558" s="129">
        <f t="shared" si="86"/>
        <v>37.39</v>
      </c>
      <c r="L5558" s="130" t="s">
        <v>1420</v>
      </c>
    </row>
    <row r="5559" spans="1:12" ht="22.5">
      <c r="A5559" s="336" t="s">
        <v>1307</v>
      </c>
      <c r="B5559" s="125" t="str">
        <f>+VLOOKUP(A5559,'[1]LISTA FILTRADO'!$A$2:$B$620,2,FALSE)</f>
        <v>GRACOS</v>
      </c>
      <c r="C5559" s="126">
        <v>42916</v>
      </c>
      <c r="D5559" s="126" t="s">
        <v>11565</v>
      </c>
      <c r="E5559" s="127" t="s">
        <v>13</v>
      </c>
      <c r="F5559" s="127">
        <v>371139</v>
      </c>
      <c r="G5559" s="127"/>
      <c r="H5559" s="335" t="s">
        <v>1308</v>
      </c>
      <c r="I5559" s="128">
        <v>24.22</v>
      </c>
      <c r="J5559" s="128">
        <v>0</v>
      </c>
      <c r="K5559" s="129">
        <f t="shared" si="86"/>
        <v>24.22</v>
      </c>
      <c r="L5559" s="130" t="s">
        <v>1420</v>
      </c>
    </row>
    <row r="5560" spans="1:12" ht="22.5">
      <c r="A5560" s="336" t="s">
        <v>1307</v>
      </c>
      <c r="B5560" s="125" t="str">
        <f>+VLOOKUP(A5560,'[1]LISTA FILTRADO'!$A$2:$B$620,2,FALSE)</f>
        <v>GRACOS</v>
      </c>
      <c r="C5560" s="126">
        <v>42916</v>
      </c>
      <c r="D5560" s="126" t="s">
        <v>11566</v>
      </c>
      <c r="E5560" s="127" t="s">
        <v>13</v>
      </c>
      <c r="F5560" s="127">
        <v>371141</v>
      </c>
      <c r="G5560" s="127"/>
      <c r="H5560" s="335" t="s">
        <v>1308</v>
      </c>
      <c r="I5560" s="128">
        <v>102.69</v>
      </c>
      <c r="J5560" s="128">
        <v>0</v>
      </c>
      <c r="K5560" s="129">
        <f t="shared" si="86"/>
        <v>102.69</v>
      </c>
      <c r="L5560" s="130" t="s">
        <v>1420</v>
      </c>
    </row>
    <row r="5561" spans="1:12" ht="22.5">
      <c r="A5561" s="336" t="s">
        <v>1307</v>
      </c>
      <c r="B5561" s="125" t="str">
        <f>+VLOOKUP(A5561,'[1]LISTA FILTRADO'!$A$2:$B$620,2,FALSE)</f>
        <v>GRACOS</v>
      </c>
      <c r="C5561" s="126">
        <v>42916</v>
      </c>
      <c r="D5561" s="126" t="s">
        <v>11567</v>
      </c>
      <c r="E5561" s="127" t="s">
        <v>13</v>
      </c>
      <c r="F5561" s="127">
        <v>371143</v>
      </c>
      <c r="G5561" s="127"/>
      <c r="H5561" s="335" t="s">
        <v>1308</v>
      </c>
      <c r="I5561" s="128">
        <v>66.540000000000006</v>
      </c>
      <c r="J5561" s="128">
        <v>0</v>
      </c>
      <c r="K5561" s="129">
        <f t="shared" si="86"/>
        <v>66.540000000000006</v>
      </c>
      <c r="L5561" s="130" t="s">
        <v>1420</v>
      </c>
    </row>
    <row r="5562" spans="1:12" ht="22.5">
      <c r="A5562" s="336" t="s">
        <v>1307</v>
      </c>
      <c r="B5562" s="125" t="str">
        <f>+VLOOKUP(A5562,'[1]LISTA FILTRADO'!$A$2:$B$620,2,FALSE)</f>
        <v>GRACOS</v>
      </c>
      <c r="C5562" s="126">
        <v>42916</v>
      </c>
      <c r="D5562" s="126" t="s">
        <v>11568</v>
      </c>
      <c r="E5562" s="127" t="s">
        <v>13</v>
      </c>
      <c r="F5562" s="127">
        <v>371145</v>
      </c>
      <c r="G5562" s="127"/>
      <c r="H5562" s="335" t="s">
        <v>1308</v>
      </c>
      <c r="I5562" s="128">
        <v>87.4</v>
      </c>
      <c r="J5562" s="128">
        <v>0</v>
      </c>
      <c r="K5562" s="129">
        <f t="shared" si="86"/>
        <v>87.4</v>
      </c>
      <c r="L5562" s="130" t="s">
        <v>1420</v>
      </c>
    </row>
    <row r="5563" spans="1:12" ht="22.5">
      <c r="A5563" s="336" t="s">
        <v>1307</v>
      </c>
      <c r="B5563" s="125" t="str">
        <f>+VLOOKUP(A5563,'[1]LISTA FILTRADO'!$A$2:$B$620,2,FALSE)</f>
        <v>GRACOS</v>
      </c>
      <c r="C5563" s="126">
        <v>42916</v>
      </c>
      <c r="D5563" s="126" t="s">
        <v>11569</v>
      </c>
      <c r="E5563" s="127" t="s">
        <v>13</v>
      </c>
      <c r="F5563" s="127">
        <v>371147</v>
      </c>
      <c r="G5563" s="127"/>
      <c r="H5563" s="335" t="s">
        <v>1308</v>
      </c>
      <c r="I5563" s="128">
        <v>18.87</v>
      </c>
      <c r="J5563" s="128">
        <v>0</v>
      </c>
      <c r="K5563" s="129">
        <f t="shared" si="86"/>
        <v>18.87</v>
      </c>
      <c r="L5563" s="130" t="s">
        <v>1420</v>
      </c>
    </row>
    <row r="5564" spans="1:12" ht="22.5">
      <c r="A5564" s="336" t="s">
        <v>1307</v>
      </c>
      <c r="B5564" s="125" t="str">
        <f>+VLOOKUP(A5564,'[1]LISTA FILTRADO'!$A$2:$B$620,2,FALSE)</f>
        <v>GRACOS</v>
      </c>
      <c r="C5564" s="126">
        <v>42916</v>
      </c>
      <c r="D5564" s="126" t="s">
        <v>11570</v>
      </c>
      <c r="E5564" s="127" t="s">
        <v>13</v>
      </c>
      <c r="F5564" s="127">
        <v>371149</v>
      </c>
      <c r="G5564" s="127"/>
      <c r="H5564" s="335" t="s">
        <v>1308</v>
      </c>
      <c r="I5564" s="128">
        <v>12.28</v>
      </c>
      <c r="J5564" s="128">
        <v>0</v>
      </c>
      <c r="K5564" s="129">
        <f t="shared" si="86"/>
        <v>12.28</v>
      </c>
      <c r="L5564" s="130" t="s">
        <v>1420</v>
      </c>
    </row>
    <row r="5565" spans="1:12" ht="22.5">
      <c r="A5565" s="336" t="s">
        <v>1307</v>
      </c>
      <c r="B5565" s="125" t="str">
        <f>+VLOOKUP(A5565,'[1]LISTA FILTRADO'!$A$2:$B$620,2,FALSE)</f>
        <v>GRACOS</v>
      </c>
      <c r="C5565" s="126">
        <v>42916</v>
      </c>
      <c r="D5565" s="126" t="s">
        <v>11571</v>
      </c>
      <c r="E5565" s="127" t="s">
        <v>13</v>
      </c>
      <c r="F5565" s="127">
        <v>371151</v>
      </c>
      <c r="G5565" s="127"/>
      <c r="H5565" s="335" t="s">
        <v>1308</v>
      </c>
      <c r="I5565" s="128">
        <v>16.05</v>
      </c>
      <c r="J5565" s="128">
        <v>0</v>
      </c>
      <c r="K5565" s="129">
        <f t="shared" si="86"/>
        <v>16.05</v>
      </c>
      <c r="L5565" s="130" t="s">
        <v>1420</v>
      </c>
    </row>
    <row r="5566" spans="1:12" ht="22.5">
      <c r="A5566" s="336" t="s">
        <v>1307</v>
      </c>
      <c r="B5566" s="125" t="str">
        <f>+VLOOKUP(A5566,'[1]LISTA FILTRADO'!$A$2:$B$620,2,FALSE)</f>
        <v>GRACOS</v>
      </c>
      <c r="C5566" s="126">
        <v>42916</v>
      </c>
      <c r="D5566" s="126" t="s">
        <v>11572</v>
      </c>
      <c r="E5566" s="127" t="s">
        <v>13</v>
      </c>
      <c r="F5566" s="127">
        <v>371153</v>
      </c>
      <c r="G5566" s="127"/>
      <c r="H5566" s="335" t="s">
        <v>1308</v>
      </c>
      <c r="I5566" s="128">
        <v>132.74</v>
      </c>
      <c r="J5566" s="128">
        <v>0</v>
      </c>
      <c r="K5566" s="129">
        <f t="shared" si="86"/>
        <v>132.74</v>
      </c>
      <c r="L5566" s="130" t="s">
        <v>1420</v>
      </c>
    </row>
    <row r="5567" spans="1:12" ht="22.5">
      <c r="A5567" s="336" t="s">
        <v>1307</v>
      </c>
      <c r="B5567" s="125" t="str">
        <f>+VLOOKUP(A5567,'[1]LISTA FILTRADO'!$A$2:$B$620,2,FALSE)</f>
        <v>GRACOS</v>
      </c>
      <c r="C5567" s="126">
        <v>42916</v>
      </c>
      <c r="D5567" s="126" t="s">
        <v>11573</v>
      </c>
      <c r="E5567" s="127" t="s">
        <v>13</v>
      </c>
      <c r="F5567" s="127">
        <v>371155</v>
      </c>
      <c r="G5567" s="127"/>
      <c r="H5567" s="335" t="s">
        <v>1308</v>
      </c>
      <c r="I5567" s="128">
        <v>130.13</v>
      </c>
      <c r="J5567" s="128">
        <v>0</v>
      </c>
      <c r="K5567" s="129">
        <f t="shared" si="86"/>
        <v>130.13</v>
      </c>
      <c r="L5567" s="130" t="s">
        <v>1420</v>
      </c>
    </row>
    <row r="5568" spans="1:12" ht="22.5">
      <c r="A5568" s="336" t="s">
        <v>1307</v>
      </c>
      <c r="B5568" s="125" t="str">
        <f>+VLOOKUP(A5568,'[1]LISTA FILTRADO'!$A$2:$B$620,2,FALSE)</f>
        <v>GRACOS</v>
      </c>
      <c r="C5568" s="126">
        <v>42916</v>
      </c>
      <c r="D5568" s="126" t="s">
        <v>11574</v>
      </c>
      <c r="E5568" s="127" t="s">
        <v>13</v>
      </c>
      <c r="F5568" s="127">
        <v>371001</v>
      </c>
      <c r="G5568" s="127"/>
      <c r="H5568" s="335" t="s">
        <v>1308</v>
      </c>
      <c r="I5568" s="128">
        <v>2.06</v>
      </c>
      <c r="J5568" s="128">
        <v>0</v>
      </c>
      <c r="K5568" s="129">
        <f t="shared" si="86"/>
        <v>2.06</v>
      </c>
      <c r="L5568" s="130" t="s">
        <v>1420</v>
      </c>
    </row>
    <row r="5569" spans="1:12" ht="22.5">
      <c r="A5569" s="336" t="s">
        <v>1307</v>
      </c>
      <c r="B5569" s="125" t="str">
        <f>+VLOOKUP(A5569,'[1]LISTA FILTRADO'!$A$2:$B$620,2,FALSE)</f>
        <v>GRACOS</v>
      </c>
      <c r="C5569" s="126">
        <v>42916</v>
      </c>
      <c r="D5569" s="126" t="s">
        <v>11575</v>
      </c>
      <c r="E5569" s="127" t="s">
        <v>13</v>
      </c>
      <c r="F5569" s="127">
        <v>371003</v>
      </c>
      <c r="G5569" s="127"/>
      <c r="H5569" s="335" t="s">
        <v>1308</v>
      </c>
      <c r="I5569" s="128">
        <v>2.06</v>
      </c>
      <c r="J5569" s="128">
        <v>0</v>
      </c>
      <c r="K5569" s="129">
        <f t="shared" si="86"/>
        <v>2.06</v>
      </c>
      <c r="L5569" s="130" t="s">
        <v>1420</v>
      </c>
    </row>
    <row r="5570" spans="1:12" ht="22.5">
      <c r="A5570" s="336" t="s">
        <v>1307</v>
      </c>
      <c r="B5570" s="125" t="str">
        <f>+VLOOKUP(A5570,'[1]LISTA FILTRADO'!$A$2:$B$620,2,FALSE)</f>
        <v>GRACOS</v>
      </c>
      <c r="C5570" s="126">
        <v>42916</v>
      </c>
      <c r="D5570" s="126" t="s">
        <v>11576</v>
      </c>
      <c r="E5570" s="127" t="s">
        <v>13</v>
      </c>
      <c r="F5570" s="127">
        <v>371005</v>
      </c>
      <c r="G5570" s="127"/>
      <c r="H5570" s="335" t="s">
        <v>1308</v>
      </c>
      <c r="I5570" s="128">
        <v>8.58</v>
      </c>
      <c r="J5570" s="128">
        <v>0</v>
      </c>
      <c r="K5570" s="129">
        <f t="shared" si="86"/>
        <v>8.58</v>
      </c>
      <c r="L5570" s="130" t="s">
        <v>1420</v>
      </c>
    </row>
    <row r="5571" spans="1:12" ht="22.5">
      <c r="A5571" s="336" t="s">
        <v>1307</v>
      </c>
      <c r="B5571" s="125" t="str">
        <f>+VLOOKUP(A5571,'[1]LISTA FILTRADO'!$A$2:$B$620,2,FALSE)</f>
        <v>GRACOS</v>
      </c>
      <c r="C5571" s="126">
        <v>42916</v>
      </c>
      <c r="D5571" s="126" t="s">
        <v>11577</v>
      </c>
      <c r="E5571" s="127" t="s">
        <v>13</v>
      </c>
      <c r="F5571" s="127">
        <v>371007</v>
      </c>
      <c r="G5571" s="127"/>
      <c r="H5571" s="335" t="s">
        <v>1308</v>
      </c>
      <c r="I5571" s="128">
        <v>0.27</v>
      </c>
      <c r="J5571" s="128">
        <v>0</v>
      </c>
      <c r="K5571" s="129">
        <f t="shared" si="86"/>
        <v>0.27</v>
      </c>
      <c r="L5571" s="130" t="s">
        <v>1420</v>
      </c>
    </row>
    <row r="5572" spans="1:12" ht="22.5">
      <c r="A5572" s="336" t="s">
        <v>1307</v>
      </c>
      <c r="B5572" s="125" t="str">
        <f>+VLOOKUP(A5572,'[1]LISTA FILTRADO'!$A$2:$B$620,2,FALSE)</f>
        <v>GRACOS</v>
      </c>
      <c r="C5572" s="126">
        <v>42916</v>
      </c>
      <c r="D5572" s="126" t="s">
        <v>11578</v>
      </c>
      <c r="E5572" s="127" t="s">
        <v>13</v>
      </c>
      <c r="F5572" s="127">
        <v>371009</v>
      </c>
      <c r="G5572" s="127"/>
      <c r="H5572" s="335" t="s">
        <v>1308</v>
      </c>
      <c r="I5572" s="128">
        <v>7.0000000000000007E-2</v>
      </c>
      <c r="J5572" s="128">
        <v>0</v>
      </c>
      <c r="K5572" s="129">
        <f t="shared" si="86"/>
        <v>7.0000000000000007E-2</v>
      </c>
      <c r="L5572" s="130" t="s">
        <v>1420</v>
      </c>
    </row>
    <row r="5573" spans="1:12" ht="22.5">
      <c r="A5573" s="336" t="s">
        <v>1307</v>
      </c>
      <c r="B5573" s="125" t="str">
        <f>+VLOOKUP(A5573,'[1]LISTA FILTRADO'!$A$2:$B$620,2,FALSE)</f>
        <v>GRACOS</v>
      </c>
      <c r="C5573" s="126">
        <v>42916</v>
      </c>
      <c r="D5573" s="126" t="s">
        <v>11579</v>
      </c>
      <c r="E5573" s="127" t="s">
        <v>13</v>
      </c>
      <c r="F5573" s="127">
        <v>371011</v>
      </c>
      <c r="G5573" s="127"/>
      <c r="H5573" s="335" t="s">
        <v>1308</v>
      </c>
      <c r="I5573" s="128">
        <v>7.0000000000000007E-2</v>
      </c>
      <c r="J5573" s="128">
        <v>0</v>
      </c>
      <c r="K5573" s="129">
        <f t="shared" si="86"/>
        <v>7.0000000000000007E-2</v>
      </c>
      <c r="L5573" s="130" t="s">
        <v>1420</v>
      </c>
    </row>
    <row r="5574" spans="1:12" ht="22.5">
      <c r="A5574" s="336" t="s">
        <v>1307</v>
      </c>
      <c r="B5574" s="125" t="str">
        <f>+VLOOKUP(A5574,'[1]LISTA FILTRADO'!$A$2:$B$620,2,FALSE)</f>
        <v>GRACOS</v>
      </c>
      <c r="C5574" s="126">
        <v>42916</v>
      </c>
      <c r="D5574" s="126" t="s">
        <v>11580</v>
      </c>
      <c r="E5574" s="127" t="s">
        <v>13</v>
      </c>
      <c r="F5574" s="127">
        <v>371013</v>
      </c>
      <c r="G5574" s="127"/>
      <c r="H5574" s="335" t="s">
        <v>1308</v>
      </c>
      <c r="I5574" s="128">
        <v>85.48</v>
      </c>
      <c r="J5574" s="128">
        <v>0</v>
      </c>
      <c r="K5574" s="129">
        <f t="shared" si="86"/>
        <v>85.48</v>
      </c>
      <c r="L5574" s="130" t="s">
        <v>1420</v>
      </c>
    </row>
    <row r="5575" spans="1:12" ht="22.5">
      <c r="A5575" s="336" t="s">
        <v>1307</v>
      </c>
      <c r="B5575" s="125" t="str">
        <f>+VLOOKUP(A5575,'[1]LISTA FILTRADO'!$A$2:$B$620,2,FALSE)</f>
        <v>GRACOS</v>
      </c>
      <c r="C5575" s="126">
        <v>42916</v>
      </c>
      <c r="D5575" s="126" t="s">
        <v>11581</v>
      </c>
      <c r="E5575" s="127" t="s">
        <v>13</v>
      </c>
      <c r="F5575" s="127">
        <v>371015</v>
      </c>
      <c r="G5575" s="127"/>
      <c r="H5575" s="335" t="s">
        <v>1308</v>
      </c>
      <c r="I5575" s="128">
        <v>13.24</v>
      </c>
      <c r="J5575" s="128">
        <v>0</v>
      </c>
      <c r="K5575" s="129">
        <f t="shared" si="86"/>
        <v>13.24</v>
      </c>
      <c r="L5575" s="130" t="s">
        <v>1420</v>
      </c>
    </row>
    <row r="5576" spans="1:12" ht="22.5">
      <c r="A5576" s="336" t="s">
        <v>1307</v>
      </c>
      <c r="B5576" s="125" t="str">
        <f>+VLOOKUP(A5576,'[1]LISTA FILTRADO'!$A$2:$B$620,2,FALSE)</f>
        <v>GRACOS</v>
      </c>
      <c r="C5576" s="126">
        <v>42916</v>
      </c>
      <c r="D5576" s="126" t="s">
        <v>11582</v>
      </c>
      <c r="E5576" s="127" t="s">
        <v>13</v>
      </c>
      <c r="F5576" s="127">
        <v>371017</v>
      </c>
      <c r="G5576" s="127"/>
      <c r="H5576" s="335" t="s">
        <v>1308</v>
      </c>
      <c r="I5576" s="128">
        <v>13.24</v>
      </c>
      <c r="J5576" s="128">
        <v>0</v>
      </c>
      <c r="K5576" s="129">
        <f t="shared" si="86"/>
        <v>13.24</v>
      </c>
      <c r="L5576" s="130" t="s">
        <v>1420</v>
      </c>
    </row>
    <row r="5577" spans="1:12" ht="22.5">
      <c r="A5577" s="336" t="s">
        <v>1307</v>
      </c>
      <c r="B5577" s="125" t="str">
        <f>+VLOOKUP(A5577,'[1]LISTA FILTRADO'!$A$2:$B$620,2,FALSE)</f>
        <v>GRACOS</v>
      </c>
      <c r="C5577" s="126">
        <v>42916</v>
      </c>
      <c r="D5577" s="126" t="s">
        <v>11583</v>
      </c>
      <c r="E5577" s="127" t="s">
        <v>13</v>
      </c>
      <c r="F5577" s="127">
        <v>371019</v>
      </c>
      <c r="G5577" s="127"/>
      <c r="H5577" s="335" t="s">
        <v>1308</v>
      </c>
      <c r="I5577" s="128">
        <v>0.41</v>
      </c>
      <c r="J5577" s="128">
        <v>0</v>
      </c>
      <c r="K5577" s="129">
        <f t="shared" ref="K5577:K5640" si="87">+I5577+J5577</f>
        <v>0.41</v>
      </c>
      <c r="L5577" s="130" t="s">
        <v>1420</v>
      </c>
    </row>
    <row r="5578" spans="1:12" ht="22.5">
      <c r="A5578" s="336" t="s">
        <v>1307</v>
      </c>
      <c r="B5578" s="125" t="str">
        <f>+VLOOKUP(A5578,'[1]LISTA FILTRADO'!$A$2:$B$620,2,FALSE)</f>
        <v>GRACOS</v>
      </c>
      <c r="C5578" s="126">
        <v>42916</v>
      </c>
      <c r="D5578" s="126" t="s">
        <v>11584</v>
      </c>
      <c r="E5578" s="127" t="s">
        <v>13</v>
      </c>
      <c r="F5578" s="127">
        <v>371021</v>
      </c>
      <c r="G5578" s="127"/>
      <c r="H5578" s="335" t="s">
        <v>1308</v>
      </c>
      <c r="I5578" s="128">
        <v>2.06</v>
      </c>
      <c r="J5578" s="128">
        <v>0</v>
      </c>
      <c r="K5578" s="129">
        <f t="shared" si="87"/>
        <v>2.06</v>
      </c>
      <c r="L5578" s="130" t="s">
        <v>1420</v>
      </c>
    </row>
    <row r="5579" spans="1:12" ht="22.5">
      <c r="A5579" s="336" t="s">
        <v>1307</v>
      </c>
      <c r="B5579" s="125" t="str">
        <f>+VLOOKUP(A5579,'[1]LISTA FILTRADO'!$A$2:$B$620,2,FALSE)</f>
        <v>GRACOS</v>
      </c>
      <c r="C5579" s="126">
        <v>42916</v>
      </c>
      <c r="D5579" s="126" t="s">
        <v>11585</v>
      </c>
      <c r="E5579" s="127" t="s">
        <v>13</v>
      </c>
      <c r="F5579" s="127">
        <v>371023</v>
      </c>
      <c r="G5579" s="127"/>
      <c r="H5579" s="335" t="s">
        <v>1308</v>
      </c>
      <c r="I5579" s="128">
        <v>2.06</v>
      </c>
      <c r="J5579" s="128">
        <v>0</v>
      </c>
      <c r="K5579" s="129">
        <f t="shared" si="87"/>
        <v>2.06</v>
      </c>
      <c r="L5579" s="130" t="s">
        <v>1420</v>
      </c>
    </row>
    <row r="5580" spans="1:12" ht="22.5">
      <c r="A5580" s="336" t="s">
        <v>1307</v>
      </c>
      <c r="B5580" s="125" t="str">
        <f>+VLOOKUP(A5580,'[1]LISTA FILTRADO'!$A$2:$B$620,2,FALSE)</f>
        <v>GRACOS</v>
      </c>
      <c r="C5580" s="126">
        <v>42916</v>
      </c>
      <c r="D5580" s="126" t="s">
        <v>11586</v>
      </c>
      <c r="E5580" s="127" t="s">
        <v>13</v>
      </c>
      <c r="F5580" s="127">
        <v>371025</v>
      </c>
      <c r="G5580" s="127"/>
      <c r="H5580" s="335" t="s">
        <v>1308</v>
      </c>
      <c r="I5580" s="128">
        <v>2.06</v>
      </c>
      <c r="J5580" s="128">
        <v>0</v>
      </c>
      <c r="K5580" s="129">
        <f t="shared" si="87"/>
        <v>2.06</v>
      </c>
      <c r="L5580" s="130" t="s">
        <v>1420</v>
      </c>
    </row>
    <row r="5581" spans="1:12" ht="22.5">
      <c r="A5581" s="336" t="s">
        <v>1307</v>
      </c>
      <c r="B5581" s="125" t="str">
        <f>+VLOOKUP(A5581,'[1]LISTA FILTRADO'!$A$2:$B$620,2,FALSE)</f>
        <v>GRACOS</v>
      </c>
      <c r="C5581" s="126">
        <v>42916</v>
      </c>
      <c r="D5581" s="126" t="s">
        <v>11587</v>
      </c>
      <c r="E5581" s="127" t="s">
        <v>13</v>
      </c>
      <c r="F5581" s="127">
        <v>371027</v>
      </c>
      <c r="G5581" s="127"/>
      <c r="H5581" s="335" t="s">
        <v>1308</v>
      </c>
      <c r="I5581" s="128">
        <v>5.69</v>
      </c>
      <c r="J5581" s="128">
        <v>0</v>
      </c>
      <c r="K5581" s="129">
        <f t="shared" si="87"/>
        <v>5.69</v>
      </c>
      <c r="L5581" s="130" t="s">
        <v>1420</v>
      </c>
    </row>
    <row r="5582" spans="1:12" ht="33.75">
      <c r="A5582" s="334" t="s">
        <v>627</v>
      </c>
      <c r="B5582" s="125" t="str">
        <f>+VLOOKUP(A5582,'[1]LISTA FILTRADO'!$A$2:$B$620,2,FALSE)</f>
        <v>Dirección General De Crédito Público</v>
      </c>
      <c r="C5582" s="126">
        <v>42906</v>
      </c>
      <c r="D5582" s="126" t="s">
        <v>11588</v>
      </c>
      <c r="E5582" s="127" t="s">
        <v>11</v>
      </c>
      <c r="F5582" s="127">
        <v>475923</v>
      </c>
      <c r="G5582" s="127"/>
      <c r="H5582" s="335" t="s">
        <v>11589</v>
      </c>
      <c r="I5582" s="128">
        <v>14806.77</v>
      </c>
      <c r="J5582" s="128">
        <v>0</v>
      </c>
      <c r="K5582" s="129">
        <f t="shared" si="87"/>
        <v>14806.77</v>
      </c>
      <c r="L5582" s="130" t="s">
        <v>1420</v>
      </c>
    </row>
    <row r="5583" spans="1:12" ht="33.75">
      <c r="A5583" s="334" t="s">
        <v>627</v>
      </c>
      <c r="B5583" s="125" t="str">
        <f>+VLOOKUP(A5583,'[1]LISTA FILTRADO'!$A$2:$B$620,2,FALSE)</f>
        <v>Dirección General De Crédito Público</v>
      </c>
      <c r="C5583" s="126">
        <v>42916</v>
      </c>
      <c r="D5583" s="126" t="s">
        <v>11590</v>
      </c>
      <c r="E5583" s="127" t="s">
        <v>11</v>
      </c>
      <c r="F5583" s="127">
        <v>483365</v>
      </c>
      <c r="G5583" s="127"/>
      <c r="H5583" s="335" t="s">
        <v>11591</v>
      </c>
      <c r="I5583" s="128">
        <v>426.89</v>
      </c>
      <c r="J5583" s="128">
        <v>0</v>
      </c>
      <c r="K5583" s="129">
        <f t="shared" si="87"/>
        <v>426.89</v>
      </c>
      <c r="L5583" s="130" t="s">
        <v>1420</v>
      </c>
    </row>
    <row r="5584" spans="1:12" ht="22.5">
      <c r="A5584" s="334" t="s">
        <v>627</v>
      </c>
      <c r="B5584" s="125" t="str">
        <f>+VLOOKUP(A5584,'[1]LISTA FILTRADO'!$A$2:$B$620,2,FALSE)</f>
        <v>Dirección General De Crédito Público</v>
      </c>
      <c r="C5584" s="126">
        <v>42908</v>
      </c>
      <c r="D5584" s="126" t="s">
        <v>11592</v>
      </c>
      <c r="E5584" s="127" t="s">
        <v>13</v>
      </c>
      <c r="F5584" s="127">
        <v>45980</v>
      </c>
      <c r="G5584" s="127"/>
      <c r="H5584" s="335" t="s">
        <v>1278</v>
      </c>
      <c r="I5584" s="128">
        <v>1800.74</v>
      </c>
      <c r="J5584" s="128">
        <v>0</v>
      </c>
      <c r="K5584" s="129">
        <f t="shared" si="87"/>
        <v>1800.74</v>
      </c>
      <c r="L5584" s="130" t="s">
        <v>1420</v>
      </c>
    </row>
    <row r="5585" spans="1:12" ht="22.5">
      <c r="A5585" s="334" t="s">
        <v>627</v>
      </c>
      <c r="B5585" s="125" t="str">
        <f>+VLOOKUP(A5585,'[1]LISTA FILTRADO'!$A$2:$B$620,2,FALSE)</f>
        <v>Dirección General De Crédito Público</v>
      </c>
      <c r="C5585" s="126">
        <v>42908</v>
      </c>
      <c r="D5585" s="126" t="s">
        <v>11593</v>
      </c>
      <c r="E5585" s="127" t="s">
        <v>13</v>
      </c>
      <c r="F5585" s="127">
        <v>45983</v>
      </c>
      <c r="G5585" s="127"/>
      <c r="H5585" s="335" t="s">
        <v>1278</v>
      </c>
      <c r="I5585" s="128">
        <v>108.64</v>
      </c>
      <c r="J5585" s="128">
        <v>0</v>
      </c>
      <c r="K5585" s="129">
        <f t="shared" si="87"/>
        <v>108.64</v>
      </c>
      <c r="L5585" s="130" t="s">
        <v>1420</v>
      </c>
    </row>
    <row r="5586" spans="1:12" ht="33.75">
      <c r="A5586" s="334" t="s">
        <v>626</v>
      </c>
      <c r="B5586" s="125" t="str">
        <f>+VLOOKUP(A5586,'[1]LISTA FILTRADO'!$A$2:$B$620,2,FALSE)</f>
        <v>Dirección General De Programación Y Operaciones Del Tesoro</v>
      </c>
      <c r="C5586" s="126">
        <v>42915</v>
      </c>
      <c r="D5586" s="126" t="s">
        <v>11594</v>
      </c>
      <c r="E5586" s="127" t="s">
        <v>11</v>
      </c>
      <c r="F5586" s="127">
        <v>891653</v>
      </c>
      <c r="G5586" s="127"/>
      <c r="H5586" s="335" t="s">
        <v>11595</v>
      </c>
      <c r="I5586" s="128">
        <v>50</v>
      </c>
      <c r="J5586" s="128">
        <v>0</v>
      </c>
      <c r="K5586" s="129">
        <f t="shared" si="87"/>
        <v>50</v>
      </c>
      <c r="L5586" s="130" t="s">
        <v>1420</v>
      </c>
    </row>
    <row r="5587" spans="1:12" ht="33.75">
      <c r="A5587" s="334" t="s">
        <v>626</v>
      </c>
      <c r="B5587" s="125" t="str">
        <f>+VLOOKUP(A5587,'[1]LISTA FILTRADO'!$A$2:$B$620,2,FALSE)</f>
        <v>Dirección General De Programación Y Operaciones Del Tesoro</v>
      </c>
      <c r="C5587" s="126">
        <v>42908</v>
      </c>
      <c r="D5587" s="126" t="s">
        <v>11596</v>
      </c>
      <c r="E5587" s="127" t="s">
        <v>13</v>
      </c>
      <c r="F5587" s="127">
        <v>45984</v>
      </c>
      <c r="G5587" s="127"/>
      <c r="H5587" s="335" t="s">
        <v>1279</v>
      </c>
      <c r="I5587" s="128">
        <v>50</v>
      </c>
      <c r="J5587" s="128">
        <v>0</v>
      </c>
      <c r="K5587" s="129">
        <f t="shared" si="87"/>
        <v>50</v>
      </c>
      <c r="L5587" s="130" t="s">
        <v>1420</v>
      </c>
    </row>
    <row r="5588" spans="1:12" ht="33.75">
      <c r="A5588" s="334" t="s">
        <v>626</v>
      </c>
      <c r="B5588" s="125" t="str">
        <f>+VLOOKUP(A5588,'[1]LISTA FILTRADO'!$A$2:$B$620,2,FALSE)</f>
        <v>Dirección General De Programación Y Operaciones Del Tesoro</v>
      </c>
      <c r="C5588" s="126">
        <v>42916</v>
      </c>
      <c r="D5588" s="126" t="s">
        <v>11597</v>
      </c>
      <c r="E5588" s="127" t="s">
        <v>11</v>
      </c>
      <c r="F5588" s="127">
        <v>483716</v>
      </c>
      <c r="G5588" s="127"/>
      <c r="H5588" s="335" t="s">
        <v>11598</v>
      </c>
      <c r="I5588" s="128">
        <v>445.73</v>
      </c>
      <c r="J5588" s="128">
        <v>0</v>
      </c>
      <c r="K5588" s="129">
        <f t="shared" si="87"/>
        <v>445.73</v>
      </c>
      <c r="L5588" s="130" t="s">
        <v>1420</v>
      </c>
    </row>
    <row r="5589" spans="1:12" ht="33.75">
      <c r="A5589" s="334" t="s">
        <v>626</v>
      </c>
      <c r="B5589" s="125" t="str">
        <f>+VLOOKUP(A5589,'[1]LISTA FILTRADO'!$A$2:$B$620,2,FALSE)</f>
        <v>Dirección General De Programación Y Operaciones Del Tesoro</v>
      </c>
      <c r="C5589" s="126">
        <v>42916</v>
      </c>
      <c r="D5589" s="126" t="s">
        <v>11599</v>
      </c>
      <c r="E5589" s="127" t="s">
        <v>11</v>
      </c>
      <c r="F5589" s="127">
        <v>483518</v>
      </c>
      <c r="G5589" s="127"/>
      <c r="H5589" s="335" t="s">
        <v>11600</v>
      </c>
      <c r="I5589" s="128">
        <v>274.35000000000002</v>
      </c>
      <c r="J5589" s="128">
        <v>0</v>
      </c>
      <c r="K5589" s="129">
        <f t="shared" si="87"/>
        <v>274.35000000000002</v>
      </c>
      <c r="L5589" s="130" t="s">
        <v>1420</v>
      </c>
    </row>
    <row r="5590" spans="1:12" ht="33.75">
      <c r="A5590" s="334" t="s">
        <v>626</v>
      </c>
      <c r="B5590" s="125" t="str">
        <f>+VLOOKUP(A5590,'[1]LISTA FILTRADO'!$A$2:$B$620,2,FALSE)</f>
        <v>Dirección General De Programación Y Operaciones Del Tesoro</v>
      </c>
      <c r="C5590" s="126">
        <v>42916</v>
      </c>
      <c r="D5590" s="126" t="s">
        <v>11601</v>
      </c>
      <c r="E5590" s="127" t="s">
        <v>11</v>
      </c>
      <c r="F5590" s="127">
        <v>483719</v>
      </c>
      <c r="G5590" s="127"/>
      <c r="H5590" s="335" t="s">
        <v>11602</v>
      </c>
      <c r="I5590" s="128">
        <v>84.84</v>
      </c>
      <c r="J5590" s="128">
        <v>0</v>
      </c>
      <c r="K5590" s="129">
        <f t="shared" si="87"/>
        <v>84.84</v>
      </c>
      <c r="L5590" s="130" t="s">
        <v>1420</v>
      </c>
    </row>
    <row r="5591" spans="1:12" ht="22.5">
      <c r="A5591" s="125">
        <v>513</v>
      </c>
      <c r="B5591" s="125" t="str">
        <f>+VLOOKUP(A5591,'[1]LISTA FILTRADO'!$A$2:$B$620,2,FALSE)</f>
        <v>Yacimientos Petrolíferos Fiscales Bolivianos</v>
      </c>
      <c r="C5591" s="126">
        <v>42906</v>
      </c>
      <c r="D5591" s="126" t="s">
        <v>11603</v>
      </c>
      <c r="E5591" s="127" t="s">
        <v>11</v>
      </c>
      <c r="F5591" s="127">
        <v>475321</v>
      </c>
      <c r="G5591" s="127"/>
      <c r="H5591" s="335" t="s">
        <v>11604</v>
      </c>
      <c r="I5591" s="128">
        <v>2983.1</v>
      </c>
      <c r="J5591" s="128">
        <v>0</v>
      </c>
      <c r="K5591" s="129">
        <f t="shared" si="87"/>
        <v>2983.1</v>
      </c>
      <c r="L5591" s="130" t="s">
        <v>1420</v>
      </c>
    </row>
    <row r="5592" spans="1:12" ht="33.75">
      <c r="A5592" s="125">
        <v>10</v>
      </c>
      <c r="B5592" s="125" t="str">
        <f>+VLOOKUP(A5592,'[1]LISTA FILTRADO'!$A$2:$B$620,2,FALSE)</f>
        <v>Ministerio De Relaciones Exteriores</v>
      </c>
      <c r="C5592" s="126">
        <v>42892</v>
      </c>
      <c r="D5592" s="126" t="s">
        <v>11605</v>
      </c>
      <c r="E5592" s="127" t="s">
        <v>15</v>
      </c>
      <c r="F5592" s="127">
        <v>465976</v>
      </c>
      <c r="G5592" s="127"/>
      <c r="H5592" s="335" t="s">
        <v>11606</v>
      </c>
      <c r="I5592" s="128">
        <v>50</v>
      </c>
      <c r="J5592" s="128">
        <v>0</v>
      </c>
      <c r="K5592" s="129">
        <f t="shared" si="87"/>
        <v>50</v>
      </c>
      <c r="L5592" s="130" t="s">
        <v>1420</v>
      </c>
    </row>
    <row r="5593" spans="1:12" ht="22.5">
      <c r="A5593" s="125">
        <v>513</v>
      </c>
      <c r="B5593" s="125" t="str">
        <f>+VLOOKUP(A5593,'[1]LISTA FILTRADO'!$A$2:$B$620,2,FALSE)</f>
        <v>Yacimientos Petrolíferos Fiscales Bolivianos</v>
      </c>
      <c r="C5593" s="126">
        <v>42916</v>
      </c>
      <c r="D5593" s="126" t="s">
        <v>11607</v>
      </c>
      <c r="E5593" s="127" t="s">
        <v>15</v>
      </c>
      <c r="F5593" s="127">
        <v>483515</v>
      </c>
      <c r="G5593" s="127"/>
      <c r="H5593" s="335" t="s">
        <v>11608</v>
      </c>
      <c r="I5593" s="128">
        <v>50</v>
      </c>
      <c r="J5593" s="128">
        <v>0</v>
      </c>
      <c r="K5593" s="129">
        <f t="shared" si="87"/>
        <v>50</v>
      </c>
      <c r="L5593" s="130" t="s">
        <v>1420</v>
      </c>
    </row>
    <row r="5594" spans="1:12" ht="33.75">
      <c r="A5594" s="125">
        <v>10</v>
      </c>
      <c r="B5594" s="125" t="str">
        <f>+VLOOKUP(A5594,'[1]LISTA FILTRADO'!$A$2:$B$620,2,FALSE)</f>
        <v>Ministerio De Relaciones Exteriores</v>
      </c>
      <c r="C5594" s="126">
        <v>42898</v>
      </c>
      <c r="D5594" s="126" t="s">
        <v>11609</v>
      </c>
      <c r="E5594" s="127" t="s">
        <v>15</v>
      </c>
      <c r="F5594" s="127">
        <v>469127</v>
      </c>
      <c r="G5594" s="127"/>
      <c r="H5594" s="335" t="s">
        <v>11610</v>
      </c>
      <c r="I5594" s="128">
        <v>50</v>
      </c>
      <c r="J5594" s="128">
        <v>0</v>
      </c>
      <c r="K5594" s="129">
        <f t="shared" si="87"/>
        <v>50</v>
      </c>
      <c r="L5594" s="130" t="s">
        <v>1420</v>
      </c>
    </row>
    <row r="5595" spans="1:12" ht="22.5">
      <c r="A5595" s="125">
        <v>513</v>
      </c>
      <c r="B5595" s="125" t="str">
        <f>+VLOOKUP(A5595,'[1]LISTA FILTRADO'!$A$2:$B$620,2,FALSE)</f>
        <v>Yacimientos Petrolíferos Fiscales Bolivianos</v>
      </c>
      <c r="C5595" s="126">
        <v>42899</v>
      </c>
      <c r="D5595" s="126" t="s">
        <v>11611</v>
      </c>
      <c r="E5595" s="127" t="s">
        <v>15</v>
      </c>
      <c r="F5595" s="127">
        <v>470986</v>
      </c>
      <c r="G5595" s="127"/>
      <c r="H5595" s="335" t="s">
        <v>11612</v>
      </c>
      <c r="I5595" s="128">
        <v>50</v>
      </c>
      <c r="J5595" s="128">
        <v>0</v>
      </c>
      <c r="K5595" s="129">
        <f t="shared" si="87"/>
        <v>50</v>
      </c>
      <c r="L5595" s="130" t="s">
        <v>1420</v>
      </c>
    </row>
    <row r="5596" spans="1:12" ht="33.75">
      <c r="A5596" s="125">
        <v>10</v>
      </c>
      <c r="B5596" s="125" t="str">
        <f>+VLOOKUP(A5596,'[1]LISTA FILTRADO'!$A$2:$B$620,2,FALSE)</f>
        <v>Ministerio De Relaciones Exteriores</v>
      </c>
      <c r="C5596" s="126">
        <v>42888</v>
      </c>
      <c r="D5596" s="126" t="s">
        <v>11613</v>
      </c>
      <c r="E5596" s="127" t="s">
        <v>15</v>
      </c>
      <c r="F5596" s="127">
        <v>462728</v>
      </c>
      <c r="G5596" s="127"/>
      <c r="H5596" s="335" t="s">
        <v>11614</v>
      </c>
      <c r="I5596" s="128">
        <v>50</v>
      </c>
      <c r="J5596" s="128">
        <v>0</v>
      </c>
      <c r="K5596" s="129">
        <f t="shared" si="87"/>
        <v>50</v>
      </c>
      <c r="L5596" s="130" t="s">
        <v>1420</v>
      </c>
    </row>
    <row r="5597" spans="1:12" ht="22.5">
      <c r="A5597" s="125">
        <v>10</v>
      </c>
      <c r="B5597" s="125" t="str">
        <f>+VLOOKUP(A5597,'[1]LISTA FILTRADO'!$A$2:$B$620,2,FALSE)</f>
        <v>Ministerio De Relaciones Exteriores</v>
      </c>
      <c r="C5597" s="126">
        <v>42909</v>
      </c>
      <c r="D5597" s="126" t="s">
        <v>11615</v>
      </c>
      <c r="E5597" s="127" t="s">
        <v>15</v>
      </c>
      <c r="F5597" s="127">
        <v>477472</v>
      </c>
      <c r="G5597" s="127"/>
      <c r="H5597" s="335" t="s">
        <v>11616</v>
      </c>
      <c r="I5597" s="128">
        <v>50</v>
      </c>
      <c r="J5597" s="128">
        <v>0</v>
      </c>
      <c r="K5597" s="129">
        <f t="shared" si="87"/>
        <v>50</v>
      </c>
      <c r="L5597" s="130" t="s">
        <v>1420</v>
      </c>
    </row>
    <row r="5598" spans="1:12" ht="22.5">
      <c r="A5598" s="125">
        <v>513</v>
      </c>
      <c r="B5598" s="125" t="str">
        <f>+VLOOKUP(A5598,'[1]LISTA FILTRADO'!$A$2:$B$620,2,FALSE)</f>
        <v>Yacimientos Petrolíferos Fiscales Bolivianos</v>
      </c>
      <c r="C5598" s="126">
        <v>42912</v>
      </c>
      <c r="D5598" s="126" t="s">
        <v>11617</v>
      </c>
      <c r="E5598" s="127" t="s">
        <v>15</v>
      </c>
      <c r="F5598" s="127">
        <v>478671</v>
      </c>
      <c r="G5598" s="127"/>
      <c r="H5598" s="335" t="s">
        <v>11618</v>
      </c>
      <c r="I5598" s="128">
        <v>50</v>
      </c>
      <c r="J5598" s="128">
        <v>0</v>
      </c>
      <c r="K5598" s="129">
        <f t="shared" si="87"/>
        <v>50</v>
      </c>
      <c r="L5598" s="130" t="s">
        <v>1420</v>
      </c>
    </row>
    <row r="5599" spans="1:12" ht="22.5">
      <c r="A5599" s="125">
        <v>513</v>
      </c>
      <c r="B5599" s="125" t="str">
        <f>+VLOOKUP(A5599,'[1]LISTA FILTRADO'!$A$2:$B$620,2,FALSE)</f>
        <v>Yacimientos Petrolíferos Fiscales Bolivianos</v>
      </c>
      <c r="C5599" s="126">
        <v>42898</v>
      </c>
      <c r="D5599" s="126" t="s">
        <v>11619</v>
      </c>
      <c r="E5599" s="127" t="s">
        <v>15</v>
      </c>
      <c r="F5599" s="127">
        <v>469888</v>
      </c>
      <c r="G5599" s="127"/>
      <c r="H5599" s="335" t="s">
        <v>2516</v>
      </c>
      <c r="I5599" s="128">
        <v>50</v>
      </c>
      <c r="J5599" s="128">
        <v>0</v>
      </c>
      <c r="K5599" s="129">
        <f t="shared" si="87"/>
        <v>50</v>
      </c>
      <c r="L5599" s="130" t="s">
        <v>1420</v>
      </c>
    </row>
    <row r="5600" spans="1:12" ht="22.5">
      <c r="A5600" s="125">
        <v>513</v>
      </c>
      <c r="B5600" s="125" t="str">
        <f>+VLOOKUP(A5600,'[1]LISTA FILTRADO'!$A$2:$B$620,2,FALSE)</f>
        <v>Yacimientos Petrolíferos Fiscales Bolivianos</v>
      </c>
      <c r="C5600" s="126">
        <v>42909</v>
      </c>
      <c r="D5600" s="126" t="s">
        <v>11620</v>
      </c>
      <c r="E5600" s="127" t="s">
        <v>15</v>
      </c>
      <c r="F5600" s="127">
        <v>477515</v>
      </c>
      <c r="G5600" s="127"/>
      <c r="H5600" s="335" t="s">
        <v>2516</v>
      </c>
      <c r="I5600" s="128">
        <v>50</v>
      </c>
      <c r="J5600" s="128">
        <v>0</v>
      </c>
      <c r="K5600" s="129">
        <f t="shared" si="87"/>
        <v>50</v>
      </c>
      <c r="L5600" s="130" t="s">
        <v>1420</v>
      </c>
    </row>
    <row r="5601" spans="1:12" ht="22.5">
      <c r="A5601" s="125">
        <v>513</v>
      </c>
      <c r="B5601" s="125" t="str">
        <f>+VLOOKUP(A5601,'[1]LISTA FILTRADO'!$A$2:$B$620,2,FALSE)</f>
        <v>Yacimientos Petrolíferos Fiscales Bolivianos</v>
      </c>
      <c r="C5601" s="126">
        <v>42898</v>
      </c>
      <c r="D5601" s="126" t="s">
        <v>11621</v>
      </c>
      <c r="E5601" s="127" t="s">
        <v>15</v>
      </c>
      <c r="F5601" s="127">
        <v>469884</v>
      </c>
      <c r="G5601" s="127"/>
      <c r="H5601" s="335" t="s">
        <v>2217</v>
      </c>
      <c r="I5601" s="128">
        <v>50</v>
      </c>
      <c r="J5601" s="128">
        <v>0</v>
      </c>
      <c r="K5601" s="129">
        <f t="shared" si="87"/>
        <v>50</v>
      </c>
      <c r="L5601" s="130" t="s">
        <v>1420</v>
      </c>
    </row>
    <row r="5602" spans="1:12" ht="33.75">
      <c r="A5602" s="125">
        <v>513</v>
      </c>
      <c r="B5602" s="125" t="str">
        <f>+VLOOKUP(A5602,'[1]LISTA FILTRADO'!$A$2:$B$620,2,FALSE)</f>
        <v>Yacimientos Petrolíferos Fiscales Bolivianos</v>
      </c>
      <c r="C5602" s="126">
        <v>42908</v>
      </c>
      <c r="D5602" s="126" t="s">
        <v>11622</v>
      </c>
      <c r="E5602" s="127" t="s">
        <v>15</v>
      </c>
      <c r="F5602" s="127">
        <v>476995</v>
      </c>
      <c r="G5602" s="127"/>
      <c r="H5602" s="335" t="s">
        <v>11623</v>
      </c>
      <c r="I5602" s="128">
        <v>50</v>
      </c>
      <c r="J5602" s="128">
        <v>0</v>
      </c>
      <c r="K5602" s="129">
        <f t="shared" si="87"/>
        <v>50</v>
      </c>
      <c r="L5602" s="130" t="s">
        <v>1420</v>
      </c>
    </row>
    <row r="5603" spans="1:12" ht="33.75">
      <c r="A5603" s="125">
        <v>513</v>
      </c>
      <c r="B5603" s="125" t="str">
        <f>+VLOOKUP(A5603,'[1]LISTA FILTRADO'!$A$2:$B$620,2,FALSE)</f>
        <v>Yacimientos Petrolíferos Fiscales Bolivianos</v>
      </c>
      <c r="C5603" s="126">
        <v>42888</v>
      </c>
      <c r="D5603" s="126" t="s">
        <v>11624</v>
      </c>
      <c r="E5603" s="127" t="s">
        <v>15</v>
      </c>
      <c r="F5603" s="127">
        <v>463440</v>
      </c>
      <c r="G5603" s="127"/>
      <c r="H5603" s="335" t="s">
        <v>11625</v>
      </c>
      <c r="I5603" s="128">
        <v>50</v>
      </c>
      <c r="J5603" s="128">
        <v>0</v>
      </c>
      <c r="K5603" s="129">
        <f t="shared" si="87"/>
        <v>50</v>
      </c>
      <c r="L5603" s="130" t="s">
        <v>1420</v>
      </c>
    </row>
    <row r="5604" spans="1:12" ht="22.5">
      <c r="A5604" s="125">
        <v>513</v>
      </c>
      <c r="B5604" s="125" t="str">
        <f>+VLOOKUP(A5604,'[1]LISTA FILTRADO'!$A$2:$B$620,2,FALSE)</f>
        <v>Yacimientos Petrolíferos Fiscales Bolivianos</v>
      </c>
      <c r="C5604" s="126">
        <v>42892</v>
      </c>
      <c r="D5604" s="126" t="s">
        <v>11626</v>
      </c>
      <c r="E5604" s="127" t="s">
        <v>15</v>
      </c>
      <c r="F5604" s="127">
        <v>465981</v>
      </c>
      <c r="G5604" s="127"/>
      <c r="H5604" s="335" t="s">
        <v>11627</v>
      </c>
      <c r="I5604" s="128">
        <v>50</v>
      </c>
      <c r="J5604" s="128">
        <v>0</v>
      </c>
      <c r="K5604" s="129">
        <f t="shared" si="87"/>
        <v>50</v>
      </c>
      <c r="L5604" s="130" t="s">
        <v>1420</v>
      </c>
    </row>
    <row r="5605" spans="1:12" ht="22.5">
      <c r="A5605" s="125">
        <v>513</v>
      </c>
      <c r="B5605" s="125" t="str">
        <f>+VLOOKUP(A5605,'[1]LISTA FILTRADO'!$A$2:$B$620,2,FALSE)</f>
        <v>Yacimientos Petrolíferos Fiscales Bolivianos</v>
      </c>
      <c r="C5605" s="126">
        <v>42892</v>
      </c>
      <c r="D5605" s="126" t="s">
        <v>11628</v>
      </c>
      <c r="E5605" s="127" t="s">
        <v>15</v>
      </c>
      <c r="F5605" s="127">
        <v>466152</v>
      </c>
      <c r="G5605" s="127"/>
      <c r="H5605" s="335" t="s">
        <v>1310</v>
      </c>
      <c r="I5605" s="128">
        <v>50</v>
      </c>
      <c r="J5605" s="128">
        <v>0</v>
      </c>
      <c r="K5605" s="129">
        <f t="shared" si="87"/>
        <v>50</v>
      </c>
      <c r="L5605" s="130" t="s">
        <v>1420</v>
      </c>
    </row>
    <row r="5606" spans="1:12" ht="22.5">
      <c r="A5606" s="125">
        <v>513</v>
      </c>
      <c r="B5606" s="125" t="str">
        <f>+VLOOKUP(A5606,'[1]LISTA FILTRADO'!$A$2:$B$620,2,FALSE)</f>
        <v>Yacimientos Petrolíferos Fiscales Bolivianos</v>
      </c>
      <c r="C5606" s="126">
        <v>42909</v>
      </c>
      <c r="D5606" s="126" t="s">
        <v>11629</v>
      </c>
      <c r="E5606" s="127" t="s">
        <v>15</v>
      </c>
      <c r="F5606" s="127">
        <v>477480</v>
      </c>
      <c r="G5606" s="127"/>
      <c r="H5606" s="335" t="s">
        <v>1310</v>
      </c>
      <c r="I5606" s="128">
        <v>50</v>
      </c>
      <c r="J5606" s="128">
        <v>0</v>
      </c>
      <c r="K5606" s="129">
        <f t="shared" si="87"/>
        <v>50</v>
      </c>
      <c r="L5606" s="130" t="s">
        <v>1420</v>
      </c>
    </row>
    <row r="5607" spans="1:12" ht="22.5">
      <c r="A5607" s="125">
        <v>513</v>
      </c>
      <c r="B5607" s="125" t="str">
        <f>+VLOOKUP(A5607,'[1]LISTA FILTRADO'!$A$2:$B$620,2,FALSE)</f>
        <v>Yacimientos Petrolíferos Fiscales Bolivianos</v>
      </c>
      <c r="C5607" s="126">
        <v>42914</v>
      </c>
      <c r="D5607" s="126" t="s">
        <v>11630</v>
      </c>
      <c r="E5607" s="127" t="s">
        <v>15</v>
      </c>
      <c r="F5607" s="127">
        <v>481278</v>
      </c>
      <c r="G5607" s="127"/>
      <c r="H5607" s="335" t="s">
        <v>1310</v>
      </c>
      <c r="I5607" s="128">
        <v>50</v>
      </c>
      <c r="J5607" s="128">
        <v>0</v>
      </c>
      <c r="K5607" s="129">
        <f t="shared" si="87"/>
        <v>50</v>
      </c>
      <c r="L5607" s="130" t="s">
        <v>1420</v>
      </c>
    </row>
    <row r="5608" spans="1:12" ht="22.5">
      <c r="A5608" s="125">
        <v>513</v>
      </c>
      <c r="B5608" s="125" t="str">
        <f>+VLOOKUP(A5608,'[1]LISTA FILTRADO'!$A$2:$B$620,2,FALSE)</f>
        <v>Yacimientos Petrolíferos Fiscales Bolivianos</v>
      </c>
      <c r="C5608" s="126">
        <v>42893</v>
      </c>
      <c r="D5608" s="126" t="s">
        <v>11631</v>
      </c>
      <c r="E5608" s="127" t="s">
        <v>15</v>
      </c>
      <c r="F5608" s="127">
        <v>466311</v>
      </c>
      <c r="G5608" s="127"/>
      <c r="H5608" s="335" t="s">
        <v>11632</v>
      </c>
      <c r="I5608" s="128">
        <v>50</v>
      </c>
      <c r="J5608" s="128">
        <v>0</v>
      </c>
      <c r="K5608" s="129">
        <f t="shared" si="87"/>
        <v>50</v>
      </c>
      <c r="L5608" s="130" t="s">
        <v>1420</v>
      </c>
    </row>
    <row r="5609" spans="1:12" ht="22.5">
      <c r="A5609" s="125">
        <v>513</v>
      </c>
      <c r="B5609" s="125" t="str">
        <f>+VLOOKUP(A5609,'[1]LISTA FILTRADO'!$A$2:$B$620,2,FALSE)</f>
        <v>Yacimientos Petrolíferos Fiscales Bolivianos</v>
      </c>
      <c r="C5609" s="126">
        <v>42894</v>
      </c>
      <c r="D5609" s="126" t="s">
        <v>11633</v>
      </c>
      <c r="E5609" s="127" t="s">
        <v>15</v>
      </c>
      <c r="F5609" s="127">
        <v>466960</v>
      </c>
      <c r="G5609" s="127"/>
      <c r="H5609" s="335" t="s">
        <v>5831</v>
      </c>
      <c r="I5609" s="128">
        <v>50</v>
      </c>
      <c r="J5609" s="128">
        <v>0</v>
      </c>
      <c r="K5609" s="129">
        <f t="shared" si="87"/>
        <v>50</v>
      </c>
      <c r="L5609" s="130" t="s">
        <v>1420</v>
      </c>
    </row>
    <row r="5610" spans="1:12" ht="22.5">
      <c r="A5610" s="125">
        <v>513</v>
      </c>
      <c r="B5610" s="125" t="str">
        <f>+VLOOKUP(A5610,'[1]LISTA FILTRADO'!$A$2:$B$620,2,FALSE)</f>
        <v>Yacimientos Petrolíferos Fiscales Bolivianos</v>
      </c>
      <c r="C5610" s="126">
        <v>42894</v>
      </c>
      <c r="D5610" s="126" t="s">
        <v>11634</v>
      </c>
      <c r="E5610" s="127" t="s">
        <v>15</v>
      </c>
      <c r="F5610" s="127">
        <v>466703</v>
      </c>
      <c r="G5610" s="127"/>
      <c r="H5610" s="335" t="s">
        <v>8394</v>
      </c>
      <c r="I5610" s="128">
        <v>50</v>
      </c>
      <c r="J5610" s="128">
        <v>0</v>
      </c>
      <c r="K5610" s="129">
        <f t="shared" si="87"/>
        <v>50</v>
      </c>
      <c r="L5610" s="130" t="s">
        <v>1420</v>
      </c>
    </row>
    <row r="5611" spans="1:12" ht="22.5">
      <c r="A5611" s="125">
        <v>513</v>
      </c>
      <c r="B5611" s="125" t="str">
        <f>+VLOOKUP(A5611,'[1]LISTA FILTRADO'!$A$2:$B$620,2,FALSE)</f>
        <v>Yacimientos Petrolíferos Fiscales Bolivianos</v>
      </c>
      <c r="C5611" s="126">
        <v>42898</v>
      </c>
      <c r="D5611" s="126" t="s">
        <v>11635</v>
      </c>
      <c r="E5611" s="127" t="s">
        <v>15</v>
      </c>
      <c r="F5611" s="127">
        <v>469133</v>
      </c>
      <c r="G5611" s="127"/>
      <c r="H5611" s="335" t="s">
        <v>11636</v>
      </c>
      <c r="I5611" s="128">
        <v>50</v>
      </c>
      <c r="J5611" s="128">
        <v>0</v>
      </c>
      <c r="K5611" s="129">
        <f t="shared" si="87"/>
        <v>50</v>
      </c>
      <c r="L5611" s="130" t="s">
        <v>1420</v>
      </c>
    </row>
    <row r="5612" spans="1:12" ht="22.5">
      <c r="A5612" s="125">
        <v>513</v>
      </c>
      <c r="B5612" s="125" t="str">
        <f>+VLOOKUP(A5612,'[1]LISTA FILTRADO'!$A$2:$B$620,2,FALSE)</f>
        <v>Yacimientos Petrolíferos Fiscales Bolivianos</v>
      </c>
      <c r="C5612" s="126">
        <v>42893</v>
      </c>
      <c r="D5612" s="126" t="s">
        <v>11637</v>
      </c>
      <c r="E5612" s="127" t="s">
        <v>15</v>
      </c>
      <c r="F5612" s="127">
        <v>466192</v>
      </c>
      <c r="G5612" s="127"/>
      <c r="H5612" s="335" t="s">
        <v>11638</v>
      </c>
      <c r="I5612" s="128">
        <v>50</v>
      </c>
      <c r="J5612" s="128">
        <v>0</v>
      </c>
      <c r="K5612" s="129">
        <f t="shared" si="87"/>
        <v>50</v>
      </c>
      <c r="L5612" s="130" t="s">
        <v>1420</v>
      </c>
    </row>
    <row r="5613" spans="1:12" ht="22.5">
      <c r="A5613" s="125">
        <v>513</v>
      </c>
      <c r="B5613" s="125" t="str">
        <f>+VLOOKUP(A5613,'[1]LISTA FILTRADO'!$A$2:$B$620,2,FALSE)</f>
        <v>Yacimientos Petrolíferos Fiscales Bolivianos</v>
      </c>
      <c r="C5613" s="126">
        <v>42914</v>
      </c>
      <c r="D5613" s="126" t="s">
        <v>11639</v>
      </c>
      <c r="E5613" s="127" t="s">
        <v>15</v>
      </c>
      <c r="F5613" s="127">
        <v>481275</v>
      </c>
      <c r="G5613" s="127"/>
      <c r="H5613" s="335" t="s">
        <v>11638</v>
      </c>
      <c r="I5613" s="128">
        <v>50</v>
      </c>
      <c r="J5613" s="128">
        <v>0</v>
      </c>
      <c r="K5613" s="129">
        <f t="shared" si="87"/>
        <v>50</v>
      </c>
      <c r="L5613" s="130" t="s">
        <v>1420</v>
      </c>
    </row>
    <row r="5614" spans="1:12" ht="33.75">
      <c r="A5614" s="125">
        <v>513</v>
      </c>
      <c r="B5614" s="125" t="str">
        <f>+VLOOKUP(A5614,'[1]LISTA FILTRADO'!$A$2:$B$620,2,FALSE)</f>
        <v>Yacimientos Petrolíferos Fiscales Bolivianos</v>
      </c>
      <c r="C5614" s="126">
        <v>42893</v>
      </c>
      <c r="D5614" s="126" t="s">
        <v>11640</v>
      </c>
      <c r="E5614" s="127" t="s">
        <v>15</v>
      </c>
      <c r="F5614" s="127">
        <v>466284</v>
      </c>
      <c r="G5614" s="127"/>
      <c r="H5614" s="335" t="s">
        <v>11641</v>
      </c>
      <c r="I5614" s="128">
        <v>50</v>
      </c>
      <c r="J5614" s="128">
        <v>0</v>
      </c>
      <c r="K5614" s="129">
        <f t="shared" si="87"/>
        <v>50</v>
      </c>
      <c r="L5614" s="130" t="s">
        <v>1420</v>
      </c>
    </row>
    <row r="5615" spans="1:12" ht="33.75">
      <c r="A5615" s="125">
        <v>513</v>
      </c>
      <c r="B5615" s="125" t="str">
        <f>+VLOOKUP(A5615,'[1]LISTA FILTRADO'!$A$2:$B$620,2,FALSE)</f>
        <v>Yacimientos Petrolíferos Fiscales Bolivianos</v>
      </c>
      <c r="C5615" s="126">
        <v>42900</v>
      </c>
      <c r="D5615" s="126" t="s">
        <v>11642</v>
      </c>
      <c r="E5615" s="127" t="s">
        <v>15</v>
      </c>
      <c r="F5615" s="127">
        <v>471320</v>
      </c>
      <c r="G5615" s="127"/>
      <c r="H5615" s="335" t="s">
        <v>11643</v>
      </c>
      <c r="I5615" s="128">
        <v>50</v>
      </c>
      <c r="J5615" s="128">
        <v>0</v>
      </c>
      <c r="K5615" s="129">
        <f t="shared" si="87"/>
        <v>50</v>
      </c>
      <c r="L5615" s="130" t="s">
        <v>1420</v>
      </c>
    </row>
    <row r="5616" spans="1:12" ht="22.5">
      <c r="A5616" s="125">
        <v>513</v>
      </c>
      <c r="B5616" s="125" t="str">
        <f>+VLOOKUP(A5616,'[1]LISTA FILTRADO'!$A$2:$B$620,2,FALSE)</f>
        <v>Yacimientos Petrolíferos Fiscales Bolivianos</v>
      </c>
      <c r="C5616" s="126">
        <v>42909</v>
      </c>
      <c r="D5616" s="126" t="s">
        <v>11644</v>
      </c>
      <c r="E5616" s="127" t="s">
        <v>15</v>
      </c>
      <c r="F5616" s="127">
        <v>477379</v>
      </c>
      <c r="G5616" s="127"/>
      <c r="H5616" s="335" t="s">
        <v>8456</v>
      </c>
      <c r="I5616" s="128">
        <v>50</v>
      </c>
      <c r="J5616" s="128">
        <v>0</v>
      </c>
      <c r="K5616" s="129">
        <f t="shared" si="87"/>
        <v>50</v>
      </c>
      <c r="L5616" s="130" t="s">
        <v>1420</v>
      </c>
    </row>
    <row r="5617" spans="1:12" ht="22.5">
      <c r="A5617" s="125">
        <v>513</v>
      </c>
      <c r="B5617" s="125" t="str">
        <f>+VLOOKUP(A5617,'[1]LISTA FILTRADO'!$A$2:$B$620,2,FALSE)</f>
        <v>Yacimientos Petrolíferos Fiscales Bolivianos</v>
      </c>
      <c r="C5617" s="126">
        <v>42916</v>
      </c>
      <c r="D5617" s="126" t="s">
        <v>11645</v>
      </c>
      <c r="E5617" s="127" t="s">
        <v>15</v>
      </c>
      <c r="F5617" s="127">
        <v>482873</v>
      </c>
      <c r="G5617" s="127"/>
      <c r="H5617" s="335" t="s">
        <v>8456</v>
      </c>
      <c r="I5617" s="128">
        <v>50</v>
      </c>
      <c r="J5617" s="128">
        <v>0</v>
      </c>
      <c r="K5617" s="129">
        <f t="shared" si="87"/>
        <v>50</v>
      </c>
      <c r="L5617" s="130" t="s">
        <v>1420</v>
      </c>
    </row>
    <row r="5618" spans="1:12" ht="33.75">
      <c r="A5618" s="125">
        <v>513</v>
      </c>
      <c r="B5618" s="125" t="str">
        <f>+VLOOKUP(A5618,'[1]LISTA FILTRADO'!$A$2:$B$620,2,FALSE)</f>
        <v>Yacimientos Petrolíferos Fiscales Bolivianos</v>
      </c>
      <c r="C5618" s="126">
        <v>42902</v>
      </c>
      <c r="D5618" s="126" t="s">
        <v>11646</v>
      </c>
      <c r="E5618" s="127" t="s">
        <v>15</v>
      </c>
      <c r="F5618" s="127">
        <v>472931</v>
      </c>
      <c r="G5618" s="127"/>
      <c r="H5618" s="335" t="s">
        <v>11647</v>
      </c>
      <c r="I5618" s="128">
        <v>50</v>
      </c>
      <c r="J5618" s="128">
        <v>0</v>
      </c>
      <c r="K5618" s="129">
        <f t="shared" si="87"/>
        <v>50</v>
      </c>
      <c r="L5618" s="130" t="s">
        <v>1420</v>
      </c>
    </row>
    <row r="5619" spans="1:12" ht="33.75">
      <c r="A5619" s="125">
        <v>513</v>
      </c>
      <c r="B5619" s="125" t="str">
        <f>+VLOOKUP(A5619,'[1]LISTA FILTRADO'!$A$2:$B$620,2,FALSE)</f>
        <v>Yacimientos Petrolíferos Fiscales Bolivianos</v>
      </c>
      <c r="C5619" s="126">
        <v>42888</v>
      </c>
      <c r="D5619" s="126" t="s">
        <v>11648</v>
      </c>
      <c r="E5619" s="127" t="s">
        <v>15</v>
      </c>
      <c r="F5619" s="127">
        <v>462868</v>
      </c>
      <c r="G5619" s="127"/>
      <c r="H5619" s="335" t="s">
        <v>11649</v>
      </c>
      <c r="I5619" s="128">
        <v>50</v>
      </c>
      <c r="J5619" s="128">
        <v>0</v>
      </c>
      <c r="K5619" s="129">
        <f t="shared" si="87"/>
        <v>50</v>
      </c>
      <c r="L5619" s="130" t="s">
        <v>1420</v>
      </c>
    </row>
    <row r="5620" spans="1:12" ht="33.75">
      <c r="A5620" s="125">
        <v>513</v>
      </c>
      <c r="B5620" s="125" t="str">
        <f>+VLOOKUP(A5620,'[1]LISTA FILTRADO'!$A$2:$B$620,2,FALSE)</f>
        <v>Yacimientos Petrolíferos Fiscales Bolivianos</v>
      </c>
      <c r="C5620" s="126">
        <v>42902</v>
      </c>
      <c r="D5620" s="126" t="s">
        <v>11650</v>
      </c>
      <c r="E5620" s="127" t="s">
        <v>15</v>
      </c>
      <c r="F5620" s="127">
        <v>473541</v>
      </c>
      <c r="G5620" s="127"/>
      <c r="H5620" s="335" t="s">
        <v>11651</v>
      </c>
      <c r="I5620" s="128">
        <v>50</v>
      </c>
      <c r="J5620" s="128">
        <v>0</v>
      </c>
      <c r="K5620" s="129">
        <f t="shared" si="87"/>
        <v>50</v>
      </c>
      <c r="L5620" s="130" t="s">
        <v>1420</v>
      </c>
    </row>
    <row r="5621" spans="1:12" ht="22.5">
      <c r="A5621" s="125">
        <v>513</v>
      </c>
      <c r="B5621" s="125" t="str">
        <f>+VLOOKUP(A5621,'[1]LISTA FILTRADO'!$A$2:$B$620,2,FALSE)</f>
        <v>Yacimientos Petrolíferos Fiscales Bolivianos</v>
      </c>
      <c r="C5621" s="126">
        <v>42902</v>
      </c>
      <c r="D5621" s="126" t="s">
        <v>11652</v>
      </c>
      <c r="E5621" s="127" t="s">
        <v>15</v>
      </c>
      <c r="F5621" s="127">
        <v>472940</v>
      </c>
      <c r="G5621" s="127"/>
      <c r="H5621" s="335" t="s">
        <v>2236</v>
      </c>
      <c r="I5621" s="128">
        <v>50</v>
      </c>
      <c r="J5621" s="128">
        <v>0</v>
      </c>
      <c r="K5621" s="129">
        <f t="shared" si="87"/>
        <v>50</v>
      </c>
      <c r="L5621" s="130" t="s">
        <v>1420</v>
      </c>
    </row>
    <row r="5622" spans="1:12" ht="22.5">
      <c r="A5622" s="125">
        <v>513</v>
      </c>
      <c r="B5622" s="125" t="str">
        <f>+VLOOKUP(A5622,'[1]LISTA FILTRADO'!$A$2:$B$620,2,FALSE)</f>
        <v>Yacimientos Petrolíferos Fiscales Bolivianos</v>
      </c>
      <c r="C5622" s="126">
        <v>42902</v>
      </c>
      <c r="D5622" s="126" t="s">
        <v>11653</v>
      </c>
      <c r="E5622" s="127" t="s">
        <v>15</v>
      </c>
      <c r="F5622" s="127">
        <v>473547</v>
      </c>
      <c r="G5622" s="127"/>
      <c r="H5622" s="335" t="s">
        <v>11654</v>
      </c>
      <c r="I5622" s="128">
        <v>50</v>
      </c>
      <c r="J5622" s="128">
        <v>0</v>
      </c>
      <c r="K5622" s="129">
        <f t="shared" si="87"/>
        <v>50</v>
      </c>
      <c r="L5622" s="130" t="s">
        <v>1420</v>
      </c>
    </row>
    <row r="5623" spans="1:12" ht="33.75">
      <c r="A5623" s="125">
        <v>10</v>
      </c>
      <c r="B5623" s="125" t="str">
        <f>+VLOOKUP(A5623,'[1]LISTA FILTRADO'!$A$2:$B$620,2,FALSE)</f>
        <v>Ministerio De Relaciones Exteriores</v>
      </c>
      <c r="C5623" s="126">
        <v>42891</v>
      </c>
      <c r="D5623" s="126" t="s">
        <v>11655</v>
      </c>
      <c r="E5623" s="127" t="s">
        <v>15</v>
      </c>
      <c r="F5623" s="127">
        <v>463936</v>
      </c>
      <c r="G5623" s="127"/>
      <c r="H5623" s="335" t="s">
        <v>11656</v>
      </c>
      <c r="I5623" s="128">
        <v>50</v>
      </c>
      <c r="J5623" s="128">
        <v>0</v>
      </c>
      <c r="K5623" s="129">
        <f t="shared" si="87"/>
        <v>50</v>
      </c>
      <c r="L5623" s="130" t="s">
        <v>1420</v>
      </c>
    </row>
    <row r="5624" spans="1:12" ht="22.5">
      <c r="A5624" s="125">
        <v>10</v>
      </c>
      <c r="B5624" s="125" t="str">
        <f>+VLOOKUP(A5624,'[1]LISTA FILTRADO'!$A$2:$B$620,2,FALSE)</f>
        <v>Ministerio De Relaciones Exteriores</v>
      </c>
      <c r="C5624" s="126">
        <v>42898</v>
      </c>
      <c r="D5624" s="126" t="s">
        <v>11657</v>
      </c>
      <c r="E5624" s="127" t="s">
        <v>15</v>
      </c>
      <c r="F5624" s="127">
        <v>469886</v>
      </c>
      <c r="G5624" s="127"/>
      <c r="H5624" s="335" t="s">
        <v>11658</v>
      </c>
      <c r="I5624" s="128">
        <v>50</v>
      </c>
      <c r="J5624" s="128">
        <v>0</v>
      </c>
      <c r="K5624" s="129">
        <f t="shared" si="87"/>
        <v>50</v>
      </c>
      <c r="L5624" s="130" t="s">
        <v>1420</v>
      </c>
    </row>
    <row r="5625" spans="1:12" ht="33.75">
      <c r="A5625" s="125">
        <v>10</v>
      </c>
      <c r="B5625" s="125" t="str">
        <f>+VLOOKUP(A5625,'[1]LISTA FILTRADO'!$A$2:$B$620,2,FALSE)</f>
        <v>Ministerio De Relaciones Exteriores</v>
      </c>
      <c r="C5625" s="126">
        <v>42900</v>
      </c>
      <c r="D5625" s="126" t="s">
        <v>11659</v>
      </c>
      <c r="E5625" s="127" t="s">
        <v>15</v>
      </c>
      <c r="F5625" s="127">
        <v>472199</v>
      </c>
      <c r="G5625" s="127"/>
      <c r="H5625" s="335" t="s">
        <v>11660</v>
      </c>
      <c r="I5625" s="128">
        <v>50</v>
      </c>
      <c r="J5625" s="128">
        <v>0</v>
      </c>
      <c r="K5625" s="129">
        <f t="shared" si="87"/>
        <v>50</v>
      </c>
      <c r="L5625" s="130" t="s">
        <v>1420</v>
      </c>
    </row>
    <row r="5626" spans="1:12" ht="33.75">
      <c r="A5626" s="125">
        <v>10</v>
      </c>
      <c r="B5626" s="125" t="str">
        <f>+VLOOKUP(A5626,'[1]LISTA FILTRADO'!$A$2:$B$620,2,FALSE)</f>
        <v>Ministerio De Relaciones Exteriores</v>
      </c>
      <c r="C5626" s="126">
        <v>42891</v>
      </c>
      <c r="D5626" s="126" t="s">
        <v>11661</v>
      </c>
      <c r="E5626" s="127" t="s">
        <v>15</v>
      </c>
      <c r="F5626" s="127">
        <v>464760</v>
      </c>
      <c r="G5626" s="127"/>
      <c r="H5626" s="335" t="s">
        <v>11662</v>
      </c>
      <c r="I5626" s="128">
        <v>50</v>
      </c>
      <c r="J5626" s="128">
        <v>0</v>
      </c>
      <c r="K5626" s="129">
        <f t="shared" si="87"/>
        <v>50</v>
      </c>
      <c r="L5626" s="130" t="s">
        <v>1420</v>
      </c>
    </row>
    <row r="5627" spans="1:12" ht="33.75">
      <c r="A5627" s="125">
        <v>513</v>
      </c>
      <c r="B5627" s="125" t="str">
        <f>+VLOOKUP(A5627,'[1]LISTA FILTRADO'!$A$2:$B$620,2,FALSE)</f>
        <v>Yacimientos Petrolíferos Fiscales Bolivianos</v>
      </c>
      <c r="C5627" s="126">
        <v>42888</v>
      </c>
      <c r="D5627" s="126" t="s">
        <v>11663</v>
      </c>
      <c r="E5627" s="127" t="s">
        <v>15</v>
      </c>
      <c r="F5627" s="127">
        <v>463299</v>
      </c>
      <c r="G5627" s="127"/>
      <c r="H5627" s="335" t="s">
        <v>11664</v>
      </c>
      <c r="I5627" s="128">
        <v>50</v>
      </c>
      <c r="J5627" s="128">
        <v>0</v>
      </c>
      <c r="K5627" s="129">
        <f t="shared" si="87"/>
        <v>50</v>
      </c>
      <c r="L5627" s="130" t="s">
        <v>1420</v>
      </c>
    </row>
    <row r="5628" spans="1:12" ht="22.5">
      <c r="A5628" s="125">
        <v>513</v>
      </c>
      <c r="B5628" s="125" t="str">
        <f>+VLOOKUP(A5628,'[1]LISTA FILTRADO'!$A$2:$B$620,2,FALSE)</f>
        <v>Yacimientos Petrolíferos Fiscales Bolivianos</v>
      </c>
      <c r="C5628" s="126">
        <v>42908</v>
      </c>
      <c r="D5628" s="126" t="s">
        <v>11665</v>
      </c>
      <c r="E5628" s="127" t="s">
        <v>15</v>
      </c>
      <c r="F5628" s="127">
        <v>476485</v>
      </c>
      <c r="G5628" s="127"/>
      <c r="H5628" s="335" t="s">
        <v>1311</v>
      </c>
      <c r="I5628" s="128">
        <v>50</v>
      </c>
      <c r="J5628" s="128">
        <v>0</v>
      </c>
      <c r="K5628" s="129">
        <f t="shared" si="87"/>
        <v>50</v>
      </c>
      <c r="L5628" s="130" t="s">
        <v>1420</v>
      </c>
    </row>
    <row r="5629" spans="1:12" ht="33.75">
      <c r="A5629" s="125">
        <v>513</v>
      </c>
      <c r="B5629" s="125" t="str">
        <f>+VLOOKUP(A5629,'[1]LISTA FILTRADO'!$A$2:$B$620,2,FALSE)</f>
        <v>Yacimientos Petrolíferos Fiscales Bolivianos</v>
      </c>
      <c r="C5629" s="126">
        <v>42893</v>
      </c>
      <c r="D5629" s="126" t="s">
        <v>11666</v>
      </c>
      <c r="E5629" s="127" t="s">
        <v>15</v>
      </c>
      <c r="F5629" s="127">
        <v>466328</v>
      </c>
      <c r="G5629" s="127"/>
      <c r="H5629" s="335" t="s">
        <v>11667</v>
      </c>
      <c r="I5629" s="128">
        <v>50</v>
      </c>
      <c r="J5629" s="128">
        <v>0</v>
      </c>
      <c r="K5629" s="129">
        <f t="shared" si="87"/>
        <v>50</v>
      </c>
      <c r="L5629" s="130" t="s">
        <v>1420</v>
      </c>
    </row>
    <row r="5630" spans="1:12" ht="33.75">
      <c r="A5630" s="125">
        <v>513</v>
      </c>
      <c r="B5630" s="125" t="str">
        <f>+VLOOKUP(A5630,'[1]LISTA FILTRADO'!$A$2:$B$620,2,FALSE)</f>
        <v>Yacimientos Petrolíferos Fiscales Bolivianos</v>
      </c>
      <c r="C5630" s="126">
        <v>42912</v>
      </c>
      <c r="D5630" s="126" t="s">
        <v>11668</v>
      </c>
      <c r="E5630" s="127" t="s">
        <v>15</v>
      </c>
      <c r="F5630" s="127">
        <v>478678</v>
      </c>
      <c r="G5630" s="127"/>
      <c r="H5630" s="335" t="s">
        <v>11669</v>
      </c>
      <c r="I5630" s="128">
        <v>50</v>
      </c>
      <c r="J5630" s="128">
        <v>0</v>
      </c>
      <c r="K5630" s="129">
        <f t="shared" si="87"/>
        <v>50</v>
      </c>
      <c r="L5630" s="130" t="s">
        <v>1420</v>
      </c>
    </row>
    <row r="5631" spans="1:12" ht="33.75">
      <c r="A5631" s="125">
        <v>10</v>
      </c>
      <c r="B5631" s="125" t="str">
        <f>+VLOOKUP(A5631,'[1]LISTA FILTRADO'!$A$2:$B$620,2,FALSE)</f>
        <v>Ministerio De Relaciones Exteriores</v>
      </c>
      <c r="C5631" s="126">
        <v>42888</v>
      </c>
      <c r="D5631" s="126" t="s">
        <v>11670</v>
      </c>
      <c r="E5631" s="127" t="s">
        <v>15</v>
      </c>
      <c r="F5631" s="127">
        <v>462870</v>
      </c>
      <c r="G5631" s="127"/>
      <c r="H5631" s="335" t="s">
        <v>11671</v>
      </c>
      <c r="I5631" s="128">
        <v>50</v>
      </c>
      <c r="J5631" s="128">
        <v>0</v>
      </c>
      <c r="K5631" s="129">
        <f t="shared" si="87"/>
        <v>50</v>
      </c>
      <c r="L5631" s="130" t="s">
        <v>1420</v>
      </c>
    </row>
    <row r="5632" spans="1:12" ht="33.75">
      <c r="A5632" s="125">
        <v>10</v>
      </c>
      <c r="B5632" s="125" t="str">
        <f>+VLOOKUP(A5632,'[1]LISTA FILTRADO'!$A$2:$B$620,2,FALSE)</f>
        <v>Ministerio De Relaciones Exteriores</v>
      </c>
      <c r="C5632" s="126">
        <v>42895</v>
      </c>
      <c r="D5632" s="126" t="s">
        <v>11672</v>
      </c>
      <c r="E5632" s="127" t="s">
        <v>15</v>
      </c>
      <c r="F5632" s="127">
        <v>468766</v>
      </c>
      <c r="G5632" s="127"/>
      <c r="H5632" s="335" t="s">
        <v>11673</v>
      </c>
      <c r="I5632" s="128">
        <v>50</v>
      </c>
      <c r="J5632" s="128">
        <v>0</v>
      </c>
      <c r="K5632" s="129">
        <f t="shared" si="87"/>
        <v>50</v>
      </c>
      <c r="L5632" s="130" t="s">
        <v>1420</v>
      </c>
    </row>
    <row r="5633" spans="1:12" ht="33.75">
      <c r="A5633" s="125">
        <v>10</v>
      </c>
      <c r="B5633" s="125" t="str">
        <f>+VLOOKUP(A5633,'[1]LISTA FILTRADO'!$A$2:$B$620,2,FALSE)</f>
        <v>Ministerio De Relaciones Exteriores</v>
      </c>
      <c r="C5633" s="126">
        <v>42891</v>
      </c>
      <c r="D5633" s="126" t="s">
        <v>11674</v>
      </c>
      <c r="E5633" s="127" t="s">
        <v>15</v>
      </c>
      <c r="F5633" s="127">
        <v>464748</v>
      </c>
      <c r="G5633" s="127"/>
      <c r="H5633" s="335" t="s">
        <v>11675</v>
      </c>
      <c r="I5633" s="128">
        <v>50</v>
      </c>
      <c r="J5633" s="128">
        <v>0</v>
      </c>
      <c r="K5633" s="129">
        <f t="shared" si="87"/>
        <v>50</v>
      </c>
      <c r="L5633" s="130" t="s">
        <v>1420</v>
      </c>
    </row>
    <row r="5634" spans="1:12" ht="33.75">
      <c r="A5634" s="125">
        <v>10</v>
      </c>
      <c r="B5634" s="125" t="str">
        <f>+VLOOKUP(A5634,'[1]LISTA FILTRADO'!$A$2:$B$620,2,FALSE)</f>
        <v>Ministerio De Relaciones Exteriores</v>
      </c>
      <c r="C5634" s="126">
        <v>42898</v>
      </c>
      <c r="D5634" s="126" t="s">
        <v>11676</v>
      </c>
      <c r="E5634" s="127" t="s">
        <v>15</v>
      </c>
      <c r="F5634" s="127">
        <v>469896</v>
      </c>
      <c r="G5634" s="127"/>
      <c r="H5634" s="335" t="s">
        <v>11677</v>
      </c>
      <c r="I5634" s="128">
        <v>50</v>
      </c>
      <c r="J5634" s="128">
        <v>0</v>
      </c>
      <c r="K5634" s="129">
        <f t="shared" si="87"/>
        <v>50</v>
      </c>
      <c r="L5634" s="130" t="s">
        <v>1420</v>
      </c>
    </row>
    <row r="5635" spans="1:12" ht="33.75">
      <c r="A5635" s="125">
        <v>10</v>
      </c>
      <c r="B5635" s="125" t="str">
        <f>+VLOOKUP(A5635,'[1]LISTA FILTRADO'!$A$2:$B$620,2,FALSE)</f>
        <v>Ministerio De Relaciones Exteriores</v>
      </c>
      <c r="C5635" s="126">
        <v>42893</v>
      </c>
      <c r="D5635" s="126" t="s">
        <v>11678</v>
      </c>
      <c r="E5635" s="127" t="s">
        <v>15</v>
      </c>
      <c r="F5635" s="127">
        <v>466282</v>
      </c>
      <c r="G5635" s="127"/>
      <c r="H5635" s="335" t="s">
        <v>11679</v>
      </c>
      <c r="I5635" s="128">
        <v>50</v>
      </c>
      <c r="J5635" s="128">
        <v>0</v>
      </c>
      <c r="K5635" s="129">
        <f t="shared" si="87"/>
        <v>50</v>
      </c>
      <c r="L5635" s="130" t="s">
        <v>1420</v>
      </c>
    </row>
    <row r="5636" spans="1:12" ht="22.5">
      <c r="A5636" s="125">
        <v>10</v>
      </c>
      <c r="B5636" s="125" t="str">
        <f>+VLOOKUP(A5636,'[1]LISTA FILTRADO'!$A$2:$B$620,2,FALSE)</f>
        <v>Ministerio De Relaciones Exteriores</v>
      </c>
      <c r="C5636" s="126">
        <v>42895</v>
      </c>
      <c r="D5636" s="126" t="s">
        <v>11680</v>
      </c>
      <c r="E5636" s="127" t="s">
        <v>15</v>
      </c>
      <c r="F5636" s="127">
        <v>468438</v>
      </c>
      <c r="G5636" s="127"/>
      <c r="H5636" s="335" t="s">
        <v>11681</v>
      </c>
      <c r="I5636" s="128">
        <v>50</v>
      </c>
      <c r="J5636" s="128">
        <v>0</v>
      </c>
      <c r="K5636" s="129">
        <f t="shared" si="87"/>
        <v>50</v>
      </c>
      <c r="L5636" s="130" t="s">
        <v>1420</v>
      </c>
    </row>
    <row r="5637" spans="1:12" ht="33.75">
      <c r="A5637" s="125">
        <v>10</v>
      </c>
      <c r="B5637" s="125" t="str">
        <f>+VLOOKUP(A5637,'[1]LISTA FILTRADO'!$A$2:$B$620,2,FALSE)</f>
        <v>Ministerio De Relaciones Exteriores</v>
      </c>
      <c r="C5637" s="126">
        <v>42895</v>
      </c>
      <c r="D5637" s="126" t="s">
        <v>11682</v>
      </c>
      <c r="E5637" s="127" t="s">
        <v>15</v>
      </c>
      <c r="F5637" s="127">
        <v>468455</v>
      </c>
      <c r="G5637" s="127"/>
      <c r="H5637" s="335" t="s">
        <v>11683</v>
      </c>
      <c r="I5637" s="128">
        <v>50</v>
      </c>
      <c r="J5637" s="128">
        <v>0</v>
      </c>
      <c r="K5637" s="129">
        <f t="shared" si="87"/>
        <v>50</v>
      </c>
      <c r="L5637" s="130" t="s">
        <v>1420</v>
      </c>
    </row>
    <row r="5638" spans="1:12" ht="33.75">
      <c r="A5638" s="125">
        <v>340</v>
      </c>
      <c r="B5638" s="125" t="str">
        <f>+VLOOKUP(A5638,'[1]LISTA FILTRADO'!$A$2:$B$620,2,FALSE)</f>
        <v>Servicio General De Identificación Personal</v>
      </c>
      <c r="C5638" s="126">
        <v>42912</v>
      </c>
      <c r="D5638" s="126" t="s">
        <v>11684</v>
      </c>
      <c r="E5638" s="127" t="s">
        <v>15</v>
      </c>
      <c r="F5638" s="127">
        <v>478932</v>
      </c>
      <c r="G5638" s="127"/>
      <c r="H5638" s="335" t="s">
        <v>11685</v>
      </c>
      <c r="I5638" s="128">
        <v>50</v>
      </c>
      <c r="J5638" s="128">
        <v>0</v>
      </c>
      <c r="K5638" s="129">
        <f t="shared" si="87"/>
        <v>50</v>
      </c>
      <c r="L5638" s="130" t="s">
        <v>1420</v>
      </c>
    </row>
    <row r="5639" spans="1:12" ht="33.75">
      <c r="A5639" s="125">
        <v>340</v>
      </c>
      <c r="B5639" s="125" t="str">
        <f>+VLOOKUP(A5639,'[1]LISTA FILTRADO'!$A$2:$B$620,2,FALSE)</f>
        <v>Servicio General De Identificación Personal</v>
      </c>
      <c r="C5639" s="126">
        <v>42908</v>
      </c>
      <c r="D5639" s="126" t="s">
        <v>11686</v>
      </c>
      <c r="E5639" s="127" t="s">
        <v>15</v>
      </c>
      <c r="F5639" s="127">
        <v>476474</v>
      </c>
      <c r="G5639" s="127"/>
      <c r="H5639" s="335" t="s">
        <v>11687</v>
      </c>
      <c r="I5639" s="128">
        <v>50</v>
      </c>
      <c r="J5639" s="128">
        <v>0</v>
      </c>
      <c r="K5639" s="129">
        <f t="shared" si="87"/>
        <v>50</v>
      </c>
      <c r="L5639" s="130" t="s">
        <v>1420</v>
      </c>
    </row>
    <row r="5640" spans="1:12" ht="33.75">
      <c r="A5640" s="125">
        <v>10</v>
      </c>
      <c r="B5640" s="125" t="str">
        <f>+VLOOKUP(A5640,'[1]LISTA FILTRADO'!$A$2:$B$620,2,FALSE)</f>
        <v>Ministerio De Relaciones Exteriores</v>
      </c>
      <c r="C5640" s="126">
        <v>42908</v>
      </c>
      <c r="D5640" s="126" t="s">
        <v>11688</v>
      </c>
      <c r="E5640" s="127" t="s">
        <v>15</v>
      </c>
      <c r="F5640" s="127">
        <v>476479</v>
      </c>
      <c r="G5640" s="127"/>
      <c r="H5640" s="335" t="s">
        <v>11689</v>
      </c>
      <c r="I5640" s="128">
        <v>50</v>
      </c>
      <c r="J5640" s="128">
        <v>0</v>
      </c>
      <c r="K5640" s="129">
        <f t="shared" si="87"/>
        <v>50</v>
      </c>
      <c r="L5640" s="130" t="s">
        <v>1420</v>
      </c>
    </row>
    <row r="5641" spans="1:12" ht="33.75">
      <c r="A5641" s="125">
        <v>10</v>
      </c>
      <c r="B5641" s="125" t="str">
        <f>+VLOOKUP(A5641,'[1]LISTA FILTRADO'!$A$2:$B$620,2,FALSE)</f>
        <v>Ministerio De Relaciones Exteriores</v>
      </c>
      <c r="C5641" s="126">
        <v>42895</v>
      </c>
      <c r="D5641" s="126" t="s">
        <v>11690</v>
      </c>
      <c r="E5641" s="127" t="s">
        <v>15</v>
      </c>
      <c r="F5641" s="127">
        <v>467988</v>
      </c>
      <c r="G5641" s="127"/>
      <c r="H5641" s="335" t="s">
        <v>11691</v>
      </c>
      <c r="I5641" s="128">
        <v>50</v>
      </c>
      <c r="J5641" s="128">
        <v>0</v>
      </c>
      <c r="K5641" s="129">
        <f t="shared" ref="K5641:K5704" si="88">+I5641+J5641</f>
        <v>50</v>
      </c>
      <c r="L5641" s="130" t="s">
        <v>1420</v>
      </c>
    </row>
    <row r="5642" spans="1:12" ht="33.75">
      <c r="A5642" s="125">
        <v>10</v>
      </c>
      <c r="B5642" s="125" t="str">
        <f>+VLOOKUP(A5642,'[1]LISTA FILTRADO'!$A$2:$B$620,2,FALSE)</f>
        <v>Ministerio De Relaciones Exteriores</v>
      </c>
      <c r="C5642" s="126">
        <v>42894</v>
      </c>
      <c r="D5642" s="126" t="s">
        <v>11692</v>
      </c>
      <c r="E5642" s="127" t="s">
        <v>15</v>
      </c>
      <c r="F5642" s="127">
        <v>467593</v>
      </c>
      <c r="G5642" s="127"/>
      <c r="H5642" s="335" t="s">
        <v>11693</v>
      </c>
      <c r="I5642" s="128">
        <v>50</v>
      </c>
      <c r="J5642" s="128">
        <v>0</v>
      </c>
      <c r="K5642" s="129">
        <f t="shared" si="88"/>
        <v>50</v>
      </c>
      <c r="L5642" s="130" t="s">
        <v>1420</v>
      </c>
    </row>
    <row r="5643" spans="1:12" ht="33.75">
      <c r="A5643" s="125">
        <v>10</v>
      </c>
      <c r="B5643" s="125" t="str">
        <f>+VLOOKUP(A5643,'[1]LISTA FILTRADO'!$A$2:$B$620,2,FALSE)</f>
        <v>Ministerio De Relaciones Exteriores</v>
      </c>
      <c r="C5643" s="126">
        <v>42892</v>
      </c>
      <c r="D5643" s="126" t="s">
        <v>11694</v>
      </c>
      <c r="E5643" s="127" t="s">
        <v>15</v>
      </c>
      <c r="F5643" s="127">
        <v>465233</v>
      </c>
      <c r="G5643" s="127"/>
      <c r="H5643" s="335" t="s">
        <v>11695</v>
      </c>
      <c r="I5643" s="128">
        <v>50</v>
      </c>
      <c r="J5643" s="128">
        <v>0</v>
      </c>
      <c r="K5643" s="129">
        <f t="shared" si="88"/>
        <v>50</v>
      </c>
      <c r="L5643" s="130" t="s">
        <v>1420</v>
      </c>
    </row>
    <row r="5644" spans="1:12" ht="22.5">
      <c r="A5644" s="125">
        <v>10</v>
      </c>
      <c r="B5644" s="125" t="str">
        <f>+VLOOKUP(A5644,'[1]LISTA FILTRADO'!$A$2:$B$620,2,FALSE)</f>
        <v>Ministerio De Relaciones Exteriores</v>
      </c>
      <c r="C5644" s="126">
        <v>42902</v>
      </c>
      <c r="D5644" s="126" t="s">
        <v>11696</v>
      </c>
      <c r="E5644" s="127" t="s">
        <v>15</v>
      </c>
      <c r="F5644" s="127">
        <v>472929</v>
      </c>
      <c r="G5644" s="127"/>
      <c r="H5644" s="335" t="s">
        <v>11697</v>
      </c>
      <c r="I5644" s="128">
        <v>50</v>
      </c>
      <c r="J5644" s="128">
        <v>0</v>
      </c>
      <c r="K5644" s="129">
        <f t="shared" si="88"/>
        <v>50</v>
      </c>
      <c r="L5644" s="130" t="s">
        <v>1420</v>
      </c>
    </row>
    <row r="5645" spans="1:12" ht="33.75">
      <c r="A5645" s="125">
        <v>340</v>
      </c>
      <c r="B5645" s="125" t="str">
        <f>+VLOOKUP(A5645,'[1]LISTA FILTRADO'!$A$2:$B$620,2,FALSE)</f>
        <v>Servicio General De Identificación Personal</v>
      </c>
      <c r="C5645" s="126">
        <v>42887</v>
      </c>
      <c r="D5645" s="126" t="s">
        <v>11698</v>
      </c>
      <c r="E5645" s="127" t="s">
        <v>15</v>
      </c>
      <c r="F5645" s="127">
        <v>461714</v>
      </c>
      <c r="G5645" s="127"/>
      <c r="H5645" s="335" t="s">
        <v>11699</v>
      </c>
      <c r="I5645" s="128">
        <v>50</v>
      </c>
      <c r="J5645" s="128">
        <v>0</v>
      </c>
      <c r="K5645" s="129">
        <f t="shared" si="88"/>
        <v>50</v>
      </c>
      <c r="L5645" s="130" t="s">
        <v>1420</v>
      </c>
    </row>
    <row r="5646" spans="1:12" ht="33.75">
      <c r="A5646" s="125">
        <v>10</v>
      </c>
      <c r="B5646" s="125" t="str">
        <f>+VLOOKUP(A5646,'[1]LISTA FILTRADO'!$A$2:$B$620,2,FALSE)</f>
        <v>Ministerio De Relaciones Exteriores</v>
      </c>
      <c r="C5646" s="126">
        <v>42902</v>
      </c>
      <c r="D5646" s="126" t="s">
        <v>11700</v>
      </c>
      <c r="E5646" s="127" t="s">
        <v>15</v>
      </c>
      <c r="F5646" s="127">
        <v>472938</v>
      </c>
      <c r="G5646" s="127"/>
      <c r="H5646" s="335" t="s">
        <v>11701</v>
      </c>
      <c r="I5646" s="128">
        <v>50</v>
      </c>
      <c r="J5646" s="128">
        <v>0</v>
      </c>
      <c r="K5646" s="129">
        <f t="shared" si="88"/>
        <v>50</v>
      </c>
      <c r="L5646" s="130" t="s">
        <v>1420</v>
      </c>
    </row>
    <row r="5647" spans="1:12" ht="33.75">
      <c r="A5647" s="125">
        <v>10</v>
      </c>
      <c r="B5647" s="125" t="str">
        <f>+VLOOKUP(A5647,'[1]LISTA FILTRADO'!$A$2:$B$620,2,FALSE)</f>
        <v>Ministerio De Relaciones Exteriores</v>
      </c>
      <c r="C5647" s="126">
        <v>42895</v>
      </c>
      <c r="D5647" s="126" t="s">
        <v>11702</v>
      </c>
      <c r="E5647" s="127" t="s">
        <v>15</v>
      </c>
      <c r="F5647" s="127">
        <v>468777</v>
      </c>
      <c r="G5647" s="127"/>
      <c r="H5647" s="335" t="s">
        <v>11703</v>
      </c>
      <c r="I5647" s="128">
        <v>50</v>
      </c>
      <c r="J5647" s="128">
        <v>0</v>
      </c>
      <c r="K5647" s="129">
        <f t="shared" si="88"/>
        <v>50</v>
      </c>
      <c r="L5647" s="130" t="s">
        <v>1420</v>
      </c>
    </row>
    <row r="5648" spans="1:12" ht="33.75">
      <c r="A5648" s="125">
        <v>10</v>
      </c>
      <c r="B5648" s="125" t="str">
        <f>+VLOOKUP(A5648,'[1]LISTA FILTRADO'!$A$2:$B$620,2,FALSE)</f>
        <v>Ministerio De Relaciones Exteriores</v>
      </c>
      <c r="C5648" s="126">
        <v>42892</v>
      </c>
      <c r="D5648" s="126" t="s">
        <v>11704</v>
      </c>
      <c r="E5648" s="127" t="s">
        <v>15</v>
      </c>
      <c r="F5648" s="127">
        <v>465228</v>
      </c>
      <c r="G5648" s="127"/>
      <c r="H5648" s="335" t="s">
        <v>11705</v>
      </c>
      <c r="I5648" s="128">
        <v>50</v>
      </c>
      <c r="J5648" s="128">
        <v>0</v>
      </c>
      <c r="K5648" s="129">
        <f t="shared" si="88"/>
        <v>50</v>
      </c>
      <c r="L5648" s="130" t="s">
        <v>1420</v>
      </c>
    </row>
    <row r="5649" spans="1:12" ht="33.75">
      <c r="A5649" s="125">
        <v>10</v>
      </c>
      <c r="B5649" s="125" t="str">
        <f>+VLOOKUP(A5649,'[1]LISTA FILTRADO'!$A$2:$B$620,2,FALSE)</f>
        <v>Ministerio De Relaciones Exteriores</v>
      </c>
      <c r="C5649" s="126">
        <v>42893</v>
      </c>
      <c r="D5649" s="126" t="s">
        <v>11706</v>
      </c>
      <c r="E5649" s="127" t="s">
        <v>15</v>
      </c>
      <c r="F5649" s="127">
        <v>466286</v>
      </c>
      <c r="G5649" s="127"/>
      <c r="H5649" s="335" t="s">
        <v>11707</v>
      </c>
      <c r="I5649" s="128">
        <v>50</v>
      </c>
      <c r="J5649" s="128">
        <v>0</v>
      </c>
      <c r="K5649" s="129">
        <f t="shared" si="88"/>
        <v>50</v>
      </c>
      <c r="L5649" s="130" t="s">
        <v>1420</v>
      </c>
    </row>
    <row r="5650" spans="1:12" ht="33.75">
      <c r="A5650" s="125">
        <v>10</v>
      </c>
      <c r="B5650" s="125" t="str">
        <f>+VLOOKUP(A5650,'[1]LISTA FILTRADO'!$A$2:$B$620,2,FALSE)</f>
        <v>Ministerio De Relaciones Exteriores</v>
      </c>
      <c r="C5650" s="126">
        <v>42892</v>
      </c>
      <c r="D5650" s="126" t="s">
        <v>11708</v>
      </c>
      <c r="E5650" s="127" t="s">
        <v>15</v>
      </c>
      <c r="F5650" s="127">
        <v>465231</v>
      </c>
      <c r="G5650" s="127"/>
      <c r="H5650" s="335" t="s">
        <v>11709</v>
      </c>
      <c r="I5650" s="128">
        <v>50</v>
      </c>
      <c r="J5650" s="128">
        <v>0</v>
      </c>
      <c r="K5650" s="129">
        <f t="shared" si="88"/>
        <v>50</v>
      </c>
      <c r="L5650" s="130" t="s">
        <v>1420</v>
      </c>
    </row>
    <row r="5651" spans="1:12" ht="33.75">
      <c r="A5651" s="125">
        <v>10</v>
      </c>
      <c r="B5651" s="125" t="str">
        <f>+VLOOKUP(A5651,'[1]LISTA FILTRADO'!$A$2:$B$620,2,FALSE)</f>
        <v>Ministerio De Relaciones Exteriores</v>
      </c>
      <c r="C5651" s="126">
        <v>42892</v>
      </c>
      <c r="D5651" s="126" t="s">
        <v>11710</v>
      </c>
      <c r="E5651" s="127" t="s">
        <v>15</v>
      </c>
      <c r="F5651" s="127">
        <v>465978</v>
      </c>
      <c r="G5651" s="127"/>
      <c r="H5651" s="335" t="s">
        <v>11711</v>
      </c>
      <c r="I5651" s="128">
        <v>50</v>
      </c>
      <c r="J5651" s="128">
        <v>0</v>
      </c>
      <c r="K5651" s="129">
        <f t="shared" si="88"/>
        <v>50</v>
      </c>
      <c r="L5651" s="130" t="s">
        <v>1420</v>
      </c>
    </row>
    <row r="5652" spans="1:12" ht="33.75">
      <c r="A5652" s="125">
        <v>10</v>
      </c>
      <c r="B5652" s="125" t="str">
        <f>+VLOOKUP(A5652,'[1]LISTA FILTRADO'!$A$2:$B$620,2,FALSE)</f>
        <v>Ministerio De Relaciones Exteriores</v>
      </c>
      <c r="C5652" s="126">
        <v>42891</v>
      </c>
      <c r="D5652" s="126" t="s">
        <v>11712</v>
      </c>
      <c r="E5652" s="127" t="s">
        <v>15</v>
      </c>
      <c r="F5652" s="127">
        <v>463938</v>
      </c>
      <c r="G5652" s="127"/>
      <c r="H5652" s="335" t="s">
        <v>11713</v>
      </c>
      <c r="I5652" s="128">
        <v>50</v>
      </c>
      <c r="J5652" s="128">
        <v>0</v>
      </c>
      <c r="K5652" s="129">
        <f t="shared" si="88"/>
        <v>50</v>
      </c>
      <c r="L5652" s="130" t="s">
        <v>1420</v>
      </c>
    </row>
    <row r="5653" spans="1:12" ht="22.5">
      <c r="A5653" s="125">
        <v>10</v>
      </c>
      <c r="B5653" s="125" t="str">
        <f>+VLOOKUP(A5653,'[1]LISTA FILTRADO'!$A$2:$B$620,2,FALSE)</f>
        <v>Ministerio De Relaciones Exteriores</v>
      </c>
      <c r="C5653" s="126">
        <v>42894</v>
      </c>
      <c r="D5653" s="126" t="s">
        <v>11714</v>
      </c>
      <c r="E5653" s="127" t="s">
        <v>15</v>
      </c>
      <c r="F5653" s="127">
        <v>467698</v>
      </c>
      <c r="G5653" s="127"/>
      <c r="H5653" s="335" t="s">
        <v>11715</v>
      </c>
      <c r="I5653" s="128">
        <v>50</v>
      </c>
      <c r="J5653" s="128">
        <v>0</v>
      </c>
      <c r="K5653" s="129">
        <f t="shared" si="88"/>
        <v>50</v>
      </c>
      <c r="L5653" s="130" t="s">
        <v>1420</v>
      </c>
    </row>
    <row r="5654" spans="1:12" ht="22.5">
      <c r="A5654" s="125">
        <v>340</v>
      </c>
      <c r="B5654" s="125" t="str">
        <f>+VLOOKUP(A5654,'[1]LISTA FILTRADO'!$A$2:$B$620,2,FALSE)</f>
        <v>Servicio General De Identificación Personal</v>
      </c>
      <c r="C5654" s="126">
        <v>42908</v>
      </c>
      <c r="D5654" s="126" t="s">
        <v>11716</v>
      </c>
      <c r="E5654" s="127" t="s">
        <v>15</v>
      </c>
      <c r="F5654" s="127">
        <v>476481</v>
      </c>
      <c r="G5654" s="127"/>
      <c r="H5654" s="335" t="s">
        <v>11717</v>
      </c>
      <c r="I5654" s="128">
        <v>50</v>
      </c>
      <c r="J5654" s="128">
        <v>0</v>
      </c>
      <c r="K5654" s="129">
        <f t="shared" si="88"/>
        <v>50</v>
      </c>
      <c r="L5654" s="130" t="s">
        <v>1420</v>
      </c>
    </row>
    <row r="5655" spans="1:12" ht="22.5">
      <c r="A5655" s="125">
        <v>340</v>
      </c>
      <c r="B5655" s="125" t="str">
        <f>+VLOOKUP(A5655,'[1]LISTA FILTRADO'!$A$2:$B$620,2,FALSE)</f>
        <v>Servicio General De Identificación Personal</v>
      </c>
      <c r="C5655" s="126">
        <v>42908</v>
      </c>
      <c r="D5655" s="126" t="s">
        <v>11718</v>
      </c>
      <c r="E5655" s="127" t="s">
        <v>15</v>
      </c>
      <c r="F5655" s="127">
        <v>476483</v>
      </c>
      <c r="G5655" s="127"/>
      <c r="H5655" s="335" t="s">
        <v>5648</v>
      </c>
      <c r="I5655" s="128">
        <v>50</v>
      </c>
      <c r="J5655" s="128">
        <v>0</v>
      </c>
      <c r="K5655" s="129">
        <f t="shared" si="88"/>
        <v>50</v>
      </c>
      <c r="L5655" s="130" t="s">
        <v>1420</v>
      </c>
    </row>
    <row r="5656" spans="1:12" ht="33.75">
      <c r="A5656" s="125">
        <v>10</v>
      </c>
      <c r="B5656" s="125" t="str">
        <f>+VLOOKUP(A5656,'[1]LISTA FILTRADO'!$A$2:$B$620,2,FALSE)</f>
        <v>Ministerio De Relaciones Exteriores</v>
      </c>
      <c r="C5656" s="126">
        <v>42894</v>
      </c>
      <c r="D5656" s="126" t="s">
        <v>11719</v>
      </c>
      <c r="E5656" s="127" t="s">
        <v>15</v>
      </c>
      <c r="F5656" s="127">
        <v>466710</v>
      </c>
      <c r="G5656" s="127"/>
      <c r="H5656" s="335" t="s">
        <v>11720</v>
      </c>
      <c r="I5656" s="128">
        <v>50</v>
      </c>
      <c r="J5656" s="128">
        <v>0</v>
      </c>
      <c r="K5656" s="129">
        <f t="shared" si="88"/>
        <v>50</v>
      </c>
      <c r="L5656" s="130" t="s">
        <v>1420</v>
      </c>
    </row>
    <row r="5657" spans="1:12" ht="33.75">
      <c r="A5657" s="125">
        <v>340</v>
      </c>
      <c r="B5657" s="125" t="str">
        <f>+VLOOKUP(A5657,'[1]LISTA FILTRADO'!$A$2:$B$620,2,FALSE)</f>
        <v>Servicio General De Identificación Personal</v>
      </c>
      <c r="C5657" s="126">
        <v>42898</v>
      </c>
      <c r="D5657" s="126" t="s">
        <v>11721</v>
      </c>
      <c r="E5657" s="127" t="s">
        <v>15</v>
      </c>
      <c r="F5657" s="127">
        <v>469252</v>
      </c>
      <c r="G5657" s="127"/>
      <c r="H5657" s="335" t="s">
        <v>11722</v>
      </c>
      <c r="I5657" s="128">
        <v>50</v>
      </c>
      <c r="J5657" s="128">
        <v>0</v>
      </c>
      <c r="K5657" s="129">
        <f t="shared" si="88"/>
        <v>50</v>
      </c>
      <c r="L5657" s="130" t="s">
        <v>1420</v>
      </c>
    </row>
    <row r="5658" spans="1:12" ht="33.75">
      <c r="A5658" s="125">
        <v>10</v>
      </c>
      <c r="B5658" s="125" t="str">
        <f>+VLOOKUP(A5658,'[1]LISTA FILTRADO'!$A$2:$B$620,2,FALSE)</f>
        <v>Ministerio De Relaciones Exteriores</v>
      </c>
      <c r="C5658" s="126">
        <v>42900</v>
      </c>
      <c r="D5658" s="126" t="s">
        <v>11723</v>
      </c>
      <c r="E5658" s="127" t="s">
        <v>15</v>
      </c>
      <c r="F5658" s="127">
        <v>471318</v>
      </c>
      <c r="G5658" s="127"/>
      <c r="H5658" s="335" t="s">
        <v>11724</v>
      </c>
      <c r="I5658" s="128">
        <v>50</v>
      </c>
      <c r="J5658" s="128">
        <v>0</v>
      </c>
      <c r="K5658" s="129">
        <f t="shared" si="88"/>
        <v>50</v>
      </c>
      <c r="L5658" s="130" t="s">
        <v>1420</v>
      </c>
    </row>
    <row r="5659" spans="1:12" ht="33.75">
      <c r="A5659" s="125">
        <v>10</v>
      </c>
      <c r="B5659" s="125" t="str">
        <f>+VLOOKUP(A5659,'[1]LISTA FILTRADO'!$A$2:$B$620,2,FALSE)</f>
        <v>Ministerio De Relaciones Exteriores</v>
      </c>
      <c r="C5659" s="126">
        <v>42894</v>
      </c>
      <c r="D5659" s="126" t="s">
        <v>11725</v>
      </c>
      <c r="E5659" s="127" t="s">
        <v>15</v>
      </c>
      <c r="F5659" s="127">
        <v>467602</v>
      </c>
      <c r="G5659" s="127"/>
      <c r="H5659" s="335" t="s">
        <v>11726</v>
      </c>
      <c r="I5659" s="128">
        <v>50</v>
      </c>
      <c r="J5659" s="128">
        <v>0</v>
      </c>
      <c r="K5659" s="129">
        <f t="shared" si="88"/>
        <v>50</v>
      </c>
      <c r="L5659" s="130" t="s">
        <v>1420</v>
      </c>
    </row>
    <row r="5660" spans="1:12" ht="33.75">
      <c r="A5660" s="125">
        <v>10</v>
      </c>
      <c r="B5660" s="125" t="str">
        <f>+VLOOKUP(A5660,'[1]LISTA FILTRADO'!$A$2:$B$620,2,FALSE)</f>
        <v>Ministerio De Relaciones Exteriores</v>
      </c>
      <c r="C5660" s="126">
        <v>42895</v>
      </c>
      <c r="D5660" s="126" t="s">
        <v>11727</v>
      </c>
      <c r="E5660" s="127" t="s">
        <v>15</v>
      </c>
      <c r="F5660" s="127">
        <v>468440</v>
      </c>
      <c r="G5660" s="127"/>
      <c r="H5660" s="335" t="s">
        <v>11728</v>
      </c>
      <c r="I5660" s="128">
        <v>50</v>
      </c>
      <c r="J5660" s="128">
        <v>0</v>
      </c>
      <c r="K5660" s="129">
        <f t="shared" si="88"/>
        <v>50</v>
      </c>
      <c r="L5660" s="130" t="s">
        <v>1420</v>
      </c>
    </row>
    <row r="5661" spans="1:12" ht="33.75">
      <c r="A5661" s="125">
        <v>513</v>
      </c>
      <c r="B5661" s="125" t="str">
        <f>+VLOOKUP(A5661,'[1]LISTA FILTRADO'!$A$2:$B$620,2,FALSE)</f>
        <v>Yacimientos Petrolíferos Fiscales Bolivianos</v>
      </c>
      <c r="C5661" s="126">
        <v>42908</v>
      </c>
      <c r="D5661" s="126" t="s">
        <v>11729</v>
      </c>
      <c r="E5661" s="127" t="s">
        <v>15</v>
      </c>
      <c r="F5661" s="127">
        <v>476487</v>
      </c>
      <c r="G5661" s="127"/>
      <c r="H5661" s="335" t="s">
        <v>11730</v>
      </c>
      <c r="I5661" s="128">
        <v>50</v>
      </c>
      <c r="J5661" s="128">
        <v>0</v>
      </c>
      <c r="K5661" s="129">
        <f t="shared" si="88"/>
        <v>50</v>
      </c>
      <c r="L5661" s="130" t="s">
        <v>1420</v>
      </c>
    </row>
    <row r="5662" spans="1:12" ht="33.75">
      <c r="A5662" s="125">
        <v>513</v>
      </c>
      <c r="B5662" s="125" t="str">
        <f>+VLOOKUP(A5662,'[1]LISTA FILTRADO'!$A$2:$B$620,2,FALSE)</f>
        <v>Yacimientos Petrolíferos Fiscales Bolivianos</v>
      </c>
      <c r="C5662" s="126">
        <v>42912</v>
      </c>
      <c r="D5662" s="126" t="s">
        <v>11731</v>
      </c>
      <c r="E5662" s="127" t="s">
        <v>15</v>
      </c>
      <c r="F5662" s="127">
        <v>478029</v>
      </c>
      <c r="G5662" s="127"/>
      <c r="H5662" s="335" t="s">
        <v>11732</v>
      </c>
      <c r="I5662" s="128">
        <v>50</v>
      </c>
      <c r="J5662" s="128">
        <v>0</v>
      </c>
      <c r="K5662" s="129">
        <f t="shared" si="88"/>
        <v>50</v>
      </c>
      <c r="L5662" s="130" t="s">
        <v>1420</v>
      </c>
    </row>
    <row r="5663" spans="1:12" ht="33.75">
      <c r="A5663" s="125">
        <v>10</v>
      </c>
      <c r="B5663" s="125" t="str">
        <f>+VLOOKUP(A5663,'[1]LISTA FILTRADO'!$A$2:$B$620,2,FALSE)</f>
        <v>Ministerio De Relaciones Exteriores</v>
      </c>
      <c r="C5663" s="126">
        <v>42895</v>
      </c>
      <c r="D5663" s="126" t="s">
        <v>11733</v>
      </c>
      <c r="E5663" s="127" t="s">
        <v>15</v>
      </c>
      <c r="F5663" s="127">
        <v>467982</v>
      </c>
      <c r="G5663" s="127"/>
      <c r="H5663" s="335" t="s">
        <v>11734</v>
      </c>
      <c r="I5663" s="128">
        <v>50</v>
      </c>
      <c r="J5663" s="128">
        <v>0</v>
      </c>
      <c r="K5663" s="129">
        <f t="shared" si="88"/>
        <v>50</v>
      </c>
      <c r="L5663" s="130" t="s">
        <v>1420</v>
      </c>
    </row>
    <row r="5664" spans="1:12" ht="22.5">
      <c r="A5664" s="125">
        <v>513</v>
      </c>
      <c r="B5664" s="125" t="str">
        <f>+VLOOKUP(A5664,'[1]LISTA FILTRADO'!$A$2:$B$620,2,FALSE)</f>
        <v>Yacimientos Petrolíferos Fiscales Bolivianos</v>
      </c>
      <c r="C5664" s="126">
        <v>42898</v>
      </c>
      <c r="D5664" s="126" t="s">
        <v>11735</v>
      </c>
      <c r="E5664" s="127" t="s">
        <v>15</v>
      </c>
      <c r="F5664" s="127">
        <v>469135</v>
      </c>
      <c r="G5664" s="127"/>
      <c r="H5664" s="335" t="s">
        <v>11736</v>
      </c>
      <c r="I5664" s="128">
        <v>50</v>
      </c>
      <c r="J5664" s="128">
        <v>0</v>
      </c>
      <c r="K5664" s="129">
        <f t="shared" si="88"/>
        <v>50</v>
      </c>
      <c r="L5664" s="130" t="s">
        <v>1420</v>
      </c>
    </row>
    <row r="5665" spans="1:12" ht="22.5">
      <c r="A5665" s="125">
        <v>513</v>
      </c>
      <c r="B5665" s="125" t="str">
        <f>+VLOOKUP(A5665,'[1]LISTA FILTRADO'!$A$2:$B$620,2,FALSE)</f>
        <v>Yacimientos Petrolíferos Fiscales Bolivianos</v>
      </c>
      <c r="C5665" s="126">
        <v>42898</v>
      </c>
      <c r="D5665" s="126" t="s">
        <v>11737</v>
      </c>
      <c r="E5665" s="127" t="s">
        <v>15</v>
      </c>
      <c r="F5665" s="127">
        <v>469131</v>
      </c>
      <c r="G5665" s="127"/>
      <c r="H5665" s="335" t="s">
        <v>11738</v>
      </c>
      <c r="I5665" s="128">
        <v>50</v>
      </c>
      <c r="J5665" s="128">
        <v>0</v>
      </c>
      <c r="K5665" s="129">
        <f t="shared" si="88"/>
        <v>50</v>
      </c>
      <c r="L5665" s="130" t="s">
        <v>1420</v>
      </c>
    </row>
    <row r="5666" spans="1:12" ht="22.5">
      <c r="A5666" s="125">
        <v>513</v>
      </c>
      <c r="B5666" s="125" t="str">
        <f>+VLOOKUP(A5666,'[1]LISTA FILTRADO'!$A$2:$B$620,2,FALSE)</f>
        <v>Yacimientos Petrolíferos Fiscales Bolivianos</v>
      </c>
      <c r="C5666" s="126">
        <v>42898</v>
      </c>
      <c r="D5666" s="126" t="s">
        <v>11739</v>
      </c>
      <c r="E5666" s="127" t="s">
        <v>15</v>
      </c>
      <c r="F5666" s="127">
        <v>469129</v>
      </c>
      <c r="G5666" s="127"/>
      <c r="H5666" s="335" t="s">
        <v>11740</v>
      </c>
      <c r="I5666" s="128">
        <v>50</v>
      </c>
      <c r="J5666" s="128">
        <v>0</v>
      </c>
      <c r="K5666" s="129">
        <f t="shared" si="88"/>
        <v>50</v>
      </c>
      <c r="L5666" s="130" t="s">
        <v>1420</v>
      </c>
    </row>
    <row r="5667" spans="1:12" ht="33.75">
      <c r="A5667" s="125">
        <v>10</v>
      </c>
      <c r="B5667" s="125" t="str">
        <f>+VLOOKUP(A5667,'[1]LISTA FILTRADO'!$A$2:$B$620,2,FALSE)</f>
        <v>Ministerio De Relaciones Exteriores</v>
      </c>
      <c r="C5667" s="126">
        <v>42891</v>
      </c>
      <c r="D5667" s="126" t="s">
        <v>11741</v>
      </c>
      <c r="E5667" s="127" t="s">
        <v>15</v>
      </c>
      <c r="F5667" s="127">
        <v>464763</v>
      </c>
      <c r="G5667" s="127"/>
      <c r="H5667" s="335" t="s">
        <v>11742</v>
      </c>
      <c r="I5667" s="128">
        <v>50</v>
      </c>
      <c r="J5667" s="128">
        <v>0</v>
      </c>
      <c r="K5667" s="129">
        <f t="shared" si="88"/>
        <v>50</v>
      </c>
      <c r="L5667" s="130" t="s">
        <v>1420</v>
      </c>
    </row>
    <row r="5668" spans="1:12" ht="22.5">
      <c r="A5668" s="125">
        <v>513</v>
      </c>
      <c r="B5668" s="125" t="str">
        <f>+VLOOKUP(A5668,'[1]LISTA FILTRADO'!$A$2:$B$620,2,FALSE)</f>
        <v>Yacimientos Petrolíferos Fiscales Bolivianos</v>
      </c>
      <c r="C5668" s="126">
        <v>42887</v>
      </c>
      <c r="D5668" s="126" t="s">
        <v>11743</v>
      </c>
      <c r="E5668" s="127" t="s">
        <v>15</v>
      </c>
      <c r="F5668" s="127">
        <v>462364</v>
      </c>
      <c r="G5668" s="127"/>
      <c r="H5668" s="335" t="s">
        <v>11744</v>
      </c>
      <c r="I5668" s="128">
        <v>50</v>
      </c>
      <c r="J5668" s="128">
        <v>0</v>
      </c>
      <c r="K5668" s="129">
        <f t="shared" si="88"/>
        <v>50</v>
      </c>
      <c r="L5668" s="130" t="s">
        <v>1420</v>
      </c>
    </row>
    <row r="5669" spans="1:12" ht="33.75">
      <c r="A5669" s="334" t="s">
        <v>627</v>
      </c>
      <c r="B5669" s="125" t="str">
        <f>+VLOOKUP(A5669,'[1]LISTA FILTRADO'!$A$2:$B$620,2,FALSE)</f>
        <v>Dirección General De Crédito Público</v>
      </c>
      <c r="C5669" s="126">
        <v>42888</v>
      </c>
      <c r="D5669" s="126" t="s">
        <v>11745</v>
      </c>
      <c r="E5669" s="127" t="s">
        <v>15</v>
      </c>
      <c r="F5669" s="127">
        <v>462859</v>
      </c>
      <c r="G5669" s="127"/>
      <c r="H5669" s="335" t="s">
        <v>11746</v>
      </c>
      <c r="I5669" s="128">
        <v>50</v>
      </c>
      <c r="J5669" s="128">
        <v>0</v>
      </c>
      <c r="K5669" s="129">
        <f t="shared" si="88"/>
        <v>50</v>
      </c>
      <c r="L5669" s="130" t="s">
        <v>1420</v>
      </c>
    </row>
    <row r="5670" spans="1:12" ht="33.75">
      <c r="A5670" s="125">
        <v>10</v>
      </c>
      <c r="B5670" s="125" t="str">
        <f>+VLOOKUP(A5670,'[1]LISTA FILTRADO'!$A$2:$B$620,2,FALSE)</f>
        <v>Ministerio De Relaciones Exteriores</v>
      </c>
      <c r="C5670" s="126">
        <v>42898</v>
      </c>
      <c r="D5670" s="126" t="s">
        <v>11747</v>
      </c>
      <c r="E5670" s="127" t="s">
        <v>15</v>
      </c>
      <c r="F5670" s="127">
        <v>470015</v>
      </c>
      <c r="G5670" s="127"/>
      <c r="H5670" s="335" t="s">
        <v>11748</v>
      </c>
      <c r="I5670" s="128">
        <v>50</v>
      </c>
      <c r="J5670" s="128">
        <v>0</v>
      </c>
      <c r="K5670" s="129">
        <f t="shared" si="88"/>
        <v>50</v>
      </c>
      <c r="L5670" s="130" t="s">
        <v>1420</v>
      </c>
    </row>
    <row r="5671" spans="1:12" ht="22.5">
      <c r="A5671" s="125">
        <v>340</v>
      </c>
      <c r="B5671" s="125" t="str">
        <f>+VLOOKUP(A5671,'[1]LISTA FILTRADO'!$A$2:$B$620,2,FALSE)</f>
        <v>Servicio General De Identificación Personal</v>
      </c>
      <c r="C5671" s="126">
        <v>42891</v>
      </c>
      <c r="D5671" s="126" t="s">
        <v>11749</v>
      </c>
      <c r="E5671" s="127" t="s">
        <v>15</v>
      </c>
      <c r="F5671" s="127">
        <v>464060</v>
      </c>
      <c r="G5671" s="127"/>
      <c r="H5671" s="335" t="s">
        <v>11750</v>
      </c>
      <c r="I5671" s="128">
        <v>50</v>
      </c>
      <c r="J5671" s="128">
        <v>0</v>
      </c>
      <c r="K5671" s="129">
        <f t="shared" si="88"/>
        <v>50</v>
      </c>
      <c r="L5671" s="130" t="s">
        <v>1420</v>
      </c>
    </row>
    <row r="5672" spans="1:12" ht="33.75">
      <c r="A5672" s="125">
        <v>10</v>
      </c>
      <c r="B5672" s="125" t="str">
        <f>+VLOOKUP(A5672,'[1]LISTA FILTRADO'!$A$2:$B$620,2,FALSE)</f>
        <v>Ministerio De Relaciones Exteriores</v>
      </c>
      <c r="C5672" s="126">
        <v>42895</v>
      </c>
      <c r="D5672" s="126" t="s">
        <v>11751</v>
      </c>
      <c r="E5672" s="127" t="s">
        <v>15</v>
      </c>
      <c r="F5672" s="127">
        <v>468453</v>
      </c>
      <c r="G5672" s="127"/>
      <c r="H5672" s="335" t="s">
        <v>11752</v>
      </c>
      <c r="I5672" s="128">
        <v>50</v>
      </c>
      <c r="J5672" s="128">
        <v>0</v>
      </c>
      <c r="K5672" s="129">
        <f t="shared" si="88"/>
        <v>50</v>
      </c>
      <c r="L5672" s="130" t="s">
        <v>1420</v>
      </c>
    </row>
    <row r="5673" spans="1:12" ht="33.75">
      <c r="A5673" s="125">
        <v>10</v>
      </c>
      <c r="B5673" s="125" t="str">
        <f>+VLOOKUP(A5673,'[1]LISTA FILTRADO'!$A$2:$B$620,2,FALSE)</f>
        <v>Ministerio De Relaciones Exteriores</v>
      </c>
      <c r="C5673" s="126">
        <v>42895</v>
      </c>
      <c r="D5673" s="126" t="s">
        <v>11753</v>
      </c>
      <c r="E5673" s="127" t="s">
        <v>15</v>
      </c>
      <c r="F5673" s="127">
        <v>468457</v>
      </c>
      <c r="G5673" s="127"/>
      <c r="H5673" s="335" t="s">
        <v>11754</v>
      </c>
      <c r="I5673" s="128">
        <v>50</v>
      </c>
      <c r="J5673" s="128">
        <v>0</v>
      </c>
      <c r="K5673" s="129">
        <f t="shared" si="88"/>
        <v>50</v>
      </c>
      <c r="L5673" s="130" t="s">
        <v>1420</v>
      </c>
    </row>
    <row r="5674" spans="1:12" ht="22.5">
      <c r="A5674" s="125">
        <v>340</v>
      </c>
      <c r="B5674" s="125" t="str">
        <f>+VLOOKUP(A5674,'[1]LISTA FILTRADO'!$A$2:$B$620,2,FALSE)</f>
        <v>Servicio General De Identificación Personal</v>
      </c>
      <c r="C5674" s="126">
        <v>42899</v>
      </c>
      <c r="D5674" s="126" t="s">
        <v>11755</v>
      </c>
      <c r="E5674" s="127" t="s">
        <v>15</v>
      </c>
      <c r="F5674" s="127">
        <v>470422</v>
      </c>
      <c r="G5674" s="127"/>
      <c r="H5674" s="335" t="s">
        <v>11756</v>
      </c>
      <c r="I5674" s="128">
        <v>50</v>
      </c>
      <c r="J5674" s="128">
        <v>0</v>
      </c>
      <c r="K5674" s="129">
        <f t="shared" si="88"/>
        <v>50</v>
      </c>
      <c r="L5674" s="130" t="s">
        <v>1420</v>
      </c>
    </row>
    <row r="5675" spans="1:12" ht="33.75">
      <c r="A5675" s="125">
        <v>10</v>
      </c>
      <c r="B5675" s="125" t="str">
        <f>+VLOOKUP(A5675,'[1]LISTA FILTRADO'!$A$2:$B$620,2,FALSE)</f>
        <v>Ministerio De Relaciones Exteriores</v>
      </c>
      <c r="C5675" s="126">
        <v>42895</v>
      </c>
      <c r="D5675" s="126" t="s">
        <v>11757</v>
      </c>
      <c r="E5675" s="127" t="s">
        <v>15</v>
      </c>
      <c r="F5675" s="127">
        <v>467978</v>
      </c>
      <c r="G5675" s="127"/>
      <c r="H5675" s="335" t="s">
        <v>11758</v>
      </c>
      <c r="I5675" s="128">
        <v>50</v>
      </c>
      <c r="J5675" s="128">
        <v>0</v>
      </c>
      <c r="K5675" s="129">
        <f t="shared" si="88"/>
        <v>50</v>
      </c>
      <c r="L5675" s="130" t="s">
        <v>1420</v>
      </c>
    </row>
    <row r="5676" spans="1:12" ht="33.75">
      <c r="A5676" s="125">
        <v>10</v>
      </c>
      <c r="B5676" s="125" t="str">
        <f>+VLOOKUP(A5676,'[1]LISTA FILTRADO'!$A$2:$B$620,2,FALSE)</f>
        <v>Ministerio De Relaciones Exteriores</v>
      </c>
      <c r="C5676" s="126">
        <v>42893</v>
      </c>
      <c r="D5676" s="126" t="s">
        <v>11759</v>
      </c>
      <c r="E5676" s="127" t="s">
        <v>15</v>
      </c>
      <c r="F5676" s="127">
        <v>466302</v>
      </c>
      <c r="G5676" s="127"/>
      <c r="H5676" s="335" t="s">
        <v>11760</v>
      </c>
      <c r="I5676" s="128">
        <v>50</v>
      </c>
      <c r="J5676" s="128">
        <v>0</v>
      </c>
      <c r="K5676" s="129">
        <f t="shared" si="88"/>
        <v>50</v>
      </c>
      <c r="L5676" s="130" t="s">
        <v>1420</v>
      </c>
    </row>
    <row r="5677" spans="1:12" ht="33.75">
      <c r="A5677" s="125">
        <v>10</v>
      </c>
      <c r="B5677" s="125" t="str">
        <f>+VLOOKUP(A5677,'[1]LISTA FILTRADO'!$A$2:$B$620,2,FALSE)</f>
        <v>Ministerio De Relaciones Exteriores</v>
      </c>
      <c r="C5677" s="126">
        <v>42894</v>
      </c>
      <c r="D5677" s="126" t="s">
        <v>11761</v>
      </c>
      <c r="E5677" s="127" t="s">
        <v>15</v>
      </c>
      <c r="F5677" s="127">
        <v>467460</v>
      </c>
      <c r="G5677" s="127"/>
      <c r="H5677" s="335" t="s">
        <v>11762</v>
      </c>
      <c r="I5677" s="128">
        <v>50</v>
      </c>
      <c r="J5677" s="128">
        <v>0</v>
      </c>
      <c r="K5677" s="129">
        <f t="shared" si="88"/>
        <v>50</v>
      </c>
      <c r="L5677" s="130" t="s">
        <v>1420</v>
      </c>
    </row>
    <row r="5678" spans="1:12" ht="22.5">
      <c r="A5678" s="125">
        <v>513</v>
      </c>
      <c r="B5678" s="125" t="str">
        <f>+VLOOKUP(A5678,'[1]LISTA FILTRADO'!$A$2:$B$620,2,FALSE)</f>
        <v>Yacimientos Petrolíferos Fiscales Bolivianos</v>
      </c>
      <c r="C5678" s="126">
        <v>42892</v>
      </c>
      <c r="D5678" s="126" t="s">
        <v>11763</v>
      </c>
      <c r="E5678" s="127" t="s">
        <v>15</v>
      </c>
      <c r="F5678" s="127">
        <v>465235</v>
      </c>
      <c r="G5678" s="127"/>
      <c r="H5678" s="335" t="s">
        <v>11764</v>
      </c>
      <c r="I5678" s="128">
        <v>50</v>
      </c>
      <c r="J5678" s="128">
        <v>0</v>
      </c>
      <c r="K5678" s="129">
        <f t="shared" si="88"/>
        <v>50</v>
      </c>
      <c r="L5678" s="130" t="s">
        <v>1420</v>
      </c>
    </row>
    <row r="5679" spans="1:12" ht="33.75">
      <c r="A5679" s="125">
        <v>373</v>
      </c>
      <c r="B5679" s="125" t="str">
        <f>+VLOOKUP(A5679,'[1]LISTA FILTRADO'!$A$2:$B$620,2,FALSE)</f>
        <v>Fondo de Desarrollo Indigena</v>
      </c>
      <c r="C5679" s="126">
        <v>42892</v>
      </c>
      <c r="D5679" s="126" t="s">
        <v>11765</v>
      </c>
      <c r="E5679" s="127" t="s">
        <v>1469</v>
      </c>
      <c r="F5679" s="127">
        <v>13738222</v>
      </c>
      <c r="G5679" s="127"/>
      <c r="H5679" s="335" t="s">
        <v>11766</v>
      </c>
      <c r="I5679" s="128">
        <v>0</v>
      </c>
      <c r="J5679" s="128">
        <v>810818.86</v>
      </c>
      <c r="K5679" s="129">
        <f t="shared" si="88"/>
        <v>810818.86</v>
      </c>
      <c r="L5679" s="130" t="s">
        <v>1420</v>
      </c>
    </row>
    <row r="5680" spans="1:12" ht="33.75">
      <c r="A5680" s="125">
        <v>292</v>
      </c>
      <c r="B5680" s="125" t="str">
        <f>+VLOOKUP(A5680,'[1]LISTA FILTRADO'!$A$2:$B$620,2,FALSE)</f>
        <v>Vías Bolivia</v>
      </c>
      <c r="C5680" s="126">
        <v>42902</v>
      </c>
      <c r="D5680" s="126" t="s">
        <v>11767</v>
      </c>
      <c r="E5680" s="127" t="s">
        <v>1469</v>
      </c>
      <c r="F5680" s="127">
        <v>13825785</v>
      </c>
      <c r="G5680" s="127"/>
      <c r="H5680" s="335" t="s">
        <v>11768</v>
      </c>
      <c r="I5680" s="128">
        <v>0</v>
      </c>
      <c r="J5680" s="128">
        <v>1222.06</v>
      </c>
      <c r="K5680" s="129">
        <f t="shared" si="88"/>
        <v>1222.06</v>
      </c>
      <c r="L5680" s="130" t="s">
        <v>1420</v>
      </c>
    </row>
    <row r="5681" spans="1:12" ht="33.75">
      <c r="A5681" s="125">
        <v>212</v>
      </c>
      <c r="B5681" s="125" t="str">
        <f>+VLOOKUP(A5681,'[1]LISTA FILTRADO'!$A$2:$B$620,2,FALSE)</f>
        <v>Instituto Nacional De Reforma Agraria</v>
      </c>
      <c r="C5681" s="126">
        <v>42902</v>
      </c>
      <c r="D5681" s="126" t="s">
        <v>11769</v>
      </c>
      <c r="E5681" s="127" t="s">
        <v>1469</v>
      </c>
      <c r="F5681" s="127">
        <v>13825782</v>
      </c>
      <c r="G5681" s="127"/>
      <c r="H5681" s="335" t="s">
        <v>11770</v>
      </c>
      <c r="I5681" s="128">
        <v>0</v>
      </c>
      <c r="J5681" s="128">
        <v>5985</v>
      </c>
      <c r="K5681" s="129">
        <f t="shared" si="88"/>
        <v>5985</v>
      </c>
      <c r="L5681" s="130" t="s">
        <v>1420</v>
      </c>
    </row>
    <row r="5682" spans="1:12" ht="33.75">
      <c r="A5682" s="334" t="s">
        <v>626</v>
      </c>
      <c r="B5682" s="125" t="str">
        <f>+VLOOKUP(A5682,'[1]LISTA FILTRADO'!$A$2:$B$620,2,FALSE)</f>
        <v>Dirección General De Programación Y Operaciones Del Tesoro</v>
      </c>
      <c r="C5682" s="126">
        <v>42899</v>
      </c>
      <c r="D5682" s="126" t="s">
        <v>11771</v>
      </c>
      <c r="E5682" s="127" t="s">
        <v>1469</v>
      </c>
      <c r="F5682" s="127">
        <v>13798819</v>
      </c>
      <c r="G5682" s="127"/>
      <c r="H5682" s="335" t="s">
        <v>11772</v>
      </c>
      <c r="I5682" s="128">
        <v>0</v>
      </c>
      <c r="J5682" s="128">
        <v>20185.060000000001</v>
      </c>
      <c r="K5682" s="129">
        <f t="shared" si="88"/>
        <v>20185.060000000001</v>
      </c>
      <c r="L5682" s="130" t="s">
        <v>1420</v>
      </c>
    </row>
    <row r="5683" spans="1:12" ht="33.75">
      <c r="A5683" s="334" t="s">
        <v>626</v>
      </c>
      <c r="B5683" s="125" t="str">
        <f>+VLOOKUP(A5683,'[1]LISTA FILTRADO'!$A$2:$B$620,2,FALSE)</f>
        <v>Dirección General De Programación Y Operaciones Del Tesoro</v>
      </c>
      <c r="C5683" s="126">
        <v>42902</v>
      </c>
      <c r="D5683" s="126" t="s">
        <v>11773</v>
      </c>
      <c r="E5683" s="127" t="s">
        <v>1469</v>
      </c>
      <c r="F5683" s="127">
        <v>13825792</v>
      </c>
      <c r="G5683" s="127"/>
      <c r="H5683" s="335" t="s">
        <v>11772</v>
      </c>
      <c r="I5683" s="128">
        <v>0</v>
      </c>
      <c r="J5683" s="128">
        <v>10878.6</v>
      </c>
      <c r="K5683" s="129">
        <f t="shared" si="88"/>
        <v>10878.6</v>
      </c>
      <c r="L5683" s="130" t="s">
        <v>1420</v>
      </c>
    </row>
    <row r="5684" spans="1:12" ht="33.75">
      <c r="A5684" s="334" t="s">
        <v>629</v>
      </c>
      <c r="B5684" s="125" t="str">
        <f>+VLOOKUP(A5684,'[1]LISTA FILTRADO'!$A$2:$B$620,2,FALSE)</f>
        <v>Dirección General De Administración Y Finanzas Territoriales</v>
      </c>
      <c r="C5684" s="126">
        <v>42900</v>
      </c>
      <c r="D5684" s="126" t="s">
        <v>11774</v>
      </c>
      <c r="E5684" s="127" t="s">
        <v>1285</v>
      </c>
      <c r="F5684" s="127">
        <v>13825633</v>
      </c>
      <c r="G5684" s="127"/>
      <c r="H5684" s="335" t="s">
        <v>11775</v>
      </c>
      <c r="I5684" s="128">
        <v>0</v>
      </c>
      <c r="J5684" s="128">
        <v>1093023.1100000001</v>
      </c>
      <c r="K5684" s="129">
        <f t="shared" si="88"/>
        <v>1093023.1100000001</v>
      </c>
      <c r="L5684" s="130" t="s">
        <v>1420</v>
      </c>
    </row>
    <row r="5685" spans="1:12" ht="33.75">
      <c r="A5685" s="334" t="s">
        <v>629</v>
      </c>
      <c r="B5685" s="125" t="str">
        <f>+VLOOKUP(A5685,'[1]LISTA FILTRADO'!$A$2:$B$620,2,FALSE)</f>
        <v>Dirección General De Administración Y Finanzas Territoriales</v>
      </c>
      <c r="C5685" s="126">
        <v>42895</v>
      </c>
      <c r="D5685" s="126" t="s">
        <v>11776</v>
      </c>
      <c r="E5685" s="127" t="s">
        <v>1285</v>
      </c>
      <c r="F5685" s="127">
        <v>13780922</v>
      </c>
      <c r="G5685" s="127"/>
      <c r="H5685" s="335" t="s">
        <v>11777</v>
      </c>
      <c r="I5685" s="128">
        <v>0</v>
      </c>
      <c r="J5685" s="128">
        <v>84480.97</v>
      </c>
      <c r="K5685" s="129">
        <f t="shared" si="88"/>
        <v>84480.97</v>
      </c>
      <c r="L5685" s="130" t="s">
        <v>1420</v>
      </c>
    </row>
    <row r="5686" spans="1:12" ht="33.75">
      <c r="A5686" s="334" t="s">
        <v>629</v>
      </c>
      <c r="B5686" s="125" t="str">
        <f>+VLOOKUP(A5686,'[1]LISTA FILTRADO'!$A$2:$B$620,2,FALSE)</f>
        <v>Dirección General De Administración Y Finanzas Territoriales</v>
      </c>
      <c r="C5686" s="126">
        <v>42888</v>
      </c>
      <c r="D5686" s="126" t="s">
        <v>11778</v>
      </c>
      <c r="E5686" s="127" t="s">
        <v>1285</v>
      </c>
      <c r="F5686" s="127">
        <v>13707884</v>
      </c>
      <c r="G5686" s="127"/>
      <c r="H5686" s="335" t="s">
        <v>11779</v>
      </c>
      <c r="I5686" s="128">
        <v>0</v>
      </c>
      <c r="J5686" s="128">
        <v>52005.82</v>
      </c>
      <c r="K5686" s="129">
        <f t="shared" si="88"/>
        <v>52005.82</v>
      </c>
      <c r="L5686" s="130" t="s">
        <v>1420</v>
      </c>
    </row>
    <row r="5687" spans="1:12" ht="33.75">
      <c r="A5687" s="334" t="s">
        <v>629</v>
      </c>
      <c r="B5687" s="125" t="str">
        <f>+VLOOKUP(A5687,'[1]LISTA FILTRADO'!$A$2:$B$620,2,FALSE)</f>
        <v>Dirección General De Administración Y Finanzas Territoriales</v>
      </c>
      <c r="C5687" s="126">
        <v>42898</v>
      </c>
      <c r="D5687" s="126" t="s">
        <v>11780</v>
      </c>
      <c r="E5687" s="127" t="s">
        <v>1285</v>
      </c>
      <c r="F5687" s="127">
        <v>13795991</v>
      </c>
      <c r="G5687" s="127"/>
      <c r="H5687" s="335" t="s">
        <v>11781</v>
      </c>
      <c r="I5687" s="128">
        <v>0</v>
      </c>
      <c r="J5687" s="128">
        <v>272159.73</v>
      </c>
      <c r="K5687" s="129">
        <f t="shared" si="88"/>
        <v>272159.73</v>
      </c>
      <c r="L5687" s="130" t="s">
        <v>1420</v>
      </c>
    </row>
    <row r="5688" spans="1:12" ht="33.75">
      <c r="A5688" s="334" t="s">
        <v>629</v>
      </c>
      <c r="B5688" s="125" t="str">
        <f>+VLOOKUP(A5688,'[1]LISTA FILTRADO'!$A$2:$B$620,2,FALSE)</f>
        <v>Dirección General De Administración Y Finanzas Territoriales</v>
      </c>
      <c r="C5688" s="126">
        <v>42912</v>
      </c>
      <c r="D5688" s="126" t="s">
        <v>11782</v>
      </c>
      <c r="E5688" s="127" t="s">
        <v>1285</v>
      </c>
      <c r="F5688" s="127">
        <v>13920955</v>
      </c>
      <c r="G5688" s="127"/>
      <c r="H5688" s="335" t="s">
        <v>11783</v>
      </c>
      <c r="I5688" s="128">
        <v>0</v>
      </c>
      <c r="J5688" s="128">
        <v>169603.92</v>
      </c>
      <c r="K5688" s="129">
        <f t="shared" si="88"/>
        <v>169603.92</v>
      </c>
      <c r="L5688" s="130" t="s">
        <v>1420</v>
      </c>
    </row>
    <row r="5689" spans="1:12" ht="33.75">
      <c r="A5689" s="334" t="s">
        <v>629</v>
      </c>
      <c r="B5689" s="125" t="str">
        <f>+VLOOKUP(A5689,'[1]LISTA FILTRADO'!$A$2:$B$620,2,FALSE)</f>
        <v>Dirección General De Administración Y Finanzas Territoriales</v>
      </c>
      <c r="C5689" s="126">
        <v>42909</v>
      </c>
      <c r="D5689" s="126" t="s">
        <v>11784</v>
      </c>
      <c r="E5689" s="127" t="s">
        <v>1285</v>
      </c>
      <c r="F5689" s="127">
        <v>13904594</v>
      </c>
      <c r="G5689" s="127"/>
      <c r="H5689" s="335" t="s">
        <v>11785</v>
      </c>
      <c r="I5689" s="128">
        <v>0</v>
      </c>
      <c r="J5689" s="128">
        <v>85070.83</v>
      </c>
      <c r="K5689" s="129">
        <f t="shared" si="88"/>
        <v>85070.83</v>
      </c>
      <c r="L5689" s="130" t="s">
        <v>1420</v>
      </c>
    </row>
    <row r="5690" spans="1:12" ht="33.75">
      <c r="A5690" s="334" t="s">
        <v>629</v>
      </c>
      <c r="B5690" s="125" t="str">
        <f>+VLOOKUP(A5690,'[1]LISTA FILTRADO'!$A$2:$B$620,2,FALSE)</f>
        <v>Dirección General De Administración Y Finanzas Territoriales</v>
      </c>
      <c r="C5690" s="126">
        <v>42898</v>
      </c>
      <c r="D5690" s="126" t="s">
        <v>11786</v>
      </c>
      <c r="E5690" s="127" t="s">
        <v>1285</v>
      </c>
      <c r="F5690" s="127">
        <v>13795994</v>
      </c>
      <c r="G5690" s="127"/>
      <c r="H5690" s="335" t="s">
        <v>11787</v>
      </c>
      <c r="I5690" s="128">
        <v>0</v>
      </c>
      <c r="J5690" s="128">
        <v>24836.9</v>
      </c>
      <c r="K5690" s="129">
        <f t="shared" si="88"/>
        <v>24836.9</v>
      </c>
      <c r="L5690" s="130" t="s">
        <v>1420</v>
      </c>
    </row>
    <row r="5691" spans="1:12" ht="33.75">
      <c r="A5691" s="334" t="s">
        <v>629</v>
      </c>
      <c r="B5691" s="125" t="str">
        <f>+VLOOKUP(A5691,'[1]LISTA FILTRADO'!$A$2:$B$620,2,FALSE)</f>
        <v>Dirección General De Administración Y Finanzas Territoriales</v>
      </c>
      <c r="C5691" s="126">
        <v>42912</v>
      </c>
      <c r="D5691" s="126" t="s">
        <v>11788</v>
      </c>
      <c r="E5691" s="127" t="s">
        <v>1285</v>
      </c>
      <c r="F5691" s="127">
        <v>13920971</v>
      </c>
      <c r="G5691" s="127"/>
      <c r="H5691" s="335" t="s">
        <v>11789</v>
      </c>
      <c r="I5691" s="128">
        <v>0</v>
      </c>
      <c r="J5691" s="128">
        <v>13565.25</v>
      </c>
      <c r="K5691" s="129">
        <f t="shared" si="88"/>
        <v>13565.25</v>
      </c>
      <c r="L5691" s="130" t="s">
        <v>1420</v>
      </c>
    </row>
    <row r="5692" spans="1:12" ht="33.75">
      <c r="A5692" s="334" t="s">
        <v>626</v>
      </c>
      <c r="B5692" s="125" t="str">
        <f>+VLOOKUP(A5692,'[1]LISTA FILTRADO'!$A$2:$B$620,2,FALSE)</f>
        <v>Dirección General De Programación Y Operaciones Del Tesoro</v>
      </c>
      <c r="C5692" s="126">
        <v>42898</v>
      </c>
      <c r="D5692" s="126" t="s">
        <v>11790</v>
      </c>
      <c r="E5692" s="127" t="s">
        <v>1469</v>
      </c>
      <c r="F5692" s="127">
        <v>13725202</v>
      </c>
      <c r="G5692" s="127"/>
      <c r="H5692" s="335" t="s">
        <v>11791</v>
      </c>
      <c r="I5692" s="128">
        <v>0</v>
      </c>
      <c r="J5692" s="128">
        <v>6286.77</v>
      </c>
      <c r="K5692" s="129">
        <f t="shared" si="88"/>
        <v>6286.77</v>
      </c>
      <c r="L5692" s="130" t="s">
        <v>1420</v>
      </c>
    </row>
    <row r="5693" spans="1:12" ht="33.75">
      <c r="A5693" s="334" t="s">
        <v>626</v>
      </c>
      <c r="B5693" s="125" t="str">
        <f>+VLOOKUP(A5693,'[1]LISTA FILTRADO'!$A$2:$B$620,2,FALSE)</f>
        <v>Dirección General De Programación Y Operaciones Del Tesoro</v>
      </c>
      <c r="C5693" s="126">
        <v>42898</v>
      </c>
      <c r="D5693" s="126" t="s">
        <v>11792</v>
      </c>
      <c r="E5693" s="127" t="s">
        <v>1469</v>
      </c>
      <c r="F5693" s="127">
        <v>13725203</v>
      </c>
      <c r="G5693" s="127"/>
      <c r="H5693" s="335" t="s">
        <v>11793</v>
      </c>
      <c r="I5693" s="128">
        <v>0</v>
      </c>
      <c r="J5693" s="128">
        <v>902.57</v>
      </c>
      <c r="K5693" s="129">
        <f t="shared" si="88"/>
        <v>902.57</v>
      </c>
      <c r="L5693" s="130" t="s">
        <v>1420</v>
      </c>
    </row>
    <row r="5694" spans="1:12" ht="33.75">
      <c r="A5694" s="125" t="s">
        <v>626</v>
      </c>
      <c r="B5694" s="125" t="str">
        <f>+VLOOKUP(A5694,'[1]LISTA FILTRADO'!$A$2:$B$620,2,FALSE)</f>
        <v>Dirección General De Programación Y Operaciones Del Tesoro</v>
      </c>
      <c r="C5694" s="126">
        <v>42916</v>
      </c>
      <c r="D5694" s="126" t="s">
        <v>11794</v>
      </c>
      <c r="E5694" s="127" t="s">
        <v>1469</v>
      </c>
      <c r="F5694" s="127">
        <v>13971234</v>
      </c>
      <c r="G5694" s="127"/>
      <c r="H5694" s="335" t="s">
        <v>11795</v>
      </c>
      <c r="I5694" s="128">
        <v>0</v>
      </c>
      <c r="J5694" s="128">
        <v>42144.79</v>
      </c>
      <c r="K5694" s="129">
        <f t="shared" si="88"/>
        <v>42144.79</v>
      </c>
      <c r="L5694" s="130" t="s">
        <v>1420</v>
      </c>
    </row>
    <row r="5695" spans="1:12" ht="33.75">
      <c r="A5695" s="125" t="s">
        <v>626</v>
      </c>
      <c r="B5695" s="125" t="str">
        <f>+VLOOKUP(A5695,'[1]LISTA FILTRADO'!$A$2:$B$620,2,FALSE)</f>
        <v>Dirección General De Programación Y Operaciones Del Tesoro</v>
      </c>
      <c r="C5695" s="126">
        <v>42916</v>
      </c>
      <c r="D5695" s="126" t="s">
        <v>11796</v>
      </c>
      <c r="E5695" s="127" t="s">
        <v>1469</v>
      </c>
      <c r="F5695" s="127">
        <v>13971229</v>
      </c>
      <c r="G5695" s="127"/>
      <c r="H5695" s="335" t="s">
        <v>11797</v>
      </c>
      <c r="I5695" s="128">
        <v>0</v>
      </c>
      <c r="J5695" s="128">
        <v>1547.41</v>
      </c>
      <c r="K5695" s="129">
        <f t="shared" si="88"/>
        <v>1547.41</v>
      </c>
      <c r="L5695" s="130" t="s">
        <v>1420</v>
      </c>
    </row>
    <row r="5696" spans="1:12" ht="33.75">
      <c r="A5696" s="125" t="s">
        <v>626</v>
      </c>
      <c r="B5696" s="125" t="str">
        <f>+VLOOKUP(A5696,'[1]LISTA FILTRADO'!$A$2:$B$620,2,FALSE)</f>
        <v>Dirección General De Programación Y Operaciones Del Tesoro</v>
      </c>
      <c r="C5696" s="126">
        <v>42916</v>
      </c>
      <c r="D5696" s="126" t="s">
        <v>11798</v>
      </c>
      <c r="E5696" s="127" t="s">
        <v>1469</v>
      </c>
      <c r="F5696" s="127">
        <v>13971230</v>
      </c>
      <c r="G5696" s="127"/>
      <c r="H5696" s="335" t="s">
        <v>11799</v>
      </c>
      <c r="I5696" s="128">
        <v>0</v>
      </c>
      <c r="J5696" s="128">
        <v>12325.65</v>
      </c>
      <c r="K5696" s="129">
        <f t="shared" si="88"/>
        <v>12325.65</v>
      </c>
      <c r="L5696" s="130" t="s">
        <v>1420</v>
      </c>
    </row>
    <row r="5697" spans="1:12" ht="33.75">
      <c r="A5697" s="125" t="s">
        <v>633</v>
      </c>
      <c r="B5697" s="125" t="str">
        <f>+VLOOKUP(A5697,'[1]LISTA FILTRADO'!$A$2:$B$620,2,FALSE)</f>
        <v>Acreedores</v>
      </c>
      <c r="C5697" s="126">
        <v>42916</v>
      </c>
      <c r="D5697" s="126" t="s">
        <v>11800</v>
      </c>
      <c r="E5697" s="127" t="s">
        <v>1469</v>
      </c>
      <c r="F5697" s="127">
        <v>13971231</v>
      </c>
      <c r="G5697" s="127"/>
      <c r="H5697" s="335" t="s">
        <v>11801</v>
      </c>
      <c r="I5697" s="128">
        <v>0</v>
      </c>
      <c r="J5697" s="128">
        <v>95783.4</v>
      </c>
      <c r="K5697" s="129">
        <f t="shared" si="88"/>
        <v>95783.4</v>
      </c>
      <c r="L5697" s="130" t="s">
        <v>1420</v>
      </c>
    </row>
    <row r="5698" spans="1:12" ht="33.75">
      <c r="A5698" s="125" t="s">
        <v>633</v>
      </c>
      <c r="B5698" s="125" t="str">
        <f>+VLOOKUP(A5698,'[1]LISTA FILTRADO'!$A$2:$B$620,2,FALSE)</f>
        <v>Acreedores</v>
      </c>
      <c r="C5698" s="126">
        <v>42916</v>
      </c>
      <c r="D5698" s="126" t="s">
        <v>11802</v>
      </c>
      <c r="E5698" s="127" t="s">
        <v>1469</v>
      </c>
      <c r="F5698" s="127">
        <v>13971232</v>
      </c>
      <c r="G5698" s="127"/>
      <c r="H5698" s="335" t="s">
        <v>11803</v>
      </c>
      <c r="I5698" s="128">
        <v>0</v>
      </c>
      <c r="J5698" s="128">
        <v>142723.91</v>
      </c>
      <c r="K5698" s="129">
        <f t="shared" si="88"/>
        <v>142723.91</v>
      </c>
      <c r="L5698" s="130" t="s">
        <v>1420</v>
      </c>
    </row>
    <row r="5699" spans="1:12" ht="33.75">
      <c r="A5699" s="125" t="s">
        <v>626</v>
      </c>
      <c r="B5699" s="125" t="str">
        <f>+VLOOKUP(A5699,'[1]LISTA FILTRADO'!$A$2:$B$620,2,FALSE)</f>
        <v>Dirección General De Programación Y Operaciones Del Tesoro</v>
      </c>
      <c r="C5699" s="126">
        <v>42916</v>
      </c>
      <c r="D5699" s="126" t="s">
        <v>11804</v>
      </c>
      <c r="E5699" s="127" t="s">
        <v>1469</v>
      </c>
      <c r="F5699" s="127">
        <v>13971233</v>
      </c>
      <c r="G5699" s="127"/>
      <c r="H5699" s="335" t="s">
        <v>11805</v>
      </c>
      <c r="I5699" s="128">
        <v>0</v>
      </c>
      <c r="J5699" s="128">
        <v>284323.53000000003</v>
      </c>
      <c r="K5699" s="129">
        <f t="shared" si="88"/>
        <v>284323.53000000003</v>
      </c>
      <c r="L5699" s="130" t="s">
        <v>1420</v>
      </c>
    </row>
    <row r="5700" spans="1:12" ht="33.75">
      <c r="A5700" s="125" t="s">
        <v>626</v>
      </c>
      <c r="B5700" s="125" t="str">
        <f>+VLOOKUP(A5700,'[1]LISTA FILTRADO'!$A$2:$B$620,2,FALSE)</f>
        <v>Dirección General De Programación Y Operaciones Del Tesoro</v>
      </c>
      <c r="C5700" s="126">
        <v>42909</v>
      </c>
      <c r="D5700" s="126" t="s">
        <v>11806</v>
      </c>
      <c r="E5700" s="127" t="s">
        <v>1469</v>
      </c>
      <c r="F5700" s="127">
        <v>13892540</v>
      </c>
      <c r="G5700" s="127"/>
      <c r="H5700" s="335" t="s">
        <v>11807</v>
      </c>
      <c r="I5700" s="128">
        <v>0</v>
      </c>
      <c r="J5700" s="128">
        <v>15457</v>
      </c>
      <c r="K5700" s="129">
        <f t="shared" si="88"/>
        <v>15457</v>
      </c>
      <c r="L5700" s="130" t="s">
        <v>1420</v>
      </c>
    </row>
    <row r="5701" spans="1:12" ht="33.75">
      <c r="A5701" s="125" t="s">
        <v>626</v>
      </c>
      <c r="B5701" s="125" t="str">
        <f>+VLOOKUP(A5701,'[1]LISTA FILTRADO'!$A$2:$B$620,2,FALSE)</f>
        <v>Dirección General De Programación Y Operaciones Del Tesoro</v>
      </c>
      <c r="C5701" s="126">
        <v>42909</v>
      </c>
      <c r="D5701" s="126" t="s">
        <v>11808</v>
      </c>
      <c r="E5701" s="127" t="s">
        <v>1469</v>
      </c>
      <c r="F5701" s="127">
        <v>13892316</v>
      </c>
      <c r="G5701" s="127"/>
      <c r="H5701" s="335" t="s">
        <v>11809</v>
      </c>
      <c r="I5701" s="128">
        <v>0</v>
      </c>
      <c r="J5701" s="128">
        <v>303059</v>
      </c>
      <c r="K5701" s="129">
        <f t="shared" si="88"/>
        <v>303059</v>
      </c>
      <c r="L5701" s="130" t="s">
        <v>1420</v>
      </c>
    </row>
    <row r="5702" spans="1:12" ht="33.75">
      <c r="A5702" s="125" t="s">
        <v>626</v>
      </c>
      <c r="B5702" s="125" t="str">
        <f>+VLOOKUP(A5702,'[1]LISTA FILTRADO'!$A$2:$B$620,2,FALSE)</f>
        <v>Dirección General De Programación Y Operaciones Del Tesoro</v>
      </c>
      <c r="C5702" s="126">
        <v>42908</v>
      </c>
      <c r="D5702" s="126" t="s">
        <v>11810</v>
      </c>
      <c r="E5702" s="127" t="s">
        <v>1469</v>
      </c>
      <c r="F5702" s="127">
        <v>13876247</v>
      </c>
      <c r="G5702" s="127"/>
      <c r="H5702" s="335" t="s">
        <v>11811</v>
      </c>
      <c r="I5702" s="128">
        <v>0</v>
      </c>
      <c r="J5702" s="128">
        <v>3333.73</v>
      </c>
      <c r="K5702" s="129">
        <f t="shared" si="88"/>
        <v>3333.73</v>
      </c>
      <c r="L5702" s="130" t="s">
        <v>1420</v>
      </c>
    </row>
    <row r="5703" spans="1:12" ht="33.75">
      <c r="A5703" s="125" t="s">
        <v>626</v>
      </c>
      <c r="B5703" s="125" t="str">
        <f>+VLOOKUP(A5703,'[1]LISTA FILTRADO'!$A$2:$B$620,2,FALSE)</f>
        <v>Dirección General De Programación Y Operaciones Del Tesoro</v>
      </c>
      <c r="C5703" s="126">
        <v>42908</v>
      </c>
      <c r="D5703" s="126" t="s">
        <v>11812</v>
      </c>
      <c r="E5703" s="127" t="s">
        <v>1469</v>
      </c>
      <c r="F5703" s="127">
        <v>13876249</v>
      </c>
      <c r="G5703" s="127"/>
      <c r="H5703" s="335" t="s">
        <v>11813</v>
      </c>
      <c r="I5703" s="128">
        <v>0</v>
      </c>
      <c r="J5703" s="128">
        <v>551607.25</v>
      </c>
      <c r="K5703" s="129">
        <f t="shared" si="88"/>
        <v>551607.25</v>
      </c>
      <c r="L5703" s="130" t="s">
        <v>1420</v>
      </c>
    </row>
    <row r="5704" spans="1:12" ht="45">
      <c r="A5704" s="125">
        <v>47</v>
      </c>
      <c r="B5704" s="125" t="str">
        <f>+VLOOKUP(A5704,'[1]LISTA FILTRADO'!$A$2:$B$620,2,FALSE)</f>
        <v>Ministerio De Desarrollo Rural Y Tierras</v>
      </c>
      <c r="C5704" s="126">
        <v>42900</v>
      </c>
      <c r="D5704" s="126" t="s">
        <v>11814</v>
      </c>
      <c r="E5704" s="127" t="s">
        <v>11</v>
      </c>
      <c r="F5704" s="127">
        <v>890261</v>
      </c>
      <c r="G5704" s="127"/>
      <c r="H5704" s="335" t="s">
        <v>11815</v>
      </c>
      <c r="I5704" s="128">
        <v>12187.12</v>
      </c>
      <c r="J5704" s="128">
        <v>0</v>
      </c>
      <c r="K5704" s="129">
        <f t="shared" si="88"/>
        <v>12187.12</v>
      </c>
      <c r="L5704" s="130" t="s">
        <v>1420</v>
      </c>
    </row>
    <row r="5705" spans="1:12" ht="45">
      <c r="A5705" s="334" t="s">
        <v>626</v>
      </c>
      <c r="B5705" s="125" t="str">
        <f>+VLOOKUP(A5705,'[1]LISTA FILTRADO'!$A$2:$B$620,2,FALSE)</f>
        <v>Dirección General De Programación Y Operaciones Del Tesoro</v>
      </c>
      <c r="C5705" s="126">
        <v>42900</v>
      </c>
      <c r="D5705" s="126" t="s">
        <v>11816</v>
      </c>
      <c r="E5705" s="127" t="s">
        <v>6</v>
      </c>
      <c r="F5705" s="127">
        <v>890262</v>
      </c>
      <c r="G5705" s="127"/>
      <c r="H5705" s="335" t="s">
        <v>11817</v>
      </c>
      <c r="I5705" s="128">
        <v>0</v>
      </c>
      <c r="J5705" s="128">
        <v>5413.38</v>
      </c>
      <c r="K5705" s="129">
        <f t="shared" ref="K5705:K5768" si="89">+I5705+J5705</f>
        <v>5413.38</v>
      </c>
      <c r="L5705" s="130" t="s">
        <v>1420</v>
      </c>
    </row>
    <row r="5706" spans="1:12" ht="33.75">
      <c r="A5706" s="125">
        <v>86</v>
      </c>
      <c r="B5706" s="125" t="str">
        <f>+VLOOKUP(A5706,'[1]LISTA FILTRADO'!$A$2:$B$620,2,FALSE)</f>
        <v>Ministerio De Medio Ambiente Y Agua</v>
      </c>
      <c r="C5706" s="126">
        <v>42892</v>
      </c>
      <c r="D5706" s="126" t="s">
        <v>11818</v>
      </c>
      <c r="E5706" s="127" t="s">
        <v>6</v>
      </c>
      <c r="F5706" s="127">
        <v>889549</v>
      </c>
      <c r="G5706" s="127"/>
      <c r="H5706" s="335" t="s">
        <v>11819</v>
      </c>
      <c r="I5706" s="128">
        <v>0</v>
      </c>
      <c r="J5706" s="128">
        <v>100000</v>
      </c>
      <c r="K5706" s="129">
        <f t="shared" si="89"/>
        <v>100000</v>
      </c>
      <c r="L5706" s="130" t="s">
        <v>1420</v>
      </c>
    </row>
    <row r="5707" spans="1:12" ht="45">
      <c r="A5707" s="334" t="s">
        <v>626</v>
      </c>
      <c r="B5707" s="125" t="str">
        <f>+VLOOKUP(A5707,'[1]LISTA FILTRADO'!$A$2:$B$620,2,FALSE)</f>
        <v>Dirección General De Programación Y Operaciones Del Tesoro</v>
      </c>
      <c r="C5707" s="126">
        <v>42913</v>
      </c>
      <c r="D5707" s="126" t="s">
        <v>11820</v>
      </c>
      <c r="E5707" s="127" t="s">
        <v>6</v>
      </c>
      <c r="F5707" s="127">
        <v>891279</v>
      </c>
      <c r="G5707" s="127"/>
      <c r="H5707" s="335" t="s">
        <v>11821</v>
      </c>
      <c r="I5707" s="128">
        <v>0</v>
      </c>
      <c r="J5707" s="128">
        <v>54743.51</v>
      </c>
      <c r="K5707" s="129">
        <f t="shared" si="89"/>
        <v>54743.51</v>
      </c>
      <c r="L5707" s="130" t="s">
        <v>1420</v>
      </c>
    </row>
    <row r="5708" spans="1:12" ht="33.75">
      <c r="A5708" s="125">
        <v>52</v>
      </c>
      <c r="B5708" s="125" t="str">
        <f>+VLOOKUP(A5708,'[1]LISTA FILTRADO'!$A$2:$B$620,2,FALSE)</f>
        <v>Ministerio De Culturas Y Turismo</v>
      </c>
      <c r="C5708" s="126">
        <v>42892</v>
      </c>
      <c r="D5708" s="126" t="s">
        <v>11822</v>
      </c>
      <c r="E5708" s="127" t="s">
        <v>6</v>
      </c>
      <c r="F5708" s="127">
        <v>889552</v>
      </c>
      <c r="G5708" s="127"/>
      <c r="H5708" s="335" t="s">
        <v>11823</v>
      </c>
      <c r="I5708" s="128">
        <v>0</v>
      </c>
      <c r="J5708" s="128">
        <v>999497.14</v>
      </c>
      <c r="K5708" s="129">
        <f t="shared" si="89"/>
        <v>999497.14</v>
      </c>
      <c r="L5708" s="130" t="s">
        <v>1420</v>
      </c>
    </row>
    <row r="5709" spans="1:12" ht="22.5">
      <c r="A5709" s="125">
        <v>52</v>
      </c>
      <c r="B5709" s="125" t="str">
        <f>+VLOOKUP(A5709,'[1]LISTA FILTRADO'!$A$2:$B$620,2,FALSE)</f>
        <v>Ministerio De Culturas Y Turismo</v>
      </c>
      <c r="C5709" s="126">
        <v>42892</v>
      </c>
      <c r="D5709" s="126" t="s">
        <v>11824</v>
      </c>
      <c r="E5709" s="127" t="s">
        <v>11</v>
      </c>
      <c r="F5709" s="127">
        <v>889552</v>
      </c>
      <c r="G5709" s="127"/>
      <c r="H5709" s="335" t="s">
        <v>11825</v>
      </c>
      <c r="I5709" s="128">
        <v>50</v>
      </c>
      <c r="J5709" s="128">
        <v>0</v>
      </c>
      <c r="K5709" s="129">
        <f t="shared" si="89"/>
        <v>50</v>
      </c>
      <c r="L5709" s="130" t="s">
        <v>1420</v>
      </c>
    </row>
    <row r="5710" spans="1:12" ht="33.75">
      <c r="A5710" s="125">
        <v>86</v>
      </c>
      <c r="B5710" s="125" t="str">
        <f>+VLOOKUP(A5710,'[1]LISTA FILTRADO'!$A$2:$B$620,2,FALSE)</f>
        <v>Ministerio De Medio Ambiente Y Agua</v>
      </c>
      <c r="C5710" s="126">
        <v>42891</v>
      </c>
      <c r="D5710" s="126" t="s">
        <v>11826</v>
      </c>
      <c r="E5710" s="127" t="s">
        <v>6</v>
      </c>
      <c r="F5710" s="127">
        <v>889485</v>
      </c>
      <c r="G5710" s="127"/>
      <c r="H5710" s="335" t="s">
        <v>11827</v>
      </c>
      <c r="I5710" s="128">
        <v>0</v>
      </c>
      <c r="J5710" s="128">
        <v>270880.05</v>
      </c>
      <c r="K5710" s="129">
        <f t="shared" si="89"/>
        <v>270880.05</v>
      </c>
      <c r="L5710" s="130" t="s">
        <v>1420</v>
      </c>
    </row>
    <row r="5711" spans="1:12" ht="33.75">
      <c r="A5711" s="125">
        <v>86</v>
      </c>
      <c r="B5711" s="125" t="str">
        <f>+VLOOKUP(A5711,'[1]LISTA FILTRADO'!$A$2:$B$620,2,FALSE)</f>
        <v>Ministerio De Medio Ambiente Y Agua</v>
      </c>
      <c r="C5711" s="126">
        <v>42891</v>
      </c>
      <c r="D5711" s="126" t="s">
        <v>11828</v>
      </c>
      <c r="E5711" s="127" t="s">
        <v>11</v>
      </c>
      <c r="F5711" s="127">
        <v>889485</v>
      </c>
      <c r="G5711" s="127"/>
      <c r="H5711" s="335" t="s">
        <v>11829</v>
      </c>
      <c r="I5711" s="128">
        <v>50</v>
      </c>
      <c r="J5711" s="128">
        <v>0</v>
      </c>
      <c r="K5711" s="129">
        <f t="shared" si="89"/>
        <v>50</v>
      </c>
      <c r="L5711" s="130" t="s">
        <v>1420</v>
      </c>
    </row>
    <row r="5712" spans="1:12" ht="33.75">
      <c r="A5712" s="125">
        <v>86</v>
      </c>
      <c r="B5712" s="125" t="str">
        <f>+VLOOKUP(A5712,'[1]LISTA FILTRADO'!$A$2:$B$620,2,FALSE)</f>
        <v>Ministerio De Medio Ambiente Y Agua</v>
      </c>
      <c r="C5712" s="126">
        <v>42914</v>
      </c>
      <c r="D5712" s="126" t="s">
        <v>11830</v>
      </c>
      <c r="E5712" s="127" t="s">
        <v>6</v>
      </c>
      <c r="F5712" s="127">
        <v>891497</v>
      </c>
      <c r="G5712" s="127"/>
      <c r="H5712" s="335" t="s">
        <v>11831</v>
      </c>
      <c r="I5712" s="128">
        <v>0</v>
      </c>
      <c r="J5712" s="128">
        <v>189758.28</v>
      </c>
      <c r="K5712" s="129">
        <f t="shared" si="89"/>
        <v>189758.28</v>
      </c>
      <c r="L5712" s="130" t="s">
        <v>1420</v>
      </c>
    </row>
    <row r="5713" spans="1:12" ht="45">
      <c r="A5713" s="334" t="s">
        <v>626</v>
      </c>
      <c r="B5713" s="125" t="str">
        <f>+VLOOKUP(A5713,'[1]LISTA FILTRADO'!$A$2:$B$620,2,FALSE)</f>
        <v>Dirección General De Programación Y Operaciones Del Tesoro</v>
      </c>
      <c r="C5713" s="126">
        <v>42898</v>
      </c>
      <c r="D5713" s="126" t="s">
        <v>11832</v>
      </c>
      <c r="E5713" s="127" t="s">
        <v>6</v>
      </c>
      <c r="F5713" s="127">
        <v>890036</v>
      </c>
      <c r="G5713" s="127"/>
      <c r="H5713" s="335" t="s">
        <v>11833</v>
      </c>
      <c r="I5713" s="128">
        <v>0</v>
      </c>
      <c r="J5713" s="128">
        <v>12876.49</v>
      </c>
      <c r="K5713" s="129">
        <f t="shared" si="89"/>
        <v>12876.49</v>
      </c>
      <c r="L5713" s="130" t="s">
        <v>1420</v>
      </c>
    </row>
    <row r="5714" spans="1:12" ht="45">
      <c r="A5714" s="125">
        <v>291</v>
      </c>
      <c r="B5714" s="125" t="str">
        <f>+VLOOKUP(A5714,'[1]LISTA FILTRADO'!$A$2:$B$620,2,FALSE)</f>
        <v>Administradora Boliviana De Carreteras</v>
      </c>
      <c r="C5714" s="126">
        <v>42915</v>
      </c>
      <c r="D5714" s="126" t="s">
        <v>11834</v>
      </c>
      <c r="E5714" s="127" t="s">
        <v>6</v>
      </c>
      <c r="F5714" s="127">
        <v>891733</v>
      </c>
      <c r="G5714" s="127"/>
      <c r="H5714" s="335" t="s">
        <v>11835</v>
      </c>
      <c r="I5714" s="128">
        <v>0</v>
      </c>
      <c r="J5714" s="128">
        <v>716617.47</v>
      </c>
      <c r="K5714" s="129">
        <f t="shared" si="89"/>
        <v>716617.47</v>
      </c>
      <c r="L5714" s="130" t="s">
        <v>1420</v>
      </c>
    </row>
    <row r="5715" spans="1:12" ht="33.75">
      <c r="A5715" s="334" t="s">
        <v>626</v>
      </c>
      <c r="B5715" s="125" t="str">
        <f>+VLOOKUP(A5715,'[1]LISTA FILTRADO'!$A$2:$B$620,2,FALSE)</f>
        <v>Dirección General De Programación Y Operaciones Del Tesoro</v>
      </c>
      <c r="C5715" s="126">
        <v>42894</v>
      </c>
      <c r="D5715" s="126" t="s">
        <v>11836</v>
      </c>
      <c r="E5715" s="127" t="s">
        <v>13</v>
      </c>
      <c r="F5715" s="127">
        <v>889817</v>
      </c>
      <c r="G5715" s="127"/>
      <c r="H5715" s="335" t="s">
        <v>11837</v>
      </c>
      <c r="I5715" s="128">
        <v>78.37</v>
      </c>
      <c r="J5715" s="128">
        <v>0</v>
      </c>
      <c r="K5715" s="129">
        <f t="shared" si="89"/>
        <v>78.37</v>
      </c>
      <c r="L5715" s="130" t="s">
        <v>1420</v>
      </c>
    </row>
    <row r="5716" spans="1:12" ht="33.75">
      <c r="A5716" s="334" t="s">
        <v>626</v>
      </c>
      <c r="B5716" s="125" t="str">
        <f>+VLOOKUP(A5716,'[1]LISTA FILTRADO'!$A$2:$B$620,2,FALSE)</f>
        <v>Dirección General De Programación Y Operaciones Del Tesoro</v>
      </c>
      <c r="C5716" s="126">
        <v>42894</v>
      </c>
      <c r="D5716" s="126" t="s">
        <v>11838</v>
      </c>
      <c r="E5716" s="127" t="s">
        <v>11</v>
      </c>
      <c r="F5716" s="127">
        <v>889817</v>
      </c>
      <c r="G5716" s="127"/>
      <c r="H5716" s="335" t="s">
        <v>11839</v>
      </c>
      <c r="I5716" s="128">
        <v>50</v>
      </c>
      <c r="J5716" s="128">
        <v>0</v>
      </c>
      <c r="K5716" s="129">
        <f t="shared" si="89"/>
        <v>50</v>
      </c>
      <c r="L5716" s="130" t="s">
        <v>1420</v>
      </c>
    </row>
    <row r="5717" spans="1:12" ht="45">
      <c r="A5717" s="125">
        <v>15</v>
      </c>
      <c r="B5717" s="125" t="str">
        <f>+VLOOKUP(A5717,'[1]LISTA FILTRADO'!$A$2:$B$620,2,FALSE)</f>
        <v>Ministerio De Gobierno</v>
      </c>
      <c r="C5717" s="126">
        <v>42908</v>
      </c>
      <c r="D5717" s="126" t="s">
        <v>11840</v>
      </c>
      <c r="E5717" s="127" t="s">
        <v>11</v>
      </c>
      <c r="F5717" s="127">
        <v>890749</v>
      </c>
      <c r="G5717" s="127"/>
      <c r="H5717" s="335" t="s">
        <v>11841</v>
      </c>
      <c r="I5717" s="128">
        <v>270</v>
      </c>
      <c r="J5717" s="128">
        <v>0</v>
      </c>
      <c r="K5717" s="129">
        <f t="shared" si="89"/>
        <v>270</v>
      </c>
      <c r="L5717" s="130" t="s">
        <v>1420</v>
      </c>
    </row>
    <row r="5718" spans="1:12" ht="33.75">
      <c r="A5718" s="334">
        <v>291</v>
      </c>
      <c r="B5718" s="125" t="str">
        <f>+VLOOKUP(A5718,'[1]LISTA FILTRADO'!$A$2:$B$620,2,FALSE)</f>
        <v>Administradora Boliviana De Carreteras</v>
      </c>
      <c r="C5718" s="126">
        <v>42916</v>
      </c>
      <c r="D5718" s="126" t="s">
        <v>11842</v>
      </c>
      <c r="E5718" s="127" t="s">
        <v>11</v>
      </c>
      <c r="F5718" s="127">
        <v>891923</v>
      </c>
      <c r="G5718" s="127"/>
      <c r="H5718" s="335" t="s">
        <v>11843</v>
      </c>
      <c r="I5718" s="128">
        <v>490</v>
      </c>
      <c r="J5718" s="128">
        <v>0</v>
      </c>
      <c r="K5718" s="129">
        <f t="shared" si="89"/>
        <v>490</v>
      </c>
      <c r="L5718" s="130" t="s">
        <v>1420</v>
      </c>
    </row>
    <row r="5719" spans="1:12" ht="33.75">
      <c r="A5719" s="334">
        <v>291</v>
      </c>
      <c r="B5719" s="125" t="str">
        <f>+VLOOKUP(A5719,'[1]LISTA FILTRADO'!$A$2:$B$620,2,FALSE)</f>
        <v>Administradora Boliviana De Carreteras</v>
      </c>
      <c r="C5719" s="126">
        <v>42916</v>
      </c>
      <c r="D5719" s="126" t="s">
        <v>11844</v>
      </c>
      <c r="E5719" s="127" t="s">
        <v>11</v>
      </c>
      <c r="F5719" s="127">
        <v>891929</v>
      </c>
      <c r="G5719" s="127"/>
      <c r="H5719" s="335" t="s">
        <v>11845</v>
      </c>
      <c r="I5719" s="128">
        <v>490</v>
      </c>
      <c r="J5719" s="128">
        <v>0</v>
      </c>
      <c r="K5719" s="129">
        <f t="shared" si="89"/>
        <v>490</v>
      </c>
      <c r="L5719" s="130" t="s">
        <v>1420</v>
      </c>
    </row>
    <row r="5720" spans="1:12" ht="33.75">
      <c r="A5720" s="125" t="s">
        <v>627</v>
      </c>
      <c r="B5720" s="125" t="str">
        <f>+VLOOKUP(A5720,'[1]LISTA FILTRADO'!$A$2:$B$620,2,FALSE)</f>
        <v>Dirección General De Crédito Público</v>
      </c>
      <c r="C5720" s="126">
        <v>42893</v>
      </c>
      <c r="D5720" s="126" t="s">
        <v>11846</v>
      </c>
      <c r="E5720" s="127" t="s">
        <v>6</v>
      </c>
      <c r="F5720" s="127">
        <v>889625</v>
      </c>
      <c r="G5720" s="127"/>
      <c r="H5720" s="335" t="s">
        <v>11847</v>
      </c>
      <c r="I5720" s="128">
        <v>0</v>
      </c>
      <c r="J5720" s="128">
        <v>3498935.79</v>
      </c>
      <c r="K5720" s="129">
        <f t="shared" si="89"/>
        <v>3498935.79</v>
      </c>
      <c r="L5720" s="130" t="s">
        <v>1420</v>
      </c>
    </row>
    <row r="5721" spans="1:12" ht="33.75">
      <c r="A5721" s="125" t="s">
        <v>627</v>
      </c>
      <c r="B5721" s="125" t="str">
        <f>+VLOOKUP(A5721,'[1]LISTA FILTRADO'!$A$2:$B$620,2,FALSE)</f>
        <v>Dirección General De Crédito Público</v>
      </c>
      <c r="C5721" s="126">
        <v>42895</v>
      </c>
      <c r="D5721" s="126" t="s">
        <v>11848</v>
      </c>
      <c r="E5721" s="127" t="s">
        <v>11</v>
      </c>
      <c r="F5721" s="127">
        <v>889979</v>
      </c>
      <c r="G5721" s="127"/>
      <c r="H5721" s="335" t="s">
        <v>11849</v>
      </c>
      <c r="I5721" s="128">
        <v>1534.78</v>
      </c>
      <c r="J5721" s="128">
        <v>0</v>
      </c>
      <c r="K5721" s="129">
        <f t="shared" si="89"/>
        <v>1534.78</v>
      </c>
      <c r="L5721" s="130" t="s">
        <v>1420</v>
      </c>
    </row>
    <row r="5722" spans="1:12" ht="33.75">
      <c r="A5722" s="125">
        <v>513</v>
      </c>
      <c r="B5722" s="125" t="str">
        <f>+VLOOKUP(A5722,'[1]LISTA FILTRADO'!$A$2:$B$620,2,FALSE)</f>
        <v>Yacimientos Petrolíferos Fiscales Bolivianos</v>
      </c>
      <c r="C5722" s="126">
        <v>42895</v>
      </c>
      <c r="D5722" s="126" t="s">
        <v>11850</v>
      </c>
      <c r="E5722" s="127" t="s">
        <v>11</v>
      </c>
      <c r="F5722" s="127">
        <v>890014</v>
      </c>
      <c r="G5722" s="127"/>
      <c r="H5722" s="335" t="s">
        <v>11851</v>
      </c>
      <c r="I5722" s="128">
        <v>2139.9699999999998</v>
      </c>
      <c r="J5722" s="128">
        <v>0</v>
      </c>
      <c r="K5722" s="129">
        <f t="shared" si="89"/>
        <v>2139.9699999999998</v>
      </c>
      <c r="L5722" s="130" t="s">
        <v>1420</v>
      </c>
    </row>
    <row r="5723" spans="1:12" ht="33.75">
      <c r="A5723" s="334" t="s">
        <v>627</v>
      </c>
      <c r="B5723" s="125" t="str">
        <f>+VLOOKUP(A5723,'[1]LISTA FILTRADO'!$A$2:$B$620,2,FALSE)</f>
        <v>Dirección General De Crédito Público</v>
      </c>
      <c r="C5723" s="126">
        <v>42915</v>
      </c>
      <c r="D5723" s="126" t="s">
        <v>11852</v>
      </c>
      <c r="E5723" s="127" t="s">
        <v>6</v>
      </c>
      <c r="F5723" s="127">
        <v>891670</v>
      </c>
      <c r="G5723" s="127"/>
      <c r="H5723" s="335" t="s">
        <v>11853</v>
      </c>
      <c r="I5723" s="128">
        <v>0</v>
      </c>
      <c r="J5723" s="128">
        <v>39239.199999999997</v>
      </c>
      <c r="K5723" s="129">
        <f t="shared" si="89"/>
        <v>39239.199999999997</v>
      </c>
      <c r="L5723" s="130" t="s">
        <v>1420</v>
      </c>
    </row>
    <row r="5724" spans="1:12" ht="45">
      <c r="A5724" s="334">
        <v>81</v>
      </c>
      <c r="B5724" s="125" t="str">
        <f>+VLOOKUP(A5724,'[1]LISTA FILTRADO'!$A$2:$B$620,2,FALSE)</f>
        <v>Ministerio De Obras Públicas, Servicios Y Vivienda</v>
      </c>
      <c r="C5724" s="126">
        <v>42906</v>
      </c>
      <c r="D5724" s="126" t="s">
        <v>11854</v>
      </c>
      <c r="E5724" s="127" t="s">
        <v>6</v>
      </c>
      <c r="F5724" s="127">
        <v>3128</v>
      </c>
      <c r="G5724" s="127"/>
      <c r="H5724" s="335" t="s">
        <v>11855</v>
      </c>
      <c r="I5724" s="128">
        <v>0</v>
      </c>
      <c r="J5724" s="128">
        <v>1058324.06</v>
      </c>
      <c r="K5724" s="129">
        <f t="shared" si="89"/>
        <v>1058324.06</v>
      </c>
      <c r="L5724" s="130" t="s">
        <v>1420</v>
      </c>
    </row>
    <row r="5725" spans="1:12" ht="22.5">
      <c r="A5725" s="334" t="s">
        <v>627</v>
      </c>
      <c r="B5725" s="125" t="str">
        <f>+VLOOKUP(A5725,'[1]LISTA FILTRADO'!$A$2:$B$620,2,FALSE)</f>
        <v>Dirección General De Crédito Público</v>
      </c>
      <c r="C5725" s="126">
        <v>42916</v>
      </c>
      <c r="D5725" s="126" t="s">
        <v>11856</v>
      </c>
      <c r="E5725" s="127" t="s">
        <v>11</v>
      </c>
      <c r="F5725" s="127">
        <v>891873</v>
      </c>
      <c r="G5725" s="127"/>
      <c r="H5725" s="335" t="s">
        <v>11857</v>
      </c>
      <c r="I5725" s="128">
        <v>207.25</v>
      </c>
      <c r="J5725" s="128">
        <v>0</v>
      </c>
      <c r="K5725" s="129">
        <f t="shared" si="89"/>
        <v>207.25</v>
      </c>
      <c r="L5725" s="130" t="s">
        <v>1420</v>
      </c>
    </row>
    <row r="5726" spans="1:12" ht="33.75">
      <c r="A5726" s="334" t="s">
        <v>627</v>
      </c>
      <c r="B5726" s="125" t="str">
        <f>+VLOOKUP(A5726,'[1]LISTA FILTRADO'!$A$2:$B$620,2,FALSE)</f>
        <v>Dirección General De Crédito Público</v>
      </c>
      <c r="C5726" s="126">
        <v>42916</v>
      </c>
      <c r="D5726" s="126" t="s">
        <v>11858</v>
      </c>
      <c r="E5726" s="127" t="s">
        <v>20</v>
      </c>
      <c r="F5726" s="127">
        <v>891868</v>
      </c>
      <c r="G5726" s="127"/>
      <c r="H5726" s="335" t="s">
        <v>11859</v>
      </c>
      <c r="I5726" s="128">
        <v>102104.25</v>
      </c>
      <c r="J5726" s="128">
        <v>0</v>
      </c>
      <c r="K5726" s="129">
        <f t="shared" si="89"/>
        <v>102104.25</v>
      </c>
      <c r="L5726" s="130" t="s">
        <v>1420</v>
      </c>
    </row>
    <row r="5727" spans="1:12" ht="33.75">
      <c r="A5727" s="334" t="s">
        <v>627</v>
      </c>
      <c r="B5727" s="125" t="str">
        <f>+VLOOKUP(A5727,'[1]LISTA FILTRADO'!$A$2:$B$620,2,FALSE)</f>
        <v>Dirección General De Crédito Público</v>
      </c>
      <c r="C5727" s="126">
        <v>42916</v>
      </c>
      <c r="D5727" s="126" t="s">
        <v>11860</v>
      </c>
      <c r="E5727" s="127" t="s">
        <v>20</v>
      </c>
      <c r="F5727" s="127">
        <v>891868</v>
      </c>
      <c r="G5727" s="127"/>
      <c r="H5727" s="335" t="s">
        <v>11859</v>
      </c>
      <c r="I5727" s="128">
        <v>122538.89</v>
      </c>
      <c r="J5727" s="128">
        <v>0</v>
      </c>
      <c r="K5727" s="129">
        <f t="shared" si="89"/>
        <v>122538.89</v>
      </c>
      <c r="L5727" s="130" t="s">
        <v>1420</v>
      </c>
    </row>
    <row r="5728" spans="1:12" ht="45">
      <c r="A5728" s="125">
        <v>249</v>
      </c>
      <c r="B5728" s="125" t="str">
        <f>+VLOOKUP(A5728,'[1]LISTA FILTRADO'!$A$2:$B$620,2,FALSE)</f>
        <v>Central De Abastecimiento Y Suministros De Salud</v>
      </c>
      <c r="C5728" s="126">
        <v>42892</v>
      </c>
      <c r="D5728" s="126" t="s">
        <v>11861</v>
      </c>
      <c r="E5728" s="127" t="s">
        <v>11</v>
      </c>
      <c r="F5728" s="127">
        <v>889499</v>
      </c>
      <c r="G5728" s="127"/>
      <c r="H5728" s="335" t="s">
        <v>11862</v>
      </c>
      <c r="I5728" s="128">
        <v>623.98</v>
      </c>
      <c r="J5728" s="128">
        <v>0</v>
      </c>
      <c r="K5728" s="129">
        <f t="shared" si="89"/>
        <v>623.98</v>
      </c>
      <c r="L5728" s="130" t="s">
        <v>1420</v>
      </c>
    </row>
    <row r="5729" spans="1:12" ht="45">
      <c r="A5729" s="125">
        <v>132</v>
      </c>
      <c r="B5729" s="125" t="str">
        <f>+VLOOKUP(A5729,'[1]LISTA FILTRADO'!$A$2:$B$620,2,FALSE)</f>
        <v>Servicio De Desarrollo De Las Empresas Púb. Productivas</v>
      </c>
      <c r="C5729" s="126">
        <v>42892</v>
      </c>
      <c r="D5729" s="126" t="s">
        <v>11863</v>
      </c>
      <c r="E5729" s="127" t="s">
        <v>11</v>
      </c>
      <c r="F5729" s="127">
        <v>889513</v>
      </c>
      <c r="G5729" s="127"/>
      <c r="H5729" s="335" t="s">
        <v>11864</v>
      </c>
      <c r="I5729" s="128">
        <v>1649.48</v>
      </c>
      <c r="J5729" s="128">
        <v>0</v>
      </c>
      <c r="K5729" s="129">
        <f t="shared" si="89"/>
        <v>1649.48</v>
      </c>
      <c r="L5729" s="130" t="s">
        <v>1420</v>
      </c>
    </row>
    <row r="5730" spans="1:12" ht="45">
      <c r="A5730" s="125">
        <v>132</v>
      </c>
      <c r="B5730" s="125" t="str">
        <f>+VLOOKUP(A5730,'[1]LISTA FILTRADO'!$A$2:$B$620,2,FALSE)</f>
        <v>Servicio De Desarrollo De Las Empresas Púb. Productivas</v>
      </c>
      <c r="C5730" s="126">
        <v>42908</v>
      </c>
      <c r="D5730" s="126" t="s">
        <v>11865</v>
      </c>
      <c r="E5730" s="127" t="s">
        <v>11</v>
      </c>
      <c r="F5730" s="127">
        <v>890668</v>
      </c>
      <c r="G5730" s="127"/>
      <c r="H5730" s="335" t="s">
        <v>11866</v>
      </c>
      <c r="I5730" s="128">
        <v>3389.38</v>
      </c>
      <c r="J5730" s="128">
        <v>0</v>
      </c>
      <c r="K5730" s="129">
        <f t="shared" si="89"/>
        <v>3389.38</v>
      </c>
      <c r="L5730" s="130" t="s">
        <v>1420</v>
      </c>
    </row>
    <row r="5731" spans="1:12" ht="45">
      <c r="A5731" s="125">
        <v>132</v>
      </c>
      <c r="B5731" s="125" t="str">
        <f>+VLOOKUP(A5731,'[1]LISTA FILTRADO'!$A$2:$B$620,2,FALSE)</f>
        <v>Servicio De Desarrollo De Las Empresas Púb. Productivas</v>
      </c>
      <c r="C5731" s="126">
        <v>42899</v>
      </c>
      <c r="D5731" s="126" t="s">
        <v>11867</v>
      </c>
      <c r="E5731" s="127" t="s">
        <v>11</v>
      </c>
      <c r="F5731" s="127">
        <v>890174</v>
      </c>
      <c r="G5731" s="127"/>
      <c r="H5731" s="335" t="s">
        <v>11868</v>
      </c>
      <c r="I5731" s="128">
        <v>1860.01</v>
      </c>
      <c r="J5731" s="128">
        <v>0</v>
      </c>
      <c r="K5731" s="129">
        <f t="shared" si="89"/>
        <v>1860.01</v>
      </c>
      <c r="L5731" s="130" t="s">
        <v>1420</v>
      </c>
    </row>
    <row r="5732" spans="1:12" ht="33.75">
      <c r="A5732" s="125">
        <v>132</v>
      </c>
      <c r="B5732" s="125" t="str">
        <f>+VLOOKUP(A5732,'[1]LISTA FILTRADO'!$A$2:$B$620,2,FALSE)</f>
        <v>Servicio De Desarrollo De Las Empresas Púb. Productivas</v>
      </c>
      <c r="C5732" s="126">
        <v>42914</v>
      </c>
      <c r="D5732" s="126" t="s">
        <v>11869</v>
      </c>
      <c r="E5732" s="127" t="s">
        <v>11</v>
      </c>
      <c r="F5732" s="127">
        <v>891466</v>
      </c>
      <c r="G5732" s="127"/>
      <c r="H5732" s="335" t="s">
        <v>11870</v>
      </c>
      <c r="I5732" s="128">
        <v>4449.18</v>
      </c>
      <c r="J5732" s="128">
        <v>0</v>
      </c>
      <c r="K5732" s="129">
        <f t="shared" si="89"/>
        <v>4449.18</v>
      </c>
      <c r="L5732" s="130" t="s">
        <v>1420</v>
      </c>
    </row>
    <row r="5733" spans="1:12" ht="33.75">
      <c r="A5733" s="125">
        <v>132</v>
      </c>
      <c r="B5733" s="125" t="str">
        <f>+VLOOKUP(A5733,'[1]LISTA FILTRADO'!$A$2:$B$620,2,FALSE)</f>
        <v>Servicio De Desarrollo De Las Empresas Púb. Productivas</v>
      </c>
      <c r="C5733" s="126">
        <v>42900</v>
      </c>
      <c r="D5733" s="126" t="s">
        <v>11871</v>
      </c>
      <c r="E5733" s="127" t="s">
        <v>11</v>
      </c>
      <c r="F5733" s="127">
        <v>890216</v>
      </c>
      <c r="G5733" s="127"/>
      <c r="H5733" s="335" t="s">
        <v>11872</v>
      </c>
      <c r="I5733" s="128">
        <v>13458.49</v>
      </c>
      <c r="J5733" s="128">
        <v>0</v>
      </c>
      <c r="K5733" s="129">
        <f t="shared" si="89"/>
        <v>13458.49</v>
      </c>
      <c r="L5733" s="130" t="s">
        <v>1420</v>
      </c>
    </row>
    <row r="5734" spans="1:12" ht="33.75">
      <c r="A5734" s="334" t="s">
        <v>626</v>
      </c>
      <c r="B5734" s="125" t="str">
        <f>+VLOOKUP(A5734,'[1]LISTA FILTRADO'!$A$2:$B$620,2,FALSE)</f>
        <v>Dirección General De Programación Y Operaciones Del Tesoro</v>
      </c>
      <c r="C5734" s="126">
        <v>42888</v>
      </c>
      <c r="D5734" s="126" t="s">
        <v>11873</v>
      </c>
      <c r="E5734" s="127" t="s">
        <v>11</v>
      </c>
      <c r="F5734" s="127">
        <v>889422</v>
      </c>
      <c r="G5734" s="127"/>
      <c r="H5734" s="335" t="s">
        <v>11874</v>
      </c>
      <c r="I5734" s="128">
        <v>50</v>
      </c>
      <c r="J5734" s="128">
        <v>0</v>
      </c>
      <c r="K5734" s="129">
        <f t="shared" si="89"/>
        <v>50</v>
      </c>
      <c r="L5734" s="130" t="s">
        <v>1420</v>
      </c>
    </row>
    <row r="5735" spans="1:12" ht="22.5">
      <c r="A5735" s="334" t="s">
        <v>627</v>
      </c>
      <c r="B5735" s="125" t="str">
        <f>+VLOOKUP(A5735,'[1]LISTA FILTRADO'!$A$2:$B$620,2,FALSE)</f>
        <v>Dirección General De Crédito Público</v>
      </c>
      <c r="C5735" s="126">
        <v>42894</v>
      </c>
      <c r="D5735" s="126" t="s">
        <v>11875</v>
      </c>
      <c r="E5735" s="127" t="s">
        <v>11</v>
      </c>
      <c r="F5735" s="127">
        <v>889818</v>
      </c>
      <c r="G5735" s="127"/>
      <c r="H5735" s="335" t="s">
        <v>11876</v>
      </c>
      <c r="I5735" s="128">
        <v>50</v>
      </c>
      <c r="J5735" s="128">
        <v>0</v>
      </c>
      <c r="K5735" s="129">
        <f t="shared" si="89"/>
        <v>50</v>
      </c>
      <c r="L5735" s="130" t="s">
        <v>1420</v>
      </c>
    </row>
    <row r="5736" spans="1:12" ht="45">
      <c r="A5736" s="125">
        <v>513</v>
      </c>
      <c r="B5736" s="125" t="str">
        <f>+VLOOKUP(A5736,'[1]LISTA FILTRADO'!$A$2:$B$620,2,FALSE)</f>
        <v>Yacimientos Petrolíferos Fiscales Bolivianos</v>
      </c>
      <c r="C5736" s="126">
        <v>42905</v>
      </c>
      <c r="D5736" s="126" t="s">
        <v>11877</v>
      </c>
      <c r="E5736" s="127" t="s">
        <v>11</v>
      </c>
      <c r="F5736" s="127">
        <v>890479</v>
      </c>
      <c r="G5736" s="127"/>
      <c r="H5736" s="335" t="s">
        <v>11878</v>
      </c>
      <c r="I5736" s="128">
        <v>1953.44</v>
      </c>
      <c r="J5736" s="128">
        <v>0</v>
      </c>
      <c r="K5736" s="129">
        <f t="shared" si="89"/>
        <v>1953.44</v>
      </c>
      <c r="L5736" s="130" t="s">
        <v>1420</v>
      </c>
    </row>
    <row r="5737" spans="1:12" ht="33.75">
      <c r="A5737" s="125">
        <v>513</v>
      </c>
      <c r="B5737" s="125" t="str">
        <f>+VLOOKUP(A5737,'[1]LISTA FILTRADO'!$A$2:$B$620,2,FALSE)</f>
        <v>Yacimientos Petrolíferos Fiscales Bolivianos</v>
      </c>
      <c r="C5737" s="126">
        <v>42895</v>
      </c>
      <c r="D5737" s="126" t="s">
        <v>11879</v>
      </c>
      <c r="E5737" s="127" t="s">
        <v>11</v>
      </c>
      <c r="F5737" s="127">
        <v>890006</v>
      </c>
      <c r="G5737" s="127"/>
      <c r="H5737" s="335" t="s">
        <v>11880</v>
      </c>
      <c r="I5737" s="128">
        <v>3239.28</v>
      </c>
      <c r="J5737" s="128">
        <v>0</v>
      </c>
      <c r="K5737" s="129">
        <f t="shared" si="89"/>
        <v>3239.28</v>
      </c>
      <c r="L5737" s="130" t="s">
        <v>1420</v>
      </c>
    </row>
    <row r="5738" spans="1:12" ht="33.75">
      <c r="A5738" s="263">
        <v>10</v>
      </c>
      <c r="B5738" s="125" t="str">
        <f>+VLOOKUP(A5738,'[1]LISTA FILTRADO'!$A$2:$B$620,2,FALSE)</f>
        <v>Ministerio De Relaciones Exteriores</v>
      </c>
      <c r="C5738" s="126">
        <v>42919</v>
      </c>
      <c r="D5738" s="126" t="s">
        <v>11992</v>
      </c>
      <c r="E5738" s="127" t="s">
        <v>6</v>
      </c>
      <c r="F5738" s="127">
        <v>484102</v>
      </c>
      <c r="G5738" s="127"/>
      <c r="H5738" s="335" t="s">
        <v>11993</v>
      </c>
      <c r="I5738" s="128">
        <v>0</v>
      </c>
      <c r="J5738" s="128">
        <v>42977.9</v>
      </c>
      <c r="K5738" s="129">
        <f t="shared" si="89"/>
        <v>42977.9</v>
      </c>
      <c r="L5738" s="130" t="s">
        <v>1420</v>
      </c>
    </row>
    <row r="5739" spans="1:12" ht="33.75">
      <c r="A5739" s="263" t="s">
        <v>629</v>
      </c>
      <c r="B5739" s="125" t="str">
        <f>+VLOOKUP(A5739,'[1]LISTA FILTRADO'!$A$2:$B$620,2,FALSE)</f>
        <v>Dirección General De Administración Y Finanzas Territoriales</v>
      </c>
      <c r="C5739" s="126">
        <v>42919</v>
      </c>
      <c r="D5739" s="126" t="s">
        <v>11994</v>
      </c>
      <c r="E5739" s="127" t="s">
        <v>1469</v>
      </c>
      <c r="F5739" s="127">
        <v>14000608</v>
      </c>
      <c r="G5739" s="127"/>
      <c r="H5739" s="335" t="s">
        <v>11995</v>
      </c>
      <c r="I5739" s="128">
        <v>0</v>
      </c>
      <c r="J5739" s="128">
        <v>146133.54999999999</v>
      </c>
      <c r="K5739" s="129">
        <f t="shared" si="89"/>
        <v>146133.54999999999</v>
      </c>
      <c r="L5739" s="130" t="s">
        <v>1420</v>
      </c>
    </row>
    <row r="5740" spans="1:12" ht="33.75">
      <c r="A5740" s="263" t="s">
        <v>626</v>
      </c>
      <c r="B5740" s="125" t="str">
        <f>+VLOOKUP(A5740,'[1]LISTA FILTRADO'!$A$2:$B$620,2,FALSE)</f>
        <v>Dirección General De Programación Y Operaciones Del Tesoro</v>
      </c>
      <c r="C5740" s="126">
        <v>42919</v>
      </c>
      <c r="D5740" s="126" t="s">
        <v>11996</v>
      </c>
      <c r="E5740" s="127" t="s">
        <v>1469</v>
      </c>
      <c r="F5740" s="127">
        <v>13971238</v>
      </c>
      <c r="G5740" s="127"/>
      <c r="H5740" s="335" t="s">
        <v>11997</v>
      </c>
      <c r="I5740" s="128">
        <v>0</v>
      </c>
      <c r="J5740" s="128">
        <v>9291</v>
      </c>
      <c r="K5740" s="129">
        <f t="shared" si="89"/>
        <v>9291</v>
      </c>
      <c r="L5740" s="130" t="s">
        <v>1420</v>
      </c>
    </row>
    <row r="5741" spans="1:12" ht="33.75">
      <c r="A5741" s="263" t="s">
        <v>626</v>
      </c>
      <c r="B5741" s="125" t="str">
        <f>+VLOOKUP(A5741,'[1]LISTA FILTRADO'!$A$2:$B$620,2,FALSE)</f>
        <v>Dirección General De Programación Y Operaciones Del Tesoro</v>
      </c>
      <c r="C5741" s="126">
        <v>42919</v>
      </c>
      <c r="D5741" s="126" t="s">
        <v>11998</v>
      </c>
      <c r="E5741" s="127" t="s">
        <v>1469</v>
      </c>
      <c r="F5741" s="127">
        <v>13971240</v>
      </c>
      <c r="G5741" s="127"/>
      <c r="H5741" s="335" t="s">
        <v>11999</v>
      </c>
      <c r="I5741" s="128">
        <v>0</v>
      </c>
      <c r="J5741" s="128">
        <v>5633</v>
      </c>
      <c r="K5741" s="129">
        <f t="shared" si="89"/>
        <v>5633</v>
      </c>
      <c r="L5741" s="130" t="s">
        <v>1420</v>
      </c>
    </row>
    <row r="5742" spans="1:12" ht="33.75">
      <c r="A5742" s="263" t="s">
        <v>626</v>
      </c>
      <c r="B5742" s="125" t="str">
        <f>+VLOOKUP(A5742,'[1]LISTA FILTRADO'!$A$2:$B$620,2,FALSE)</f>
        <v>Dirección General De Programación Y Operaciones Del Tesoro</v>
      </c>
      <c r="C5742" s="126">
        <v>42919</v>
      </c>
      <c r="D5742" s="126" t="s">
        <v>12000</v>
      </c>
      <c r="E5742" s="127" t="s">
        <v>1469</v>
      </c>
      <c r="F5742" s="127">
        <v>13971241</v>
      </c>
      <c r="G5742" s="127"/>
      <c r="H5742" s="335" t="s">
        <v>12001</v>
      </c>
      <c r="I5742" s="128">
        <v>0</v>
      </c>
      <c r="J5742" s="128">
        <v>524592</v>
      </c>
      <c r="K5742" s="129">
        <f t="shared" si="89"/>
        <v>524592</v>
      </c>
      <c r="L5742" s="130" t="s">
        <v>1420</v>
      </c>
    </row>
    <row r="5743" spans="1:12" ht="33.75">
      <c r="A5743" s="263" t="s">
        <v>626</v>
      </c>
      <c r="B5743" s="125" t="str">
        <f>+VLOOKUP(A5743,'[1]LISTA FILTRADO'!$A$2:$B$620,2,FALSE)</f>
        <v>Dirección General De Programación Y Operaciones Del Tesoro</v>
      </c>
      <c r="C5743" s="126">
        <v>42919</v>
      </c>
      <c r="D5743" s="126" t="s">
        <v>12002</v>
      </c>
      <c r="E5743" s="127" t="s">
        <v>1469</v>
      </c>
      <c r="F5743" s="127">
        <v>13971242</v>
      </c>
      <c r="G5743" s="127"/>
      <c r="H5743" s="335" t="s">
        <v>12003</v>
      </c>
      <c r="I5743" s="128">
        <v>0</v>
      </c>
      <c r="J5743" s="128">
        <v>30327</v>
      </c>
      <c r="K5743" s="129">
        <f t="shared" si="89"/>
        <v>30327</v>
      </c>
      <c r="L5743" s="130" t="s">
        <v>1420</v>
      </c>
    </row>
    <row r="5744" spans="1:12" ht="33.75">
      <c r="A5744" s="263" t="s">
        <v>626</v>
      </c>
      <c r="B5744" s="125" t="str">
        <f>+VLOOKUP(A5744,'[1]LISTA FILTRADO'!$A$2:$B$620,2,FALSE)</f>
        <v>Dirección General De Programación Y Operaciones Del Tesoro</v>
      </c>
      <c r="C5744" s="126">
        <v>42919</v>
      </c>
      <c r="D5744" s="126" t="s">
        <v>12004</v>
      </c>
      <c r="E5744" s="127" t="s">
        <v>1469</v>
      </c>
      <c r="F5744" s="127">
        <v>13971239</v>
      </c>
      <c r="G5744" s="127"/>
      <c r="H5744" s="335" t="s">
        <v>12005</v>
      </c>
      <c r="I5744" s="128">
        <v>0</v>
      </c>
      <c r="J5744" s="128">
        <v>27261</v>
      </c>
      <c r="K5744" s="129">
        <f t="shared" si="89"/>
        <v>27261</v>
      </c>
      <c r="L5744" s="130" t="s">
        <v>1420</v>
      </c>
    </row>
    <row r="5745" spans="1:12" ht="33.75">
      <c r="A5745" s="263" t="s">
        <v>629</v>
      </c>
      <c r="B5745" s="125" t="str">
        <f>+VLOOKUP(A5745,'[1]LISTA FILTRADO'!$A$2:$B$620,2,FALSE)</f>
        <v>Dirección General De Administración Y Finanzas Territoriales</v>
      </c>
      <c r="C5745" s="126">
        <v>42919</v>
      </c>
      <c r="D5745" s="126" t="s">
        <v>12006</v>
      </c>
      <c r="E5745" s="127" t="s">
        <v>1285</v>
      </c>
      <c r="F5745" s="127">
        <v>14000956</v>
      </c>
      <c r="G5745" s="127"/>
      <c r="H5745" s="335" t="s">
        <v>12007</v>
      </c>
      <c r="I5745" s="128">
        <v>0</v>
      </c>
      <c r="J5745" s="128">
        <v>576288.42000000004</v>
      </c>
      <c r="K5745" s="129">
        <f t="shared" si="89"/>
        <v>576288.42000000004</v>
      </c>
      <c r="L5745" s="130" t="s">
        <v>1420</v>
      </c>
    </row>
    <row r="5746" spans="1:12" ht="33.75">
      <c r="A5746" s="263" t="s">
        <v>627</v>
      </c>
      <c r="B5746" s="125" t="str">
        <f>+VLOOKUP(A5746,'[1]LISTA FILTRADO'!$A$2:$B$620,2,FALSE)</f>
        <v>Dirección General De Crédito Público</v>
      </c>
      <c r="C5746" s="126">
        <v>42919</v>
      </c>
      <c r="D5746" s="126" t="s">
        <v>12008</v>
      </c>
      <c r="E5746" s="127" t="s">
        <v>6</v>
      </c>
      <c r="F5746" s="127">
        <v>856590</v>
      </c>
      <c r="G5746" s="127"/>
      <c r="H5746" s="335" t="s">
        <v>12009</v>
      </c>
      <c r="I5746" s="128">
        <v>0</v>
      </c>
      <c r="J5746" s="128">
        <v>114000</v>
      </c>
      <c r="K5746" s="129">
        <f t="shared" si="89"/>
        <v>114000</v>
      </c>
      <c r="L5746" s="130" t="s">
        <v>1420</v>
      </c>
    </row>
    <row r="5747" spans="1:12" ht="45">
      <c r="A5747" s="263">
        <v>25</v>
      </c>
      <c r="B5747" s="125" t="str">
        <f>+VLOOKUP(A5747,'[1]LISTA FILTRADO'!$A$2:$B$620,2,FALSE)</f>
        <v>Ministerio De La Presidencia</v>
      </c>
      <c r="C5747" s="126">
        <v>42919</v>
      </c>
      <c r="D5747" s="126" t="s">
        <v>12010</v>
      </c>
      <c r="E5747" s="127" t="s">
        <v>1469</v>
      </c>
      <c r="F5747" s="127">
        <v>14000967</v>
      </c>
      <c r="G5747" s="127"/>
      <c r="H5747" s="335" t="s">
        <v>12011</v>
      </c>
      <c r="I5747" s="128">
        <v>121373.03</v>
      </c>
      <c r="J5747" s="128">
        <v>0</v>
      </c>
      <c r="K5747" s="129">
        <f t="shared" si="89"/>
        <v>121373.03</v>
      </c>
      <c r="L5747" s="130" t="s">
        <v>1420</v>
      </c>
    </row>
    <row r="5748" spans="1:12" ht="22.5">
      <c r="A5748" s="263">
        <v>117</v>
      </c>
      <c r="B5748" s="125" t="str">
        <f>+VLOOKUP(A5748,'[1]LISTA FILTRADO'!$A$2:$B$620,2,FALSE)</f>
        <v>Dirección General De Aeronáutica Civil</v>
      </c>
      <c r="C5748" s="126">
        <v>42919</v>
      </c>
      <c r="D5748" s="126" t="s">
        <v>12012</v>
      </c>
      <c r="E5748" s="127" t="s">
        <v>11</v>
      </c>
      <c r="F5748" s="127">
        <v>891989</v>
      </c>
      <c r="G5748" s="127"/>
      <c r="H5748" s="335" t="s">
        <v>12013</v>
      </c>
      <c r="I5748" s="128">
        <v>50</v>
      </c>
      <c r="J5748" s="128">
        <v>0</v>
      </c>
      <c r="K5748" s="129">
        <f t="shared" si="89"/>
        <v>50</v>
      </c>
      <c r="L5748" s="130" t="s">
        <v>1420</v>
      </c>
    </row>
    <row r="5749" spans="1:12" ht="45">
      <c r="A5749" s="263">
        <v>35</v>
      </c>
      <c r="B5749" s="125" t="str">
        <f>+VLOOKUP(A5749,'[1]LISTA FILTRADO'!$A$2:$B$620,2,FALSE)</f>
        <v>Ministerio De Economía Y Finanzas Públicas</v>
      </c>
      <c r="C5749" s="126">
        <v>42919</v>
      </c>
      <c r="D5749" s="126" t="s">
        <v>12014</v>
      </c>
      <c r="E5749" s="127" t="s">
        <v>15</v>
      </c>
      <c r="F5749" s="127">
        <v>2620</v>
      </c>
      <c r="G5749" s="127"/>
      <c r="H5749" s="335" t="s">
        <v>12015</v>
      </c>
      <c r="I5749" s="128">
        <v>295.11</v>
      </c>
      <c r="J5749" s="128">
        <v>0</v>
      </c>
      <c r="K5749" s="129">
        <f t="shared" si="89"/>
        <v>295.11</v>
      </c>
      <c r="L5749" s="130" t="s">
        <v>1420</v>
      </c>
    </row>
    <row r="5750" spans="1:12" ht="45">
      <c r="A5750" s="263">
        <v>594</v>
      </c>
      <c r="B5750" s="125" t="str">
        <f>+VLOOKUP(A5750,'[1]LISTA FILTRADO'!$A$2:$B$620,2,FALSE)</f>
        <v>Administración de Servicios Portuarios - Bolivia</v>
      </c>
      <c r="C5750" s="126">
        <v>42919</v>
      </c>
      <c r="D5750" s="126" t="s">
        <v>12016</v>
      </c>
      <c r="E5750" s="127" t="s">
        <v>15</v>
      </c>
      <c r="F5750" s="127">
        <v>2617</v>
      </c>
      <c r="G5750" s="127"/>
      <c r="H5750" s="335" t="s">
        <v>12017</v>
      </c>
      <c r="I5750" s="128">
        <v>289.55</v>
      </c>
      <c r="J5750" s="128">
        <v>0</v>
      </c>
      <c r="K5750" s="129">
        <f t="shared" si="89"/>
        <v>289.55</v>
      </c>
      <c r="L5750" s="130" t="s">
        <v>1420</v>
      </c>
    </row>
    <row r="5751" spans="1:12" ht="45">
      <c r="A5751" s="263">
        <v>35</v>
      </c>
      <c r="B5751" s="125" t="str">
        <f>+VLOOKUP(A5751,'[1]LISTA FILTRADO'!$A$2:$B$620,2,FALSE)</f>
        <v>Ministerio De Economía Y Finanzas Públicas</v>
      </c>
      <c r="C5751" s="126">
        <v>42919</v>
      </c>
      <c r="D5751" s="126" t="s">
        <v>12018</v>
      </c>
      <c r="E5751" s="127" t="s">
        <v>15</v>
      </c>
      <c r="F5751" s="127">
        <v>2619</v>
      </c>
      <c r="G5751" s="127"/>
      <c r="H5751" s="335" t="s">
        <v>12019</v>
      </c>
      <c r="I5751" s="128">
        <v>295.11</v>
      </c>
      <c r="J5751" s="128">
        <v>0</v>
      </c>
      <c r="K5751" s="129">
        <f t="shared" si="89"/>
        <v>295.11</v>
      </c>
      <c r="L5751" s="130" t="s">
        <v>1420</v>
      </c>
    </row>
    <row r="5752" spans="1:12" ht="33.75">
      <c r="A5752" s="263">
        <v>287</v>
      </c>
      <c r="B5752" s="125" t="str">
        <f>+VLOOKUP(A5752,'[1]LISTA FILTRADO'!$A$2:$B$620,2,FALSE)</f>
        <v>Fondo Nacional De Inversión Productiva Y Social</v>
      </c>
      <c r="C5752" s="126">
        <v>42919</v>
      </c>
      <c r="D5752" s="126" t="s">
        <v>12020</v>
      </c>
      <c r="E5752" s="127" t="s">
        <v>11</v>
      </c>
      <c r="F5752" s="127">
        <v>483941</v>
      </c>
      <c r="G5752" s="127"/>
      <c r="H5752" s="335" t="s">
        <v>12021</v>
      </c>
      <c r="I5752" s="128">
        <v>50</v>
      </c>
      <c r="J5752" s="128">
        <v>0</v>
      </c>
      <c r="K5752" s="129">
        <f t="shared" si="89"/>
        <v>50</v>
      </c>
      <c r="L5752" s="130" t="s">
        <v>1420</v>
      </c>
    </row>
    <row r="5753" spans="1:12" ht="33.75">
      <c r="A5753" s="263">
        <v>287</v>
      </c>
      <c r="B5753" s="125" t="str">
        <f>+VLOOKUP(A5753,'[1]LISTA FILTRADO'!$A$2:$B$620,2,FALSE)</f>
        <v>Fondo Nacional De Inversión Productiva Y Social</v>
      </c>
      <c r="C5753" s="126">
        <v>42919</v>
      </c>
      <c r="D5753" s="126" t="s">
        <v>12022</v>
      </c>
      <c r="E5753" s="127" t="s">
        <v>11</v>
      </c>
      <c r="F5753" s="127">
        <v>483942</v>
      </c>
      <c r="G5753" s="127"/>
      <c r="H5753" s="335" t="s">
        <v>12023</v>
      </c>
      <c r="I5753" s="128">
        <v>50</v>
      </c>
      <c r="J5753" s="128">
        <v>0</v>
      </c>
      <c r="K5753" s="129">
        <f t="shared" si="89"/>
        <v>50</v>
      </c>
      <c r="L5753" s="130" t="s">
        <v>1420</v>
      </c>
    </row>
    <row r="5754" spans="1:12" ht="33.75">
      <c r="A5754" s="263">
        <v>287</v>
      </c>
      <c r="B5754" s="125" t="str">
        <f>+VLOOKUP(A5754,'[1]LISTA FILTRADO'!$A$2:$B$620,2,FALSE)</f>
        <v>Fondo Nacional De Inversión Productiva Y Social</v>
      </c>
      <c r="C5754" s="126">
        <v>42919</v>
      </c>
      <c r="D5754" s="126" t="s">
        <v>12024</v>
      </c>
      <c r="E5754" s="127" t="s">
        <v>11</v>
      </c>
      <c r="F5754" s="127">
        <v>484086</v>
      </c>
      <c r="G5754" s="127"/>
      <c r="H5754" s="335" t="s">
        <v>12025</v>
      </c>
      <c r="I5754" s="128">
        <v>50</v>
      </c>
      <c r="J5754" s="128">
        <v>0</v>
      </c>
      <c r="K5754" s="129">
        <f t="shared" si="89"/>
        <v>50</v>
      </c>
      <c r="L5754" s="130" t="s">
        <v>1420</v>
      </c>
    </row>
    <row r="5755" spans="1:12" ht="33.75">
      <c r="A5755" s="263">
        <v>287</v>
      </c>
      <c r="B5755" s="125" t="str">
        <f>+VLOOKUP(A5755,'[1]LISTA FILTRADO'!$A$2:$B$620,2,FALSE)</f>
        <v>Fondo Nacional De Inversión Productiva Y Social</v>
      </c>
      <c r="C5755" s="126">
        <v>42919</v>
      </c>
      <c r="D5755" s="126" t="s">
        <v>12026</v>
      </c>
      <c r="E5755" s="127" t="s">
        <v>11</v>
      </c>
      <c r="F5755" s="127">
        <v>484087</v>
      </c>
      <c r="G5755" s="127"/>
      <c r="H5755" s="335" t="s">
        <v>12027</v>
      </c>
      <c r="I5755" s="128">
        <v>50</v>
      </c>
      <c r="J5755" s="128">
        <v>0</v>
      </c>
      <c r="K5755" s="129">
        <f t="shared" si="89"/>
        <v>50</v>
      </c>
      <c r="L5755" s="130" t="s">
        <v>1420</v>
      </c>
    </row>
    <row r="5756" spans="1:12" ht="33.75">
      <c r="A5756" s="263">
        <v>10</v>
      </c>
      <c r="B5756" s="125" t="str">
        <f>+VLOOKUP(A5756,'[1]LISTA FILTRADO'!$A$2:$B$620,2,FALSE)</f>
        <v>Ministerio De Relaciones Exteriores</v>
      </c>
      <c r="C5756" s="126">
        <v>42919</v>
      </c>
      <c r="D5756" s="126" t="s">
        <v>12028</v>
      </c>
      <c r="E5756" s="127" t="s">
        <v>15</v>
      </c>
      <c r="F5756" s="127">
        <v>484103</v>
      </c>
      <c r="G5756" s="127"/>
      <c r="H5756" s="335" t="s">
        <v>12029</v>
      </c>
      <c r="I5756" s="128">
        <v>50</v>
      </c>
      <c r="J5756" s="128">
        <v>0</v>
      </c>
      <c r="K5756" s="129">
        <f t="shared" si="89"/>
        <v>50</v>
      </c>
      <c r="L5756" s="130" t="s">
        <v>1420</v>
      </c>
    </row>
    <row r="5757" spans="1:12" ht="45">
      <c r="A5757" s="263">
        <v>25</v>
      </c>
      <c r="B5757" s="125" t="str">
        <f>+VLOOKUP(A5757,'[1]LISTA FILTRADO'!$A$2:$B$620,2,FALSE)</f>
        <v>Ministerio De La Presidencia</v>
      </c>
      <c r="C5757" s="126">
        <v>42919</v>
      </c>
      <c r="D5757" s="126" t="s">
        <v>12030</v>
      </c>
      <c r="E5757" s="127" t="s">
        <v>1469</v>
      </c>
      <c r="F5757" s="127">
        <v>13984426</v>
      </c>
      <c r="G5757" s="127"/>
      <c r="H5757" s="335" t="s">
        <v>12031</v>
      </c>
      <c r="I5757" s="128">
        <v>3064338.85</v>
      </c>
      <c r="J5757" s="128">
        <v>0</v>
      </c>
      <c r="K5757" s="129">
        <f t="shared" si="89"/>
        <v>3064338.85</v>
      </c>
      <c r="L5757" s="130" t="s">
        <v>1420</v>
      </c>
    </row>
    <row r="5758" spans="1:12" ht="45">
      <c r="A5758" s="263">
        <v>35</v>
      </c>
      <c r="B5758" s="125" t="str">
        <f>+VLOOKUP(A5758,'[1]LISTA FILTRADO'!$A$2:$B$620,2,FALSE)</f>
        <v>Ministerio De Economía Y Finanzas Públicas</v>
      </c>
      <c r="C5758" s="126">
        <v>42919</v>
      </c>
      <c r="D5758" s="126" t="s">
        <v>12032</v>
      </c>
      <c r="E5758" s="127" t="s">
        <v>1469</v>
      </c>
      <c r="F5758" s="127">
        <v>13954833</v>
      </c>
      <c r="G5758" s="127"/>
      <c r="H5758" s="335" t="s">
        <v>12033</v>
      </c>
      <c r="I5758" s="128">
        <v>1696</v>
      </c>
      <c r="J5758" s="128">
        <v>0</v>
      </c>
      <c r="K5758" s="129">
        <f t="shared" si="89"/>
        <v>1696</v>
      </c>
      <c r="L5758" s="130" t="s">
        <v>1420</v>
      </c>
    </row>
    <row r="5759" spans="1:12" ht="45">
      <c r="A5759" s="263">
        <v>35</v>
      </c>
      <c r="B5759" s="125" t="str">
        <f>+VLOOKUP(A5759,'[1]LISTA FILTRADO'!$A$2:$B$620,2,FALSE)</f>
        <v>Ministerio De Economía Y Finanzas Públicas</v>
      </c>
      <c r="C5759" s="126">
        <v>42919</v>
      </c>
      <c r="D5759" s="126" t="s">
        <v>12034</v>
      </c>
      <c r="E5759" s="127" t="s">
        <v>1469</v>
      </c>
      <c r="F5759" s="127">
        <v>12834569</v>
      </c>
      <c r="G5759" s="127"/>
      <c r="H5759" s="335" t="s">
        <v>12035</v>
      </c>
      <c r="I5759" s="128">
        <v>6280</v>
      </c>
      <c r="J5759" s="128">
        <v>0</v>
      </c>
      <c r="K5759" s="129">
        <f t="shared" si="89"/>
        <v>6280</v>
      </c>
      <c r="L5759" s="130" t="s">
        <v>1420</v>
      </c>
    </row>
    <row r="5760" spans="1:12" ht="45">
      <c r="A5760" s="263">
        <v>25</v>
      </c>
      <c r="B5760" s="125" t="str">
        <f>+VLOOKUP(A5760,'[1]LISTA FILTRADO'!$A$2:$B$620,2,FALSE)</f>
        <v>Ministerio De La Presidencia</v>
      </c>
      <c r="C5760" s="126">
        <v>42919</v>
      </c>
      <c r="D5760" s="126" t="s">
        <v>12036</v>
      </c>
      <c r="E5760" s="127" t="s">
        <v>1469</v>
      </c>
      <c r="F5760" s="127">
        <v>14000766</v>
      </c>
      <c r="G5760" s="127"/>
      <c r="H5760" s="335" t="s">
        <v>11125</v>
      </c>
      <c r="I5760" s="128">
        <v>146113.54999999999</v>
      </c>
      <c r="J5760" s="128">
        <v>0</v>
      </c>
      <c r="K5760" s="129">
        <f t="shared" si="89"/>
        <v>146113.54999999999</v>
      </c>
      <c r="L5760" s="130" t="s">
        <v>1420</v>
      </c>
    </row>
    <row r="5761" spans="1:12" ht="33.75">
      <c r="A5761" s="263">
        <v>10</v>
      </c>
      <c r="B5761" s="125" t="str">
        <f>+VLOOKUP(A5761,'[1]LISTA FILTRADO'!$A$2:$B$620,2,FALSE)</f>
        <v>Ministerio De Relaciones Exteriores</v>
      </c>
      <c r="C5761" s="126">
        <v>42920</v>
      </c>
      <c r="D5761" s="126" t="s">
        <v>12037</v>
      </c>
      <c r="E5761" s="127" t="s">
        <v>6</v>
      </c>
      <c r="F5761" s="127">
        <v>484533</v>
      </c>
      <c r="G5761" s="127"/>
      <c r="H5761" s="335" t="s">
        <v>12038</v>
      </c>
      <c r="I5761" s="128">
        <v>0</v>
      </c>
      <c r="J5761" s="128">
        <v>7923.3</v>
      </c>
      <c r="K5761" s="129">
        <f t="shared" si="89"/>
        <v>7923.3</v>
      </c>
      <c r="L5761" s="130" t="s">
        <v>1420</v>
      </c>
    </row>
    <row r="5762" spans="1:12" ht="33.75">
      <c r="A5762" s="263">
        <v>10</v>
      </c>
      <c r="B5762" s="125" t="str">
        <f>+VLOOKUP(A5762,'[1]LISTA FILTRADO'!$A$2:$B$620,2,FALSE)</f>
        <v>Ministerio De Relaciones Exteriores</v>
      </c>
      <c r="C5762" s="126">
        <v>42920</v>
      </c>
      <c r="D5762" s="126" t="s">
        <v>12039</v>
      </c>
      <c r="E5762" s="127" t="s">
        <v>6</v>
      </c>
      <c r="F5762" s="127">
        <v>484535</v>
      </c>
      <c r="G5762" s="127"/>
      <c r="H5762" s="335" t="s">
        <v>12040</v>
      </c>
      <c r="I5762" s="128">
        <v>0</v>
      </c>
      <c r="J5762" s="128">
        <v>15709.4</v>
      </c>
      <c r="K5762" s="129">
        <f t="shared" si="89"/>
        <v>15709.4</v>
      </c>
      <c r="L5762" s="130" t="s">
        <v>1420</v>
      </c>
    </row>
    <row r="5763" spans="1:12" ht="33.75">
      <c r="A5763" s="263" t="s">
        <v>629</v>
      </c>
      <c r="B5763" s="125" t="str">
        <f>+VLOOKUP(A5763,'[1]LISTA FILTRADO'!$A$2:$B$620,2,FALSE)</f>
        <v>Dirección General De Administración Y Finanzas Territoriales</v>
      </c>
      <c r="C5763" s="126">
        <v>42920</v>
      </c>
      <c r="D5763" s="126" t="s">
        <v>12041</v>
      </c>
      <c r="E5763" s="127" t="s">
        <v>1285</v>
      </c>
      <c r="F5763" s="127">
        <v>14017293</v>
      </c>
      <c r="G5763" s="127"/>
      <c r="H5763" s="335" t="s">
        <v>12042</v>
      </c>
      <c r="I5763" s="128">
        <v>0</v>
      </c>
      <c r="J5763" s="128">
        <v>19374.060000000001</v>
      </c>
      <c r="K5763" s="129">
        <f t="shared" si="89"/>
        <v>19374.060000000001</v>
      </c>
      <c r="L5763" s="130" t="s">
        <v>1420</v>
      </c>
    </row>
    <row r="5764" spans="1:12" ht="33.75">
      <c r="A5764" s="263" t="s">
        <v>627</v>
      </c>
      <c r="B5764" s="125" t="str">
        <f>+VLOOKUP(A5764,'[1]LISTA FILTRADO'!$A$2:$B$620,2,FALSE)</f>
        <v>Dirección General De Crédito Público</v>
      </c>
      <c r="C5764" s="126">
        <v>42920</v>
      </c>
      <c r="D5764" s="126" t="s">
        <v>12043</v>
      </c>
      <c r="E5764" s="127" t="s">
        <v>6</v>
      </c>
      <c r="F5764" s="127">
        <v>857325</v>
      </c>
      <c r="G5764" s="127"/>
      <c r="H5764" s="335" t="s">
        <v>12044</v>
      </c>
      <c r="I5764" s="128">
        <v>0</v>
      </c>
      <c r="J5764" s="128">
        <v>50000</v>
      </c>
      <c r="K5764" s="129">
        <f t="shared" si="89"/>
        <v>50000</v>
      </c>
      <c r="L5764" s="130" t="s">
        <v>1420</v>
      </c>
    </row>
    <row r="5765" spans="1:12" ht="33.75">
      <c r="A5765" s="263">
        <v>513</v>
      </c>
      <c r="B5765" s="125" t="str">
        <f>+VLOOKUP(A5765,'[1]LISTA FILTRADO'!$A$2:$B$620,2,FALSE)</f>
        <v>Yacimientos Petrolíferos Fiscales Bolivianos</v>
      </c>
      <c r="C5765" s="126">
        <v>42920</v>
      </c>
      <c r="D5765" s="126" t="s">
        <v>12045</v>
      </c>
      <c r="E5765" s="127" t="s">
        <v>15</v>
      </c>
      <c r="F5765" s="127">
        <v>484526</v>
      </c>
      <c r="G5765" s="127"/>
      <c r="H5765" s="335" t="s">
        <v>12046</v>
      </c>
      <c r="I5765" s="128">
        <v>50</v>
      </c>
      <c r="J5765" s="128">
        <v>0</v>
      </c>
      <c r="K5765" s="129">
        <f t="shared" si="89"/>
        <v>50</v>
      </c>
      <c r="L5765" s="130" t="s">
        <v>1420</v>
      </c>
    </row>
    <row r="5766" spans="1:12" ht="33.75">
      <c r="A5766" s="263">
        <v>513</v>
      </c>
      <c r="B5766" s="125" t="str">
        <f>+VLOOKUP(A5766,'[1]LISTA FILTRADO'!$A$2:$B$620,2,FALSE)</f>
        <v>Yacimientos Petrolíferos Fiscales Bolivianos</v>
      </c>
      <c r="C5766" s="126">
        <v>42920</v>
      </c>
      <c r="D5766" s="126" t="s">
        <v>12047</v>
      </c>
      <c r="E5766" s="127" t="s">
        <v>15</v>
      </c>
      <c r="F5766" s="127">
        <v>484530</v>
      </c>
      <c r="G5766" s="127"/>
      <c r="H5766" s="335" t="s">
        <v>12048</v>
      </c>
      <c r="I5766" s="128">
        <v>50</v>
      </c>
      <c r="J5766" s="128">
        <v>0</v>
      </c>
      <c r="K5766" s="129">
        <f t="shared" si="89"/>
        <v>50</v>
      </c>
      <c r="L5766" s="130" t="s">
        <v>1420</v>
      </c>
    </row>
    <row r="5767" spans="1:12" ht="33.75">
      <c r="A5767" s="263">
        <v>513</v>
      </c>
      <c r="B5767" s="125" t="str">
        <f>+VLOOKUP(A5767,'[1]LISTA FILTRADO'!$A$2:$B$620,2,FALSE)</f>
        <v>Yacimientos Petrolíferos Fiscales Bolivianos</v>
      </c>
      <c r="C5767" s="126">
        <v>42920</v>
      </c>
      <c r="D5767" s="126" t="s">
        <v>12049</v>
      </c>
      <c r="E5767" s="127" t="s">
        <v>15</v>
      </c>
      <c r="F5767" s="127">
        <v>484532</v>
      </c>
      <c r="G5767" s="127"/>
      <c r="H5767" s="335" t="s">
        <v>12050</v>
      </c>
      <c r="I5767" s="128">
        <v>50</v>
      </c>
      <c r="J5767" s="128">
        <v>0</v>
      </c>
      <c r="K5767" s="129">
        <f t="shared" si="89"/>
        <v>50</v>
      </c>
      <c r="L5767" s="130" t="s">
        <v>1420</v>
      </c>
    </row>
    <row r="5768" spans="1:12" ht="33.75">
      <c r="A5768" s="263">
        <v>10</v>
      </c>
      <c r="B5768" s="125" t="str">
        <f>+VLOOKUP(A5768,'[1]LISTA FILTRADO'!$A$2:$B$620,2,FALSE)</f>
        <v>Ministerio De Relaciones Exteriores</v>
      </c>
      <c r="C5768" s="126">
        <v>42920</v>
      </c>
      <c r="D5768" s="126" t="s">
        <v>12051</v>
      </c>
      <c r="E5768" s="127" t="s">
        <v>15</v>
      </c>
      <c r="F5768" s="127">
        <v>484534</v>
      </c>
      <c r="G5768" s="127"/>
      <c r="H5768" s="335" t="s">
        <v>12052</v>
      </c>
      <c r="I5768" s="128">
        <v>50</v>
      </c>
      <c r="J5768" s="128">
        <v>0</v>
      </c>
      <c r="K5768" s="129">
        <f t="shared" si="89"/>
        <v>50</v>
      </c>
      <c r="L5768" s="130" t="s">
        <v>1420</v>
      </c>
    </row>
    <row r="5769" spans="1:12" ht="33.75">
      <c r="A5769" s="263">
        <v>10</v>
      </c>
      <c r="B5769" s="125" t="str">
        <f>+VLOOKUP(A5769,'[1]LISTA FILTRADO'!$A$2:$B$620,2,FALSE)</f>
        <v>Ministerio De Relaciones Exteriores</v>
      </c>
      <c r="C5769" s="126">
        <v>42920</v>
      </c>
      <c r="D5769" s="126" t="s">
        <v>12053</v>
      </c>
      <c r="E5769" s="127" t="s">
        <v>15</v>
      </c>
      <c r="F5769" s="127">
        <v>484536</v>
      </c>
      <c r="G5769" s="127"/>
      <c r="H5769" s="335" t="s">
        <v>12054</v>
      </c>
      <c r="I5769" s="128">
        <v>50</v>
      </c>
      <c r="J5769" s="128">
        <v>0</v>
      </c>
      <c r="K5769" s="129">
        <f t="shared" ref="K5769:K5832" si="90">+I5769+J5769</f>
        <v>50</v>
      </c>
      <c r="L5769" s="130" t="s">
        <v>1420</v>
      </c>
    </row>
    <row r="5770" spans="1:12" ht="33.75">
      <c r="A5770" s="263" t="s">
        <v>627</v>
      </c>
      <c r="B5770" s="125" t="str">
        <f>+VLOOKUP(A5770,'[1]LISTA FILTRADO'!$A$2:$B$620,2,FALSE)</f>
        <v>Dirección General De Crédito Público</v>
      </c>
      <c r="C5770" s="126">
        <v>42920</v>
      </c>
      <c r="D5770" s="126" t="s">
        <v>12055</v>
      </c>
      <c r="E5770" s="127" t="s">
        <v>20</v>
      </c>
      <c r="F5770" s="127">
        <v>9610</v>
      </c>
      <c r="G5770" s="127"/>
      <c r="H5770" s="335" t="s">
        <v>12056</v>
      </c>
      <c r="I5770" s="128">
        <v>112128101.52</v>
      </c>
      <c r="J5770" s="128">
        <v>0</v>
      </c>
      <c r="K5770" s="129">
        <f t="shared" si="90"/>
        <v>112128101.52</v>
      </c>
      <c r="L5770" s="130" t="s">
        <v>1420</v>
      </c>
    </row>
    <row r="5771" spans="1:12" ht="33.75">
      <c r="A5771" s="263" t="s">
        <v>627</v>
      </c>
      <c r="B5771" s="125" t="str">
        <f>+VLOOKUP(A5771,'[1]LISTA FILTRADO'!$A$2:$B$620,2,FALSE)</f>
        <v>Dirección General De Crédito Público</v>
      </c>
      <c r="C5771" s="126">
        <v>42920</v>
      </c>
      <c r="D5771" s="126" t="s">
        <v>12057</v>
      </c>
      <c r="E5771" s="127" t="s">
        <v>11</v>
      </c>
      <c r="F5771" s="127">
        <v>9610</v>
      </c>
      <c r="G5771" s="127"/>
      <c r="H5771" s="335" t="s">
        <v>12058</v>
      </c>
      <c r="I5771" s="128">
        <v>78539.67</v>
      </c>
      <c r="J5771" s="128">
        <v>0</v>
      </c>
      <c r="K5771" s="129">
        <f t="shared" si="90"/>
        <v>78539.67</v>
      </c>
      <c r="L5771" s="130" t="s">
        <v>1420</v>
      </c>
    </row>
    <row r="5772" spans="1:12" ht="33.75">
      <c r="A5772" s="263">
        <v>10</v>
      </c>
      <c r="B5772" s="125" t="str">
        <f>+VLOOKUP(A5772,'[1]LISTA FILTRADO'!$A$2:$B$620,2,FALSE)</f>
        <v>Ministerio De Relaciones Exteriores</v>
      </c>
      <c r="C5772" s="126">
        <v>42921</v>
      </c>
      <c r="D5772" s="126" t="s">
        <v>12059</v>
      </c>
      <c r="E5772" s="127" t="s">
        <v>6</v>
      </c>
      <c r="F5772" s="127">
        <v>485940</v>
      </c>
      <c r="G5772" s="127"/>
      <c r="H5772" s="335" t="s">
        <v>12060</v>
      </c>
      <c r="I5772" s="128">
        <v>0</v>
      </c>
      <c r="J5772" s="128">
        <v>12325.84</v>
      </c>
      <c r="K5772" s="129">
        <f t="shared" si="90"/>
        <v>12325.84</v>
      </c>
      <c r="L5772" s="130" t="s">
        <v>1420</v>
      </c>
    </row>
    <row r="5773" spans="1:12" ht="33.75">
      <c r="A5773" s="263">
        <v>10</v>
      </c>
      <c r="B5773" s="125" t="str">
        <f>+VLOOKUP(A5773,'[1]LISTA FILTRADO'!$A$2:$B$620,2,FALSE)</f>
        <v>Ministerio De Relaciones Exteriores</v>
      </c>
      <c r="C5773" s="126">
        <v>42921</v>
      </c>
      <c r="D5773" s="126" t="s">
        <v>12061</v>
      </c>
      <c r="E5773" s="127" t="s">
        <v>6</v>
      </c>
      <c r="F5773" s="127">
        <v>485946</v>
      </c>
      <c r="G5773" s="127"/>
      <c r="H5773" s="335" t="s">
        <v>12062</v>
      </c>
      <c r="I5773" s="128">
        <v>0</v>
      </c>
      <c r="J5773" s="128">
        <v>32876.07</v>
      </c>
      <c r="K5773" s="129">
        <f t="shared" si="90"/>
        <v>32876.07</v>
      </c>
      <c r="L5773" s="130" t="s">
        <v>1420</v>
      </c>
    </row>
    <row r="5774" spans="1:12" ht="33.75">
      <c r="A5774" s="263">
        <v>340</v>
      </c>
      <c r="B5774" s="125" t="str">
        <f>+VLOOKUP(A5774,'[1]LISTA FILTRADO'!$A$2:$B$620,2,FALSE)</f>
        <v>Servicio General De Identificación Personal</v>
      </c>
      <c r="C5774" s="126">
        <v>42921</v>
      </c>
      <c r="D5774" s="126" t="s">
        <v>12063</v>
      </c>
      <c r="E5774" s="127" t="s">
        <v>6</v>
      </c>
      <c r="F5774" s="127">
        <v>485949</v>
      </c>
      <c r="G5774" s="127"/>
      <c r="H5774" s="335" t="s">
        <v>12064</v>
      </c>
      <c r="I5774" s="128">
        <v>0</v>
      </c>
      <c r="J5774" s="128">
        <v>3519.18</v>
      </c>
      <c r="K5774" s="129">
        <f t="shared" si="90"/>
        <v>3519.18</v>
      </c>
      <c r="L5774" s="130" t="s">
        <v>1420</v>
      </c>
    </row>
    <row r="5775" spans="1:12" ht="33.75">
      <c r="A5775" s="263">
        <v>10</v>
      </c>
      <c r="B5775" s="125" t="str">
        <f>+VLOOKUP(A5775,'[1]LISTA FILTRADO'!$A$2:$B$620,2,FALSE)</f>
        <v>Ministerio De Relaciones Exteriores</v>
      </c>
      <c r="C5775" s="126">
        <v>42921</v>
      </c>
      <c r="D5775" s="126" t="s">
        <v>12065</v>
      </c>
      <c r="E5775" s="127" t="s">
        <v>6</v>
      </c>
      <c r="F5775" s="127">
        <v>485955</v>
      </c>
      <c r="G5775" s="127"/>
      <c r="H5775" s="335" t="s">
        <v>12066</v>
      </c>
      <c r="I5775" s="128">
        <v>0</v>
      </c>
      <c r="J5775" s="128">
        <v>9233.56</v>
      </c>
      <c r="K5775" s="129">
        <f t="shared" si="90"/>
        <v>9233.56</v>
      </c>
      <c r="L5775" s="130" t="s">
        <v>1420</v>
      </c>
    </row>
    <row r="5776" spans="1:12" ht="33.75">
      <c r="A5776" s="263">
        <v>10</v>
      </c>
      <c r="B5776" s="125" t="str">
        <f>+VLOOKUP(A5776,'[1]LISTA FILTRADO'!$A$2:$B$620,2,FALSE)</f>
        <v>Ministerio De Relaciones Exteriores</v>
      </c>
      <c r="C5776" s="126">
        <v>42921</v>
      </c>
      <c r="D5776" s="126" t="s">
        <v>12067</v>
      </c>
      <c r="E5776" s="127" t="s">
        <v>6</v>
      </c>
      <c r="F5776" s="127">
        <v>486077</v>
      </c>
      <c r="G5776" s="127"/>
      <c r="H5776" s="335" t="s">
        <v>12068</v>
      </c>
      <c r="I5776" s="128">
        <v>0</v>
      </c>
      <c r="J5776" s="128">
        <v>10104.780000000001</v>
      </c>
      <c r="K5776" s="129">
        <f t="shared" si="90"/>
        <v>10104.780000000001</v>
      </c>
      <c r="L5776" s="130" t="s">
        <v>1420</v>
      </c>
    </row>
    <row r="5777" spans="1:12" ht="33.75">
      <c r="A5777" s="263">
        <v>10</v>
      </c>
      <c r="B5777" s="125" t="str">
        <f>+VLOOKUP(A5777,'[1]LISTA FILTRADO'!$A$2:$B$620,2,FALSE)</f>
        <v>Ministerio De Relaciones Exteriores</v>
      </c>
      <c r="C5777" s="126">
        <v>42921</v>
      </c>
      <c r="D5777" s="126" t="s">
        <v>12069</v>
      </c>
      <c r="E5777" s="127" t="s">
        <v>6</v>
      </c>
      <c r="F5777" s="127">
        <v>486079</v>
      </c>
      <c r="G5777" s="127"/>
      <c r="H5777" s="335" t="s">
        <v>12070</v>
      </c>
      <c r="I5777" s="128">
        <v>0</v>
      </c>
      <c r="J5777" s="128">
        <v>13582.8</v>
      </c>
      <c r="K5777" s="129">
        <f t="shared" si="90"/>
        <v>13582.8</v>
      </c>
      <c r="L5777" s="130" t="s">
        <v>1420</v>
      </c>
    </row>
    <row r="5778" spans="1:12" ht="33.75">
      <c r="A5778" s="263">
        <v>41</v>
      </c>
      <c r="B5778" s="125" t="str">
        <f>+VLOOKUP(A5778,'[1]LISTA FILTRADO'!$A$2:$B$620,2,FALSE)</f>
        <v>Ministerio De Desarrollo Productivo Y Economía Plural</v>
      </c>
      <c r="C5778" s="126">
        <v>42921</v>
      </c>
      <c r="D5778" s="126" t="s">
        <v>12071</v>
      </c>
      <c r="E5778" s="127" t="s">
        <v>6</v>
      </c>
      <c r="F5778" s="127">
        <v>857600</v>
      </c>
      <c r="G5778" s="127"/>
      <c r="H5778" s="335" t="s">
        <v>12072</v>
      </c>
      <c r="I5778" s="128">
        <v>0</v>
      </c>
      <c r="J5778" s="128">
        <v>6000000</v>
      </c>
      <c r="K5778" s="129">
        <f t="shared" si="90"/>
        <v>6000000</v>
      </c>
      <c r="L5778" s="130" t="s">
        <v>1420</v>
      </c>
    </row>
    <row r="5779" spans="1:12" ht="33.75">
      <c r="A5779" s="263" t="s">
        <v>627</v>
      </c>
      <c r="B5779" s="125" t="str">
        <f>+VLOOKUP(A5779,'[1]LISTA FILTRADO'!$A$2:$B$620,2,FALSE)</f>
        <v>Dirección General De Crédito Público</v>
      </c>
      <c r="C5779" s="126">
        <v>42921</v>
      </c>
      <c r="D5779" s="126" t="s">
        <v>12073</v>
      </c>
      <c r="E5779" s="127" t="s">
        <v>6</v>
      </c>
      <c r="F5779" s="127">
        <v>857869</v>
      </c>
      <c r="G5779" s="127"/>
      <c r="H5779" s="335" t="s">
        <v>12074</v>
      </c>
      <c r="I5779" s="128">
        <v>0</v>
      </c>
      <c r="J5779" s="128">
        <v>50000</v>
      </c>
      <c r="K5779" s="129">
        <f t="shared" si="90"/>
        <v>50000</v>
      </c>
      <c r="L5779" s="130" t="s">
        <v>1420</v>
      </c>
    </row>
    <row r="5780" spans="1:12" ht="33.75">
      <c r="A5780" s="263">
        <v>78</v>
      </c>
      <c r="B5780" s="125" t="str">
        <f>+VLOOKUP(A5780,'[1]LISTA FILTRADO'!$A$2:$B$620,2,FALSE)</f>
        <v xml:space="preserve">Ministerio De Hidrocarburos </v>
      </c>
      <c r="C5780" s="126">
        <v>42921</v>
      </c>
      <c r="D5780" s="126" t="s">
        <v>12075</v>
      </c>
      <c r="E5780" s="127" t="s">
        <v>6</v>
      </c>
      <c r="F5780" s="127">
        <v>892131</v>
      </c>
      <c r="G5780" s="127"/>
      <c r="H5780" s="335" t="s">
        <v>12076</v>
      </c>
      <c r="I5780" s="128">
        <v>0</v>
      </c>
      <c r="J5780" s="128">
        <v>991.96</v>
      </c>
      <c r="K5780" s="129">
        <f t="shared" si="90"/>
        <v>991.96</v>
      </c>
      <c r="L5780" s="130" t="s">
        <v>1420</v>
      </c>
    </row>
    <row r="5781" spans="1:12" ht="33.75">
      <c r="A5781" s="263">
        <v>78</v>
      </c>
      <c r="B5781" s="125" t="str">
        <f>+VLOOKUP(A5781,'[1]LISTA FILTRADO'!$A$2:$B$620,2,FALSE)</f>
        <v xml:space="preserve">Ministerio De Hidrocarburos </v>
      </c>
      <c r="C5781" s="126">
        <v>42921</v>
      </c>
      <c r="D5781" s="126" t="s">
        <v>12077</v>
      </c>
      <c r="E5781" s="127" t="s">
        <v>11</v>
      </c>
      <c r="F5781" s="127">
        <v>892122</v>
      </c>
      <c r="G5781" s="127"/>
      <c r="H5781" s="335" t="s">
        <v>12078</v>
      </c>
      <c r="I5781" s="128">
        <v>586.11</v>
      </c>
      <c r="J5781" s="128">
        <v>0</v>
      </c>
      <c r="K5781" s="129">
        <f t="shared" si="90"/>
        <v>586.11</v>
      </c>
      <c r="L5781" s="130" t="s">
        <v>1420</v>
      </c>
    </row>
    <row r="5782" spans="1:12" ht="33.75">
      <c r="A5782" s="263">
        <v>78</v>
      </c>
      <c r="B5782" s="125" t="str">
        <f>+VLOOKUP(A5782,'[1]LISTA FILTRADO'!$A$2:$B$620,2,FALSE)</f>
        <v xml:space="preserve">Ministerio De Hidrocarburos </v>
      </c>
      <c r="C5782" s="126">
        <v>42921</v>
      </c>
      <c r="D5782" s="126" t="s">
        <v>12079</v>
      </c>
      <c r="E5782" s="127" t="s">
        <v>11</v>
      </c>
      <c r="F5782" s="127">
        <v>892126</v>
      </c>
      <c r="G5782" s="127"/>
      <c r="H5782" s="335" t="s">
        <v>12080</v>
      </c>
      <c r="I5782" s="128">
        <v>586.11</v>
      </c>
      <c r="J5782" s="128">
        <v>0</v>
      </c>
      <c r="K5782" s="129">
        <f t="shared" si="90"/>
        <v>586.11</v>
      </c>
      <c r="L5782" s="130" t="s">
        <v>1420</v>
      </c>
    </row>
    <row r="5783" spans="1:12" ht="33.75">
      <c r="A5783" s="263">
        <v>78</v>
      </c>
      <c r="B5783" s="125" t="str">
        <f>+VLOOKUP(A5783,'[1]LISTA FILTRADO'!$A$2:$B$620,2,FALSE)</f>
        <v xml:space="preserve">Ministerio De Hidrocarburos </v>
      </c>
      <c r="C5783" s="126">
        <v>42921</v>
      </c>
      <c r="D5783" s="126" t="s">
        <v>12081</v>
      </c>
      <c r="E5783" s="127" t="s">
        <v>11</v>
      </c>
      <c r="F5783" s="127">
        <v>892133</v>
      </c>
      <c r="G5783" s="127"/>
      <c r="H5783" s="335" t="s">
        <v>12082</v>
      </c>
      <c r="I5783" s="128">
        <v>50</v>
      </c>
      <c r="J5783" s="128">
        <v>0</v>
      </c>
      <c r="K5783" s="129">
        <f t="shared" si="90"/>
        <v>50</v>
      </c>
      <c r="L5783" s="130" t="s">
        <v>1420</v>
      </c>
    </row>
    <row r="5784" spans="1:12" ht="45">
      <c r="A5784" s="263">
        <v>20</v>
      </c>
      <c r="B5784" s="125" t="str">
        <f>+VLOOKUP(A5784,'[1]LISTA FILTRADO'!$A$2:$B$620,2,FALSE)</f>
        <v>Ministerio De Defensa</v>
      </c>
      <c r="C5784" s="126">
        <v>42921</v>
      </c>
      <c r="D5784" s="126" t="s">
        <v>12083</v>
      </c>
      <c r="E5784" s="127" t="s">
        <v>11</v>
      </c>
      <c r="F5784" s="127">
        <v>892137</v>
      </c>
      <c r="G5784" s="127"/>
      <c r="H5784" s="335" t="s">
        <v>12084</v>
      </c>
      <c r="I5784" s="128">
        <v>1236.44</v>
      </c>
      <c r="J5784" s="128">
        <v>0</v>
      </c>
      <c r="K5784" s="129">
        <f t="shared" si="90"/>
        <v>1236.44</v>
      </c>
      <c r="L5784" s="130" t="s">
        <v>1420</v>
      </c>
    </row>
    <row r="5785" spans="1:12" ht="33.75">
      <c r="A5785" s="263">
        <v>117</v>
      </c>
      <c r="B5785" s="125" t="str">
        <f>+VLOOKUP(A5785,'[1]LISTA FILTRADO'!$A$2:$B$620,2,FALSE)</f>
        <v>Dirección General De Aeronáutica Civil</v>
      </c>
      <c r="C5785" s="126">
        <v>42921</v>
      </c>
      <c r="D5785" s="126" t="s">
        <v>12085</v>
      </c>
      <c r="E5785" s="127" t="s">
        <v>11</v>
      </c>
      <c r="F5785" s="127">
        <v>892177</v>
      </c>
      <c r="G5785" s="127"/>
      <c r="H5785" s="335" t="s">
        <v>12086</v>
      </c>
      <c r="I5785" s="128">
        <v>50</v>
      </c>
      <c r="J5785" s="128">
        <v>0</v>
      </c>
      <c r="K5785" s="129">
        <f t="shared" si="90"/>
        <v>50</v>
      </c>
      <c r="L5785" s="130" t="s">
        <v>1420</v>
      </c>
    </row>
    <row r="5786" spans="1:12" ht="45">
      <c r="A5786" s="263">
        <v>25</v>
      </c>
      <c r="B5786" s="125" t="str">
        <f>+VLOOKUP(A5786,'[1]LISTA FILTRADO'!$A$2:$B$620,2,FALSE)</f>
        <v>Ministerio De La Presidencia</v>
      </c>
      <c r="C5786" s="126">
        <v>42921</v>
      </c>
      <c r="D5786" s="126" t="s">
        <v>12087</v>
      </c>
      <c r="E5786" s="127" t="s">
        <v>15</v>
      </c>
      <c r="F5786" s="127">
        <v>2623</v>
      </c>
      <c r="G5786" s="127"/>
      <c r="H5786" s="335" t="s">
        <v>12088</v>
      </c>
      <c r="I5786" s="128">
        <v>668.36</v>
      </c>
      <c r="J5786" s="128">
        <v>0</v>
      </c>
      <c r="K5786" s="129">
        <f t="shared" si="90"/>
        <v>668.36</v>
      </c>
      <c r="L5786" s="130" t="s">
        <v>1420</v>
      </c>
    </row>
    <row r="5787" spans="1:12" ht="45">
      <c r="A5787" s="263">
        <v>25</v>
      </c>
      <c r="B5787" s="125" t="str">
        <f>+VLOOKUP(A5787,'[1]LISTA FILTRADO'!$A$2:$B$620,2,FALSE)</f>
        <v>Ministerio De La Presidencia</v>
      </c>
      <c r="C5787" s="126">
        <v>42921</v>
      </c>
      <c r="D5787" s="126" t="s">
        <v>12089</v>
      </c>
      <c r="E5787" s="127" t="s">
        <v>15</v>
      </c>
      <c r="F5787" s="127">
        <v>2621</v>
      </c>
      <c r="G5787" s="127"/>
      <c r="H5787" s="335" t="s">
        <v>12090</v>
      </c>
      <c r="I5787" s="128">
        <v>271.85000000000002</v>
      </c>
      <c r="J5787" s="128">
        <v>0</v>
      </c>
      <c r="K5787" s="129">
        <f t="shared" si="90"/>
        <v>271.85000000000002</v>
      </c>
      <c r="L5787" s="130" t="s">
        <v>1420</v>
      </c>
    </row>
    <row r="5788" spans="1:12" ht="45">
      <c r="A5788" s="263">
        <v>25</v>
      </c>
      <c r="B5788" s="125" t="str">
        <f>+VLOOKUP(A5788,'[1]LISTA FILTRADO'!$A$2:$B$620,2,FALSE)</f>
        <v>Ministerio De La Presidencia</v>
      </c>
      <c r="C5788" s="126">
        <v>42921</v>
      </c>
      <c r="D5788" s="126" t="s">
        <v>12091</v>
      </c>
      <c r="E5788" s="127" t="s">
        <v>15</v>
      </c>
      <c r="F5788" s="127">
        <v>2622</v>
      </c>
      <c r="G5788" s="127"/>
      <c r="H5788" s="335" t="s">
        <v>12092</v>
      </c>
      <c r="I5788" s="128">
        <v>3349.66</v>
      </c>
      <c r="J5788" s="128">
        <v>0</v>
      </c>
      <c r="K5788" s="129">
        <f t="shared" si="90"/>
        <v>3349.66</v>
      </c>
      <c r="L5788" s="130" t="s">
        <v>1420</v>
      </c>
    </row>
    <row r="5789" spans="1:12" ht="45">
      <c r="A5789" s="263">
        <v>10</v>
      </c>
      <c r="B5789" s="125" t="str">
        <f>+VLOOKUP(A5789,'[1]LISTA FILTRADO'!$A$2:$B$620,2,FALSE)</f>
        <v>Ministerio De Relaciones Exteriores</v>
      </c>
      <c r="C5789" s="126">
        <v>42921</v>
      </c>
      <c r="D5789" s="126" t="s">
        <v>12093</v>
      </c>
      <c r="E5789" s="127" t="s">
        <v>15</v>
      </c>
      <c r="F5789" s="127">
        <v>2634</v>
      </c>
      <c r="G5789" s="127"/>
      <c r="H5789" s="335" t="s">
        <v>12094</v>
      </c>
      <c r="I5789" s="128">
        <v>272.68</v>
      </c>
      <c r="J5789" s="128">
        <v>0</v>
      </c>
      <c r="K5789" s="129">
        <f t="shared" si="90"/>
        <v>272.68</v>
      </c>
      <c r="L5789" s="130" t="s">
        <v>1420</v>
      </c>
    </row>
    <row r="5790" spans="1:12" ht="45">
      <c r="A5790" s="263">
        <v>594</v>
      </c>
      <c r="B5790" s="125" t="str">
        <f>+VLOOKUP(A5790,'[1]LISTA FILTRADO'!$A$2:$B$620,2,FALSE)</f>
        <v>Administración de Servicios Portuarios - Bolivia</v>
      </c>
      <c r="C5790" s="126">
        <v>42921</v>
      </c>
      <c r="D5790" s="126" t="s">
        <v>12095</v>
      </c>
      <c r="E5790" s="127" t="s">
        <v>15</v>
      </c>
      <c r="F5790" s="127">
        <v>2632</v>
      </c>
      <c r="G5790" s="127"/>
      <c r="H5790" s="335" t="s">
        <v>12096</v>
      </c>
      <c r="I5790" s="128">
        <v>1798.27</v>
      </c>
      <c r="J5790" s="128">
        <v>0</v>
      </c>
      <c r="K5790" s="129">
        <f t="shared" si="90"/>
        <v>1798.27</v>
      </c>
      <c r="L5790" s="130" t="s">
        <v>1420</v>
      </c>
    </row>
    <row r="5791" spans="1:12" ht="22.5">
      <c r="A5791" s="263">
        <v>513</v>
      </c>
      <c r="B5791" s="125" t="str">
        <f>+VLOOKUP(A5791,'[1]LISTA FILTRADO'!$A$2:$B$620,2,FALSE)</f>
        <v>Yacimientos Petrolíferos Fiscales Bolivianos</v>
      </c>
      <c r="C5791" s="126">
        <v>42921</v>
      </c>
      <c r="D5791" s="126" t="s">
        <v>12097</v>
      </c>
      <c r="E5791" s="127" t="s">
        <v>15</v>
      </c>
      <c r="F5791" s="127">
        <v>485641</v>
      </c>
      <c r="G5791" s="127"/>
      <c r="H5791" s="335" t="s">
        <v>12098</v>
      </c>
      <c r="I5791" s="128">
        <v>50</v>
      </c>
      <c r="J5791" s="128">
        <v>0</v>
      </c>
      <c r="K5791" s="129">
        <f t="shared" si="90"/>
        <v>50</v>
      </c>
      <c r="L5791" s="130" t="s">
        <v>1420</v>
      </c>
    </row>
    <row r="5792" spans="1:12" ht="33.75">
      <c r="A5792" s="263">
        <v>16</v>
      </c>
      <c r="B5792" s="125" t="str">
        <f>+VLOOKUP(A5792,'[1]LISTA FILTRADO'!$A$2:$B$620,2,FALSE)</f>
        <v>Ministerio De Educación</v>
      </c>
      <c r="C5792" s="126">
        <v>42921</v>
      </c>
      <c r="D5792" s="126" t="s">
        <v>12099</v>
      </c>
      <c r="E5792" s="127" t="s">
        <v>1286</v>
      </c>
      <c r="F5792" s="127">
        <v>2609</v>
      </c>
      <c r="G5792" s="127"/>
      <c r="H5792" s="335" t="s">
        <v>12100</v>
      </c>
      <c r="I5792" s="128">
        <v>114.05</v>
      </c>
      <c r="J5792" s="128">
        <v>0</v>
      </c>
      <c r="K5792" s="129">
        <f t="shared" si="90"/>
        <v>114.05</v>
      </c>
      <c r="L5792" s="130" t="s">
        <v>1420</v>
      </c>
    </row>
    <row r="5793" spans="1:12" ht="33.75">
      <c r="A5793" s="263">
        <v>16</v>
      </c>
      <c r="B5793" s="125" t="str">
        <f>+VLOOKUP(A5793,'[1]LISTA FILTRADO'!$A$2:$B$620,2,FALSE)</f>
        <v>Ministerio De Educación</v>
      </c>
      <c r="C5793" s="126">
        <v>42921</v>
      </c>
      <c r="D5793" s="126" t="s">
        <v>12101</v>
      </c>
      <c r="E5793" s="127" t="s">
        <v>15</v>
      </c>
      <c r="F5793" s="127">
        <v>2609</v>
      </c>
      <c r="G5793" s="127"/>
      <c r="H5793" s="335" t="s">
        <v>12102</v>
      </c>
      <c r="I5793" s="128">
        <v>273.16000000000003</v>
      </c>
      <c r="J5793" s="128">
        <v>0</v>
      </c>
      <c r="K5793" s="129">
        <f t="shared" si="90"/>
        <v>273.16000000000003</v>
      </c>
      <c r="L5793" s="130" t="s">
        <v>1420</v>
      </c>
    </row>
    <row r="5794" spans="1:12" ht="33.75">
      <c r="A5794" s="263">
        <v>10</v>
      </c>
      <c r="B5794" s="125" t="str">
        <f>+VLOOKUP(A5794,'[1]LISTA FILTRADO'!$A$2:$B$620,2,FALSE)</f>
        <v>Ministerio De Relaciones Exteriores</v>
      </c>
      <c r="C5794" s="126">
        <v>42921</v>
      </c>
      <c r="D5794" s="126" t="s">
        <v>12103</v>
      </c>
      <c r="E5794" s="127" t="s">
        <v>15</v>
      </c>
      <c r="F5794" s="127">
        <v>485941</v>
      </c>
      <c r="G5794" s="127"/>
      <c r="H5794" s="335" t="s">
        <v>12104</v>
      </c>
      <c r="I5794" s="128">
        <v>50</v>
      </c>
      <c r="J5794" s="128">
        <v>0</v>
      </c>
      <c r="K5794" s="129">
        <f t="shared" si="90"/>
        <v>50</v>
      </c>
      <c r="L5794" s="130" t="s">
        <v>1420</v>
      </c>
    </row>
    <row r="5795" spans="1:12" ht="33.75">
      <c r="A5795" s="263">
        <v>10</v>
      </c>
      <c r="B5795" s="125" t="str">
        <f>+VLOOKUP(A5795,'[1]LISTA FILTRADO'!$A$2:$B$620,2,FALSE)</f>
        <v>Ministerio De Relaciones Exteriores</v>
      </c>
      <c r="C5795" s="126">
        <v>42921</v>
      </c>
      <c r="D5795" s="126" t="s">
        <v>12105</v>
      </c>
      <c r="E5795" s="127" t="s">
        <v>15</v>
      </c>
      <c r="F5795" s="127">
        <v>485947</v>
      </c>
      <c r="G5795" s="127"/>
      <c r="H5795" s="335" t="s">
        <v>12106</v>
      </c>
      <c r="I5795" s="128">
        <v>50</v>
      </c>
      <c r="J5795" s="128">
        <v>0</v>
      </c>
      <c r="K5795" s="129">
        <f t="shared" si="90"/>
        <v>50</v>
      </c>
      <c r="L5795" s="130" t="s">
        <v>1420</v>
      </c>
    </row>
    <row r="5796" spans="1:12" ht="33.75">
      <c r="A5796" s="263">
        <v>340</v>
      </c>
      <c r="B5796" s="125" t="str">
        <f>+VLOOKUP(A5796,'[1]LISTA FILTRADO'!$A$2:$B$620,2,FALSE)</f>
        <v>Servicio General De Identificación Personal</v>
      </c>
      <c r="C5796" s="126">
        <v>42921</v>
      </c>
      <c r="D5796" s="126" t="s">
        <v>12107</v>
      </c>
      <c r="E5796" s="127" t="s">
        <v>15</v>
      </c>
      <c r="F5796" s="127">
        <v>485950</v>
      </c>
      <c r="G5796" s="127"/>
      <c r="H5796" s="335" t="s">
        <v>12108</v>
      </c>
      <c r="I5796" s="128">
        <v>50</v>
      </c>
      <c r="J5796" s="128">
        <v>0</v>
      </c>
      <c r="K5796" s="129">
        <f t="shared" si="90"/>
        <v>50</v>
      </c>
      <c r="L5796" s="130" t="s">
        <v>1420</v>
      </c>
    </row>
    <row r="5797" spans="1:12" ht="22.5">
      <c r="A5797" s="263">
        <v>513</v>
      </c>
      <c r="B5797" s="125" t="str">
        <f>+VLOOKUP(A5797,'[1]LISTA FILTRADO'!$A$2:$B$620,2,FALSE)</f>
        <v>Yacimientos Petrolíferos Fiscales Bolivianos</v>
      </c>
      <c r="C5797" s="126">
        <v>42921</v>
      </c>
      <c r="D5797" s="126" t="s">
        <v>12109</v>
      </c>
      <c r="E5797" s="127" t="s">
        <v>15</v>
      </c>
      <c r="F5797" s="127">
        <v>485952</v>
      </c>
      <c r="G5797" s="127"/>
      <c r="H5797" s="335" t="s">
        <v>2597</v>
      </c>
      <c r="I5797" s="128">
        <v>50</v>
      </c>
      <c r="J5797" s="128">
        <v>0</v>
      </c>
      <c r="K5797" s="129">
        <f t="shared" si="90"/>
        <v>50</v>
      </c>
      <c r="L5797" s="130" t="s">
        <v>1420</v>
      </c>
    </row>
    <row r="5798" spans="1:12" ht="33.75">
      <c r="A5798" s="263">
        <v>10</v>
      </c>
      <c r="B5798" s="125" t="str">
        <f>+VLOOKUP(A5798,'[1]LISTA FILTRADO'!$A$2:$B$620,2,FALSE)</f>
        <v>Ministerio De Relaciones Exteriores</v>
      </c>
      <c r="C5798" s="126">
        <v>42921</v>
      </c>
      <c r="D5798" s="126" t="s">
        <v>12110</v>
      </c>
      <c r="E5798" s="127" t="s">
        <v>15</v>
      </c>
      <c r="F5798" s="127">
        <v>485956</v>
      </c>
      <c r="G5798" s="127"/>
      <c r="H5798" s="335" t="s">
        <v>12111</v>
      </c>
      <c r="I5798" s="128">
        <v>50</v>
      </c>
      <c r="J5798" s="128">
        <v>0</v>
      </c>
      <c r="K5798" s="129">
        <f t="shared" si="90"/>
        <v>50</v>
      </c>
      <c r="L5798" s="130" t="s">
        <v>1420</v>
      </c>
    </row>
    <row r="5799" spans="1:12" ht="22.5">
      <c r="A5799" s="263">
        <v>513</v>
      </c>
      <c r="B5799" s="125" t="str">
        <f>+VLOOKUP(A5799,'[1]LISTA FILTRADO'!$A$2:$B$620,2,FALSE)</f>
        <v>Yacimientos Petrolíferos Fiscales Bolivianos</v>
      </c>
      <c r="C5799" s="126">
        <v>42921</v>
      </c>
      <c r="D5799" s="126" t="s">
        <v>12112</v>
      </c>
      <c r="E5799" s="127" t="s">
        <v>15</v>
      </c>
      <c r="F5799" s="127">
        <v>485958</v>
      </c>
      <c r="G5799" s="127"/>
      <c r="H5799" s="335" t="s">
        <v>12113</v>
      </c>
      <c r="I5799" s="128">
        <v>50</v>
      </c>
      <c r="J5799" s="128">
        <v>0</v>
      </c>
      <c r="K5799" s="129">
        <f t="shared" si="90"/>
        <v>50</v>
      </c>
      <c r="L5799" s="130" t="s">
        <v>1420</v>
      </c>
    </row>
    <row r="5800" spans="1:12" ht="33.75">
      <c r="A5800" s="263">
        <v>10</v>
      </c>
      <c r="B5800" s="125" t="str">
        <f>+VLOOKUP(A5800,'[1]LISTA FILTRADO'!$A$2:$B$620,2,FALSE)</f>
        <v>Ministerio De Relaciones Exteriores</v>
      </c>
      <c r="C5800" s="126">
        <v>42921</v>
      </c>
      <c r="D5800" s="126" t="s">
        <v>12114</v>
      </c>
      <c r="E5800" s="127" t="s">
        <v>15</v>
      </c>
      <c r="F5800" s="127">
        <v>486078</v>
      </c>
      <c r="G5800" s="127"/>
      <c r="H5800" s="335" t="s">
        <v>12115</v>
      </c>
      <c r="I5800" s="128">
        <v>50</v>
      </c>
      <c r="J5800" s="128">
        <v>0</v>
      </c>
      <c r="K5800" s="129">
        <f t="shared" si="90"/>
        <v>50</v>
      </c>
      <c r="L5800" s="130" t="s">
        <v>1420</v>
      </c>
    </row>
    <row r="5801" spans="1:12" ht="33.75">
      <c r="A5801" s="263">
        <v>10</v>
      </c>
      <c r="B5801" s="125" t="str">
        <f>+VLOOKUP(A5801,'[1]LISTA FILTRADO'!$A$2:$B$620,2,FALSE)</f>
        <v>Ministerio De Relaciones Exteriores</v>
      </c>
      <c r="C5801" s="126">
        <v>42921</v>
      </c>
      <c r="D5801" s="126" t="s">
        <v>12116</v>
      </c>
      <c r="E5801" s="127" t="s">
        <v>15</v>
      </c>
      <c r="F5801" s="127">
        <v>486080</v>
      </c>
      <c r="G5801" s="127"/>
      <c r="H5801" s="335" t="s">
        <v>5766</v>
      </c>
      <c r="I5801" s="128">
        <v>50</v>
      </c>
      <c r="J5801" s="128">
        <v>0</v>
      </c>
      <c r="K5801" s="129">
        <f t="shared" si="90"/>
        <v>50</v>
      </c>
      <c r="L5801" s="130" t="s">
        <v>1420</v>
      </c>
    </row>
    <row r="5802" spans="1:12" ht="33.75">
      <c r="A5802" s="263">
        <v>513</v>
      </c>
      <c r="B5802" s="125" t="str">
        <f>+VLOOKUP(A5802,'[1]LISTA FILTRADO'!$A$2:$B$620,2,FALSE)</f>
        <v>Yacimientos Petrolíferos Fiscales Bolivianos</v>
      </c>
      <c r="C5802" s="126">
        <v>42921</v>
      </c>
      <c r="D5802" s="126" t="s">
        <v>12117</v>
      </c>
      <c r="E5802" s="127" t="s">
        <v>15</v>
      </c>
      <c r="F5802" s="127">
        <v>486082</v>
      </c>
      <c r="G5802" s="127"/>
      <c r="H5802" s="335" t="s">
        <v>12118</v>
      </c>
      <c r="I5802" s="128">
        <v>50</v>
      </c>
      <c r="J5802" s="128">
        <v>0</v>
      </c>
      <c r="K5802" s="129">
        <f t="shared" si="90"/>
        <v>50</v>
      </c>
      <c r="L5802" s="130" t="s">
        <v>1420</v>
      </c>
    </row>
    <row r="5803" spans="1:12" ht="45">
      <c r="A5803" s="263">
        <v>10</v>
      </c>
      <c r="B5803" s="125" t="str">
        <f>+VLOOKUP(A5803,'[1]LISTA FILTRADO'!$A$2:$B$620,2,FALSE)</f>
        <v>Ministerio De Relaciones Exteriores</v>
      </c>
      <c r="C5803" s="126">
        <v>42921</v>
      </c>
      <c r="D5803" s="126" t="s">
        <v>12119</v>
      </c>
      <c r="E5803" s="127" t="s">
        <v>15</v>
      </c>
      <c r="F5803" s="127">
        <v>2641</v>
      </c>
      <c r="G5803" s="127"/>
      <c r="H5803" s="335" t="s">
        <v>12120</v>
      </c>
      <c r="I5803" s="128">
        <v>19514.689999999999</v>
      </c>
      <c r="J5803" s="128">
        <v>0</v>
      </c>
      <c r="K5803" s="129">
        <f t="shared" si="90"/>
        <v>19514.689999999999</v>
      </c>
      <c r="L5803" s="130" t="s">
        <v>1420</v>
      </c>
    </row>
    <row r="5804" spans="1:12" ht="45">
      <c r="A5804" s="263">
        <v>6</v>
      </c>
      <c r="B5804" s="125" t="str">
        <f>+VLOOKUP(A5804,'[1]LISTA FILTRADO'!$A$2:$B$620,2,FALSE)</f>
        <v>Vicepresidencia Del Estado Plurinacional</v>
      </c>
      <c r="C5804" s="126">
        <v>42921</v>
      </c>
      <c r="D5804" s="126" t="s">
        <v>12121</v>
      </c>
      <c r="E5804" s="127" t="s">
        <v>15</v>
      </c>
      <c r="F5804" s="127">
        <v>2639</v>
      </c>
      <c r="G5804" s="127"/>
      <c r="H5804" s="335" t="s">
        <v>12122</v>
      </c>
      <c r="I5804" s="128">
        <v>324.95</v>
      </c>
      <c r="J5804" s="128">
        <v>0</v>
      </c>
      <c r="K5804" s="129">
        <f t="shared" si="90"/>
        <v>324.95</v>
      </c>
      <c r="L5804" s="130" t="s">
        <v>1420</v>
      </c>
    </row>
    <row r="5805" spans="1:12" ht="45">
      <c r="A5805" s="263">
        <v>10</v>
      </c>
      <c r="B5805" s="125" t="str">
        <f>+VLOOKUP(A5805,'[1]LISTA FILTRADO'!$A$2:$B$620,2,FALSE)</f>
        <v>Ministerio De Relaciones Exteriores</v>
      </c>
      <c r="C5805" s="126">
        <v>42921</v>
      </c>
      <c r="D5805" s="126" t="s">
        <v>12123</v>
      </c>
      <c r="E5805" s="127" t="s">
        <v>15</v>
      </c>
      <c r="F5805" s="127">
        <v>2642</v>
      </c>
      <c r="G5805" s="127"/>
      <c r="H5805" s="335" t="s">
        <v>12124</v>
      </c>
      <c r="I5805" s="128">
        <v>1001.41</v>
      </c>
      <c r="J5805" s="128">
        <v>0</v>
      </c>
      <c r="K5805" s="129">
        <f t="shared" si="90"/>
        <v>1001.41</v>
      </c>
      <c r="L5805" s="130" t="s">
        <v>1420</v>
      </c>
    </row>
    <row r="5806" spans="1:12" ht="45">
      <c r="A5806" s="263">
        <v>46</v>
      </c>
      <c r="B5806" s="125" t="str">
        <f>+VLOOKUP(A5806,'[1]LISTA FILTRADO'!$A$2:$B$620,2,FALSE)</f>
        <v>Ministerio De Salud</v>
      </c>
      <c r="C5806" s="126">
        <v>42921</v>
      </c>
      <c r="D5806" s="126" t="s">
        <v>12125</v>
      </c>
      <c r="E5806" s="127" t="s">
        <v>15</v>
      </c>
      <c r="F5806" s="127">
        <v>2638</v>
      </c>
      <c r="G5806" s="127"/>
      <c r="H5806" s="335" t="s">
        <v>12126</v>
      </c>
      <c r="I5806" s="128">
        <v>486.71</v>
      </c>
      <c r="J5806" s="128">
        <v>0</v>
      </c>
      <c r="K5806" s="129">
        <f t="shared" si="90"/>
        <v>486.71</v>
      </c>
      <c r="L5806" s="130" t="s">
        <v>1420</v>
      </c>
    </row>
    <row r="5807" spans="1:12" ht="45">
      <c r="A5807" s="263">
        <v>10</v>
      </c>
      <c r="B5807" s="125" t="str">
        <f>+VLOOKUP(A5807,'[1]LISTA FILTRADO'!$A$2:$B$620,2,FALSE)</f>
        <v>Ministerio De Relaciones Exteriores</v>
      </c>
      <c r="C5807" s="126">
        <v>42921</v>
      </c>
      <c r="D5807" s="126" t="s">
        <v>12127</v>
      </c>
      <c r="E5807" s="127" t="s">
        <v>15</v>
      </c>
      <c r="F5807" s="127">
        <v>2633</v>
      </c>
      <c r="G5807" s="127"/>
      <c r="H5807" s="335" t="s">
        <v>12128</v>
      </c>
      <c r="I5807" s="128">
        <v>412.48</v>
      </c>
      <c r="J5807" s="128">
        <v>0</v>
      </c>
      <c r="K5807" s="129">
        <f t="shared" si="90"/>
        <v>412.48</v>
      </c>
      <c r="L5807" s="130" t="s">
        <v>1420</v>
      </c>
    </row>
    <row r="5808" spans="1:12" ht="45">
      <c r="A5808" s="263">
        <v>10</v>
      </c>
      <c r="B5808" s="125" t="str">
        <f>+VLOOKUP(A5808,'[1]LISTA FILTRADO'!$A$2:$B$620,2,FALSE)</f>
        <v>Ministerio De Relaciones Exteriores</v>
      </c>
      <c r="C5808" s="126">
        <v>42921</v>
      </c>
      <c r="D5808" s="126" t="s">
        <v>12129</v>
      </c>
      <c r="E5808" s="127" t="s">
        <v>15</v>
      </c>
      <c r="F5808" s="127">
        <v>2636</v>
      </c>
      <c r="G5808" s="127"/>
      <c r="H5808" s="335" t="s">
        <v>12130</v>
      </c>
      <c r="I5808" s="128">
        <v>475.8</v>
      </c>
      <c r="J5808" s="128">
        <v>0</v>
      </c>
      <c r="K5808" s="129">
        <f t="shared" si="90"/>
        <v>475.8</v>
      </c>
      <c r="L5808" s="130" t="s">
        <v>1420</v>
      </c>
    </row>
    <row r="5809" spans="1:12" ht="45">
      <c r="A5809" s="263">
        <v>10</v>
      </c>
      <c r="B5809" s="125" t="str">
        <f>+VLOOKUP(A5809,'[1]LISTA FILTRADO'!$A$2:$B$620,2,FALSE)</f>
        <v>Ministerio De Relaciones Exteriores</v>
      </c>
      <c r="C5809" s="126">
        <v>42921</v>
      </c>
      <c r="D5809" s="126" t="s">
        <v>12131</v>
      </c>
      <c r="E5809" s="127" t="s">
        <v>15</v>
      </c>
      <c r="F5809" s="127">
        <v>2635</v>
      </c>
      <c r="G5809" s="127"/>
      <c r="H5809" s="335" t="s">
        <v>12132</v>
      </c>
      <c r="I5809" s="128">
        <v>272.68</v>
      </c>
      <c r="J5809" s="128">
        <v>0</v>
      </c>
      <c r="K5809" s="129">
        <f t="shared" si="90"/>
        <v>272.68</v>
      </c>
      <c r="L5809" s="130" t="s">
        <v>1420</v>
      </c>
    </row>
    <row r="5810" spans="1:12" ht="45">
      <c r="A5810" s="263">
        <v>224</v>
      </c>
      <c r="B5810" s="125" t="str">
        <f>+VLOOKUP(A5810,'[1]LISTA FILTRADO'!$A$2:$B$620,2,FALSE)</f>
        <v>Insumos Bolivia</v>
      </c>
      <c r="C5810" s="126">
        <v>42921</v>
      </c>
      <c r="D5810" s="126" t="s">
        <v>12133</v>
      </c>
      <c r="E5810" s="127" t="s">
        <v>15</v>
      </c>
      <c r="F5810" s="127">
        <v>2643</v>
      </c>
      <c r="G5810" s="127"/>
      <c r="H5810" s="335" t="s">
        <v>12134</v>
      </c>
      <c r="I5810" s="128">
        <v>1719.24</v>
      </c>
      <c r="J5810" s="128">
        <v>0</v>
      </c>
      <c r="K5810" s="129">
        <f t="shared" si="90"/>
        <v>1719.24</v>
      </c>
      <c r="L5810" s="130" t="s">
        <v>1420</v>
      </c>
    </row>
    <row r="5811" spans="1:12" ht="45">
      <c r="A5811" s="263">
        <v>10</v>
      </c>
      <c r="B5811" s="125" t="str">
        <f>+VLOOKUP(A5811,'[1]LISTA FILTRADO'!$A$2:$B$620,2,FALSE)</f>
        <v>Ministerio De Relaciones Exteriores</v>
      </c>
      <c r="C5811" s="126">
        <v>42921</v>
      </c>
      <c r="D5811" s="126" t="s">
        <v>12135</v>
      </c>
      <c r="E5811" s="127" t="s">
        <v>15</v>
      </c>
      <c r="F5811" s="127">
        <v>2640</v>
      </c>
      <c r="G5811" s="127"/>
      <c r="H5811" s="335" t="s">
        <v>12136</v>
      </c>
      <c r="I5811" s="128">
        <v>599.49</v>
      </c>
      <c r="J5811" s="128">
        <v>0</v>
      </c>
      <c r="K5811" s="129">
        <f t="shared" si="90"/>
        <v>599.49</v>
      </c>
      <c r="L5811" s="130" t="s">
        <v>1420</v>
      </c>
    </row>
    <row r="5812" spans="1:12" ht="22.5">
      <c r="A5812" s="263">
        <v>513</v>
      </c>
      <c r="B5812" s="125" t="str">
        <f>+VLOOKUP(A5812,'[1]LISTA FILTRADO'!$A$2:$B$620,2,FALSE)</f>
        <v>Yacimientos Petrolíferos Fiscales Bolivianos</v>
      </c>
      <c r="C5812" s="126">
        <v>42921</v>
      </c>
      <c r="D5812" s="126" t="s">
        <v>12137</v>
      </c>
      <c r="E5812" s="127" t="s">
        <v>15</v>
      </c>
      <c r="F5812" s="127">
        <v>486676</v>
      </c>
      <c r="G5812" s="127"/>
      <c r="H5812" s="335" t="s">
        <v>8526</v>
      </c>
      <c r="I5812" s="128">
        <v>50</v>
      </c>
      <c r="J5812" s="128">
        <v>0</v>
      </c>
      <c r="K5812" s="129">
        <f t="shared" si="90"/>
        <v>50</v>
      </c>
      <c r="L5812" s="130" t="s">
        <v>1420</v>
      </c>
    </row>
    <row r="5813" spans="1:12" ht="22.5">
      <c r="A5813" s="263">
        <v>513</v>
      </c>
      <c r="B5813" s="125" t="str">
        <f>+VLOOKUP(A5813,'[1]LISTA FILTRADO'!$A$2:$B$620,2,FALSE)</f>
        <v>Yacimientos Petrolíferos Fiscales Bolivianos</v>
      </c>
      <c r="C5813" s="126">
        <v>42921</v>
      </c>
      <c r="D5813" s="126" t="s">
        <v>12138</v>
      </c>
      <c r="E5813" s="127" t="s">
        <v>15</v>
      </c>
      <c r="F5813" s="127">
        <v>486678</v>
      </c>
      <c r="G5813" s="127"/>
      <c r="H5813" s="335" t="s">
        <v>12139</v>
      </c>
      <c r="I5813" s="128">
        <v>50</v>
      </c>
      <c r="J5813" s="128">
        <v>0</v>
      </c>
      <c r="K5813" s="129">
        <f t="shared" si="90"/>
        <v>50</v>
      </c>
      <c r="L5813" s="130" t="s">
        <v>1420</v>
      </c>
    </row>
    <row r="5814" spans="1:12" ht="33.75">
      <c r="A5814" s="263">
        <v>10</v>
      </c>
      <c r="B5814" s="125" t="str">
        <f>+VLOOKUP(A5814,'[1]LISTA FILTRADO'!$A$2:$B$620,2,FALSE)</f>
        <v>Ministerio De Relaciones Exteriores</v>
      </c>
      <c r="C5814" s="126">
        <v>42922</v>
      </c>
      <c r="D5814" s="126" t="s">
        <v>12140</v>
      </c>
      <c r="E5814" s="127" t="s">
        <v>6</v>
      </c>
      <c r="F5814" s="127">
        <v>487112</v>
      </c>
      <c r="G5814" s="127"/>
      <c r="H5814" s="335" t="s">
        <v>12141</v>
      </c>
      <c r="I5814" s="128">
        <v>0</v>
      </c>
      <c r="J5814" s="128">
        <v>45687.6</v>
      </c>
      <c r="K5814" s="129">
        <f t="shared" si="90"/>
        <v>45687.6</v>
      </c>
      <c r="L5814" s="130" t="s">
        <v>1420</v>
      </c>
    </row>
    <row r="5815" spans="1:12" ht="33.75">
      <c r="A5815" s="263">
        <v>10</v>
      </c>
      <c r="B5815" s="125" t="str">
        <f>+VLOOKUP(A5815,'[1]LISTA FILTRADO'!$A$2:$B$620,2,FALSE)</f>
        <v>Ministerio De Relaciones Exteriores</v>
      </c>
      <c r="C5815" s="126">
        <v>42922</v>
      </c>
      <c r="D5815" s="126" t="s">
        <v>12142</v>
      </c>
      <c r="E5815" s="127" t="s">
        <v>6</v>
      </c>
      <c r="F5815" s="127">
        <v>487116</v>
      </c>
      <c r="G5815" s="127"/>
      <c r="H5815" s="335" t="s">
        <v>12143</v>
      </c>
      <c r="I5815" s="128">
        <v>0</v>
      </c>
      <c r="J5815" s="128">
        <v>3197.65</v>
      </c>
      <c r="K5815" s="129">
        <f t="shared" si="90"/>
        <v>3197.65</v>
      </c>
      <c r="L5815" s="130" t="s">
        <v>1420</v>
      </c>
    </row>
    <row r="5816" spans="1:12" ht="33.75">
      <c r="A5816" s="263">
        <v>10</v>
      </c>
      <c r="B5816" s="125" t="str">
        <f>+VLOOKUP(A5816,'[1]LISTA FILTRADO'!$A$2:$B$620,2,FALSE)</f>
        <v>Ministerio De Relaciones Exteriores</v>
      </c>
      <c r="C5816" s="126">
        <v>42922</v>
      </c>
      <c r="D5816" s="126" t="s">
        <v>12144</v>
      </c>
      <c r="E5816" s="127" t="s">
        <v>6</v>
      </c>
      <c r="F5816" s="127">
        <v>487608</v>
      </c>
      <c r="G5816" s="127"/>
      <c r="H5816" s="335" t="s">
        <v>12145</v>
      </c>
      <c r="I5816" s="128">
        <v>0</v>
      </c>
      <c r="J5816" s="128">
        <v>88740.21</v>
      </c>
      <c r="K5816" s="129">
        <f t="shared" si="90"/>
        <v>88740.21</v>
      </c>
      <c r="L5816" s="130" t="s">
        <v>1420</v>
      </c>
    </row>
    <row r="5817" spans="1:12" ht="33.75">
      <c r="A5817" s="263">
        <v>10</v>
      </c>
      <c r="B5817" s="125" t="str">
        <f>+VLOOKUP(A5817,'[1]LISTA FILTRADO'!$A$2:$B$620,2,FALSE)</f>
        <v>Ministerio De Relaciones Exteriores</v>
      </c>
      <c r="C5817" s="126">
        <v>42922</v>
      </c>
      <c r="D5817" s="126" t="s">
        <v>12146</v>
      </c>
      <c r="E5817" s="127" t="s">
        <v>6</v>
      </c>
      <c r="F5817" s="127">
        <v>487612</v>
      </c>
      <c r="G5817" s="127"/>
      <c r="H5817" s="335" t="s">
        <v>12147</v>
      </c>
      <c r="I5817" s="128">
        <v>0</v>
      </c>
      <c r="J5817" s="128">
        <v>211427.12</v>
      </c>
      <c r="K5817" s="129">
        <f t="shared" si="90"/>
        <v>211427.12</v>
      </c>
      <c r="L5817" s="130" t="s">
        <v>1420</v>
      </c>
    </row>
    <row r="5818" spans="1:12" ht="33.75">
      <c r="A5818" s="263">
        <v>10</v>
      </c>
      <c r="B5818" s="125" t="str">
        <f>+VLOOKUP(A5818,'[1]LISTA FILTRADO'!$A$2:$B$620,2,FALSE)</f>
        <v>Ministerio De Relaciones Exteriores</v>
      </c>
      <c r="C5818" s="126">
        <v>42922</v>
      </c>
      <c r="D5818" s="126" t="s">
        <v>12148</v>
      </c>
      <c r="E5818" s="127" t="s">
        <v>6</v>
      </c>
      <c r="F5818" s="127">
        <v>487873</v>
      </c>
      <c r="G5818" s="127"/>
      <c r="H5818" s="335" t="s">
        <v>12149</v>
      </c>
      <c r="I5818" s="128">
        <v>0</v>
      </c>
      <c r="J5818" s="128">
        <v>22663.66</v>
      </c>
      <c r="K5818" s="129">
        <f t="shared" si="90"/>
        <v>22663.66</v>
      </c>
      <c r="L5818" s="130" t="s">
        <v>1420</v>
      </c>
    </row>
    <row r="5819" spans="1:12" ht="33.75">
      <c r="A5819" s="263">
        <v>10</v>
      </c>
      <c r="B5819" s="125" t="str">
        <f>+VLOOKUP(A5819,'[1]LISTA FILTRADO'!$A$2:$B$620,2,FALSE)</f>
        <v>Ministerio De Relaciones Exteriores</v>
      </c>
      <c r="C5819" s="126">
        <v>42922</v>
      </c>
      <c r="D5819" s="126" t="s">
        <v>12150</v>
      </c>
      <c r="E5819" s="127" t="s">
        <v>6</v>
      </c>
      <c r="F5819" s="127">
        <v>487878</v>
      </c>
      <c r="G5819" s="127"/>
      <c r="H5819" s="335" t="s">
        <v>12151</v>
      </c>
      <c r="I5819" s="128">
        <v>0</v>
      </c>
      <c r="J5819" s="128">
        <v>25785.3</v>
      </c>
      <c r="K5819" s="129">
        <f t="shared" si="90"/>
        <v>25785.3</v>
      </c>
      <c r="L5819" s="130" t="s">
        <v>1420</v>
      </c>
    </row>
    <row r="5820" spans="1:12" ht="22.5">
      <c r="A5820" s="263">
        <v>373</v>
      </c>
      <c r="B5820" s="125" t="str">
        <f>+VLOOKUP(A5820,'[1]LISTA FILTRADO'!$A$2:$B$620,2,FALSE)</f>
        <v>Fondo de Desarrollo Indigena</v>
      </c>
      <c r="C5820" s="126">
        <v>42922</v>
      </c>
      <c r="D5820" s="126" t="s">
        <v>12152</v>
      </c>
      <c r="E5820" s="127" t="s">
        <v>1469</v>
      </c>
      <c r="F5820" s="127">
        <v>14047223</v>
      </c>
      <c r="G5820" s="127"/>
      <c r="H5820" s="335" t="s">
        <v>12153</v>
      </c>
      <c r="I5820" s="128">
        <v>0</v>
      </c>
      <c r="J5820" s="128">
        <v>1069256.1200000001</v>
      </c>
      <c r="K5820" s="129">
        <f t="shared" si="90"/>
        <v>1069256.1200000001</v>
      </c>
      <c r="L5820" s="130" t="s">
        <v>1420</v>
      </c>
    </row>
    <row r="5821" spans="1:12" ht="22.5">
      <c r="A5821" s="263">
        <v>373</v>
      </c>
      <c r="B5821" s="125" t="str">
        <f>+VLOOKUP(A5821,'[1]LISTA FILTRADO'!$A$2:$B$620,2,FALSE)</f>
        <v>Fondo de Desarrollo Indigena</v>
      </c>
      <c r="C5821" s="126">
        <v>42922</v>
      </c>
      <c r="D5821" s="126" t="s">
        <v>12154</v>
      </c>
      <c r="E5821" s="127" t="s">
        <v>1469</v>
      </c>
      <c r="F5821" s="127">
        <v>14047273</v>
      </c>
      <c r="G5821" s="127"/>
      <c r="H5821" s="335" t="s">
        <v>12155</v>
      </c>
      <c r="I5821" s="128">
        <v>0</v>
      </c>
      <c r="J5821" s="128">
        <v>2487802.58</v>
      </c>
      <c r="K5821" s="129">
        <f t="shared" si="90"/>
        <v>2487802.58</v>
      </c>
      <c r="L5821" s="130" t="s">
        <v>1420</v>
      </c>
    </row>
    <row r="5822" spans="1:12" ht="33.75">
      <c r="A5822" s="263" t="s">
        <v>627</v>
      </c>
      <c r="B5822" s="125" t="str">
        <f>+VLOOKUP(A5822,'[1]LISTA FILTRADO'!$A$2:$B$620,2,FALSE)</f>
        <v>Dirección General De Crédito Público</v>
      </c>
      <c r="C5822" s="126">
        <v>42922</v>
      </c>
      <c r="D5822" s="126" t="s">
        <v>12156</v>
      </c>
      <c r="E5822" s="127" t="s">
        <v>6</v>
      </c>
      <c r="F5822" s="127">
        <v>858310</v>
      </c>
      <c r="G5822" s="127"/>
      <c r="H5822" s="335" t="s">
        <v>12157</v>
      </c>
      <c r="I5822" s="128">
        <v>0</v>
      </c>
      <c r="J5822" s="128">
        <v>140000</v>
      </c>
      <c r="K5822" s="129">
        <f t="shared" si="90"/>
        <v>140000</v>
      </c>
      <c r="L5822" s="130" t="s">
        <v>1420</v>
      </c>
    </row>
    <row r="5823" spans="1:12" ht="33.75">
      <c r="A5823" s="263">
        <v>203</v>
      </c>
      <c r="B5823" s="125" t="str">
        <f>+VLOOKUP(A5823,'[1]LISTA FILTRADO'!$A$2:$B$620,2,FALSE)</f>
        <v>Autoridad De Supervisión Del Sistema Financiero</v>
      </c>
      <c r="C5823" s="126">
        <v>42922</v>
      </c>
      <c r="D5823" s="126" t="s">
        <v>12158</v>
      </c>
      <c r="E5823" s="127" t="s">
        <v>1469</v>
      </c>
      <c r="F5823" s="127">
        <v>14047554</v>
      </c>
      <c r="G5823" s="127"/>
      <c r="H5823" s="335" t="s">
        <v>12159</v>
      </c>
      <c r="I5823" s="128">
        <v>6960</v>
      </c>
      <c r="J5823" s="128">
        <v>0</v>
      </c>
      <c r="K5823" s="129">
        <f t="shared" si="90"/>
        <v>6960</v>
      </c>
      <c r="L5823" s="130" t="s">
        <v>1420</v>
      </c>
    </row>
    <row r="5824" spans="1:12" ht="33.75">
      <c r="A5824" s="263">
        <v>249</v>
      </c>
      <c r="B5824" s="125" t="str">
        <f>+VLOOKUP(A5824,'[1]LISTA FILTRADO'!$A$2:$B$620,2,FALSE)</f>
        <v>Central De Abastecimiento Y Suministros De Salud</v>
      </c>
      <c r="C5824" s="126">
        <v>42922</v>
      </c>
      <c r="D5824" s="126" t="s">
        <v>12160</v>
      </c>
      <c r="E5824" s="127" t="s">
        <v>11</v>
      </c>
      <c r="F5824" s="127">
        <v>892189</v>
      </c>
      <c r="G5824" s="127"/>
      <c r="H5824" s="335" t="s">
        <v>12161</v>
      </c>
      <c r="I5824" s="128">
        <v>315.76</v>
      </c>
      <c r="J5824" s="128">
        <v>0</v>
      </c>
      <c r="K5824" s="129">
        <f t="shared" si="90"/>
        <v>315.76</v>
      </c>
      <c r="L5824" s="130" t="s">
        <v>1420</v>
      </c>
    </row>
    <row r="5825" spans="1:12" ht="33.75">
      <c r="A5825" s="263">
        <v>249</v>
      </c>
      <c r="B5825" s="125" t="str">
        <f>+VLOOKUP(A5825,'[1]LISTA FILTRADO'!$A$2:$B$620,2,FALSE)</f>
        <v>Central De Abastecimiento Y Suministros De Salud</v>
      </c>
      <c r="C5825" s="126">
        <v>42922</v>
      </c>
      <c r="D5825" s="126" t="s">
        <v>12162</v>
      </c>
      <c r="E5825" s="127" t="s">
        <v>11</v>
      </c>
      <c r="F5825" s="127">
        <v>892191</v>
      </c>
      <c r="G5825" s="127"/>
      <c r="H5825" s="335" t="s">
        <v>12163</v>
      </c>
      <c r="I5825" s="128">
        <v>607.91999999999996</v>
      </c>
      <c r="J5825" s="128">
        <v>0</v>
      </c>
      <c r="K5825" s="129">
        <f t="shared" si="90"/>
        <v>607.91999999999996</v>
      </c>
      <c r="L5825" s="130" t="s">
        <v>1420</v>
      </c>
    </row>
    <row r="5826" spans="1:12" ht="22.5">
      <c r="A5826" s="263">
        <v>117</v>
      </c>
      <c r="B5826" s="125" t="str">
        <f>+VLOOKUP(A5826,'[1]LISTA FILTRADO'!$A$2:$B$620,2,FALSE)</f>
        <v>Dirección General De Aeronáutica Civil</v>
      </c>
      <c r="C5826" s="126">
        <v>42922</v>
      </c>
      <c r="D5826" s="126" t="s">
        <v>12164</v>
      </c>
      <c r="E5826" s="127" t="s">
        <v>11</v>
      </c>
      <c r="F5826" s="127">
        <v>892213</v>
      </c>
      <c r="G5826" s="127"/>
      <c r="H5826" s="335" t="s">
        <v>12165</v>
      </c>
      <c r="I5826" s="128">
        <v>50</v>
      </c>
      <c r="J5826" s="128">
        <v>0</v>
      </c>
      <c r="K5826" s="129">
        <f t="shared" si="90"/>
        <v>50</v>
      </c>
      <c r="L5826" s="130" t="s">
        <v>1420</v>
      </c>
    </row>
    <row r="5827" spans="1:12" ht="45">
      <c r="A5827" s="263">
        <v>291</v>
      </c>
      <c r="B5827" s="125" t="str">
        <f>+VLOOKUP(A5827,'[1]LISTA FILTRADO'!$A$2:$B$620,2,FALSE)</f>
        <v>Administradora Boliviana De Carreteras</v>
      </c>
      <c r="C5827" s="126">
        <v>42922</v>
      </c>
      <c r="D5827" s="126" t="s">
        <v>12166</v>
      </c>
      <c r="E5827" s="127" t="s">
        <v>13</v>
      </c>
      <c r="F5827" s="127">
        <v>892227</v>
      </c>
      <c r="G5827" s="127"/>
      <c r="H5827" s="335" t="s">
        <v>12167</v>
      </c>
      <c r="I5827" s="128">
        <v>1075.79</v>
      </c>
      <c r="J5827" s="128">
        <v>0</v>
      </c>
      <c r="K5827" s="129">
        <f t="shared" si="90"/>
        <v>1075.79</v>
      </c>
      <c r="L5827" s="130" t="s">
        <v>1420</v>
      </c>
    </row>
    <row r="5828" spans="1:12" ht="45">
      <c r="A5828" s="263">
        <v>291</v>
      </c>
      <c r="B5828" s="125" t="str">
        <f>+VLOOKUP(A5828,'[1]LISTA FILTRADO'!$A$2:$B$620,2,FALSE)</f>
        <v>Administradora Boliviana De Carreteras</v>
      </c>
      <c r="C5828" s="126">
        <v>42922</v>
      </c>
      <c r="D5828" s="126" t="s">
        <v>12168</v>
      </c>
      <c r="E5828" s="127" t="s">
        <v>11</v>
      </c>
      <c r="F5828" s="127">
        <v>892227</v>
      </c>
      <c r="G5828" s="127"/>
      <c r="H5828" s="335" t="s">
        <v>12169</v>
      </c>
      <c r="I5828" s="128">
        <v>50</v>
      </c>
      <c r="J5828" s="128">
        <v>0</v>
      </c>
      <c r="K5828" s="129">
        <f t="shared" si="90"/>
        <v>50</v>
      </c>
      <c r="L5828" s="130" t="s">
        <v>1420</v>
      </c>
    </row>
    <row r="5829" spans="1:12" ht="33.75">
      <c r="A5829" s="263">
        <v>10</v>
      </c>
      <c r="B5829" s="125" t="str">
        <f>+VLOOKUP(A5829,'[1]LISTA FILTRADO'!$A$2:$B$620,2,FALSE)</f>
        <v>Ministerio De Relaciones Exteriores</v>
      </c>
      <c r="C5829" s="126">
        <v>42922</v>
      </c>
      <c r="D5829" s="126" t="s">
        <v>12170</v>
      </c>
      <c r="E5829" s="127" t="s">
        <v>15</v>
      </c>
      <c r="F5829" s="127">
        <v>487113</v>
      </c>
      <c r="G5829" s="127"/>
      <c r="H5829" s="335" t="s">
        <v>12171</v>
      </c>
      <c r="I5829" s="128">
        <v>50</v>
      </c>
      <c r="J5829" s="128">
        <v>0</v>
      </c>
      <c r="K5829" s="129">
        <f t="shared" si="90"/>
        <v>50</v>
      </c>
      <c r="L5829" s="130" t="s">
        <v>1420</v>
      </c>
    </row>
    <row r="5830" spans="1:12" ht="33.75">
      <c r="A5830" s="263">
        <v>10</v>
      </c>
      <c r="B5830" s="125" t="str">
        <f>+VLOOKUP(A5830,'[1]LISTA FILTRADO'!$A$2:$B$620,2,FALSE)</f>
        <v>Ministerio De Relaciones Exteriores</v>
      </c>
      <c r="C5830" s="126">
        <v>42922</v>
      </c>
      <c r="D5830" s="126" t="s">
        <v>12172</v>
      </c>
      <c r="E5830" s="127" t="s">
        <v>15</v>
      </c>
      <c r="F5830" s="127">
        <v>487117</v>
      </c>
      <c r="G5830" s="127"/>
      <c r="H5830" s="335" t="s">
        <v>12173</v>
      </c>
      <c r="I5830" s="128">
        <v>50</v>
      </c>
      <c r="J5830" s="128">
        <v>0</v>
      </c>
      <c r="K5830" s="129">
        <f t="shared" si="90"/>
        <v>50</v>
      </c>
      <c r="L5830" s="130" t="s">
        <v>1420</v>
      </c>
    </row>
    <row r="5831" spans="1:12" ht="45">
      <c r="A5831" s="263">
        <v>513</v>
      </c>
      <c r="B5831" s="125" t="str">
        <f>+VLOOKUP(A5831,'[1]LISTA FILTRADO'!$A$2:$B$620,2,FALSE)</f>
        <v>Yacimientos Petrolíferos Fiscales Bolivianos</v>
      </c>
      <c r="C5831" s="126">
        <v>42922</v>
      </c>
      <c r="D5831" s="126" t="s">
        <v>12174</v>
      </c>
      <c r="E5831" s="127" t="s">
        <v>15</v>
      </c>
      <c r="F5831" s="127">
        <v>2652</v>
      </c>
      <c r="G5831" s="127"/>
      <c r="H5831" s="335" t="s">
        <v>12175</v>
      </c>
      <c r="I5831" s="128">
        <v>4412.07</v>
      </c>
      <c r="J5831" s="128">
        <v>0</v>
      </c>
      <c r="K5831" s="129">
        <f t="shared" si="90"/>
        <v>4412.07</v>
      </c>
      <c r="L5831" s="130" t="s">
        <v>1420</v>
      </c>
    </row>
    <row r="5832" spans="1:12" ht="45">
      <c r="A5832" s="263">
        <v>10</v>
      </c>
      <c r="B5832" s="125" t="str">
        <f>+VLOOKUP(A5832,'[1]LISTA FILTRADO'!$A$2:$B$620,2,FALSE)</f>
        <v>Ministerio De Relaciones Exteriores</v>
      </c>
      <c r="C5832" s="126">
        <v>42922</v>
      </c>
      <c r="D5832" s="126" t="s">
        <v>12176</v>
      </c>
      <c r="E5832" s="127" t="s">
        <v>15</v>
      </c>
      <c r="F5832" s="127">
        <v>2651</v>
      </c>
      <c r="G5832" s="127"/>
      <c r="H5832" s="335" t="s">
        <v>12177</v>
      </c>
      <c r="I5832" s="128">
        <v>702.18</v>
      </c>
      <c r="J5832" s="128">
        <v>0</v>
      </c>
      <c r="K5832" s="129">
        <f t="shared" si="90"/>
        <v>702.18</v>
      </c>
      <c r="L5832" s="130" t="s">
        <v>1420</v>
      </c>
    </row>
    <row r="5833" spans="1:12" ht="45">
      <c r="A5833" s="263">
        <v>25</v>
      </c>
      <c r="B5833" s="125" t="str">
        <f>+VLOOKUP(A5833,'[1]LISTA FILTRADO'!$A$2:$B$620,2,FALSE)</f>
        <v>Ministerio De La Presidencia</v>
      </c>
      <c r="C5833" s="126">
        <v>42922</v>
      </c>
      <c r="D5833" s="126" t="s">
        <v>12178</v>
      </c>
      <c r="E5833" s="127" t="s">
        <v>15</v>
      </c>
      <c r="F5833" s="127">
        <v>2656</v>
      </c>
      <c r="G5833" s="127"/>
      <c r="H5833" s="335" t="s">
        <v>12179</v>
      </c>
      <c r="I5833" s="128">
        <v>348.96</v>
      </c>
      <c r="J5833" s="128">
        <v>0</v>
      </c>
      <c r="K5833" s="129">
        <f t="shared" ref="K5833:K5896" si="91">+I5833+J5833</f>
        <v>348.96</v>
      </c>
      <c r="L5833" s="130" t="s">
        <v>1420</v>
      </c>
    </row>
    <row r="5834" spans="1:12" ht="45">
      <c r="A5834" s="263">
        <v>10</v>
      </c>
      <c r="B5834" s="125" t="str">
        <f>+VLOOKUP(A5834,'[1]LISTA FILTRADO'!$A$2:$B$620,2,FALSE)</f>
        <v>Ministerio De Relaciones Exteriores</v>
      </c>
      <c r="C5834" s="126">
        <v>42922</v>
      </c>
      <c r="D5834" s="126" t="s">
        <v>12180</v>
      </c>
      <c r="E5834" s="127" t="s">
        <v>15</v>
      </c>
      <c r="F5834" s="127">
        <v>2644</v>
      </c>
      <c r="G5834" s="127"/>
      <c r="H5834" s="335" t="s">
        <v>12181</v>
      </c>
      <c r="I5834" s="128">
        <v>2346.38</v>
      </c>
      <c r="J5834" s="128">
        <v>0</v>
      </c>
      <c r="K5834" s="129">
        <f t="shared" si="91"/>
        <v>2346.38</v>
      </c>
      <c r="L5834" s="130" t="s">
        <v>1420</v>
      </c>
    </row>
    <row r="5835" spans="1:12" ht="45">
      <c r="A5835" s="263">
        <v>25</v>
      </c>
      <c r="B5835" s="125" t="str">
        <f>+VLOOKUP(A5835,'[1]LISTA FILTRADO'!$A$2:$B$620,2,FALSE)</f>
        <v>Ministerio De La Presidencia</v>
      </c>
      <c r="C5835" s="126">
        <v>42922</v>
      </c>
      <c r="D5835" s="126" t="s">
        <v>12182</v>
      </c>
      <c r="E5835" s="127" t="s">
        <v>15</v>
      </c>
      <c r="F5835" s="127">
        <v>2654</v>
      </c>
      <c r="G5835" s="127"/>
      <c r="H5835" s="335" t="s">
        <v>12183</v>
      </c>
      <c r="I5835" s="128">
        <v>468.67</v>
      </c>
      <c r="J5835" s="128">
        <v>0</v>
      </c>
      <c r="K5835" s="129">
        <f t="shared" si="91"/>
        <v>468.67</v>
      </c>
      <c r="L5835" s="130" t="s">
        <v>1420</v>
      </c>
    </row>
    <row r="5836" spans="1:12" ht="45">
      <c r="A5836" s="263">
        <v>25</v>
      </c>
      <c r="B5836" s="125" t="str">
        <f>+VLOOKUP(A5836,'[1]LISTA FILTRADO'!$A$2:$B$620,2,FALSE)</f>
        <v>Ministerio De La Presidencia</v>
      </c>
      <c r="C5836" s="126">
        <v>42922</v>
      </c>
      <c r="D5836" s="126" t="s">
        <v>12184</v>
      </c>
      <c r="E5836" s="127" t="s">
        <v>15</v>
      </c>
      <c r="F5836" s="127">
        <v>2655</v>
      </c>
      <c r="G5836" s="127"/>
      <c r="H5836" s="335" t="s">
        <v>12185</v>
      </c>
      <c r="I5836" s="128">
        <v>415.09</v>
      </c>
      <c r="J5836" s="128">
        <v>0</v>
      </c>
      <c r="K5836" s="129">
        <f t="shared" si="91"/>
        <v>415.09</v>
      </c>
      <c r="L5836" s="130" t="s">
        <v>1420</v>
      </c>
    </row>
    <row r="5837" spans="1:12" ht="22.5">
      <c r="A5837" s="263">
        <v>10</v>
      </c>
      <c r="B5837" s="125" t="str">
        <f>+VLOOKUP(A5837,'[1]LISTA FILTRADO'!$A$2:$B$620,2,FALSE)</f>
        <v>Ministerio De Relaciones Exteriores</v>
      </c>
      <c r="C5837" s="126">
        <v>42922</v>
      </c>
      <c r="D5837" s="126" t="s">
        <v>12186</v>
      </c>
      <c r="E5837" s="127" t="s">
        <v>15</v>
      </c>
      <c r="F5837" s="127">
        <v>487609</v>
      </c>
      <c r="G5837" s="127"/>
      <c r="H5837" s="335" t="s">
        <v>12187</v>
      </c>
      <c r="I5837" s="128">
        <v>50</v>
      </c>
      <c r="J5837" s="128">
        <v>0</v>
      </c>
      <c r="K5837" s="129">
        <f t="shared" si="91"/>
        <v>50</v>
      </c>
      <c r="L5837" s="130" t="s">
        <v>1420</v>
      </c>
    </row>
    <row r="5838" spans="1:12" ht="33.75">
      <c r="A5838" s="263">
        <v>10</v>
      </c>
      <c r="B5838" s="125" t="str">
        <f>+VLOOKUP(A5838,'[1]LISTA FILTRADO'!$A$2:$B$620,2,FALSE)</f>
        <v>Ministerio De Relaciones Exteriores</v>
      </c>
      <c r="C5838" s="126">
        <v>42922</v>
      </c>
      <c r="D5838" s="126" t="s">
        <v>12188</v>
      </c>
      <c r="E5838" s="127" t="s">
        <v>15</v>
      </c>
      <c r="F5838" s="127">
        <v>487613</v>
      </c>
      <c r="G5838" s="127"/>
      <c r="H5838" s="335" t="s">
        <v>12189</v>
      </c>
      <c r="I5838" s="128">
        <v>50</v>
      </c>
      <c r="J5838" s="128">
        <v>0</v>
      </c>
      <c r="K5838" s="129">
        <f t="shared" si="91"/>
        <v>50</v>
      </c>
      <c r="L5838" s="130" t="s">
        <v>1420</v>
      </c>
    </row>
    <row r="5839" spans="1:12" ht="33.75">
      <c r="A5839" s="263">
        <v>291</v>
      </c>
      <c r="B5839" s="125" t="str">
        <f>+VLOOKUP(A5839,'[1]LISTA FILTRADO'!$A$2:$B$620,2,FALSE)</f>
        <v>Administradora Boliviana De Carreteras</v>
      </c>
      <c r="C5839" s="126">
        <v>42922</v>
      </c>
      <c r="D5839" s="126" t="s">
        <v>12190</v>
      </c>
      <c r="E5839" s="127" t="s">
        <v>11</v>
      </c>
      <c r="F5839" s="127">
        <v>487736</v>
      </c>
      <c r="G5839" s="127"/>
      <c r="H5839" s="335" t="s">
        <v>12191</v>
      </c>
      <c r="I5839" s="128">
        <v>50</v>
      </c>
      <c r="J5839" s="128">
        <v>0</v>
      </c>
      <c r="K5839" s="129">
        <f t="shared" si="91"/>
        <v>50</v>
      </c>
      <c r="L5839" s="130" t="s">
        <v>1420</v>
      </c>
    </row>
    <row r="5840" spans="1:12" ht="33.75">
      <c r="A5840" s="263">
        <v>291</v>
      </c>
      <c r="B5840" s="125" t="str">
        <f>+VLOOKUP(A5840,'[1]LISTA FILTRADO'!$A$2:$B$620,2,FALSE)</f>
        <v>Administradora Boliviana De Carreteras</v>
      </c>
      <c r="C5840" s="126">
        <v>42922</v>
      </c>
      <c r="D5840" s="126" t="s">
        <v>12192</v>
      </c>
      <c r="E5840" s="127" t="s">
        <v>11</v>
      </c>
      <c r="F5840" s="127">
        <v>487737</v>
      </c>
      <c r="G5840" s="127"/>
      <c r="H5840" s="335" t="s">
        <v>12193</v>
      </c>
      <c r="I5840" s="128">
        <v>50</v>
      </c>
      <c r="J5840" s="128">
        <v>0</v>
      </c>
      <c r="K5840" s="129">
        <f t="shared" si="91"/>
        <v>50</v>
      </c>
      <c r="L5840" s="130" t="s">
        <v>1420</v>
      </c>
    </row>
    <row r="5841" spans="1:12" ht="22.5">
      <c r="A5841" s="263">
        <v>513</v>
      </c>
      <c r="B5841" s="125" t="str">
        <f>+VLOOKUP(A5841,'[1]LISTA FILTRADO'!$A$2:$B$620,2,FALSE)</f>
        <v>Yacimientos Petrolíferos Fiscales Bolivianos</v>
      </c>
      <c r="C5841" s="126">
        <v>42922</v>
      </c>
      <c r="D5841" s="126" t="s">
        <v>12194</v>
      </c>
      <c r="E5841" s="127" t="s">
        <v>15</v>
      </c>
      <c r="F5841" s="127">
        <v>487868</v>
      </c>
      <c r="G5841" s="127"/>
      <c r="H5841" s="335" t="s">
        <v>12195</v>
      </c>
      <c r="I5841" s="128">
        <v>50</v>
      </c>
      <c r="J5841" s="128">
        <v>0</v>
      </c>
      <c r="K5841" s="129">
        <f t="shared" si="91"/>
        <v>50</v>
      </c>
      <c r="L5841" s="130" t="s">
        <v>1420</v>
      </c>
    </row>
    <row r="5842" spans="1:12" ht="33.75">
      <c r="A5842" s="263">
        <v>10</v>
      </c>
      <c r="B5842" s="125" t="str">
        <f>+VLOOKUP(A5842,'[1]LISTA FILTRADO'!$A$2:$B$620,2,FALSE)</f>
        <v>Ministerio De Relaciones Exteriores</v>
      </c>
      <c r="C5842" s="126">
        <v>42922</v>
      </c>
      <c r="D5842" s="126" t="s">
        <v>12196</v>
      </c>
      <c r="E5842" s="127" t="s">
        <v>15</v>
      </c>
      <c r="F5842" s="127">
        <v>487874</v>
      </c>
      <c r="G5842" s="127"/>
      <c r="H5842" s="335" t="s">
        <v>12197</v>
      </c>
      <c r="I5842" s="128">
        <v>50</v>
      </c>
      <c r="J5842" s="128">
        <v>0</v>
      </c>
      <c r="K5842" s="129">
        <f t="shared" si="91"/>
        <v>50</v>
      </c>
      <c r="L5842" s="130" t="s">
        <v>1420</v>
      </c>
    </row>
    <row r="5843" spans="1:12" ht="33.75">
      <c r="A5843" s="263">
        <v>10</v>
      </c>
      <c r="B5843" s="125" t="str">
        <f>+VLOOKUP(A5843,'[1]LISTA FILTRADO'!$A$2:$B$620,2,FALSE)</f>
        <v>Ministerio De Relaciones Exteriores</v>
      </c>
      <c r="C5843" s="126">
        <v>42922</v>
      </c>
      <c r="D5843" s="126" t="s">
        <v>12198</v>
      </c>
      <c r="E5843" s="127" t="s">
        <v>15</v>
      </c>
      <c r="F5843" s="127">
        <v>487879</v>
      </c>
      <c r="G5843" s="127"/>
      <c r="H5843" s="335" t="s">
        <v>12199</v>
      </c>
      <c r="I5843" s="128">
        <v>50</v>
      </c>
      <c r="J5843" s="128">
        <v>0</v>
      </c>
      <c r="K5843" s="129">
        <f t="shared" si="91"/>
        <v>50</v>
      </c>
      <c r="L5843" s="130" t="s">
        <v>1420</v>
      </c>
    </row>
    <row r="5844" spans="1:12" ht="22.5">
      <c r="A5844" s="263">
        <v>10</v>
      </c>
      <c r="B5844" s="125" t="str">
        <f>+VLOOKUP(A5844,'[1]LISTA FILTRADO'!$A$2:$B$620,2,FALSE)</f>
        <v>Ministerio De Relaciones Exteriores</v>
      </c>
      <c r="C5844" s="126">
        <v>42923</v>
      </c>
      <c r="D5844" s="126" t="s">
        <v>12200</v>
      </c>
      <c r="E5844" s="127" t="s">
        <v>6</v>
      </c>
      <c r="F5844" s="127">
        <v>488392</v>
      </c>
      <c r="G5844" s="127"/>
      <c r="H5844" s="335" t="s">
        <v>12201</v>
      </c>
      <c r="I5844" s="128">
        <v>0</v>
      </c>
      <c r="J5844" s="128">
        <v>35381.96</v>
      </c>
      <c r="K5844" s="129">
        <f t="shared" si="91"/>
        <v>35381.96</v>
      </c>
      <c r="L5844" s="130" t="s">
        <v>1420</v>
      </c>
    </row>
    <row r="5845" spans="1:12" ht="33.75">
      <c r="A5845" s="263">
        <v>10</v>
      </c>
      <c r="B5845" s="125" t="str">
        <f>+VLOOKUP(A5845,'[1]LISTA FILTRADO'!$A$2:$B$620,2,FALSE)</f>
        <v>Ministerio De Relaciones Exteriores</v>
      </c>
      <c r="C5845" s="126">
        <v>42923</v>
      </c>
      <c r="D5845" s="126" t="s">
        <v>12202</v>
      </c>
      <c r="E5845" s="127" t="s">
        <v>6</v>
      </c>
      <c r="F5845" s="127">
        <v>488394</v>
      </c>
      <c r="G5845" s="127"/>
      <c r="H5845" s="335" t="s">
        <v>12203</v>
      </c>
      <c r="I5845" s="128">
        <v>0</v>
      </c>
      <c r="J5845" s="128">
        <v>19693.689999999999</v>
      </c>
      <c r="K5845" s="129">
        <f t="shared" si="91"/>
        <v>19693.689999999999</v>
      </c>
      <c r="L5845" s="130" t="s">
        <v>1420</v>
      </c>
    </row>
    <row r="5846" spans="1:12" ht="33.75">
      <c r="A5846" s="263">
        <v>10</v>
      </c>
      <c r="B5846" s="125" t="str">
        <f>+VLOOKUP(A5846,'[1]LISTA FILTRADO'!$A$2:$B$620,2,FALSE)</f>
        <v>Ministerio De Relaciones Exteriores</v>
      </c>
      <c r="C5846" s="126">
        <v>42923</v>
      </c>
      <c r="D5846" s="126" t="s">
        <v>12204</v>
      </c>
      <c r="E5846" s="127" t="s">
        <v>6</v>
      </c>
      <c r="F5846" s="127">
        <v>488399</v>
      </c>
      <c r="G5846" s="127"/>
      <c r="H5846" s="335" t="s">
        <v>12205</v>
      </c>
      <c r="I5846" s="128">
        <v>0</v>
      </c>
      <c r="J5846" s="128">
        <v>26216.52</v>
      </c>
      <c r="K5846" s="129">
        <f t="shared" si="91"/>
        <v>26216.52</v>
      </c>
      <c r="L5846" s="130" t="s">
        <v>1420</v>
      </c>
    </row>
    <row r="5847" spans="1:12" ht="33.75">
      <c r="A5847" s="263">
        <v>10</v>
      </c>
      <c r="B5847" s="125" t="str">
        <f>+VLOOKUP(A5847,'[1]LISTA FILTRADO'!$A$2:$B$620,2,FALSE)</f>
        <v>Ministerio De Relaciones Exteriores</v>
      </c>
      <c r="C5847" s="126">
        <v>42923</v>
      </c>
      <c r="D5847" s="126" t="s">
        <v>12206</v>
      </c>
      <c r="E5847" s="127" t="s">
        <v>6</v>
      </c>
      <c r="F5847" s="127">
        <v>488401</v>
      </c>
      <c r="G5847" s="127"/>
      <c r="H5847" s="335" t="s">
        <v>12207</v>
      </c>
      <c r="I5847" s="128">
        <v>0</v>
      </c>
      <c r="J5847" s="128">
        <v>12176.5</v>
      </c>
      <c r="K5847" s="129">
        <f t="shared" si="91"/>
        <v>12176.5</v>
      </c>
      <c r="L5847" s="130" t="s">
        <v>1420</v>
      </c>
    </row>
    <row r="5848" spans="1:12" ht="33.75">
      <c r="A5848" s="263">
        <v>10</v>
      </c>
      <c r="B5848" s="125" t="str">
        <f>+VLOOKUP(A5848,'[1]LISTA FILTRADO'!$A$2:$B$620,2,FALSE)</f>
        <v>Ministerio De Relaciones Exteriores</v>
      </c>
      <c r="C5848" s="126">
        <v>42923</v>
      </c>
      <c r="D5848" s="126" t="s">
        <v>12208</v>
      </c>
      <c r="E5848" s="127" t="s">
        <v>6</v>
      </c>
      <c r="F5848" s="127">
        <v>489051</v>
      </c>
      <c r="G5848" s="127"/>
      <c r="H5848" s="335" t="s">
        <v>12209</v>
      </c>
      <c r="I5848" s="128">
        <v>0</v>
      </c>
      <c r="J5848" s="128">
        <v>66205.86</v>
      </c>
      <c r="K5848" s="129">
        <f t="shared" si="91"/>
        <v>66205.86</v>
      </c>
      <c r="L5848" s="130" t="s">
        <v>1420</v>
      </c>
    </row>
    <row r="5849" spans="1:12" ht="33.75">
      <c r="A5849" s="263" t="s">
        <v>627</v>
      </c>
      <c r="B5849" s="125" t="str">
        <f>+VLOOKUP(A5849,'[1]LISTA FILTRADO'!$A$2:$B$620,2,FALSE)</f>
        <v>Dirección General De Crédito Público</v>
      </c>
      <c r="C5849" s="126">
        <v>42923</v>
      </c>
      <c r="D5849" s="126" t="s">
        <v>12210</v>
      </c>
      <c r="E5849" s="127" t="s">
        <v>6</v>
      </c>
      <c r="F5849" s="127">
        <v>858907</v>
      </c>
      <c r="G5849" s="127"/>
      <c r="H5849" s="335" t="s">
        <v>12211</v>
      </c>
      <c r="I5849" s="128">
        <v>0</v>
      </c>
      <c r="J5849" s="128">
        <v>117000</v>
      </c>
      <c r="K5849" s="129">
        <f t="shared" si="91"/>
        <v>117000</v>
      </c>
      <c r="L5849" s="130" t="s">
        <v>1420</v>
      </c>
    </row>
    <row r="5850" spans="1:12" ht="33.75">
      <c r="A5850" s="263">
        <v>25</v>
      </c>
      <c r="B5850" s="125" t="str">
        <f>+VLOOKUP(A5850,'[1]LISTA FILTRADO'!$A$2:$B$620,2,FALSE)</f>
        <v>Ministerio De La Presidencia</v>
      </c>
      <c r="C5850" s="126">
        <v>42923</v>
      </c>
      <c r="D5850" s="126" t="s">
        <v>12212</v>
      </c>
      <c r="E5850" s="127" t="s">
        <v>6</v>
      </c>
      <c r="F5850" s="127">
        <v>892340</v>
      </c>
      <c r="G5850" s="127"/>
      <c r="H5850" s="335" t="s">
        <v>12213</v>
      </c>
      <c r="I5850" s="128">
        <v>0</v>
      </c>
      <c r="J5850" s="128">
        <v>13901.43</v>
      </c>
      <c r="K5850" s="129">
        <f t="shared" si="91"/>
        <v>13901.43</v>
      </c>
      <c r="L5850" s="130" t="s">
        <v>1420</v>
      </c>
    </row>
    <row r="5851" spans="1:12" ht="45">
      <c r="A5851" s="263">
        <v>25</v>
      </c>
      <c r="B5851" s="125" t="str">
        <f>+VLOOKUP(A5851,'[1]LISTA FILTRADO'!$A$2:$B$620,2,FALSE)</f>
        <v>Ministerio De La Presidencia</v>
      </c>
      <c r="C5851" s="126">
        <v>42923</v>
      </c>
      <c r="D5851" s="126" t="s">
        <v>12214</v>
      </c>
      <c r="E5851" s="127" t="s">
        <v>1469</v>
      </c>
      <c r="F5851" s="127">
        <v>14034906</v>
      </c>
      <c r="G5851" s="127"/>
      <c r="H5851" s="335" t="s">
        <v>12215</v>
      </c>
      <c r="I5851" s="128">
        <v>251848.54</v>
      </c>
      <c r="J5851" s="128">
        <v>0</v>
      </c>
      <c r="K5851" s="129">
        <f t="shared" si="91"/>
        <v>251848.54</v>
      </c>
      <c r="L5851" s="130" t="s">
        <v>1420</v>
      </c>
    </row>
    <row r="5852" spans="1:12" ht="45">
      <c r="A5852" s="263">
        <v>25</v>
      </c>
      <c r="B5852" s="125" t="str">
        <f>+VLOOKUP(A5852,'[1]LISTA FILTRADO'!$A$2:$B$620,2,FALSE)</f>
        <v>Ministerio De La Presidencia</v>
      </c>
      <c r="C5852" s="126">
        <v>42923</v>
      </c>
      <c r="D5852" s="126" t="s">
        <v>12216</v>
      </c>
      <c r="E5852" s="127" t="s">
        <v>1469</v>
      </c>
      <c r="F5852" s="127">
        <v>14034907</v>
      </c>
      <c r="G5852" s="127"/>
      <c r="H5852" s="335" t="s">
        <v>12217</v>
      </c>
      <c r="I5852" s="128">
        <v>406926.03</v>
      </c>
      <c r="J5852" s="128">
        <v>0</v>
      </c>
      <c r="K5852" s="129">
        <f t="shared" si="91"/>
        <v>406926.03</v>
      </c>
      <c r="L5852" s="130" t="s">
        <v>1420</v>
      </c>
    </row>
    <row r="5853" spans="1:12" ht="45">
      <c r="A5853" s="263">
        <v>25</v>
      </c>
      <c r="B5853" s="125" t="str">
        <f>+VLOOKUP(A5853,'[1]LISTA FILTRADO'!$A$2:$B$620,2,FALSE)</f>
        <v>Ministerio De La Presidencia</v>
      </c>
      <c r="C5853" s="126">
        <v>42923</v>
      </c>
      <c r="D5853" s="126" t="s">
        <v>12218</v>
      </c>
      <c r="E5853" s="127" t="s">
        <v>1469</v>
      </c>
      <c r="F5853" s="127">
        <v>14034908</v>
      </c>
      <c r="G5853" s="127"/>
      <c r="H5853" s="335" t="s">
        <v>12219</v>
      </c>
      <c r="I5853" s="128">
        <v>323213.23</v>
      </c>
      <c r="J5853" s="128">
        <v>0</v>
      </c>
      <c r="K5853" s="129">
        <f t="shared" si="91"/>
        <v>323213.23</v>
      </c>
      <c r="L5853" s="130" t="s">
        <v>1420</v>
      </c>
    </row>
    <row r="5854" spans="1:12" ht="45">
      <c r="A5854" s="263">
        <v>25</v>
      </c>
      <c r="B5854" s="125" t="str">
        <f>+VLOOKUP(A5854,'[1]LISTA FILTRADO'!$A$2:$B$620,2,FALSE)</f>
        <v>Ministerio De La Presidencia</v>
      </c>
      <c r="C5854" s="126">
        <v>42923</v>
      </c>
      <c r="D5854" s="126" t="s">
        <v>12220</v>
      </c>
      <c r="E5854" s="127" t="s">
        <v>1469</v>
      </c>
      <c r="F5854" s="127">
        <v>14034909</v>
      </c>
      <c r="G5854" s="127"/>
      <c r="H5854" s="335" t="s">
        <v>12221</v>
      </c>
      <c r="I5854" s="128">
        <v>912800.04</v>
      </c>
      <c r="J5854" s="128">
        <v>0</v>
      </c>
      <c r="K5854" s="129">
        <f t="shared" si="91"/>
        <v>912800.04</v>
      </c>
      <c r="L5854" s="130" t="s">
        <v>1420</v>
      </c>
    </row>
    <row r="5855" spans="1:12" ht="45">
      <c r="A5855" s="263">
        <v>25</v>
      </c>
      <c r="B5855" s="125" t="str">
        <f>+VLOOKUP(A5855,'[1]LISTA FILTRADO'!$A$2:$B$620,2,FALSE)</f>
        <v>Ministerio De La Presidencia</v>
      </c>
      <c r="C5855" s="126">
        <v>42923</v>
      </c>
      <c r="D5855" s="126" t="s">
        <v>12222</v>
      </c>
      <c r="E5855" s="127" t="s">
        <v>1469</v>
      </c>
      <c r="F5855" s="127">
        <v>14034910</v>
      </c>
      <c r="G5855" s="127"/>
      <c r="H5855" s="335" t="s">
        <v>12223</v>
      </c>
      <c r="I5855" s="128">
        <v>1520115.66</v>
      </c>
      <c r="J5855" s="128">
        <v>0</v>
      </c>
      <c r="K5855" s="129">
        <f t="shared" si="91"/>
        <v>1520115.66</v>
      </c>
      <c r="L5855" s="130" t="s">
        <v>1420</v>
      </c>
    </row>
    <row r="5856" spans="1:12" ht="45">
      <c r="A5856" s="263">
        <v>25</v>
      </c>
      <c r="B5856" s="125" t="str">
        <f>+VLOOKUP(A5856,'[1]LISTA FILTRADO'!$A$2:$B$620,2,FALSE)</f>
        <v>Ministerio De La Presidencia</v>
      </c>
      <c r="C5856" s="126">
        <v>42923</v>
      </c>
      <c r="D5856" s="126" t="s">
        <v>12224</v>
      </c>
      <c r="E5856" s="127" t="s">
        <v>1469</v>
      </c>
      <c r="F5856" s="127">
        <v>14034911</v>
      </c>
      <c r="G5856" s="127"/>
      <c r="H5856" s="335" t="s">
        <v>12225</v>
      </c>
      <c r="I5856" s="128">
        <v>1520115.66</v>
      </c>
      <c r="J5856" s="128">
        <v>0</v>
      </c>
      <c r="K5856" s="129">
        <f t="shared" si="91"/>
        <v>1520115.66</v>
      </c>
      <c r="L5856" s="130" t="s">
        <v>1420</v>
      </c>
    </row>
    <row r="5857" spans="1:12" ht="45">
      <c r="A5857" s="263">
        <v>25</v>
      </c>
      <c r="B5857" s="125" t="str">
        <f>+VLOOKUP(A5857,'[1]LISTA FILTRADO'!$A$2:$B$620,2,FALSE)</f>
        <v>Ministerio De La Presidencia</v>
      </c>
      <c r="C5857" s="126">
        <v>42923</v>
      </c>
      <c r="D5857" s="126" t="s">
        <v>12226</v>
      </c>
      <c r="E5857" s="127" t="s">
        <v>1469</v>
      </c>
      <c r="F5857" s="127">
        <v>14034913</v>
      </c>
      <c r="G5857" s="127"/>
      <c r="H5857" s="335" t="s">
        <v>12227</v>
      </c>
      <c r="I5857" s="128">
        <v>498240.8</v>
      </c>
      <c r="J5857" s="128">
        <v>0</v>
      </c>
      <c r="K5857" s="129">
        <f t="shared" si="91"/>
        <v>498240.8</v>
      </c>
      <c r="L5857" s="130" t="s">
        <v>1420</v>
      </c>
    </row>
    <row r="5858" spans="1:12" ht="45">
      <c r="A5858" s="263">
        <v>87</v>
      </c>
      <c r="B5858" s="125" t="str">
        <f>+VLOOKUP(A5858,'[1]LISTA FILTRADO'!$A$2:$B$620,2,FALSE)</f>
        <v>Ministerio De Comunicación</v>
      </c>
      <c r="C5858" s="126">
        <v>42923</v>
      </c>
      <c r="D5858" s="126" t="s">
        <v>12228</v>
      </c>
      <c r="E5858" s="127" t="s">
        <v>11</v>
      </c>
      <c r="F5858" s="127">
        <v>892336</v>
      </c>
      <c r="G5858" s="127"/>
      <c r="H5858" s="335" t="s">
        <v>12229</v>
      </c>
      <c r="I5858" s="128">
        <v>1007.79</v>
      </c>
      <c r="J5858" s="128">
        <v>0</v>
      </c>
      <c r="K5858" s="129">
        <f t="shared" si="91"/>
        <v>1007.79</v>
      </c>
      <c r="L5858" s="130" t="s">
        <v>1420</v>
      </c>
    </row>
    <row r="5859" spans="1:12" ht="45">
      <c r="A5859" s="263" t="s">
        <v>627</v>
      </c>
      <c r="B5859" s="125" t="str">
        <f>+VLOOKUP(A5859,'[1]LISTA FILTRADO'!$A$2:$B$620,2,FALSE)</f>
        <v>Dirección General De Crédito Público</v>
      </c>
      <c r="C5859" s="126">
        <v>42923</v>
      </c>
      <c r="D5859" s="126" t="s">
        <v>12230</v>
      </c>
      <c r="E5859" s="127" t="s">
        <v>11</v>
      </c>
      <c r="F5859" s="127">
        <v>488389</v>
      </c>
      <c r="G5859" s="127"/>
      <c r="H5859" s="335" t="s">
        <v>12231</v>
      </c>
      <c r="I5859" s="128">
        <v>8966.6299999999992</v>
      </c>
      <c r="J5859" s="128">
        <v>0</v>
      </c>
      <c r="K5859" s="129">
        <f t="shared" si="91"/>
        <v>8966.6299999999992</v>
      </c>
      <c r="L5859" s="130" t="s">
        <v>1420</v>
      </c>
    </row>
    <row r="5860" spans="1:12" ht="22.5">
      <c r="A5860" s="263">
        <v>10</v>
      </c>
      <c r="B5860" s="125" t="str">
        <f>+VLOOKUP(A5860,'[1]LISTA FILTRADO'!$A$2:$B$620,2,FALSE)</f>
        <v>Ministerio De Relaciones Exteriores</v>
      </c>
      <c r="C5860" s="126">
        <v>42923</v>
      </c>
      <c r="D5860" s="126" t="s">
        <v>12232</v>
      </c>
      <c r="E5860" s="127" t="s">
        <v>15</v>
      </c>
      <c r="F5860" s="127">
        <v>488393</v>
      </c>
      <c r="G5860" s="127"/>
      <c r="H5860" s="335" t="s">
        <v>12233</v>
      </c>
      <c r="I5860" s="128">
        <v>50</v>
      </c>
      <c r="J5860" s="128">
        <v>0</v>
      </c>
      <c r="K5860" s="129">
        <f t="shared" si="91"/>
        <v>50</v>
      </c>
      <c r="L5860" s="130" t="s">
        <v>1420</v>
      </c>
    </row>
    <row r="5861" spans="1:12" ht="33.75">
      <c r="A5861" s="263">
        <v>10</v>
      </c>
      <c r="B5861" s="125" t="str">
        <f>+VLOOKUP(A5861,'[1]LISTA FILTRADO'!$A$2:$B$620,2,FALSE)</f>
        <v>Ministerio De Relaciones Exteriores</v>
      </c>
      <c r="C5861" s="126">
        <v>42923</v>
      </c>
      <c r="D5861" s="126" t="s">
        <v>12234</v>
      </c>
      <c r="E5861" s="127" t="s">
        <v>15</v>
      </c>
      <c r="F5861" s="127">
        <v>488395</v>
      </c>
      <c r="G5861" s="127"/>
      <c r="H5861" s="335" t="s">
        <v>12235</v>
      </c>
      <c r="I5861" s="128">
        <v>50</v>
      </c>
      <c r="J5861" s="128">
        <v>0</v>
      </c>
      <c r="K5861" s="129">
        <f t="shared" si="91"/>
        <v>50</v>
      </c>
      <c r="L5861" s="130" t="s">
        <v>1420</v>
      </c>
    </row>
    <row r="5862" spans="1:12" ht="33.75">
      <c r="A5862" s="263">
        <v>10</v>
      </c>
      <c r="B5862" s="125" t="str">
        <f>+VLOOKUP(A5862,'[1]LISTA FILTRADO'!$A$2:$B$620,2,FALSE)</f>
        <v>Ministerio De Relaciones Exteriores</v>
      </c>
      <c r="C5862" s="126">
        <v>42923</v>
      </c>
      <c r="D5862" s="126" t="s">
        <v>12236</v>
      </c>
      <c r="E5862" s="127" t="s">
        <v>15</v>
      </c>
      <c r="F5862" s="127">
        <v>488400</v>
      </c>
      <c r="G5862" s="127"/>
      <c r="H5862" s="335" t="s">
        <v>12237</v>
      </c>
      <c r="I5862" s="128">
        <v>50</v>
      </c>
      <c r="J5862" s="128">
        <v>0</v>
      </c>
      <c r="K5862" s="129">
        <f t="shared" si="91"/>
        <v>50</v>
      </c>
      <c r="L5862" s="130" t="s">
        <v>1420</v>
      </c>
    </row>
    <row r="5863" spans="1:12" ht="33.75">
      <c r="A5863" s="263">
        <v>10</v>
      </c>
      <c r="B5863" s="125" t="str">
        <f>+VLOOKUP(A5863,'[1]LISTA FILTRADO'!$A$2:$B$620,2,FALSE)</f>
        <v>Ministerio De Relaciones Exteriores</v>
      </c>
      <c r="C5863" s="126">
        <v>42923</v>
      </c>
      <c r="D5863" s="126" t="s">
        <v>12238</v>
      </c>
      <c r="E5863" s="127" t="s">
        <v>15</v>
      </c>
      <c r="F5863" s="127">
        <v>488402</v>
      </c>
      <c r="G5863" s="127"/>
      <c r="H5863" s="335" t="s">
        <v>12239</v>
      </c>
      <c r="I5863" s="128">
        <v>50</v>
      </c>
      <c r="J5863" s="128">
        <v>0</v>
      </c>
      <c r="K5863" s="129">
        <f t="shared" si="91"/>
        <v>50</v>
      </c>
      <c r="L5863" s="130" t="s">
        <v>1420</v>
      </c>
    </row>
    <row r="5864" spans="1:12" ht="45">
      <c r="A5864" s="263">
        <v>10</v>
      </c>
      <c r="B5864" s="125" t="str">
        <f>+VLOOKUP(A5864,'[1]LISTA FILTRADO'!$A$2:$B$620,2,FALSE)</f>
        <v>Ministerio De Relaciones Exteriores</v>
      </c>
      <c r="C5864" s="126">
        <v>42923</v>
      </c>
      <c r="D5864" s="126" t="s">
        <v>12240</v>
      </c>
      <c r="E5864" s="127" t="s">
        <v>15</v>
      </c>
      <c r="F5864" s="127">
        <v>2646</v>
      </c>
      <c r="G5864" s="127"/>
      <c r="H5864" s="335" t="s">
        <v>12241</v>
      </c>
      <c r="I5864" s="128">
        <v>278.64</v>
      </c>
      <c r="J5864" s="128">
        <v>0</v>
      </c>
      <c r="K5864" s="129">
        <f t="shared" si="91"/>
        <v>278.64</v>
      </c>
      <c r="L5864" s="130" t="s">
        <v>1420</v>
      </c>
    </row>
    <row r="5865" spans="1:12" ht="45">
      <c r="A5865" s="263">
        <v>203</v>
      </c>
      <c r="B5865" s="125" t="str">
        <f>+VLOOKUP(A5865,'[1]LISTA FILTRADO'!$A$2:$B$620,2,FALSE)</f>
        <v>Autoridad De Supervisión Del Sistema Financiero</v>
      </c>
      <c r="C5865" s="126">
        <v>42923</v>
      </c>
      <c r="D5865" s="126" t="s">
        <v>12242</v>
      </c>
      <c r="E5865" s="127" t="s">
        <v>1286</v>
      </c>
      <c r="F5865" s="127">
        <v>2653</v>
      </c>
      <c r="G5865" s="127"/>
      <c r="H5865" s="335" t="s">
        <v>12243</v>
      </c>
      <c r="I5865" s="128">
        <v>2484.89</v>
      </c>
      <c r="J5865" s="128">
        <v>0</v>
      </c>
      <c r="K5865" s="129">
        <f t="shared" si="91"/>
        <v>2484.89</v>
      </c>
      <c r="L5865" s="130" t="s">
        <v>1420</v>
      </c>
    </row>
    <row r="5866" spans="1:12" ht="45">
      <c r="A5866" s="263">
        <v>203</v>
      </c>
      <c r="B5866" s="125" t="str">
        <f>+VLOOKUP(A5866,'[1]LISTA FILTRADO'!$A$2:$B$620,2,FALSE)</f>
        <v>Autoridad De Supervisión Del Sistema Financiero</v>
      </c>
      <c r="C5866" s="126">
        <v>42923</v>
      </c>
      <c r="D5866" s="126" t="s">
        <v>12244</v>
      </c>
      <c r="E5866" s="127" t="s">
        <v>15</v>
      </c>
      <c r="F5866" s="127">
        <v>2653</v>
      </c>
      <c r="G5866" s="127"/>
      <c r="H5866" s="335" t="s">
        <v>12245</v>
      </c>
      <c r="I5866" s="128">
        <v>387.51</v>
      </c>
      <c r="J5866" s="128">
        <v>0</v>
      </c>
      <c r="K5866" s="129">
        <f t="shared" si="91"/>
        <v>387.51</v>
      </c>
      <c r="L5866" s="130" t="s">
        <v>1420</v>
      </c>
    </row>
    <row r="5867" spans="1:12" ht="45">
      <c r="A5867" s="263">
        <v>10</v>
      </c>
      <c r="B5867" s="125" t="str">
        <f>+VLOOKUP(A5867,'[1]LISTA FILTRADO'!$A$2:$B$620,2,FALSE)</f>
        <v>Ministerio De Relaciones Exteriores</v>
      </c>
      <c r="C5867" s="126">
        <v>42923</v>
      </c>
      <c r="D5867" s="126" t="s">
        <v>12246</v>
      </c>
      <c r="E5867" s="127" t="s">
        <v>15</v>
      </c>
      <c r="F5867" s="127">
        <v>2648</v>
      </c>
      <c r="G5867" s="127"/>
      <c r="H5867" s="335" t="s">
        <v>12247</v>
      </c>
      <c r="I5867" s="128">
        <v>395.33</v>
      </c>
      <c r="J5867" s="128">
        <v>0</v>
      </c>
      <c r="K5867" s="129">
        <f t="shared" si="91"/>
        <v>395.33</v>
      </c>
      <c r="L5867" s="130" t="s">
        <v>1420</v>
      </c>
    </row>
    <row r="5868" spans="1:12" ht="45">
      <c r="A5868" s="263">
        <v>10</v>
      </c>
      <c r="B5868" s="125" t="str">
        <f>+VLOOKUP(A5868,'[1]LISTA FILTRADO'!$A$2:$B$620,2,FALSE)</f>
        <v>Ministerio De Relaciones Exteriores</v>
      </c>
      <c r="C5868" s="126">
        <v>42923</v>
      </c>
      <c r="D5868" s="126" t="s">
        <v>12248</v>
      </c>
      <c r="E5868" s="127" t="s">
        <v>15</v>
      </c>
      <c r="F5868" s="127">
        <v>2663</v>
      </c>
      <c r="G5868" s="127"/>
      <c r="H5868" s="335" t="s">
        <v>12249</v>
      </c>
      <c r="I5868" s="128">
        <v>361.1</v>
      </c>
      <c r="J5868" s="128">
        <v>0</v>
      </c>
      <c r="K5868" s="129">
        <f t="shared" si="91"/>
        <v>361.1</v>
      </c>
      <c r="L5868" s="130" t="s">
        <v>1420</v>
      </c>
    </row>
    <row r="5869" spans="1:12" ht="45">
      <c r="A5869" s="263">
        <v>10</v>
      </c>
      <c r="B5869" s="125" t="str">
        <f>+VLOOKUP(A5869,'[1]LISTA FILTRADO'!$A$2:$B$620,2,FALSE)</f>
        <v>Ministerio De Relaciones Exteriores</v>
      </c>
      <c r="C5869" s="126">
        <v>42923</v>
      </c>
      <c r="D5869" s="126" t="s">
        <v>12250</v>
      </c>
      <c r="E5869" s="127" t="s">
        <v>15</v>
      </c>
      <c r="F5869" s="127">
        <v>2659</v>
      </c>
      <c r="G5869" s="127"/>
      <c r="H5869" s="335" t="s">
        <v>12251</v>
      </c>
      <c r="I5869" s="128">
        <v>308.76</v>
      </c>
      <c r="J5869" s="128">
        <v>0</v>
      </c>
      <c r="K5869" s="129">
        <f t="shared" si="91"/>
        <v>308.76</v>
      </c>
      <c r="L5869" s="130" t="s">
        <v>1420</v>
      </c>
    </row>
    <row r="5870" spans="1:12" ht="45">
      <c r="A5870" s="263">
        <v>10</v>
      </c>
      <c r="B5870" s="125" t="str">
        <f>+VLOOKUP(A5870,'[1]LISTA FILTRADO'!$A$2:$B$620,2,FALSE)</f>
        <v>Ministerio De Relaciones Exteriores</v>
      </c>
      <c r="C5870" s="126">
        <v>42923</v>
      </c>
      <c r="D5870" s="126" t="s">
        <v>12252</v>
      </c>
      <c r="E5870" s="127" t="s">
        <v>15</v>
      </c>
      <c r="F5870" s="127">
        <v>2661</v>
      </c>
      <c r="G5870" s="127"/>
      <c r="H5870" s="335" t="s">
        <v>12253</v>
      </c>
      <c r="I5870" s="128">
        <v>359.73</v>
      </c>
      <c r="J5870" s="128">
        <v>0</v>
      </c>
      <c r="K5870" s="129">
        <f t="shared" si="91"/>
        <v>359.73</v>
      </c>
      <c r="L5870" s="130" t="s">
        <v>1420</v>
      </c>
    </row>
    <row r="5871" spans="1:12" ht="45">
      <c r="A5871" s="263">
        <v>10</v>
      </c>
      <c r="B5871" s="125" t="str">
        <f>+VLOOKUP(A5871,'[1]LISTA FILTRADO'!$A$2:$B$620,2,FALSE)</f>
        <v>Ministerio De Relaciones Exteriores</v>
      </c>
      <c r="C5871" s="126">
        <v>42923</v>
      </c>
      <c r="D5871" s="126" t="s">
        <v>12254</v>
      </c>
      <c r="E5871" s="127" t="s">
        <v>15</v>
      </c>
      <c r="F5871" s="127">
        <v>2662</v>
      </c>
      <c r="G5871" s="127"/>
      <c r="H5871" s="335" t="s">
        <v>12255</v>
      </c>
      <c r="I5871" s="128">
        <v>2018.2</v>
      </c>
      <c r="J5871" s="128">
        <v>0</v>
      </c>
      <c r="K5871" s="129">
        <f t="shared" si="91"/>
        <v>2018.2</v>
      </c>
      <c r="L5871" s="130" t="s">
        <v>1420</v>
      </c>
    </row>
    <row r="5872" spans="1:12" ht="45">
      <c r="A5872" s="263">
        <v>35</v>
      </c>
      <c r="B5872" s="125" t="str">
        <f>+VLOOKUP(A5872,'[1]LISTA FILTRADO'!$A$2:$B$620,2,FALSE)</f>
        <v>Ministerio De Economía Y Finanzas Públicas</v>
      </c>
      <c r="C5872" s="126">
        <v>42923</v>
      </c>
      <c r="D5872" s="126" t="s">
        <v>12256</v>
      </c>
      <c r="E5872" s="127" t="s">
        <v>15</v>
      </c>
      <c r="F5872" s="127">
        <v>2658</v>
      </c>
      <c r="G5872" s="127"/>
      <c r="H5872" s="335" t="s">
        <v>12257</v>
      </c>
      <c r="I5872" s="128">
        <v>304.3</v>
      </c>
      <c r="J5872" s="128">
        <v>0</v>
      </c>
      <c r="K5872" s="129">
        <f t="shared" si="91"/>
        <v>304.3</v>
      </c>
      <c r="L5872" s="130" t="s">
        <v>1420</v>
      </c>
    </row>
    <row r="5873" spans="1:12" ht="45">
      <c r="A5873" s="263">
        <v>35</v>
      </c>
      <c r="B5873" s="125" t="str">
        <f>+VLOOKUP(A5873,'[1]LISTA FILTRADO'!$A$2:$B$620,2,FALSE)</f>
        <v>Ministerio De Economía Y Finanzas Públicas</v>
      </c>
      <c r="C5873" s="126">
        <v>42923</v>
      </c>
      <c r="D5873" s="126" t="s">
        <v>12258</v>
      </c>
      <c r="E5873" s="127" t="s">
        <v>15</v>
      </c>
      <c r="F5873" s="127">
        <v>2657</v>
      </c>
      <c r="G5873" s="127"/>
      <c r="H5873" s="335" t="s">
        <v>12259</v>
      </c>
      <c r="I5873" s="128">
        <v>456.94</v>
      </c>
      <c r="J5873" s="128">
        <v>0</v>
      </c>
      <c r="K5873" s="129">
        <f t="shared" si="91"/>
        <v>456.94</v>
      </c>
      <c r="L5873" s="130" t="s">
        <v>1420</v>
      </c>
    </row>
    <row r="5874" spans="1:12" ht="45">
      <c r="A5874" s="263">
        <v>10</v>
      </c>
      <c r="B5874" s="125" t="str">
        <f>+VLOOKUP(A5874,'[1]LISTA FILTRADO'!$A$2:$B$620,2,FALSE)</f>
        <v>Ministerio De Relaciones Exteriores</v>
      </c>
      <c r="C5874" s="126">
        <v>42923</v>
      </c>
      <c r="D5874" s="126" t="s">
        <v>12260</v>
      </c>
      <c r="E5874" s="127" t="s">
        <v>15</v>
      </c>
      <c r="F5874" s="127">
        <v>2660</v>
      </c>
      <c r="G5874" s="127"/>
      <c r="H5874" s="335" t="s">
        <v>12261</v>
      </c>
      <c r="I5874" s="128">
        <v>24249.8</v>
      </c>
      <c r="J5874" s="128">
        <v>0</v>
      </c>
      <c r="K5874" s="129">
        <f t="shared" si="91"/>
        <v>24249.8</v>
      </c>
      <c r="L5874" s="130" t="s">
        <v>1420</v>
      </c>
    </row>
    <row r="5875" spans="1:12" ht="33.75">
      <c r="A5875" s="263">
        <v>291</v>
      </c>
      <c r="B5875" s="125" t="str">
        <f>+VLOOKUP(A5875,'[1]LISTA FILTRADO'!$A$2:$B$620,2,FALSE)</f>
        <v>Administradora Boliviana De Carreteras</v>
      </c>
      <c r="C5875" s="126">
        <v>42923</v>
      </c>
      <c r="D5875" s="126" t="s">
        <v>12262</v>
      </c>
      <c r="E5875" s="127" t="s">
        <v>11</v>
      </c>
      <c r="F5875" s="127">
        <v>489045</v>
      </c>
      <c r="G5875" s="127"/>
      <c r="H5875" s="335" t="s">
        <v>12263</v>
      </c>
      <c r="I5875" s="128">
        <v>50</v>
      </c>
      <c r="J5875" s="128">
        <v>0</v>
      </c>
      <c r="K5875" s="129">
        <f t="shared" si="91"/>
        <v>50</v>
      </c>
      <c r="L5875" s="130" t="s">
        <v>1420</v>
      </c>
    </row>
    <row r="5876" spans="1:12" ht="33.75">
      <c r="A5876" s="263">
        <v>291</v>
      </c>
      <c r="B5876" s="125" t="str">
        <f>+VLOOKUP(A5876,'[1]LISTA FILTRADO'!$A$2:$B$620,2,FALSE)</f>
        <v>Administradora Boliviana De Carreteras</v>
      </c>
      <c r="C5876" s="126">
        <v>42923</v>
      </c>
      <c r="D5876" s="126" t="s">
        <v>12264</v>
      </c>
      <c r="E5876" s="127" t="s">
        <v>11</v>
      </c>
      <c r="F5876" s="127">
        <v>489046</v>
      </c>
      <c r="G5876" s="127"/>
      <c r="H5876" s="335" t="s">
        <v>12265</v>
      </c>
      <c r="I5876" s="128">
        <v>50</v>
      </c>
      <c r="J5876" s="128">
        <v>0</v>
      </c>
      <c r="K5876" s="129">
        <f t="shared" si="91"/>
        <v>50</v>
      </c>
      <c r="L5876" s="130" t="s">
        <v>1420</v>
      </c>
    </row>
    <row r="5877" spans="1:12" ht="33.75">
      <c r="A5877" s="263">
        <v>10</v>
      </c>
      <c r="B5877" s="125" t="str">
        <f>+VLOOKUP(A5877,'[1]LISTA FILTRADO'!$A$2:$B$620,2,FALSE)</f>
        <v>Ministerio De Relaciones Exteriores</v>
      </c>
      <c r="C5877" s="126">
        <v>42923</v>
      </c>
      <c r="D5877" s="126" t="s">
        <v>12266</v>
      </c>
      <c r="E5877" s="127" t="s">
        <v>15</v>
      </c>
      <c r="F5877" s="127">
        <v>489052</v>
      </c>
      <c r="G5877" s="127"/>
      <c r="H5877" s="335" t="s">
        <v>12267</v>
      </c>
      <c r="I5877" s="128">
        <v>50</v>
      </c>
      <c r="J5877" s="128">
        <v>0</v>
      </c>
      <c r="K5877" s="129">
        <f t="shared" si="91"/>
        <v>50</v>
      </c>
      <c r="L5877" s="130" t="s">
        <v>1420</v>
      </c>
    </row>
    <row r="5878" spans="1:12" ht="33.75">
      <c r="A5878" s="263">
        <v>513</v>
      </c>
      <c r="B5878" s="125" t="str">
        <f>+VLOOKUP(A5878,'[1]LISTA FILTRADO'!$A$2:$B$620,2,FALSE)</f>
        <v>Yacimientos Petrolíferos Fiscales Bolivianos</v>
      </c>
      <c r="C5878" s="126">
        <v>42923</v>
      </c>
      <c r="D5878" s="126" t="s">
        <v>12268</v>
      </c>
      <c r="E5878" s="127" t="s">
        <v>15</v>
      </c>
      <c r="F5878" s="127">
        <v>489060</v>
      </c>
      <c r="G5878" s="127"/>
      <c r="H5878" s="335" t="s">
        <v>12269</v>
      </c>
      <c r="I5878" s="128">
        <v>50</v>
      </c>
      <c r="J5878" s="128">
        <v>0</v>
      </c>
      <c r="K5878" s="129">
        <f t="shared" si="91"/>
        <v>50</v>
      </c>
      <c r="L5878" s="130" t="s">
        <v>1420</v>
      </c>
    </row>
    <row r="5879" spans="1:12" ht="45">
      <c r="A5879" s="263">
        <v>25</v>
      </c>
      <c r="B5879" s="125" t="str">
        <f>+VLOOKUP(A5879,'[1]LISTA FILTRADO'!$A$2:$B$620,2,FALSE)</f>
        <v>Ministerio De La Presidencia</v>
      </c>
      <c r="C5879" s="126">
        <v>42923</v>
      </c>
      <c r="D5879" s="126" t="s">
        <v>12270</v>
      </c>
      <c r="E5879" s="127" t="s">
        <v>1469</v>
      </c>
      <c r="F5879" s="127">
        <v>14034853</v>
      </c>
      <c r="G5879" s="127"/>
      <c r="H5879" s="335" t="s">
        <v>12271</v>
      </c>
      <c r="I5879" s="128">
        <v>133859.79</v>
      </c>
      <c r="J5879" s="128">
        <v>0</v>
      </c>
      <c r="K5879" s="129">
        <f t="shared" si="91"/>
        <v>133859.79</v>
      </c>
      <c r="L5879" s="130" t="s">
        <v>1420</v>
      </c>
    </row>
    <row r="5880" spans="1:12" ht="45">
      <c r="A5880" s="263">
        <v>25</v>
      </c>
      <c r="B5880" s="125" t="str">
        <f>+VLOOKUP(A5880,'[1]LISTA FILTRADO'!$A$2:$B$620,2,FALSE)</f>
        <v>Ministerio De La Presidencia</v>
      </c>
      <c r="C5880" s="126">
        <v>42923</v>
      </c>
      <c r="D5880" s="126" t="s">
        <v>12272</v>
      </c>
      <c r="E5880" s="127" t="s">
        <v>1469</v>
      </c>
      <c r="F5880" s="127">
        <v>14034852</v>
      </c>
      <c r="G5880" s="127"/>
      <c r="H5880" s="335" t="s">
        <v>12273</v>
      </c>
      <c r="I5880" s="128">
        <v>581964.68999999994</v>
      </c>
      <c r="J5880" s="128">
        <v>0</v>
      </c>
      <c r="K5880" s="129">
        <f t="shared" si="91"/>
        <v>581964.68999999994</v>
      </c>
      <c r="L5880" s="130" t="s">
        <v>1420</v>
      </c>
    </row>
    <row r="5881" spans="1:12" ht="45">
      <c r="A5881" s="263">
        <v>25</v>
      </c>
      <c r="B5881" s="125" t="str">
        <f>+VLOOKUP(A5881,'[1]LISTA FILTRADO'!$A$2:$B$620,2,FALSE)</f>
        <v>Ministerio De La Presidencia</v>
      </c>
      <c r="C5881" s="126">
        <v>42923</v>
      </c>
      <c r="D5881" s="126" t="s">
        <v>12274</v>
      </c>
      <c r="E5881" s="127" t="s">
        <v>1469</v>
      </c>
      <c r="F5881" s="127">
        <v>14034854</v>
      </c>
      <c r="G5881" s="127"/>
      <c r="H5881" s="335" t="s">
        <v>12275</v>
      </c>
      <c r="I5881" s="128">
        <v>439889.21</v>
      </c>
      <c r="J5881" s="128">
        <v>0</v>
      </c>
      <c r="K5881" s="129">
        <f t="shared" si="91"/>
        <v>439889.21</v>
      </c>
      <c r="L5881" s="130" t="s">
        <v>1420</v>
      </c>
    </row>
    <row r="5882" spans="1:12" ht="45">
      <c r="A5882" s="263">
        <v>25</v>
      </c>
      <c r="B5882" s="125" t="str">
        <f>+VLOOKUP(A5882,'[1]LISTA FILTRADO'!$A$2:$B$620,2,FALSE)</f>
        <v>Ministerio De La Presidencia</v>
      </c>
      <c r="C5882" s="126">
        <v>42923</v>
      </c>
      <c r="D5882" s="126" t="s">
        <v>12276</v>
      </c>
      <c r="E5882" s="127" t="s">
        <v>1469</v>
      </c>
      <c r="F5882" s="127">
        <v>14034915</v>
      </c>
      <c r="G5882" s="127"/>
      <c r="H5882" s="335" t="s">
        <v>12277</v>
      </c>
      <c r="I5882" s="128">
        <v>1696236.63</v>
      </c>
      <c r="J5882" s="128">
        <v>0</v>
      </c>
      <c r="K5882" s="129">
        <f t="shared" si="91"/>
        <v>1696236.63</v>
      </c>
      <c r="L5882" s="130" t="s">
        <v>1420</v>
      </c>
    </row>
    <row r="5883" spans="1:12" ht="45">
      <c r="A5883" s="263">
        <v>25</v>
      </c>
      <c r="B5883" s="125" t="str">
        <f>+VLOOKUP(A5883,'[1]LISTA FILTRADO'!$A$2:$B$620,2,FALSE)</f>
        <v>Ministerio De La Presidencia</v>
      </c>
      <c r="C5883" s="126">
        <v>42923</v>
      </c>
      <c r="D5883" s="126" t="s">
        <v>12278</v>
      </c>
      <c r="E5883" s="127" t="s">
        <v>1469</v>
      </c>
      <c r="F5883" s="127">
        <v>14046921</v>
      </c>
      <c r="G5883" s="127"/>
      <c r="H5883" s="335" t="s">
        <v>10938</v>
      </c>
      <c r="I5883" s="128">
        <v>428135.45</v>
      </c>
      <c r="J5883" s="128">
        <v>0</v>
      </c>
      <c r="K5883" s="129">
        <f t="shared" si="91"/>
        <v>428135.45</v>
      </c>
      <c r="L5883" s="130" t="s">
        <v>1420</v>
      </c>
    </row>
    <row r="5884" spans="1:12" ht="45">
      <c r="A5884" s="263">
        <v>25</v>
      </c>
      <c r="B5884" s="125" t="str">
        <f>+VLOOKUP(A5884,'[1]LISTA FILTRADO'!$A$2:$B$620,2,FALSE)</f>
        <v>Ministerio De La Presidencia</v>
      </c>
      <c r="C5884" s="126">
        <v>42923</v>
      </c>
      <c r="D5884" s="126" t="s">
        <v>12279</v>
      </c>
      <c r="E5884" s="127" t="s">
        <v>1469</v>
      </c>
      <c r="F5884" s="127">
        <v>14046922</v>
      </c>
      <c r="G5884" s="127"/>
      <c r="H5884" s="335" t="s">
        <v>12280</v>
      </c>
      <c r="I5884" s="128">
        <v>511542.74</v>
      </c>
      <c r="J5884" s="128">
        <v>0</v>
      </c>
      <c r="K5884" s="129">
        <f t="shared" si="91"/>
        <v>511542.74</v>
      </c>
      <c r="L5884" s="130" t="s">
        <v>1420</v>
      </c>
    </row>
    <row r="5885" spans="1:12" ht="45">
      <c r="A5885" s="263">
        <v>25</v>
      </c>
      <c r="B5885" s="125" t="str">
        <f>+VLOOKUP(A5885,'[1]LISTA FILTRADO'!$A$2:$B$620,2,FALSE)</f>
        <v>Ministerio De La Presidencia</v>
      </c>
      <c r="C5885" s="126">
        <v>42923</v>
      </c>
      <c r="D5885" s="126" t="s">
        <v>12281</v>
      </c>
      <c r="E5885" s="127" t="s">
        <v>1469</v>
      </c>
      <c r="F5885" s="127">
        <v>14046926</v>
      </c>
      <c r="G5885" s="127"/>
      <c r="H5885" s="335" t="s">
        <v>12282</v>
      </c>
      <c r="I5885" s="128">
        <v>166830.35</v>
      </c>
      <c r="J5885" s="128">
        <v>0</v>
      </c>
      <c r="K5885" s="129">
        <f t="shared" si="91"/>
        <v>166830.35</v>
      </c>
      <c r="L5885" s="130" t="s">
        <v>1420</v>
      </c>
    </row>
    <row r="5886" spans="1:12" ht="45">
      <c r="A5886" s="263">
        <v>25</v>
      </c>
      <c r="B5886" s="125" t="str">
        <f>+VLOOKUP(A5886,'[1]LISTA FILTRADO'!$A$2:$B$620,2,FALSE)</f>
        <v>Ministerio De La Presidencia</v>
      </c>
      <c r="C5886" s="126">
        <v>42923</v>
      </c>
      <c r="D5886" s="126" t="s">
        <v>12283</v>
      </c>
      <c r="E5886" s="127" t="s">
        <v>1469</v>
      </c>
      <c r="F5886" s="127">
        <v>14047329</v>
      </c>
      <c r="G5886" s="127"/>
      <c r="H5886" s="335" t="s">
        <v>12284</v>
      </c>
      <c r="I5886" s="128">
        <v>739590.09</v>
      </c>
      <c r="J5886" s="128">
        <v>0</v>
      </c>
      <c r="K5886" s="129">
        <f t="shared" si="91"/>
        <v>739590.09</v>
      </c>
      <c r="L5886" s="130" t="s">
        <v>1420</v>
      </c>
    </row>
    <row r="5887" spans="1:12" ht="45">
      <c r="A5887" s="263">
        <v>25</v>
      </c>
      <c r="B5887" s="125" t="str">
        <f>+VLOOKUP(A5887,'[1]LISTA FILTRADO'!$A$2:$B$620,2,FALSE)</f>
        <v>Ministerio De La Presidencia</v>
      </c>
      <c r="C5887" s="126">
        <v>42923</v>
      </c>
      <c r="D5887" s="126" t="s">
        <v>12285</v>
      </c>
      <c r="E5887" s="127" t="s">
        <v>1469</v>
      </c>
      <c r="F5887" s="127">
        <v>14047375</v>
      </c>
      <c r="G5887" s="127"/>
      <c r="H5887" s="335" t="s">
        <v>8480</v>
      </c>
      <c r="I5887" s="128">
        <v>1004239.19</v>
      </c>
      <c r="J5887" s="128">
        <v>0</v>
      </c>
      <c r="K5887" s="129">
        <f t="shared" si="91"/>
        <v>1004239.19</v>
      </c>
      <c r="L5887" s="130" t="s">
        <v>1420</v>
      </c>
    </row>
    <row r="5888" spans="1:12" ht="33.75">
      <c r="A5888" s="263">
        <v>25</v>
      </c>
      <c r="B5888" s="125" t="str">
        <f>+VLOOKUP(A5888,'[1]LISTA FILTRADO'!$A$2:$B$620,2,FALSE)</f>
        <v>Ministerio De La Presidencia</v>
      </c>
      <c r="C5888" s="126">
        <v>42923</v>
      </c>
      <c r="D5888" s="126" t="s">
        <v>12286</v>
      </c>
      <c r="E5888" s="127" t="s">
        <v>1469</v>
      </c>
      <c r="F5888" s="127">
        <v>14047376</v>
      </c>
      <c r="G5888" s="127"/>
      <c r="H5888" s="335" t="s">
        <v>12287</v>
      </c>
      <c r="I5888" s="128">
        <v>2269593.6800000002</v>
      </c>
      <c r="J5888" s="128">
        <v>0</v>
      </c>
      <c r="K5888" s="129">
        <f t="shared" si="91"/>
        <v>2269593.6800000002</v>
      </c>
      <c r="L5888" s="130" t="s">
        <v>1420</v>
      </c>
    </row>
    <row r="5889" spans="1:12" ht="45">
      <c r="A5889" s="263">
        <v>25</v>
      </c>
      <c r="B5889" s="125" t="str">
        <f>+VLOOKUP(A5889,'[1]LISTA FILTRADO'!$A$2:$B$620,2,FALSE)</f>
        <v>Ministerio De La Presidencia</v>
      </c>
      <c r="C5889" s="126">
        <v>42923</v>
      </c>
      <c r="D5889" s="126" t="s">
        <v>12288</v>
      </c>
      <c r="E5889" s="127" t="s">
        <v>1469</v>
      </c>
      <c r="F5889" s="127">
        <v>14047387</v>
      </c>
      <c r="G5889" s="127"/>
      <c r="H5889" s="335" t="s">
        <v>11011</v>
      </c>
      <c r="I5889" s="128">
        <v>310610.51</v>
      </c>
      <c r="J5889" s="128">
        <v>0</v>
      </c>
      <c r="K5889" s="129">
        <f t="shared" si="91"/>
        <v>310610.51</v>
      </c>
      <c r="L5889" s="130" t="s">
        <v>1420</v>
      </c>
    </row>
    <row r="5890" spans="1:12" ht="45">
      <c r="A5890" s="263">
        <v>25</v>
      </c>
      <c r="B5890" s="125" t="str">
        <f>+VLOOKUP(A5890,'[1]LISTA FILTRADO'!$A$2:$B$620,2,FALSE)</f>
        <v>Ministerio De La Presidencia</v>
      </c>
      <c r="C5890" s="126">
        <v>42923</v>
      </c>
      <c r="D5890" s="126" t="s">
        <v>12289</v>
      </c>
      <c r="E5890" s="127" t="s">
        <v>1469</v>
      </c>
      <c r="F5890" s="127">
        <v>14046953</v>
      </c>
      <c r="G5890" s="127"/>
      <c r="H5890" s="335" t="s">
        <v>12290</v>
      </c>
      <c r="I5890" s="128">
        <v>286332.46999999997</v>
      </c>
      <c r="J5890" s="128">
        <v>0</v>
      </c>
      <c r="K5890" s="129">
        <f t="shared" si="91"/>
        <v>286332.46999999997</v>
      </c>
      <c r="L5890" s="130" t="s">
        <v>1420</v>
      </c>
    </row>
    <row r="5891" spans="1:12" ht="45">
      <c r="A5891" s="263">
        <v>25</v>
      </c>
      <c r="B5891" s="125" t="str">
        <f>+VLOOKUP(A5891,'[1]LISTA FILTRADO'!$A$2:$B$620,2,FALSE)</f>
        <v>Ministerio De La Presidencia</v>
      </c>
      <c r="C5891" s="126">
        <v>42923</v>
      </c>
      <c r="D5891" s="126" t="s">
        <v>12291</v>
      </c>
      <c r="E5891" s="127" t="s">
        <v>1469</v>
      </c>
      <c r="F5891" s="127">
        <v>14034855</v>
      </c>
      <c r="G5891" s="127"/>
      <c r="H5891" s="335" t="s">
        <v>12292</v>
      </c>
      <c r="I5891" s="128">
        <v>266666.53000000003</v>
      </c>
      <c r="J5891" s="128">
        <v>0</v>
      </c>
      <c r="K5891" s="129">
        <f t="shared" si="91"/>
        <v>266666.53000000003</v>
      </c>
      <c r="L5891" s="130" t="s">
        <v>1420</v>
      </c>
    </row>
    <row r="5892" spans="1:12" ht="45">
      <c r="A5892" s="263">
        <v>25</v>
      </c>
      <c r="B5892" s="125" t="str">
        <f>+VLOOKUP(A5892,'[1]LISTA FILTRADO'!$A$2:$B$620,2,FALSE)</f>
        <v>Ministerio De La Presidencia</v>
      </c>
      <c r="C5892" s="126">
        <v>42923</v>
      </c>
      <c r="D5892" s="126" t="s">
        <v>12293</v>
      </c>
      <c r="E5892" s="127" t="s">
        <v>1469</v>
      </c>
      <c r="F5892" s="127">
        <v>14034914</v>
      </c>
      <c r="G5892" s="127"/>
      <c r="H5892" s="335" t="s">
        <v>12294</v>
      </c>
      <c r="I5892" s="128">
        <v>655371.92000000004</v>
      </c>
      <c r="J5892" s="128">
        <v>0</v>
      </c>
      <c r="K5892" s="129">
        <f t="shared" si="91"/>
        <v>655371.92000000004</v>
      </c>
      <c r="L5892" s="130" t="s">
        <v>1420</v>
      </c>
    </row>
    <row r="5893" spans="1:12" ht="45">
      <c r="A5893" s="263">
        <v>25</v>
      </c>
      <c r="B5893" s="125" t="str">
        <f>+VLOOKUP(A5893,'[1]LISTA FILTRADO'!$A$2:$B$620,2,FALSE)</f>
        <v>Ministerio De La Presidencia</v>
      </c>
      <c r="C5893" s="126">
        <v>42923</v>
      </c>
      <c r="D5893" s="126" t="s">
        <v>12295</v>
      </c>
      <c r="E5893" s="127" t="s">
        <v>1469</v>
      </c>
      <c r="F5893" s="127">
        <v>14034856</v>
      </c>
      <c r="G5893" s="127"/>
      <c r="H5893" s="335" t="s">
        <v>12296</v>
      </c>
      <c r="I5893" s="128">
        <v>278572.87</v>
      </c>
      <c r="J5893" s="128">
        <v>0</v>
      </c>
      <c r="K5893" s="129">
        <f t="shared" si="91"/>
        <v>278572.87</v>
      </c>
      <c r="L5893" s="130" t="s">
        <v>1420</v>
      </c>
    </row>
    <row r="5894" spans="1:12" ht="45">
      <c r="A5894" s="263">
        <v>25</v>
      </c>
      <c r="B5894" s="125" t="str">
        <f>+VLOOKUP(A5894,'[1]LISTA FILTRADO'!$A$2:$B$620,2,FALSE)</f>
        <v>Ministerio De La Presidencia</v>
      </c>
      <c r="C5894" s="126">
        <v>42923</v>
      </c>
      <c r="D5894" s="126" t="s">
        <v>12297</v>
      </c>
      <c r="E5894" s="127" t="s">
        <v>1469</v>
      </c>
      <c r="F5894" s="127">
        <v>14034857</v>
      </c>
      <c r="G5894" s="127"/>
      <c r="H5894" s="335" t="s">
        <v>12298</v>
      </c>
      <c r="I5894" s="128">
        <v>1061132.55</v>
      </c>
      <c r="J5894" s="128">
        <v>0</v>
      </c>
      <c r="K5894" s="129">
        <f t="shared" si="91"/>
        <v>1061132.55</v>
      </c>
      <c r="L5894" s="130" t="s">
        <v>1420</v>
      </c>
    </row>
    <row r="5895" spans="1:12" ht="45">
      <c r="A5895" s="263">
        <v>25</v>
      </c>
      <c r="B5895" s="125" t="str">
        <f>+VLOOKUP(A5895,'[1]LISTA FILTRADO'!$A$2:$B$620,2,FALSE)</f>
        <v>Ministerio De La Presidencia</v>
      </c>
      <c r="C5895" s="126">
        <v>42923</v>
      </c>
      <c r="D5895" s="126" t="s">
        <v>12299</v>
      </c>
      <c r="E5895" s="127" t="s">
        <v>1469</v>
      </c>
      <c r="F5895" s="127">
        <v>14034858</v>
      </c>
      <c r="G5895" s="127"/>
      <c r="H5895" s="335" t="s">
        <v>12300</v>
      </c>
      <c r="I5895" s="128">
        <v>2059486.2</v>
      </c>
      <c r="J5895" s="128">
        <v>0</v>
      </c>
      <c r="K5895" s="129">
        <f t="shared" si="91"/>
        <v>2059486.2</v>
      </c>
      <c r="L5895" s="130" t="s">
        <v>1420</v>
      </c>
    </row>
    <row r="5896" spans="1:12" ht="33.75">
      <c r="A5896" s="263">
        <v>10</v>
      </c>
      <c r="B5896" s="125" t="str">
        <f>+VLOOKUP(A5896,'[1]LISTA FILTRADO'!$A$2:$B$620,2,FALSE)</f>
        <v>Ministerio De Relaciones Exteriores</v>
      </c>
      <c r="C5896" s="126">
        <v>42926</v>
      </c>
      <c r="D5896" s="126" t="s">
        <v>12301</v>
      </c>
      <c r="E5896" s="127" t="s">
        <v>6</v>
      </c>
      <c r="F5896" s="127">
        <v>489635</v>
      </c>
      <c r="G5896" s="127"/>
      <c r="H5896" s="335" t="s">
        <v>12302</v>
      </c>
      <c r="I5896" s="128">
        <v>0</v>
      </c>
      <c r="J5896" s="128">
        <v>11867.8</v>
      </c>
      <c r="K5896" s="129">
        <f t="shared" si="91"/>
        <v>11867.8</v>
      </c>
      <c r="L5896" s="130" t="s">
        <v>1420</v>
      </c>
    </row>
    <row r="5897" spans="1:12" ht="33.75">
      <c r="A5897" s="263">
        <v>10</v>
      </c>
      <c r="B5897" s="125" t="str">
        <f>+VLOOKUP(A5897,'[1]LISTA FILTRADO'!$A$2:$B$620,2,FALSE)</f>
        <v>Ministerio De Relaciones Exteriores</v>
      </c>
      <c r="C5897" s="126">
        <v>42926</v>
      </c>
      <c r="D5897" s="126" t="s">
        <v>12303</v>
      </c>
      <c r="E5897" s="127" t="s">
        <v>6</v>
      </c>
      <c r="F5897" s="127">
        <v>489643</v>
      </c>
      <c r="G5897" s="127"/>
      <c r="H5897" s="335" t="s">
        <v>12304</v>
      </c>
      <c r="I5897" s="128">
        <v>0</v>
      </c>
      <c r="J5897" s="128">
        <v>118197.8</v>
      </c>
      <c r="K5897" s="129">
        <f t="shared" ref="K5897:K5960" si="92">+I5897+J5897</f>
        <v>118197.8</v>
      </c>
      <c r="L5897" s="130" t="s">
        <v>1420</v>
      </c>
    </row>
    <row r="5898" spans="1:12" ht="33.75">
      <c r="A5898" s="263">
        <v>10</v>
      </c>
      <c r="B5898" s="125" t="str">
        <f>+VLOOKUP(A5898,'[1]LISTA FILTRADO'!$A$2:$B$620,2,FALSE)</f>
        <v>Ministerio De Relaciones Exteriores</v>
      </c>
      <c r="C5898" s="126">
        <v>42926</v>
      </c>
      <c r="D5898" s="126" t="s">
        <v>12305</v>
      </c>
      <c r="E5898" s="127" t="s">
        <v>6</v>
      </c>
      <c r="F5898" s="127">
        <v>489645</v>
      </c>
      <c r="G5898" s="127"/>
      <c r="H5898" s="335" t="s">
        <v>12306</v>
      </c>
      <c r="I5898" s="128">
        <v>0</v>
      </c>
      <c r="J5898" s="128">
        <v>10177.15</v>
      </c>
      <c r="K5898" s="129">
        <f t="shared" si="92"/>
        <v>10177.15</v>
      </c>
      <c r="L5898" s="130" t="s">
        <v>1420</v>
      </c>
    </row>
    <row r="5899" spans="1:12" ht="33.75">
      <c r="A5899" s="263">
        <v>10</v>
      </c>
      <c r="B5899" s="125" t="str">
        <f>+VLOOKUP(A5899,'[1]LISTA FILTRADO'!$A$2:$B$620,2,FALSE)</f>
        <v>Ministerio De Relaciones Exteriores</v>
      </c>
      <c r="C5899" s="126">
        <v>42926</v>
      </c>
      <c r="D5899" s="126" t="s">
        <v>12307</v>
      </c>
      <c r="E5899" s="127" t="s">
        <v>6</v>
      </c>
      <c r="F5899" s="127">
        <v>489656</v>
      </c>
      <c r="G5899" s="127"/>
      <c r="H5899" s="335" t="s">
        <v>12308</v>
      </c>
      <c r="I5899" s="128">
        <v>0</v>
      </c>
      <c r="J5899" s="128">
        <v>7160.13</v>
      </c>
      <c r="K5899" s="129">
        <f t="shared" si="92"/>
        <v>7160.13</v>
      </c>
      <c r="L5899" s="130" t="s">
        <v>1420</v>
      </c>
    </row>
    <row r="5900" spans="1:12" ht="33.75">
      <c r="A5900" s="263">
        <v>10</v>
      </c>
      <c r="B5900" s="125" t="str">
        <f>+VLOOKUP(A5900,'[1]LISTA FILTRADO'!$A$2:$B$620,2,FALSE)</f>
        <v>Ministerio De Relaciones Exteriores</v>
      </c>
      <c r="C5900" s="126">
        <v>42926</v>
      </c>
      <c r="D5900" s="126" t="s">
        <v>12309</v>
      </c>
      <c r="E5900" s="127" t="s">
        <v>6</v>
      </c>
      <c r="F5900" s="127">
        <v>490397</v>
      </c>
      <c r="G5900" s="127"/>
      <c r="H5900" s="335" t="s">
        <v>12310</v>
      </c>
      <c r="I5900" s="128">
        <v>0</v>
      </c>
      <c r="J5900" s="128">
        <v>6860</v>
      </c>
      <c r="K5900" s="129">
        <f t="shared" si="92"/>
        <v>6860</v>
      </c>
      <c r="L5900" s="130" t="s">
        <v>1420</v>
      </c>
    </row>
    <row r="5901" spans="1:12" ht="33.75">
      <c r="A5901" s="263">
        <v>10</v>
      </c>
      <c r="B5901" s="125" t="str">
        <f>+VLOOKUP(A5901,'[1]LISTA FILTRADO'!$A$2:$B$620,2,FALSE)</f>
        <v>Ministerio De Relaciones Exteriores</v>
      </c>
      <c r="C5901" s="126">
        <v>42926</v>
      </c>
      <c r="D5901" s="126" t="s">
        <v>12311</v>
      </c>
      <c r="E5901" s="127" t="s">
        <v>6</v>
      </c>
      <c r="F5901" s="127">
        <v>490399</v>
      </c>
      <c r="G5901" s="127"/>
      <c r="H5901" s="335" t="s">
        <v>12312</v>
      </c>
      <c r="I5901" s="128">
        <v>0</v>
      </c>
      <c r="J5901" s="128">
        <v>44833.120000000003</v>
      </c>
      <c r="K5901" s="129">
        <f t="shared" si="92"/>
        <v>44833.120000000003</v>
      </c>
      <c r="L5901" s="130" t="s">
        <v>1420</v>
      </c>
    </row>
    <row r="5902" spans="1:12" ht="33.75">
      <c r="A5902" s="263">
        <v>523</v>
      </c>
      <c r="B5902" s="125" t="str">
        <f>+VLOOKUP(A5902,'[1]LISTA FILTRADO'!$A$2:$B$620,2,FALSE)</f>
        <v>Empresa De Correos De Bolivia</v>
      </c>
      <c r="C5902" s="126">
        <v>42926</v>
      </c>
      <c r="D5902" s="126" t="s">
        <v>12313</v>
      </c>
      <c r="E5902" s="127" t="s">
        <v>6</v>
      </c>
      <c r="F5902" s="127">
        <v>859138</v>
      </c>
      <c r="G5902" s="127"/>
      <c r="H5902" s="335" t="s">
        <v>12314</v>
      </c>
      <c r="I5902" s="128">
        <v>0</v>
      </c>
      <c r="J5902" s="128">
        <v>26922</v>
      </c>
      <c r="K5902" s="129">
        <f t="shared" si="92"/>
        <v>26922</v>
      </c>
      <c r="L5902" s="130" t="s">
        <v>1420</v>
      </c>
    </row>
    <row r="5903" spans="1:12" ht="33.75">
      <c r="A5903" s="263" t="s">
        <v>627</v>
      </c>
      <c r="B5903" s="125" t="str">
        <f>+VLOOKUP(A5903,'[1]LISTA FILTRADO'!$A$2:$B$620,2,FALSE)</f>
        <v>Dirección General De Crédito Público</v>
      </c>
      <c r="C5903" s="126">
        <v>42926</v>
      </c>
      <c r="D5903" s="126" t="s">
        <v>12315</v>
      </c>
      <c r="E5903" s="127" t="s">
        <v>6</v>
      </c>
      <c r="F5903" s="127">
        <v>859574</v>
      </c>
      <c r="G5903" s="127"/>
      <c r="H5903" s="335" t="s">
        <v>12316</v>
      </c>
      <c r="I5903" s="128">
        <v>0</v>
      </c>
      <c r="J5903" s="128">
        <v>57000</v>
      </c>
      <c r="K5903" s="129">
        <f t="shared" si="92"/>
        <v>57000</v>
      </c>
      <c r="L5903" s="130" t="s">
        <v>1420</v>
      </c>
    </row>
    <row r="5904" spans="1:12" ht="45">
      <c r="A5904" s="263" t="s">
        <v>626</v>
      </c>
      <c r="B5904" s="125" t="str">
        <f>+VLOOKUP(A5904,'[1]LISTA FILTRADO'!$A$2:$B$620,2,FALSE)</f>
        <v>Dirección General De Programación Y Operaciones Del Tesoro</v>
      </c>
      <c r="C5904" s="126">
        <v>42926</v>
      </c>
      <c r="D5904" s="126" t="s">
        <v>12317</v>
      </c>
      <c r="E5904" s="127" t="s">
        <v>6</v>
      </c>
      <c r="F5904" s="127">
        <v>892535</v>
      </c>
      <c r="G5904" s="127"/>
      <c r="H5904" s="335" t="s">
        <v>12318</v>
      </c>
      <c r="I5904" s="128">
        <v>0</v>
      </c>
      <c r="J5904" s="128">
        <v>7273.56</v>
      </c>
      <c r="K5904" s="129">
        <f t="shared" si="92"/>
        <v>7273.56</v>
      </c>
      <c r="L5904" s="130" t="s">
        <v>1420</v>
      </c>
    </row>
    <row r="5905" spans="1:12" ht="33.75">
      <c r="A5905" s="263">
        <v>46</v>
      </c>
      <c r="B5905" s="125" t="str">
        <f>+VLOOKUP(A5905,'[1]LISTA FILTRADO'!$A$2:$B$620,2,FALSE)</f>
        <v>Ministerio De Salud</v>
      </c>
      <c r="C5905" s="126">
        <v>42926</v>
      </c>
      <c r="D5905" s="126" t="s">
        <v>12319</v>
      </c>
      <c r="E5905" s="127" t="s">
        <v>6</v>
      </c>
      <c r="F5905" s="127">
        <v>892638</v>
      </c>
      <c r="G5905" s="127"/>
      <c r="H5905" s="335" t="s">
        <v>12320</v>
      </c>
      <c r="I5905" s="128">
        <v>0</v>
      </c>
      <c r="J5905" s="128">
        <v>16293261</v>
      </c>
      <c r="K5905" s="129">
        <f t="shared" si="92"/>
        <v>16293261</v>
      </c>
      <c r="L5905" s="130" t="s">
        <v>1420</v>
      </c>
    </row>
    <row r="5906" spans="1:12" ht="33.75">
      <c r="A5906" s="263">
        <v>150</v>
      </c>
      <c r="B5906" s="125" t="str">
        <f>+VLOOKUP(A5906,'[1]LISTA FILTRADO'!$A$2:$B$620,2,FALSE)</f>
        <v>Proyecto Sucre Ciudad Universitaria</v>
      </c>
      <c r="C5906" s="126">
        <v>42926</v>
      </c>
      <c r="D5906" s="126" t="s">
        <v>12321</v>
      </c>
      <c r="E5906" s="127" t="s">
        <v>6</v>
      </c>
      <c r="F5906" s="127">
        <v>892642</v>
      </c>
      <c r="G5906" s="127"/>
      <c r="H5906" s="335" t="s">
        <v>12322</v>
      </c>
      <c r="I5906" s="128">
        <v>0</v>
      </c>
      <c r="J5906" s="128">
        <v>234051.41</v>
      </c>
      <c r="K5906" s="129">
        <f t="shared" si="92"/>
        <v>234051.41</v>
      </c>
      <c r="L5906" s="130" t="s">
        <v>1420</v>
      </c>
    </row>
    <row r="5907" spans="1:12" ht="33.75">
      <c r="A5907" s="263" t="s">
        <v>626</v>
      </c>
      <c r="B5907" s="125" t="str">
        <f>+VLOOKUP(A5907,'[1]LISTA FILTRADO'!$A$2:$B$620,2,FALSE)</f>
        <v>Dirección General De Programación Y Operaciones Del Tesoro</v>
      </c>
      <c r="C5907" s="126">
        <v>42926</v>
      </c>
      <c r="D5907" s="126" t="s">
        <v>12323</v>
      </c>
      <c r="E5907" s="127" t="s">
        <v>6</v>
      </c>
      <c r="F5907" s="127">
        <v>892652</v>
      </c>
      <c r="G5907" s="127"/>
      <c r="H5907" s="335" t="s">
        <v>12324</v>
      </c>
      <c r="I5907" s="128">
        <v>0</v>
      </c>
      <c r="J5907" s="128">
        <v>0.01</v>
      </c>
      <c r="K5907" s="129">
        <f t="shared" si="92"/>
        <v>0.01</v>
      </c>
      <c r="L5907" s="130" t="s">
        <v>1420</v>
      </c>
    </row>
    <row r="5908" spans="1:12" ht="45">
      <c r="A5908" s="263">
        <v>526</v>
      </c>
      <c r="B5908" s="125" t="str">
        <f>+VLOOKUP(A5908,'[1]LISTA FILTRADO'!$A$2:$B$620,2,FALSE)</f>
        <v>Bolivia Tv</v>
      </c>
      <c r="C5908" s="126">
        <v>42926</v>
      </c>
      <c r="D5908" s="126" t="s">
        <v>12325</v>
      </c>
      <c r="E5908" s="127" t="s">
        <v>11</v>
      </c>
      <c r="F5908" s="127">
        <v>892651</v>
      </c>
      <c r="G5908" s="127"/>
      <c r="H5908" s="335" t="s">
        <v>12326</v>
      </c>
      <c r="I5908" s="128">
        <v>50</v>
      </c>
      <c r="J5908" s="128">
        <v>0</v>
      </c>
      <c r="K5908" s="129">
        <f t="shared" si="92"/>
        <v>50</v>
      </c>
      <c r="L5908" s="130" t="s">
        <v>1420</v>
      </c>
    </row>
    <row r="5909" spans="1:12" ht="22.5">
      <c r="A5909" s="263">
        <v>117</v>
      </c>
      <c r="B5909" s="125" t="str">
        <f>+VLOOKUP(A5909,'[1]LISTA FILTRADO'!$A$2:$B$620,2,FALSE)</f>
        <v>Dirección General De Aeronáutica Civil</v>
      </c>
      <c r="C5909" s="126">
        <v>42926</v>
      </c>
      <c r="D5909" s="126" t="s">
        <v>12327</v>
      </c>
      <c r="E5909" s="127" t="s">
        <v>11</v>
      </c>
      <c r="F5909" s="127">
        <v>892655</v>
      </c>
      <c r="G5909" s="127"/>
      <c r="H5909" s="335" t="s">
        <v>12328</v>
      </c>
      <c r="I5909" s="128">
        <v>50</v>
      </c>
      <c r="J5909" s="128">
        <v>0</v>
      </c>
      <c r="K5909" s="129">
        <f t="shared" si="92"/>
        <v>50</v>
      </c>
      <c r="L5909" s="130" t="s">
        <v>1420</v>
      </c>
    </row>
    <row r="5910" spans="1:12" ht="45">
      <c r="A5910" s="263">
        <v>10</v>
      </c>
      <c r="B5910" s="125" t="str">
        <f>+VLOOKUP(A5910,'[1]LISTA FILTRADO'!$A$2:$B$620,2,FALSE)</f>
        <v>Ministerio De Relaciones Exteriores</v>
      </c>
      <c r="C5910" s="126">
        <v>42926</v>
      </c>
      <c r="D5910" s="126" t="s">
        <v>12329</v>
      </c>
      <c r="E5910" s="127" t="s">
        <v>15</v>
      </c>
      <c r="F5910" s="127">
        <v>2595</v>
      </c>
      <c r="G5910" s="127"/>
      <c r="H5910" s="335" t="s">
        <v>12330</v>
      </c>
      <c r="I5910" s="128">
        <v>1573.06</v>
      </c>
      <c r="J5910" s="128">
        <v>0</v>
      </c>
      <c r="K5910" s="129">
        <f t="shared" si="92"/>
        <v>1573.06</v>
      </c>
      <c r="L5910" s="130" t="s">
        <v>1420</v>
      </c>
    </row>
    <row r="5911" spans="1:12" ht="45">
      <c r="A5911" s="263">
        <v>10</v>
      </c>
      <c r="B5911" s="125" t="str">
        <f>+VLOOKUP(A5911,'[1]LISTA FILTRADO'!$A$2:$B$620,2,FALSE)</f>
        <v>Ministerio De Relaciones Exteriores</v>
      </c>
      <c r="C5911" s="126">
        <v>42926</v>
      </c>
      <c r="D5911" s="126" t="s">
        <v>12331</v>
      </c>
      <c r="E5911" s="127" t="s">
        <v>15</v>
      </c>
      <c r="F5911" s="127">
        <v>2647</v>
      </c>
      <c r="G5911" s="127"/>
      <c r="H5911" s="335" t="s">
        <v>12332</v>
      </c>
      <c r="I5911" s="128">
        <v>495.97</v>
      </c>
      <c r="J5911" s="128">
        <v>0</v>
      </c>
      <c r="K5911" s="129">
        <f t="shared" si="92"/>
        <v>495.97</v>
      </c>
      <c r="L5911" s="130" t="s">
        <v>1420</v>
      </c>
    </row>
    <row r="5912" spans="1:12" ht="45">
      <c r="A5912" s="263">
        <v>10</v>
      </c>
      <c r="B5912" s="125" t="str">
        <f>+VLOOKUP(A5912,'[1]LISTA FILTRADO'!$A$2:$B$620,2,FALSE)</f>
        <v>Ministerio De Relaciones Exteriores</v>
      </c>
      <c r="C5912" s="126">
        <v>42926</v>
      </c>
      <c r="D5912" s="126" t="s">
        <v>12333</v>
      </c>
      <c r="E5912" s="127" t="s">
        <v>15</v>
      </c>
      <c r="F5912" s="127">
        <v>2649</v>
      </c>
      <c r="G5912" s="127"/>
      <c r="H5912" s="335" t="s">
        <v>12334</v>
      </c>
      <c r="I5912" s="128">
        <v>577.53</v>
      </c>
      <c r="J5912" s="128">
        <v>0</v>
      </c>
      <c r="K5912" s="129">
        <f t="shared" si="92"/>
        <v>577.53</v>
      </c>
      <c r="L5912" s="130" t="s">
        <v>1420</v>
      </c>
    </row>
    <row r="5913" spans="1:12" ht="45">
      <c r="A5913" s="263">
        <v>513</v>
      </c>
      <c r="B5913" s="125" t="str">
        <f>+VLOOKUP(A5913,'[1]LISTA FILTRADO'!$A$2:$B$620,2,FALSE)</f>
        <v>Yacimientos Petrolíferos Fiscales Bolivianos</v>
      </c>
      <c r="C5913" s="126">
        <v>42926</v>
      </c>
      <c r="D5913" s="126" t="s">
        <v>12335</v>
      </c>
      <c r="E5913" s="127" t="s">
        <v>15</v>
      </c>
      <c r="F5913" s="127">
        <v>489459</v>
      </c>
      <c r="G5913" s="127"/>
      <c r="H5913" s="335" t="s">
        <v>12336</v>
      </c>
      <c r="I5913" s="128">
        <v>50</v>
      </c>
      <c r="J5913" s="128">
        <v>0</v>
      </c>
      <c r="K5913" s="129">
        <f t="shared" si="92"/>
        <v>50</v>
      </c>
      <c r="L5913" s="130" t="s">
        <v>1420</v>
      </c>
    </row>
    <row r="5914" spans="1:12" ht="33.75">
      <c r="A5914" s="263">
        <v>10</v>
      </c>
      <c r="B5914" s="125" t="str">
        <f>+VLOOKUP(A5914,'[1]LISTA FILTRADO'!$A$2:$B$620,2,FALSE)</f>
        <v>Ministerio De Relaciones Exteriores</v>
      </c>
      <c r="C5914" s="126">
        <v>42926</v>
      </c>
      <c r="D5914" s="126" t="s">
        <v>12337</v>
      </c>
      <c r="E5914" s="127" t="s">
        <v>15</v>
      </c>
      <c r="F5914" s="127">
        <v>489636</v>
      </c>
      <c r="G5914" s="127"/>
      <c r="H5914" s="335" t="s">
        <v>12338</v>
      </c>
      <c r="I5914" s="128">
        <v>50</v>
      </c>
      <c r="J5914" s="128">
        <v>0</v>
      </c>
      <c r="K5914" s="129">
        <f t="shared" si="92"/>
        <v>50</v>
      </c>
      <c r="L5914" s="130" t="s">
        <v>1420</v>
      </c>
    </row>
    <row r="5915" spans="1:12" ht="22.5">
      <c r="A5915" s="263">
        <v>513</v>
      </c>
      <c r="B5915" s="125" t="str">
        <f>+VLOOKUP(A5915,'[1]LISTA FILTRADO'!$A$2:$B$620,2,FALSE)</f>
        <v>Yacimientos Petrolíferos Fiscales Bolivianos</v>
      </c>
      <c r="C5915" s="126">
        <v>42926</v>
      </c>
      <c r="D5915" s="126" t="s">
        <v>12339</v>
      </c>
      <c r="E5915" s="127" t="s">
        <v>15</v>
      </c>
      <c r="F5915" s="127">
        <v>489642</v>
      </c>
      <c r="G5915" s="127"/>
      <c r="H5915" s="335" t="s">
        <v>12340</v>
      </c>
      <c r="I5915" s="128">
        <v>50</v>
      </c>
      <c r="J5915" s="128">
        <v>0</v>
      </c>
      <c r="K5915" s="129">
        <f t="shared" si="92"/>
        <v>50</v>
      </c>
      <c r="L5915" s="130" t="s">
        <v>1420</v>
      </c>
    </row>
    <row r="5916" spans="1:12" ht="22.5">
      <c r="A5916" s="263">
        <v>10</v>
      </c>
      <c r="B5916" s="125" t="str">
        <f>+VLOOKUP(A5916,'[1]LISTA FILTRADO'!$A$2:$B$620,2,FALSE)</f>
        <v>Ministerio De Relaciones Exteriores</v>
      </c>
      <c r="C5916" s="126">
        <v>42926</v>
      </c>
      <c r="D5916" s="126" t="s">
        <v>12341</v>
      </c>
      <c r="E5916" s="127" t="s">
        <v>15</v>
      </c>
      <c r="F5916" s="127">
        <v>489644</v>
      </c>
      <c r="G5916" s="127"/>
      <c r="H5916" s="335" t="s">
        <v>12342</v>
      </c>
      <c r="I5916" s="128">
        <v>50</v>
      </c>
      <c r="J5916" s="128">
        <v>0</v>
      </c>
      <c r="K5916" s="129">
        <f t="shared" si="92"/>
        <v>50</v>
      </c>
      <c r="L5916" s="130" t="s">
        <v>1420</v>
      </c>
    </row>
    <row r="5917" spans="1:12" ht="33.75">
      <c r="A5917" s="263">
        <v>10</v>
      </c>
      <c r="B5917" s="125" t="str">
        <f>+VLOOKUP(A5917,'[1]LISTA FILTRADO'!$A$2:$B$620,2,FALSE)</f>
        <v>Ministerio De Relaciones Exteriores</v>
      </c>
      <c r="C5917" s="126">
        <v>42926</v>
      </c>
      <c r="D5917" s="126" t="s">
        <v>12343</v>
      </c>
      <c r="E5917" s="127" t="s">
        <v>15</v>
      </c>
      <c r="F5917" s="127">
        <v>489646</v>
      </c>
      <c r="G5917" s="127"/>
      <c r="H5917" s="335" t="s">
        <v>12344</v>
      </c>
      <c r="I5917" s="128">
        <v>50</v>
      </c>
      <c r="J5917" s="128">
        <v>0</v>
      </c>
      <c r="K5917" s="129">
        <f t="shared" si="92"/>
        <v>50</v>
      </c>
      <c r="L5917" s="130" t="s">
        <v>1420</v>
      </c>
    </row>
    <row r="5918" spans="1:12" ht="33.75">
      <c r="A5918" s="263">
        <v>10</v>
      </c>
      <c r="B5918" s="125" t="str">
        <f>+VLOOKUP(A5918,'[1]LISTA FILTRADO'!$A$2:$B$620,2,FALSE)</f>
        <v>Ministerio De Relaciones Exteriores</v>
      </c>
      <c r="C5918" s="126">
        <v>42926</v>
      </c>
      <c r="D5918" s="126" t="s">
        <v>12345</v>
      </c>
      <c r="E5918" s="127" t="s">
        <v>15</v>
      </c>
      <c r="F5918" s="127">
        <v>489657</v>
      </c>
      <c r="G5918" s="127"/>
      <c r="H5918" s="335" t="s">
        <v>12346</v>
      </c>
      <c r="I5918" s="128">
        <v>50</v>
      </c>
      <c r="J5918" s="128">
        <v>0</v>
      </c>
      <c r="K5918" s="129">
        <f t="shared" si="92"/>
        <v>50</v>
      </c>
      <c r="L5918" s="130" t="s">
        <v>1420</v>
      </c>
    </row>
    <row r="5919" spans="1:12" ht="33.75">
      <c r="A5919" s="263">
        <v>513</v>
      </c>
      <c r="B5919" s="125" t="str">
        <f>+VLOOKUP(A5919,'[1]LISTA FILTRADO'!$A$2:$B$620,2,FALSE)</f>
        <v>Yacimientos Petrolíferos Fiscales Bolivianos</v>
      </c>
      <c r="C5919" s="126">
        <v>42926</v>
      </c>
      <c r="D5919" s="126" t="s">
        <v>12347</v>
      </c>
      <c r="E5919" s="127" t="s">
        <v>15</v>
      </c>
      <c r="F5919" s="127">
        <v>2668</v>
      </c>
      <c r="G5919" s="127"/>
      <c r="H5919" s="335" t="s">
        <v>12348</v>
      </c>
      <c r="I5919" s="128">
        <v>50</v>
      </c>
      <c r="J5919" s="128">
        <v>0</v>
      </c>
      <c r="K5919" s="129">
        <f t="shared" si="92"/>
        <v>50</v>
      </c>
      <c r="L5919" s="130" t="s">
        <v>1420</v>
      </c>
    </row>
    <row r="5920" spans="1:12" ht="56.25">
      <c r="A5920" s="263">
        <v>46</v>
      </c>
      <c r="B5920" s="125" t="str">
        <f>+VLOOKUP(A5920,'[1]LISTA FILTRADO'!$A$2:$B$620,2,FALSE)</f>
        <v>Ministerio De Salud</v>
      </c>
      <c r="C5920" s="126">
        <v>42926</v>
      </c>
      <c r="D5920" s="126" t="s">
        <v>12349</v>
      </c>
      <c r="E5920" s="127" t="s">
        <v>15</v>
      </c>
      <c r="F5920" s="127">
        <v>2665</v>
      </c>
      <c r="G5920" s="127"/>
      <c r="H5920" s="335" t="s">
        <v>12350</v>
      </c>
      <c r="I5920" s="128">
        <v>1386.12</v>
      </c>
      <c r="J5920" s="128">
        <v>0</v>
      </c>
      <c r="K5920" s="129">
        <f t="shared" si="92"/>
        <v>1386.12</v>
      </c>
      <c r="L5920" s="130" t="s">
        <v>1420</v>
      </c>
    </row>
    <row r="5921" spans="1:12" ht="45">
      <c r="A5921" s="263">
        <v>10</v>
      </c>
      <c r="B5921" s="125" t="str">
        <f>+VLOOKUP(A5921,'[1]LISTA FILTRADO'!$A$2:$B$620,2,FALSE)</f>
        <v>Ministerio De Relaciones Exteriores</v>
      </c>
      <c r="C5921" s="126">
        <v>42926</v>
      </c>
      <c r="D5921" s="126" t="s">
        <v>12351</v>
      </c>
      <c r="E5921" s="127" t="s">
        <v>15</v>
      </c>
      <c r="F5921" s="127">
        <v>2667</v>
      </c>
      <c r="G5921" s="127"/>
      <c r="H5921" s="335" t="s">
        <v>12352</v>
      </c>
      <c r="I5921" s="128">
        <v>3079.17</v>
      </c>
      <c r="J5921" s="128">
        <v>0</v>
      </c>
      <c r="K5921" s="129">
        <f t="shared" si="92"/>
        <v>3079.17</v>
      </c>
      <c r="L5921" s="130" t="s">
        <v>1420</v>
      </c>
    </row>
    <row r="5922" spans="1:12" ht="45">
      <c r="A5922" s="263">
        <v>513</v>
      </c>
      <c r="B5922" s="125" t="str">
        <f>+VLOOKUP(A5922,'[1]LISTA FILTRADO'!$A$2:$B$620,2,FALSE)</f>
        <v>Yacimientos Petrolíferos Fiscales Bolivianos</v>
      </c>
      <c r="C5922" s="126">
        <v>42926</v>
      </c>
      <c r="D5922" s="126" t="s">
        <v>12353</v>
      </c>
      <c r="E5922" s="127" t="s">
        <v>15</v>
      </c>
      <c r="F5922" s="127">
        <v>490116</v>
      </c>
      <c r="G5922" s="127"/>
      <c r="H5922" s="335" t="s">
        <v>12354</v>
      </c>
      <c r="I5922" s="128">
        <v>949.89</v>
      </c>
      <c r="J5922" s="128">
        <v>0</v>
      </c>
      <c r="K5922" s="129">
        <f t="shared" si="92"/>
        <v>949.89</v>
      </c>
      <c r="L5922" s="130" t="s">
        <v>1420</v>
      </c>
    </row>
    <row r="5923" spans="1:12" ht="45">
      <c r="A5923" s="263">
        <v>25</v>
      </c>
      <c r="B5923" s="125" t="str">
        <f>+VLOOKUP(A5923,'[1]LISTA FILTRADO'!$A$2:$B$620,2,FALSE)</f>
        <v>Ministerio De La Presidencia</v>
      </c>
      <c r="C5923" s="126">
        <v>42926</v>
      </c>
      <c r="D5923" s="126" t="s">
        <v>12355</v>
      </c>
      <c r="E5923" s="127" t="s">
        <v>15</v>
      </c>
      <c r="F5923" s="127">
        <v>2669</v>
      </c>
      <c r="G5923" s="127"/>
      <c r="H5923" s="335" t="s">
        <v>12356</v>
      </c>
      <c r="I5923" s="128">
        <v>578.70000000000005</v>
      </c>
      <c r="J5923" s="128">
        <v>0</v>
      </c>
      <c r="K5923" s="129">
        <f t="shared" si="92"/>
        <v>578.70000000000005</v>
      </c>
      <c r="L5923" s="130" t="s">
        <v>1420</v>
      </c>
    </row>
    <row r="5924" spans="1:12" ht="45">
      <c r="A5924" s="263">
        <v>10</v>
      </c>
      <c r="B5924" s="125" t="str">
        <f>+VLOOKUP(A5924,'[1]LISTA FILTRADO'!$A$2:$B$620,2,FALSE)</f>
        <v>Ministerio De Relaciones Exteriores</v>
      </c>
      <c r="C5924" s="126">
        <v>42926</v>
      </c>
      <c r="D5924" s="126" t="s">
        <v>12357</v>
      </c>
      <c r="E5924" s="127" t="s">
        <v>15</v>
      </c>
      <c r="F5924" s="127">
        <v>2664</v>
      </c>
      <c r="G5924" s="127"/>
      <c r="H5924" s="335" t="s">
        <v>12358</v>
      </c>
      <c r="I5924" s="128">
        <v>723.17</v>
      </c>
      <c r="J5924" s="128">
        <v>0</v>
      </c>
      <c r="K5924" s="129">
        <f t="shared" si="92"/>
        <v>723.17</v>
      </c>
      <c r="L5924" s="130" t="s">
        <v>1420</v>
      </c>
    </row>
    <row r="5925" spans="1:12" ht="22.5">
      <c r="A5925" s="263">
        <v>513</v>
      </c>
      <c r="B5925" s="125" t="str">
        <f>+VLOOKUP(A5925,'[1]LISTA FILTRADO'!$A$2:$B$620,2,FALSE)</f>
        <v>Yacimientos Petrolíferos Fiscales Bolivianos</v>
      </c>
      <c r="C5925" s="126">
        <v>42926</v>
      </c>
      <c r="D5925" s="126" t="s">
        <v>12359</v>
      </c>
      <c r="E5925" s="127" t="s">
        <v>15</v>
      </c>
      <c r="F5925" s="127">
        <v>490234</v>
      </c>
      <c r="G5925" s="127"/>
      <c r="H5925" s="335" t="s">
        <v>2516</v>
      </c>
      <c r="I5925" s="128">
        <v>50</v>
      </c>
      <c r="J5925" s="128">
        <v>0</v>
      </c>
      <c r="K5925" s="129">
        <f t="shared" si="92"/>
        <v>50</v>
      </c>
      <c r="L5925" s="130" t="s">
        <v>1420</v>
      </c>
    </row>
    <row r="5926" spans="1:12" ht="22.5">
      <c r="A5926" s="263">
        <v>513</v>
      </c>
      <c r="B5926" s="125" t="str">
        <f>+VLOOKUP(A5926,'[1]LISTA FILTRADO'!$A$2:$B$620,2,FALSE)</f>
        <v>Yacimientos Petrolíferos Fiscales Bolivianos</v>
      </c>
      <c r="C5926" s="126">
        <v>42926</v>
      </c>
      <c r="D5926" s="126" t="s">
        <v>12360</v>
      </c>
      <c r="E5926" s="127" t="s">
        <v>15</v>
      </c>
      <c r="F5926" s="127">
        <v>490236</v>
      </c>
      <c r="G5926" s="127"/>
      <c r="H5926" s="335" t="s">
        <v>2516</v>
      </c>
      <c r="I5926" s="128">
        <v>50</v>
      </c>
      <c r="J5926" s="128">
        <v>0</v>
      </c>
      <c r="K5926" s="129">
        <f t="shared" si="92"/>
        <v>50</v>
      </c>
      <c r="L5926" s="130" t="s">
        <v>1420</v>
      </c>
    </row>
    <row r="5927" spans="1:12" ht="22.5">
      <c r="A5927" s="263">
        <v>513</v>
      </c>
      <c r="B5927" s="125" t="str">
        <f>+VLOOKUP(A5927,'[1]LISTA FILTRADO'!$A$2:$B$620,2,FALSE)</f>
        <v>Yacimientos Petrolíferos Fiscales Bolivianos</v>
      </c>
      <c r="C5927" s="126">
        <v>42926</v>
      </c>
      <c r="D5927" s="126" t="s">
        <v>12361</v>
      </c>
      <c r="E5927" s="127" t="s">
        <v>15</v>
      </c>
      <c r="F5927" s="127">
        <v>490393</v>
      </c>
      <c r="G5927" s="127"/>
      <c r="H5927" s="335" t="s">
        <v>2217</v>
      </c>
      <c r="I5927" s="128">
        <v>50</v>
      </c>
      <c r="J5927" s="128">
        <v>0</v>
      </c>
      <c r="K5927" s="129">
        <f t="shared" si="92"/>
        <v>50</v>
      </c>
      <c r="L5927" s="130" t="s">
        <v>1420</v>
      </c>
    </row>
    <row r="5928" spans="1:12" ht="22.5">
      <c r="A5928" s="263">
        <v>513</v>
      </c>
      <c r="B5928" s="125" t="str">
        <f>+VLOOKUP(A5928,'[1]LISTA FILTRADO'!$A$2:$B$620,2,FALSE)</f>
        <v>Yacimientos Petrolíferos Fiscales Bolivianos</v>
      </c>
      <c r="C5928" s="126">
        <v>42926</v>
      </c>
      <c r="D5928" s="126" t="s">
        <v>12362</v>
      </c>
      <c r="E5928" s="127" t="s">
        <v>15</v>
      </c>
      <c r="F5928" s="127">
        <v>490396</v>
      </c>
      <c r="G5928" s="127"/>
      <c r="H5928" s="335" t="s">
        <v>2217</v>
      </c>
      <c r="I5928" s="128">
        <v>50</v>
      </c>
      <c r="J5928" s="128">
        <v>0</v>
      </c>
      <c r="K5928" s="129">
        <f t="shared" si="92"/>
        <v>50</v>
      </c>
      <c r="L5928" s="130" t="s">
        <v>1420</v>
      </c>
    </row>
    <row r="5929" spans="1:12" ht="33.75">
      <c r="A5929" s="263">
        <v>10</v>
      </c>
      <c r="B5929" s="125" t="str">
        <f>+VLOOKUP(A5929,'[1]LISTA FILTRADO'!$A$2:$B$620,2,FALSE)</f>
        <v>Ministerio De Relaciones Exteriores</v>
      </c>
      <c r="C5929" s="126">
        <v>42926</v>
      </c>
      <c r="D5929" s="126" t="s">
        <v>12363</v>
      </c>
      <c r="E5929" s="127" t="s">
        <v>15</v>
      </c>
      <c r="F5929" s="127">
        <v>490398</v>
      </c>
      <c r="G5929" s="127"/>
      <c r="H5929" s="335" t="s">
        <v>12364</v>
      </c>
      <c r="I5929" s="128">
        <v>50</v>
      </c>
      <c r="J5929" s="128">
        <v>0</v>
      </c>
      <c r="K5929" s="129">
        <f t="shared" si="92"/>
        <v>50</v>
      </c>
      <c r="L5929" s="130" t="s">
        <v>1420</v>
      </c>
    </row>
    <row r="5930" spans="1:12" ht="33.75">
      <c r="A5930" s="263">
        <v>10</v>
      </c>
      <c r="B5930" s="125" t="str">
        <f>+VLOOKUP(A5930,'[1]LISTA FILTRADO'!$A$2:$B$620,2,FALSE)</f>
        <v>Ministerio De Relaciones Exteriores</v>
      </c>
      <c r="C5930" s="126">
        <v>42926</v>
      </c>
      <c r="D5930" s="126" t="s">
        <v>12365</v>
      </c>
      <c r="E5930" s="127" t="s">
        <v>15</v>
      </c>
      <c r="F5930" s="127">
        <v>490400</v>
      </c>
      <c r="G5930" s="127"/>
      <c r="H5930" s="335" t="s">
        <v>5555</v>
      </c>
      <c r="I5930" s="128">
        <v>50</v>
      </c>
      <c r="J5930" s="128">
        <v>0</v>
      </c>
      <c r="K5930" s="129">
        <f t="shared" si="92"/>
        <v>50</v>
      </c>
      <c r="L5930" s="130" t="s">
        <v>1420</v>
      </c>
    </row>
    <row r="5931" spans="1:12" ht="45">
      <c r="A5931" s="263">
        <v>25</v>
      </c>
      <c r="B5931" s="125" t="str">
        <f>+VLOOKUP(A5931,'[1]LISTA FILTRADO'!$A$2:$B$620,2,FALSE)</f>
        <v>Ministerio De La Presidencia</v>
      </c>
      <c r="C5931" s="126">
        <v>42926</v>
      </c>
      <c r="D5931" s="126" t="s">
        <v>12366</v>
      </c>
      <c r="E5931" s="127" t="s">
        <v>1469</v>
      </c>
      <c r="F5931" s="127">
        <v>14050530</v>
      </c>
      <c r="G5931" s="127"/>
      <c r="H5931" s="335" t="s">
        <v>12367</v>
      </c>
      <c r="I5931" s="128">
        <v>348199.98</v>
      </c>
      <c r="J5931" s="128">
        <v>0</v>
      </c>
      <c r="K5931" s="129">
        <f t="shared" si="92"/>
        <v>348199.98</v>
      </c>
      <c r="L5931" s="130" t="s">
        <v>1420</v>
      </c>
    </row>
    <row r="5932" spans="1:12" ht="45">
      <c r="A5932" s="263">
        <v>25</v>
      </c>
      <c r="B5932" s="125" t="str">
        <f>+VLOOKUP(A5932,'[1]LISTA FILTRADO'!$A$2:$B$620,2,FALSE)</f>
        <v>Ministerio De La Presidencia</v>
      </c>
      <c r="C5932" s="126">
        <v>42926</v>
      </c>
      <c r="D5932" s="126" t="s">
        <v>12368</v>
      </c>
      <c r="E5932" s="127" t="s">
        <v>1469</v>
      </c>
      <c r="F5932" s="127">
        <v>14050531</v>
      </c>
      <c r="G5932" s="127"/>
      <c r="H5932" s="335" t="s">
        <v>12369</v>
      </c>
      <c r="I5932" s="128">
        <v>176081.78</v>
      </c>
      <c r="J5932" s="128">
        <v>0</v>
      </c>
      <c r="K5932" s="129">
        <f t="shared" si="92"/>
        <v>176081.78</v>
      </c>
      <c r="L5932" s="130" t="s">
        <v>1420</v>
      </c>
    </row>
    <row r="5933" spans="1:12" ht="45">
      <c r="A5933" s="263">
        <v>25</v>
      </c>
      <c r="B5933" s="125" t="str">
        <f>+VLOOKUP(A5933,'[1]LISTA FILTRADO'!$A$2:$B$620,2,FALSE)</f>
        <v>Ministerio De La Presidencia</v>
      </c>
      <c r="C5933" s="126">
        <v>42926</v>
      </c>
      <c r="D5933" s="126" t="s">
        <v>12370</v>
      </c>
      <c r="E5933" s="127" t="s">
        <v>1469</v>
      </c>
      <c r="F5933" s="127">
        <v>14050534</v>
      </c>
      <c r="G5933" s="127"/>
      <c r="H5933" s="335" t="s">
        <v>12371</v>
      </c>
      <c r="I5933" s="128">
        <v>231991.97</v>
      </c>
      <c r="J5933" s="128">
        <v>0</v>
      </c>
      <c r="K5933" s="129">
        <f t="shared" si="92"/>
        <v>231991.97</v>
      </c>
      <c r="L5933" s="130" t="s">
        <v>1420</v>
      </c>
    </row>
    <row r="5934" spans="1:12" ht="45">
      <c r="A5934" s="263">
        <v>25</v>
      </c>
      <c r="B5934" s="125" t="str">
        <f>+VLOOKUP(A5934,'[1]LISTA FILTRADO'!$A$2:$B$620,2,FALSE)</f>
        <v>Ministerio De La Presidencia</v>
      </c>
      <c r="C5934" s="126">
        <v>42926</v>
      </c>
      <c r="D5934" s="126" t="s">
        <v>12372</v>
      </c>
      <c r="E5934" s="127" t="s">
        <v>1469</v>
      </c>
      <c r="F5934" s="127">
        <v>14050535</v>
      </c>
      <c r="G5934" s="127"/>
      <c r="H5934" s="335" t="s">
        <v>12373</v>
      </c>
      <c r="I5934" s="128">
        <v>280610.46000000002</v>
      </c>
      <c r="J5934" s="128">
        <v>0</v>
      </c>
      <c r="K5934" s="129">
        <f t="shared" si="92"/>
        <v>280610.46000000002</v>
      </c>
      <c r="L5934" s="130" t="s">
        <v>1420</v>
      </c>
    </row>
    <row r="5935" spans="1:12" ht="45">
      <c r="A5935" s="263">
        <v>25</v>
      </c>
      <c r="B5935" s="125" t="str">
        <f>+VLOOKUP(A5935,'[1]LISTA FILTRADO'!$A$2:$B$620,2,FALSE)</f>
        <v>Ministerio De La Presidencia</v>
      </c>
      <c r="C5935" s="126">
        <v>42926</v>
      </c>
      <c r="D5935" s="126" t="s">
        <v>12374</v>
      </c>
      <c r="E5935" s="127" t="s">
        <v>1469</v>
      </c>
      <c r="F5935" s="127">
        <v>14050536</v>
      </c>
      <c r="G5935" s="127"/>
      <c r="H5935" s="335" t="s">
        <v>12375</v>
      </c>
      <c r="I5935" s="128">
        <v>385182.45</v>
      </c>
      <c r="J5935" s="128">
        <v>0</v>
      </c>
      <c r="K5935" s="129">
        <f t="shared" si="92"/>
        <v>385182.45</v>
      </c>
      <c r="L5935" s="130" t="s">
        <v>1420</v>
      </c>
    </row>
    <row r="5936" spans="1:12" ht="45">
      <c r="A5936" s="263">
        <v>25</v>
      </c>
      <c r="B5936" s="125" t="str">
        <f>+VLOOKUP(A5936,'[1]LISTA FILTRADO'!$A$2:$B$620,2,FALSE)</f>
        <v>Ministerio De La Presidencia</v>
      </c>
      <c r="C5936" s="126">
        <v>42926</v>
      </c>
      <c r="D5936" s="126" t="s">
        <v>12376</v>
      </c>
      <c r="E5936" s="127" t="s">
        <v>1469</v>
      </c>
      <c r="F5936" s="127">
        <v>14062801</v>
      </c>
      <c r="G5936" s="127"/>
      <c r="H5936" s="335" t="s">
        <v>8397</v>
      </c>
      <c r="I5936" s="128">
        <v>150368.16</v>
      </c>
      <c r="J5936" s="128">
        <v>0</v>
      </c>
      <c r="K5936" s="129">
        <f t="shared" si="92"/>
        <v>150368.16</v>
      </c>
      <c r="L5936" s="130" t="s">
        <v>1420</v>
      </c>
    </row>
    <row r="5937" spans="1:12" ht="45">
      <c r="A5937" s="263">
        <v>25</v>
      </c>
      <c r="B5937" s="125" t="str">
        <f>+VLOOKUP(A5937,'[1]LISTA FILTRADO'!$A$2:$B$620,2,FALSE)</f>
        <v>Ministerio De La Presidencia</v>
      </c>
      <c r="C5937" s="126">
        <v>42926</v>
      </c>
      <c r="D5937" s="126" t="s">
        <v>12377</v>
      </c>
      <c r="E5937" s="127" t="s">
        <v>1469</v>
      </c>
      <c r="F5937" s="127">
        <v>14062809</v>
      </c>
      <c r="G5937" s="127"/>
      <c r="H5937" s="335" t="s">
        <v>10769</v>
      </c>
      <c r="I5937" s="128">
        <v>551358.04</v>
      </c>
      <c r="J5937" s="128">
        <v>0</v>
      </c>
      <c r="K5937" s="129">
        <f t="shared" si="92"/>
        <v>551358.04</v>
      </c>
      <c r="L5937" s="130" t="s">
        <v>1420</v>
      </c>
    </row>
    <row r="5938" spans="1:12" ht="45">
      <c r="A5938" s="263">
        <v>25</v>
      </c>
      <c r="B5938" s="125" t="str">
        <f>+VLOOKUP(A5938,'[1]LISTA FILTRADO'!$A$2:$B$620,2,FALSE)</f>
        <v>Ministerio De La Presidencia</v>
      </c>
      <c r="C5938" s="126">
        <v>42926</v>
      </c>
      <c r="D5938" s="126" t="s">
        <v>12378</v>
      </c>
      <c r="E5938" s="127" t="s">
        <v>1469</v>
      </c>
      <c r="F5938" s="127">
        <v>14062810</v>
      </c>
      <c r="G5938" s="127"/>
      <c r="H5938" s="335" t="s">
        <v>11023</v>
      </c>
      <c r="I5938" s="128">
        <v>1070047.54</v>
      </c>
      <c r="J5938" s="128">
        <v>0</v>
      </c>
      <c r="K5938" s="129">
        <f t="shared" si="92"/>
        <v>1070047.54</v>
      </c>
      <c r="L5938" s="130" t="s">
        <v>1420</v>
      </c>
    </row>
    <row r="5939" spans="1:12" ht="45">
      <c r="A5939" s="263">
        <v>25</v>
      </c>
      <c r="B5939" s="125" t="str">
        <f>+VLOOKUP(A5939,'[1]LISTA FILTRADO'!$A$2:$B$620,2,FALSE)</f>
        <v>Ministerio De La Presidencia</v>
      </c>
      <c r="C5939" s="126">
        <v>42926</v>
      </c>
      <c r="D5939" s="126" t="s">
        <v>12379</v>
      </c>
      <c r="E5939" s="127" t="s">
        <v>1469</v>
      </c>
      <c r="F5939" s="127">
        <v>14062828</v>
      </c>
      <c r="G5939" s="127"/>
      <c r="H5939" s="335" t="s">
        <v>12380</v>
      </c>
      <c r="I5939" s="128">
        <v>395038.22</v>
      </c>
      <c r="J5939" s="128">
        <v>0</v>
      </c>
      <c r="K5939" s="129">
        <f t="shared" si="92"/>
        <v>395038.22</v>
      </c>
      <c r="L5939" s="130" t="s">
        <v>1420</v>
      </c>
    </row>
    <row r="5940" spans="1:12" ht="45">
      <c r="A5940" s="263">
        <v>25</v>
      </c>
      <c r="B5940" s="125" t="str">
        <f>+VLOOKUP(A5940,'[1]LISTA FILTRADO'!$A$2:$B$620,2,FALSE)</f>
        <v>Ministerio De La Presidencia</v>
      </c>
      <c r="C5940" s="126">
        <v>42926</v>
      </c>
      <c r="D5940" s="126" t="s">
        <v>12381</v>
      </c>
      <c r="E5940" s="127" t="s">
        <v>1469</v>
      </c>
      <c r="F5940" s="127">
        <v>14062830</v>
      </c>
      <c r="G5940" s="127"/>
      <c r="H5940" s="335" t="s">
        <v>12382</v>
      </c>
      <c r="I5940" s="128">
        <v>225836.64</v>
      </c>
      <c r="J5940" s="128">
        <v>0</v>
      </c>
      <c r="K5940" s="129">
        <f t="shared" si="92"/>
        <v>225836.64</v>
      </c>
      <c r="L5940" s="130" t="s">
        <v>1420</v>
      </c>
    </row>
    <row r="5941" spans="1:12" ht="45">
      <c r="A5941" s="263">
        <v>526</v>
      </c>
      <c r="B5941" s="125" t="str">
        <f>+VLOOKUP(A5941,'[1]LISTA FILTRADO'!$A$2:$B$620,2,FALSE)</f>
        <v>Bolivia Tv</v>
      </c>
      <c r="C5941" s="126">
        <v>42926</v>
      </c>
      <c r="D5941" s="126" t="s">
        <v>12383</v>
      </c>
      <c r="E5941" s="127" t="s">
        <v>13</v>
      </c>
      <c r="F5941" s="127">
        <v>892651</v>
      </c>
      <c r="G5941" s="127"/>
      <c r="H5941" s="335" t="s">
        <v>12384</v>
      </c>
      <c r="I5941" s="128">
        <v>119.02</v>
      </c>
      <c r="J5941" s="128">
        <v>0</v>
      </c>
      <c r="K5941" s="129">
        <f t="shared" si="92"/>
        <v>119.02</v>
      </c>
      <c r="L5941" s="130" t="s">
        <v>1420</v>
      </c>
    </row>
    <row r="5942" spans="1:12" ht="33.75">
      <c r="A5942" s="263">
        <v>10</v>
      </c>
      <c r="B5942" s="125" t="str">
        <f>+VLOOKUP(A5942,'[1]LISTA FILTRADO'!$A$2:$B$620,2,FALSE)</f>
        <v>Ministerio De Relaciones Exteriores</v>
      </c>
      <c r="C5942" s="126">
        <v>42927</v>
      </c>
      <c r="D5942" s="126" t="s">
        <v>12385</v>
      </c>
      <c r="E5942" s="127" t="s">
        <v>6</v>
      </c>
      <c r="F5942" s="127">
        <v>490696</v>
      </c>
      <c r="G5942" s="127"/>
      <c r="H5942" s="335" t="s">
        <v>12386</v>
      </c>
      <c r="I5942" s="128">
        <v>0</v>
      </c>
      <c r="J5942" s="128">
        <v>159527.93</v>
      </c>
      <c r="K5942" s="129">
        <f t="shared" si="92"/>
        <v>159527.93</v>
      </c>
      <c r="L5942" s="130" t="s">
        <v>1420</v>
      </c>
    </row>
    <row r="5943" spans="1:12" ht="33.75">
      <c r="A5943" s="263">
        <v>10</v>
      </c>
      <c r="B5943" s="125" t="str">
        <f>+VLOOKUP(A5943,'[1]LISTA FILTRADO'!$A$2:$B$620,2,FALSE)</f>
        <v>Ministerio De Relaciones Exteriores</v>
      </c>
      <c r="C5943" s="126">
        <v>42927</v>
      </c>
      <c r="D5943" s="126" t="s">
        <v>12387</v>
      </c>
      <c r="E5943" s="127" t="s">
        <v>6</v>
      </c>
      <c r="F5943" s="127">
        <v>490698</v>
      </c>
      <c r="G5943" s="127"/>
      <c r="H5943" s="335" t="s">
        <v>12388</v>
      </c>
      <c r="I5943" s="128">
        <v>0</v>
      </c>
      <c r="J5943" s="128">
        <v>8003.63</v>
      </c>
      <c r="K5943" s="129">
        <f t="shared" si="92"/>
        <v>8003.63</v>
      </c>
      <c r="L5943" s="130" t="s">
        <v>1420</v>
      </c>
    </row>
    <row r="5944" spans="1:12" ht="33.75">
      <c r="A5944" s="263">
        <v>10</v>
      </c>
      <c r="B5944" s="125" t="str">
        <f>+VLOOKUP(A5944,'[1]LISTA FILTRADO'!$A$2:$B$620,2,FALSE)</f>
        <v>Ministerio De Relaciones Exteriores</v>
      </c>
      <c r="C5944" s="126">
        <v>42927</v>
      </c>
      <c r="D5944" s="126" t="s">
        <v>12389</v>
      </c>
      <c r="E5944" s="127" t="s">
        <v>6</v>
      </c>
      <c r="F5944" s="127">
        <v>490702</v>
      </c>
      <c r="G5944" s="127"/>
      <c r="H5944" s="335" t="s">
        <v>12390</v>
      </c>
      <c r="I5944" s="128">
        <v>0</v>
      </c>
      <c r="J5944" s="128">
        <v>34337.730000000003</v>
      </c>
      <c r="K5944" s="129">
        <f t="shared" si="92"/>
        <v>34337.730000000003</v>
      </c>
      <c r="L5944" s="130" t="s">
        <v>1420</v>
      </c>
    </row>
    <row r="5945" spans="1:12" ht="33.75">
      <c r="A5945" s="263">
        <v>10</v>
      </c>
      <c r="B5945" s="125" t="str">
        <f>+VLOOKUP(A5945,'[1]LISTA FILTRADO'!$A$2:$B$620,2,FALSE)</f>
        <v>Ministerio De Relaciones Exteriores</v>
      </c>
      <c r="C5945" s="126">
        <v>42927</v>
      </c>
      <c r="D5945" s="126" t="s">
        <v>12391</v>
      </c>
      <c r="E5945" s="127" t="s">
        <v>6</v>
      </c>
      <c r="F5945" s="127">
        <v>490704</v>
      </c>
      <c r="G5945" s="127"/>
      <c r="H5945" s="335" t="s">
        <v>12392</v>
      </c>
      <c r="I5945" s="128">
        <v>0</v>
      </c>
      <c r="J5945" s="128">
        <v>7639.09</v>
      </c>
      <c r="K5945" s="129">
        <f t="shared" si="92"/>
        <v>7639.09</v>
      </c>
      <c r="L5945" s="130" t="s">
        <v>1420</v>
      </c>
    </row>
    <row r="5946" spans="1:12" ht="33.75">
      <c r="A5946" s="263">
        <v>10</v>
      </c>
      <c r="B5946" s="125" t="str">
        <f>+VLOOKUP(A5946,'[1]LISTA FILTRADO'!$A$2:$B$620,2,FALSE)</f>
        <v>Ministerio De Relaciones Exteriores</v>
      </c>
      <c r="C5946" s="126">
        <v>42927</v>
      </c>
      <c r="D5946" s="126" t="s">
        <v>12393</v>
      </c>
      <c r="E5946" s="127" t="s">
        <v>6</v>
      </c>
      <c r="F5946" s="127">
        <v>490714</v>
      </c>
      <c r="G5946" s="127"/>
      <c r="H5946" s="335" t="s">
        <v>12394</v>
      </c>
      <c r="I5946" s="128">
        <v>0</v>
      </c>
      <c r="J5946" s="128">
        <v>159597.9</v>
      </c>
      <c r="K5946" s="129">
        <f t="shared" si="92"/>
        <v>159597.9</v>
      </c>
      <c r="L5946" s="130" t="s">
        <v>1420</v>
      </c>
    </row>
    <row r="5947" spans="1:12" ht="33.75">
      <c r="A5947" s="263" t="s">
        <v>626</v>
      </c>
      <c r="B5947" s="125" t="str">
        <f>+VLOOKUP(A5947,'[1]LISTA FILTRADO'!$A$2:$B$620,2,FALSE)</f>
        <v>Dirección General De Programación Y Operaciones Del Tesoro</v>
      </c>
      <c r="C5947" s="126">
        <v>42927</v>
      </c>
      <c r="D5947" s="126" t="s">
        <v>12395</v>
      </c>
      <c r="E5947" s="127" t="s">
        <v>1469</v>
      </c>
      <c r="F5947" s="127">
        <v>14065116</v>
      </c>
      <c r="G5947" s="127"/>
      <c r="H5947" s="335" t="s">
        <v>12396</v>
      </c>
      <c r="I5947" s="128">
        <v>0</v>
      </c>
      <c r="J5947" s="128">
        <v>287855</v>
      </c>
      <c r="K5947" s="129">
        <f t="shared" si="92"/>
        <v>287855</v>
      </c>
      <c r="L5947" s="130" t="s">
        <v>1420</v>
      </c>
    </row>
    <row r="5948" spans="1:12" ht="33.75">
      <c r="A5948" s="263" t="s">
        <v>627</v>
      </c>
      <c r="B5948" s="125" t="str">
        <f>+VLOOKUP(A5948,'[1]LISTA FILTRADO'!$A$2:$B$620,2,FALSE)</f>
        <v>Dirección General De Crédito Público</v>
      </c>
      <c r="C5948" s="126">
        <v>42927</v>
      </c>
      <c r="D5948" s="126" t="s">
        <v>12397</v>
      </c>
      <c r="E5948" s="127" t="s">
        <v>6</v>
      </c>
      <c r="F5948" s="127">
        <v>860228</v>
      </c>
      <c r="G5948" s="127"/>
      <c r="H5948" s="335" t="s">
        <v>12398</v>
      </c>
      <c r="I5948" s="128">
        <v>0</v>
      </c>
      <c r="J5948" s="128">
        <v>140000</v>
      </c>
      <c r="K5948" s="129">
        <f t="shared" si="92"/>
        <v>140000</v>
      </c>
      <c r="L5948" s="130" t="s">
        <v>1420</v>
      </c>
    </row>
    <row r="5949" spans="1:12" ht="33.75">
      <c r="A5949" s="263">
        <v>86</v>
      </c>
      <c r="B5949" s="125" t="str">
        <f>+VLOOKUP(A5949,'[1]LISTA FILTRADO'!$A$2:$B$620,2,FALSE)</f>
        <v>Ministerio De Medio Ambiente Y Agua</v>
      </c>
      <c r="C5949" s="126">
        <v>42927</v>
      </c>
      <c r="D5949" s="126" t="s">
        <v>12399</v>
      </c>
      <c r="E5949" s="127" t="s">
        <v>6</v>
      </c>
      <c r="F5949" s="127">
        <v>892723</v>
      </c>
      <c r="G5949" s="127"/>
      <c r="H5949" s="335" t="s">
        <v>12400</v>
      </c>
      <c r="I5949" s="128">
        <v>0</v>
      </c>
      <c r="J5949" s="128">
        <v>100000</v>
      </c>
      <c r="K5949" s="129">
        <f t="shared" si="92"/>
        <v>100000</v>
      </c>
      <c r="L5949" s="130" t="s">
        <v>1420</v>
      </c>
    </row>
    <row r="5950" spans="1:12" ht="33.75">
      <c r="A5950" s="263">
        <v>222</v>
      </c>
      <c r="B5950" s="125" t="str">
        <f>+VLOOKUP(A5950,'[1]LISTA FILTRADO'!$A$2:$B$620,2,FALSE)</f>
        <v>Instituto Nacional De Innovación Agropecuaria Y Forestal</v>
      </c>
      <c r="C5950" s="126">
        <v>42927</v>
      </c>
      <c r="D5950" s="126" t="s">
        <v>12401</v>
      </c>
      <c r="E5950" s="127" t="s">
        <v>6</v>
      </c>
      <c r="F5950" s="127">
        <v>892736</v>
      </c>
      <c r="G5950" s="127"/>
      <c r="H5950" s="335" t="s">
        <v>12402</v>
      </c>
      <c r="I5950" s="128">
        <v>0</v>
      </c>
      <c r="J5950" s="128">
        <v>3145</v>
      </c>
      <c r="K5950" s="129">
        <f t="shared" si="92"/>
        <v>3145</v>
      </c>
      <c r="L5950" s="130" t="s">
        <v>1420</v>
      </c>
    </row>
    <row r="5951" spans="1:12" ht="33.75">
      <c r="A5951" s="263" t="s">
        <v>626</v>
      </c>
      <c r="B5951" s="125" t="str">
        <f>+VLOOKUP(A5951,'[1]LISTA FILTRADO'!$A$2:$B$620,2,FALSE)</f>
        <v>Dirección General De Programación Y Operaciones Del Tesoro</v>
      </c>
      <c r="C5951" s="126">
        <v>42927</v>
      </c>
      <c r="D5951" s="126" t="s">
        <v>12403</v>
      </c>
      <c r="E5951" s="127" t="s">
        <v>6</v>
      </c>
      <c r="F5951" s="127">
        <v>892767</v>
      </c>
      <c r="G5951" s="127"/>
      <c r="H5951" s="335" t="s">
        <v>12404</v>
      </c>
      <c r="I5951" s="128">
        <v>0</v>
      </c>
      <c r="J5951" s="128">
        <v>46639.71</v>
      </c>
      <c r="K5951" s="129">
        <f t="shared" si="92"/>
        <v>46639.71</v>
      </c>
      <c r="L5951" s="130" t="s">
        <v>1420</v>
      </c>
    </row>
    <row r="5952" spans="1:12" ht="45">
      <c r="A5952" s="263">
        <v>25</v>
      </c>
      <c r="B5952" s="125" t="str">
        <f>+VLOOKUP(A5952,'[1]LISTA FILTRADO'!$A$2:$B$620,2,FALSE)</f>
        <v>Ministerio De La Presidencia</v>
      </c>
      <c r="C5952" s="126">
        <v>42927</v>
      </c>
      <c r="D5952" s="126" t="s">
        <v>12405</v>
      </c>
      <c r="E5952" s="127" t="s">
        <v>1469</v>
      </c>
      <c r="F5952" s="127">
        <v>14093119</v>
      </c>
      <c r="G5952" s="127"/>
      <c r="H5952" s="335" t="s">
        <v>12406</v>
      </c>
      <c r="I5952" s="128">
        <v>563744.49</v>
      </c>
      <c r="J5952" s="128">
        <v>0</v>
      </c>
      <c r="K5952" s="129">
        <f t="shared" si="92"/>
        <v>563744.49</v>
      </c>
      <c r="L5952" s="130" t="s">
        <v>1420</v>
      </c>
    </row>
    <row r="5953" spans="1:12" ht="45">
      <c r="A5953" s="263">
        <v>513</v>
      </c>
      <c r="B5953" s="125" t="str">
        <f>+VLOOKUP(A5953,'[1]LISTA FILTRADO'!$A$2:$B$620,2,FALSE)</f>
        <v>Yacimientos Petrolíferos Fiscales Bolivianos</v>
      </c>
      <c r="C5953" s="126">
        <v>42927</v>
      </c>
      <c r="D5953" s="126" t="s">
        <v>12407</v>
      </c>
      <c r="E5953" s="127" t="s">
        <v>11</v>
      </c>
      <c r="F5953" s="127">
        <v>892662</v>
      </c>
      <c r="G5953" s="127"/>
      <c r="H5953" s="335" t="s">
        <v>12408</v>
      </c>
      <c r="I5953" s="128">
        <v>6371.9</v>
      </c>
      <c r="J5953" s="128">
        <v>0</v>
      </c>
      <c r="K5953" s="129">
        <f t="shared" si="92"/>
        <v>6371.9</v>
      </c>
      <c r="L5953" s="130" t="s">
        <v>1420</v>
      </c>
    </row>
    <row r="5954" spans="1:12" ht="33.75">
      <c r="A5954" s="263">
        <v>119</v>
      </c>
      <c r="B5954" s="125" t="str">
        <f>+VLOOKUP(A5954,'[1]LISTA FILTRADO'!$A$2:$B$620,2,FALSE)</f>
        <v>Agencia Para El Des. De La Soc. De La Información En Bolivia</v>
      </c>
      <c r="C5954" s="126">
        <v>42927</v>
      </c>
      <c r="D5954" s="126" t="s">
        <v>12409</v>
      </c>
      <c r="E5954" s="127" t="s">
        <v>11</v>
      </c>
      <c r="F5954" s="127">
        <v>892664</v>
      </c>
      <c r="G5954" s="127"/>
      <c r="H5954" s="335" t="s">
        <v>12410</v>
      </c>
      <c r="I5954" s="128">
        <v>50</v>
      </c>
      <c r="J5954" s="128">
        <v>0</v>
      </c>
      <c r="K5954" s="129">
        <f t="shared" si="92"/>
        <v>50</v>
      </c>
      <c r="L5954" s="130" t="s">
        <v>1420</v>
      </c>
    </row>
    <row r="5955" spans="1:12" ht="33.75">
      <c r="A5955" s="263">
        <v>513</v>
      </c>
      <c r="B5955" s="125" t="str">
        <f>+VLOOKUP(A5955,'[1]LISTA FILTRADO'!$A$2:$B$620,2,FALSE)</f>
        <v>Yacimientos Petrolíferos Fiscales Bolivianos</v>
      </c>
      <c r="C5955" s="126">
        <v>42927</v>
      </c>
      <c r="D5955" s="126" t="s">
        <v>12411</v>
      </c>
      <c r="E5955" s="127" t="s">
        <v>13</v>
      </c>
      <c r="F5955" s="127">
        <v>892667</v>
      </c>
      <c r="G5955" s="127"/>
      <c r="H5955" s="335" t="s">
        <v>12412</v>
      </c>
      <c r="I5955" s="128">
        <v>39331.1</v>
      </c>
      <c r="J5955" s="128">
        <v>0</v>
      </c>
      <c r="K5955" s="129">
        <f t="shared" si="92"/>
        <v>39331.1</v>
      </c>
      <c r="L5955" s="130" t="s">
        <v>1420</v>
      </c>
    </row>
    <row r="5956" spans="1:12" ht="33.75">
      <c r="A5956" s="263">
        <v>10</v>
      </c>
      <c r="B5956" s="125" t="str">
        <f>+VLOOKUP(A5956,'[1]LISTA FILTRADO'!$A$2:$B$620,2,FALSE)</f>
        <v>Ministerio De Relaciones Exteriores</v>
      </c>
      <c r="C5956" s="126">
        <v>42927</v>
      </c>
      <c r="D5956" s="126" t="s">
        <v>12413</v>
      </c>
      <c r="E5956" s="127" t="s">
        <v>15</v>
      </c>
      <c r="F5956" s="127">
        <v>490697</v>
      </c>
      <c r="G5956" s="127"/>
      <c r="H5956" s="335" t="s">
        <v>11724</v>
      </c>
      <c r="I5956" s="128">
        <v>50</v>
      </c>
      <c r="J5956" s="128">
        <v>0</v>
      </c>
      <c r="K5956" s="129">
        <f t="shared" si="92"/>
        <v>50</v>
      </c>
      <c r="L5956" s="130" t="s">
        <v>1420</v>
      </c>
    </row>
    <row r="5957" spans="1:12" ht="33.75">
      <c r="A5957" s="263">
        <v>10</v>
      </c>
      <c r="B5957" s="125" t="str">
        <f>+VLOOKUP(A5957,'[1]LISTA FILTRADO'!$A$2:$B$620,2,FALSE)</f>
        <v>Ministerio De Relaciones Exteriores</v>
      </c>
      <c r="C5957" s="126">
        <v>42927</v>
      </c>
      <c r="D5957" s="126" t="s">
        <v>12414</v>
      </c>
      <c r="E5957" s="127" t="s">
        <v>15</v>
      </c>
      <c r="F5957" s="127">
        <v>490699</v>
      </c>
      <c r="G5957" s="127"/>
      <c r="H5957" s="335" t="s">
        <v>12415</v>
      </c>
      <c r="I5957" s="128">
        <v>50</v>
      </c>
      <c r="J5957" s="128">
        <v>0</v>
      </c>
      <c r="K5957" s="129">
        <f t="shared" si="92"/>
        <v>50</v>
      </c>
      <c r="L5957" s="130" t="s">
        <v>1420</v>
      </c>
    </row>
    <row r="5958" spans="1:12" ht="33.75">
      <c r="A5958" s="263">
        <v>513</v>
      </c>
      <c r="B5958" s="125" t="str">
        <f>+VLOOKUP(A5958,'[1]LISTA FILTRADO'!$A$2:$B$620,2,FALSE)</f>
        <v>Yacimientos Petrolíferos Fiscales Bolivianos</v>
      </c>
      <c r="C5958" s="126">
        <v>42927</v>
      </c>
      <c r="D5958" s="126" t="s">
        <v>12416</v>
      </c>
      <c r="E5958" s="127" t="s">
        <v>15</v>
      </c>
      <c r="F5958" s="127">
        <v>490701</v>
      </c>
      <c r="G5958" s="127"/>
      <c r="H5958" s="335" t="s">
        <v>12417</v>
      </c>
      <c r="I5958" s="128">
        <v>50</v>
      </c>
      <c r="J5958" s="128">
        <v>0</v>
      </c>
      <c r="K5958" s="129">
        <f t="shared" si="92"/>
        <v>50</v>
      </c>
      <c r="L5958" s="130" t="s">
        <v>1420</v>
      </c>
    </row>
    <row r="5959" spans="1:12" ht="33.75">
      <c r="A5959" s="263">
        <v>10</v>
      </c>
      <c r="B5959" s="125" t="str">
        <f>+VLOOKUP(A5959,'[1]LISTA FILTRADO'!$A$2:$B$620,2,FALSE)</f>
        <v>Ministerio De Relaciones Exteriores</v>
      </c>
      <c r="C5959" s="126">
        <v>42927</v>
      </c>
      <c r="D5959" s="126" t="s">
        <v>12418</v>
      </c>
      <c r="E5959" s="127" t="s">
        <v>15</v>
      </c>
      <c r="F5959" s="127">
        <v>490703</v>
      </c>
      <c r="G5959" s="127"/>
      <c r="H5959" s="335" t="s">
        <v>12419</v>
      </c>
      <c r="I5959" s="128">
        <v>50</v>
      </c>
      <c r="J5959" s="128">
        <v>0</v>
      </c>
      <c r="K5959" s="129">
        <f t="shared" si="92"/>
        <v>50</v>
      </c>
      <c r="L5959" s="130" t="s">
        <v>1420</v>
      </c>
    </row>
    <row r="5960" spans="1:12" ht="33.75">
      <c r="A5960" s="263">
        <v>10</v>
      </c>
      <c r="B5960" s="125" t="str">
        <f>+VLOOKUP(A5960,'[1]LISTA FILTRADO'!$A$2:$B$620,2,FALSE)</f>
        <v>Ministerio De Relaciones Exteriores</v>
      </c>
      <c r="C5960" s="126">
        <v>42927</v>
      </c>
      <c r="D5960" s="126" t="s">
        <v>12420</v>
      </c>
      <c r="E5960" s="127" t="s">
        <v>15</v>
      </c>
      <c r="F5960" s="127">
        <v>490705</v>
      </c>
      <c r="G5960" s="127"/>
      <c r="H5960" s="335" t="s">
        <v>12421</v>
      </c>
      <c r="I5960" s="128">
        <v>50</v>
      </c>
      <c r="J5960" s="128">
        <v>0</v>
      </c>
      <c r="K5960" s="129">
        <f t="shared" si="92"/>
        <v>50</v>
      </c>
      <c r="L5960" s="130" t="s">
        <v>1420</v>
      </c>
    </row>
    <row r="5961" spans="1:12" ht="33.75">
      <c r="A5961" s="263">
        <v>513</v>
      </c>
      <c r="B5961" s="125" t="str">
        <f>+VLOOKUP(A5961,'[1]LISTA FILTRADO'!$A$2:$B$620,2,FALSE)</f>
        <v>Yacimientos Petrolíferos Fiscales Bolivianos</v>
      </c>
      <c r="C5961" s="126">
        <v>42927</v>
      </c>
      <c r="D5961" s="126" t="s">
        <v>12422</v>
      </c>
      <c r="E5961" s="127" t="s">
        <v>15</v>
      </c>
      <c r="F5961" s="127">
        <v>490707</v>
      </c>
      <c r="G5961" s="127"/>
      <c r="H5961" s="335" t="s">
        <v>12423</v>
      </c>
      <c r="I5961" s="128">
        <v>50</v>
      </c>
      <c r="J5961" s="128">
        <v>0</v>
      </c>
      <c r="K5961" s="129">
        <f t="shared" ref="K5961:K6024" si="93">+I5961+J5961</f>
        <v>50</v>
      </c>
      <c r="L5961" s="130" t="s">
        <v>1420</v>
      </c>
    </row>
    <row r="5962" spans="1:12" ht="33.75">
      <c r="A5962" s="263">
        <v>10</v>
      </c>
      <c r="B5962" s="125" t="str">
        <f>+VLOOKUP(A5962,'[1]LISTA FILTRADO'!$A$2:$B$620,2,FALSE)</f>
        <v>Ministerio De Relaciones Exteriores</v>
      </c>
      <c r="C5962" s="126">
        <v>42927</v>
      </c>
      <c r="D5962" s="126" t="s">
        <v>12424</v>
      </c>
      <c r="E5962" s="127" t="s">
        <v>15</v>
      </c>
      <c r="F5962" s="127">
        <v>490715</v>
      </c>
      <c r="G5962" s="127"/>
      <c r="H5962" s="335" t="s">
        <v>12425</v>
      </c>
      <c r="I5962" s="128">
        <v>50</v>
      </c>
      <c r="J5962" s="128">
        <v>0</v>
      </c>
      <c r="K5962" s="129">
        <f t="shared" si="93"/>
        <v>50</v>
      </c>
      <c r="L5962" s="130" t="s">
        <v>1420</v>
      </c>
    </row>
    <row r="5963" spans="1:12" ht="33.75">
      <c r="A5963" s="263">
        <v>513</v>
      </c>
      <c r="B5963" s="125" t="str">
        <f>+VLOOKUP(A5963,'[1]LISTA FILTRADO'!$A$2:$B$620,2,FALSE)</f>
        <v>Yacimientos Petrolíferos Fiscales Bolivianos</v>
      </c>
      <c r="C5963" s="126">
        <v>42927</v>
      </c>
      <c r="D5963" s="126" t="s">
        <v>12426</v>
      </c>
      <c r="E5963" s="127" t="s">
        <v>15</v>
      </c>
      <c r="F5963" s="127">
        <v>490975</v>
      </c>
      <c r="G5963" s="127"/>
      <c r="H5963" s="335" t="s">
        <v>5563</v>
      </c>
      <c r="I5963" s="128">
        <v>50</v>
      </c>
      <c r="J5963" s="128">
        <v>0</v>
      </c>
      <c r="K5963" s="129">
        <f t="shared" si="93"/>
        <v>50</v>
      </c>
      <c r="L5963" s="130" t="s">
        <v>1420</v>
      </c>
    </row>
    <row r="5964" spans="1:12" ht="45">
      <c r="A5964" s="263">
        <v>46</v>
      </c>
      <c r="B5964" s="125" t="str">
        <f>+VLOOKUP(A5964,'[1]LISTA FILTRADO'!$A$2:$B$620,2,FALSE)</f>
        <v>Ministerio De Salud</v>
      </c>
      <c r="C5964" s="126">
        <v>42927</v>
      </c>
      <c r="D5964" s="126" t="s">
        <v>12427</v>
      </c>
      <c r="E5964" s="127" t="s">
        <v>15</v>
      </c>
      <c r="F5964" s="127">
        <v>2679</v>
      </c>
      <c r="G5964" s="127"/>
      <c r="H5964" s="335" t="s">
        <v>12428</v>
      </c>
      <c r="I5964" s="128">
        <v>507.15</v>
      </c>
      <c r="J5964" s="128">
        <v>0</v>
      </c>
      <c r="K5964" s="129">
        <f t="shared" si="93"/>
        <v>507.15</v>
      </c>
      <c r="L5964" s="130" t="s">
        <v>1420</v>
      </c>
    </row>
    <row r="5965" spans="1:12" ht="45">
      <c r="A5965" s="263">
        <v>25</v>
      </c>
      <c r="B5965" s="125" t="str">
        <f>+VLOOKUP(A5965,'[1]LISTA FILTRADO'!$A$2:$B$620,2,FALSE)</f>
        <v>Ministerio De La Presidencia</v>
      </c>
      <c r="C5965" s="126">
        <v>42927</v>
      </c>
      <c r="D5965" s="126" t="s">
        <v>12429</v>
      </c>
      <c r="E5965" s="127" t="s">
        <v>1469</v>
      </c>
      <c r="F5965" s="127">
        <v>14080344</v>
      </c>
      <c r="G5965" s="127"/>
      <c r="H5965" s="335" t="s">
        <v>12430</v>
      </c>
      <c r="I5965" s="128">
        <v>118263.18</v>
      </c>
      <c r="J5965" s="128">
        <v>0</v>
      </c>
      <c r="K5965" s="129">
        <f t="shared" si="93"/>
        <v>118263.18</v>
      </c>
      <c r="L5965" s="130" t="s">
        <v>1420</v>
      </c>
    </row>
    <row r="5966" spans="1:12" ht="45">
      <c r="A5966" s="263">
        <v>25</v>
      </c>
      <c r="B5966" s="125" t="str">
        <f>+VLOOKUP(A5966,'[1]LISTA FILTRADO'!$A$2:$B$620,2,FALSE)</f>
        <v>Ministerio De La Presidencia</v>
      </c>
      <c r="C5966" s="126">
        <v>42927</v>
      </c>
      <c r="D5966" s="126" t="s">
        <v>12431</v>
      </c>
      <c r="E5966" s="127" t="s">
        <v>1469</v>
      </c>
      <c r="F5966" s="127">
        <v>14080343</v>
      </c>
      <c r="G5966" s="127"/>
      <c r="H5966" s="335" t="s">
        <v>12432</v>
      </c>
      <c r="I5966" s="128">
        <v>267316.32</v>
      </c>
      <c r="J5966" s="128">
        <v>0</v>
      </c>
      <c r="K5966" s="129">
        <f t="shared" si="93"/>
        <v>267316.32</v>
      </c>
      <c r="L5966" s="130" t="s">
        <v>1420</v>
      </c>
    </row>
    <row r="5967" spans="1:12" ht="45">
      <c r="A5967" s="263">
        <v>25</v>
      </c>
      <c r="B5967" s="125" t="str">
        <f>+VLOOKUP(A5967,'[1]LISTA FILTRADO'!$A$2:$B$620,2,FALSE)</f>
        <v>Ministerio De La Presidencia</v>
      </c>
      <c r="C5967" s="126">
        <v>42927</v>
      </c>
      <c r="D5967" s="126" t="s">
        <v>12433</v>
      </c>
      <c r="E5967" s="127" t="s">
        <v>1469</v>
      </c>
      <c r="F5967" s="127">
        <v>14080342</v>
      </c>
      <c r="G5967" s="127"/>
      <c r="H5967" s="335" t="s">
        <v>12434</v>
      </c>
      <c r="I5967" s="128">
        <v>1575290.56</v>
      </c>
      <c r="J5967" s="128">
        <v>0</v>
      </c>
      <c r="K5967" s="129">
        <f t="shared" si="93"/>
        <v>1575290.56</v>
      </c>
      <c r="L5967" s="130" t="s">
        <v>1420</v>
      </c>
    </row>
    <row r="5968" spans="1:12" ht="45">
      <c r="A5968" s="263">
        <v>25</v>
      </c>
      <c r="B5968" s="125" t="str">
        <f>+VLOOKUP(A5968,'[1]LISTA FILTRADO'!$A$2:$B$620,2,FALSE)</f>
        <v>Ministerio De La Presidencia</v>
      </c>
      <c r="C5968" s="126">
        <v>42927</v>
      </c>
      <c r="D5968" s="126" t="s">
        <v>12435</v>
      </c>
      <c r="E5968" s="127" t="s">
        <v>1469</v>
      </c>
      <c r="F5968" s="127">
        <v>14080341</v>
      </c>
      <c r="G5968" s="127"/>
      <c r="H5968" s="335" t="s">
        <v>12436</v>
      </c>
      <c r="I5968" s="128">
        <v>622364.72</v>
      </c>
      <c r="J5968" s="128">
        <v>0</v>
      </c>
      <c r="K5968" s="129">
        <f t="shared" si="93"/>
        <v>622364.72</v>
      </c>
      <c r="L5968" s="130" t="s">
        <v>1420</v>
      </c>
    </row>
    <row r="5969" spans="1:12" ht="45">
      <c r="A5969" s="263">
        <v>25</v>
      </c>
      <c r="B5969" s="125" t="str">
        <f>+VLOOKUP(A5969,'[1]LISTA FILTRADO'!$A$2:$B$620,2,FALSE)</f>
        <v>Ministerio De La Presidencia</v>
      </c>
      <c r="C5969" s="126">
        <v>42927</v>
      </c>
      <c r="D5969" s="126" t="s">
        <v>12437</v>
      </c>
      <c r="E5969" s="127" t="s">
        <v>1469</v>
      </c>
      <c r="F5969" s="127">
        <v>14080340</v>
      </c>
      <c r="G5969" s="127"/>
      <c r="H5969" s="335" t="s">
        <v>12438</v>
      </c>
      <c r="I5969" s="128">
        <v>196107.5</v>
      </c>
      <c r="J5969" s="128">
        <v>0</v>
      </c>
      <c r="K5969" s="129">
        <f t="shared" si="93"/>
        <v>196107.5</v>
      </c>
      <c r="L5969" s="130" t="s">
        <v>1420</v>
      </c>
    </row>
    <row r="5970" spans="1:12" ht="45">
      <c r="A5970" s="263">
        <v>25</v>
      </c>
      <c r="B5970" s="125" t="str">
        <f>+VLOOKUP(A5970,'[1]LISTA FILTRADO'!$A$2:$B$620,2,FALSE)</f>
        <v>Ministerio De La Presidencia</v>
      </c>
      <c r="C5970" s="126">
        <v>42927</v>
      </c>
      <c r="D5970" s="126" t="s">
        <v>12439</v>
      </c>
      <c r="E5970" s="127" t="s">
        <v>1469</v>
      </c>
      <c r="F5970" s="127">
        <v>14080339</v>
      </c>
      <c r="G5970" s="127"/>
      <c r="H5970" s="335" t="s">
        <v>12440</v>
      </c>
      <c r="I5970" s="128">
        <v>27703.69</v>
      </c>
      <c r="J5970" s="128">
        <v>0</v>
      </c>
      <c r="K5970" s="129">
        <f t="shared" si="93"/>
        <v>27703.69</v>
      </c>
      <c r="L5970" s="130" t="s">
        <v>1420</v>
      </c>
    </row>
    <row r="5971" spans="1:12" ht="45">
      <c r="A5971" s="263">
        <v>25</v>
      </c>
      <c r="B5971" s="125" t="str">
        <f>+VLOOKUP(A5971,'[1]LISTA FILTRADO'!$A$2:$B$620,2,FALSE)</f>
        <v>Ministerio De La Presidencia</v>
      </c>
      <c r="C5971" s="126">
        <v>42927</v>
      </c>
      <c r="D5971" s="126" t="s">
        <v>12441</v>
      </c>
      <c r="E5971" s="127" t="s">
        <v>1469</v>
      </c>
      <c r="F5971" s="127">
        <v>14080338</v>
      </c>
      <c r="G5971" s="127"/>
      <c r="H5971" s="335" t="s">
        <v>12442</v>
      </c>
      <c r="I5971" s="128">
        <v>1153605.6100000001</v>
      </c>
      <c r="J5971" s="128">
        <v>0</v>
      </c>
      <c r="K5971" s="129">
        <f t="shared" si="93"/>
        <v>1153605.6100000001</v>
      </c>
      <c r="L5971" s="130" t="s">
        <v>1420</v>
      </c>
    </row>
    <row r="5972" spans="1:12" ht="45">
      <c r="A5972" s="263">
        <v>25</v>
      </c>
      <c r="B5972" s="125" t="str">
        <f>+VLOOKUP(A5972,'[1]LISTA FILTRADO'!$A$2:$B$620,2,FALSE)</f>
        <v>Ministerio De La Presidencia</v>
      </c>
      <c r="C5972" s="126">
        <v>42927</v>
      </c>
      <c r="D5972" s="126" t="s">
        <v>12443</v>
      </c>
      <c r="E5972" s="127" t="s">
        <v>1469</v>
      </c>
      <c r="F5972" s="127">
        <v>14080337</v>
      </c>
      <c r="G5972" s="127"/>
      <c r="H5972" s="335" t="s">
        <v>12444</v>
      </c>
      <c r="I5972" s="128">
        <v>105400.99</v>
      </c>
      <c r="J5972" s="128">
        <v>0</v>
      </c>
      <c r="K5972" s="129">
        <f t="shared" si="93"/>
        <v>105400.99</v>
      </c>
      <c r="L5972" s="130" t="s">
        <v>1420</v>
      </c>
    </row>
    <row r="5973" spans="1:12" ht="45">
      <c r="A5973" s="263">
        <v>25</v>
      </c>
      <c r="B5973" s="125" t="str">
        <f>+VLOOKUP(A5973,'[1]LISTA FILTRADO'!$A$2:$B$620,2,FALSE)</f>
        <v>Ministerio De La Presidencia</v>
      </c>
      <c r="C5973" s="126">
        <v>42927</v>
      </c>
      <c r="D5973" s="126" t="s">
        <v>12445</v>
      </c>
      <c r="E5973" s="127" t="s">
        <v>1469</v>
      </c>
      <c r="F5973" s="127">
        <v>14080336</v>
      </c>
      <c r="G5973" s="127"/>
      <c r="H5973" s="335" t="s">
        <v>12446</v>
      </c>
      <c r="I5973" s="128">
        <v>157738.81</v>
      </c>
      <c r="J5973" s="128">
        <v>0</v>
      </c>
      <c r="K5973" s="129">
        <f t="shared" si="93"/>
        <v>157738.81</v>
      </c>
      <c r="L5973" s="130" t="s">
        <v>1420</v>
      </c>
    </row>
    <row r="5974" spans="1:12" ht="45">
      <c r="A5974" s="263">
        <v>25</v>
      </c>
      <c r="B5974" s="125" t="str">
        <f>+VLOOKUP(A5974,'[1]LISTA FILTRADO'!$A$2:$B$620,2,FALSE)</f>
        <v>Ministerio De La Presidencia</v>
      </c>
      <c r="C5974" s="126">
        <v>42927</v>
      </c>
      <c r="D5974" s="126" t="s">
        <v>12447</v>
      </c>
      <c r="E5974" s="127" t="s">
        <v>1469</v>
      </c>
      <c r="F5974" s="127">
        <v>14080335</v>
      </c>
      <c r="G5974" s="127"/>
      <c r="H5974" s="335" t="s">
        <v>12448</v>
      </c>
      <c r="I5974" s="128">
        <v>90966.68</v>
      </c>
      <c r="J5974" s="128">
        <v>0</v>
      </c>
      <c r="K5974" s="129">
        <f t="shared" si="93"/>
        <v>90966.68</v>
      </c>
      <c r="L5974" s="130" t="s">
        <v>1420</v>
      </c>
    </row>
    <row r="5975" spans="1:12" ht="45">
      <c r="A5975" s="263">
        <v>25</v>
      </c>
      <c r="B5975" s="125" t="str">
        <f>+VLOOKUP(A5975,'[1]LISTA FILTRADO'!$A$2:$B$620,2,FALSE)</f>
        <v>Ministerio De La Presidencia</v>
      </c>
      <c r="C5975" s="126">
        <v>42927</v>
      </c>
      <c r="D5975" s="126" t="s">
        <v>12449</v>
      </c>
      <c r="E5975" s="127" t="s">
        <v>1469</v>
      </c>
      <c r="F5975" s="127">
        <v>14080334</v>
      </c>
      <c r="G5975" s="127"/>
      <c r="H5975" s="335" t="s">
        <v>12450</v>
      </c>
      <c r="I5975" s="128">
        <v>1668719.14</v>
      </c>
      <c r="J5975" s="128">
        <v>0</v>
      </c>
      <c r="K5975" s="129">
        <f t="shared" si="93"/>
        <v>1668719.14</v>
      </c>
      <c r="L5975" s="130" t="s">
        <v>1420</v>
      </c>
    </row>
    <row r="5976" spans="1:12" ht="45">
      <c r="A5976" s="263">
        <v>25</v>
      </c>
      <c r="B5976" s="125" t="str">
        <f>+VLOOKUP(A5976,'[1]LISTA FILTRADO'!$A$2:$B$620,2,FALSE)</f>
        <v>Ministerio De La Presidencia</v>
      </c>
      <c r="C5976" s="126">
        <v>42927</v>
      </c>
      <c r="D5976" s="126" t="s">
        <v>12451</v>
      </c>
      <c r="E5976" s="127" t="s">
        <v>1469</v>
      </c>
      <c r="F5976" s="127">
        <v>14080333</v>
      </c>
      <c r="G5976" s="127"/>
      <c r="H5976" s="335" t="s">
        <v>12452</v>
      </c>
      <c r="I5976" s="128">
        <v>248869.23</v>
      </c>
      <c r="J5976" s="128">
        <v>0</v>
      </c>
      <c r="K5976" s="129">
        <f t="shared" si="93"/>
        <v>248869.23</v>
      </c>
      <c r="L5976" s="130" t="s">
        <v>1420</v>
      </c>
    </row>
    <row r="5977" spans="1:12" ht="45">
      <c r="A5977" s="263">
        <v>25</v>
      </c>
      <c r="B5977" s="125" t="str">
        <f>+VLOOKUP(A5977,'[1]LISTA FILTRADO'!$A$2:$B$620,2,FALSE)</f>
        <v>Ministerio De La Presidencia</v>
      </c>
      <c r="C5977" s="126">
        <v>42927</v>
      </c>
      <c r="D5977" s="126" t="s">
        <v>12453</v>
      </c>
      <c r="E5977" s="127" t="s">
        <v>1469</v>
      </c>
      <c r="F5977" s="127">
        <v>14080332</v>
      </c>
      <c r="G5977" s="127"/>
      <c r="H5977" s="335" t="s">
        <v>12454</v>
      </c>
      <c r="I5977" s="128">
        <v>619470.65</v>
      </c>
      <c r="J5977" s="128">
        <v>0</v>
      </c>
      <c r="K5977" s="129">
        <f t="shared" si="93"/>
        <v>619470.65</v>
      </c>
      <c r="L5977" s="130" t="s">
        <v>1420</v>
      </c>
    </row>
    <row r="5978" spans="1:12" ht="45">
      <c r="A5978" s="263">
        <v>25</v>
      </c>
      <c r="B5978" s="125" t="str">
        <f>+VLOOKUP(A5978,'[1]LISTA FILTRADO'!$A$2:$B$620,2,FALSE)</f>
        <v>Ministerio De La Presidencia</v>
      </c>
      <c r="C5978" s="126">
        <v>42927</v>
      </c>
      <c r="D5978" s="126" t="s">
        <v>12455</v>
      </c>
      <c r="E5978" s="127" t="s">
        <v>1469</v>
      </c>
      <c r="F5978" s="127">
        <v>14080331</v>
      </c>
      <c r="G5978" s="127"/>
      <c r="H5978" s="335" t="s">
        <v>12456</v>
      </c>
      <c r="I5978" s="128">
        <v>1322181.47</v>
      </c>
      <c r="J5978" s="128">
        <v>0</v>
      </c>
      <c r="K5978" s="129">
        <f t="shared" si="93"/>
        <v>1322181.47</v>
      </c>
      <c r="L5978" s="130" t="s">
        <v>1420</v>
      </c>
    </row>
    <row r="5979" spans="1:12" ht="45">
      <c r="A5979" s="263">
        <v>25</v>
      </c>
      <c r="B5979" s="125" t="str">
        <f>+VLOOKUP(A5979,'[1]LISTA FILTRADO'!$A$2:$B$620,2,FALSE)</f>
        <v>Ministerio De La Presidencia</v>
      </c>
      <c r="C5979" s="126">
        <v>42927</v>
      </c>
      <c r="D5979" s="126" t="s">
        <v>12457</v>
      </c>
      <c r="E5979" s="127" t="s">
        <v>1469</v>
      </c>
      <c r="F5979" s="127">
        <v>14080330</v>
      </c>
      <c r="G5979" s="127"/>
      <c r="H5979" s="335" t="s">
        <v>12458</v>
      </c>
      <c r="I5979" s="128">
        <v>862645.94</v>
      </c>
      <c r="J5979" s="128">
        <v>0</v>
      </c>
      <c r="K5979" s="129">
        <f t="shared" si="93"/>
        <v>862645.94</v>
      </c>
      <c r="L5979" s="130" t="s">
        <v>1420</v>
      </c>
    </row>
    <row r="5980" spans="1:12" ht="45">
      <c r="A5980" s="263">
        <v>25</v>
      </c>
      <c r="B5980" s="125" t="str">
        <f>+VLOOKUP(A5980,'[1]LISTA FILTRADO'!$A$2:$B$620,2,FALSE)</f>
        <v>Ministerio De La Presidencia</v>
      </c>
      <c r="C5980" s="126">
        <v>42927</v>
      </c>
      <c r="D5980" s="126" t="s">
        <v>12459</v>
      </c>
      <c r="E5980" s="127" t="s">
        <v>1469</v>
      </c>
      <c r="F5980" s="127">
        <v>14093132</v>
      </c>
      <c r="G5980" s="127"/>
      <c r="H5980" s="335" t="s">
        <v>12460</v>
      </c>
      <c r="I5980" s="128">
        <v>485230.35</v>
      </c>
      <c r="J5980" s="128">
        <v>0</v>
      </c>
      <c r="K5980" s="129">
        <f t="shared" si="93"/>
        <v>485230.35</v>
      </c>
      <c r="L5980" s="130" t="s">
        <v>1420</v>
      </c>
    </row>
    <row r="5981" spans="1:12" ht="33.75">
      <c r="A5981" s="263">
        <v>10</v>
      </c>
      <c r="B5981" s="125" t="str">
        <f>+VLOOKUP(A5981,'[1]LISTA FILTRADO'!$A$2:$B$620,2,FALSE)</f>
        <v>Ministerio De Relaciones Exteriores</v>
      </c>
      <c r="C5981" s="126">
        <v>42928</v>
      </c>
      <c r="D5981" s="126" t="s">
        <v>12461</v>
      </c>
      <c r="E5981" s="127" t="s">
        <v>6</v>
      </c>
      <c r="F5981" s="127">
        <v>491949</v>
      </c>
      <c r="G5981" s="127"/>
      <c r="H5981" s="335" t="s">
        <v>12462</v>
      </c>
      <c r="I5981" s="128">
        <v>0</v>
      </c>
      <c r="J5981" s="128">
        <v>130820.2</v>
      </c>
      <c r="K5981" s="129">
        <f t="shared" si="93"/>
        <v>130820.2</v>
      </c>
      <c r="L5981" s="130" t="s">
        <v>1420</v>
      </c>
    </row>
    <row r="5982" spans="1:12" ht="33.75">
      <c r="A5982" s="263" t="s">
        <v>624</v>
      </c>
      <c r="B5982" s="125" t="str">
        <f>+VLOOKUP(A5982,'[1]LISTA FILTRADO'!$A$2:$B$620,2,FALSE)</f>
        <v>Dirección General De Programación Y Operaciones Del Tesoro</v>
      </c>
      <c r="C5982" s="126">
        <v>42928</v>
      </c>
      <c r="D5982" s="126" t="s">
        <v>12463</v>
      </c>
      <c r="E5982" s="127" t="s">
        <v>6</v>
      </c>
      <c r="F5982" s="127">
        <v>71419</v>
      </c>
      <c r="G5982" s="127"/>
      <c r="H5982" s="335" t="s">
        <v>12464</v>
      </c>
      <c r="I5982" s="128">
        <v>0</v>
      </c>
      <c r="J5982" s="128">
        <v>202753.73</v>
      </c>
      <c r="K5982" s="129">
        <f t="shared" si="93"/>
        <v>202753.73</v>
      </c>
      <c r="L5982" s="130" t="s">
        <v>1420</v>
      </c>
    </row>
    <row r="5983" spans="1:12" ht="33.75">
      <c r="A5983" s="263" t="s">
        <v>629</v>
      </c>
      <c r="B5983" s="125" t="str">
        <f>+VLOOKUP(A5983,'[1]LISTA FILTRADO'!$A$2:$B$620,2,FALSE)</f>
        <v>Dirección General De Administración Y Finanzas Territoriales</v>
      </c>
      <c r="C5983" s="126">
        <v>42928</v>
      </c>
      <c r="D5983" s="126" t="s">
        <v>12465</v>
      </c>
      <c r="E5983" s="127" t="s">
        <v>1285</v>
      </c>
      <c r="F5983" s="127">
        <v>14107671</v>
      </c>
      <c r="G5983" s="127"/>
      <c r="H5983" s="335" t="s">
        <v>12466</v>
      </c>
      <c r="I5983" s="128">
        <v>0</v>
      </c>
      <c r="J5983" s="128">
        <v>273248</v>
      </c>
      <c r="K5983" s="129">
        <f t="shared" si="93"/>
        <v>273248</v>
      </c>
      <c r="L5983" s="130" t="s">
        <v>1420</v>
      </c>
    </row>
    <row r="5984" spans="1:12" ht="22.5">
      <c r="A5984" s="263">
        <v>513</v>
      </c>
      <c r="B5984" s="125" t="str">
        <f>+VLOOKUP(A5984,'[1]LISTA FILTRADO'!$A$2:$B$620,2,FALSE)</f>
        <v>Yacimientos Petrolíferos Fiscales Bolivianos</v>
      </c>
      <c r="C5984" s="126">
        <v>42928</v>
      </c>
      <c r="D5984" s="126" t="s">
        <v>12467</v>
      </c>
      <c r="E5984" s="127" t="s">
        <v>6</v>
      </c>
      <c r="F5984" s="127">
        <v>860322</v>
      </c>
      <c r="G5984" s="127"/>
      <c r="H5984" s="335" t="s">
        <v>12468</v>
      </c>
      <c r="I5984" s="128">
        <v>0</v>
      </c>
      <c r="J5984" s="128">
        <v>989935.75</v>
      </c>
      <c r="K5984" s="129">
        <f t="shared" si="93"/>
        <v>989935.75</v>
      </c>
      <c r="L5984" s="130" t="s">
        <v>1420</v>
      </c>
    </row>
    <row r="5985" spans="1:12" ht="33.75">
      <c r="A5985" s="263" t="s">
        <v>627</v>
      </c>
      <c r="B5985" s="125" t="str">
        <f>+VLOOKUP(A5985,'[1]LISTA FILTRADO'!$A$2:$B$620,2,FALSE)</f>
        <v>Dirección General De Crédito Público</v>
      </c>
      <c r="C5985" s="126">
        <v>42928</v>
      </c>
      <c r="D5985" s="126" t="s">
        <v>12469</v>
      </c>
      <c r="E5985" s="127" t="s">
        <v>6</v>
      </c>
      <c r="F5985" s="127">
        <v>860753</v>
      </c>
      <c r="G5985" s="127"/>
      <c r="H5985" s="335" t="s">
        <v>12470</v>
      </c>
      <c r="I5985" s="128">
        <v>0</v>
      </c>
      <c r="J5985" s="128">
        <v>15000</v>
      </c>
      <c r="K5985" s="129">
        <f t="shared" si="93"/>
        <v>15000</v>
      </c>
      <c r="L5985" s="130" t="s">
        <v>1420</v>
      </c>
    </row>
    <row r="5986" spans="1:12" ht="45">
      <c r="A5986" s="263" t="s">
        <v>626</v>
      </c>
      <c r="B5986" s="125" t="str">
        <f>+VLOOKUP(A5986,'[1]LISTA FILTRADO'!$A$2:$B$620,2,FALSE)</f>
        <v>Dirección General De Programación Y Operaciones Del Tesoro</v>
      </c>
      <c r="C5986" s="126">
        <v>42928</v>
      </c>
      <c r="D5986" s="126" t="s">
        <v>12471</v>
      </c>
      <c r="E5986" s="127" t="s">
        <v>6</v>
      </c>
      <c r="F5986" s="127">
        <v>892795</v>
      </c>
      <c r="G5986" s="127"/>
      <c r="H5986" s="335" t="s">
        <v>12472</v>
      </c>
      <c r="I5986" s="128">
        <v>0</v>
      </c>
      <c r="J5986" s="128">
        <v>2707.59</v>
      </c>
      <c r="K5986" s="129">
        <f t="shared" si="93"/>
        <v>2707.59</v>
      </c>
      <c r="L5986" s="130" t="s">
        <v>1420</v>
      </c>
    </row>
    <row r="5987" spans="1:12" ht="33.75">
      <c r="A5987" s="263">
        <v>119</v>
      </c>
      <c r="B5987" s="125" t="str">
        <f>+VLOOKUP(A5987,'[1]LISTA FILTRADO'!$A$2:$B$620,2,FALSE)</f>
        <v>Agencia Para El Des. De La Soc. De La Información En Bolivia</v>
      </c>
      <c r="C5987" s="126">
        <v>42928</v>
      </c>
      <c r="D5987" s="126" t="s">
        <v>12473</v>
      </c>
      <c r="E5987" s="127" t="s">
        <v>11</v>
      </c>
      <c r="F5987" s="127">
        <v>892838</v>
      </c>
      <c r="G5987" s="127"/>
      <c r="H5987" s="335" t="s">
        <v>12474</v>
      </c>
      <c r="I5987" s="128">
        <v>50</v>
      </c>
      <c r="J5987" s="128">
        <v>0</v>
      </c>
      <c r="K5987" s="129">
        <f t="shared" si="93"/>
        <v>50</v>
      </c>
      <c r="L5987" s="130" t="s">
        <v>1420</v>
      </c>
    </row>
    <row r="5988" spans="1:12" ht="45">
      <c r="A5988" s="263">
        <v>590</v>
      </c>
      <c r="B5988" s="125" t="str">
        <f>+VLOOKUP(A5988,'[1]LISTA FILTRADO'!$A$2:$B$620,2,FALSE)</f>
        <v>Empresa Pública "Quipus"</v>
      </c>
      <c r="C5988" s="126">
        <v>42928</v>
      </c>
      <c r="D5988" s="126" t="s">
        <v>12475</v>
      </c>
      <c r="E5988" s="127" t="s">
        <v>15</v>
      </c>
      <c r="F5988" s="127">
        <v>2682</v>
      </c>
      <c r="G5988" s="127"/>
      <c r="H5988" s="335" t="s">
        <v>12476</v>
      </c>
      <c r="I5988" s="128">
        <v>525.26</v>
      </c>
      <c r="J5988" s="128">
        <v>0</v>
      </c>
      <c r="K5988" s="129">
        <f t="shared" si="93"/>
        <v>525.26</v>
      </c>
      <c r="L5988" s="130" t="s">
        <v>1420</v>
      </c>
    </row>
    <row r="5989" spans="1:12" ht="45">
      <c r="A5989" s="263">
        <v>25</v>
      </c>
      <c r="B5989" s="125" t="str">
        <f>+VLOOKUP(A5989,'[1]LISTA FILTRADO'!$A$2:$B$620,2,FALSE)</f>
        <v>Ministerio De La Presidencia</v>
      </c>
      <c r="C5989" s="126">
        <v>42928</v>
      </c>
      <c r="D5989" s="126" t="s">
        <v>12477</v>
      </c>
      <c r="E5989" s="127" t="s">
        <v>1469</v>
      </c>
      <c r="F5989" s="127">
        <v>14109640</v>
      </c>
      <c r="G5989" s="127"/>
      <c r="H5989" s="335" t="s">
        <v>12478</v>
      </c>
      <c r="I5989" s="128">
        <v>27703.69</v>
      </c>
      <c r="J5989" s="128">
        <v>0</v>
      </c>
      <c r="K5989" s="129">
        <f t="shared" si="93"/>
        <v>27703.69</v>
      </c>
      <c r="L5989" s="130" t="s">
        <v>1420</v>
      </c>
    </row>
    <row r="5990" spans="1:12" ht="45">
      <c r="A5990" s="263" t="s">
        <v>626</v>
      </c>
      <c r="B5990" s="125" t="str">
        <f>+VLOOKUP(A5990,'[1]LISTA FILTRADO'!$A$2:$B$620,2,FALSE)</f>
        <v>Dirección General De Programación Y Operaciones Del Tesoro</v>
      </c>
      <c r="C5990" s="126">
        <v>42928</v>
      </c>
      <c r="D5990" s="126" t="s">
        <v>12479</v>
      </c>
      <c r="E5990" s="127" t="s">
        <v>13</v>
      </c>
      <c r="F5990" s="127">
        <v>892789</v>
      </c>
      <c r="G5990" s="127"/>
      <c r="H5990" s="335" t="s">
        <v>12480</v>
      </c>
      <c r="I5990" s="128">
        <v>348</v>
      </c>
      <c r="J5990" s="128">
        <v>0</v>
      </c>
      <c r="K5990" s="129">
        <f t="shared" si="93"/>
        <v>348</v>
      </c>
      <c r="L5990" s="130" t="s">
        <v>1420</v>
      </c>
    </row>
    <row r="5991" spans="1:12" ht="45">
      <c r="A5991" s="263" t="s">
        <v>626</v>
      </c>
      <c r="B5991" s="125" t="str">
        <f>+VLOOKUP(A5991,'[1]LISTA FILTRADO'!$A$2:$B$620,2,FALSE)</f>
        <v>Dirección General De Programación Y Operaciones Del Tesoro</v>
      </c>
      <c r="C5991" s="126">
        <v>42928</v>
      </c>
      <c r="D5991" s="126" t="s">
        <v>12481</v>
      </c>
      <c r="E5991" s="127" t="s">
        <v>11</v>
      </c>
      <c r="F5991" s="127">
        <v>892789</v>
      </c>
      <c r="G5991" s="127"/>
      <c r="H5991" s="335" t="s">
        <v>12482</v>
      </c>
      <c r="I5991" s="128">
        <v>50</v>
      </c>
      <c r="J5991" s="128">
        <v>0</v>
      </c>
      <c r="K5991" s="129">
        <f t="shared" si="93"/>
        <v>50</v>
      </c>
      <c r="L5991" s="130" t="s">
        <v>1420</v>
      </c>
    </row>
    <row r="5992" spans="1:12" ht="45">
      <c r="A5992" s="263" t="s">
        <v>627</v>
      </c>
      <c r="B5992" s="125" t="str">
        <f>+VLOOKUP(A5992,'[1]LISTA FILTRADO'!$A$2:$B$620,2,FALSE)</f>
        <v>Dirección General De Crédito Público</v>
      </c>
      <c r="C5992" s="126">
        <v>42928</v>
      </c>
      <c r="D5992" s="126" t="s">
        <v>12483</v>
      </c>
      <c r="E5992" s="127" t="s">
        <v>11</v>
      </c>
      <c r="F5992" s="127">
        <v>892797</v>
      </c>
      <c r="G5992" s="127"/>
      <c r="H5992" s="335" t="s">
        <v>12484</v>
      </c>
      <c r="I5992" s="128">
        <v>50</v>
      </c>
      <c r="J5992" s="128">
        <v>0</v>
      </c>
      <c r="K5992" s="129">
        <f t="shared" si="93"/>
        <v>50</v>
      </c>
      <c r="L5992" s="130" t="s">
        <v>1420</v>
      </c>
    </row>
    <row r="5993" spans="1:12" ht="45">
      <c r="A5993" s="263">
        <v>119</v>
      </c>
      <c r="B5993" s="125" t="str">
        <f>+VLOOKUP(A5993,'[1]LISTA FILTRADO'!$A$2:$B$620,2,FALSE)</f>
        <v>Agencia Para El Des. De La Soc. De La Información En Bolivia</v>
      </c>
      <c r="C5993" s="126">
        <v>42928</v>
      </c>
      <c r="D5993" s="126" t="s">
        <v>12485</v>
      </c>
      <c r="E5993" s="127" t="s">
        <v>11</v>
      </c>
      <c r="F5993" s="127">
        <v>892831</v>
      </c>
      <c r="G5993" s="127"/>
      <c r="H5993" s="335" t="s">
        <v>12486</v>
      </c>
      <c r="I5993" s="128">
        <v>50</v>
      </c>
      <c r="J5993" s="128">
        <v>0</v>
      </c>
      <c r="K5993" s="129">
        <f t="shared" si="93"/>
        <v>50</v>
      </c>
      <c r="L5993" s="130" t="s">
        <v>1420</v>
      </c>
    </row>
    <row r="5994" spans="1:12" ht="33.75">
      <c r="A5994" s="263">
        <v>10</v>
      </c>
      <c r="B5994" s="125" t="str">
        <f>+VLOOKUP(A5994,'[1]LISTA FILTRADO'!$A$2:$B$620,2,FALSE)</f>
        <v>Ministerio De Relaciones Exteriores</v>
      </c>
      <c r="C5994" s="126">
        <v>42928</v>
      </c>
      <c r="D5994" s="126" t="s">
        <v>12487</v>
      </c>
      <c r="E5994" s="127" t="s">
        <v>15</v>
      </c>
      <c r="F5994" s="127">
        <v>491950</v>
      </c>
      <c r="G5994" s="127"/>
      <c r="H5994" s="335" t="s">
        <v>12488</v>
      </c>
      <c r="I5994" s="128">
        <v>50</v>
      </c>
      <c r="J5994" s="128">
        <v>0</v>
      </c>
      <c r="K5994" s="129">
        <f t="shared" si="93"/>
        <v>50</v>
      </c>
      <c r="L5994" s="130" t="s">
        <v>1420</v>
      </c>
    </row>
    <row r="5995" spans="1:12" ht="33.75">
      <c r="A5995" s="263">
        <v>10</v>
      </c>
      <c r="B5995" s="125" t="str">
        <f>+VLOOKUP(A5995,'[1]LISTA FILTRADO'!$A$2:$B$620,2,FALSE)</f>
        <v>Ministerio De Relaciones Exteriores</v>
      </c>
      <c r="C5995" s="126">
        <v>42929</v>
      </c>
      <c r="D5995" s="126" t="s">
        <v>12489</v>
      </c>
      <c r="E5995" s="127" t="s">
        <v>6</v>
      </c>
      <c r="F5995" s="127">
        <v>493501</v>
      </c>
      <c r="G5995" s="127"/>
      <c r="H5995" s="335" t="s">
        <v>12490</v>
      </c>
      <c r="I5995" s="128">
        <v>0</v>
      </c>
      <c r="J5995" s="128">
        <v>27730.86</v>
      </c>
      <c r="K5995" s="129">
        <f t="shared" si="93"/>
        <v>27730.86</v>
      </c>
      <c r="L5995" s="130" t="s">
        <v>1420</v>
      </c>
    </row>
    <row r="5996" spans="1:12" ht="33.75">
      <c r="A5996" s="263">
        <v>10</v>
      </c>
      <c r="B5996" s="125" t="str">
        <f>+VLOOKUP(A5996,'[1]LISTA FILTRADO'!$A$2:$B$620,2,FALSE)</f>
        <v>Ministerio De Relaciones Exteriores</v>
      </c>
      <c r="C5996" s="126">
        <v>42929</v>
      </c>
      <c r="D5996" s="126" t="s">
        <v>12491</v>
      </c>
      <c r="E5996" s="127" t="s">
        <v>6</v>
      </c>
      <c r="F5996" s="127">
        <v>493530</v>
      </c>
      <c r="G5996" s="127"/>
      <c r="H5996" s="335" t="s">
        <v>12492</v>
      </c>
      <c r="I5996" s="128">
        <v>0</v>
      </c>
      <c r="J5996" s="128">
        <v>65782.67</v>
      </c>
      <c r="K5996" s="129">
        <f t="shared" si="93"/>
        <v>65782.67</v>
      </c>
      <c r="L5996" s="130" t="s">
        <v>1420</v>
      </c>
    </row>
    <row r="5997" spans="1:12" ht="22.5">
      <c r="A5997" s="263">
        <v>10</v>
      </c>
      <c r="B5997" s="125" t="str">
        <f>+VLOOKUP(A5997,'[1]LISTA FILTRADO'!$A$2:$B$620,2,FALSE)</f>
        <v>Ministerio De Relaciones Exteriores</v>
      </c>
      <c r="C5997" s="126">
        <v>42929</v>
      </c>
      <c r="D5997" s="126" t="s">
        <v>12493</v>
      </c>
      <c r="E5997" s="127" t="s">
        <v>6</v>
      </c>
      <c r="F5997" s="127">
        <v>493534</v>
      </c>
      <c r="G5997" s="127"/>
      <c r="H5997" s="335" t="s">
        <v>12494</v>
      </c>
      <c r="I5997" s="128">
        <v>0</v>
      </c>
      <c r="J5997" s="128">
        <v>19522.330000000002</v>
      </c>
      <c r="K5997" s="129">
        <f t="shared" si="93"/>
        <v>19522.330000000002</v>
      </c>
      <c r="L5997" s="130" t="s">
        <v>1420</v>
      </c>
    </row>
    <row r="5998" spans="1:12" ht="33.75">
      <c r="A5998" s="263">
        <v>10</v>
      </c>
      <c r="B5998" s="125" t="str">
        <f>+VLOOKUP(A5998,'[1]LISTA FILTRADO'!$A$2:$B$620,2,FALSE)</f>
        <v>Ministerio De Relaciones Exteriores</v>
      </c>
      <c r="C5998" s="126">
        <v>42929</v>
      </c>
      <c r="D5998" s="126" t="s">
        <v>12495</v>
      </c>
      <c r="E5998" s="127" t="s">
        <v>6</v>
      </c>
      <c r="F5998" s="127">
        <v>493871</v>
      </c>
      <c r="G5998" s="127"/>
      <c r="H5998" s="335" t="s">
        <v>12496</v>
      </c>
      <c r="I5998" s="128">
        <v>0</v>
      </c>
      <c r="J5998" s="128">
        <v>7352.41</v>
      </c>
      <c r="K5998" s="129">
        <f t="shared" si="93"/>
        <v>7352.41</v>
      </c>
      <c r="L5998" s="130" t="s">
        <v>1420</v>
      </c>
    </row>
    <row r="5999" spans="1:12" ht="22.5">
      <c r="A5999" s="263">
        <v>25</v>
      </c>
      <c r="B5999" s="125" t="str">
        <f>+VLOOKUP(A5999,'[1]LISTA FILTRADO'!$A$2:$B$620,2,FALSE)</f>
        <v>Ministerio De La Presidencia</v>
      </c>
      <c r="C5999" s="126">
        <v>42929</v>
      </c>
      <c r="D5999" s="126" t="s">
        <v>12497</v>
      </c>
      <c r="E5999" s="127" t="s">
        <v>1469</v>
      </c>
      <c r="F5999" s="127">
        <v>14122588</v>
      </c>
      <c r="G5999" s="127"/>
      <c r="H5999" s="335" t="s">
        <v>12498</v>
      </c>
      <c r="I5999" s="128">
        <v>0</v>
      </c>
      <c r="J5999" s="128">
        <v>27703.69</v>
      </c>
      <c r="K5999" s="129">
        <f t="shared" si="93"/>
        <v>27703.69</v>
      </c>
      <c r="L5999" s="130" t="s">
        <v>1420</v>
      </c>
    </row>
    <row r="6000" spans="1:12" ht="22.5">
      <c r="A6000" s="263">
        <v>117</v>
      </c>
      <c r="B6000" s="125" t="str">
        <f>+VLOOKUP(A6000,'[1]LISTA FILTRADO'!$A$2:$B$620,2,FALSE)</f>
        <v>Dirección General De Aeronáutica Civil</v>
      </c>
      <c r="C6000" s="126">
        <v>42929</v>
      </c>
      <c r="D6000" s="126" t="s">
        <v>12499</v>
      </c>
      <c r="E6000" s="127" t="s">
        <v>11</v>
      </c>
      <c r="F6000" s="127">
        <v>892868</v>
      </c>
      <c r="G6000" s="127"/>
      <c r="H6000" s="335" t="s">
        <v>12500</v>
      </c>
      <c r="I6000" s="128">
        <v>50</v>
      </c>
      <c r="J6000" s="128">
        <v>0</v>
      </c>
      <c r="K6000" s="129">
        <f t="shared" si="93"/>
        <v>50</v>
      </c>
      <c r="L6000" s="130" t="s">
        <v>1420</v>
      </c>
    </row>
    <row r="6001" spans="1:12" ht="33.75">
      <c r="A6001" s="263">
        <v>119</v>
      </c>
      <c r="B6001" s="125" t="str">
        <f>+VLOOKUP(A6001,'[1]LISTA FILTRADO'!$A$2:$B$620,2,FALSE)</f>
        <v>Agencia Para El Des. De La Soc. De La Información En Bolivia</v>
      </c>
      <c r="C6001" s="126">
        <v>42929</v>
      </c>
      <c r="D6001" s="126" t="s">
        <v>12501</v>
      </c>
      <c r="E6001" s="127" t="s">
        <v>11</v>
      </c>
      <c r="F6001" s="127">
        <v>892913</v>
      </c>
      <c r="G6001" s="127"/>
      <c r="H6001" s="335" t="s">
        <v>12502</v>
      </c>
      <c r="I6001" s="128">
        <v>50</v>
      </c>
      <c r="J6001" s="128">
        <v>0</v>
      </c>
      <c r="K6001" s="129">
        <f t="shared" si="93"/>
        <v>50</v>
      </c>
      <c r="L6001" s="130" t="s">
        <v>1420</v>
      </c>
    </row>
    <row r="6002" spans="1:12" ht="33.75">
      <c r="A6002" s="263">
        <v>119</v>
      </c>
      <c r="B6002" s="125" t="str">
        <f>+VLOOKUP(A6002,'[1]LISTA FILTRADO'!$A$2:$B$620,2,FALSE)</f>
        <v>Agencia Para El Des. De La Soc. De La Información En Bolivia</v>
      </c>
      <c r="C6002" s="126">
        <v>42929</v>
      </c>
      <c r="D6002" s="126" t="s">
        <v>12503</v>
      </c>
      <c r="E6002" s="127" t="s">
        <v>11</v>
      </c>
      <c r="F6002" s="127">
        <v>892914</v>
      </c>
      <c r="G6002" s="127"/>
      <c r="H6002" s="335" t="s">
        <v>12504</v>
      </c>
      <c r="I6002" s="128">
        <v>50</v>
      </c>
      <c r="J6002" s="128">
        <v>0</v>
      </c>
      <c r="K6002" s="129">
        <f t="shared" si="93"/>
        <v>50</v>
      </c>
      <c r="L6002" s="130" t="s">
        <v>1420</v>
      </c>
    </row>
    <row r="6003" spans="1:12" ht="22.5">
      <c r="A6003" s="263">
        <v>117</v>
      </c>
      <c r="B6003" s="125" t="str">
        <f>+VLOOKUP(A6003,'[1]LISTA FILTRADO'!$A$2:$B$620,2,FALSE)</f>
        <v>Dirección General De Aeronáutica Civil</v>
      </c>
      <c r="C6003" s="126">
        <v>42929</v>
      </c>
      <c r="D6003" s="126" t="s">
        <v>12505</v>
      </c>
      <c r="E6003" s="127" t="s">
        <v>11</v>
      </c>
      <c r="F6003" s="127">
        <v>892915</v>
      </c>
      <c r="G6003" s="127"/>
      <c r="H6003" s="335" t="s">
        <v>12506</v>
      </c>
      <c r="I6003" s="128">
        <v>50</v>
      </c>
      <c r="J6003" s="128">
        <v>0</v>
      </c>
      <c r="K6003" s="129">
        <f t="shared" si="93"/>
        <v>50</v>
      </c>
      <c r="L6003" s="130" t="s">
        <v>1420</v>
      </c>
    </row>
    <row r="6004" spans="1:12" ht="33.75">
      <c r="A6004" s="263">
        <v>513</v>
      </c>
      <c r="B6004" s="125" t="str">
        <f>+VLOOKUP(A6004,'[1]LISTA FILTRADO'!$A$2:$B$620,2,FALSE)</f>
        <v>Yacimientos Petrolíferos Fiscales Bolivianos</v>
      </c>
      <c r="C6004" s="126">
        <v>42929</v>
      </c>
      <c r="D6004" s="126" t="s">
        <v>12507</v>
      </c>
      <c r="E6004" s="127" t="s">
        <v>15</v>
      </c>
      <c r="F6004" s="127">
        <v>493498</v>
      </c>
      <c r="G6004" s="127"/>
      <c r="H6004" s="335" t="s">
        <v>12508</v>
      </c>
      <c r="I6004" s="128">
        <v>50</v>
      </c>
      <c r="J6004" s="128">
        <v>0</v>
      </c>
      <c r="K6004" s="129">
        <f t="shared" si="93"/>
        <v>50</v>
      </c>
      <c r="L6004" s="130" t="s">
        <v>1420</v>
      </c>
    </row>
    <row r="6005" spans="1:12" ht="33.75">
      <c r="A6005" s="263">
        <v>10</v>
      </c>
      <c r="B6005" s="125" t="str">
        <f>+VLOOKUP(A6005,'[1]LISTA FILTRADO'!$A$2:$B$620,2,FALSE)</f>
        <v>Ministerio De Relaciones Exteriores</v>
      </c>
      <c r="C6005" s="126">
        <v>42929</v>
      </c>
      <c r="D6005" s="126" t="s">
        <v>12509</v>
      </c>
      <c r="E6005" s="127" t="s">
        <v>15</v>
      </c>
      <c r="F6005" s="127">
        <v>493502</v>
      </c>
      <c r="G6005" s="127"/>
      <c r="H6005" s="335" t="s">
        <v>12510</v>
      </c>
      <c r="I6005" s="128">
        <v>50</v>
      </c>
      <c r="J6005" s="128">
        <v>0</v>
      </c>
      <c r="K6005" s="129">
        <f t="shared" si="93"/>
        <v>50</v>
      </c>
      <c r="L6005" s="130" t="s">
        <v>1420</v>
      </c>
    </row>
    <row r="6006" spans="1:12" ht="22.5">
      <c r="A6006" s="263">
        <v>513</v>
      </c>
      <c r="B6006" s="125" t="str">
        <f>+VLOOKUP(A6006,'[1]LISTA FILTRADO'!$A$2:$B$620,2,FALSE)</f>
        <v>Yacimientos Petrolíferos Fiscales Bolivianos</v>
      </c>
      <c r="C6006" s="126">
        <v>42929</v>
      </c>
      <c r="D6006" s="126" t="s">
        <v>12511</v>
      </c>
      <c r="E6006" s="127" t="s">
        <v>15</v>
      </c>
      <c r="F6006" s="127">
        <v>493507</v>
      </c>
      <c r="G6006" s="127"/>
      <c r="H6006" s="335" t="s">
        <v>12512</v>
      </c>
      <c r="I6006" s="128">
        <v>50</v>
      </c>
      <c r="J6006" s="128">
        <v>0</v>
      </c>
      <c r="K6006" s="129">
        <f t="shared" si="93"/>
        <v>50</v>
      </c>
      <c r="L6006" s="130" t="s">
        <v>1420</v>
      </c>
    </row>
    <row r="6007" spans="1:12" ht="22.5">
      <c r="A6007" s="263">
        <v>513</v>
      </c>
      <c r="B6007" s="125" t="str">
        <f>+VLOOKUP(A6007,'[1]LISTA FILTRADO'!$A$2:$B$620,2,FALSE)</f>
        <v>Yacimientos Petrolíferos Fiscales Bolivianos</v>
      </c>
      <c r="C6007" s="126">
        <v>42929</v>
      </c>
      <c r="D6007" s="126" t="s">
        <v>12513</v>
      </c>
      <c r="E6007" s="127" t="s">
        <v>15</v>
      </c>
      <c r="F6007" s="127">
        <v>493514</v>
      </c>
      <c r="G6007" s="127"/>
      <c r="H6007" s="335" t="s">
        <v>12512</v>
      </c>
      <c r="I6007" s="128">
        <v>50</v>
      </c>
      <c r="J6007" s="128">
        <v>0</v>
      </c>
      <c r="K6007" s="129">
        <f t="shared" si="93"/>
        <v>50</v>
      </c>
      <c r="L6007" s="130" t="s">
        <v>1420</v>
      </c>
    </row>
    <row r="6008" spans="1:12" ht="22.5">
      <c r="A6008" s="263">
        <v>513</v>
      </c>
      <c r="B6008" s="125" t="str">
        <f>+VLOOKUP(A6008,'[1]LISTA FILTRADO'!$A$2:$B$620,2,FALSE)</f>
        <v>Yacimientos Petrolíferos Fiscales Bolivianos</v>
      </c>
      <c r="C6008" s="126">
        <v>42929</v>
      </c>
      <c r="D6008" s="126" t="s">
        <v>12514</v>
      </c>
      <c r="E6008" s="127" t="s">
        <v>15</v>
      </c>
      <c r="F6008" s="127">
        <v>493517</v>
      </c>
      <c r="G6008" s="127"/>
      <c r="H6008" s="335" t="s">
        <v>12512</v>
      </c>
      <c r="I6008" s="128">
        <v>50</v>
      </c>
      <c r="J6008" s="128">
        <v>0</v>
      </c>
      <c r="K6008" s="129">
        <f t="shared" si="93"/>
        <v>50</v>
      </c>
      <c r="L6008" s="130" t="s">
        <v>1420</v>
      </c>
    </row>
    <row r="6009" spans="1:12" ht="33.75">
      <c r="A6009" s="263">
        <v>10</v>
      </c>
      <c r="B6009" s="125" t="str">
        <f>+VLOOKUP(A6009,'[1]LISTA FILTRADO'!$A$2:$B$620,2,FALSE)</f>
        <v>Ministerio De Relaciones Exteriores</v>
      </c>
      <c r="C6009" s="126">
        <v>42929</v>
      </c>
      <c r="D6009" s="126" t="s">
        <v>12515</v>
      </c>
      <c r="E6009" s="127" t="s">
        <v>15</v>
      </c>
      <c r="F6009" s="127">
        <v>493531</v>
      </c>
      <c r="G6009" s="127"/>
      <c r="H6009" s="335" t="s">
        <v>12516</v>
      </c>
      <c r="I6009" s="128">
        <v>50</v>
      </c>
      <c r="J6009" s="128">
        <v>0</v>
      </c>
      <c r="K6009" s="129">
        <f t="shared" si="93"/>
        <v>50</v>
      </c>
      <c r="L6009" s="130" t="s">
        <v>1420</v>
      </c>
    </row>
    <row r="6010" spans="1:12" ht="22.5">
      <c r="A6010" s="263">
        <v>513</v>
      </c>
      <c r="B6010" s="125" t="str">
        <f>+VLOOKUP(A6010,'[1]LISTA FILTRADO'!$A$2:$B$620,2,FALSE)</f>
        <v>Yacimientos Petrolíferos Fiscales Bolivianos</v>
      </c>
      <c r="C6010" s="126">
        <v>42929</v>
      </c>
      <c r="D6010" s="126" t="s">
        <v>12517</v>
      </c>
      <c r="E6010" s="127" t="s">
        <v>15</v>
      </c>
      <c r="F6010" s="127">
        <v>493533</v>
      </c>
      <c r="G6010" s="127"/>
      <c r="H6010" s="335" t="s">
        <v>12518</v>
      </c>
      <c r="I6010" s="128">
        <v>50</v>
      </c>
      <c r="J6010" s="128">
        <v>0</v>
      </c>
      <c r="K6010" s="129">
        <f t="shared" si="93"/>
        <v>50</v>
      </c>
      <c r="L6010" s="130" t="s">
        <v>1420</v>
      </c>
    </row>
    <row r="6011" spans="1:12" ht="22.5">
      <c r="A6011" s="263">
        <v>10</v>
      </c>
      <c r="B6011" s="125" t="str">
        <f>+VLOOKUP(A6011,'[1]LISTA FILTRADO'!$A$2:$B$620,2,FALSE)</f>
        <v>Ministerio De Relaciones Exteriores</v>
      </c>
      <c r="C6011" s="126">
        <v>42929</v>
      </c>
      <c r="D6011" s="126" t="s">
        <v>12519</v>
      </c>
      <c r="E6011" s="127" t="s">
        <v>15</v>
      </c>
      <c r="F6011" s="127">
        <v>493535</v>
      </c>
      <c r="G6011" s="127"/>
      <c r="H6011" s="335" t="s">
        <v>12520</v>
      </c>
      <c r="I6011" s="128">
        <v>50</v>
      </c>
      <c r="J6011" s="128">
        <v>0</v>
      </c>
      <c r="K6011" s="129">
        <f t="shared" si="93"/>
        <v>50</v>
      </c>
      <c r="L6011" s="130" t="s">
        <v>1420</v>
      </c>
    </row>
    <row r="6012" spans="1:12" ht="33.75">
      <c r="A6012" s="263">
        <v>10</v>
      </c>
      <c r="B6012" s="125" t="str">
        <f>+VLOOKUP(A6012,'[1]LISTA FILTRADO'!$A$2:$B$620,2,FALSE)</f>
        <v>Ministerio De Relaciones Exteriores</v>
      </c>
      <c r="C6012" s="126">
        <v>42929</v>
      </c>
      <c r="D6012" s="126" t="s">
        <v>12521</v>
      </c>
      <c r="E6012" s="127" t="s">
        <v>15</v>
      </c>
      <c r="F6012" s="127">
        <v>493872</v>
      </c>
      <c r="G6012" s="127"/>
      <c r="H6012" s="335" t="s">
        <v>12522</v>
      </c>
      <c r="I6012" s="128">
        <v>50</v>
      </c>
      <c r="J6012" s="128">
        <v>0</v>
      </c>
      <c r="K6012" s="129">
        <f t="shared" si="93"/>
        <v>50</v>
      </c>
      <c r="L6012" s="130" t="s">
        <v>1420</v>
      </c>
    </row>
    <row r="6013" spans="1:12" ht="33.75">
      <c r="A6013" s="263">
        <v>513</v>
      </c>
      <c r="B6013" s="125" t="str">
        <f>+VLOOKUP(A6013,'[1]LISTA FILTRADO'!$A$2:$B$620,2,FALSE)</f>
        <v>Yacimientos Petrolíferos Fiscales Bolivianos</v>
      </c>
      <c r="C6013" s="126">
        <v>42929</v>
      </c>
      <c r="D6013" s="126" t="s">
        <v>12523</v>
      </c>
      <c r="E6013" s="127" t="s">
        <v>15</v>
      </c>
      <c r="F6013" s="127">
        <v>493874</v>
      </c>
      <c r="G6013" s="127"/>
      <c r="H6013" s="335" t="s">
        <v>12524</v>
      </c>
      <c r="I6013" s="128">
        <v>50</v>
      </c>
      <c r="J6013" s="128">
        <v>0</v>
      </c>
      <c r="K6013" s="129">
        <f t="shared" si="93"/>
        <v>50</v>
      </c>
      <c r="L6013" s="130" t="s">
        <v>1420</v>
      </c>
    </row>
    <row r="6014" spans="1:12" ht="33.75">
      <c r="A6014" s="263">
        <v>10</v>
      </c>
      <c r="B6014" s="125" t="str">
        <f>+VLOOKUP(A6014,'[1]LISTA FILTRADO'!$A$2:$B$620,2,FALSE)</f>
        <v>Ministerio De Relaciones Exteriores</v>
      </c>
      <c r="C6014" s="126">
        <v>42930</v>
      </c>
      <c r="D6014" s="126" t="s">
        <v>12525</v>
      </c>
      <c r="E6014" s="127" t="s">
        <v>6</v>
      </c>
      <c r="F6014" s="127">
        <v>494358</v>
      </c>
      <c r="G6014" s="127"/>
      <c r="H6014" s="335" t="s">
        <v>12526</v>
      </c>
      <c r="I6014" s="128">
        <v>0</v>
      </c>
      <c r="J6014" s="128">
        <v>104646.42</v>
      </c>
      <c r="K6014" s="129">
        <f t="shared" si="93"/>
        <v>104646.42</v>
      </c>
      <c r="L6014" s="130" t="s">
        <v>1420</v>
      </c>
    </row>
    <row r="6015" spans="1:12" ht="33.75">
      <c r="A6015" s="263">
        <v>10</v>
      </c>
      <c r="B6015" s="125" t="str">
        <f>+VLOOKUP(A6015,'[1]LISTA FILTRADO'!$A$2:$B$620,2,FALSE)</f>
        <v>Ministerio De Relaciones Exteriores</v>
      </c>
      <c r="C6015" s="126">
        <v>42930</v>
      </c>
      <c r="D6015" s="126" t="s">
        <v>12527</v>
      </c>
      <c r="E6015" s="127" t="s">
        <v>6</v>
      </c>
      <c r="F6015" s="127">
        <v>494802</v>
      </c>
      <c r="G6015" s="127"/>
      <c r="H6015" s="335" t="s">
        <v>12528</v>
      </c>
      <c r="I6015" s="128">
        <v>0</v>
      </c>
      <c r="J6015" s="128">
        <v>458728.2</v>
      </c>
      <c r="K6015" s="129">
        <f t="shared" si="93"/>
        <v>458728.2</v>
      </c>
      <c r="L6015" s="130" t="s">
        <v>1420</v>
      </c>
    </row>
    <row r="6016" spans="1:12" ht="33.75">
      <c r="A6016" s="263">
        <v>10</v>
      </c>
      <c r="B6016" s="125" t="str">
        <f>+VLOOKUP(A6016,'[1]LISTA FILTRADO'!$A$2:$B$620,2,FALSE)</f>
        <v>Ministerio De Relaciones Exteriores</v>
      </c>
      <c r="C6016" s="126">
        <v>42930</v>
      </c>
      <c r="D6016" s="126" t="s">
        <v>12529</v>
      </c>
      <c r="E6016" s="127" t="s">
        <v>6</v>
      </c>
      <c r="F6016" s="127">
        <v>494804</v>
      </c>
      <c r="G6016" s="127"/>
      <c r="H6016" s="335" t="s">
        <v>12530</v>
      </c>
      <c r="I6016" s="128">
        <v>0</v>
      </c>
      <c r="J6016" s="128">
        <v>53370.8</v>
      </c>
      <c r="K6016" s="129">
        <f t="shared" si="93"/>
        <v>53370.8</v>
      </c>
      <c r="L6016" s="130" t="s">
        <v>1420</v>
      </c>
    </row>
    <row r="6017" spans="1:12" ht="33.75">
      <c r="A6017" s="263">
        <v>10</v>
      </c>
      <c r="B6017" s="125" t="str">
        <f>+VLOOKUP(A6017,'[1]LISTA FILTRADO'!$A$2:$B$620,2,FALSE)</f>
        <v>Ministerio De Relaciones Exteriores</v>
      </c>
      <c r="C6017" s="126">
        <v>42930</v>
      </c>
      <c r="D6017" s="126" t="s">
        <v>12531</v>
      </c>
      <c r="E6017" s="127" t="s">
        <v>6</v>
      </c>
      <c r="F6017" s="127">
        <v>494810</v>
      </c>
      <c r="G6017" s="127"/>
      <c r="H6017" s="335" t="s">
        <v>12532</v>
      </c>
      <c r="I6017" s="128">
        <v>0</v>
      </c>
      <c r="J6017" s="128">
        <v>7031.5</v>
      </c>
      <c r="K6017" s="129">
        <f t="shared" si="93"/>
        <v>7031.5</v>
      </c>
      <c r="L6017" s="130" t="s">
        <v>1420</v>
      </c>
    </row>
    <row r="6018" spans="1:12" ht="33.75">
      <c r="A6018" s="263">
        <v>46</v>
      </c>
      <c r="B6018" s="125" t="str">
        <f>+VLOOKUP(A6018,'[1]LISTA FILTRADO'!$A$2:$B$620,2,FALSE)</f>
        <v>Ministerio De Salud</v>
      </c>
      <c r="C6018" s="126">
        <v>42930</v>
      </c>
      <c r="D6018" s="126" t="s">
        <v>12533</v>
      </c>
      <c r="E6018" s="127" t="s">
        <v>6</v>
      </c>
      <c r="F6018" s="127">
        <v>861359</v>
      </c>
      <c r="G6018" s="127"/>
      <c r="H6018" s="335" t="s">
        <v>12534</v>
      </c>
      <c r="I6018" s="128">
        <v>0</v>
      </c>
      <c r="J6018" s="128">
        <v>46750</v>
      </c>
      <c r="K6018" s="129">
        <f t="shared" si="93"/>
        <v>46750</v>
      </c>
      <c r="L6018" s="130" t="s">
        <v>1420</v>
      </c>
    </row>
    <row r="6019" spans="1:12" ht="45">
      <c r="A6019" s="263" t="s">
        <v>627</v>
      </c>
      <c r="B6019" s="125" t="str">
        <f>+VLOOKUP(A6019,'[1]LISTA FILTRADO'!$A$2:$B$620,2,FALSE)</f>
        <v>Dirección General De Crédito Público</v>
      </c>
      <c r="C6019" s="126">
        <v>42930</v>
      </c>
      <c r="D6019" s="126" t="s">
        <v>12535</v>
      </c>
      <c r="E6019" s="127" t="s">
        <v>6</v>
      </c>
      <c r="F6019" s="127">
        <v>861686</v>
      </c>
      <c r="G6019" s="127"/>
      <c r="H6019" s="335" t="s">
        <v>12536</v>
      </c>
      <c r="I6019" s="128">
        <v>0</v>
      </c>
      <c r="J6019" s="128">
        <v>70000</v>
      </c>
      <c r="K6019" s="129">
        <f t="shared" si="93"/>
        <v>70000</v>
      </c>
      <c r="L6019" s="130" t="s">
        <v>1420</v>
      </c>
    </row>
    <row r="6020" spans="1:12" ht="33.75">
      <c r="A6020" s="263" t="s">
        <v>633</v>
      </c>
      <c r="B6020" s="125" t="str">
        <f>+VLOOKUP(A6020,'[1]LISTA FILTRADO'!$A$2:$B$620,2,FALSE)</f>
        <v>Acreedores</v>
      </c>
      <c r="C6020" s="126">
        <v>42930</v>
      </c>
      <c r="D6020" s="126" t="s">
        <v>12537</v>
      </c>
      <c r="E6020" s="127" t="s">
        <v>6</v>
      </c>
      <c r="F6020" s="127">
        <v>861738</v>
      </c>
      <c r="G6020" s="127"/>
      <c r="H6020" s="335" t="s">
        <v>12538</v>
      </c>
      <c r="I6020" s="128">
        <v>0</v>
      </c>
      <c r="J6020" s="128">
        <v>799</v>
      </c>
      <c r="K6020" s="129">
        <f t="shared" si="93"/>
        <v>799</v>
      </c>
      <c r="L6020" s="130" t="s">
        <v>1420</v>
      </c>
    </row>
    <row r="6021" spans="1:12" ht="33.75">
      <c r="A6021" s="263" t="s">
        <v>633</v>
      </c>
      <c r="B6021" s="125" t="str">
        <f>+VLOOKUP(A6021,'[1]LISTA FILTRADO'!$A$2:$B$620,2,FALSE)</f>
        <v>Acreedores</v>
      </c>
      <c r="C6021" s="126">
        <v>42930</v>
      </c>
      <c r="D6021" s="126" t="s">
        <v>12539</v>
      </c>
      <c r="E6021" s="127" t="s">
        <v>6</v>
      </c>
      <c r="F6021" s="127">
        <v>861739</v>
      </c>
      <c r="G6021" s="127"/>
      <c r="H6021" s="335" t="s">
        <v>12540</v>
      </c>
      <c r="I6021" s="128">
        <v>0</v>
      </c>
      <c r="J6021" s="128">
        <v>603.17999999999995</v>
      </c>
      <c r="K6021" s="129">
        <f t="shared" si="93"/>
        <v>603.17999999999995</v>
      </c>
      <c r="L6021" s="130" t="s">
        <v>1420</v>
      </c>
    </row>
    <row r="6022" spans="1:12" ht="33.75">
      <c r="A6022" s="263" t="s">
        <v>633</v>
      </c>
      <c r="B6022" s="125" t="str">
        <f>+VLOOKUP(A6022,'[1]LISTA FILTRADO'!$A$2:$B$620,2,FALSE)</f>
        <v>Acreedores</v>
      </c>
      <c r="C6022" s="126">
        <v>42930</v>
      </c>
      <c r="D6022" s="126" t="s">
        <v>12541</v>
      </c>
      <c r="E6022" s="127" t="s">
        <v>6</v>
      </c>
      <c r="F6022" s="127">
        <v>861740</v>
      </c>
      <c r="G6022" s="127"/>
      <c r="H6022" s="335" t="s">
        <v>12542</v>
      </c>
      <c r="I6022" s="128">
        <v>0</v>
      </c>
      <c r="J6022" s="128">
        <v>10156.26</v>
      </c>
      <c r="K6022" s="129">
        <f t="shared" si="93"/>
        <v>10156.26</v>
      </c>
      <c r="L6022" s="130" t="s">
        <v>1420</v>
      </c>
    </row>
    <row r="6023" spans="1:12" ht="22.5">
      <c r="A6023" s="263">
        <v>342</v>
      </c>
      <c r="B6023" s="125" t="str">
        <f>+VLOOKUP(A6023,'[1]LISTA FILTRADO'!$A$2:$B$620,2,FALSE)</f>
        <v>Agencia Estatal De Vivienda</v>
      </c>
      <c r="C6023" s="126">
        <v>42930</v>
      </c>
      <c r="D6023" s="126" t="s">
        <v>12543</v>
      </c>
      <c r="E6023" s="127" t="s">
        <v>6</v>
      </c>
      <c r="F6023" s="127">
        <v>861809</v>
      </c>
      <c r="G6023" s="127"/>
      <c r="H6023" s="335" t="s">
        <v>12544</v>
      </c>
      <c r="I6023" s="128">
        <v>0</v>
      </c>
      <c r="J6023" s="128">
        <v>5063718</v>
      </c>
      <c r="K6023" s="129">
        <f t="shared" si="93"/>
        <v>5063718</v>
      </c>
      <c r="L6023" s="130" t="s">
        <v>1420</v>
      </c>
    </row>
    <row r="6024" spans="1:12" ht="33.75">
      <c r="A6024" s="263" t="s">
        <v>626</v>
      </c>
      <c r="B6024" s="125" t="str">
        <f>+VLOOKUP(A6024,'[1]LISTA FILTRADO'!$A$2:$B$620,2,FALSE)</f>
        <v>Dirección General De Programación Y Operaciones Del Tesoro</v>
      </c>
      <c r="C6024" s="126">
        <v>42930</v>
      </c>
      <c r="D6024" s="126" t="s">
        <v>12545</v>
      </c>
      <c r="E6024" s="127" t="s">
        <v>6</v>
      </c>
      <c r="F6024" s="127">
        <v>861811</v>
      </c>
      <c r="G6024" s="127"/>
      <c r="H6024" s="335" t="s">
        <v>12546</v>
      </c>
      <c r="I6024" s="128">
        <v>0</v>
      </c>
      <c r="J6024" s="128">
        <v>2516681.87</v>
      </c>
      <c r="K6024" s="129">
        <f t="shared" si="93"/>
        <v>2516681.87</v>
      </c>
      <c r="L6024" s="130" t="s">
        <v>1420</v>
      </c>
    </row>
    <row r="6025" spans="1:12" ht="45">
      <c r="A6025" s="263">
        <v>25</v>
      </c>
      <c r="B6025" s="125" t="str">
        <f>+VLOOKUP(A6025,'[1]LISTA FILTRADO'!$A$2:$B$620,2,FALSE)</f>
        <v>Ministerio De La Presidencia</v>
      </c>
      <c r="C6025" s="126">
        <v>42930</v>
      </c>
      <c r="D6025" s="126" t="s">
        <v>12547</v>
      </c>
      <c r="E6025" s="127" t="s">
        <v>1469</v>
      </c>
      <c r="F6025" s="127">
        <v>14126487</v>
      </c>
      <c r="G6025" s="127"/>
      <c r="H6025" s="335" t="s">
        <v>12548</v>
      </c>
      <c r="I6025" s="128">
        <v>312156.36</v>
      </c>
      <c r="J6025" s="128">
        <v>0</v>
      </c>
      <c r="K6025" s="129">
        <f t="shared" ref="K6025:K6088" si="94">+I6025+J6025</f>
        <v>312156.36</v>
      </c>
      <c r="L6025" s="130" t="s">
        <v>1420</v>
      </c>
    </row>
    <row r="6026" spans="1:12" ht="45">
      <c r="A6026" s="263">
        <v>25</v>
      </c>
      <c r="B6026" s="125" t="str">
        <f>+VLOOKUP(A6026,'[1]LISTA FILTRADO'!$A$2:$B$620,2,FALSE)</f>
        <v>Ministerio De La Presidencia</v>
      </c>
      <c r="C6026" s="126">
        <v>42930</v>
      </c>
      <c r="D6026" s="126" t="s">
        <v>12549</v>
      </c>
      <c r="E6026" s="127" t="s">
        <v>1469</v>
      </c>
      <c r="F6026" s="127">
        <v>14126488</v>
      </c>
      <c r="G6026" s="127"/>
      <c r="H6026" s="335" t="s">
        <v>12550</v>
      </c>
      <c r="I6026" s="128">
        <v>68181.81</v>
      </c>
      <c r="J6026" s="128">
        <v>0</v>
      </c>
      <c r="K6026" s="129">
        <f t="shared" si="94"/>
        <v>68181.81</v>
      </c>
      <c r="L6026" s="130" t="s">
        <v>1420</v>
      </c>
    </row>
    <row r="6027" spans="1:12" ht="45">
      <c r="A6027" s="263">
        <v>25</v>
      </c>
      <c r="B6027" s="125" t="str">
        <f>+VLOOKUP(A6027,'[1]LISTA FILTRADO'!$A$2:$B$620,2,FALSE)</f>
        <v>Ministerio De La Presidencia</v>
      </c>
      <c r="C6027" s="126">
        <v>42930</v>
      </c>
      <c r="D6027" s="126" t="s">
        <v>12551</v>
      </c>
      <c r="E6027" s="127" t="s">
        <v>1469</v>
      </c>
      <c r="F6027" s="127">
        <v>14126489</v>
      </c>
      <c r="G6027" s="127"/>
      <c r="H6027" s="335" t="s">
        <v>12552</v>
      </c>
      <c r="I6027" s="128">
        <v>17540.73</v>
      </c>
      <c r="J6027" s="128">
        <v>0</v>
      </c>
      <c r="K6027" s="129">
        <f t="shared" si="94"/>
        <v>17540.73</v>
      </c>
      <c r="L6027" s="130" t="s">
        <v>1420</v>
      </c>
    </row>
    <row r="6028" spans="1:12" ht="45">
      <c r="A6028" s="263">
        <v>25</v>
      </c>
      <c r="B6028" s="125" t="str">
        <f>+VLOOKUP(A6028,'[1]LISTA FILTRADO'!$A$2:$B$620,2,FALSE)</f>
        <v>Ministerio De La Presidencia</v>
      </c>
      <c r="C6028" s="126">
        <v>42930</v>
      </c>
      <c r="D6028" s="126" t="s">
        <v>12553</v>
      </c>
      <c r="E6028" s="127" t="s">
        <v>1469</v>
      </c>
      <c r="F6028" s="127">
        <v>14126490</v>
      </c>
      <c r="G6028" s="127"/>
      <c r="H6028" s="335" t="s">
        <v>12554</v>
      </c>
      <c r="I6028" s="128">
        <v>316905.45</v>
      </c>
      <c r="J6028" s="128">
        <v>0</v>
      </c>
      <c r="K6028" s="129">
        <f t="shared" si="94"/>
        <v>316905.45</v>
      </c>
      <c r="L6028" s="130" t="s">
        <v>1420</v>
      </c>
    </row>
    <row r="6029" spans="1:12" ht="45">
      <c r="A6029" s="263">
        <v>25</v>
      </c>
      <c r="B6029" s="125" t="str">
        <f>+VLOOKUP(A6029,'[1]LISTA FILTRADO'!$A$2:$B$620,2,FALSE)</f>
        <v>Ministerio De La Presidencia</v>
      </c>
      <c r="C6029" s="126">
        <v>42930</v>
      </c>
      <c r="D6029" s="126" t="s">
        <v>12555</v>
      </c>
      <c r="E6029" s="127" t="s">
        <v>1469</v>
      </c>
      <c r="F6029" s="127">
        <v>14126491</v>
      </c>
      <c r="G6029" s="127"/>
      <c r="H6029" s="335" t="s">
        <v>12556</v>
      </c>
      <c r="I6029" s="128">
        <v>583806.69999999995</v>
      </c>
      <c r="J6029" s="128">
        <v>0</v>
      </c>
      <c r="K6029" s="129">
        <f t="shared" si="94"/>
        <v>583806.69999999995</v>
      </c>
      <c r="L6029" s="130" t="s">
        <v>1420</v>
      </c>
    </row>
    <row r="6030" spans="1:12" ht="45">
      <c r="A6030" s="263">
        <v>25</v>
      </c>
      <c r="B6030" s="125" t="str">
        <f>+VLOOKUP(A6030,'[1]LISTA FILTRADO'!$A$2:$B$620,2,FALSE)</f>
        <v>Ministerio De La Presidencia</v>
      </c>
      <c r="C6030" s="126">
        <v>42930</v>
      </c>
      <c r="D6030" s="126" t="s">
        <v>12557</v>
      </c>
      <c r="E6030" s="127" t="s">
        <v>1469</v>
      </c>
      <c r="F6030" s="127">
        <v>14126492</v>
      </c>
      <c r="G6030" s="127"/>
      <c r="H6030" s="335" t="s">
        <v>12558</v>
      </c>
      <c r="I6030" s="128">
        <v>167224.79</v>
      </c>
      <c r="J6030" s="128">
        <v>0</v>
      </c>
      <c r="K6030" s="129">
        <f t="shared" si="94"/>
        <v>167224.79</v>
      </c>
      <c r="L6030" s="130" t="s">
        <v>1420</v>
      </c>
    </row>
    <row r="6031" spans="1:12" ht="45">
      <c r="A6031" s="263">
        <v>25</v>
      </c>
      <c r="B6031" s="125" t="str">
        <f>+VLOOKUP(A6031,'[1]LISTA FILTRADO'!$A$2:$B$620,2,FALSE)</f>
        <v>Ministerio De La Presidencia</v>
      </c>
      <c r="C6031" s="126">
        <v>42930</v>
      </c>
      <c r="D6031" s="126" t="s">
        <v>12559</v>
      </c>
      <c r="E6031" s="127" t="s">
        <v>1469</v>
      </c>
      <c r="F6031" s="127">
        <v>14126493</v>
      </c>
      <c r="G6031" s="127"/>
      <c r="H6031" s="335" t="s">
        <v>12560</v>
      </c>
      <c r="I6031" s="128">
        <v>1059847.3500000001</v>
      </c>
      <c r="J6031" s="128">
        <v>0</v>
      </c>
      <c r="K6031" s="129">
        <f t="shared" si="94"/>
        <v>1059847.3500000001</v>
      </c>
      <c r="L6031" s="130" t="s">
        <v>1420</v>
      </c>
    </row>
    <row r="6032" spans="1:12" ht="45">
      <c r="A6032" s="263">
        <v>513</v>
      </c>
      <c r="B6032" s="125" t="str">
        <f>+VLOOKUP(A6032,'[1]LISTA FILTRADO'!$A$2:$B$620,2,FALSE)</f>
        <v>Yacimientos Petrolíferos Fiscales Bolivianos</v>
      </c>
      <c r="C6032" s="126">
        <v>42930</v>
      </c>
      <c r="D6032" s="126" t="s">
        <v>12561</v>
      </c>
      <c r="E6032" s="127" t="s">
        <v>11</v>
      </c>
      <c r="F6032" s="127">
        <v>892936</v>
      </c>
      <c r="G6032" s="127"/>
      <c r="H6032" s="335" t="s">
        <v>12562</v>
      </c>
      <c r="I6032" s="128">
        <v>18511.22</v>
      </c>
      <c r="J6032" s="128">
        <v>0</v>
      </c>
      <c r="K6032" s="129">
        <f t="shared" si="94"/>
        <v>18511.22</v>
      </c>
      <c r="L6032" s="130" t="s">
        <v>1420</v>
      </c>
    </row>
    <row r="6033" spans="1:12" ht="22.5">
      <c r="A6033" s="263">
        <v>117</v>
      </c>
      <c r="B6033" s="125" t="str">
        <f>+VLOOKUP(A6033,'[1]LISTA FILTRADO'!$A$2:$B$620,2,FALSE)</f>
        <v>Dirección General De Aeronáutica Civil</v>
      </c>
      <c r="C6033" s="126">
        <v>42930</v>
      </c>
      <c r="D6033" s="126" t="s">
        <v>12563</v>
      </c>
      <c r="E6033" s="127" t="s">
        <v>11</v>
      </c>
      <c r="F6033" s="127">
        <v>892986</v>
      </c>
      <c r="G6033" s="127"/>
      <c r="H6033" s="335" t="s">
        <v>12564</v>
      </c>
      <c r="I6033" s="128">
        <v>50</v>
      </c>
      <c r="J6033" s="128">
        <v>0</v>
      </c>
      <c r="K6033" s="129">
        <f t="shared" si="94"/>
        <v>50</v>
      </c>
      <c r="L6033" s="130" t="s">
        <v>1420</v>
      </c>
    </row>
    <row r="6034" spans="1:12" ht="33.75">
      <c r="A6034" s="263">
        <v>119</v>
      </c>
      <c r="B6034" s="125" t="str">
        <f>+VLOOKUP(A6034,'[1]LISTA FILTRADO'!$A$2:$B$620,2,FALSE)</f>
        <v>Agencia Para El Des. De La Soc. De La Información En Bolivia</v>
      </c>
      <c r="C6034" s="126">
        <v>42930</v>
      </c>
      <c r="D6034" s="126" t="s">
        <v>12565</v>
      </c>
      <c r="E6034" s="127" t="s">
        <v>11</v>
      </c>
      <c r="F6034" s="127">
        <v>893015</v>
      </c>
      <c r="G6034" s="127"/>
      <c r="H6034" s="335" t="s">
        <v>12566</v>
      </c>
      <c r="I6034" s="128">
        <v>50</v>
      </c>
      <c r="J6034" s="128">
        <v>0</v>
      </c>
      <c r="K6034" s="129">
        <f t="shared" si="94"/>
        <v>50</v>
      </c>
      <c r="L6034" s="130" t="s">
        <v>1420</v>
      </c>
    </row>
    <row r="6035" spans="1:12" ht="33.75">
      <c r="A6035" s="263">
        <v>119</v>
      </c>
      <c r="B6035" s="125" t="str">
        <f>+VLOOKUP(A6035,'[1]LISTA FILTRADO'!$A$2:$B$620,2,FALSE)</f>
        <v>Agencia Para El Des. De La Soc. De La Información En Bolivia</v>
      </c>
      <c r="C6035" s="126">
        <v>42930</v>
      </c>
      <c r="D6035" s="126" t="s">
        <v>12567</v>
      </c>
      <c r="E6035" s="127" t="s">
        <v>11</v>
      </c>
      <c r="F6035" s="127">
        <v>893029</v>
      </c>
      <c r="G6035" s="127"/>
      <c r="H6035" s="335" t="s">
        <v>12568</v>
      </c>
      <c r="I6035" s="128">
        <v>50</v>
      </c>
      <c r="J6035" s="128">
        <v>0</v>
      </c>
      <c r="K6035" s="129">
        <f t="shared" si="94"/>
        <v>50</v>
      </c>
      <c r="L6035" s="130" t="s">
        <v>1420</v>
      </c>
    </row>
    <row r="6036" spans="1:12" ht="22.5">
      <c r="A6036" s="263">
        <v>117</v>
      </c>
      <c r="B6036" s="125" t="str">
        <f>+VLOOKUP(A6036,'[1]LISTA FILTRADO'!$A$2:$B$620,2,FALSE)</f>
        <v>Dirección General De Aeronáutica Civil</v>
      </c>
      <c r="C6036" s="126">
        <v>42930</v>
      </c>
      <c r="D6036" s="126" t="s">
        <v>12569</v>
      </c>
      <c r="E6036" s="127" t="s">
        <v>11</v>
      </c>
      <c r="F6036" s="127">
        <v>893030</v>
      </c>
      <c r="G6036" s="127"/>
      <c r="H6036" s="335" t="s">
        <v>12570</v>
      </c>
      <c r="I6036" s="128">
        <v>50</v>
      </c>
      <c r="J6036" s="128">
        <v>0</v>
      </c>
      <c r="K6036" s="129">
        <f t="shared" si="94"/>
        <v>50</v>
      </c>
      <c r="L6036" s="130" t="s">
        <v>1420</v>
      </c>
    </row>
    <row r="6037" spans="1:12" ht="33.75">
      <c r="A6037" s="263">
        <v>119</v>
      </c>
      <c r="B6037" s="125" t="str">
        <f>+VLOOKUP(A6037,'[1]LISTA FILTRADO'!$A$2:$B$620,2,FALSE)</f>
        <v>Agencia Para El Des. De La Soc. De La Información En Bolivia</v>
      </c>
      <c r="C6037" s="126">
        <v>42930</v>
      </c>
      <c r="D6037" s="126" t="s">
        <v>12571</v>
      </c>
      <c r="E6037" s="127" t="s">
        <v>11</v>
      </c>
      <c r="F6037" s="127">
        <v>893031</v>
      </c>
      <c r="G6037" s="127"/>
      <c r="H6037" s="335" t="s">
        <v>12572</v>
      </c>
      <c r="I6037" s="128">
        <v>50</v>
      </c>
      <c r="J6037" s="128">
        <v>0</v>
      </c>
      <c r="K6037" s="129">
        <f t="shared" si="94"/>
        <v>50</v>
      </c>
      <c r="L6037" s="130" t="s">
        <v>1420</v>
      </c>
    </row>
    <row r="6038" spans="1:12" ht="45">
      <c r="A6038" s="263">
        <v>25</v>
      </c>
      <c r="B6038" s="125" t="str">
        <f>+VLOOKUP(A6038,'[1]LISTA FILTRADO'!$A$2:$B$620,2,FALSE)</f>
        <v>Ministerio De La Presidencia</v>
      </c>
      <c r="C6038" s="126">
        <v>42930</v>
      </c>
      <c r="D6038" s="126" t="s">
        <v>12573</v>
      </c>
      <c r="E6038" s="127" t="s">
        <v>15</v>
      </c>
      <c r="F6038" s="127">
        <v>2696</v>
      </c>
      <c r="G6038" s="127"/>
      <c r="H6038" s="335" t="s">
        <v>12574</v>
      </c>
      <c r="I6038" s="128">
        <v>50</v>
      </c>
      <c r="J6038" s="128">
        <v>0</v>
      </c>
      <c r="K6038" s="129">
        <f t="shared" si="94"/>
        <v>50</v>
      </c>
      <c r="L6038" s="130" t="s">
        <v>1420</v>
      </c>
    </row>
    <row r="6039" spans="1:12" ht="33.75">
      <c r="A6039" s="263">
        <v>291</v>
      </c>
      <c r="B6039" s="125" t="str">
        <f>+VLOOKUP(A6039,'[1]LISTA FILTRADO'!$A$2:$B$620,2,FALSE)</f>
        <v>Administradora Boliviana De Carreteras</v>
      </c>
      <c r="C6039" s="126">
        <v>42930</v>
      </c>
      <c r="D6039" s="126" t="s">
        <v>12575</v>
      </c>
      <c r="E6039" s="127" t="s">
        <v>11</v>
      </c>
      <c r="F6039" s="127">
        <v>494355</v>
      </c>
      <c r="G6039" s="127"/>
      <c r="H6039" s="335" t="s">
        <v>12576</v>
      </c>
      <c r="I6039" s="128">
        <v>50</v>
      </c>
      <c r="J6039" s="128">
        <v>0</v>
      </c>
      <c r="K6039" s="129">
        <f t="shared" si="94"/>
        <v>50</v>
      </c>
      <c r="L6039" s="130" t="s">
        <v>1420</v>
      </c>
    </row>
    <row r="6040" spans="1:12" ht="33.75">
      <c r="A6040" s="263">
        <v>10</v>
      </c>
      <c r="B6040" s="125" t="str">
        <f>+VLOOKUP(A6040,'[1]LISTA FILTRADO'!$A$2:$B$620,2,FALSE)</f>
        <v>Ministerio De Relaciones Exteriores</v>
      </c>
      <c r="C6040" s="126">
        <v>42930</v>
      </c>
      <c r="D6040" s="126" t="s">
        <v>12577</v>
      </c>
      <c r="E6040" s="127" t="s">
        <v>15</v>
      </c>
      <c r="F6040" s="127">
        <v>494359</v>
      </c>
      <c r="G6040" s="127"/>
      <c r="H6040" s="335" t="s">
        <v>12578</v>
      </c>
      <c r="I6040" s="128">
        <v>50</v>
      </c>
      <c r="J6040" s="128">
        <v>0</v>
      </c>
      <c r="K6040" s="129">
        <f t="shared" si="94"/>
        <v>50</v>
      </c>
      <c r="L6040" s="130" t="s">
        <v>1420</v>
      </c>
    </row>
    <row r="6041" spans="1:12" ht="56.25">
      <c r="A6041" s="263">
        <v>224</v>
      </c>
      <c r="B6041" s="125" t="str">
        <f>+VLOOKUP(A6041,'[1]LISTA FILTRADO'!$A$2:$B$620,2,FALSE)</f>
        <v>Insumos Bolivia</v>
      </c>
      <c r="C6041" s="126">
        <v>42930</v>
      </c>
      <c r="D6041" s="126" t="s">
        <v>12579</v>
      </c>
      <c r="E6041" s="127" t="s">
        <v>15</v>
      </c>
      <c r="F6041" s="127">
        <v>2699</v>
      </c>
      <c r="G6041" s="127"/>
      <c r="H6041" s="335" t="s">
        <v>12580</v>
      </c>
      <c r="I6041" s="128">
        <v>290.58</v>
      </c>
      <c r="J6041" s="128">
        <v>0</v>
      </c>
      <c r="K6041" s="129">
        <f t="shared" si="94"/>
        <v>290.58</v>
      </c>
      <c r="L6041" s="130" t="s">
        <v>1420</v>
      </c>
    </row>
    <row r="6042" spans="1:12" ht="45">
      <c r="A6042" s="263">
        <v>25</v>
      </c>
      <c r="B6042" s="125" t="str">
        <f>+VLOOKUP(A6042,'[1]LISTA FILTRADO'!$A$2:$B$620,2,FALSE)</f>
        <v>Ministerio De La Presidencia</v>
      </c>
      <c r="C6042" s="126">
        <v>42930</v>
      </c>
      <c r="D6042" s="126" t="s">
        <v>12581</v>
      </c>
      <c r="E6042" s="127" t="s">
        <v>15</v>
      </c>
      <c r="F6042" s="127">
        <v>2694</v>
      </c>
      <c r="G6042" s="127"/>
      <c r="H6042" s="335" t="s">
        <v>12582</v>
      </c>
      <c r="I6042" s="128">
        <v>362.75</v>
      </c>
      <c r="J6042" s="128">
        <v>0</v>
      </c>
      <c r="K6042" s="129">
        <f t="shared" si="94"/>
        <v>362.75</v>
      </c>
      <c r="L6042" s="130" t="s">
        <v>1420</v>
      </c>
    </row>
    <row r="6043" spans="1:12" ht="45">
      <c r="A6043" s="263">
        <v>25</v>
      </c>
      <c r="B6043" s="125" t="str">
        <f>+VLOOKUP(A6043,'[1]LISTA FILTRADO'!$A$2:$B$620,2,FALSE)</f>
        <v>Ministerio De La Presidencia</v>
      </c>
      <c r="C6043" s="126">
        <v>42930</v>
      </c>
      <c r="D6043" s="126" t="s">
        <v>12583</v>
      </c>
      <c r="E6043" s="127" t="s">
        <v>15</v>
      </c>
      <c r="F6043" s="127">
        <v>2695</v>
      </c>
      <c r="G6043" s="127"/>
      <c r="H6043" s="335" t="s">
        <v>12584</v>
      </c>
      <c r="I6043" s="128">
        <v>339.49</v>
      </c>
      <c r="J6043" s="128">
        <v>0</v>
      </c>
      <c r="K6043" s="129">
        <f t="shared" si="94"/>
        <v>339.49</v>
      </c>
      <c r="L6043" s="130" t="s">
        <v>1420</v>
      </c>
    </row>
    <row r="6044" spans="1:12" ht="45">
      <c r="A6044" s="263">
        <v>222</v>
      </c>
      <c r="B6044" s="125" t="str">
        <f>+VLOOKUP(A6044,'[1]LISTA FILTRADO'!$A$2:$B$620,2,FALSE)</f>
        <v>Instituto Nacional De Innovación Agropecuaria Y Forestal</v>
      </c>
      <c r="C6044" s="126">
        <v>42930</v>
      </c>
      <c r="D6044" s="126" t="s">
        <v>12585</v>
      </c>
      <c r="E6044" s="127" t="s">
        <v>15</v>
      </c>
      <c r="F6044" s="127">
        <v>2698</v>
      </c>
      <c r="G6044" s="127"/>
      <c r="H6044" s="335" t="s">
        <v>12586</v>
      </c>
      <c r="I6044" s="128">
        <v>584.26</v>
      </c>
      <c r="J6044" s="128">
        <v>0</v>
      </c>
      <c r="K6044" s="129">
        <f t="shared" si="94"/>
        <v>584.26</v>
      </c>
      <c r="L6044" s="130" t="s">
        <v>1420</v>
      </c>
    </row>
    <row r="6045" spans="1:12" ht="22.5">
      <c r="A6045" s="263">
        <v>10</v>
      </c>
      <c r="B6045" s="125" t="str">
        <f>+VLOOKUP(A6045,'[1]LISTA FILTRADO'!$A$2:$B$620,2,FALSE)</f>
        <v>Ministerio De Relaciones Exteriores</v>
      </c>
      <c r="C6045" s="126">
        <v>42930</v>
      </c>
      <c r="D6045" s="126" t="s">
        <v>12587</v>
      </c>
      <c r="E6045" s="127" t="s">
        <v>15</v>
      </c>
      <c r="F6045" s="127">
        <v>494803</v>
      </c>
      <c r="G6045" s="127"/>
      <c r="H6045" s="335" t="s">
        <v>11697</v>
      </c>
      <c r="I6045" s="128">
        <v>50</v>
      </c>
      <c r="J6045" s="128">
        <v>0</v>
      </c>
      <c r="K6045" s="129">
        <f t="shared" si="94"/>
        <v>50</v>
      </c>
      <c r="L6045" s="130" t="s">
        <v>1420</v>
      </c>
    </row>
    <row r="6046" spans="1:12" ht="22.5">
      <c r="A6046" s="263">
        <v>10</v>
      </c>
      <c r="B6046" s="125" t="str">
        <f>+VLOOKUP(A6046,'[1]LISTA FILTRADO'!$A$2:$B$620,2,FALSE)</f>
        <v>Ministerio De Relaciones Exteriores</v>
      </c>
      <c r="C6046" s="126">
        <v>42930</v>
      </c>
      <c r="D6046" s="126" t="s">
        <v>12588</v>
      </c>
      <c r="E6046" s="127" t="s">
        <v>15</v>
      </c>
      <c r="F6046" s="127">
        <v>494805</v>
      </c>
      <c r="G6046" s="127"/>
      <c r="H6046" s="335" t="s">
        <v>11697</v>
      </c>
      <c r="I6046" s="128">
        <v>50</v>
      </c>
      <c r="J6046" s="128">
        <v>0</v>
      </c>
      <c r="K6046" s="129">
        <f t="shared" si="94"/>
        <v>50</v>
      </c>
      <c r="L6046" s="130" t="s">
        <v>1420</v>
      </c>
    </row>
    <row r="6047" spans="1:12" ht="33.75">
      <c r="A6047" s="263">
        <v>10</v>
      </c>
      <c r="B6047" s="125" t="str">
        <f>+VLOOKUP(A6047,'[1]LISTA FILTRADO'!$A$2:$B$620,2,FALSE)</f>
        <v>Ministerio De Relaciones Exteriores</v>
      </c>
      <c r="C6047" s="126">
        <v>42930</v>
      </c>
      <c r="D6047" s="126" t="s">
        <v>12589</v>
      </c>
      <c r="E6047" s="127" t="s">
        <v>15</v>
      </c>
      <c r="F6047" s="127">
        <v>494811</v>
      </c>
      <c r="G6047" s="127"/>
      <c r="H6047" s="335" t="s">
        <v>12590</v>
      </c>
      <c r="I6047" s="128">
        <v>50</v>
      </c>
      <c r="J6047" s="128">
        <v>0</v>
      </c>
      <c r="K6047" s="129">
        <f t="shared" si="94"/>
        <v>50</v>
      </c>
      <c r="L6047" s="130" t="s">
        <v>1420</v>
      </c>
    </row>
    <row r="6048" spans="1:12" ht="33.75">
      <c r="A6048" s="263">
        <v>10</v>
      </c>
      <c r="B6048" s="125" t="str">
        <f>+VLOOKUP(A6048,'[1]LISTA FILTRADO'!$A$2:$B$620,2,FALSE)</f>
        <v>Ministerio De Relaciones Exteriores</v>
      </c>
      <c r="C6048" s="126">
        <v>42934</v>
      </c>
      <c r="D6048" s="126" t="s">
        <v>12591</v>
      </c>
      <c r="E6048" s="127" t="s">
        <v>6</v>
      </c>
      <c r="F6048" s="127">
        <v>495587</v>
      </c>
      <c r="G6048" s="127"/>
      <c r="H6048" s="335" t="s">
        <v>12592</v>
      </c>
      <c r="I6048" s="128">
        <v>0</v>
      </c>
      <c r="J6048" s="128">
        <v>13315.26</v>
      </c>
      <c r="K6048" s="129">
        <f t="shared" si="94"/>
        <v>13315.26</v>
      </c>
      <c r="L6048" s="130" t="s">
        <v>1420</v>
      </c>
    </row>
    <row r="6049" spans="1:12" ht="33.75">
      <c r="A6049" s="263">
        <v>10</v>
      </c>
      <c r="B6049" s="125" t="str">
        <f>+VLOOKUP(A6049,'[1]LISTA FILTRADO'!$A$2:$B$620,2,FALSE)</f>
        <v>Ministerio De Relaciones Exteriores</v>
      </c>
      <c r="C6049" s="126">
        <v>42934</v>
      </c>
      <c r="D6049" s="126" t="s">
        <v>12593</v>
      </c>
      <c r="E6049" s="127" t="s">
        <v>6</v>
      </c>
      <c r="F6049" s="127">
        <v>495605</v>
      </c>
      <c r="G6049" s="127"/>
      <c r="H6049" s="335" t="s">
        <v>12594</v>
      </c>
      <c r="I6049" s="128">
        <v>0</v>
      </c>
      <c r="J6049" s="128">
        <v>366845.36</v>
      </c>
      <c r="K6049" s="129">
        <f t="shared" si="94"/>
        <v>366845.36</v>
      </c>
      <c r="L6049" s="130" t="s">
        <v>1420</v>
      </c>
    </row>
    <row r="6050" spans="1:12" ht="45">
      <c r="A6050" s="263">
        <v>10</v>
      </c>
      <c r="B6050" s="125" t="str">
        <f>+VLOOKUP(A6050,'[1]LISTA FILTRADO'!$A$2:$B$620,2,FALSE)</f>
        <v>Ministerio De Relaciones Exteriores</v>
      </c>
      <c r="C6050" s="126">
        <v>42934</v>
      </c>
      <c r="D6050" s="126" t="s">
        <v>12595</v>
      </c>
      <c r="E6050" s="127" t="s">
        <v>6</v>
      </c>
      <c r="F6050" s="127">
        <v>2701</v>
      </c>
      <c r="G6050" s="127"/>
      <c r="H6050" s="335" t="s">
        <v>12596</v>
      </c>
      <c r="I6050" s="128">
        <v>0</v>
      </c>
      <c r="J6050" s="128">
        <v>0.05</v>
      </c>
      <c r="K6050" s="129">
        <f t="shared" si="94"/>
        <v>0.05</v>
      </c>
      <c r="L6050" s="130" t="s">
        <v>1420</v>
      </c>
    </row>
    <row r="6051" spans="1:12" ht="33.75">
      <c r="A6051" s="263" t="s">
        <v>629</v>
      </c>
      <c r="B6051" s="125" t="str">
        <f>+VLOOKUP(A6051,'[1]LISTA FILTRADO'!$A$2:$B$620,2,FALSE)</f>
        <v>Dirección General De Administración Y Finanzas Territoriales</v>
      </c>
      <c r="C6051" s="126">
        <v>42934</v>
      </c>
      <c r="D6051" s="126" t="s">
        <v>12597</v>
      </c>
      <c r="E6051" s="127" t="s">
        <v>1285</v>
      </c>
      <c r="F6051" s="127">
        <v>14168744</v>
      </c>
      <c r="G6051" s="127"/>
      <c r="H6051" s="335" t="s">
        <v>3637</v>
      </c>
      <c r="I6051" s="128">
        <v>0</v>
      </c>
      <c r="J6051" s="128">
        <v>4112720.58</v>
      </c>
      <c r="K6051" s="129">
        <f t="shared" si="94"/>
        <v>4112720.58</v>
      </c>
      <c r="L6051" s="130" t="s">
        <v>1420</v>
      </c>
    </row>
    <row r="6052" spans="1:12" ht="33.75">
      <c r="A6052" s="263" t="s">
        <v>629</v>
      </c>
      <c r="B6052" s="125" t="str">
        <f>+VLOOKUP(A6052,'[1]LISTA FILTRADO'!$A$2:$B$620,2,FALSE)</f>
        <v>Dirección General De Administración Y Finanzas Territoriales</v>
      </c>
      <c r="C6052" s="126">
        <v>42934</v>
      </c>
      <c r="D6052" s="126" t="s">
        <v>12598</v>
      </c>
      <c r="E6052" s="127" t="s">
        <v>6</v>
      </c>
      <c r="F6052" s="127">
        <v>862676</v>
      </c>
      <c r="G6052" s="127"/>
      <c r="H6052" s="335" t="s">
        <v>8296</v>
      </c>
      <c r="I6052" s="128">
        <v>0</v>
      </c>
      <c r="J6052" s="128">
        <v>841.26</v>
      </c>
      <c r="K6052" s="129">
        <f t="shared" si="94"/>
        <v>841.26</v>
      </c>
      <c r="L6052" s="130" t="s">
        <v>1420</v>
      </c>
    </row>
    <row r="6053" spans="1:12" ht="33.75">
      <c r="A6053" s="263" t="s">
        <v>626</v>
      </c>
      <c r="B6053" s="125" t="str">
        <f>+VLOOKUP(A6053,'[1]LISTA FILTRADO'!$A$2:$B$620,2,FALSE)</f>
        <v>Dirección General De Programación Y Operaciones Del Tesoro</v>
      </c>
      <c r="C6053" s="126">
        <v>42934</v>
      </c>
      <c r="D6053" s="126" t="s">
        <v>12599</v>
      </c>
      <c r="E6053" s="127" t="s">
        <v>6</v>
      </c>
      <c r="F6053" s="127">
        <v>862677</v>
      </c>
      <c r="G6053" s="127"/>
      <c r="H6053" s="335" t="s">
        <v>12600</v>
      </c>
      <c r="I6053" s="128">
        <v>0</v>
      </c>
      <c r="J6053" s="128">
        <v>12531.6</v>
      </c>
      <c r="K6053" s="129">
        <f t="shared" si="94"/>
        <v>12531.6</v>
      </c>
      <c r="L6053" s="130" t="s">
        <v>1420</v>
      </c>
    </row>
    <row r="6054" spans="1:12" ht="45">
      <c r="A6054" s="263">
        <v>25</v>
      </c>
      <c r="B6054" s="125" t="str">
        <f>+VLOOKUP(A6054,'[1]LISTA FILTRADO'!$A$2:$B$620,2,FALSE)</f>
        <v>Ministerio De La Presidencia</v>
      </c>
      <c r="C6054" s="126">
        <v>42934</v>
      </c>
      <c r="D6054" s="126" t="s">
        <v>12601</v>
      </c>
      <c r="E6054" s="127" t="s">
        <v>1469</v>
      </c>
      <c r="F6054" s="127">
        <v>14142665</v>
      </c>
      <c r="G6054" s="127"/>
      <c r="H6054" s="335" t="s">
        <v>12602</v>
      </c>
      <c r="I6054" s="128">
        <v>448337.66</v>
      </c>
      <c r="J6054" s="128">
        <v>0</v>
      </c>
      <c r="K6054" s="129">
        <f t="shared" si="94"/>
        <v>448337.66</v>
      </c>
      <c r="L6054" s="130" t="s">
        <v>1420</v>
      </c>
    </row>
    <row r="6055" spans="1:12" ht="45">
      <c r="A6055" s="263">
        <v>25</v>
      </c>
      <c r="B6055" s="125" t="str">
        <f>+VLOOKUP(A6055,'[1]LISTA FILTRADO'!$A$2:$B$620,2,FALSE)</f>
        <v>Ministerio De La Presidencia</v>
      </c>
      <c r="C6055" s="126">
        <v>42934</v>
      </c>
      <c r="D6055" s="126" t="s">
        <v>12603</v>
      </c>
      <c r="E6055" s="127" t="s">
        <v>1469</v>
      </c>
      <c r="F6055" s="127">
        <v>14143337</v>
      </c>
      <c r="G6055" s="127"/>
      <c r="H6055" s="335" t="s">
        <v>12604</v>
      </c>
      <c r="I6055" s="128">
        <v>798856.82</v>
      </c>
      <c r="J6055" s="128">
        <v>0</v>
      </c>
      <c r="K6055" s="129">
        <f t="shared" si="94"/>
        <v>798856.82</v>
      </c>
      <c r="L6055" s="130" t="s">
        <v>1420</v>
      </c>
    </row>
    <row r="6056" spans="1:12" ht="45">
      <c r="A6056" s="263">
        <v>25</v>
      </c>
      <c r="B6056" s="125" t="str">
        <f>+VLOOKUP(A6056,'[1]LISTA FILTRADO'!$A$2:$B$620,2,FALSE)</f>
        <v>Ministerio De La Presidencia</v>
      </c>
      <c r="C6056" s="126">
        <v>42934</v>
      </c>
      <c r="D6056" s="126" t="s">
        <v>12605</v>
      </c>
      <c r="E6056" s="127" t="s">
        <v>1469</v>
      </c>
      <c r="F6056" s="127">
        <v>14143928</v>
      </c>
      <c r="G6056" s="127"/>
      <c r="H6056" s="335" t="s">
        <v>12606</v>
      </c>
      <c r="I6056" s="128">
        <v>1477685.74</v>
      </c>
      <c r="J6056" s="128">
        <v>0</v>
      </c>
      <c r="K6056" s="129">
        <f t="shared" si="94"/>
        <v>1477685.74</v>
      </c>
      <c r="L6056" s="130" t="s">
        <v>1420</v>
      </c>
    </row>
    <row r="6057" spans="1:12" ht="45">
      <c r="A6057" s="263">
        <v>25</v>
      </c>
      <c r="B6057" s="125" t="str">
        <f>+VLOOKUP(A6057,'[1]LISTA FILTRADO'!$A$2:$B$620,2,FALSE)</f>
        <v>Ministerio De La Presidencia</v>
      </c>
      <c r="C6057" s="126">
        <v>42934</v>
      </c>
      <c r="D6057" s="126" t="s">
        <v>12607</v>
      </c>
      <c r="E6057" s="127" t="s">
        <v>1469</v>
      </c>
      <c r="F6057" s="127">
        <v>14143929</v>
      </c>
      <c r="G6057" s="127"/>
      <c r="H6057" s="335" t="s">
        <v>12608</v>
      </c>
      <c r="I6057" s="128">
        <v>858277.86</v>
      </c>
      <c r="J6057" s="128">
        <v>0</v>
      </c>
      <c r="K6057" s="129">
        <f t="shared" si="94"/>
        <v>858277.86</v>
      </c>
      <c r="L6057" s="130" t="s">
        <v>1420</v>
      </c>
    </row>
    <row r="6058" spans="1:12" ht="45">
      <c r="A6058" s="263">
        <v>25</v>
      </c>
      <c r="B6058" s="125" t="str">
        <f>+VLOOKUP(A6058,'[1]LISTA FILTRADO'!$A$2:$B$620,2,FALSE)</f>
        <v>Ministerio De La Presidencia</v>
      </c>
      <c r="C6058" s="126">
        <v>42934</v>
      </c>
      <c r="D6058" s="126" t="s">
        <v>12609</v>
      </c>
      <c r="E6058" s="127" t="s">
        <v>1469</v>
      </c>
      <c r="F6058" s="127">
        <v>14143932</v>
      </c>
      <c r="G6058" s="127"/>
      <c r="H6058" s="335" t="s">
        <v>12610</v>
      </c>
      <c r="I6058" s="128">
        <v>221304.59</v>
      </c>
      <c r="J6058" s="128">
        <v>0</v>
      </c>
      <c r="K6058" s="129">
        <f t="shared" si="94"/>
        <v>221304.59</v>
      </c>
      <c r="L6058" s="130" t="s">
        <v>1420</v>
      </c>
    </row>
    <row r="6059" spans="1:12" ht="45">
      <c r="A6059" s="263">
        <v>25</v>
      </c>
      <c r="B6059" s="125" t="str">
        <f>+VLOOKUP(A6059,'[1]LISTA FILTRADO'!$A$2:$B$620,2,FALSE)</f>
        <v>Ministerio De La Presidencia</v>
      </c>
      <c r="C6059" s="126">
        <v>42934</v>
      </c>
      <c r="D6059" s="126" t="s">
        <v>12611</v>
      </c>
      <c r="E6059" s="127" t="s">
        <v>1469</v>
      </c>
      <c r="F6059" s="127">
        <v>14143933</v>
      </c>
      <c r="G6059" s="127"/>
      <c r="H6059" s="335" t="s">
        <v>12612</v>
      </c>
      <c r="I6059" s="128">
        <v>399822.36</v>
      </c>
      <c r="J6059" s="128">
        <v>0</v>
      </c>
      <c r="K6059" s="129">
        <f t="shared" si="94"/>
        <v>399822.36</v>
      </c>
      <c r="L6059" s="130" t="s">
        <v>1420</v>
      </c>
    </row>
    <row r="6060" spans="1:12" ht="45">
      <c r="A6060" s="263">
        <v>25</v>
      </c>
      <c r="B6060" s="125" t="str">
        <f>+VLOOKUP(A6060,'[1]LISTA FILTRADO'!$A$2:$B$620,2,FALSE)</f>
        <v>Ministerio De La Presidencia</v>
      </c>
      <c r="C6060" s="126">
        <v>42934</v>
      </c>
      <c r="D6060" s="126" t="s">
        <v>12613</v>
      </c>
      <c r="E6060" s="127" t="s">
        <v>1469</v>
      </c>
      <c r="F6060" s="127">
        <v>14143934</v>
      </c>
      <c r="G6060" s="127"/>
      <c r="H6060" s="335" t="s">
        <v>12614</v>
      </c>
      <c r="I6060" s="128">
        <v>1401933.19</v>
      </c>
      <c r="J6060" s="128">
        <v>0</v>
      </c>
      <c r="K6060" s="129">
        <f t="shared" si="94"/>
        <v>1401933.19</v>
      </c>
      <c r="L6060" s="130" t="s">
        <v>1420</v>
      </c>
    </row>
    <row r="6061" spans="1:12" ht="45">
      <c r="A6061" s="263">
        <v>25</v>
      </c>
      <c r="B6061" s="125" t="str">
        <f>+VLOOKUP(A6061,'[1]LISTA FILTRADO'!$A$2:$B$620,2,FALSE)</f>
        <v>Ministerio De La Presidencia</v>
      </c>
      <c r="C6061" s="126">
        <v>42934</v>
      </c>
      <c r="D6061" s="126" t="s">
        <v>12615</v>
      </c>
      <c r="E6061" s="127" t="s">
        <v>1469</v>
      </c>
      <c r="F6061" s="127">
        <v>14143935</v>
      </c>
      <c r="G6061" s="127"/>
      <c r="H6061" s="335" t="s">
        <v>12616</v>
      </c>
      <c r="I6061" s="128">
        <v>686888.64</v>
      </c>
      <c r="J6061" s="128">
        <v>0</v>
      </c>
      <c r="K6061" s="129">
        <f t="shared" si="94"/>
        <v>686888.64</v>
      </c>
      <c r="L6061" s="130" t="s">
        <v>1420</v>
      </c>
    </row>
    <row r="6062" spans="1:12" ht="45">
      <c r="A6062" s="263">
        <v>25</v>
      </c>
      <c r="B6062" s="125" t="str">
        <f>+VLOOKUP(A6062,'[1]LISTA FILTRADO'!$A$2:$B$620,2,FALSE)</f>
        <v>Ministerio De La Presidencia</v>
      </c>
      <c r="C6062" s="126">
        <v>42934</v>
      </c>
      <c r="D6062" s="126" t="s">
        <v>12617</v>
      </c>
      <c r="E6062" s="127" t="s">
        <v>1469</v>
      </c>
      <c r="F6062" s="127">
        <v>14143943</v>
      </c>
      <c r="G6062" s="127"/>
      <c r="H6062" s="335" t="s">
        <v>12618</v>
      </c>
      <c r="I6062" s="128">
        <v>464254.98</v>
      </c>
      <c r="J6062" s="128">
        <v>0</v>
      </c>
      <c r="K6062" s="129">
        <f t="shared" si="94"/>
        <v>464254.98</v>
      </c>
      <c r="L6062" s="130" t="s">
        <v>1420</v>
      </c>
    </row>
    <row r="6063" spans="1:12" ht="45">
      <c r="A6063" s="263">
        <v>25</v>
      </c>
      <c r="B6063" s="125" t="str">
        <f>+VLOOKUP(A6063,'[1]LISTA FILTRADO'!$A$2:$B$620,2,FALSE)</f>
        <v>Ministerio De La Presidencia</v>
      </c>
      <c r="C6063" s="126">
        <v>42934</v>
      </c>
      <c r="D6063" s="126" t="s">
        <v>12619</v>
      </c>
      <c r="E6063" s="127" t="s">
        <v>1469</v>
      </c>
      <c r="F6063" s="127">
        <v>14143946</v>
      </c>
      <c r="G6063" s="127"/>
      <c r="H6063" s="335" t="s">
        <v>12620</v>
      </c>
      <c r="I6063" s="128">
        <v>17840.77</v>
      </c>
      <c r="J6063" s="128">
        <v>0</v>
      </c>
      <c r="K6063" s="129">
        <f t="shared" si="94"/>
        <v>17840.77</v>
      </c>
      <c r="L6063" s="130" t="s">
        <v>1420</v>
      </c>
    </row>
    <row r="6064" spans="1:12" ht="45">
      <c r="A6064" s="263">
        <v>25</v>
      </c>
      <c r="B6064" s="125" t="str">
        <f>+VLOOKUP(A6064,'[1]LISTA FILTRADO'!$A$2:$B$620,2,FALSE)</f>
        <v>Ministerio De La Presidencia</v>
      </c>
      <c r="C6064" s="126">
        <v>42934</v>
      </c>
      <c r="D6064" s="126" t="s">
        <v>12621</v>
      </c>
      <c r="E6064" s="127" t="s">
        <v>1469</v>
      </c>
      <c r="F6064" s="127">
        <v>14168134</v>
      </c>
      <c r="G6064" s="127"/>
      <c r="H6064" s="335" t="s">
        <v>12622</v>
      </c>
      <c r="I6064" s="128">
        <v>2540478.4</v>
      </c>
      <c r="J6064" s="128">
        <v>0</v>
      </c>
      <c r="K6064" s="129">
        <f t="shared" si="94"/>
        <v>2540478.4</v>
      </c>
      <c r="L6064" s="130" t="s">
        <v>1420</v>
      </c>
    </row>
    <row r="6065" spans="1:12" ht="45">
      <c r="A6065" s="263">
        <v>25</v>
      </c>
      <c r="B6065" s="125" t="str">
        <f>+VLOOKUP(A6065,'[1]LISTA FILTRADO'!$A$2:$B$620,2,FALSE)</f>
        <v>Ministerio De La Presidencia</v>
      </c>
      <c r="C6065" s="126">
        <v>42934</v>
      </c>
      <c r="D6065" s="126" t="s">
        <v>12623</v>
      </c>
      <c r="E6065" s="127" t="s">
        <v>1469</v>
      </c>
      <c r="F6065" s="127">
        <v>14168148</v>
      </c>
      <c r="G6065" s="127"/>
      <c r="H6065" s="335" t="s">
        <v>12624</v>
      </c>
      <c r="I6065" s="128">
        <v>181757.57</v>
      </c>
      <c r="J6065" s="128">
        <v>0</v>
      </c>
      <c r="K6065" s="129">
        <f t="shared" si="94"/>
        <v>181757.57</v>
      </c>
      <c r="L6065" s="130" t="s">
        <v>1420</v>
      </c>
    </row>
    <row r="6066" spans="1:12" ht="45">
      <c r="A6066" s="263">
        <v>25</v>
      </c>
      <c r="B6066" s="125" t="str">
        <f>+VLOOKUP(A6066,'[1]LISTA FILTRADO'!$A$2:$B$620,2,FALSE)</f>
        <v>Ministerio De La Presidencia</v>
      </c>
      <c r="C6066" s="126">
        <v>42934</v>
      </c>
      <c r="D6066" s="126" t="s">
        <v>12625</v>
      </c>
      <c r="E6066" s="127" t="s">
        <v>1469</v>
      </c>
      <c r="F6066" s="127">
        <v>14143931</v>
      </c>
      <c r="G6066" s="127"/>
      <c r="H6066" s="335" t="s">
        <v>12626</v>
      </c>
      <c r="I6066" s="128">
        <v>521585.51</v>
      </c>
      <c r="J6066" s="128">
        <v>0</v>
      </c>
      <c r="K6066" s="129">
        <f t="shared" si="94"/>
        <v>521585.51</v>
      </c>
      <c r="L6066" s="130" t="s">
        <v>1420</v>
      </c>
    </row>
    <row r="6067" spans="1:12" ht="33.75">
      <c r="A6067" s="263">
        <v>25</v>
      </c>
      <c r="B6067" s="125" t="str">
        <f>+VLOOKUP(A6067,'[1]LISTA FILTRADO'!$A$2:$B$620,2,FALSE)</f>
        <v>Ministerio De La Presidencia</v>
      </c>
      <c r="C6067" s="126">
        <v>42934</v>
      </c>
      <c r="D6067" s="126" t="s">
        <v>12627</v>
      </c>
      <c r="E6067" s="127" t="s">
        <v>1469</v>
      </c>
      <c r="F6067" s="127">
        <v>14143930</v>
      </c>
      <c r="G6067" s="127"/>
      <c r="H6067" s="335" t="s">
        <v>12628</v>
      </c>
      <c r="I6067" s="128">
        <v>510516.11</v>
      </c>
      <c r="J6067" s="128">
        <v>0</v>
      </c>
      <c r="K6067" s="129">
        <f t="shared" si="94"/>
        <v>510516.11</v>
      </c>
      <c r="L6067" s="130" t="s">
        <v>1420</v>
      </c>
    </row>
    <row r="6068" spans="1:12" ht="33.75">
      <c r="A6068" s="263" t="s">
        <v>626</v>
      </c>
      <c r="B6068" s="125" t="str">
        <f>+VLOOKUP(A6068,'[1]LISTA FILTRADO'!$A$2:$B$620,2,FALSE)</f>
        <v>Dirección General De Programación Y Operaciones Del Tesoro</v>
      </c>
      <c r="C6068" s="126">
        <v>42934</v>
      </c>
      <c r="D6068" s="126" t="s">
        <v>12629</v>
      </c>
      <c r="E6068" s="127" t="s">
        <v>13</v>
      </c>
      <c r="F6068" s="127">
        <v>893101</v>
      </c>
      <c r="G6068" s="127"/>
      <c r="H6068" s="335" t="s">
        <v>12630</v>
      </c>
      <c r="I6068" s="128">
        <v>199.54</v>
      </c>
      <c r="J6068" s="128">
        <v>0</v>
      </c>
      <c r="K6068" s="129">
        <f t="shared" si="94"/>
        <v>199.54</v>
      </c>
      <c r="L6068" s="130" t="s">
        <v>1420</v>
      </c>
    </row>
    <row r="6069" spans="1:12" ht="33.75">
      <c r="A6069" s="263" t="s">
        <v>626</v>
      </c>
      <c r="B6069" s="125" t="str">
        <f>+VLOOKUP(A6069,'[1]LISTA FILTRADO'!$A$2:$B$620,2,FALSE)</f>
        <v>Dirección General De Programación Y Operaciones Del Tesoro</v>
      </c>
      <c r="C6069" s="126">
        <v>42934</v>
      </c>
      <c r="D6069" s="126" t="s">
        <v>12631</v>
      </c>
      <c r="E6069" s="127" t="s">
        <v>11</v>
      </c>
      <c r="F6069" s="127">
        <v>893101</v>
      </c>
      <c r="G6069" s="127"/>
      <c r="H6069" s="335" t="s">
        <v>12632</v>
      </c>
      <c r="I6069" s="128">
        <v>50</v>
      </c>
      <c r="J6069" s="128">
        <v>0</v>
      </c>
      <c r="K6069" s="129">
        <f t="shared" si="94"/>
        <v>50</v>
      </c>
      <c r="L6069" s="130" t="s">
        <v>1420</v>
      </c>
    </row>
    <row r="6070" spans="1:12" ht="33.75">
      <c r="A6070" s="263">
        <v>119</v>
      </c>
      <c r="B6070" s="125" t="str">
        <f>+VLOOKUP(A6070,'[1]LISTA FILTRADO'!$A$2:$B$620,2,FALSE)</f>
        <v>Agencia Para El Des. De La Soc. De La Información En Bolivia</v>
      </c>
      <c r="C6070" s="126">
        <v>42934</v>
      </c>
      <c r="D6070" s="126" t="s">
        <v>12633</v>
      </c>
      <c r="E6070" s="127" t="s">
        <v>11</v>
      </c>
      <c r="F6070" s="127">
        <v>893114</v>
      </c>
      <c r="G6070" s="127"/>
      <c r="H6070" s="335" t="s">
        <v>12634</v>
      </c>
      <c r="I6070" s="128">
        <v>50</v>
      </c>
      <c r="J6070" s="128">
        <v>0</v>
      </c>
      <c r="K6070" s="129">
        <f t="shared" si="94"/>
        <v>50</v>
      </c>
      <c r="L6070" s="130" t="s">
        <v>1420</v>
      </c>
    </row>
    <row r="6071" spans="1:12" ht="45">
      <c r="A6071" s="263" t="s">
        <v>626</v>
      </c>
      <c r="B6071" s="125" t="str">
        <f>+VLOOKUP(A6071,'[1]LISTA FILTRADO'!$A$2:$B$620,2,FALSE)</f>
        <v>Dirección General De Programación Y Operaciones Del Tesoro</v>
      </c>
      <c r="C6071" s="126">
        <v>42934</v>
      </c>
      <c r="D6071" s="126" t="s">
        <v>12635</v>
      </c>
      <c r="E6071" s="127" t="s">
        <v>13</v>
      </c>
      <c r="F6071" s="127">
        <v>893120</v>
      </c>
      <c r="G6071" s="127"/>
      <c r="H6071" s="335" t="s">
        <v>12636</v>
      </c>
      <c r="I6071" s="128">
        <v>99.81</v>
      </c>
      <c r="J6071" s="128">
        <v>0</v>
      </c>
      <c r="K6071" s="129">
        <f t="shared" si="94"/>
        <v>99.81</v>
      </c>
      <c r="L6071" s="130" t="s">
        <v>1420</v>
      </c>
    </row>
    <row r="6072" spans="1:12" ht="33.75">
      <c r="A6072" s="263" t="s">
        <v>626</v>
      </c>
      <c r="B6072" s="125" t="str">
        <f>+VLOOKUP(A6072,'[1]LISTA FILTRADO'!$A$2:$B$620,2,FALSE)</f>
        <v>Dirección General De Programación Y Operaciones Del Tesoro</v>
      </c>
      <c r="C6072" s="126">
        <v>42934</v>
      </c>
      <c r="D6072" s="126" t="s">
        <v>12637</v>
      </c>
      <c r="E6072" s="127" t="s">
        <v>11</v>
      </c>
      <c r="F6072" s="127">
        <v>893120</v>
      </c>
      <c r="G6072" s="127"/>
      <c r="H6072" s="335" t="s">
        <v>12638</v>
      </c>
      <c r="I6072" s="128">
        <v>50</v>
      </c>
      <c r="J6072" s="128">
        <v>0</v>
      </c>
      <c r="K6072" s="129">
        <f t="shared" si="94"/>
        <v>50</v>
      </c>
      <c r="L6072" s="130" t="s">
        <v>1420</v>
      </c>
    </row>
    <row r="6073" spans="1:12" ht="22.5">
      <c r="A6073" s="263">
        <v>117</v>
      </c>
      <c r="B6073" s="125" t="str">
        <f>+VLOOKUP(A6073,'[1]LISTA FILTRADO'!$A$2:$B$620,2,FALSE)</f>
        <v>Dirección General De Aeronáutica Civil</v>
      </c>
      <c r="C6073" s="126">
        <v>42934</v>
      </c>
      <c r="D6073" s="126" t="s">
        <v>12639</v>
      </c>
      <c r="E6073" s="127" t="s">
        <v>11</v>
      </c>
      <c r="F6073" s="127">
        <v>893122</v>
      </c>
      <c r="G6073" s="127"/>
      <c r="H6073" s="335" t="s">
        <v>12640</v>
      </c>
      <c r="I6073" s="128">
        <v>50</v>
      </c>
      <c r="J6073" s="128">
        <v>0</v>
      </c>
      <c r="K6073" s="129">
        <f t="shared" si="94"/>
        <v>50</v>
      </c>
      <c r="L6073" s="130" t="s">
        <v>1420</v>
      </c>
    </row>
    <row r="6074" spans="1:12" ht="33.75">
      <c r="A6074" s="263">
        <v>119</v>
      </c>
      <c r="B6074" s="125" t="str">
        <f>+VLOOKUP(A6074,'[1]LISTA FILTRADO'!$A$2:$B$620,2,FALSE)</f>
        <v>Agencia Para El Des. De La Soc. De La Información En Bolivia</v>
      </c>
      <c r="C6074" s="126">
        <v>42934</v>
      </c>
      <c r="D6074" s="126" t="s">
        <v>12641</v>
      </c>
      <c r="E6074" s="127" t="s">
        <v>11</v>
      </c>
      <c r="F6074" s="127">
        <v>893123</v>
      </c>
      <c r="G6074" s="127"/>
      <c r="H6074" s="335" t="s">
        <v>12642</v>
      </c>
      <c r="I6074" s="128">
        <v>50</v>
      </c>
      <c r="J6074" s="128">
        <v>0</v>
      </c>
      <c r="K6074" s="129">
        <f t="shared" si="94"/>
        <v>50</v>
      </c>
      <c r="L6074" s="130" t="s">
        <v>1420</v>
      </c>
    </row>
    <row r="6075" spans="1:12" ht="22.5">
      <c r="A6075" s="263">
        <v>117</v>
      </c>
      <c r="B6075" s="125" t="str">
        <f>+VLOOKUP(A6075,'[1]LISTA FILTRADO'!$A$2:$B$620,2,FALSE)</f>
        <v>Dirección General De Aeronáutica Civil</v>
      </c>
      <c r="C6075" s="126">
        <v>42934</v>
      </c>
      <c r="D6075" s="126" t="s">
        <v>12643</v>
      </c>
      <c r="E6075" s="127" t="s">
        <v>11</v>
      </c>
      <c r="F6075" s="127">
        <v>893124</v>
      </c>
      <c r="G6075" s="127"/>
      <c r="H6075" s="335" t="s">
        <v>12644</v>
      </c>
      <c r="I6075" s="128">
        <v>50</v>
      </c>
      <c r="J6075" s="128">
        <v>0</v>
      </c>
      <c r="K6075" s="129">
        <f t="shared" si="94"/>
        <v>50</v>
      </c>
      <c r="L6075" s="130" t="s">
        <v>1420</v>
      </c>
    </row>
    <row r="6076" spans="1:12" ht="22.5">
      <c r="A6076" s="263">
        <v>117</v>
      </c>
      <c r="B6076" s="125" t="str">
        <f>+VLOOKUP(A6076,'[1]LISTA FILTRADO'!$A$2:$B$620,2,FALSE)</f>
        <v>Dirección General De Aeronáutica Civil</v>
      </c>
      <c r="C6076" s="126">
        <v>42934</v>
      </c>
      <c r="D6076" s="126" t="s">
        <v>12645</v>
      </c>
      <c r="E6076" s="127" t="s">
        <v>11</v>
      </c>
      <c r="F6076" s="127">
        <v>893129</v>
      </c>
      <c r="G6076" s="127"/>
      <c r="H6076" s="335" t="s">
        <v>12646</v>
      </c>
      <c r="I6076" s="128">
        <v>50</v>
      </c>
      <c r="J6076" s="128">
        <v>0</v>
      </c>
      <c r="K6076" s="129">
        <f t="shared" si="94"/>
        <v>50</v>
      </c>
      <c r="L6076" s="130" t="s">
        <v>1420</v>
      </c>
    </row>
    <row r="6077" spans="1:12" ht="33.75">
      <c r="A6077" s="263">
        <v>119</v>
      </c>
      <c r="B6077" s="125" t="str">
        <f>+VLOOKUP(A6077,'[1]LISTA FILTRADO'!$A$2:$B$620,2,FALSE)</f>
        <v>Agencia Para El Des. De La Soc. De La Información En Bolivia</v>
      </c>
      <c r="C6077" s="126">
        <v>42934</v>
      </c>
      <c r="D6077" s="126" t="s">
        <v>12647</v>
      </c>
      <c r="E6077" s="127" t="s">
        <v>11</v>
      </c>
      <c r="F6077" s="127">
        <v>893137</v>
      </c>
      <c r="G6077" s="127"/>
      <c r="H6077" s="335" t="s">
        <v>12648</v>
      </c>
      <c r="I6077" s="128">
        <v>50</v>
      </c>
      <c r="J6077" s="128">
        <v>0</v>
      </c>
      <c r="K6077" s="129">
        <f t="shared" si="94"/>
        <v>50</v>
      </c>
      <c r="L6077" s="130" t="s">
        <v>1420</v>
      </c>
    </row>
    <row r="6078" spans="1:12" ht="33.75">
      <c r="A6078" s="263" t="s">
        <v>627</v>
      </c>
      <c r="B6078" s="125" t="str">
        <f>+VLOOKUP(A6078,'[1]LISTA FILTRADO'!$A$2:$B$620,2,FALSE)</f>
        <v>Dirección General De Crédito Público</v>
      </c>
      <c r="C6078" s="126">
        <v>42934</v>
      </c>
      <c r="D6078" s="126" t="s">
        <v>12649</v>
      </c>
      <c r="E6078" s="127" t="s">
        <v>11</v>
      </c>
      <c r="F6078" s="127">
        <v>9600</v>
      </c>
      <c r="G6078" s="127"/>
      <c r="H6078" s="335" t="s">
        <v>12650</v>
      </c>
      <c r="I6078" s="128">
        <v>4557.16</v>
      </c>
      <c r="J6078" s="128">
        <v>0</v>
      </c>
      <c r="K6078" s="129">
        <f t="shared" si="94"/>
        <v>4557.16</v>
      </c>
      <c r="L6078" s="130" t="s">
        <v>1420</v>
      </c>
    </row>
    <row r="6079" spans="1:12" ht="33.75">
      <c r="A6079" s="263" t="s">
        <v>627</v>
      </c>
      <c r="B6079" s="125" t="str">
        <f>+VLOOKUP(A6079,'[1]LISTA FILTRADO'!$A$2:$B$620,2,FALSE)</f>
        <v>Dirección General De Crédito Público</v>
      </c>
      <c r="C6079" s="126">
        <v>42934</v>
      </c>
      <c r="D6079" s="126" t="s">
        <v>12651</v>
      </c>
      <c r="E6079" s="127" t="s">
        <v>11</v>
      </c>
      <c r="F6079" s="127">
        <v>9586</v>
      </c>
      <c r="G6079" s="127"/>
      <c r="H6079" s="335" t="s">
        <v>12652</v>
      </c>
      <c r="I6079" s="128">
        <v>6740.42</v>
      </c>
      <c r="J6079" s="128">
        <v>0</v>
      </c>
      <c r="K6079" s="129">
        <f t="shared" si="94"/>
        <v>6740.42</v>
      </c>
      <c r="L6079" s="130" t="s">
        <v>1420</v>
      </c>
    </row>
    <row r="6080" spans="1:12" ht="22.5">
      <c r="A6080" s="263">
        <v>513</v>
      </c>
      <c r="B6080" s="125" t="str">
        <f>+VLOOKUP(A6080,'[1]LISTA FILTRADO'!$A$2:$B$620,2,FALSE)</f>
        <v>Yacimientos Petrolíferos Fiscales Bolivianos</v>
      </c>
      <c r="C6080" s="126">
        <v>42934</v>
      </c>
      <c r="D6080" s="126" t="s">
        <v>12653</v>
      </c>
      <c r="E6080" s="127" t="s">
        <v>15</v>
      </c>
      <c r="F6080" s="127">
        <v>495582</v>
      </c>
      <c r="G6080" s="127"/>
      <c r="H6080" s="335" t="s">
        <v>12654</v>
      </c>
      <c r="I6080" s="128">
        <v>50</v>
      </c>
      <c r="J6080" s="128">
        <v>0</v>
      </c>
      <c r="K6080" s="129">
        <f t="shared" si="94"/>
        <v>50</v>
      </c>
      <c r="L6080" s="130" t="s">
        <v>1420</v>
      </c>
    </row>
    <row r="6081" spans="1:12" ht="33.75">
      <c r="A6081" s="263">
        <v>10</v>
      </c>
      <c r="B6081" s="125" t="str">
        <f>+VLOOKUP(A6081,'[1]LISTA FILTRADO'!$A$2:$B$620,2,FALSE)</f>
        <v>Ministerio De Relaciones Exteriores</v>
      </c>
      <c r="C6081" s="126">
        <v>42934</v>
      </c>
      <c r="D6081" s="126" t="s">
        <v>12655</v>
      </c>
      <c r="E6081" s="127" t="s">
        <v>15</v>
      </c>
      <c r="F6081" s="127">
        <v>495588</v>
      </c>
      <c r="G6081" s="127"/>
      <c r="H6081" s="335" t="s">
        <v>12656</v>
      </c>
      <c r="I6081" s="128">
        <v>50</v>
      </c>
      <c r="J6081" s="128">
        <v>0</v>
      </c>
      <c r="K6081" s="129">
        <f t="shared" si="94"/>
        <v>50</v>
      </c>
      <c r="L6081" s="130" t="s">
        <v>1420</v>
      </c>
    </row>
    <row r="6082" spans="1:12" ht="33.75">
      <c r="A6082" s="263">
        <v>513</v>
      </c>
      <c r="B6082" s="125" t="str">
        <f>+VLOOKUP(A6082,'[1]LISTA FILTRADO'!$A$2:$B$620,2,FALSE)</f>
        <v>Yacimientos Petrolíferos Fiscales Bolivianos</v>
      </c>
      <c r="C6082" s="126">
        <v>42934</v>
      </c>
      <c r="D6082" s="126" t="s">
        <v>12657</v>
      </c>
      <c r="E6082" s="127" t="s">
        <v>15</v>
      </c>
      <c r="F6082" s="127">
        <v>495590</v>
      </c>
      <c r="G6082" s="127"/>
      <c r="H6082" s="335" t="s">
        <v>12658</v>
      </c>
      <c r="I6082" s="128">
        <v>50</v>
      </c>
      <c r="J6082" s="128">
        <v>0</v>
      </c>
      <c r="K6082" s="129">
        <f t="shared" si="94"/>
        <v>50</v>
      </c>
      <c r="L6082" s="130" t="s">
        <v>1420</v>
      </c>
    </row>
    <row r="6083" spans="1:12" ht="22.5">
      <c r="A6083" s="263">
        <v>10</v>
      </c>
      <c r="B6083" s="125" t="str">
        <f>+VLOOKUP(A6083,'[1]LISTA FILTRADO'!$A$2:$B$620,2,FALSE)</f>
        <v>Ministerio De Relaciones Exteriores</v>
      </c>
      <c r="C6083" s="126">
        <v>42934</v>
      </c>
      <c r="D6083" s="126" t="s">
        <v>12659</v>
      </c>
      <c r="E6083" s="127" t="s">
        <v>15</v>
      </c>
      <c r="F6083" s="127">
        <v>495606</v>
      </c>
      <c r="G6083" s="127"/>
      <c r="H6083" s="335" t="s">
        <v>12660</v>
      </c>
      <c r="I6083" s="128">
        <v>50</v>
      </c>
      <c r="J6083" s="128">
        <v>0</v>
      </c>
      <c r="K6083" s="129">
        <f t="shared" si="94"/>
        <v>50</v>
      </c>
      <c r="L6083" s="130" t="s">
        <v>1420</v>
      </c>
    </row>
    <row r="6084" spans="1:12" ht="45">
      <c r="A6084" s="263">
        <v>513</v>
      </c>
      <c r="B6084" s="125" t="str">
        <f>+VLOOKUP(A6084,'[1]LISTA FILTRADO'!$A$2:$B$620,2,FALSE)</f>
        <v>Yacimientos Petrolíferos Fiscales Bolivianos</v>
      </c>
      <c r="C6084" s="126">
        <v>42934</v>
      </c>
      <c r="D6084" s="126" t="s">
        <v>12661</v>
      </c>
      <c r="E6084" s="127" t="s">
        <v>15</v>
      </c>
      <c r="F6084" s="127">
        <v>2702</v>
      </c>
      <c r="G6084" s="127"/>
      <c r="H6084" s="335" t="s">
        <v>12662</v>
      </c>
      <c r="I6084" s="128">
        <v>6158.28</v>
      </c>
      <c r="J6084" s="128">
        <v>0</v>
      </c>
      <c r="K6084" s="129">
        <f t="shared" si="94"/>
        <v>6158.28</v>
      </c>
      <c r="L6084" s="130" t="s">
        <v>1420</v>
      </c>
    </row>
    <row r="6085" spans="1:12" ht="33.75">
      <c r="A6085" s="263">
        <v>10</v>
      </c>
      <c r="B6085" s="125" t="str">
        <f>+VLOOKUP(A6085,'[1]LISTA FILTRADO'!$A$2:$B$620,2,FALSE)</f>
        <v>Ministerio De Relaciones Exteriores</v>
      </c>
      <c r="C6085" s="126">
        <v>42934</v>
      </c>
      <c r="D6085" s="126" t="s">
        <v>12663</v>
      </c>
      <c r="E6085" s="127" t="s">
        <v>15</v>
      </c>
      <c r="F6085" s="127">
        <v>2701</v>
      </c>
      <c r="G6085" s="127"/>
      <c r="H6085" s="335" t="s">
        <v>12664</v>
      </c>
      <c r="I6085" s="128">
        <v>297.58</v>
      </c>
      <c r="J6085" s="128">
        <v>0</v>
      </c>
      <c r="K6085" s="129">
        <f t="shared" si="94"/>
        <v>297.58</v>
      </c>
      <c r="L6085" s="130" t="s">
        <v>1420</v>
      </c>
    </row>
    <row r="6086" spans="1:12" ht="45">
      <c r="A6086" s="263">
        <v>20</v>
      </c>
      <c r="B6086" s="125" t="str">
        <f>+VLOOKUP(A6086,'[1]LISTA FILTRADO'!$A$2:$B$620,2,FALSE)</f>
        <v>Ministerio De Defensa</v>
      </c>
      <c r="C6086" s="126">
        <v>42934</v>
      </c>
      <c r="D6086" s="126" t="s">
        <v>12665</v>
      </c>
      <c r="E6086" s="127" t="s">
        <v>15</v>
      </c>
      <c r="F6086" s="127">
        <v>2711</v>
      </c>
      <c r="G6086" s="127"/>
      <c r="H6086" s="335" t="s">
        <v>12666</v>
      </c>
      <c r="I6086" s="128">
        <v>270</v>
      </c>
      <c r="J6086" s="128">
        <v>0</v>
      </c>
      <c r="K6086" s="129">
        <f t="shared" si="94"/>
        <v>270</v>
      </c>
      <c r="L6086" s="130" t="s">
        <v>1420</v>
      </c>
    </row>
    <row r="6087" spans="1:12" ht="33.75">
      <c r="A6087" s="263">
        <v>291</v>
      </c>
      <c r="B6087" s="125" t="str">
        <f>+VLOOKUP(A6087,'[1]LISTA FILTRADO'!$A$2:$B$620,2,FALSE)</f>
        <v>Administradora Boliviana De Carreteras</v>
      </c>
      <c r="C6087" s="126">
        <v>42934</v>
      </c>
      <c r="D6087" s="126" t="s">
        <v>12667</v>
      </c>
      <c r="E6087" s="127" t="s">
        <v>11</v>
      </c>
      <c r="F6087" s="127">
        <v>496240</v>
      </c>
      <c r="G6087" s="127"/>
      <c r="H6087" s="335" t="s">
        <v>12668</v>
      </c>
      <c r="I6087" s="128">
        <v>50</v>
      </c>
      <c r="J6087" s="128">
        <v>0</v>
      </c>
      <c r="K6087" s="129">
        <f t="shared" si="94"/>
        <v>50</v>
      </c>
      <c r="L6087" s="130" t="s">
        <v>1420</v>
      </c>
    </row>
    <row r="6088" spans="1:12" ht="33.75">
      <c r="A6088" s="263">
        <v>291</v>
      </c>
      <c r="B6088" s="125" t="str">
        <f>+VLOOKUP(A6088,'[1]LISTA FILTRADO'!$A$2:$B$620,2,FALSE)</f>
        <v>Administradora Boliviana De Carreteras</v>
      </c>
      <c r="C6088" s="126">
        <v>42934</v>
      </c>
      <c r="D6088" s="126" t="s">
        <v>12669</v>
      </c>
      <c r="E6088" s="127" t="s">
        <v>11</v>
      </c>
      <c r="F6088" s="127">
        <v>496382</v>
      </c>
      <c r="G6088" s="127"/>
      <c r="H6088" s="335" t="s">
        <v>12670</v>
      </c>
      <c r="I6088" s="128">
        <v>50</v>
      </c>
      <c r="J6088" s="128">
        <v>0</v>
      </c>
      <c r="K6088" s="129">
        <f t="shared" si="94"/>
        <v>50</v>
      </c>
      <c r="L6088" s="130" t="s">
        <v>1420</v>
      </c>
    </row>
    <row r="6089" spans="1:12" ht="33.75">
      <c r="A6089" s="263">
        <v>46</v>
      </c>
      <c r="B6089" s="125" t="str">
        <f>+VLOOKUP(A6089,'[1]LISTA FILTRADO'!$A$2:$B$620,2,FALSE)</f>
        <v>Ministerio De Salud</v>
      </c>
      <c r="C6089" s="126">
        <v>42935</v>
      </c>
      <c r="D6089" s="126" t="s">
        <v>12671</v>
      </c>
      <c r="E6089" s="127" t="s">
        <v>1285</v>
      </c>
      <c r="F6089" s="127">
        <v>14184938</v>
      </c>
      <c r="G6089" s="127"/>
      <c r="H6089" s="335" t="s">
        <v>12672</v>
      </c>
      <c r="I6089" s="128">
        <v>0</v>
      </c>
      <c r="J6089" s="128">
        <v>4472322</v>
      </c>
      <c r="K6089" s="129">
        <f t="shared" ref="K6089:K6152" si="95">+I6089+J6089</f>
        <v>4472322</v>
      </c>
      <c r="L6089" s="130" t="s">
        <v>1420</v>
      </c>
    </row>
    <row r="6090" spans="1:12" ht="33.75">
      <c r="A6090" s="263">
        <v>46</v>
      </c>
      <c r="B6090" s="125" t="str">
        <f>+VLOOKUP(A6090,'[1]LISTA FILTRADO'!$A$2:$B$620,2,FALSE)</f>
        <v>Ministerio De Salud</v>
      </c>
      <c r="C6090" s="126">
        <v>42935</v>
      </c>
      <c r="D6090" s="126" t="s">
        <v>12673</v>
      </c>
      <c r="E6090" s="127" t="s">
        <v>1285</v>
      </c>
      <c r="F6090" s="127">
        <v>14185165</v>
      </c>
      <c r="G6090" s="127"/>
      <c r="H6090" s="335" t="s">
        <v>12674</v>
      </c>
      <c r="I6090" s="128">
        <v>0</v>
      </c>
      <c r="J6090" s="128">
        <v>6584440</v>
      </c>
      <c r="K6090" s="129">
        <f t="shared" si="95"/>
        <v>6584440</v>
      </c>
      <c r="L6090" s="130" t="s">
        <v>1420</v>
      </c>
    </row>
    <row r="6091" spans="1:12" ht="33.75">
      <c r="A6091" s="263">
        <v>46</v>
      </c>
      <c r="B6091" s="125" t="str">
        <f>+VLOOKUP(A6091,'[1]LISTA FILTRADO'!$A$2:$B$620,2,FALSE)</f>
        <v>Ministerio De Salud</v>
      </c>
      <c r="C6091" s="126">
        <v>42935</v>
      </c>
      <c r="D6091" s="126" t="s">
        <v>12675</v>
      </c>
      <c r="E6091" s="127" t="s">
        <v>1285</v>
      </c>
      <c r="F6091" s="127">
        <v>14185322</v>
      </c>
      <c r="G6091" s="127"/>
      <c r="H6091" s="335" t="s">
        <v>12676</v>
      </c>
      <c r="I6091" s="128">
        <v>0</v>
      </c>
      <c r="J6091" s="128">
        <v>11105079</v>
      </c>
      <c r="K6091" s="129">
        <f t="shared" si="95"/>
        <v>11105079</v>
      </c>
      <c r="L6091" s="130" t="s">
        <v>1420</v>
      </c>
    </row>
    <row r="6092" spans="1:12" ht="33.75">
      <c r="A6092" s="263">
        <v>46</v>
      </c>
      <c r="B6092" s="125" t="str">
        <f>+VLOOKUP(A6092,'[1]LISTA FILTRADO'!$A$2:$B$620,2,FALSE)</f>
        <v>Ministerio De Salud</v>
      </c>
      <c r="C6092" s="126">
        <v>42935</v>
      </c>
      <c r="D6092" s="126" t="s">
        <v>12677</v>
      </c>
      <c r="E6092" s="127" t="s">
        <v>1285</v>
      </c>
      <c r="F6092" s="127">
        <v>14185370</v>
      </c>
      <c r="G6092" s="127"/>
      <c r="H6092" s="335" t="s">
        <v>12678</v>
      </c>
      <c r="I6092" s="128">
        <v>0</v>
      </c>
      <c r="J6092" s="128">
        <v>6187914.7999999998</v>
      </c>
      <c r="K6092" s="129">
        <f t="shared" si="95"/>
        <v>6187914.7999999998</v>
      </c>
      <c r="L6092" s="130" t="s">
        <v>1420</v>
      </c>
    </row>
    <row r="6093" spans="1:12" ht="33.75">
      <c r="A6093" s="263">
        <v>46</v>
      </c>
      <c r="B6093" s="125" t="str">
        <f>+VLOOKUP(A6093,'[1]LISTA FILTRADO'!$A$2:$B$620,2,FALSE)</f>
        <v>Ministerio De Salud</v>
      </c>
      <c r="C6093" s="126">
        <v>42935</v>
      </c>
      <c r="D6093" s="126" t="s">
        <v>12679</v>
      </c>
      <c r="E6093" s="127" t="s">
        <v>1285</v>
      </c>
      <c r="F6093" s="127">
        <v>14185430</v>
      </c>
      <c r="G6093" s="127"/>
      <c r="H6093" s="335" t="s">
        <v>12680</v>
      </c>
      <c r="I6093" s="128">
        <v>0</v>
      </c>
      <c r="J6093" s="128">
        <v>16523428</v>
      </c>
      <c r="K6093" s="129">
        <f t="shared" si="95"/>
        <v>16523428</v>
      </c>
      <c r="L6093" s="130" t="s">
        <v>1420</v>
      </c>
    </row>
    <row r="6094" spans="1:12" ht="33.75">
      <c r="A6094" s="263">
        <v>46</v>
      </c>
      <c r="B6094" s="125" t="str">
        <f>+VLOOKUP(A6094,'[1]LISTA FILTRADO'!$A$2:$B$620,2,FALSE)</f>
        <v>Ministerio De Salud</v>
      </c>
      <c r="C6094" s="126">
        <v>42935</v>
      </c>
      <c r="D6094" s="126" t="s">
        <v>12681</v>
      </c>
      <c r="E6094" s="127" t="s">
        <v>1285</v>
      </c>
      <c r="F6094" s="127">
        <v>14185455</v>
      </c>
      <c r="G6094" s="127"/>
      <c r="H6094" s="335" t="s">
        <v>12682</v>
      </c>
      <c r="I6094" s="128">
        <v>0</v>
      </c>
      <c r="J6094" s="128">
        <v>6313908</v>
      </c>
      <c r="K6094" s="129">
        <f t="shared" si="95"/>
        <v>6313908</v>
      </c>
      <c r="L6094" s="130" t="s">
        <v>1420</v>
      </c>
    </row>
    <row r="6095" spans="1:12" ht="33.75">
      <c r="A6095" s="263">
        <v>46</v>
      </c>
      <c r="B6095" s="125" t="str">
        <f>+VLOOKUP(A6095,'[1]LISTA FILTRADO'!$A$2:$B$620,2,FALSE)</f>
        <v>Ministerio De Salud</v>
      </c>
      <c r="C6095" s="126">
        <v>42935</v>
      </c>
      <c r="D6095" s="126" t="s">
        <v>12683</v>
      </c>
      <c r="E6095" s="127" t="s">
        <v>1285</v>
      </c>
      <c r="F6095" s="127">
        <v>14185456</v>
      </c>
      <c r="G6095" s="127"/>
      <c r="H6095" s="335" t="s">
        <v>12684</v>
      </c>
      <c r="I6095" s="128">
        <v>0</v>
      </c>
      <c r="J6095" s="128">
        <v>2270360</v>
      </c>
      <c r="K6095" s="129">
        <f t="shared" si="95"/>
        <v>2270360</v>
      </c>
      <c r="L6095" s="130" t="s">
        <v>1420</v>
      </c>
    </row>
    <row r="6096" spans="1:12" ht="33.75">
      <c r="A6096" s="263">
        <v>16</v>
      </c>
      <c r="B6096" s="125" t="str">
        <f>+VLOOKUP(A6096,'[1]LISTA FILTRADO'!$A$2:$B$620,2,FALSE)</f>
        <v>Ministerio De Educación</v>
      </c>
      <c r="C6096" s="126">
        <v>42935</v>
      </c>
      <c r="D6096" s="126" t="s">
        <v>12685</v>
      </c>
      <c r="E6096" s="127" t="s">
        <v>1469</v>
      </c>
      <c r="F6096" s="127">
        <v>14169888</v>
      </c>
      <c r="G6096" s="127"/>
      <c r="H6096" s="335" t="s">
        <v>12686</v>
      </c>
      <c r="I6096" s="128">
        <v>0</v>
      </c>
      <c r="J6096" s="128">
        <v>11390</v>
      </c>
      <c r="K6096" s="129">
        <f t="shared" si="95"/>
        <v>11390</v>
      </c>
      <c r="L6096" s="130" t="s">
        <v>1420</v>
      </c>
    </row>
    <row r="6097" spans="1:12" ht="33.75">
      <c r="A6097" s="263" t="s">
        <v>627</v>
      </c>
      <c r="B6097" s="125" t="str">
        <f>+VLOOKUP(A6097,'[1]LISTA FILTRADO'!$A$2:$B$620,2,FALSE)</f>
        <v>Dirección General De Crédito Público</v>
      </c>
      <c r="C6097" s="126">
        <v>42935</v>
      </c>
      <c r="D6097" s="126" t="s">
        <v>12687</v>
      </c>
      <c r="E6097" s="127" t="s">
        <v>6</v>
      </c>
      <c r="F6097" s="127">
        <v>863070</v>
      </c>
      <c r="G6097" s="127"/>
      <c r="H6097" s="335" t="s">
        <v>12688</v>
      </c>
      <c r="I6097" s="128">
        <v>0</v>
      </c>
      <c r="J6097" s="128">
        <v>7000</v>
      </c>
      <c r="K6097" s="129">
        <f t="shared" si="95"/>
        <v>7000</v>
      </c>
      <c r="L6097" s="130" t="s">
        <v>1420</v>
      </c>
    </row>
    <row r="6098" spans="1:12" ht="33.75">
      <c r="A6098" s="263">
        <v>86</v>
      </c>
      <c r="B6098" s="125" t="str">
        <f>+VLOOKUP(A6098,'[1]LISTA FILTRADO'!$A$2:$B$620,2,FALSE)</f>
        <v>Ministerio De Medio Ambiente Y Agua</v>
      </c>
      <c r="C6098" s="126">
        <v>42935</v>
      </c>
      <c r="D6098" s="126" t="s">
        <v>12689</v>
      </c>
      <c r="E6098" s="127" t="s">
        <v>6</v>
      </c>
      <c r="F6098" s="127">
        <v>863170</v>
      </c>
      <c r="G6098" s="127"/>
      <c r="H6098" s="335" t="s">
        <v>12690</v>
      </c>
      <c r="I6098" s="128">
        <v>0</v>
      </c>
      <c r="J6098" s="128">
        <v>2000000</v>
      </c>
      <c r="K6098" s="129">
        <f t="shared" si="95"/>
        <v>2000000</v>
      </c>
      <c r="L6098" s="130" t="s">
        <v>1420</v>
      </c>
    </row>
    <row r="6099" spans="1:12" ht="33.75">
      <c r="A6099" s="263">
        <v>86</v>
      </c>
      <c r="B6099" s="125" t="str">
        <f>+VLOOKUP(A6099,'[1]LISTA FILTRADO'!$A$2:$B$620,2,FALSE)</f>
        <v>Ministerio De Medio Ambiente Y Agua</v>
      </c>
      <c r="C6099" s="126">
        <v>42935</v>
      </c>
      <c r="D6099" s="126" t="s">
        <v>12691</v>
      </c>
      <c r="E6099" s="127" t="s">
        <v>6</v>
      </c>
      <c r="F6099" s="127">
        <v>863171</v>
      </c>
      <c r="G6099" s="127"/>
      <c r="H6099" s="335" t="s">
        <v>12690</v>
      </c>
      <c r="I6099" s="128">
        <v>0</v>
      </c>
      <c r="J6099" s="128">
        <v>4250000</v>
      </c>
      <c r="K6099" s="129">
        <f t="shared" si="95"/>
        <v>4250000</v>
      </c>
      <c r="L6099" s="130" t="s">
        <v>1420</v>
      </c>
    </row>
    <row r="6100" spans="1:12" ht="45">
      <c r="A6100" s="263" t="s">
        <v>626</v>
      </c>
      <c r="B6100" s="125" t="str">
        <f>+VLOOKUP(A6100,'[1]LISTA FILTRADO'!$A$2:$B$620,2,FALSE)</f>
        <v>Dirección General De Programación Y Operaciones Del Tesoro</v>
      </c>
      <c r="C6100" s="126">
        <v>42935</v>
      </c>
      <c r="D6100" s="126" t="s">
        <v>12692</v>
      </c>
      <c r="E6100" s="127" t="s">
        <v>6</v>
      </c>
      <c r="F6100" s="127">
        <v>893205</v>
      </c>
      <c r="G6100" s="127"/>
      <c r="H6100" s="335" t="s">
        <v>12693</v>
      </c>
      <c r="I6100" s="128">
        <v>0</v>
      </c>
      <c r="J6100" s="128">
        <v>13145235</v>
      </c>
      <c r="K6100" s="129">
        <f t="shared" si="95"/>
        <v>13145235</v>
      </c>
      <c r="L6100" s="130" t="s">
        <v>1420</v>
      </c>
    </row>
    <row r="6101" spans="1:12" ht="33.75">
      <c r="A6101" s="263">
        <v>512</v>
      </c>
      <c r="B6101" s="125" t="str">
        <f>+VLOOKUP(A6101,'[1]LISTA FILTRADO'!$A$2:$B$620,2,FALSE)</f>
        <v>Adm.De Aeropuertos Y Servicios Auxiliares A La Naveg. Aérea</v>
      </c>
      <c r="C6101" s="126">
        <v>42935</v>
      </c>
      <c r="D6101" s="126" t="s">
        <v>12694</v>
      </c>
      <c r="E6101" s="127" t="s">
        <v>6</v>
      </c>
      <c r="F6101" s="127">
        <v>893242</v>
      </c>
      <c r="G6101" s="127"/>
      <c r="H6101" s="335" t="s">
        <v>12695</v>
      </c>
      <c r="I6101" s="128">
        <v>0</v>
      </c>
      <c r="J6101" s="128">
        <v>58769.17</v>
      </c>
      <c r="K6101" s="129">
        <f t="shared" si="95"/>
        <v>58769.17</v>
      </c>
      <c r="L6101" s="130" t="s">
        <v>1420</v>
      </c>
    </row>
    <row r="6102" spans="1:12" ht="33.75">
      <c r="A6102" s="263">
        <v>119</v>
      </c>
      <c r="B6102" s="125" t="str">
        <f>+VLOOKUP(A6102,'[1]LISTA FILTRADO'!$A$2:$B$620,2,FALSE)</f>
        <v>Agencia Para El Des. De La Soc. De La Información En Bolivia</v>
      </c>
      <c r="C6102" s="126">
        <v>42935</v>
      </c>
      <c r="D6102" s="126" t="s">
        <v>12696</v>
      </c>
      <c r="E6102" s="127" t="s">
        <v>11</v>
      </c>
      <c r="F6102" s="127">
        <v>893256</v>
      </c>
      <c r="G6102" s="127"/>
      <c r="H6102" s="335" t="s">
        <v>12697</v>
      </c>
      <c r="I6102" s="128">
        <v>50</v>
      </c>
      <c r="J6102" s="128">
        <v>0</v>
      </c>
      <c r="K6102" s="129">
        <f t="shared" si="95"/>
        <v>50</v>
      </c>
      <c r="L6102" s="130" t="s">
        <v>1420</v>
      </c>
    </row>
    <row r="6103" spans="1:12" ht="45">
      <c r="A6103" s="263">
        <v>15</v>
      </c>
      <c r="B6103" s="125" t="str">
        <f>+VLOOKUP(A6103,'[1]LISTA FILTRADO'!$A$2:$B$620,2,FALSE)</f>
        <v>Ministerio De Gobierno</v>
      </c>
      <c r="C6103" s="126">
        <v>42935</v>
      </c>
      <c r="D6103" s="126" t="s">
        <v>12698</v>
      </c>
      <c r="E6103" s="127" t="s">
        <v>15</v>
      </c>
      <c r="F6103" s="127">
        <v>2715</v>
      </c>
      <c r="G6103" s="127"/>
      <c r="H6103" s="335" t="s">
        <v>12699</v>
      </c>
      <c r="I6103" s="128">
        <v>1071.45</v>
      </c>
      <c r="J6103" s="128">
        <v>0</v>
      </c>
      <c r="K6103" s="129">
        <f t="shared" si="95"/>
        <v>1071.45</v>
      </c>
      <c r="L6103" s="130" t="s">
        <v>1420</v>
      </c>
    </row>
    <row r="6104" spans="1:12" ht="45">
      <c r="A6104" s="263">
        <v>290</v>
      </c>
      <c r="B6104" s="125" t="str">
        <f>+VLOOKUP(A6104,'[1]LISTA FILTRADO'!$A$2:$B$620,2,FALSE)</f>
        <v>Servicio De Impuestos Nacionales</v>
      </c>
      <c r="C6104" s="126">
        <v>42935</v>
      </c>
      <c r="D6104" s="126" t="s">
        <v>12700</v>
      </c>
      <c r="E6104" s="127" t="s">
        <v>15</v>
      </c>
      <c r="F6104" s="127">
        <v>2712</v>
      </c>
      <c r="G6104" s="127"/>
      <c r="H6104" s="335" t="s">
        <v>12701</v>
      </c>
      <c r="I6104" s="128">
        <v>524.99</v>
      </c>
      <c r="J6104" s="128">
        <v>0</v>
      </c>
      <c r="K6104" s="129">
        <f t="shared" si="95"/>
        <v>524.99</v>
      </c>
      <c r="L6104" s="130" t="s">
        <v>1420</v>
      </c>
    </row>
    <row r="6105" spans="1:12" ht="33.75">
      <c r="A6105" s="263">
        <v>513</v>
      </c>
      <c r="B6105" s="125" t="str">
        <f>+VLOOKUP(A6105,'[1]LISTA FILTRADO'!$A$2:$B$620,2,FALSE)</f>
        <v>Yacimientos Petrolíferos Fiscales Bolivianos</v>
      </c>
      <c r="C6105" s="126">
        <v>42935</v>
      </c>
      <c r="D6105" s="126" t="s">
        <v>12702</v>
      </c>
      <c r="E6105" s="127" t="s">
        <v>15</v>
      </c>
      <c r="F6105" s="127">
        <v>497385</v>
      </c>
      <c r="G6105" s="127"/>
      <c r="H6105" s="335" t="s">
        <v>12703</v>
      </c>
      <c r="I6105" s="128">
        <v>50</v>
      </c>
      <c r="J6105" s="128">
        <v>0</v>
      </c>
      <c r="K6105" s="129">
        <f t="shared" si="95"/>
        <v>50</v>
      </c>
      <c r="L6105" s="130" t="s">
        <v>1420</v>
      </c>
    </row>
    <row r="6106" spans="1:12" ht="45">
      <c r="A6106" s="263">
        <v>25</v>
      </c>
      <c r="B6106" s="125" t="str">
        <f>+VLOOKUP(A6106,'[1]LISTA FILTRADO'!$A$2:$B$620,2,FALSE)</f>
        <v>Ministerio De La Presidencia</v>
      </c>
      <c r="C6106" s="126">
        <v>42935</v>
      </c>
      <c r="D6106" s="126" t="s">
        <v>12704</v>
      </c>
      <c r="E6106" s="127" t="s">
        <v>1469</v>
      </c>
      <c r="F6106" s="127">
        <v>14172923</v>
      </c>
      <c r="G6106" s="127"/>
      <c r="H6106" s="335" t="s">
        <v>12705</v>
      </c>
      <c r="I6106" s="128">
        <v>510140.75</v>
      </c>
      <c r="J6106" s="128">
        <v>0</v>
      </c>
      <c r="K6106" s="129">
        <f t="shared" si="95"/>
        <v>510140.75</v>
      </c>
      <c r="L6106" s="130" t="s">
        <v>1420</v>
      </c>
    </row>
    <row r="6107" spans="1:12" ht="45">
      <c r="A6107" s="263">
        <v>25</v>
      </c>
      <c r="B6107" s="125" t="str">
        <f>+VLOOKUP(A6107,'[1]LISTA FILTRADO'!$A$2:$B$620,2,FALSE)</f>
        <v>Ministerio De La Presidencia</v>
      </c>
      <c r="C6107" s="126">
        <v>42935</v>
      </c>
      <c r="D6107" s="126" t="s">
        <v>12706</v>
      </c>
      <c r="E6107" s="127" t="s">
        <v>1469</v>
      </c>
      <c r="F6107" s="127">
        <v>14172321</v>
      </c>
      <c r="G6107" s="127"/>
      <c r="H6107" s="335" t="s">
        <v>12707</v>
      </c>
      <c r="I6107" s="128">
        <v>263926.34000000003</v>
      </c>
      <c r="J6107" s="128">
        <v>0</v>
      </c>
      <c r="K6107" s="129">
        <f t="shared" si="95"/>
        <v>263926.34000000003</v>
      </c>
      <c r="L6107" s="130" t="s">
        <v>1420</v>
      </c>
    </row>
    <row r="6108" spans="1:12" ht="45">
      <c r="A6108" s="263">
        <v>25</v>
      </c>
      <c r="B6108" s="125" t="str">
        <f>+VLOOKUP(A6108,'[1]LISTA FILTRADO'!$A$2:$B$620,2,FALSE)</f>
        <v>Ministerio De La Presidencia</v>
      </c>
      <c r="C6108" s="126">
        <v>42935</v>
      </c>
      <c r="D6108" s="126" t="s">
        <v>12708</v>
      </c>
      <c r="E6108" s="127" t="s">
        <v>1469</v>
      </c>
      <c r="F6108" s="127">
        <v>14172096</v>
      </c>
      <c r="G6108" s="127"/>
      <c r="H6108" s="335" t="s">
        <v>12709</v>
      </c>
      <c r="I6108" s="128">
        <v>596906.66</v>
      </c>
      <c r="J6108" s="128">
        <v>0</v>
      </c>
      <c r="K6108" s="129">
        <f t="shared" si="95"/>
        <v>596906.66</v>
      </c>
      <c r="L6108" s="130" t="s">
        <v>1420</v>
      </c>
    </row>
    <row r="6109" spans="1:12" ht="45">
      <c r="A6109" s="263">
        <v>25</v>
      </c>
      <c r="B6109" s="125" t="str">
        <f>+VLOOKUP(A6109,'[1]LISTA FILTRADO'!$A$2:$B$620,2,FALSE)</f>
        <v>Ministerio De La Presidencia</v>
      </c>
      <c r="C6109" s="126">
        <v>42935</v>
      </c>
      <c r="D6109" s="126" t="s">
        <v>12710</v>
      </c>
      <c r="E6109" s="127" t="s">
        <v>1469</v>
      </c>
      <c r="F6109" s="127">
        <v>14171959</v>
      </c>
      <c r="G6109" s="127"/>
      <c r="H6109" s="335" t="s">
        <v>12711</v>
      </c>
      <c r="I6109" s="128">
        <v>579830.25</v>
      </c>
      <c r="J6109" s="128">
        <v>0</v>
      </c>
      <c r="K6109" s="129">
        <f t="shared" si="95"/>
        <v>579830.25</v>
      </c>
      <c r="L6109" s="130" t="s">
        <v>1420</v>
      </c>
    </row>
    <row r="6110" spans="1:12" ht="45">
      <c r="A6110" s="263">
        <v>25</v>
      </c>
      <c r="B6110" s="125" t="str">
        <f>+VLOOKUP(A6110,'[1]LISTA FILTRADO'!$A$2:$B$620,2,FALSE)</f>
        <v>Ministerio De La Presidencia</v>
      </c>
      <c r="C6110" s="126">
        <v>42935</v>
      </c>
      <c r="D6110" s="126" t="s">
        <v>12712</v>
      </c>
      <c r="E6110" s="127" t="s">
        <v>1469</v>
      </c>
      <c r="F6110" s="127">
        <v>14171775</v>
      </c>
      <c r="G6110" s="127"/>
      <c r="H6110" s="335" t="s">
        <v>12713</v>
      </c>
      <c r="I6110" s="128">
        <v>46639.6</v>
      </c>
      <c r="J6110" s="128">
        <v>0</v>
      </c>
      <c r="K6110" s="129">
        <f t="shared" si="95"/>
        <v>46639.6</v>
      </c>
      <c r="L6110" s="130" t="s">
        <v>1420</v>
      </c>
    </row>
    <row r="6111" spans="1:12" ht="45">
      <c r="A6111" s="263">
        <v>25</v>
      </c>
      <c r="B6111" s="125" t="str">
        <f>+VLOOKUP(A6111,'[1]LISTA FILTRADO'!$A$2:$B$620,2,FALSE)</f>
        <v>Ministerio De La Presidencia</v>
      </c>
      <c r="C6111" s="126">
        <v>42935</v>
      </c>
      <c r="D6111" s="126" t="s">
        <v>12714</v>
      </c>
      <c r="E6111" s="127" t="s">
        <v>1469</v>
      </c>
      <c r="F6111" s="127">
        <v>14171544</v>
      </c>
      <c r="G6111" s="127"/>
      <c r="H6111" s="335" t="s">
        <v>12715</v>
      </c>
      <c r="I6111" s="128">
        <v>341528.67</v>
      </c>
      <c r="J6111" s="128">
        <v>0</v>
      </c>
      <c r="K6111" s="129">
        <f t="shared" si="95"/>
        <v>341528.67</v>
      </c>
      <c r="L6111" s="130" t="s">
        <v>1420</v>
      </c>
    </row>
    <row r="6112" spans="1:12" ht="45">
      <c r="A6112" s="263">
        <v>25</v>
      </c>
      <c r="B6112" s="125" t="str">
        <f>+VLOOKUP(A6112,'[1]LISTA FILTRADO'!$A$2:$B$620,2,FALSE)</f>
        <v>Ministerio De La Presidencia</v>
      </c>
      <c r="C6112" s="126">
        <v>42935</v>
      </c>
      <c r="D6112" s="126" t="s">
        <v>12716</v>
      </c>
      <c r="E6112" s="127" t="s">
        <v>1469</v>
      </c>
      <c r="F6112" s="127">
        <v>14171266</v>
      </c>
      <c r="G6112" s="127"/>
      <c r="H6112" s="335" t="s">
        <v>12717</v>
      </c>
      <c r="I6112" s="128">
        <v>6752.8</v>
      </c>
      <c r="J6112" s="128">
        <v>0</v>
      </c>
      <c r="K6112" s="129">
        <f t="shared" si="95"/>
        <v>6752.8</v>
      </c>
      <c r="L6112" s="130" t="s">
        <v>1420</v>
      </c>
    </row>
    <row r="6113" spans="1:12" ht="45">
      <c r="A6113" s="263">
        <v>25</v>
      </c>
      <c r="B6113" s="125" t="str">
        <f>+VLOOKUP(A6113,'[1]LISTA FILTRADO'!$A$2:$B$620,2,FALSE)</f>
        <v>Ministerio De La Presidencia</v>
      </c>
      <c r="C6113" s="126">
        <v>42935</v>
      </c>
      <c r="D6113" s="126" t="s">
        <v>12718</v>
      </c>
      <c r="E6113" s="127" t="s">
        <v>1469</v>
      </c>
      <c r="F6113" s="127">
        <v>14171154</v>
      </c>
      <c r="G6113" s="127"/>
      <c r="H6113" s="335" t="s">
        <v>12719</v>
      </c>
      <c r="I6113" s="128">
        <v>27380.25</v>
      </c>
      <c r="J6113" s="128">
        <v>0</v>
      </c>
      <c r="K6113" s="129">
        <f t="shared" si="95"/>
        <v>27380.25</v>
      </c>
      <c r="L6113" s="130" t="s">
        <v>1420</v>
      </c>
    </row>
    <row r="6114" spans="1:12" ht="45">
      <c r="A6114" s="263">
        <v>25</v>
      </c>
      <c r="B6114" s="125" t="str">
        <f>+VLOOKUP(A6114,'[1]LISTA FILTRADO'!$A$2:$B$620,2,FALSE)</f>
        <v>Ministerio De La Presidencia</v>
      </c>
      <c r="C6114" s="126">
        <v>42935</v>
      </c>
      <c r="D6114" s="126" t="s">
        <v>12720</v>
      </c>
      <c r="E6114" s="127" t="s">
        <v>1469</v>
      </c>
      <c r="F6114" s="127">
        <v>14170180</v>
      </c>
      <c r="G6114" s="127"/>
      <c r="H6114" s="335" t="s">
        <v>12721</v>
      </c>
      <c r="I6114" s="128">
        <v>46955.41</v>
      </c>
      <c r="J6114" s="128">
        <v>0</v>
      </c>
      <c r="K6114" s="129">
        <f t="shared" si="95"/>
        <v>46955.41</v>
      </c>
      <c r="L6114" s="130" t="s">
        <v>1420</v>
      </c>
    </row>
    <row r="6115" spans="1:12" ht="45">
      <c r="A6115" s="263">
        <v>25</v>
      </c>
      <c r="B6115" s="125" t="str">
        <f>+VLOOKUP(A6115,'[1]LISTA FILTRADO'!$A$2:$B$620,2,FALSE)</f>
        <v>Ministerio De La Presidencia</v>
      </c>
      <c r="C6115" s="126">
        <v>42935</v>
      </c>
      <c r="D6115" s="126" t="s">
        <v>12722</v>
      </c>
      <c r="E6115" s="127" t="s">
        <v>1469</v>
      </c>
      <c r="F6115" s="127">
        <v>14172778</v>
      </c>
      <c r="G6115" s="127"/>
      <c r="H6115" s="335" t="s">
        <v>12723</v>
      </c>
      <c r="I6115" s="128">
        <v>765451.12</v>
      </c>
      <c r="J6115" s="128">
        <v>0</v>
      </c>
      <c r="K6115" s="129">
        <f t="shared" si="95"/>
        <v>765451.12</v>
      </c>
      <c r="L6115" s="130" t="s">
        <v>1420</v>
      </c>
    </row>
    <row r="6116" spans="1:12" ht="45">
      <c r="A6116" s="263">
        <v>25</v>
      </c>
      <c r="B6116" s="125" t="str">
        <f>+VLOOKUP(A6116,'[1]LISTA FILTRADO'!$A$2:$B$620,2,FALSE)</f>
        <v>Ministerio De La Presidencia</v>
      </c>
      <c r="C6116" s="126">
        <v>42935</v>
      </c>
      <c r="D6116" s="126" t="s">
        <v>12724</v>
      </c>
      <c r="E6116" s="127" t="s">
        <v>1469</v>
      </c>
      <c r="F6116" s="127">
        <v>14172994</v>
      </c>
      <c r="G6116" s="127"/>
      <c r="H6116" s="335" t="s">
        <v>12725</v>
      </c>
      <c r="I6116" s="128">
        <v>286538.61</v>
      </c>
      <c r="J6116" s="128">
        <v>0</v>
      </c>
      <c r="K6116" s="129">
        <f t="shared" si="95"/>
        <v>286538.61</v>
      </c>
      <c r="L6116" s="130" t="s">
        <v>1420</v>
      </c>
    </row>
    <row r="6117" spans="1:12" ht="45">
      <c r="A6117" s="263">
        <v>25</v>
      </c>
      <c r="B6117" s="125" t="str">
        <f>+VLOOKUP(A6117,'[1]LISTA FILTRADO'!$A$2:$B$620,2,FALSE)</f>
        <v>Ministerio De La Presidencia</v>
      </c>
      <c r="C6117" s="126">
        <v>42935</v>
      </c>
      <c r="D6117" s="126" t="s">
        <v>12726</v>
      </c>
      <c r="E6117" s="127" t="s">
        <v>1469</v>
      </c>
      <c r="F6117" s="127">
        <v>14172993</v>
      </c>
      <c r="G6117" s="127"/>
      <c r="H6117" s="335" t="s">
        <v>12727</v>
      </c>
      <c r="I6117" s="128">
        <v>1150027.7</v>
      </c>
      <c r="J6117" s="128">
        <v>0</v>
      </c>
      <c r="K6117" s="129">
        <f t="shared" si="95"/>
        <v>1150027.7</v>
      </c>
      <c r="L6117" s="130" t="s">
        <v>1420</v>
      </c>
    </row>
    <row r="6118" spans="1:12" ht="45">
      <c r="A6118" s="263">
        <v>25</v>
      </c>
      <c r="B6118" s="125" t="str">
        <f>+VLOOKUP(A6118,'[1]LISTA FILTRADO'!$A$2:$B$620,2,FALSE)</f>
        <v>Ministerio De La Presidencia</v>
      </c>
      <c r="C6118" s="126">
        <v>42935</v>
      </c>
      <c r="D6118" s="126" t="s">
        <v>12728</v>
      </c>
      <c r="E6118" s="127" t="s">
        <v>1469</v>
      </c>
      <c r="F6118" s="127">
        <v>14172593</v>
      </c>
      <c r="G6118" s="127"/>
      <c r="H6118" s="335" t="s">
        <v>12729</v>
      </c>
      <c r="I6118" s="128">
        <v>20993.65</v>
      </c>
      <c r="J6118" s="128">
        <v>0</v>
      </c>
      <c r="K6118" s="129">
        <f t="shared" si="95"/>
        <v>20993.65</v>
      </c>
      <c r="L6118" s="130" t="s">
        <v>1420</v>
      </c>
    </row>
    <row r="6119" spans="1:12" ht="45">
      <c r="A6119" s="263">
        <v>25</v>
      </c>
      <c r="B6119" s="125" t="str">
        <f>+VLOOKUP(A6119,'[1]LISTA FILTRADO'!$A$2:$B$620,2,FALSE)</f>
        <v>Ministerio De La Presidencia</v>
      </c>
      <c r="C6119" s="126">
        <v>42935</v>
      </c>
      <c r="D6119" s="126" t="s">
        <v>12730</v>
      </c>
      <c r="E6119" s="127" t="s">
        <v>1469</v>
      </c>
      <c r="F6119" s="127">
        <v>14172357</v>
      </c>
      <c r="G6119" s="127"/>
      <c r="H6119" s="335" t="s">
        <v>12731</v>
      </c>
      <c r="I6119" s="128">
        <v>1149326.8899999999</v>
      </c>
      <c r="J6119" s="128">
        <v>0</v>
      </c>
      <c r="K6119" s="129">
        <f t="shared" si="95"/>
        <v>1149326.8899999999</v>
      </c>
      <c r="L6119" s="130" t="s">
        <v>1420</v>
      </c>
    </row>
    <row r="6120" spans="1:12" ht="45">
      <c r="A6120" s="263">
        <v>25</v>
      </c>
      <c r="B6120" s="125" t="str">
        <f>+VLOOKUP(A6120,'[1]LISTA FILTRADO'!$A$2:$B$620,2,FALSE)</f>
        <v>Ministerio De La Presidencia</v>
      </c>
      <c r="C6120" s="126">
        <v>42935</v>
      </c>
      <c r="D6120" s="126" t="s">
        <v>12732</v>
      </c>
      <c r="E6120" s="127" t="s">
        <v>1469</v>
      </c>
      <c r="F6120" s="127">
        <v>14171963</v>
      </c>
      <c r="G6120" s="127"/>
      <c r="H6120" s="335" t="s">
        <v>12733</v>
      </c>
      <c r="I6120" s="128">
        <v>399693.05</v>
      </c>
      <c r="J6120" s="128">
        <v>0</v>
      </c>
      <c r="K6120" s="129">
        <f t="shared" si="95"/>
        <v>399693.05</v>
      </c>
      <c r="L6120" s="130" t="s">
        <v>1420</v>
      </c>
    </row>
    <row r="6121" spans="1:12" ht="45">
      <c r="A6121" s="263">
        <v>25</v>
      </c>
      <c r="B6121" s="125" t="str">
        <f>+VLOOKUP(A6121,'[1]LISTA FILTRADO'!$A$2:$B$620,2,FALSE)</f>
        <v>Ministerio De La Presidencia</v>
      </c>
      <c r="C6121" s="126">
        <v>42935</v>
      </c>
      <c r="D6121" s="126" t="s">
        <v>12734</v>
      </c>
      <c r="E6121" s="127" t="s">
        <v>1469</v>
      </c>
      <c r="F6121" s="127">
        <v>14171718</v>
      </c>
      <c r="G6121" s="127"/>
      <c r="H6121" s="335" t="s">
        <v>12735</v>
      </c>
      <c r="I6121" s="128">
        <v>349663.28</v>
      </c>
      <c r="J6121" s="128">
        <v>0</v>
      </c>
      <c r="K6121" s="129">
        <f t="shared" si="95"/>
        <v>349663.28</v>
      </c>
      <c r="L6121" s="130" t="s">
        <v>1420</v>
      </c>
    </row>
    <row r="6122" spans="1:12" ht="45">
      <c r="A6122" s="263">
        <v>25</v>
      </c>
      <c r="B6122" s="125" t="str">
        <f>+VLOOKUP(A6122,'[1]LISTA FILTRADO'!$A$2:$B$620,2,FALSE)</f>
        <v>Ministerio De La Presidencia</v>
      </c>
      <c r="C6122" s="126">
        <v>42935</v>
      </c>
      <c r="D6122" s="126" t="s">
        <v>12736</v>
      </c>
      <c r="E6122" s="127" t="s">
        <v>1469</v>
      </c>
      <c r="F6122" s="127">
        <v>14171313</v>
      </c>
      <c r="G6122" s="127"/>
      <c r="H6122" s="335" t="s">
        <v>12737</v>
      </c>
      <c r="I6122" s="128">
        <v>2108717.65</v>
      </c>
      <c r="J6122" s="128">
        <v>0</v>
      </c>
      <c r="K6122" s="129">
        <f t="shared" si="95"/>
        <v>2108717.65</v>
      </c>
      <c r="L6122" s="130" t="s">
        <v>1420</v>
      </c>
    </row>
    <row r="6123" spans="1:12" ht="45">
      <c r="A6123" s="263">
        <v>25</v>
      </c>
      <c r="B6123" s="125" t="str">
        <f>+VLOOKUP(A6123,'[1]LISTA FILTRADO'!$A$2:$B$620,2,FALSE)</f>
        <v>Ministerio De La Presidencia</v>
      </c>
      <c r="C6123" s="126">
        <v>42935</v>
      </c>
      <c r="D6123" s="126" t="s">
        <v>12738</v>
      </c>
      <c r="E6123" s="127" t="s">
        <v>1469</v>
      </c>
      <c r="F6123" s="127">
        <v>14143944</v>
      </c>
      <c r="G6123" s="127"/>
      <c r="H6123" s="335" t="s">
        <v>12739</v>
      </c>
      <c r="I6123" s="128">
        <v>24990.29</v>
      </c>
      <c r="J6123" s="128">
        <v>0</v>
      </c>
      <c r="K6123" s="129">
        <f t="shared" si="95"/>
        <v>24990.29</v>
      </c>
      <c r="L6123" s="130" t="s">
        <v>1420</v>
      </c>
    </row>
    <row r="6124" spans="1:12" ht="45">
      <c r="A6124" s="263">
        <v>87</v>
      </c>
      <c r="B6124" s="125" t="str">
        <f>+VLOOKUP(A6124,'[1]LISTA FILTRADO'!$A$2:$B$620,2,FALSE)</f>
        <v>Ministerio De Comunicación</v>
      </c>
      <c r="C6124" s="126">
        <v>42935</v>
      </c>
      <c r="D6124" s="126" t="s">
        <v>12740</v>
      </c>
      <c r="E6124" s="127" t="s">
        <v>11</v>
      </c>
      <c r="F6124" s="127">
        <v>893213</v>
      </c>
      <c r="G6124" s="127"/>
      <c r="H6124" s="335" t="s">
        <v>12741</v>
      </c>
      <c r="I6124" s="128">
        <v>270</v>
      </c>
      <c r="J6124" s="128">
        <v>0</v>
      </c>
      <c r="K6124" s="129">
        <f t="shared" si="95"/>
        <v>270</v>
      </c>
      <c r="L6124" s="130" t="s">
        <v>1420</v>
      </c>
    </row>
    <row r="6125" spans="1:12" ht="33.75">
      <c r="A6125" s="263">
        <v>119</v>
      </c>
      <c r="B6125" s="125" t="str">
        <f>+VLOOKUP(A6125,'[1]LISTA FILTRADO'!$A$2:$B$620,2,FALSE)</f>
        <v>Agencia Para El Des. De La Soc. De La Información En Bolivia</v>
      </c>
      <c r="C6125" s="126">
        <v>42935</v>
      </c>
      <c r="D6125" s="126" t="s">
        <v>12742</v>
      </c>
      <c r="E6125" s="127" t="s">
        <v>11</v>
      </c>
      <c r="F6125" s="127">
        <v>893226</v>
      </c>
      <c r="G6125" s="127"/>
      <c r="H6125" s="335" t="s">
        <v>12743</v>
      </c>
      <c r="I6125" s="128">
        <v>50</v>
      </c>
      <c r="J6125" s="128">
        <v>0</v>
      </c>
      <c r="K6125" s="129">
        <f t="shared" si="95"/>
        <v>50</v>
      </c>
      <c r="L6125" s="130" t="s">
        <v>1420</v>
      </c>
    </row>
    <row r="6126" spans="1:12" ht="22.5">
      <c r="A6126" s="263">
        <v>117</v>
      </c>
      <c r="B6126" s="125" t="str">
        <f>+VLOOKUP(A6126,'[1]LISTA FILTRADO'!$A$2:$B$620,2,FALSE)</f>
        <v>Dirección General De Aeronáutica Civil</v>
      </c>
      <c r="C6126" s="126">
        <v>42935</v>
      </c>
      <c r="D6126" s="126" t="s">
        <v>12744</v>
      </c>
      <c r="E6126" s="127" t="s">
        <v>11</v>
      </c>
      <c r="F6126" s="127">
        <v>893254</v>
      </c>
      <c r="G6126" s="127"/>
      <c r="H6126" s="335" t="s">
        <v>12745</v>
      </c>
      <c r="I6126" s="128">
        <v>50</v>
      </c>
      <c r="J6126" s="128">
        <v>0</v>
      </c>
      <c r="K6126" s="129">
        <f t="shared" si="95"/>
        <v>50</v>
      </c>
      <c r="L6126" s="130" t="s">
        <v>1420</v>
      </c>
    </row>
    <row r="6127" spans="1:12" ht="33.75">
      <c r="A6127" s="263">
        <v>340</v>
      </c>
      <c r="B6127" s="125" t="str">
        <f>+VLOOKUP(A6127,'[1]LISTA FILTRADO'!$A$2:$B$620,2,FALSE)</f>
        <v>Servicio General De Identificación Personal</v>
      </c>
      <c r="C6127" s="126">
        <v>42936</v>
      </c>
      <c r="D6127" s="126" t="s">
        <v>12746</v>
      </c>
      <c r="E6127" s="127" t="s">
        <v>6</v>
      </c>
      <c r="F6127" s="127">
        <v>498815</v>
      </c>
      <c r="G6127" s="127"/>
      <c r="H6127" s="335" t="s">
        <v>12747</v>
      </c>
      <c r="I6127" s="128">
        <v>0</v>
      </c>
      <c r="J6127" s="128">
        <v>13089.02</v>
      </c>
      <c r="K6127" s="129">
        <f t="shared" si="95"/>
        <v>13089.02</v>
      </c>
      <c r="L6127" s="130" t="s">
        <v>1420</v>
      </c>
    </row>
    <row r="6128" spans="1:12" ht="22.5">
      <c r="A6128" s="263">
        <v>287</v>
      </c>
      <c r="B6128" s="125" t="str">
        <f>+VLOOKUP(A6128,'[1]LISTA FILTRADO'!$A$2:$B$620,2,FALSE)</f>
        <v>Fondo Nacional De Inversión Productiva Y Social</v>
      </c>
      <c r="C6128" s="126">
        <v>42936</v>
      </c>
      <c r="D6128" s="126" t="s">
        <v>12748</v>
      </c>
      <c r="E6128" s="127" t="s">
        <v>6</v>
      </c>
      <c r="F6128" s="127">
        <v>71516</v>
      </c>
      <c r="G6128" s="127"/>
      <c r="H6128" s="335" t="s">
        <v>12749</v>
      </c>
      <c r="I6128" s="128">
        <v>0</v>
      </c>
      <c r="J6128" s="128">
        <v>20251647.129999999</v>
      </c>
      <c r="K6128" s="129">
        <f t="shared" si="95"/>
        <v>20251647.129999999</v>
      </c>
      <c r="L6128" s="130" t="s">
        <v>1420</v>
      </c>
    </row>
    <row r="6129" spans="1:12" ht="45">
      <c r="A6129" s="263">
        <v>25</v>
      </c>
      <c r="B6129" s="125" t="str">
        <f>+VLOOKUP(A6129,'[1]LISTA FILTRADO'!$A$2:$B$620,2,FALSE)</f>
        <v>Ministerio De La Presidencia</v>
      </c>
      <c r="C6129" s="126">
        <v>42936</v>
      </c>
      <c r="D6129" s="126" t="s">
        <v>12750</v>
      </c>
      <c r="E6129" s="127" t="s">
        <v>1285</v>
      </c>
      <c r="F6129" s="127">
        <v>14110151</v>
      </c>
      <c r="G6129" s="127"/>
      <c r="H6129" s="335" t="s">
        <v>12751</v>
      </c>
      <c r="I6129" s="128">
        <v>0</v>
      </c>
      <c r="J6129" s="128">
        <v>63988.11</v>
      </c>
      <c r="K6129" s="129">
        <f t="shared" si="95"/>
        <v>63988.11</v>
      </c>
      <c r="L6129" s="130" t="s">
        <v>1420</v>
      </c>
    </row>
    <row r="6130" spans="1:12" ht="33.75">
      <c r="A6130" s="263">
        <v>119</v>
      </c>
      <c r="B6130" s="125" t="str">
        <f>+VLOOKUP(A6130,'[1]LISTA FILTRADO'!$A$2:$B$620,2,FALSE)</f>
        <v>Agencia Para El Des. De La Soc. De La Información En Bolivia</v>
      </c>
      <c r="C6130" s="126">
        <v>42936</v>
      </c>
      <c r="D6130" s="126" t="s">
        <v>12752</v>
      </c>
      <c r="E6130" s="127" t="s">
        <v>11</v>
      </c>
      <c r="F6130" s="127">
        <v>893362</v>
      </c>
      <c r="G6130" s="127"/>
      <c r="H6130" s="335" t="s">
        <v>12753</v>
      </c>
      <c r="I6130" s="128">
        <v>50</v>
      </c>
      <c r="J6130" s="128">
        <v>0</v>
      </c>
      <c r="K6130" s="129">
        <f t="shared" si="95"/>
        <v>50</v>
      </c>
      <c r="L6130" s="130" t="s">
        <v>1420</v>
      </c>
    </row>
    <row r="6131" spans="1:12" ht="45">
      <c r="A6131" s="263">
        <v>10</v>
      </c>
      <c r="B6131" s="125" t="str">
        <f>+VLOOKUP(A6131,'[1]LISTA FILTRADO'!$A$2:$B$620,2,FALSE)</f>
        <v>Ministerio De Relaciones Exteriores</v>
      </c>
      <c r="C6131" s="126">
        <v>42936</v>
      </c>
      <c r="D6131" s="126" t="s">
        <v>12754</v>
      </c>
      <c r="E6131" s="127" t="s">
        <v>15</v>
      </c>
      <c r="F6131" s="127">
        <v>2716</v>
      </c>
      <c r="G6131" s="127"/>
      <c r="H6131" s="335" t="s">
        <v>12755</v>
      </c>
      <c r="I6131" s="128">
        <v>2502.4499999999998</v>
      </c>
      <c r="J6131" s="128">
        <v>0</v>
      </c>
      <c r="K6131" s="129">
        <f t="shared" si="95"/>
        <v>2502.4499999999998</v>
      </c>
      <c r="L6131" s="130" t="s">
        <v>1420</v>
      </c>
    </row>
    <row r="6132" spans="1:12" ht="45">
      <c r="A6132" s="263">
        <v>513</v>
      </c>
      <c r="B6132" s="125" t="str">
        <f>+VLOOKUP(A6132,'[1]LISTA FILTRADO'!$A$2:$B$620,2,FALSE)</f>
        <v>Yacimientos Petrolíferos Fiscales Bolivianos</v>
      </c>
      <c r="C6132" s="126">
        <v>42936</v>
      </c>
      <c r="D6132" s="126" t="s">
        <v>12756</v>
      </c>
      <c r="E6132" s="127" t="s">
        <v>15</v>
      </c>
      <c r="F6132" s="127">
        <v>2720</v>
      </c>
      <c r="G6132" s="127"/>
      <c r="H6132" s="335" t="s">
        <v>12757</v>
      </c>
      <c r="I6132" s="128">
        <v>115905.18</v>
      </c>
      <c r="J6132" s="128">
        <v>0</v>
      </c>
      <c r="K6132" s="129">
        <f t="shared" si="95"/>
        <v>115905.18</v>
      </c>
      <c r="L6132" s="130" t="s">
        <v>1420</v>
      </c>
    </row>
    <row r="6133" spans="1:12" ht="45">
      <c r="A6133" s="263">
        <v>291</v>
      </c>
      <c r="B6133" s="125" t="str">
        <f>+VLOOKUP(A6133,'[1]LISTA FILTRADO'!$A$2:$B$620,2,FALSE)</f>
        <v>Administradora Boliviana De Carreteras</v>
      </c>
      <c r="C6133" s="126">
        <v>42936</v>
      </c>
      <c r="D6133" s="126" t="s">
        <v>12758</v>
      </c>
      <c r="E6133" s="127" t="s">
        <v>15</v>
      </c>
      <c r="F6133" s="127">
        <v>2719</v>
      </c>
      <c r="G6133" s="127"/>
      <c r="H6133" s="335" t="s">
        <v>12759</v>
      </c>
      <c r="I6133" s="128">
        <v>274.66000000000003</v>
      </c>
      <c r="J6133" s="128">
        <v>0</v>
      </c>
      <c r="K6133" s="129">
        <f t="shared" si="95"/>
        <v>274.66000000000003</v>
      </c>
      <c r="L6133" s="130" t="s">
        <v>1420</v>
      </c>
    </row>
    <row r="6134" spans="1:12" ht="45">
      <c r="A6134" s="263">
        <v>594</v>
      </c>
      <c r="B6134" s="125" t="str">
        <f>+VLOOKUP(A6134,'[1]LISTA FILTRADO'!$A$2:$B$620,2,FALSE)</f>
        <v>Administración de Servicios Portuarios - Bolivia</v>
      </c>
      <c r="C6134" s="126">
        <v>42936</v>
      </c>
      <c r="D6134" s="126" t="s">
        <v>12760</v>
      </c>
      <c r="E6134" s="127" t="s">
        <v>15</v>
      </c>
      <c r="F6134" s="127">
        <v>2723</v>
      </c>
      <c r="G6134" s="127"/>
      <c r="H6134" s="335" t="s">
        <v>12761</v>
      </c>
      <c r="I6134" s="128">
        <v>416.26</v>
      </c>
      <c r="J6134" s="128">
        <v>0</v>
      </c>
      <c r="K6134" s="129">
        <f t="shared" si="95"/>
        <v>416.26</v>
      </c>
      <c r="L6134" s="130" t="s">
        <v>1420</v>
      </c>
    </row>
    <row r="6135" spans="1:12" ht="22.5">
      <c r="A6135" s="263">
        <v>513</v>
      </c>
      <c r="B6135" s="125" t="str">
        <f>+VLOOKUP(A6135,'[1]LISTA FILTRADO'!$A$2:$B$620,2,FALSE)</f>
        <v>Yacimientos Petrolíferos Fiscales Bolivianos</v>
      </c>
      <c r="C6135" s="126">
        <v>42936</v>
      </c>
      <c r="D6135" s="126" t="s">
        <v>12762</v>
      </c>
      <c r="E6135" s="127" t="s">
        <v>15</v>
      </c>
      <c r="F6135" s="127">
        <v>498095</v>
      </c>
      <c r="G6135" s="127"/>
      <c r="H6135" s="335" t="s">
        <v>2284</v>
      </c>
      <c r="I6135" s="128">
        <v>50</v>
      </c>
      <c r="J6135" s="128">
        <v>0</v>
      </c>
      <c r="K6135" s="129">
        <f t="shared" si="95"/>
        <v>50</v>
      </c>
      <c r="L6135" s="130" t="s">
        <v>1420</v>
      </c>
    </row>
    <row r="6136" spans="1:12" ht="45">
      <c r="A6136" s="263">
        <v>20</v>
      </c>
      <c r="B6136" s="125" t="str">
        <f>+VLOOKUP(A6136,'[1]LISTA FILTRADO'!$A$2:$B$620,2,FALSE)</f>
        <v>Ministerio De Defensa</v>
      </c>
      <c r="C6136" s="126">
        <v>42936</v>
      </c>
      <c r="D6136" s="126" t="s">
        <v>12763</v>
      </c>
      <c r="E6136" s="127" t="s">
        <v>15</v>
      </c>
      <c r="F6136" s="127">
        <v>2721</v>
      </c>
      <c r="G6136" s="127"/>
      <c r="H6136" s="335" t="s">
        <v>12764</v>
      </c>
      <c r="I6136" s="128">
        <v>270</v>
      </c>
      <c r="J6136" s="128">
        <v>0</v>
      </c>
      <c r="K6136" s="129">
        <f t="shared" si="95"/>
        <v>270</v>
      </c>
      <c r="L6136" s="130" t="s">
        <v>1420</v>
      </c>
    </row>
    <row r="6137" spans="1:12" ht="33.75">
      <c r="A6137" s="263" t="s">
        <v>627</v>
      </c>
      <c r="B6137" s="125" t="str">
        <f>+VLOOKUP(A6137,'[1]LISTA FILTRADO'!$A$2:$B$620,2,FALSE)</f>
        <v>Dirección General De Crédito Público</v>
      </c>
      <c r="C6137" s="126">
        <v>42936</v>
      </c>
      <c r="D6137" s="126" t="s">
        <v>12765</v>
      </c>
      <c r="E6137" s="127" t="s">
        <v>11</v>
      </c>
      <c r="F6137" s="127">
        <v>9555</v>
      </c>
      <c r="G6137" s="127"/>
      <c r="H6137" s="335" t="s">
        <v>12766</v>
      </c>
      <c r="I6137" s="128">
        <v>471</v>
      </c>
      <c r="J6137" s="128">
        <v>0</v>
      </c>
      <c r="K6137" s="129">
        <f t="shared" si="95"/>
        <v>471</v>
      </c>
      <c r="L6137" s="130" t="s">
        <v>1420</v>
      </c>
    </row>
    <row r="6138" spans="1:12" ht="22.5">
      <c r="A6138" s="263">
        <v>513</v>
      </c>
      <c r="B6138" s="125" t="str">
        <f>+VLOOKUP(A6138,'[1]LISTA FILTRADO'!$A$2:$B$620,2,FALSE)</f>
        <v>Yacimientos Petrolíferos Fiscales Bolivianos</v>
      </c>
      <c r="C6138" s="126">
        <v>42936</v>
      </c>
      <c r="D6138" s="126" t="s">
        <v>12767</v>
      </c>
      <c r="E6138" s="127" t="s">
        <v>15</v>
      </c>
      <c r="F6138" s="127">
        <v>498742</v>
      </c>
      <c r="G6138" s="127"/>
      <c r="H6138" s="335" t="s">
        <v>2242</v>
      </c>
      <c r="I6138" s="128">
        <v>50</v>
      </c>
      <c r="J6138" s="128">
        <v>0</v>
      </c>
      <c r="K6138" s="129">
        <f t="shared" si="95"/>
        <v>50</v>
      </c>
      <c r="L6138" s="130" t="s">
        <v>1420</v>
      </c>
    </row>
    <row r="6139" spans="1:12" ht="22.5">
      <c r="A6139" s="263">
        <v>513</v>
      </c>
      <c r="B6139" s="125" t="str">
        <f>+VLOOKUP(A6139,'[1]LISTA FILTRADO'!$A$2:$B$620,2,FALSE)</f>
        <v>Yacimientos Petrolíferos Fiscales Bolivianos</v>
      </c>
      <c r="C6139" s="126">
        <v>42936</v>
      </c>
      <c r="D6139" s="126" t="s">
        <v>12768</v>
      </c>
      <c r="E6139" s="127" t="s">
        <v>15</v>
      </c>
      <c r="F6139" s="127">
        <v>498746</v>
      </c>
      <c r="G6139" s="127"/>
      <c r="H6139" s="335" t="s">
        <v>12769</v>
      </c>
      <c r="I6139" s="128">
        <v>50</v>
      </c>
      <c r="J6139" s="128">
        <v>0</v>
      </c>
      <c r="K6139" s="129">
        <f t="shared" si="95"/>
        <v>50</v>
      </c>
      <c r="L6139" s="130" t="s">
        <v>1420</v>
      </c>
    </row>
    <row r="6140" spans="1:12" ht="22.5">
      <c r="A6140" s="263">
        <v>340</v>
      </c>
      <c r="B6140" s="125" t="str">
        <f>+VLOOKUP(A6140,'[1]LISTA FILTRADO'!$A$2:$B$620,2,FALSE)</f>
        <v>Servicio General De Identificación Personal</v>
      </c>
      <c r="C6140" s="126">
        <v>42936</v>
      </c>
      <c r="D6140" s="126" t="s">
        <v>12770</v>
      </c>
      <c r="E6140" s="127" t="s">
        <v>15</v>
      </c>
      <c r="F6140" s="127">
        <v>498816</v>
      </c>
      <c r="G6140" s="127"/>
      <c r="H6140" s="335" t="s">
        <v>12771</v>
      </c>
      <c r="I6140" s="128">
        <v>50</v>
      </c>
      <c r="J6140" s="128">
        <v>0</v>
      </c>
      <c r="K6140" s="129">
        <f t="shared" si="95"/>
        <v>50</v>
      </c>
      <c r="L6140" s="130" t="s">
        <v>1420</v>
      </c>
    </row>
    <row r="6141" spans="1:12" ht="22.5">
      <c r="A6141" s="263">
        <v>513</v>
      </c>
      <c r="B6141" s="125" t="str">
        <f>+VLOOKUP(A6141,'[1]LISTA FILTRADO'!$A$2:$B$620,2,FALSE)</f>
        <v>Yacimientos Petrolíferos Fiscales Bolivianos</v>
      </c>
      <c r="C6141" s="126">
        <v>42936</v>
      </c>
      <c r="D6141" s="126" t="s">
        <v>12772</v>
      </c>
      <c r="E6141" s="127" t="s">
        <v>15</v>
      </c>
      <c r="F6141" s="127">
        <v>498818</v>
      </c>
      <c r="G6141" s="127"/>
      <c r="H6141" s="335" t="s">
        <v>5633</v>
      </c>
      <c r="I6141" s="128">
        <v>50</v>
      </c>
      <c r="J6141" s="128">
        <v>0</v>
      </c>
      <c r="K6141" s="129">
        <f t="shared" si="95"/>
        <v>50</v>
      </c>
      <c r="L6141" s="130" t="s">
        <v>1420</v>
      </c>
    </row>
    <row r="6142" spans="1:12" ht="45">
      <c r="A6142" s="263">
        <v>25</v>
      </c>
      <c r="B6142" s="125" t="str">
        <f>+VLOOKUP(A6142,'[1]LISTA FILTRADO'!$A$2:$B$620,2,FALSE)</f>
        <v>Ministerio De La Presidencia</v>
      </c>
      <c r="C6142" s="126">
        <v>42936</v>
      </c>
      <c r="D6142" s="126" t="s">
        <v>12773</v>
      </c>
      <c r="E6142" s="127" t="s">
        <v>1469</v>
      </c>
      <c r="F6142" s="127">
        <v>14205540</v>
      </c>
      <c r="G6142" s="127"/>
      <c r="H6142" s="335" t="s">
        <v>12774</v>
      </c>
      <c r="I6142" s="128">
        <v>15289.63</v>
      </c>
      <c r="J6142" s="128">
        <v>0</v>
      </c>
      <c r="K6142" s="129">
        <f t="shared" si="95"/>
        <v>15289.63</v>
      </c>
      <c r="L6142" s="130" t="s">
        <v>1420</v>
      </c>
    </row>
    <row r="6143" spans="1:12" ht="33.75">
      <c r="A6143" s="263" t="s">
        <v>626</v>
      </c>
      <c r="B6143" s="125" t="str">
        <f>+VLOOKUP(A6143,'[1]LISTA FILTRADO'!$A$2:$B$620,2,FALSE)</f>
        <v>Dirección General De Programación Y Operaciones Del Tesoro</v>
      </c>
      <c r="C6143" s="126">
        <v>42936</v>
      </c>
      <c r="D6143" s="126" t="s">
        <v>12775</v>
      </c>
      <c r="E6143" s="127" t="s">
        <v>11</v>
      </c>
      <c r="F6143" s="127">
        <v>893329</v>
      </c>
      <c r="G6143" s="127"/>
      <c r="H6143" s="335" t="s">
        <v>12776</v>
      </c>
      <c r="I6143" s="128">
        <v>21383.43</v>
      </c>
      <c r="J6143" s="128">
        <v>0</v>
      </c>
      <c r="K6143" s="129">
        <f t="shared" si="95"/>
        <v>21383.43</v>
      </c>
      <c r="L6143" s="130" t="s">
        <v>1420</v>
      </c>
    </row>
    <row r="6144" spans="1:12" ht="33.75">
      <c r="A6144" s="263">
        <v>117</v>
      </c>
      <c r="B6144" s="125" t="str">
        <f>+VLOOKUP(A6144,'[1]LISTA FILTRADO'!$A$2:$B$620,2,FALSE)</f>
        <v>Dirección General De Aeronáutica Civil</v>
      </c>
      <c r="C6144" s="126">
        <v>42936</v>
      </c>
      <c r="D6144" s="126" t="s">
        <v>12777</v>
      </c>
      <c r="E6144" s="127" t="s">
        <v>11</v>
      </c>
      <c r="F6144" s="127">
        <v>893352</v>
      </c>
      <c r="G6144" s="127"/>
      <c r="H6144" s="335" t="s">
        <v>12778</v>
      </c>
      <c r="I6144" s="128">
        <v>50</v>
      </c>
      <c r="J6144" s="128">
        <v>0</v>
      </c>
      <c r="K6144" s="129">
        <f t="shared" si="95"/>
        <v>50</v>
      </c>
      <c r="L6144" s="130" t="s">
        <v>1420</v>
      </c>
    </row>
    <row r="6145" spans="1:12" ht="33.75">
      <c r="A6145" s="263">
        <v>119</v>
      </c>
      <c r="B6145" s="125" t="str">
        <f>+VLOOKUP(A6145,'[1]LISTA FILTRADO'!$A$2:$B$620,2,FALSE)</f>
        <v>Agencia Para El Des. De La Soc. De La Información En Bolivia</v>
      </c>
      <c r="C6145" s="126">
        <v>42936</v>
      </c>
      <c r="D6145" s="126" t="s">
        <v>12779</v>
      </c>
      <c r="E6145" s="127" t="s">
        <v>11</v>
      </c>
      <c r="F6145" s="127">
        <v>893353</v>
      </c>
      <c r="G6145" s="127"/>
      <c r="H6145" s="335" t="s">
        <v>12780</v>
      </c>
      <c r="I6145" s="128">
        <v>50</v>
      </c>
      <c r="J6145" s="128">
        <v>0</v>
      </c>
      <c r="K6145" s="129">
        <f t="shared" si="95"/>
        <v>50</v>
      </c>
      <c r="L6145" s="130" t="s">
        <v>1420</v>
      </c>
    </row>
    <row r="6146" spans="1:12" ht="33.75">
      <c r="A6146" s="263">
        <v>119</v>
      </c>
      <c r="B6146" s="125" t="str">
        <f>+VLOOKUP(A6146,'[1]LISTA FILTRADO'!$A$2:$B$620,2,FALSE)</f>
        <v>Agencia Para El Des. De La Soc. De La Información En Bolivia</v>
      </c>
      <c r="C6146" s="126">
        <v>42936</v>
      </c>
      <c r="D6146" s="126" t="s">
        <v>12781</v>
      </c>
      <c r="E6146" s="127" t="s">
        <v>11</v>
      </c>
      <c r="F6146" s="127">
        <v>893355</v>
      </c>
      <c r="G6146" s="127"/>
      <c r="H6146" s="335" t="s">
        <v>12782</v>
      </c>
      <c r="I6146" s="128">
        <v>50</v>
      </c>
      <c r="J6146" s="128">
        <v>0</v>
      </c>
      <c r="K6146" s="129">
        <f t="shared" si="95"/>
        <v>50</v>
      </c>
      <c r="L6146" s="130" t="s">
        <v>1420</v>
      </c>
    </row>
    <row r="6147" spans="1:12" ht="45">
      <c r="A6147" s="263" t="s">
        <v>626</v>
      </c>
      <c r="B6147" s="125" t="str">
        <f>+VLOOKUP(A6147,'[1]LISTA FILTRADO'!$A$2:$B$620,2,FALSE)</f>
        <v>Dirección General De Programación Y Operaciones Del Tesoro</v>
      </c>
      <c r="C6147" s="126">
        <v>42936</v>
      </c>
      <c r="D6147" s="126" t="s">
        <v>12783</v>
      </c>
      <c r="E6147" s="127" t="s">
        <v>11</v>
      </c>
      <c r="F6147" s="127">
        <v>893360</v>
      </c>
      <c r="G6147" s="127"/>
      <c r="H6147" s="335" t="s">
        <v>12784</v>
      </c>
      <c r="I6147" s="128">
        <v>50</v>
      </c>
      <c r="J6147" s="128">
        <v>0</v>
      </c>
      <c r="K6147" s="129">
        <f t="shared" si="95"/>
        <v>50</v>
      </c>
      <c r="L6147" s="130" t="s">
        <v>1420</v>
      </c>
    </row>
    <row r="6148" spans="1:12" ht="33.75">
      <c r="A6148" s="263">
        <v>340</v>
      </c>
      <c r="B6148" s="125" t="str">
        <f>+VLOOKUP(A6148,'[1]LISTA FILTRADO'!$A$2:$B$620,2,FALSE)</f>
        <v>Servicio General De Identificación Personal</v>
      </c>
      <c r="C6148" s="126">
        <v>42937</v>
      </c>
      <c r="D6148" s="126" t="s">
        <v>12785</v>
      </c>
      <c r="E6148" s="127" t="s">
        <v>6</v>
      </c>
      <c r="F6148" s="127">
        <v>499809</v>
      </c>
      <c r="G6148" s="127"/>
      <c r="H6148" s="335" t="s">
        <v>12786</v>
      </c>
      <c r="I6148" s="128">
        <v>0</v>
      </c>
      <c r="J6148" s="128">
        <v>42472.66</v>
      </c>
      <c r="K6148" s="129">
        <f t="shared" si="95"/>
        <v>42472.66</v>
      </c>
      <c r="L6148" s="130" t="s">
        <v>1420</v>
      </c>
    </row>
    <row r="6149" spans="1:12" ht="33.75">
      <c r="A6149" s="263">
        <v>10</v>
      </c>
      <c r="B6149" s="125" t="str">
        <f>+VLOOKUP(A6149,'[1]LISTA FILTRADO'!$A$2:$B$620,2,FALSE)</f>
        <v>Ministerio De Relaciones Exteriores</v>
      </c>
      <c r="C6149" s="126">
        <v>42937</v>
      </c>
      <c r="D6149" s="126" t="s">
        <v>12787</v>
      </c>
      <c r="E6149" s="127" t="s">
        <v>6</v>
      </c>
      <c r="F6149" s="127">
        <v>499811</v>
      </c>
      <c r="G6149" s="127"/>
      <c r="H6149" s="335" t="s">
        <v>12788</v>
      </c>
      <c r="I6149" s="128">
        <v>0</v>
      </c>
      <c r="J6149" s="128">
        <v>161214.25</v>
      </c>
      <c r="K6149" s="129">
        <f t="shared" si="95"/>
        <v>161214.25</v>
      </c>
      <c r="L6149" s="130" t="s">
        <v>1420</v>
      </c>
    </row>
    <row r="6150" spans="1:12" ht="33.75">
      <c r="A6150" s="263">
        <v>10</v>
      </c>
      <c r="B6150" s="125" t="str">
        <f>+VLOOKUP(A6150,'[1]LISTA FILTRADO'!$A$2:$B$620,2,FALSE)</f>
        <v>Ministerio De Relaciones Exteriores</v>
      </c>
      <c r="C6150" s="126">
        <v>42937</v>
      </c>
      <c r="D6150" s="126" t="s">
        <v>12789</v>
      </c>
      <c r="E6150" s="127" t="s">
        <v>6</v>
      </c>
      <c r="F6150" s="127">
        <v>499817</v>
      </c>
      <c r="G6150" s="127"/>
      <c r="H6150" s="335" t="s">
        <v>12790</v>
      </c>
      <c r="I6150" s="128">
        <v>0</v>
      </c>
      <c r="J6150" s="128">
        <v>13567.02</v>
      </c>
      <c r="K6150" s="129">
        <f t="shared" si="95"/>
        <v>13567.02</v>
      </c>
      <c r="L6150" s="130" t="s">
        <v>1420</v>
      </c>
    </row>
    <row r="6151" spans="1:12" ht="33.75">
      <c r="A6151" s="263" t="s">
        <v>626</v>
      </c>
      <c r="B6151" s="125" t="str">
        <f>+VLOOKUP(A6151,'[1]LISTA FILTRADO'!$A$2:$B$620,2,FALSE)</f>
        <v>Dirección General De Programación Y Operaciones Del Tesoro</v>
      </c>
      <c r="C6151" s="126">
        <v>42937</v>
      </c>
      <c r="D6151" s="126" t="s">
        <v>12791</v>
      </c>
      <c r="E6151" s="127" t="s">
        <v>6</v>
      </c>
      <c r="F6151" s="127">
        <v>864118</v>
      </c>
      <c r="G6151" s="127"/>
      <c r="H6151" s="335" t="s">
        <v>12792</v>
      </c>
      <c r="I6151" s="128">
        <v>0</v>
      </c>
      <c r="J6151" s="128">
        <v>125918.95</v>
      </c>
      <c r="K6151" s="129">
        <f t="shared" si="95"/>
        <v>125918.95</v>
      </c>
      <c r="L6151" s="130" t="s">
        <v>1420</v>
      </c>
    </row>
    <row r="6152" spans="1:12" ht="45">
      <c r="A6152" s="263" t="s">
        <v>627</v>
      </c>
      <c r="B6152" s="125" t="str">
        <f>+VLOOKUP(A6152,'[1]LISTA FILTRADO'!$A$2:$B$620,2,FALSE)</f>
        <v>Dirección General De Crédito Público</v>
      </c>
      <c r="C6152" s="126">
        <v>42937</v>
      </c>
      <c r="D6152" s="126" t="s">
        <v>12793</v>
      </c>
      <c r="E6152" s="127" t="s">
        <v>6</v>
      </c>
      <c r="F6152" s="127">
        <v>864119</v>
      </c>
      <c r="G6152" s="127"/>
      <c r="H6152" s="335" t="s">
        <v>12794</v>
      </c>
      <c r="I6152" s="128">
        <v>0</v>
      </c>
      <c r="J6152" s="128">
        <v>164000</v>
      </c>
      <c r="K6152" s="129">
        <f t="shared" si="95"/>
        <v>164000</v>
      </c>
      <c r="L6152" s="130" t="s">
        <v>1420</v>
      </c>
    </row>
    <row r="6153" spans="1:12" ht="33.75">
      <c r="A6153" s="263">
        <v>340</v>
      </c>
      <c r="B6153" s="125" t="str">
        <f>+VLOOKUP(A6153,'[1]LISTA FILTRADO'!$A$2:$B$620,2,FALSE)</f>
        <v>Servicio General De Identificación Personal</v>
      </c>
      <c r="C6153" s="126">
        <v>42937</v>
      </c>
      <c r="D6153" s="126" t="s">
        <v>12795</v>
      </c>
      <c r="E6153" s="127" t="s">
        <v>6</v>
      </c>
      <c r="F6153" s="127">
        <v>864136</v>
      </c>
      <c r="G6153" s="127"/>
      <c r="H6153" s="335" t="s">
        <v>12796</v>
      </c>
      <c r="I6153" s="128">
        <v>0</v>
      </c>
      <c r="J6153" s="128">
        <v>138312.72</v>
      </c>
      <c r="K6153" s="129">
        <f t="shared" ref="K6153:K6216" si="96">+I6153+J6153</f>
        <v>138312.72</v>
      </c>
      <c r="L6153" s="130" t="s">
        <v>1420</v>
      </c>
    </row>
    <row r="6154" spans="1:12" ht="45">
      <c r="A6154" s="263">
        <v>670</v>
      </c>
      <c r="B6154" s="125" t="str">
        <f>+VLOOKUP(A6154,'[1]LISTA FILTRADO'!$A$2:$B$620,2,FALSE)</f>
        <v>Órgano Electoral Plurinacional</v>
      </c>
      <c r="C6154" s="126">
        <v>42937</v>
      </c>
      <c r="D6154" s="126" t="s">
        <v>12797</v>
      </c>
      <c r="E6154" s="127" t="s">
        <v>8</v>
      </c>
      <c r="F6154" s="127">
        <v>893399</v>
      </c>
      <c r="G6154" s="127"/>
      <c r="H6154" s="335" t="s">
        <v>12798</v>
      </c>
      <c r="I6154" s="128">
        <v>0</v>
      </c>
      <c r="J6154" s="128">
        <v>53466.84</v>
      </c>
      <c r="K6154" s="129">
        <f t="shared" si="96"/>
        <v>53466.84</v>
      </c>
      <c r="L6154" s="130" t="s">
        <v>1420</v>
      </c>
    </row>
    <row r="6155" spans="1:12" ht="45">
      <c r="A6155" s="263">
        <v>25</v>
      </c>
      <c r="B6155" s="125" t="str">
        <f>+VLOOKUP(A6155,'[1]LISTA FILTRADO'!$A$2:$B$620,2,FALSE)</f>
        <v>Ministerio De La Presidencia</v>
      </c>
      <c r="C6155" s="126">
        <v>42937</v>
      </c>
      <c r="D6155" s="126" t="s">
        <v>12799</v>
      </c>
      <c r="E6155" s="127" t="s">
        <v>1469</v>
      </c>
      <c r="F6155" s="127">
        <v>14218839</v>
      </c>
      <c r="G6155" s="127"/>
      <c r="H6155" s="335" t="s">
        <v>12800</v>
      </c>
      <c r="I6155" s="128">
        <v>599933.80000000005</v>
      </c>
      <c r="J6155" s="128">
        <v>0</v>
      </c>
      <c r="K6155" s="129">
        <f t="shared" si="96"/>
        <v>599933.80000000005</v>
      </c>
      <c r="L6155" s="130" t="s">
        <v>1420</v>
      </c>
    </row>
    <row r="6156" spans="1:12" ht="45">
      <c r="A6156" s="263">
        <v>25</v>
      </c>
      <c r="B6156" s="125" t="str">
        <f>+VLOOKUP(A6156,'[1]LISTA FILTRADO'!$A$2:$B$620,2,FALSE)</f>
        <v>Ministerio De La Presidencia</v>
      </c>
      <c r="C6156" s="126">
        <v>42937</v>
      </c>
      <c r="D6156" s="126" t="s">
        <v>12801</v>
      </c>
      <c r="E6156" s="127" t="s">
        <v>1469</v>
      </c>
      <c r="F6156" s="127">
        <v>14218827</v>
      </c>
      <c r="G6156" s="127"/>
      <c r="H6156" s="335" t="s">
        <v>12802</v>
      </c>
      <c r="I6156" s="128">
        <v>22391.52</v>
      </c>
      <c r="J6156" s="128">
        <v>0</v>
      </c>
      <c r="K6156" s="129">
        <f t="shared" si="96"/>
        <v>22391.52</v>
      </c>
      <c r="L6156" s="130" t="s">
        <v>1420</v>
      </c>
    </row>
    <row r="6157" spans="1:12" ht="45">
      <c r="A6157" s="263">
        <v>25</v>
      </c>
      <c r="B6157" s="125" t="str">
        <f>+VLOOKUP(A6157,'[1]LISTA FILTRADO'!$A$2:$B$620,2,FALSE)</f>
        <v>Ministerio De La Presidencia</v>
      </c>
      <c r="C6157" s="126">
        <v>42937</v>
      </c>
      <c r="D6157" s="126" t="s">
        <v>12803</v>
      </c>
      <c r="E6157" s="127" t="s">
        <v>1469</v>
      </c>
      <c r="F6157" s="127">
        <v>14218824</v>
      </c>
      <c r="G6157" s="127"/>
      <c r="H6157" s="335" t="s">
        <v>12804</v>
      </c>
      <c r="I6157" s="128">
        <v>359939.1</v>
      </c>
      <c r="J6157" s="128">
        <v>0</v>
      </c>
      <c r="K6157" s="129">
        <f t="shared" si="96"/>
        <v>359939.1</v>
      </c>
      <c r="L6157" s="130" t="s">
        <v>1420</v>
      </c>
    </row>
    <row r="6158" spans="1:12" ht="45">
      <c r="A6158" s="263">
        <v>25</v>
      </c>
      <c r="B6158" s="125" t="str">
        <f>+VLOOKUP(A6158,'[1]LISTA FILTRADO'!$A$2:$B$620,2,FALSE)</f>
        <v>Ministerio De La Presidencia</v>
      </c>
      <c r="C6158" s="126">
        <v>42937</v>
      </c>
      <c r="D6158" s="126" t="s">
        <v>12805</v>
      </c>
      <c r="E6158" s="127" t="s">
        <v>1469</v>
      </c>
      <c r="F6158" s="127">
        <v>14218821</v>
      </c>
      <c r="G6158" s="127"/>
      <c r="H6158" s="335" t="s">
        <v>12806</v>
      </c>
      <c r="I6158" s="128">
        <v>930755.91</v>
      </c>
      <c r="J6158" s="128">
        <v>0</v>
      </c>
      <c r="K6158" s="129">
        <f t="shared" si="96"/>
        <v>930755.91</v>
      </c>
      <c r="L6158" s="130" t="s">
        <v>1420</v>
      </c>
    </row>
    <row r="6159" spans="1:12" ht="45">
      <c r="A6159" s="263">
        <v>25</v>
      </c>
      <c r="B6159" s="125" t="str">
        <f>+VLOOKUP(A6159,'[1]LISTA FILTRADO'!$A$2:$B$620,2,FALSE)</f>
        <v>Ministerio De La Presidencia</v>
      </c>
      <c r="C6159" s="126">
        <v>42937</v>
      </c>
      <c r="D6159" s="126" t="s">
        <v>12807</v>
      </c>
      <c r="E6159" s="127" t="s">
        <v>1469</v>
      </c>
      <c r="F6159" s="127">
        <v>14218820</v>
      </c>
      <c r="G6159" s="127"/>
      <c r="H6159" s="335" t="s">
        <v>12808</v>
      </c>
      <c r="I6159" s="128">
        <v>445615.05</v>
      </c>
      <c r="J6159" s="128">
        <v>0</v>
      </c>
      <c r="K6159" s="129">
        <f t="shared" si="96"/>
        <v>445615.05</v>
      </c>
      <c r="L6159" s="130" t="s">
        <v>1420</v>
      </c>
    </row>
    <row r="6160" spans="1:12" ht="45">
      <c r="A6160" s="263">
        <v>25</v>
      </c>
      <c r="B6160" s="125" t="str">
        <f>+VLOOKUP(A6160,'[1]LISTA FILTRADO'!$A$2:$B$620,2,FALSE)</f>
        <v>Ministerio De La Presidencia</v>
      </c>
      <c r="C6160" s="126">
        <v>42937</v>
      </c>
      <c r="D6160" s="126" t="s">
        <v>12809</v>
      </c>
      <c r="E6160" s="127" t="s">
        <v>1469</v>
      </c>
      <c r="F6160" s="127">
        <v>14218679</v>
      </c>
      <c r="G6160" s="127"/>
      <c r="H6160" s="335" t="s">
        <v>12810</v>
      </c>
      <c r="I6160" s="128">
        <v>47500.3</v>
      </c>
      <c r="J6160" s="128">
        <v>0</v>
      </c>
      <c r="K6160" s="129">
        <f t="shared" si="96"/>
        <v>47500.3</v>
      </c>
      <c r="L6160" s="130" t="s">
        <v>1420</v>
      </c>
    </row>
    <row r="6161" spans="1:12" ht="45">
      <c r="A6161" s="263">
        <v>25</v>
      </c>
      <c r="B6161" s="125" t="str">
        <f>+VLOOKUP(A6161,'[1]LISTA FILTRADO'!$A$2:$B$620,2,FALSE)</f>
        <v>Ministerio De La Presidencia</v>
      </c>
      <c r="C6161" s="126">
        <v>42937</v>
      </c>
      <c r="D6161" s="126" t="s">
        <v>12811</v>
      </c>
      <c r="E6161" s="127" t="s">
        <v>1469</v>
      </c>
      <c r="F6161" s="127">
        <v>14218571</v>
      </c>
      <c r="G6161" s="127"/>
      <c r="H6161" s="335" t="s">
        <v>12812</v>
      </c>
      <c r="I6161" s="128">
        <v>87080.3</v>
      </c>
      <c r="J6161" s="128">
        <v>0</v>
      </c>
      <c r="K6161" s="129">
        <f t="shared" si="96"/>
        <v>87080.3</v>
      </c>
      <c r="L6161" s="130" t="s">
        <v>1420</v>
      </c>
    </row>
    <row r="6162" spans="1:12" ht="45">
      <c r="A6162" s="263">
        <v>25</v>
      </c>
      <c r="B6162" s="125" t="str">
        <f>+VLOOKUP(A6162,'[1]LISTA FILTRADO'!$A$2:$B$620,2,FALSE)</f>
        <v>Ministerio De La Presidencia</v>
      </c>
      <c r="C6162" s="126">
        <v>42937</v>
      </c>
      <c r="D6162" s="126" t="s">
        <v>12813</v>
      </c>
      <c r="E6162" s="127" t="s">
        <v>1469</v>
      </c>
      <c r="F6162" s="127">
        <v>14218570</v>
      </c>
      <c r="G6162" s="127"/>
      <c r="H6162" s="335" t="s">
        <v>12814</v>
      </c>
      <c r="I6162" s="128">
        <v>902489.7</v>
      </c>
      <c r="J6162" s="128">
        <v>0</v>
      </c>
      <c r="K6162" s="129">
        <f t="shared" si="96"/>
        <v>902489.7</v>
      </c>
      <c r="L6162" s="130" t="s">
        <v>1420</v>
      </c>
    </row>
    <row r="6163" spans="1:12" ht="45">
      <c r="A6163" s="263">
        <v>25</v>
      </c>
      <c r="B6163" s="125" t="str">
        <f>+VLOOKUP(A6163,'[1]LISTA FILTRADO'!$A$2:$B$620,2,FALSE)</f>
        <v>Ministerio De La Presidencia</v>
      </c>
      <c r="C6163" s="126">
        <v>42937</v>
      </c>
      <c r="D6163" s="126" t="s">
        <v>12815</v>
      </c>
      <c r="E6163" s="127" t="s">
        <v>1469</v>
      </c>
      <c r="F6163" s="127">
        <v>14218566</v>
      </c>
      <c r="G6163" s="127"/>
      <c r="H6163" s="335" t="s">
        <v>12816</v>
      </c>
      <c r="I6163" s="128">
        <v>29291.01</v>
      </c>
      <c r="J6163" s="128">
        <v>0</v>
      </c>
      <c r="K6163" s="129">
        <f t="shared" si="96"/>
        <v>29291.01</v>
      </c>
      <c r="L6163" s="130" t="s">
        <v>1420</v>
      </c>
    </row>
    <row r="6164" spans="1:12" ht="45">
      <c r="A6164" s="263">
        <v>25</v>
      </c>
      <c r="B6164" s="125" t="str">
        <f>+VLOOKUP(A6164,'[1]LISTA FILTRADO'!$A$2:$B$620,2,FALSE)</f>
        <v>Ministerio De La Presidencia</v>
      </c>
      <c r="C6164" s="126">
        <v>42937</v>
      </c>
      <c r="D6164" s="126" t="s">
        <v>12817</v>
      </c>
      <c r="E6164" s="127" t="s">
        <v>1469</v>
      </c>
      <c r="F6164" s="127">
        <v>14218560</v>
      </c>
      <c r="G6164" s="127"/>
      <c r="H6164" s="335" t="s">
        <v>12818</v>
      </c>
      <c r="I6164" s="128">
        <v>35299.019999999997</v>
      </c>
      <c r="J6164" s="128">
        <v>0</v>
      </c>
      <c r="K6164" s="129">
        <f t="shared" si="96"/>
        <v>35299.019999999997</v>
      </c>
      <c r="L6164" s="130" t="s">
        <v>1420</v>
      </c>
    </row>
    <row r="6165" spans="1:12" ht="33.75">
      <c r="A6165" s="263">
        <v>119</v>
      </c>
      <c r="B6165" s="125" t="str">
        <f>+VLOOKUP(A6165,'[1]LISTA FILTRADO'!$A$2:$B$620,2,FALSE)</f>
        <v>Agencia Para El Des. De La Soc. De La Información En Bolivia</v>
      </c>
      <c r="C6165" s="126">
        <v>42937</v>
      </c>
      <c r="D6165" s="126" t="s">
        <v>12819</v>
      </c>
      <c r="E6165" s="127" t="s">
        <v>11</v>
      </c>
      <c r="F6165" s="127">
        <v>893394</v>
      </c>
      <c r="G6165" s="127"/>
      <c r="H6165" s="335" t="s">
        <v>12820</v>
      </c>
      <c r="I6165" s="128">
        <v>50</v>
      </c>
      <c r="J6165" s="128">
        <v>0</v>
      </c>
      <c r="K6165" s="129">
        <f t="shared" si="96"/>
        <v>50</v>
      </c>
      <c r="L6165" s="130" t="s">
        <v>1420</v>
      </c>
    </row>
    <row r="6166" spans="1:12" ht="33.75">
      <c r="A6166" s="263">
        <v>670</v>
      </c>
      <c r="B6166" s="125" t="str">
        <f>+VLOOKUP(A6166,'[1]LISTA FILTRADO'!$A$2:$B$620,2,FALSE)</f>
        <v>Órgano Electoral Plurinacional</v>
      </c>
      <c r="C6166" s="126">
        <v>42937</v>
      </c>
      <c r="D6166" s="126" t="s">
        <v>12821</v>
      </c>
      <c r="E6166" s="127" t="s">
        <v>11</v>
      </c>
      <c r="F6166" s="127">
        <v>893399</v>
      </c>
      <c r="G6166" s="127"/>
      <c r="H6166" s="335" t="s">
        <v>12822</v>
      </c>
      <c r="I6166" s="128">
        <v>50</v>
      </c>
      <c r="J6166" s="128">
        <v>0</v>
      </c>
      <c r="K6166" s="129">
        <f t="shared" si="96"/>
        <v>50</v>
      </c>
      <c r="L6166" s="130" t="s">
        <v>1420</v>
      </c>
    </row>
    <row r="6167" spans="1:12" ht="45">
      <c r="A6167" s="263">
        <v>78</v>
      </c>
      <c r="B6167" s="125" t="str">
        <f>+VLOOKUP(A6167,'[1]LISTA FILTRADO'!$A$2:$B$620,2,FALSE)</f>
        <v xml:space="preserve">Ministerio De Hidrocarburos </v>
      </c>
      <c r="C6167" s="126">
        <v>42937</v>
      </c>
      <c r="D6167" s="126" t="s">
        <v>12823</v>
      </c>
      <c r="E6167" s="127" t="s">
        <v>11</v>
      </c>
      <c r="F6167" s="127">
        <v>893412</v>
      </c>
      <c r="G6167" s="127"/>
      <c r="H6167" s="335" t="s">
        <v>12824</v>
      </c>
      <c r="I6167" s="128">
        <v>23669.8</v>
      </c>
      <c r="J6167" s="128">
        <v>0</v>
      </c>
      <c r="K6167" s="129">
        <f t="shared" si="96"/>
        <v>23669.8</v>
      </c>
      <c r="L6167" s="130" t="s">
        <v>1420</v>
      </c>
    </row>
    <row r="6168" spans="1:12" ht="33.75">
      <c r="A6168" s="263">
        <v>513</v>
      </c>
      <c r="B6168" s="125" t="str">
        <f>+VLOOKUP(A6168,'[1]LISTA FILTRADO'!$A$2:$B$620,2,FALSE)</f>
        <v>Yacimientos Petrolíferos Fiscales Bolivianos</v>
      </c>
      <c r="C6168" s="126">
        <v>42937</v>
      </c>
      <c r="D6168" s="126" t="s">
        <v>12825</v>
      </c>
      <c r="E6168" s="127" t="s">
        <v>15</v>
      </c>
      <c r="F6168" s="127">
        <v>498883</v>
      </c>
      <c r="G6168" s="127"/>
      <c r="H6168" s="335" t="s">
        <v>12826</v>
      </c>
      <c r="I6168" s="128">
        <v>50</v>
      </c>
      <c r="J6168" s="128">
        <v>0</v>
      </c>
      <c r="K6168" s="129">
        <f t="shared" si="96"/>
        <v>50</v>
      </c>
      <c r="L6168" s="130" t="s">
        <v>1420</v>
      </c>
    </row>
    <row r="6169" spans="1:12" ht="33.75">
      <c r="A6169" s="263">
        <v>513</v>
      </c>
      <c r="B6169" s="125" t="str">
        <f>+VLOOKUP(A6169,'[1]LISTA FILTRADO'!$A$2:$B$620,2,FALSE)</f>
        <v>Yacimientos Petrolíferos Fiscales Bolivianos</v>
      </c>
      <c r="C6169" s="126">
        <v>42937</v>
      </c>
      <c r="D6169" s="126" t="s">
        <v>12827</v>
      </c>
      <c r="E6169" s="127" t="s">
        <v>15</v>
      </c>
      <c r="F6169" s="127">
        <v>498888</v>
      </c>
      <c r="G6169" s="127"/>
      <c r="H6169" s="335" t="s">
        <v>12828</v>
      </c>
      <c r="I6169" s="128">
        <v>50</v>
      </c>
      <c r="J6169" s="128">
        <v>0</v>
      </c>
      <c r="K6169" s="129">
        <f t="shared" si="96"/>
        <v>50</v>
      </c>
      <c r="L6169" s="130" t="s">
        <v>1420</v>
      </c>
    </row>
    <row r="6170" spans="1:12" ht="33.75">
      <c r="A6170" s="263">
        <v>513</v>
      </c>
      <c r="B6170" s="125" t="str">
        <f>+VLOOKUP(A6170,'[1]LISTA FILTRADO'!$A$2:$B$620,2,FALSE)</f>
        <v>Yacimientos Petrolíferos Fiscales Bolivianos</v>
      </c>
      <c r="C6170" s="126">
        <v>42937</v>
      </c>
      <c r="D6170" s="126" t="s">
        <v>12829</v>
      </c>
      <c r="E6170" s="127" t="s">
        <v>15</v>
      </c>
      <c r="F6170" s="127">
        <v>499014</v>
      </c>
      <c r="G6170" s="127"/>
      <c r="H6170" s="335" t="s">
        <v>12830</v>
      </c>
      <c r="I6170" s="128">
        <v>50</v>
      </c>
      <c r="J6170" s="128">
        <v>0</v>
      </c>
      <c r="K6170" s="129">
        <f t="shared" si="96"/>
        <v>50</v>
      </c>
      <c r="L6170" s="130" t="s">
        <v>1420</v>
      </c>
    </row>
    <row r="6171" spans="1:12" ht="56.25">
      <c r="A6171" s="263">
        <v>224</v>
      </c>
      <c r="B6171" s="125" t="str">
        <f>+VLOOKUP(A6171,'[1]LISTA FILTRADO'!$A$2:$B$620,2,FALSE)</f>
        <v>Insumos Bolivia</v>
      </c>
      <c r="C6171" s="126">
        <v>42937</v>
      </c>
      <c r="D6171" s="126" t="s">
        <v>12831</v>
      </c>
      <c r="E6171" s="127" t="s">
        <v>15</v>
      </c>
      <c r="F6171" s="127">
        <v>2724</v>
      </c>
      <c r="G6171" s="127"/>
      <c r="H6171" s="335" t="s">
        <v>12832</v>
      </c>
      <c r="I6171" s="128">
        <v>277.33999999999997</v>
      </c>
      <c r="J6171" s="128">
        <v>0</v>
      </c>
      <c r="K6171" s="129">
        <f t="shared" si="96"/>
        <v>277.33999999999997</v>
      </c>
      <c r="L6171" s="130" t="s">
        <v>1420</v>
      </c>
    </row>
    <row r="6172" spans="1:12" ht="22.5">
      <c r="A6172" s="263">
        <v>513</v>
      </c>
      <c r="B6172" s="125" t="str">
        <f>+VLOOKUP(A6172,'[1]LISTA FILTRADO'!$A$2:$B$620,2,FALSE)</f>
        <v>Yacimientos Petrolíferos Fiscales Bolivianos</v>
      </c>
      <c r="C6172" s="126">
        <v>42937</v>
      </c>
      <c r="D6172" s="126" t="s">
        <v>12833</v>
      </c>
      <c r="E6172" s="127" t="s">
        <v>15</v>
      </c>
      <c r="F6172" s="127">
        <v>499808</v>
      </c>
      <c r="G6172" s="127"/>
      <c r="H6172" s="335" t="s">
        <v>12834</v>
      </c>
      <c r="I6172" s="128">
        <v>50</v>
      </c>
      <c r="J6172" s="128">
        <v>0</v>
      </c>
      <c r="K6172" s="129">
        <f t="shared" si="96"/>
        <v>50</v>
      </c>
      <c r="L6172" s="130" t="s">
        <v>1420</v>
      </c>
    </row>
    <row r="6173" spans="1:12" ht="22.5">
      <c r="A6173" s="263">
        <v>340</v>
      </c>
      <c r="B6173" s="125" t="str">
        <f>+VLOOKUP(A6173,'[1]LISTA FILTRADO'!$A$2:$B$620,2,FALSE)</f>
        <v>Servicio General De Identificación Personal</v>
      </c>
      <c r="C6173" s="126">
        <v>42937</v>
      </c>
      <c r="D6173" s="126" t="s">
        <v>12835</v>
      </c>
      <c r="E6173" s="127" t="s">
        <v>15</v>
      </c>
      <c r="F6173" s="127">
        <v>499810</v>
      </c>
      <c r="G6173" s="127"/>
      <c r="H6173" s="335" t="s">
        <v>12836</v>
      </c>
      <c r="I6173" s="128">
        <v>50</v>
      </c>
      <c r="J6173" s="128">
        <v>0</v>
      </c>
      <c r="K6173" s="129">
        <f t="shared" si="96"/>
        <v>50</v>
      </c>
      <c r="L6173" s="130" t="s">
        <v>1420</v>
      </c>
    </row>
    <row r="6174" spans="1:12" ht="33.75">
      <c r="A6174" s="263">
        <v>10</v>
      </c>
      <c r="B6174" s="125" t="str">
        <f>+VLOOKUP(A6174,'[1]LISTA FILTRADO'!$A$2:$B$620,2,FALSE)</f>
        <v>Ministerio De Relaciones Exteriores</v>
      </c>
      <c r="C6174" s="126">
        <v>42937</v>
      </c>
      <c r="D6174" s="126" t="s">
        <v>12837</v>
      </c>
      <c r="E6174" s="127" t="s">
        <v>15</v>
      </c>
      <c r="F6174" s="127">
        <v>499812</v>
      </c>
      <c r="G6174" s="127"/>
      <c r="H6174" s="335" t="s">
        <v>12838</v>
      </c>
      <c r="I6174" s="128">
        <v>50</v>
      </c>
      <c r="J6174" s="128">
        <v>0</v>
      </c>
      <c r="K6174" s="129">
        <f t="shared" si="96"/>
        <v>50</v>
      </c>
      <c r="L6174" s="130" t="s">
        <v>1420</v>
      </c>
    </row>
    <row r="6175" spans="1:12" ht="22.5">
      <c r="A6175" s="263">
        <v>513</v>
      </c>
      <c r="B6175" s="125" t="str">
        <f>+VLOOKUP(A6175,'[1]LISTA FILTRADO'!$A$2:$B$620,2,FALSE)</f>
        <v>Yacimientos Petrolíferos Fiscales Bolivianos</v>
      </c>
      <c r="C6175" s="126">
        <v>42937</v>
      </c>
      <c r="D6175" s="126" t="s">
        <v>12839</v>
      </c>
      <c r="E6175" s="127" t="s">
        <v>15</v>
      </c>
      <c r="F6175" s="127">
        <v>499816</v>
      </c>
      <c r="G6175" s="127"/>
      <c r="H6175" s="335" t="s">
        <v>12840</v>
      </c>
      <c r="I6175" s="128">
        <v>50</v>
      </c>
      <c r="J6175" s="128">
        <v>0</v>
      </c>
      <c r="K6175" s="129">
        <f t="shared" si="96"/>
        <v>50</v>
      </c>
      <c r="L6175" s="130" t="s">
        <v>1420</v>
      </c>
    </row>
    <row r="6176" spans="1:12" ht="33.75">
      <c r="A6176" s="263">
        <v>10</v>
      </c>
      <c r="B6176" s="125" t="str">
        <f>+VLOOKUP(A6176,'[1]LISTA FILTRADO'!$A$2:$B$620,2,FALSE)</f>
        <v>Ministerio De Relaciones Exteriores</v>
      </c>
      <c r="C6176" s="126">
        <v>42937</v>
      </c>
      <c r="D6176" s="126" t="s">
        <v>12841</v>
      </c>
      <c r="E6176" s="127" t="s">
        <v>15</v>
      </c>
      <c r="F6176" s="127">
        <v>499818</v>
      </c>
      <c r="G6176" s="127"/>
      <c r="H6176" s="335" t="s">
        <v>12842</v>
      </c>
      <c r="I6176" s="128">
        <v>50</v>
      </c>
      <c r="J6176" s="128">
        <v>0</v>
      </c>
      <c r="K6176" s="129">
        <f t="shared" si="96"/>
        <v>50</v>
      </c>
      <c r="L6176" s="130" t="s">
        <v>1420</v>
      </c>
    </row>
    <row r="6177" spans="1:12" ht="22.5">
      <c r="A6177" s="263">
        <v>513</v>
      </c>
      <c r="B6177" s="125" t="str">
        <f>+VLOOKUP(A6177,'[1]LISTA FILTRADO'!$A$2:$B$620,2,FALSE)</f>
        <v>Yacimientos Petrolíferos Fiscales Bolivianos</v>
      </c>
      <c r="C6177" s="126">
        <v>42937</v>
      </c>
      <c r="D6177" s="126" t="s">
        <v>12843</v>
      </c>
      <c r="E6177" s="127" t="s">
        <v>15</v>
      </c>
      <c r="F6177" s="127">
        <v>499947</v>
      </c>
      <c r="G6177" s="127"/>
      <c r="H6177" s="335" t="s">
        <v>12844</v>
      </c>
      <c r="I6177" s="128">
        <v>50</v>
      </c>
      <c r="J6177" s="128">
        <v>0</v>
      </c>
      <c r="K6177" s="129">
        <f t="shared" si="96"/>
        <v>50</v>
      </c>
      <c r="L6177" s="130" t="s">
        <v>1420</v>
      </c>
    </row>
    <row r="6178" spans="1:12" ht="22.5">
      <c r="A6178" s="263">
        <v>513</v>
      </c>
      <c r="B6178" s="125" t="str">
        <f>+VLOOKUP(A6178,'[1]LISTA FILTRADO'!$A$2:$B$620,2,FALSE)</f>
        <v>Yacimientos Petrolíferos Fiscales Bolivianos</v>
      </c>
      <c r="C6178" s="126">
        <v>42937</v>
      </c>
      <c r="D6178" s="126" t="s">
        <v>12845</v>
      </c>
      <c r="E6178" s="127" t="s">
        <v>15</v>
      </c>
      <c r="F6178" s="127">
        <v>499949</v>
      </c>
      <c r="G6178" s="127"/>
      <c r="H6178" s="335" t="s">
        <v>12846</v>
      </c>
      <c r="I6178" s="128">
        <v>50</v>
      </c>
      <c r="J6178" s="128">
        <v>0</v>
      </c>
      <c r="K6178" s="129">
        <f t="shared" si="96"/>
        <v>50</v>
      </c>
      <c r="L6178" s="130" t="s">
        <v>1420</v>
      </c>
    </row>
    <row r="6179" spans="1:12" ht="45">
      <c r="A6179" s="263">
        <v>25</v>
      </c>
      <c r="B6179" s="125" t="str">
        <f>+VLOOKUP(A6179,'[1]LISTA FILTRADO'!$A$2:$B$620,2,FALSE)</f>
        <v>Ministerio De La Presidencia</v>
      </c>
      <c r="C6179" s="126">
        <v>42937</v>
      </c>
      <c r="D6179" s="126" t="s">
        <v>12847</v>
      </c>
      <c r="E6179" s="127" t="s">
        <v>1469</v>
      </c>
      <c r="F6179" s="127">
        <v>14219369</v>
      </c>
      <c r="G6179" s="127"/>
      <c r="H6179" s="335" t="s">
        <v>12848</v>
      </c>
      <c r="I6179" s="128">
        <v>633338.93999999994</v>
      </c>
      <c r="J6179" s="128">
        <v>0</v>
      </c>
      <c r="K6179" s="129">
        <f t="shared" si="96"/>
        <v>633338.93999999994</v>
      </c>
      <c r="L6179" s="130" t="s">
        <v>1420</v>
      </c>
    </row>
    <row r="6180" spans="1:12" ht="45">
      <c r="A6180" s="263">
        <v>25</v>
      </c>
      <c r="B6180" s="125" t="str">
        <f>+VLOOKUP(A6180,'[1]LISTA FILTRADO'!$A$2:$B$620,2,FALSE)</f>
        <v>Ministerio De La Presidencia</v>
      </c>
      <c r="C6180" s="126">
        <v>42937</v>
      </c>
      <c r="D6180" s="126" t="s">
        <v>12849</v>
      </c>
      <c r="E6180" s="127" t="s">
        <v>1469</v>
      </c>
      <c r="F6180" s="127">
        <v>14219367</v>
      </c>
      <c r="G6180" s="127"/>
      <c r="H6180" s="335" t="s">
        <v>10970</v>
      </c>
      <c r="I6180" s="128">
        <v>371923.21</v>
      </c>
      <c r="J6180" s="128">
        <v>0</v>
      </c>
      <c r="K6180" s="129">
        <f t="shared" si="96"/>
        <v>371923.21</v>
      </c>
      <c r="L6180" s="130" t="s">
        <v>1420</v>
      </c>
    </row>
    <row r="6181" spans="1:12" ht="45">
      <c r="A6181" s="263">
        <v>25</v>
      </c>
      <c r="B6181" s="125" t="str">
        <f>+VLOOKUP(A6181,'[1]LISTA FILTRADO'!$A$2:$B$620,2,FALSE)</f>
        <v>Ministerio De La Presidencia</v>
      </c>
      <c r="C6181" s="126">
        <v>42937</v>
      </c>
      <c r="D6181" s="126" t="s">
        <v>12850</v>
      </c>
      <c r="E6181" s="127" t="s">
        <v>1469</v>
      </c>
      <c r="F6181" s="127">
        <v>14219310</v>
      </c>
      <c r="G6181" s="127"/>
      <c r="H6181" s="335" t="s">
        <v>12851</v>
      </c>
      <c r="I6181" s="128">
        <v>527434.99</v>
      </c>
      <c r="J6181" s="128">
        <v>0</v>
      </c>
      <c r="K6181" s="129">
        <f t="shared" si="96"/>
        <v>527434.99</v>
      </c>
      <c r="L6181" s="130" t="s">
        <v>1420</v>
      </c>
    </row>
    <row r="6182" spans="1:12" ht="45">
      <c r="A6182" s="263">
        <v>25</v>
      </c>
      <c r="B6182" s="125" t="str">
        <f>+VLOOKUP(A6182,'[1]LISTA FILTRADO'!$A$2:$B$620,2,FALSE)</f>
        <v>Ministerio De La Presidencia</v>
      </c>
      <c r="C6182" s="126">
        <v>42937</v>
      </c>
      <c r="D6182" s="126" t="s">
        <v>12852</v>
      </c>
      <c r="E6182" s="127" t="s">
        <v>1469</v>
      </c>
      <c r="F6182" s="127">
        <v>14219191</v>
      </c>
      <c r="G6182" s="127"/>
      <c r="H6182" s="335" t="s">
        <v>12853</v>
      </c>
      <c r="I6182" s="128">
        <v>586808.43999999994</v>
      </c>
      <c r="J6182" s="128">
        <v>0</v>
      </c>
      <c r="K6182" s="129">
        <f t="shared" si="96"/>
        <v>586808.43999999994</v>
      </c>
      <c r="L6182" s="130" t="s">
        <v>1420</v>
      </c>
    </row>
    <row r="6183" spans="1:12" ht="45">
      <c r="A6183" s="263">
        <v>25</v>
      </c>
      <c r="B6183" s="125" t="str">
        <f>+VLOOKUP(A6183,'[1]LISTA FILTRADO'!$A$2:$B$620,2,FALSE)</f>
        <v>Ministerio De La Presidencia</v>
      </c>
      <c r="C6183" s="126">
        <v>42937</v>
      </c>
      <c r="D6183" s="126" t="s">
        <v>12854</v>
      </c>
      <c r="E6183" s="127" t="s">
        <v>1469</v>
      </c>
      <c r="F6183" s="127">
        <v>14218840</v>
      </c>
      <c r="G6183" s="127"/>
      <c r="H6183" s="335" t="s">
        <v>12855</v>
      </c>
      <c r="I6183" s="128">
        <v>212035.66</v>
      </c>
      <c r="J6183" s="128">
        <v>0</v>
      </c>
      <c r="K6183" s="129">
        <f t="shared" si="96"/>
        <v>212035.66</v>
      </c>
      <c r="L6183" s="130" t="s">
        <v>1420</v>
      </c>
    </row>
    <row r="6184" spans="1:12" ht="45">
      <c r="A6184" s="263">
        <v>25</v>
      </c>
      <c r="B6184" s="125" t="str">
        <f>+VLOOKUP(A6184,'[1]LISTA FILTRADO'!$A$2:$B$620,2,FALSE)</f>
        <v>Ministerio De La Presidencia</v>
      </c>
      <c r="C6184" s="126">
        <v>42937</v>
      </c>
      <c r="D6184" s="126" t="s">
        <v>12856</v>
      </c>
      <c r="E6184" s="127" t="s">
        <v>1469</v>
      </c>
      <c r="F6184" s="127">
        <v>14218969</v>
      </c>
      <c r="G6184" s="127"/>
      <c r="H6184" s="335" t="s">
        <v>12857</v>
      </c>
      <c r="I6184" s="128">
        <v>162138.37</v>
      </c>
      <c r="J6184" s="128">
        <v>0</v>
      </c>
      <c r="K6184" s="129">
        <f t="shared" si="96"/>
        <v>162138.37</v>
      </c>
      <c r="L6184" s="130" t="s">
        <v>1420</v>
      </c>
    </row>
    <row r="6185" spans="1:12" ht="22.5">
      <c r="A6185" s="263">
        <v>342</v>
      </c>
      <c r="B6185" s="125" t="str">
        <f>+VLOOKUP(A6185,'[1]LISTA FILTRADO'!$A$2:$B$620,2,FALSE)</f>
        <v>Agencia Estatal De Vivienda</v>
      </c>
      <c r="C6185" s="126">
        <v>42940</v>
      </c>
      <c r="D6185" s="126" t="s">
        <v>12858</v>
      </c>
      <c r="E6185" s="127" t="s">
        <v>6</v>
      </c>
      <c r="F6185" s="127">
        <v>864570</v>
      </c>
      <c r="G6185" s="127"/>
      <c r="H6185" s="335" t="s">
        <v>12859</v>
      </c>
      <c r="I6185" s="128">
        <v>0</v>
      </c>
      <c r="J6185" s="128">
        <v>678930.29</v>
      </c>
      <c r="K6185" s="129">
        <f t="shared" si="96"/>
        <v>678930.29</v>
      </c>
      <c r="L6185" s="130" t="s">
        <v>1420</v>
      </c>
    </row>
    <row r="6186" spans="1:12" ht="33.75">
      <c r="A6186" s="263" t="s">
        <v>627</v>
      </c>
      <c r="B6186" s="125" t="str">
        <f>+VLOOKUP(A6186,'[1]LISTA FILTRADO'!$A$2:$B$620,2,FALSE)</f>
        <v>Dirección General De Crédito Público</v>
      </c>
      <c r="C6186" s="126">
        <v>42940</v>
      </c>
      <c r="D6186" s="126" t="s">
        <v>12860</v>
      </c>
      <c r="E6186" s="127" t="s">
        <v>6</v>
      </c>
      <c r="F6186" s="127">
        <v>864939</v>
      </c>
      <c r="G6186" s="127"/>
      <c r="H6186" s="335" t="s">
        <v>12861</v>
      </c>
      <c r="I6186" s="128">
        <v>0</v>
      </c>
      <c r="J6186" s="128">
        <v>5000</v>
      </c>
      <c r="K6186" s="129">
        <f t="shared" si="96"/>
        <v>5000</v>
      </c>
      <c r="L6186" s="130" t="s">
        <v>1420</v>
      </c>
    </row>
    <row r="6187" spans="1:12" ht="33.75">
      <c r="A6187" s="263" t="s">
        <v>629</v>
      </c>
      <c r="B6187" s="125" t="str">
        <f>+VLOOKUP(A6187,'[1]LISTA FILTRADO'!$A$2:$B$620,2,FALSE)</f>
        <v>Dirección General De Administración Y Finanzas Territoriales</v>
      </c>
      <c r="C6187" s="126">
        <v>42940</v>
      </c>
      <c r="D6187" s="126" t="s">
        <v>12862</v>
      </c>
      <c r="E6187" s="127" t="s">
        <v>6</v>
      </c>
      <c r="F6187" s="127">
        <v>864964</v>
      </c>
      <c r="G6187" s="127"/>
      <c r="H6187" s="335" t="s">
        <v>8296</v>
      </c>
      <c r="I6187" s="128">
        <v>0</v>
      </c>
      <c r="J6187" s="128">
        <v>2789.02</v>
      </c>
      <c r="K6187" s="129">
        <f t="shared" si="96"/>
        <v>2789.02</v>
      </c>
      <c r="L6187" s="130" t="s">
        <v>1420</v>
      </c>
    </row>
    <row r="6188" spans="1:12" ht="45">
      <c r="A6188" s="263">
        <v>132</v>
      </c>
      <c r="B6188" s="125" t="str">
        <f>+VLOOKUP(A6188,'[1]LISTA FILTRADO'!$A$2:$B$620,2,FALSE)</f>
        <v>Servicio De Desarrollo De Las Empresas Púb. Productivas</v>
      </c>
      <c r="C6188" s="126">
        <v>42940</v>
      </c>
      <c r="D6188" s="126" t="s">
        <v>12863</v>
      </c>
      <c r="E6188" s="127" t="s">
        <v>11</v>
      </c>
      <c r="F6188" s="127">
        <v>893503</v>
      </c>
      <c r="G6188" s="127"/>
      <c r="H6188" s="335" t="s">
        <v>12864</v>
      </c>
      <c r="I6188" s="128">
        <v>270</v>
      </c>
      <c r="J6188" s="128">
        <v>0</v>
      </c>
      <c r="K6188" s="129">
        <f t="shared" si="96"/>
        <v>270</v>
      </c>
      <c r="L6188" s="130" t="s">
        <v>1420</v>
      </c>
    </row>
    <row r="6189" spans="1:12" ht="22.5">
      <c r="A6189" s="263">
        <v>117</v>
      </c>
      <c r="B6189" s="125" t="str">
        <f>+VLOOKUP(A6189,'[1]LISTA FILTRADO'!$A$2:$B$620,2,FALSE)</f>
        <v>Dirección General De Aeronáutica Civil</v>
      </c>
      <c r="C6189" s="126">
        <v>42940</v>
      </c>
      <c r="D6189" s="126" t="s">
        <v>12865</v>
      </c>
      <c r="E6189" s="127" t="s">
        <v>11</v>
      </c>
      <c r="F6189" s="127">
        <v>893530</v>
      </c>
      <c r="G6189" s="127"/>
      <c r="H6189" s="335" t="s">
        <v>12866</v>
      </c>
      <c r="I6189" s="128">
        <v>50</v>
      </c>
      <c r="J6189" s="128">
        <v>0</v>
      </c>
      <c r="K6189" s="129">
        <f t="shared" si="96"/>
        <v>50</v>
      </c>
      <c r="L6189" s="130" t="s">
        <v>1420</v>
      </c>
    </row>
    <row r="6190" spans="1:12" ht="22.5">
      <c r="A6190" s="263">
        <v>117</v>
      </c>
      <c r="B6190" s="125" t="str">
        <f>+VLOOKUP(A6190,'[1]LISTA FILTRADO'!$A$2:$B$620,2,FALSE)</f>
        <v>Dirección General De Aeronáutica Civil</v>
      </c>
      <c r="C6190" s="126">
        <v>42940</v>
      </c>
      <c r="D6190" s="126" t="s">
        <v>12867</v>
      </c>
      <c r="E6190" s="127" t="s">
        <v>11</v>
      </c>
      <c r="F6190" s="127">
        <v>893533</v>
      </c>
      <c r="G6190" s="127"/>
      <c r="H6190" s="335" t="s">
        <v>12868</v>
      </c>
      <c r="I6190" s="128">
        <v>50</v>
      </c>
      <c r="J6190" s="128">
        <v>0</v>
      </c>
      <c r="K6190" s="129">
        <f t="shared" si="96"/>
        <v>50</v>
      </c>
      <c r="L6190" s="130" t="s">
        <v>1420</v>
      </c>
    </row>
    <row r="6191" spans="1:12" ht="33.75">
      <c r="A6191" s="263">
        <v>513</v>
      </c>
      <c r="B6191" s="125" t="str">
        <f>+VLOOKUP(A6191,'[1]LISTA FILTRADO'!$A$2:$B$620,2,FALSE)</f>
        <v>Yacimientos Petrolíferos Fiscales Bolivianos</v>
      </c>
      <c r="C6191" s="126">
        <v>42940</v>
      </c>
      <c r="D6191" s="126" t="s">
        <v>12869</v>
      </c>
      <c r="E6191" s="127" t="s">
        <v>15</v>
      </c>
      <c r="F6191" s="127">
        <v>500244</v>
      </c>
      <c r="G6191" s="127"/>
      <c r="H6191" s="335" t="s">
        <v>12870</v>
      </c>
      <c r="I6191" s="128">
        <v>50</v>
      </c>
      <c r="J6191" s="128">
        <v>0</v>
      </c>
      <c r="K6191" s="129">
        <f t="shared" si="96"/>
        <v>50</v>
      </c>
      <c r="L6191" s="130" t="s">
        <v>1420</v>
      </c>
    </row>
    <row r="6192" spans="1:12" ht="33.75">
      <c r="A6192" s="263">
        <v>513</v>
      </c>
      <c r="B6192" s="125" t="str">
        <f>+VLOOKUP(A6192,'[1]LISTA FILTRADO'!$A$2:$B$620,2,FALSE)</f>
        <v>Yacimientos Petrolíferos Fiscales Bolivianos</v>
      </c>
      <c r="C6192" s="126">
        <v>42940</v>
      </c>
      <c r="D6192" s="126" t="s">
        <v>12871</v>
      </c>
      <c r="E6192" s="127" t="s">
        <v>15</v>
      </c>
      <c r="F6192" s="127">
        <v>500247</v>
      </c>
      <c r="G6192" s="127"/>
      <c r="H6192" s="335" t="s">
        <v>12872</v>
      </c>
      <c r="I6192" s="128">
        <v>50</v>
      </c>
      <c r="J6192" s="128">
        <v>0</v>
      </c>
      <c r="K6192" s="129">
        <f t="shared" si="96"/>
        <v>50</v>
      </c>
      <c r="L6192" s="130" t="s">
        <v>1420</v>
      </c>
    </row>
    <row r="6193" spans="1:12" ht="45">
      <c r="A6193" s="263">
        <v>46</v>
      </c>
      <c r="B6193" s="125" t="str">
        <f>+VLOOKUP(A6193,'[1]LISTA FILTRADO'!$A$2:$B$620,2,FALSE)</f>
        <v>Ministerio De Salud</v>
      </c>
      <c r="C6193" s="126">
        <v>42940</v>
      </c>
      <c r="D6193" s="126" t="s">
        <v>12873</v>
      </c>
      <c r="E6193" s="127" t="s">
        <v>15</v>
      </c>
      <c r="F6193" s="127">
        <v>2736</v>
      </c>
      <c r="G6193" s="127"/>
      <c r="H6193" s="335" t="s">
        <v>12874</v>
      </c>
      <c r="I6193" s="128">
        <v>44373.15</v>
      </c>
      <c r="J6193" s="128">
        <v>0</v>
      </c>
      <c r="K6193" s="129">
        <f t="shared" si="96"/>
        <v>44373.15</v>
      </c>
      <c r="L6193" s="130" t="s">
        <v>1420</v>
      </c>
    </row>
    <row r="6194" spans="1:12" ht="56.25">
      <c r="A6194" s="263">
        <v>10</v>
      </c>
      <c r="B6194" s="125" t="str">
        <f>+VLOOKUP(A6194,'[1]LISTA FILTRADO'!$A$2:$B$620,2,FALSE)</f>
        <v>Ministerio De Relaciones Exteriores</v>
      </c>
      <c r="C6194" s="126">
        <v>42940</v>
      </c>
      <c r="D6194" s="126" t="s">
        <v>12875</v>
      </c>
      <c r="E6194" s="127" t="s">
        <v>15</v>
      </c>
      <c r="F6194" s="127">
        <v>2726</v>
      </c>
      <c r="G6194" s="127"/>
      <c r="H6194" s="335" t="s">
        <v>12876</v>
      </c>
      <c r="I6194" s="128">
        <v>1485.45</v>
      </c>
      <c r="J6194" s="128">
        <v>0</v>
      </c>
      <c r="K6194" s="129">
        <f t="shared" si="96"/>
        <v>1485.45</v>
      </c>
      <c r="L6194" s="130" t="s">
        <v>1420</v>
      </c>
    </row>
    <row r="6195" spans="1:12" ht="45">
      <c r="A6195" s="263">
        <v>10</v>
      </c>
      <c r="B6195" s="125" t="str">
        <f>+VLOOKUP(A6195,'[1]LISTA FILTRADO'!$A$2:$B$620,2,FALSE)</f>
        <v>Ministerio De Relaciones Exteriores</v>
      </c>
      <c r="C6195" s="126">
        <v>42940</v>
      </c>
      <c r="D6195" s="126" t="s">
        <v>12877</v>
      </c>
      <c r="E6195" s="127" t="s">
        <v>15</v>
      </c>
      <c r="F6195" s="127">
        <v>2725</v>
      </c>
      <c r="G6195" s="127"/>
      <c r="H6195" s="335" t="s">
        <v>12878</v>
      </c>
      <c r="I6195" s="128">
        <v>308.07</v>
      </c>
      <c r="J6195" s="128">
        <v>0</v>
      </c>
      <c r="K6195" s="129">
        <f t="shared" si="96"/>
        <v>308.07</v>
      </c>
      <c r="L6195" s="130" t="s">
        <v>1420</v>
      </c>
    </row>
    <row r="6196" spans="1:12" ht="33.75">
      <c r="A6196" s="263">
        <v>10</v>
      </c>
      <c r="B6196" s="125" t="str">
        <f>+VLOOKUP(A6196,'[1]LISTA FILTRADO'!$A$2:$B$620,2,FALSE)</f>
        <v>Ministerio De Relaciones Exteriores</v>
      </c>
      <c r="C6196" s="126">
        <v>42940</v>
      </c>
      <c r="D6196" s="126" t="s">
        <v>12879</v>
      </c>
      <c r="E6196" s="127" t="s">
        <v>15</v>
      </c>
      <c r="F6196" s="127">
        <v>2730</v>
      </c>
      <c r="G6196" s="127"/>
      <c r="H6196" s="335" t="s">
        <v>12880</v>
      </c>
      <c r="I6196" s="128">
        <v>303.13</v>
      </c>
      <c r="J6196" s="128">
        <v>0</v>
      </c>
      <c r="K6196" s="129">
        <f t="shared" si="96"/>
        <v>303.13</v>
      </c>
      <c r="L6196" s="130" t="s">
        <v>1420</v>
      </c>
    </row>
    <row r="6197" spans="1:12" ht="45">
      <c r="A6197" s="263">
        <v>10</v>
      </c>
      <c r="B6197" s="125" t="str">
        <f>+VLOOKUP(A6197,'[1]LISTA FILTRADO'!$A$2:$B$620,2,FALSE)</f>
        <v>Ministerio De Relaciones Exteriores</v>
      </c>
      <c r="C6197" s="126">
        <v>42940</v>
      </c>
      <c r="D6197" s="126" t="s">
        <v>12881</v>
      </c>
      <c r="E6197" s="127" t="s">
        <v>15</v>
      </c>
      <c r="F6197" s="127">
        <v>2727</v>
      </c>
      <c r="G6197" s="127"/>
      <c r="H6197" s="335" t="s">
        <v>12882</v>
      </c>
      <c r="I6197" s="128">
        <v>2652.41</v>
      </c>
      <c r="J6197" s="128">
        <v>0</v>
      </c>
      <c r="K6197" s="129">
        <f t="shared" si="96"/>
        <v>2652.41</v>
      </c>
      <c r="L6197" s="130" t="s">
        <v>1420</v>
      </c>
    </row>
    <row r="6198" spans="1:12" ht="56.25">
      <c r="A6198" s="263">
        <v>10</v>
      </c>
      <c r="B6198" s="125" t="str">
        <f>+VLOOKUP(A6198,'[1]LISTA FILTRADO'!$A$2:$B$620,2,FALSE)</f>
        <v>Ministerio De Relaciones Exteriores</v>
      </c>
      <c r="C6198" s="126">
        <v>42940</v>
      </c>
      <c r="D6198" s="126" t="s">
        <v>12883</v>
      </c>
      <c r="E6198" s="127" t="s">
        <v>15</v>
      </c>
      <c r="F6198" s="127">
        <v>2731</v>
      </c>
      <c r="G6198" s="127"/>
      <c r="H6198" s="335" t="s">
        <v>12884</v>
      </c>
      <c r="I6198" s="128">
        <v>1021.51</v>
      </c>
      <c r="J6198" s="128">
        <v>0</v>
      </c>
      <c r="K6198" s="129">
        <f t="shared" si="96"/>
        <v>1021.51</v>
      </c>
      <c r="L6198" s="130" t="s">
        <v>1420</v>
      </c>
    </row>
    <row r="6199" spans="1:12" ht="45">
      <c r="A6199" s="263">
        <v>76</v>
      </c>
      <c r="B6199" s="125" t="str">
        <f>+VLOOKUP(A6199,'[1]LISTA FILTRADO'!$A$2:$B$620,2,FALSE)</f>
        <v>Ministerio De Minería Y Metalurgia</v>
      </c>
      <c r="C6199" s="126">
        <v>42940</v>
      </c>
      <c r="D6199" s="126" t="s">
        <v>12885</v>
      </c>
      <c r="E6199" s="127" t="s">
        <v>15</v>
      </c>
      <c r="F6199" s="127">
        <v>2737</v>
      </c>
      <c r="G6199" s="127"/>
      <c r="H6199" s="335" t="s">
        <v>12886</v>
      </c>
      <c r="I6199" s="128">
        <v>270.48</v>
      </c>
      <c r="J6199" s="128">
        <v>0</v>
      </c>
      <c r="K6199" s="129">
        <f t="shared" si="96"/>
        <v>270.48</v>
      </c>
      <c r="L6199" s="130" t="s">
        <v>1420</v>
      </c>
    </row>
    <row r="6200" spans="1:12" ht="45">
      <c r="A6200" s="263">
        <v>76</v>
      </c>
      <c r="B6200" s="125" t="str">
        <f>+VLOOKUP(A6200,'[1]LISTA FILTRADO'!$A$2:$B$620,2,FALSE)</f>
        <v>Ministerio De Minería Y Metalurgia</v>
      </c>
      <c r="C6200" s="126">
        <v>42940</v>
      </c>
      <c r="D6200" s="126" t="s">
        <v>12887</v>
      </c>
      <c r="E6200" s="127" t="s">
        <v>15</v>
      </c>
      <c r="F6200" s="127">
        <v>2738</v>
      </c>
      <c r="G6200" s="127"/>
      <c r="H6200" s="335" t="s">
        <v>12888</v>
      </c>
      <c r="I6200" s="128">
        <v>305.05</v>
      </c>
      <c r="J6200" s="128">
        <v>0</v>
      </c>
      <c r="K6200" s="129">
        <f t="shared" si="96"/>
        <v>305.05</v>
      </c>
      <c r="L6200" s="130" t="s">
        <v>1420</v>
      </c>
    </row>
    <row r="6201" spans="1:12" ht="45">
      <c r="A6201" s="263">
        <v>25</v>
      </c>
      <c r="B6201" s="125" t="str">
        <f>+VLOOKUP(A6201,'[1]LISTA FILTRADO'!$A$2:$B$620,2,FALSE)</f>
        <v>Ministerio De La Presidencia</v>
      </c>
      <c r="C6201" s="126">
        <v>42940</v>
      </c>
      <c r="D6201" s="126" t="s">
        <v>12889</v>
      </c>
      <c r="E6201" s="127" t="s">
        <v>15</v>
      </c>
      <c r="F6201" s="127">
        <v>2740</v>
      </c>
      <c r="G6201" s="127"/>
      <c r="H6201" s="335" t="s">
        <v>12890</v>
      </c>
      <c r="I6201" s="128">
        <v>317.81</v>
      </c>
      <c r="J6201" s="128">
        <v>0</v>
      </c>
      <c r="K6201" s="129">
        <f t="shared" si="96"/>
        <v>317.81</v>
      </c>
      <c r="L6201" s="130" t="s">
        <v>1420</v>
      </c>
    </row>
    <row r="6202" spans="1:12" ht="33.75">
      <c r="A6202" s="263">
        <v>291</v>
      </c>
      <c r="B6202" s="125" t="str">
        <f>+VLOOKUP(A6202,'[1]LISTA FILTRADO'!$A$2:$B$620,2,FALSE)</f>
        <v>Administradora Boliviana De Carreteras</v>
      </c>
      <c r="C6202" s="126">
        <v>42940</v>
      </c>
      <c r="D6202" s="126" t="s">
        <v>12891</v>
      </c>
      <c r="E6202" s="127" t="s">
        <v>11</v>
      </c>
      <c r="F6202" s="127">
        <v>500506</v>
      </c>
      <c r="G6202" s="127"/>
      <c r="H6202" s="335" t="s">
        <v>12892</v>
      </c>
      <c r="I6202" s="128">
        <v>50</v>
      </c>
      <c r="J6202" s="128">
        <v>0</v>
      </c>
      <c r="K6202" s="129">
        <f t="shared" si="96"/>
        <v>50</v>
      </c>
      <c r="L6202" s="130" t="s">
        <v>1420</v>
      </c>
    </row>
    <row r="6203" spans="1:12" ht="22.5">
      <c r="A6203" s="263">
        <v>513</v>
      </c>
      <c r="B6203" s="125" t="str">
        <f>+VLOOKUP(A6203,'[1]LISTA FILTRADO'!$A$2:$B$620,2,FALSE)</f>
        <v>Yacimientos Petrolíferos Fiscales Bolivianos</v>
      </c>
      <c r="C6203" s="126">
        <v>42940</v>
      </c>
      <c r="D6203" s="126" t="s">
        <v>12893</v>
      </c>
      <c r="E6203" s="127" t="s">
        <v>15</v>
      </c>
      <c r="F6203" s="127">
        <v>500508</v>
      </c>
      <c r="G6203" s="127"/>
      <c r="H6203" s="335" t="s">
        <v>12894</v>
      </c>
      <c r="I6203" s="128">
        <v>50</v>
      </c>
      <c r="J6203" s="128">
        <v>0</v>
      </c>
      <c r="K6203" s="129">
        <f t="shared" si="96"/>
        <v>50</v>
      </c>
      <c r="L6203" s="130" t="s">
        <v>1420</v>
      </c>
    </row>
    <row r="6204" spans="1:12" ht="22.5">
      <c r="A6204" s="263">
        <v>513</v>
      </c>
      <c r="B6204" s="125" t="str">
        <f>+VLOOKUP(A6204,'[1]LISTA FILTRADO'!$A$2:$B$620,2,FALSE)</f>
        <v>Yacimientos Petrolíferos Fiscales Bolivianos</v>
      </c>
      <c r="C6204" s="126">
        <v>42940</v>
      </c>
      <c r="D6204" s="126" t="s">
        <v>12895</v>
      </c>
      <c r="E6204" s="127" t="s">
        <v>15</v>
      </c>
      <c r="F6204" s="127">
        <v>500512</v>
      </c>
      <c r="G6204" s="127"/>
      <c r="H6204" s="335" t="s">
        <v>12113</v>
      </c>
      <c r="I6204" s="128">
        <v>50</v>
      </c>
      <c r="J6204" s="128">
        <v>0</v>
      </c>
      <c r="K6204" s="129">
        <f t="shared" si="96"/>
        <v>50</v>
      </c>
      <c r="L6204" s="130" t="s">
        <v>1420</v>
      </c>
    </row>
    <row r="6205" spans="1:12" ht="45">
      <c r="A6205" s="263">
        <v>25</v>
      </c>
      <c r="B6205" s="125" t="str">
        <f>+VLOOKUP(A6205,'[1]LISTA FILTRADO'!$A$2:$B$620,2,FALSE)</f>
        <v>Ministerio De La Presidencia</v>
      </c>
      <c r="C6205" s="126">
        <v>42940</v>
      </c>
      <c r="D6205" s="126" t="s">
        <v>12896</v>
      </c>
      <c r="E6205" s="127" t="s">
        <v>1469</v>
      </c>
      <c r="F6205" s="127">
        <v>14234673</v>
      </c>
      <c r="G6205" s="127"/>
      <c r="H6205" s="335" t="s">
        <v>12897</v>
      </c>
      <c r="I6205" s="128">
        <v>1531346.76</v>
      </c>
      <c r="J6205" s="128">
        <v>0</v>
      </c>
      <c r="K6205" s="129">
        <f t="shared" si="96"/>
        <v>1531346.76</v>
      </c>
      <c r="L6205" s="130" t="s">
        <v>1420</v>
      </c>
    </row>
    <row r="6206" spans="1:12" ht="45">
      <c r="A6206" s="263">
        <v>25</v>
      </c>
      <c r="B6206" s="125" t="str">
        <f>+VLOOKUP(A6206,'[1]LISTA FILTRADO'!$A$2:$B$620,2,FALSE)</f>
        <v>Ministerio De La Presidencia</v>
      </c>
      <c r="C6206" s="126">
        <v>42940</v>
      </c>
      <c r="D6206" s="126" t="s">
        <v>12898</v>
      </c>
      <c r="E6206" s="127" t="s">
        <v>1469</v>
      </c>
      <c r="F6206" s="127">
        <v>14234765</v>
      </c>
      <c r="G6206" s="127"/>
      <c r="H6206" s="335" t="s">
        <v>12899</v>
      </c>
      <c r="I6206" s="128">
        <v>1698465.96</v>
      </c>
      <c r="J6206" s="128">
        <v>0</v>
      </c>
      <c r="K6206" s="129">
        <f t="shared" si="96"/>
        <v>1698465.96</v>
      </c>
      <c r="L6206" s="130" t="s">
        <v>1420</v>
      </c>
    </row>
    <row r="6207" spans="1:12" ht="45">
      <c r="A6207" s="263">
        <v>25</v>
      </c>
      <c r="B6207" s="125" t="str">
        <f>+VLOOKUP(A6207,'[1]LISTA FILTRADO'!$A$2:$B$620,2,FALSE)</f>
        <v>Ministerio De La Presidencia</v>
      </c>
      <c r="C6207" s="126">
        <v>42940</v>
      </c>
      <c r="D6207" s="126" t="s">
        <v>12900</v>
      </c>
      <c r="E6207" s="127" t="s">
        <v>1469</v>
      </c>
      <c r="F6207" s="127">
        <v>14234625</v>
      </c>
      <c r="G6207" s="127"/>
      <c r="H6207" s="335" t="s">
        <v>12901</v>
      </c>
      <c r="I6207" s="128">
        <v>566024.23</v>
      </c>
      <c r="J6207" s="128">
        <v>0</v>
      </c>
      <c r="K6207" s="129">
        <f t="shared" si="96"/>
        <v>566024.23</v>
      </c>
      <c r="L6207" s="130" t="s">
        <v>1420</v>
      </c>
    </row>
    <row r="6208" spans="1:12" ht="45">
      <c r="A6208" s="263">
        <v>25</v>
      </c>
      <c r="B6208" s="125" t="str">
        <f>+VLOOKUP(A6208,'[1]LISTA FILTRADO'!$A$2:$B$620,2,FALSE)</f>
        <v>Ministerio De La Presidencia</v>
      </c>
      <c r="C6208" s="126">
        <v>42940</v>
      </c>
      <c r="D6208" s="126" t="s">
        <v>12902</v>
      </c>
      <c r="E6208" s="127" t="s">
        <v>1469</v>
      </c>
      <c r="F6208" s="127">
        <v>14234623</v>
      </c>
      <c r="G6208" s="127"/>
      <c r="H6208" s="335" t="s">
        <v>12903</v>
      </c>
      <c r="I6208" s="128">
        <v>685506.4</v>
      </c>
      <c r="J6208" s="128">
        <v>0</v>
      </c>
      <c r="K6208" s="129">
        <f t="shared" si="96"/>
        <v>685506.4</v>
      </c>
      <c r="L6208" s="130" t="s">
        <v>1420</v>
      </c>
    </row>
    <row r="6209" spans="1:12" ht="45">
      <c r="A6209" s="263">
        <v>25</v>
      </c>
      <c r="B6209" s="125" t="str">
        <f>+VLOOKUP(A6209,'[1]LISTA FILTRADO'!$A$2:$B$620,2,FALSE)</f>
        <v>Ministerio De La Presidencia</v>
      </c>
      <c r="C6209" s="126">
        <v>42940</v>
      </c>
      <c r="D6209" s="126" t="s">
        <v>12904</v>
      </c>
      <c r="E6209" s="127" t="s">
        <v>1469</v>
      </c>
      <c r="F6209" s="127">
        <v>14234589</v>
      </c>
      <c r="G6209" s="127"/>
      <c r="H6209" s="335" t="s">
        <v>12905</v>
      </c>
      <c r="I6209" s="128">
        <v>928754.3</v>
      </c>
      <c r="J6209" s="128">
        <v>0</v>
      </c>
      <c r="K6209" s="129">
        <f t="shared" si="96"/>
        <v>928754.3</v>
      </c>
      <c r="L6209" s="130" t="s">
        <v>1420</v>
      </c>
    </row>
    <row r="6210" spans="1:12" ht="45">
      <c r="A6210" s="263">
        <v>25</v>
      </c>
      <c r="B6210" s="125" t="str">
        <f>+VLOOKUP(A6210,'[1]LISTA FILTRADO'!$A$2:$B$620,2,FALSE)</f>
        <v>Ministerio De La Presidencia</v>
      </c>
      <c r="C6210" s="126">
        <v>42940</v>
      </c>
      <c r="D6210" s="126" t="s">
        <v>12906</v>
      </c>
      <c r="E6210" s="127" t="s">
        <v>1469</v>
      </c>
      <c r="F6210" s="127">
        <v>14234579</v>
      </c>
      <c r="G6210" s="127"/>
      <c r="H6210" s="335" t="s">
        <v>12907</v>
      </c>
      <c r="I6210" s="128">
        <v>47382.27</v>
      </c>
      <c r="J6210" s="128">
        <v>0</v>
      </c>
      <c r="K6210" s="129">
        <f t="shared" si="96"/>
        <v>47382.27</v>
      </c>
      <c r="L6210" s="130" t="s">
        <v>1420</v>
      </c>
    </row>
    <row r="6211" spans="1:12" ht="45">
      <c r="A6211" s="263">
        <v>25</v>
      </c>
      <c r="B6211" s="125" t="str">
        <f>+VLOOKUP(A6211,'[1]LISTA FILTRADO'!$A$2:$B$620,2,FALSE)</f>
        <v>Ministerio De La Presidencia</v>
      </c>
      <c r="C6211" s="126">
        <v>42940</v>
      </c>
      <c r="D6211" s="126" t="s">
        <v>12908</v>
      </c>
      <c r="E6211" s="127" t="s">
        <v>1469</v>
      </c>
      <c r="F6211" s="127">
        <v>14234573</v>
      </c>
      <c r="G6211" s="127"/>
      <c r="H6211" s="335" t="s">
        <v>12909</v>
      </c>
      <c r="I6211" s="128">
        <v>403208.36</v>
      </c>
      <c r="J6211" s="128">
        <v>0</v>
      </c>
      <c r="K6211" s="129">
        <f t="shared" si="96"/>
        <v>403208.36</v>
      </c>
      <c r="L6211" s="130" t="s">
        <v>1420</v>
      </c>
    </row>
    <row r="6212" spans="1:12" ht="45">
      <c r="A6212" s="263">
        <v>25</v>
      </c>
      <c r="B6212" s="125" t="str">
        <f>+VLOOKUP(A6212,'[1]LISTA FILTRADO'!$A$2:$B$620,2,FALSE)</f>
        <v>Ministerio De La Presidencia</v>
      </c>
      <c r="C6212" s="126">
        <v>42940</v>
      </c>
      <c r="D6212" s="126" t="s">
        <v>12910</v>
      </c>
      <c r="E6212" s="127" t="s">
        <v>1469</v>
      </c>
      <c r="F6212" s="127">
        <v>14234566</v>
      </c>
      <c r="G6212" s="127"/>
      <c r="H6212" s="335" t="s">
        <v>12911</v>
      </c>
      <c r="I6212" s="128">
        <v>490345.77</v>
      </c>
      <c r="J6212" s="128">
        <v>0</v>
      </c>
      <c r="K6212" s="129">
        <f t="shared" si="96"/>
        <v>490345.77</v>
      </c>
      <c r="L6212" s="130" t="s">
        <v>1420</v>
      </c>
    </row>
    <row r="6213" spans="1:12" ht="45">
      <c r="A6213" s="263">
        <v>25</v>
      </c>
      <c r="B6213" s="125" t="str">
        <f>+VLOOKUP(A6213,'[1]LISTA FILTRADO'!$A$2:$B$620,2,FALSE)</f>
        <v>Ministerio De La Presidencia</v>
      </c>
      <c r="C6213" s="126">
        <v>42940</v>
      </c>
      <c r="D6213" s="126" t="s">
        <v>12912</v>
      </c>
      <c r="E6213" s="127" t="s">
        <v>1469</v>
      </c>
      <c r="F6213" s="127">
        <v>14234557</v>
      </c>
      <c r="G6213" s="127"/>
      <c r="H6213" s="335" t="s">
        <v>12913</v>
      </c>
      <c r="I6213" s="128">
        <v>204083.48</v>
      </c>
      <c r="J6213" s="128">
        <v>0</v>
      </c>
      <c r="K6213" s="129">
        <f t="shared" si="96"/>
        <v>204083.48</v>
      </c>
      <c r="L6213" s="130" t="s">
        <v>1420</v>
      </c>
    </row>
    <row r="6214" spans="1:12" ht="45">
      <c r="A6214" s="263">
        <v>25</v>
      </c>
      <c r="B6214" s="125" t="str">
        <f>+VLOOKUP(A6214,'[1]LISTA FILTRADO'!$A$2:$B$620,2,FALSE)</f>
        <v>Ministerio De La Presidencia</v>
      </c>
      <c r="C6214" s="126">
        <v>42940</v>
      </c>
      <c r="D6214" s="126" t="s">
        <v>12914</v>
      </c>
      <c r="E6214" s="127" t="s">
        <v>1469</v>
      </c>
      <c r="F6214" s="127">
        <v>14234528</v>
      </c>
      <c r="G6214" s="127"/>
      <c r="H6214" s="335" t="s">
        <v>12915</v>
      </c>
      <c r="I6214" s="128">
        <v>565288.93999999994</v>
      </c>
      <c r="J6214" s="128">
        <v>0</v>
      </c>
      <c r="K6214" s="129">
        <f t="shared" si="96"/>
        <v>565288.93999999994</v>
      </c>
      <c r="L6214" s="130" t="s">
        <v>1420</v>
      </c>
    </row>
    <row r="6215" spans="1:12" ht="45">
      <c r="A6215" s="263">
        <v>25</v>
      </c>
      <c r="B6215" s="125" t="str">
        <f>+VLOOKUP(A6215,'[1]LISTA FILTRADO'!$A$2:$B$620,2,FALSE)</f>
        <v>Ministerio De La Presidencia</v>
      </c>
      <c r="C6215" s="126">
        <v>42940</v>
      </c>
      <c r="D6215" s="126" t="s">
        <v>12916</v>
      </c>
      <c r="E6215" s="127" t="s">
        <v>1469</v>
      </c>
      <c r="F6215" s="127">
        <v>14218819</v>
      </c>
      <c r="G6215" s="127"/>
      <c r="H6215" s="335" t="s">
        <v>12917</v>
      </c>
      <c r="I6215" s="128">
        <v>386346.63</v>
      </c>
      <c r="J6215" s="128">
        <v>0</v>
      </c>
      <c r="K6215" s="129">
        <f t="shared" si="96"/>
        <v>386346.63</v>
      </c>
      <c r="L6215" s="130" t="s">
        <v>1420</v>
      </c>
    </row>
    <row r="6216" spans="1:12" ht="33.75">
      <c r="A6216" s="263" t="s">
        <v>629</v>
      </c>
      <c r="B6216" s="125" t="str">
        <f>+VLOOKUP(A6216,'[1]LISTA FILTRADO'!$A$2:$B$620,2,FALSE)</f>
        <v>Dirección General De Administración Y Finanzas Territoriales</v>
      </c>
      <c r="C6216" s="126">
        <v>42941</v>
      </c>
      <c r="D6216" s="126" t="s">
        <v>12918</v>
      </c>
      <c r="E6216" s="127" t="s">
        <v>1285</v>
      </c>
      <c r="F6216" s="127">
        <v>14251462</v>
      </c>
      <c r="G6216" s="127"/>
      <c r="H6216" s="335" t="s">
        <v>12919</v>
      </c>
      <c r="I6216" s="128">
        <v>0</v>
      </c>
      <c r="J6216" s="128">
        <v>73479.360000000001</v>
      </c>
      <c r="K6216" s="129">
        <f t="shared" si="96"/>
        <v>73479.360000000001</v>
      </c>
      <c r="L6216" s="130" t="s">
        <v>1420</v>
      </c>
    </row>
    <row r="6217" spans="1:12" ht="33.75">
      <c r="A6217" s="263" t="s">
        <v>627</v>
      </c>
      <c r="B6217" s="125" t="str">
        <f>+VLOOKUP(A6217,'[1]LISTA FILTRADO'!$A$2:$B$620,2,FALSE)</f>
        <v>Dirección General De Crédito Público</v>
      </c>
      <c r="C6217" s="126">
        <v>42941</v>
      </c>
      <c r="D6217" s="126" t="s">
        <v>12920</v>
      </c>
      <c r="E6217" s="127" t="s">
        <v>6</v>
      </c>
      <c r="F6217" s="127">
        <v>865459</v>
      </c>
      <c r="G6217" s="127"/>
      <c r="H6217" s="335" t="s">
        <v>12921</v>
      </c>
      <c r="I6217" s="128">
        <v>0</v>
      </c>
      <c r="J6217" s="128">
        <v>35000</v>
      </c>
      <c r="K6217" s="129">
        <f t="shared" ref="K6217:K6280" si="97">+I6217+J6217</f>
        <v>35000</v>
      </c>
      <c r="L6217" s="130" t="s">
        <v>1420</v>
      </c>
    </row>
    <row r="6218" spans="1:12" ht="33.75">
      <c r="A6218" s="263">
        <v>287</v>
      </c>
      <c r="B6218" s="125" t="str">
        <f>+VLOOKUP(A6218,'[1]LISTA FILTRADO'!$A$2:$B$620,2,FALSE)</f>
        <v>Fondo Nacional De Inversión Productiva Y Social</v>
      </c>
      <c r="C6218" s="126">
        <v>42941</v>
      </c>
      <c r="D6218" s="126" t="s">
        <v>12922</v>
      </c>
      <c r="E6218" s="127" t="s">
        <v>6</v>
      </c>
      <c r="F6218" s="127">
        <v>893633</v>
      </c>
      <c r="G6218" s="127"/>
      <c r="H6218" s="335" t="s">
        <v>12923</v>
      </c>
      <c r="I6218" s="128">
        <v>0</v>
      </c>
      <c r="J6218" s="128">
        <v>535472.63</v>
      </c>
      <c r="K6218" s="129">
        <f t="shared" si="97"/>
        <v>535472.63</v>
      </c>
      <c r="L6218" s="130" t="s">
        <v>1420</v>
      </c>
    </row>
    <row r="6219" spans="1:12" ht="33.75">
      <c r="A6219" s="263">
        <v>287</v>
      </c>
      <c r="B6219" s="125" t="str">
        <f>+VLOOKUP(A6219,'[1]LISTA FILTRADO'!$A$2:$B$620,2,FALSE)</f>
        <v>Fondo Nacional De Inversión Productiva Y Social</v>
      </c>
      <c r="C6219" s="126">
        <v>42941</v>
      </c>
      <c r="D6219" s="126" t="s">
        <v>12924</v>
      </c>
      <c r="E6219" s="127" t="s">
        <v>11</v>
      </c>
      <c r="F6219" s="127">
        <v>893633</v>
      </c>
      <c r="G6219" s="127"/>
      <c r="H6219" s="335" t="s">
        <v>12925</v>
      </c>
      <c r="I6219" s="128">
        <v>50</v>
      </c>
      <c r="J6219" s="128">
        <v>0</v>
      </c>
      <c r="K6219" s="129">
        <f t="shared" si="97"/>
        <v>50</v>
      </c>
      <c r="L6219" s="130" t="s">
        <v>1420</v>
      </c>
    </row>
    <row r="6220" spans="1:12" ht="33.75">
      <c r="A6220" s="263">
        <v>78</v>
      </c>
      <c r="B6220" s="125" t="str">
        <f>+VLOOKUP(A6220,'[1]LISTA FILTRADO'!$A$2:$B$620,2,FALSE)</f>
        <v xml:space="preserve">Ministerio De Hidrocarburos </v>
      </c>
      <c r="C6220" s="126">
        <v>42941</v>
      </c>
      <c r="D6220" s="126" t="s">
        <v>12926</v>
      </c>
      <c r="E6220" s="127" t="s">
        <v>11</v>
      </c>
      <c r="F6220" s="127">
        <v>893690</v>
      </c>
      <c r="G6220" s="127"/>
      <c r="H6220" s="335" t="s">
        <v>12927</v>
      </c>
      <c r="I6220" s="128">
        <v>270</v>
      </c>
      <c r="J6220" s="128">
        <v>0</v>
      </c>
      <c r="K6220" s="129">
        <f t="shared" si="97"/>
        <v>270</v>
      </c>
      <c r="L6220" s="130" t="s">
        <v>1420</v>
      </c>
    </row>
    <row r="6221" spans="1:12" ht="33.75">
      <c r="A6221" s="263">
        <v>119</v>
      </c>
      <c r="B6221" s="125" t="str">
        <f>+VLOOKUP(A6221,'[1]LISTA FILTRADO'!$A$2:$B$620,2,FALSE)</f>
        <v>Agencia Para El Des. De La Soc. De La Información En Bolivia</v>
      </c>
      <c r="C6221" s="126">
        <v>42941</v>
      </c>
      <c r="D6221" s="126" t="s">
        <v>12928</v>
      </c>
      <c r="E6221" s="127" t="s">
        <v>11</v>
      </c>
      <c r="F6221" s="127">
        <v>893703</v>
      </c>
      <c r="G6221" s="127"/>
      <c r="H6221" s="335" t="s">
        <v>12929</v>
      </c>
      <c r="I6221" s="128">
        <v>50</v>
      </c>
      <c r="J6221" s="128">
        <v>0</v>
      </c>
      <c r="K6221" s="129">
        <f t="shared" si="97"/>
        <v>50</v>
      </c>
      <c r="L6221" s="130" t="s">
        <v>1420</v>
      </c>
    </row>
    <row r="6222" spans="1:12" ht="33.75">
      <c r="A6222" s="263">
        <v>119</v>
      </c>
      <c r="B6222" s="125" t="str">
        <f>+VLOOKUP(A6222,'[1]LISTA FILTRADO'!$A$2:$B$620,2,FALSE)</f>
        <v>Agencia Para El Des. De La Soc. De La Información En Bolivia</v>
      </c>
      <c r="C6222" s="126">
        <v>42941</v>
      </c>
      <c r="D6222" s="126" t="s">
        <v>12930</v>
      </c>
      <c r="E6222" s="127" t="s">
        <v>11</v>
      </c>
      <c r="F6222" s="127">
        <v>893704</v>
      </c>
      <c r="G6222" s="127"/>
      <c r="H6222" s="335" t="s">
        <v>12931</v>
      </c>
      <c r="I6222" s="128">
        <v>50</v>
      </c>
      <c r="J6222" s="128">
        <v>0</v>
      </c>
      <c r="K6222" s="129">
        <f t="shared" si="97"/>
        <v>50</v>
      </c>
      <c r="L6222" s="130" t="s">
        <v>1420</v>
      </c>
    </row>
    <row r="6223" spans="1:12" ht="33.75">
      <c r="A6223" s="263">
        <v>119</v>
      </c>
      <c r="B6223" s="125" t="str">
        <f>+VLOOKUP(A6223,'[1]LISTA FILTRADO'!$A$2:$B$620,2,FALSE)</f>
        <v>Agencia Para El Des. De La Soc. De La Información En Bolivia</v>
      </c>
      <c r="C6223" s="126">
        <v>42941</v>
      </c>
      <c r="D6223" s="126" t="s">
        <v>12932</v>
      </c>
      <c r="E6223" s="127" t="s">
        <v>11</v>
      </c>
      <c r="F6223" s="127">
        <v>893705</v>
      </c>
      <c r="G6223" s="127"/>
      <c r="H6223" s="335" t="s">
        <v>12933</v>
      </c>
      <c r="I6223" s="128">
        <v>50</v>
      </c>
      <c r="J6223" s="128">
        <v>0</v>
      </c>
      <c r="K6223" s="129">
        <f t="shared" si="97"/>
        <v>50</v>
      </c>
      <c r="L6223" s="130" t="s">
        <v>1420</v>
      </c>
    </row>
    <row r="6224" spans="1:12" ht="45">
      <c r="A6224" s="263">
        <v>594</v>
      </c>
      <c r="B6224" s="125" t="str">
        <f>+VLOOKUP(A6224,'[1]LISTA FILTRADO'!$A$2:$B$620,2,FALSE)</f>
        <v>Administración de Servicios Portuarios - Bolivia</v>
      </c>
      <c r="C6224" s="126">
        <v>42941</v>
      </c>
      <c r="D6224" s="126" t="s">
        <v>12934</v>
      </c>
      <c r="E6224" s="127" t="s">
        <v>15</v>
      </c>
      <c r="F6224" s="127">
        <v>2746</v>
      </c>
      <c r="G6224" s="127"/>
      <c r="H6224" s="335" t="s">
        <v>12935</v>
      </c>
      <c r="I6224" s="128">
        <v>288.11</v>
      </c>
      <c r="J6224" s="128">
        <v>0</v>
      </c>
      <c r="K6224" s="129">
        <f t="shared" si="97"/>
        <v>288.11</v>
      </c>
      <c r="L6224" s="130" t="s">
        <v>1420</v>
      </c>
    </row>
    <row r="6225" spans="1:12" ht="45">
      <c r="A6225" s="263">
        <v>594</v>
      </c>
      <c r="B6225" s="125" t="str">
        <f>+VLOOKUP(A6225,'[1]LISTA FILTRADO'!$A$2:$B$620,2,FALSE)</f>
        <v>Administración de Servicios Portuarios - Bolivia</v>
      </c>
      <c r="C6225" s="126">
        <v>42941</v>
      </c>
      <c r="D6225" s="126" t="s">
        <v>12936</v>
      </c>
      <c r="E6225" s="127" t="s">
        <v>15</v>
      </c>
      <c r="F6225" s="127">
        <v>2745</v>
      </c>
      <c r="G6225" s="127"/>
      <c r="H6225" s="335" t="s">
        <v>12937</v>
      </c>
      <c r="I6225" s="128">
        <v>270.75</v>
      </c>
      <c r="J6225" s="128">
        <v>0</v>
      </c>
      <c r="K6225" s="129">
        <f t="shared" si="97"/>
        <v>270.75</v>
      </c>
      <c r="L6225" s="130" t="s">
        <v>1420</v>
      </c>
    </row>
    <row r="6226" spans="1:12" ht="45">
      <c r="A6226" s="263">
        <v>10</v>
      </c>
      <c r="B6226" s="125" t="str">
        <f>+VLOOKUP(A6226,'[1]LISTA FILTRADO'!$A$2:$B$620,2,FALSE)</f>
        <v>Ministerio De Relaciones Exteriores</v>
      </c>
      <c r="C6226" s="126">
        <v>42941</v>
      </c>
      <c r="D6226" s="126" t="s">
        <v>12938</v>
      </c>
      <c r="E6226" s="127" t="s">
        <v>15</v>
      </c>
      <c r="F6226" s="127">
        <v>2751</v>
      </c>
      <c r="G6226" s="127"/>
      <c r="H6226" s="335" t="s">
        <v>12939</v>
      </c>
      <c r="I6226" s="128">
        <v>612.04</v>
      </c>
      <c r="J6226" s="128">
        <v>0</v>
      </c>
      <c r="K6226" s="129">
        <f t="shared" si="97"/>
        <v>612.04</v>
      </c>
      <c r="L6226" s="130" t="s">
        <v>1420</v>
      </c>
    </row>
    <row r="6227" spans="1:12" ht="45">
      <c r="A6227" s="263">
        <v>10</v>
      </c>
      <c r="B6227" s="125" t="str">
        <f>+VLOOKUP(A6227,'[1]LISTA FILTRADO'!$A$2:$B$620,2,FALSE)</f>
        <v>Ministerio De Relaciones Exteriores</v>
      </c>
      <c r="C6227" s="126">
        <v>42941</v>
      </c>
      <c r="D6227" s="126" t="s">
        <v>12940</v>
      </c>
      <c r="E6227" s="127" t="s">
        <v>15</v>
      </c>
      <c r="F6227" s="127">
        <v>2752</v>
      </c>
      <c r="G6227" s="127"/>
      <c r="H6227" s="335" t="s">
        <v>12941</v>
      </c>
      <c r="I6227" s="128">
        <v>386.62</v>
      </c>
      <c r="J6227" s="128">
        <v>0</v>
      </c>
      <c r="K6227" s="129">
        <f t="shared" si="97"/>
        <v>386.62</v>
      </c>
      <c r="L6227" s="130" t="s">
        <v>1420</v>
      </c>
    </row>
    <row r="6228" spans="1:12" ht="45">
      <c r="A6228" s="263">
        <v>10</v>
      </c>
      <c r="B6228" s="125" t="str">
        <f>+VLOOKUP(A6228,'[1]LISTA FILTRADO'!$A$2:$B$620,2,FALSE)</f>
        <v>Ministerio De Relaciones Exteriores</v>
      </c>
      <c r="C6228" s="126">
        <v>42941</v>
      </c>
      <c r="D6228" s="126" t="s">
        <v>12942</v>
      </c>
      <c r="E6228" s="127" t="s">
        <v>15</v>
      </c>
      <c r="F6228" s="127">
        <v>2750</v>
      </c>
      <c r="G6228" s="127"/>
      <c r="H6228" s="335" t="s">
        <v>12943</v>
      </c>
      <c r="I6228" s="128">
        <v>1063.43</v>
      </c>
      <c r="J6228" s="128">
        <v>0</v>
      </c>
      <c r="K6228" s="129">
        <f t="shared" si="97"/>
        <v>1063.43</v>
      </c>
      <c r="L6228" s="130" t="s">
        <v>1420</v>
      </c>
    </row>
    <row r="6229" spans="1:12" ht="45">
      <c r="A6229" s="263">
        <v>10</v>
      </c>
      <c r="B6229" s="125" t="str">
        <f>+VLOOKUP(A6229,'[1]LISTA FILTRADO'!$A$2:$B$620,2,FALSE)</f>
        <v>Ministerio De Relaciones Exteriores</v>
      </c>
      <c r="C6229" s="126">
        <v>42941</v>
      </c>
      <c r="D6229" s="126" t="s">
        <v>12944</v>
      </c>
      <c r="E6229" s="127" t="s">
        <v>15</v>
      </c>
      <c r="F6229" s="127">
        <v>2749</v>
      </c>
      <c r="G6229" s="127"/>
      <c r="H6229" s="335" t="s">
        <v>12945</v>
      </c>
      <c r="I6229" s="128">
        <v>560.86</v>
      </c>
      <c r="J6229" s="128">
        <v>0</v>
      </c>
      <c r="K6229" s="129">
        <f t="shared" si="97"/>
        <v>560.86</v>
      </c>
      <c r="L6229" s="130" t="s">
        <v>1420</v>
      </c>
    </row>
    <row r="6230" spans="1:12" ht="45">
      <c r="A6230" s="263">
        <v>340</v>
      </c>
      <c r="B6230" s="125" t="str">
        <f>+VLOOKUP(A6230,'[1]LISTA FILTRADO'!$A$2:$B$620,2,FALSE)</f>
        <v>Servicio General De Identificación Personal</v>
      </c>
      <c r="C6230" s="126">
        <v>42941</v>
      </c>
      <c r="D6230" s="126" t="s">
        <v>12946</v>
      </c>
      <c r="E6230" s="127" t="s">
        <v>15</v>
      </c>
      <c r="F6230" s="127">
        <v>2753</v>
      </c>
      <c r="G6230" s="127"/>
      <c r="H6230" s="335" t="s">
        <v>12947</v>
      </c>
      <c r="I6230" s="128">
        <v>274.12</v>
      </c>
      <c r="J6230" s="128">
        <v>0</v>
      </c>
      <c r="K6230" s="129">
        <f t="shared" si="97"/>
        <v>274.12</v>
      </c>
      <c r="L6230" s="130" t="s">
        <v>1420</v>
      </c>
    </row>
    <row r="6231" spans="1:12" ht="45">
      <c r="A6231" s="263">
        <v>340</v>
      </c>
      <c r="B6231" s="125" t="str">
        <f>+VLOOKUP(A6231,'[1]LISTA FILTRADO'!$A$2:$B$620,2,FALSE)</f>
        <v>Servicio General De Identificación Personal</v>
      </c>
      <c r="C6231" s="126">
        <v>42941</v>
      </c>
      <c r="D6231" s="126" t="s">
        <v>12948</v>
      </c>
      <c r="E6231" s="127" t="s">
        <v>15</v>
      </c>
      <c r="F6231" s="127">
        <v>2756</v>
      </c>
      <c r="G6231" s="127"/>
      <c r="H6231" s="335" t="s">
        <v>12949</v>
      </c>
      <c r="I6231" s="128">
        <v>273.7</v>
      </c>
      <c r="J6231" s="128">
        <v>0</v>
      </c>
      <c r="K6231" s="129">
        <f t="shared" si="97"/>
        <v>273.7</v>
      </c>
      <c r="L6231" s="130" t="s">
        <v>1420</v>
      </c>
    </row>
    <row r="6232" spans="1:12" ht="45">
      <c r="A6232" s="263">
        <v>594</v>
      </c>
      <c r="B6232" s="125" t="str">
        <f>+VLOOKUP(A6232,'[1]LISTA FILTRADO'!$A$2:$B$620,2,FALSE)</f>
        <v>Administración de Servicios Portuarios - Bolivia</v>
      </c>
      <c r="C6232" s="126">
        <v>42941</v>
      </c>
      <c r="D6232" s="126" t="s">
        <v>12950</v>
      </c>
      <c r="E6232" s="127" t="s">
        <v>15</v>
      </c>
      <c r="F6232" s="127">
        <v>2767</v>
      </c>
      <c r="G6232" s="127"/>
      <c r="H6232" s="335" t="s">
        <v>12951</v>
      </c>
      <c r="I6232" s="128">
        <v>271.99</v>
      </c>
      <c r="J6232" s="128">
        <v>0</v>
      </c>
      <c r="K6232" s="129">
        <f t="shared" si="97"/>
        <v>271.99</v>
      </c>
      <c r="L6232" s="130" t="s">
        <v>1420</v>
      </c>
    </row>
    <row r="6233" spans="1:12" ht="45">
      <c r="A6233" s="263">
        <v>340</v>
      </c>
      <c r="B6233" s="125" t="str">
        <f>+VLOOKUP(A6233,'[1]LISTA FILTRADO'!$A$2:$B$620,2,FALSE)</f>
        <v>Servicio General De Identificación Personal</v>
      </c>
      <c r="C6233" s="126">
        <v>42941</v>
      </c>
      <c r="D6233" s="126" t="s">
        <v>12952</v>
      </c>
      <c r="E6233" s="127" t="s">
        <v>15</v>
      </c>
      <c r="F6233" s="127">
        <v>2758</v>
      </c>
      <c r="G6233" s="127"/>
      <c r="H6233" s="335" t="s">
        <v>12953</v>
      </c>
      <c r="I6233" s="128">
        <v>274.32</v>
      </c>
      <c r="J6233" s="128">
        <v>0</v>
      </c>
      <c r="K6233" s="129">
        <f t="shared" si="97"/>
        <v>274.32</v>
      </c>
      <c r="L6233" s="130" t="s">
        <v>1420</v>
      </c>
    </row>
    <row r="6234" spans="1:12" ht="45">
      <c r="A6234" s="263">
        <v>340</v>
      </c>
      <c r="B6234" s="125" t="str">
        <f>+VLOOKUP(A6234,'[1]LISTA FILTRADO'!$A$2:$B$620,2,FALSE)</f>
        <v>Servicio General De Identificación Personal</v>
      </c>
      <c r="C6234" s="126">
        <v>42941</v>
      </c>
      <c r="D6234" s="126" t="s">
        <v>12954</v>
      </c>
      <c r="E6234" s="127" t="s">
        <v>15</v>
      </c>
      <c r="F6234" s="127">
        <v>2757</v>
      </c>
      <c r="G6234" s="127"/>
      <c r="H6234" s="335" t="s">
        <v>12955</v>
      </c>
      <c r="I6234" s="128">
        <v>273.36</v>
      </c>
      <c r="J6234" s="128">
        <v>0</v>
      </c>
      <c r="K6234" s="129">
        <f t="shared" si="97"/>
        <v>273.36</v>
      </c>
      <c r="L6234" s="130" t="s">
        <v>1420</v>
      </c>
    </row>
    <row r="6235" spans="1:12" ht="33.75">
      <c r="A6235" s="263">
        <v>578</v>
      </c>
      <c r="B6235" s="125" t="str">
        <f>+VLOOKUP(A6235,'[1]LISTA FILTRADO'!$A$2:$B$620,2,FALSE)</f>
        <v>Boliviana De Aviación</v>
      </c>
      <c r="C6235" s="126">
        <v>42941</v>
      </c>
      <c r="D6235" s="126" t="s">
        <v>12956</v>
      </c>
      <c r="E6235" s="127" t="s">
        <v>15</v>
      </c>
      <c r="F6235" s="127">
        <v>2766</v>
      </c>
      <c r="G6235" s="127"/>
      <c r="H6235" s="335" t="s">
        <v>12957</v>
      </c>
      <c r="I6235" s="128">
        <v>1642.07</v>
      </c>
      <c r="J6235" s="128">
        <v>0</v>
      </c>
      <c r="K6235" s="129">
        <f t="shared" si="97"/>
        <v>1642.07</v>
      </c>
      <c r="L6235" s="130" t="s">
        <v>1420</v>
      </c>
    </row>
    <row r="6236" spans="1:12" ht="45">
      <c r="A6236" s="263">
        <v>25</v>
      </c>
      <c r="B6236" s="125" t="str">
        <f>+VLOOKUP(A6236,'[1]LISTA FILTRADO'!$A$2:$B$620,2,FALSE)</f>
        <v>Ministerio De La Presidencia</v>
      </c>
      <c r="C6236" s="126">
        <v>42941</v>
      </c>
      <c r="D6236" s="126" t="s">
        <v>12958</v>
      </c>
      <c r="E6236" s="127" t="s">
        <v>15</v>
      </c>
      <c r="F6236" s="127">
        <v>2748</v>
      </c>
      <c r="G6236" s="127"/>
      <c r="H6236" s="335" t="s">
        <v>12959</v>
      </c>
      <c r="I6236" s="128">
        <v>282.35000000000002</v>
      </c>
      <c r="J6236" s="128">
        <v>0</v>
      </c>
      <c r="K6236" s="129">
        <f t="shared" si="97"/>
        <v>282.35000000000002</v>
      </c>
      <c r="L6236" s="130" t="s">
        <v>1420</v>
      </c>
    </row>
    <row r="6237" spans="1:12" ht="33.75">
      <c r="A6237" s="263">
        <v>578</v>
      </c>
      <c r="B6237" s="125" t="str">
        <f>+VLOOKUP(A6237,'[1]LISTA FILTRADO'!$A$2:$B$620,2,FALSE)</f>
        <v>Boliviana De Aviación</v>
      </c>
      <c r="C6237" s="126">
        <v>42941</v>
      </c>
      <c r="D6237" s="126" t="s">
        <v>12960</v>
      </c>
      <c r="E6237" s="127" t="s">
        <v>15</v>
      </c>
      <c r="F6237" s="127">
        <v>2764</v>
      </c>
      <c r="G6237" s="127"/>
      <c r="H6237" s="335" t="s">
        <v>12961</v>
      </c>
      <c r="I6237" s="128">
        <v>1782.01</v>
      </c>
      <c r="J6237" s="128">
        <v>0</v>
      </c>
      <c r="K6237" s="129">
        <f t="shared" si="97"/>
        <v>1782.01</v>
      </c>
      <c r="L6237" s="130" t="s">
        <v>1420</v>
      </c>
    </row>
    <row r="6238" spans="1:12" ht="33.75">
      <c r="A6238" s="263">
        <v>513</v>
      </c>
      <c r="B6238" s="125" t="str">
        <f>+VLOOKUP(A6238,'[1]LISTA FILTRADO'!$A$2:$B$620,2,FALSE)</f>
        <v>Yacimientos Petrolíferos Fiscales Bolivianos</v>
      </c>
      <c r="C6238" s="126">
        <v>42941</v>
      </c>
      <c r="D6238" s="126" t="s">
        <v>12962</v>
      </c>
      <c r="E6238" s="127" t="s">
        <v>15</v>
      </c>
      <c r="F6238" s="127">
        <v>502134</v>
      </c>
      <c r="G6238" s="127"/>
      <c r="H6238" s="335" t="s">
        <v>12963</v>
      </c>
      <c r="I6238" s="128">
        <v>50</v>
      </c>
      <c r="J6238" s="128">
        <v>0</v>
      </c>
      <c r="K6238" s="129">
        <f t="shared" si="97"/>
        <v>50</v>
      </c>
      <c r="L6238" s="130" t="s">
        <v>1420</v>
      </c>
    </row>
    <row r="6239" spans="1:12" ht="22.5">
      <c r="A6239" s="263">
        <v>513</v>
      </c>
      <c r="B6239" s="125" t="str">
        <f>+VLOOKUP(A6239,'[1]LISTA FILTRADO'!$A$2:$B$620,2,FALSE)</f>
        <v>Yacimientos Petrolíferos Fiscales Bolivianos</v>
      </c>
      <c r="C6239" s="126">
        <v>42941</v>
      </c>
      <c r="D6239" s="126" t="s">
        <v>12964</v>
      </c>
      <c r="E6239" s="127" t="s">
        <v>15</v>
      </c>
      <c r="F6239" s="127">
        <v>502278</v>
      </c>
      <c r="G6239" s="127"/>
      <c r="H6239" s="335" t="s">
        <v>1313</v>
      </c>
      <c r="I6239" s="128">
        <v>50</v>
      </c>
      <c r="J6239" s="128">
        <v>0</v>
      </c>
      <c r="K6239" s="129">
        <f t="shared" si="97"/>
        <v>50</v>
      </c>
      <c r="L6239" s="130" t="s">
        <v>1420</v>
      </c>
    </row>
    <row r="6240" spans="1:12" ht="45">
      <c r="A6240" s="263">
        <v>25</v>
      </c>
      <c r="B6240" s="125" t="str">
        <f>+VLOOKUP(A6240,'[1]LISTA FILTRADO'!$A$2:$B$620,2,FALSE)</f>
        <v>Ministerio De La Presidencia</v>
      </c>
      <c r="C6240" s="126">
        <v>42941</v>
      </c>
      <c r="D6240" s="126" t="s">
        <v>12965</v>
      </c>
      <c r="E6240" s="127" t="s">
        <v>1469</v>
      </c>
      <c r="F6240" s="127">
        <v>14202800</v>
      </c>
      <c r="G6240" s="127"/>
      <c r="H6240" s="335" t="s">
        <v>12966</v>
      </c>
      <c r="I6240" s="128">
        <v>180627.89</v>
      </c>
      <c r="J6240" s="128">
        <v>0</v>
      </c>
      <c r="K6240" s="129">
        <f t="shared" si="97"/>
        <v>180627.89</v>
      </c>
      <c r="L6240" s="130" t="s">
        <v>1420</v>
      </c>
    </row>
    <row r="6241" spans="1:12" ht="45">
      <c r="A6241" s="263">
        <v>25</v>
      </c>
      <c r="B6241" s="125" t="str">
        <f>+VLOOKUP(A6241,'[1]LISTA FILTRADO'!$A$2:$B$620,2,FALSE)</f>
        <v>Ministerio De La Presidencia</v>
      </c>
      <c r="C6241" s="126">
        <v>42941</v>
      </c>
      <c r="D6241" s="126" t="s">
        <v>12967</v>
      </c>
      <c r="E6241" s="127" t="s">
        <v>1469</v>
      </c>
      <c r="F6241" s="127">
        <v>14202801</v>
      </c>
      <c r="G6241" s="127"/>
      <c r="H6241" s="335" t="s">
        <v>12968</v>
      </c>
      <c r="I6241" s="128">
        <v>129767.33</v>
      </c>
      <c r="J6241" s="128">
        <v>0</v>
      </c>
      <c r="K6241" s="129">
        <f t="shared" si="97"/>
        <v>129767.33</v>
      </c>
      <c r="L6241" s="130" t="s">
        <v>1420</v>
      </c>
    </row>
    <row r="6242" spans="1:12" ht="45">
      <c r="A6242" s="263">
        <v>25</v>
      </c>
      <c r="B6242" s="125" t="str">
        <f>+VLOOKUP(A6242,'[1]LISTA FILTRADO'!$A$2:$B$620,2,FALSE)</f>
        <v>Ministerio De La Presidencia</v>
      </c>
      <c r="C6242" s="126">
        <v>42941</v>
      </c>
      <c r="D6242" s="126" t="s">
        <v>12969</v>
      </c>
      <c r="E6242" s="127" t="s">
        <v>1469</v>
      </c>
      <c r="F6242" s="127">
        <v>14202835</v>
      </c>
      <c r="G6242" s="127"/>
      <c r="H6242" s="335" t="s">
        <v>12970</v>
      </c>
      <c r="I6242" s="128">
        <v>25553.79</v>
      </c>
      <c r="J6242" s="128">
        <v>0</v>
      </c>
      <c r="K6242" s="129">
        <f t="shared" si="97"/>
        <v>25553.79</v>
      </c>
      <c r="L6242" s="130" t="s">
        <v>1420</v>
      </c>
    </row>
    <row r="6243" spans="1:12" ht="45">
      <c r="A6243" s="263">
        <v>25</v>
      </c>
      <c r="B6243" s="125" t="str">
        <f>+VLOOKUP(A6243,'[1]LISTA FILTRADO'!$A$2:$B$620,2,FALSE)</f>
        <v>Ministerio De La Presidencia</v>
      </c>
      <c r="C6243" s="126">
        <v>42941</v>
      </c>
      <c r="D6243" s="126" t="s">
        <v>12971</v>
      </c>
      <c r="E6243" s="127" t="s">
        <v>1469</v>
      </c>
      <c r="F6243" s="127">
        <v>14203034</v>
      </c>
      <c r="G6243" s="127"/>
      <c r="H6243" s="335" t="s">
        <v>12972</v>
      </c>
      <c r="I6243" s="128">
        <v>25553.79</v>
      </c>
      <c r="J6243" s="128">
        <v>0</v>
      </c>
      <c r="K6243" s="129">
        <f t="shared" si="97"/>
        <v>25553.79</v>
      </c>
      <c r="L6243" s="130" t="s">
        <v>1420</v>
      </c>
    </row>
    <row r="6244" spans="1:12" ht="45">
      <c r="A6244" s="263">
        <v>25</v>
      </c>
      <c r="B6244" s="125" t="str">
        <f>+VLOOKUP(A6244,'[1]LISTA FILTRADO'!$A$2:$B$620,2,FALSE)</f>
        <v>Ministerio De La Presidencia</v>
      </c>
      <c r="C6244" s="126">
        <v>42941</v>
      </c>
      <c r="D6244" s="126" t="s">
        <v>12973</v>
      </c>
      <c r="E6244" s="127" t="s">
        <v>1469</v>
      </c>
      <c r="F6244" s="127">
        <v>14205564</v>
      </c>
      <c r="G6244" s="127"/>
      <c r="H6244" s="335" t="s">
        <v>12974</v>
      </c>
      <c r="I6244" s="128">
        <v>25553.79</v>
      </c>
      <c r="J6244" s="128">
        <v>0</v>
      </c>
      <c r="K6244" s="129">
        <f t="shared" si="97"/>
        <v>25553.79</v>
      </c>
      <c r="L6244" s="130" t="s">
        <v>1420</v>
      </c>
    </row>
    <row r="6245" spans="1:12" ht="45">
      <c r="A6245" s="263">
        <v>25</v>
      </c>
      <c r="B6245" s="125" t="str">
        <f>+VLOOKUP(A6245,'[1]LISTA FILTRADO'!$A$2:$B$620,2,FALSE)</f>
        <v>Ministerio De La Presidencia</v>
      </c>
      <c r="C6245" s="126">
        <v>42941</v>
      </c>
      <c r="D6245" s="126" t="s">
        <v>12975</v>
      </c>
      <c r="E6245" s="127" t="s">
        <v>1469</v>
      </c>
      <c r="F6245" s="127">
        <v>14205593</v>
      </c>
      <c r="G6245" s="127"/>
      <c r="H6245" s="335" t="s">
        <v>12976</v>
      </c>
      <c r="I6245" s="128">
        <v>25553.79</v>
      </c>
      <c r="J6245" s="128">
        <v>0</v>
      </c>
      <c r="K6245" s="129">
        <f t="shared" si="97"/>
        <v>25553.79</v>
      </c>
      <c r="L6245" s="130" t="s">
        <v>1420</v>
      </c>
    </row>
    <row r="6246" spans="1:12" ht="45">
      <c r="A6246" s="263">
        <v>25</v>
      </c>
      <c r="B6246" s="125" t="str">
        <f>+VLOOKUP(A6246,'[1]LISTA FILTRADO'!$A$2:$B$620,2,FALSE)</f>
        <v>Ministerio De La Presidencia</v>
      </c>
      <c r="C6246" s="126">
        <v>42941</v>
      </c>
      <c r="D6246" s="126" t="s">
        <v>12977</v>
      </c>
      <c r="E6246" s="127" t="s">
        <v>1469</v>
      </c>
      <c r="F6246" s="127">
        <v>14205594</v>
      </c>
      <c r="G6246" s="127"/>
      <c r="H6246" s="335" t="s">
        <v>12978</v>
      </c>
      <c r="I6246" s="128">
        <v>187193.02</v>
      </c>
      <c r="J6246" s="128">
        <v>0</v>
      </c>
      <c r="K6246" s="129">
        <f t="shared" si="97"/>
        <v>187193.02</v>
      </c>
      <c r="L6246" s="130" t="s">
        <v>1420</v>
      </c>
    </row>
    <row r="6247" spans="1:12" ht="33.75">
      <c r="A6247" s="263" t="s">
        <v>626</v>
      </c>
      <c r="B6247" s="125" t="str">
        <f>+VLOOKUP(A6247,'[1]LISTA FILTRADO'!$A$2:$B$620,2,FALSE)</f>
        <v>Dirección General De Programación Y Operaciones Del Tesoro</v>
      </c>
      <c r="C6247" s="126">
        <v>42942</v>
      </c>
      <c r="D6247" s="126" t="s">
        <v>12979</v>
      </c>
      <c r="E6247" s="127" t="s">
        <v>1285</v>
      </c>
      <c r="F6247" s="127">
        <v>14219371</v>
      </c>
      <c r="G6247" s="127"/>
      <c r="H6247" s="335" t="s">
        <v>12980</v>
      </c>
      <c r="I6247" s="128">
        <v>0</v>
      </c>
      <c r="J6247" s="128">
        <v>147869.39000000001</v>
      </c>
      <c r="K6247" s="129">
        <f t="shared" si="97"/>
        <v>147869.39000000001</v>
      </c>
      <c r="L6247" s="130" t="s">
        <v>1420</v>
      </c>
    </row>
    <row r="6248" spans="1:12" ht="33.75">
      <c r="A6248" s="263" t="s">
        <v>627</v>
      </c>
      <c r="B6248" s="125" t="str">
        <f>+VLOOKUP(A6248,'[1]LISTA FILTRADO'!$A$2:$B$620,2,FALSE)</f>
        <v>Dirección General De Crédito Público</v>
      </c>
      <c r="C6248" s="126">
        <v>42942</v>
      </c>
      <c r="D6248" s="126" t="s">
        <v>12981</v>
      </c>
      <c r="E6248" s="127" t="s">
        <v>1469</v>
      </c>
      <c r="F6248" s="127">
        <v>14271947</v>
      </c>
      <c r="G6248" s="127"/>
      <c r="H6248" s="335" t="s">
        <v>12982</v>
      </c>
      <c r="I6248" s="128">
        <v>0</v>
      </c>
      <c r="J6248" s="128">
        <v>2681.88</v>
      </c>
      <c r="K6248" s="129">
        <f t="shared" si="97"/>
        <v>2681.88</v>
      </c>
      <c r="L6248" s="130" t="s">
        <v>1420</v>
      </c>
    </row>
    <row r="6249" spans="1:12" ht="33.75">
      <c r="A6249" s="263" t="s">
        <v>627</v>
      </c>
      <c r="B6249" s="125" t="str">
        <f>+VLOOKUP(A6249,'[1]LISTA FILTRADO'!$A$2:$B$620,2,FALSE)</f>
        <v>Dirección General De Crédito Público</v>
      </c>
      <c r="C6249" s="126">
        <v>42942</v>
      </c>
      <c r="D6249" s="126" t="s">
        <v>12983</v>
      </c>
      <c r="E6249" s="127" t="s">
        <v>1469</v>
      </c>
      <c r="F6249" s="127">
        <v>14271948</v>
      </c>
      <c r="G6249" s="127"/>
      <c r="H6249" s="335" t="s">
        <v>12982</v>
      </c>
      <c r="I6249" s="128">
        <v>0</v>
      </c>
      <c r="J6249" s="128">
        <v>125318</v>
      </c>
      <c r="K6249" s="129">
        <f t="shared" si="97"/>
        <v>125318</v>
      </c>
      <c r="L6249" s="130" t="s">
        <v>1420</v>
      </c>
    </row>
    <row r="6250" spans="1:12" ht="45">
      <c r="A6250" s="263">
        <v>25</v>
      </c>
      <c r="B6250" s="125" t="str">
        <f>+VLOOKUP(A6250,'[1]LISTA FILTRADO'!$A$2:$B$620,2,FALSE)</f>
        <v>Ministerio De La Presidencia</v>
      </c>
      <c r="C6250" s="126">
        <v>42942</v>
      </c>
      <c r="D6250" s="126" t="s">
        <v>12984</v>
      </c>
      <c r="E6250" s="127" t="s">
        <v>1469</v>
      </c>
      <c r="F6250" s="127">
        <v>14205609</v>
      </c>
      <c r="G6250" s="127"/>
      <c r="H6250" s="335" t="s">
        <v>12985</v>
      </c>
      <c r="I6250" s="128">
        <v>79988.75</v>
      </c>
      <c r="J6250" s="128">
        <v>0</v>
      </c>
      <c r="K6250" s="129">
        <f t="shared" si="97"/>
        <v>79988.75</v>
      </c>
      <c r="L6250" s="130" t="s">
        <v>1420</v>
      </c>
    </row>
    <row r="6251" spans="1:12" ht="45">
      <c r="A6251" s="263">
        <v>25</v>
      </c>
      <c r="B6251" s="125" t="str">
        <f>+VLOOKUP(A6251,'[1]LISTA FILTRADO'!$A$2:$B$620,2,FALSE)</f>
        <v>Ministerio De La Presidencia</v>
      </c>
      <c r="C6251" s="126">
        <v>42942</v>
      </c>
      <c r="D6251" s="126" t="s">
        <v>12986</v>
      </c>
      <c r="E6251" s="127" t="s">
        <v>1469</v>
      </c>
      <c r="F6251" s="127">
        <v>14219313</v>
      </c>
      <c r="G6251" s="127"/>
      <c r="H6251" s="335" t="s">
        <v>12987</v>
      </c>
      <c r="I6251" s="128">
        <v>49025.03</v>
      </c>
      <c r="J6251" s="128">
        <v>0</v>
      </c>
      <c r="K6251" s="129">
        <f t="shared" si="97"/>
        <v>49025.03</v>
      </c>
      <c r="L6251" s="130" t="s">
        <v>1420</v>
      </c>
    </row>
    <row r="6252" spans="1:12" ht="45">
      <c r="A6252" s="263">
        <v>25</v>
      </c>
      <c r="B6252" s="125" t="str">
        <f>+VLOOKUP(A6252,'[1]LISTA FILTRADO'!$A$2:$B$620,2,FALSE)</f>
        <v>Ministerio De La Presidencia</v>
      </c>
      <c r="C6252" s="126">
        <v>42942</v>
      </c>
      <c r="D6252" s="126" t="s">
        <v>12988</v>
      </c>
      <c r="E6252" s="127" t="s">
        <v>1469</v>
      </c>
      <c r="F6252" s="127">
        <v>14219347</v>
      </c>
      <c r="G6252" s="127"/>
      <c r="H6252" s="335" t="s">
        <v>12989</v>
      </c>
      <c r="I6252" s="128">
        <v>35604.29</v>
      </c>
      <c r="J6252" s="128">
        <v>0</v>
      </c>
      <c r="K6252" s="129">
        <f t="shared" si="97"/>
        <v>35604.29</v>
      </c>
      <c r="L6252" s="130" t="s">
        <v>1420</v>
      </c>
    </row>
    <row r="6253" spans="1:12" ht="45">
      <c r="A6253" s="263">
        <v>25</v>
      </c>
      <c r="B6253" s="125" t="str">
        <f>+VLOOKUP(A6253,'[1]LISTA FILTRADO'!$A$2:$B$620,2,FALSE)</f>
        <v>Ministerio De La Presidencia</v>
      </c>
      <c r="C6253" s="126">
        <v>42942</v>
      </c>
      <c r="D6253" s="126" t="s">
        <v>12990</v>
      </c>
      <c r="E6253" s="127" t="s">
        <v>1469</v>
      </c>
      <c r="F6253" s="127">
        <v>14219349</v>
      </c>
      <c r="G6253" s="127"/>
      <c r="H6253" s="335" t="s">
        <v>12991</v>
      </c>
      <c r="I6253" s="128">
        <v>73157.88</v>
      </c>
      <c r="J6253" s="128">
        <v>0</v>
      </c>
      <c r="K6253" s="129">
        <f t="shared" si="97"/>
        <v>73157.88</v>
      </c>
      <c r="L6253" s="130" t="s">
        <v>1420</v>
      </c>
    </row>
    <row r="6254" spans="1:12" ht="45">
      <c r="A6254" s="263">
        <v>25</v>
      </c>
      <c r="B6254" s="125" t="str">
        <f>+VLOOKUP(A6254,'[1]LISTA FILTRADO'!$A$2:$B$620,2,FALSE)</f>
        <v>Ministerio De La Presidencia</v>
      </c>
      <c r="C6254" s="126">
        <v>42942</v>
      </c>
      <c r="D6254" s="126" t="s">
        <v>12992</v>
      </c>
      <c r="E6254" s="127" t="s">
        <v>1469</v>
      </c>
      <c r="F6254" s="127">
        <v>14219353</v>
      </c>
      <c r="G6254" s="127"/>
      <c r="H6254" s="335" t="s">
        <v>12993</v>
      </c>
      <c r="I6254" s="128">
        <v>72935.850000000006</v>
      </c>
      <c r="J6254" s="128">
        <v>0</v>
      </c>
      <c r="K6254" s="129">
        <f t="shared" si="97"/>
        <v>72935.850000000006</v>
      </c>
      <c r="L6254" s="130" t="s">
        <v>1420</v>
      </c>
    </row>
    <row r="6255" spans="1:12" ht="45">
      <c r="A6255" s="263">
        <v>25</v>
      </c>
      <c r="B6255" s="125" t="str">
        <f>+VLOOKUP(A6255,'[1]LISTA FILTRADO'!$A$2:$B$620,2,FALSE)</f>
        <v>Ministerio De La Presidencia</v>
      </c>
      <c r="C6255" s="126">
        <v>42942</v>
      </c>
      <c r="D6255" s="126" t="s">
        <v>12994</v>
      </c>
      <c r="E6255" s="127" t="s">
        <v>1469</v>
      </c>
      <c r="F6255" s="127">
        <v>14219368</v>
      </c>
      <c r="G6255" s="127"/>
      <c r="H6255" s="335" t="s">
        <v>12995</v>
      </c>
      <c r="I6255" s="128">
        <v>139624.93</v>
      </c>
      <c r="J6255" s="128">
        <v>0</v>
      </c>
      <c r="K6255" s="129">
        <f t="shared" si="97"/>
        <v>139624.93</v>
      </c>
      <c r="L6255" s="130" t="s">
        <v>1420</v>
      </c>
    </row>
    <row r="6256" spans="1:12" ht="45">
      <c r="A6256" s="263">
        <v>25</v>
      </c>
      <c r="B6256" s="125" t="str">
        <f>+VLOOKUP(A6256,'[1]LISTA FILTRADO'!$A$2:$B$620,2,FALSE)</f>
        <v>Ministerio De La Presidencia</v>
      </c>
      <c r="C6256" s="126">
        <v>42942</v>
      </c>
      <c r="D6256" s="126" t="s">
        <v>12996</v>
      </c>
      <c r="E6256" s="127" t="s">
        <v>1469</v>
      </c>
      <c r="F6256" s="127">
        <v>14219370</v>
      </c>
      <c r="G6256" s="127"/>
      <c r="H6256" s="335" t="s">
        <v>12997</v>
      </c>
      <c r="I6256" s="128">
        <v>73975.039999999994</v>
      </c>
      <c r="J6256" s="128">
        <v>0</v>
      </c>
      <c r="K6256" s="129">
        <f t="shared" si="97"/>
        <v>73975.039999999994</v>
      </c>
      <c r="L6256" s="130" t="s">
        <v>1420</v>
      </c>
    </row>
    <row r="6257" spans="1:12" ht="45">
      <c r="A6257" s="263">
        <v>25</v>
      </c>
      <c r="B6257" s="125" t="str">
        <f>+VLOOKUP(A6257,'[1]LISTA FILTRADO'!$A$2:$B$620,2,FALSE)</f>
        <v>Ministerio De La Presidencia</v>
      </c>
      <c r="C6257" s="126">
        <v>42942</v>
      </c>
      <c r="D6257" s="126" t="s">
        <v>12998</v>
      </c>
      <c r="E6257" s="127" t="s">
        <v>1469</v>
      </c>
      <c r="F6257" s="127">
        <v>14219376</v>
      </c>
      <c r="G6257" s="127"/>
      <c r="H6257" s="335" t="s">
        <v>12999</v>
      </c>
      <c r="I6257" s="128">
        <v>95971.93</v>
      </c>
      <c r="J6257" s="128">
        <v>0</v>
      </c>
      <c r="K6257" s="129">
        <f t="shared" si="97"/>
        <v>95971.93</v>
      </c>
      <c r="L6257" s="130" t="s">
        <v>1420</v>
      </c>
    </row>
    <row r="6258" spans="1:12" ht="45">
      <c r="A6258" s="263">
        <v>25</v>
      </c>
      <c r="B6258" s="125" t="str">
        <f>+VLOOKUP(A6258,'[1]LISTA FILTRADO'!$A$2:$B$620,2,FALSE)</f>
        <v>Ministerio De La Presidencia</v>
      </c>
      <c r="C6258" s="126">
        <v>42942</v>
      </c>
      <c r="D6258" s="126" t="s">
        <v>13000</v>
      </c>
      <c r="E6258" s="127" t="s">
        <v>1469</v>
      </c>
      <c r="F6258" s="127">
        <v>14219395</v>
      </c>
      <c r="G6258" s="127"/>
      <c r="H6258" s="335" t="s">
        <v>13001</v>
      </c>
      <c r="I6258" s="128">
        <v>59705.05</v>
      </c>
      <c r="J6258" s="128">
        <v>0</v>
      </c>
      <c r="K6258" s="129">
        <f t="shared" si="97"/>
        <v>59705.05</v>
      </c>
      <c r="L6258" s="130" t="s">
        <v>1420</v>
      </c>
    </row>
    <row r="6259" spans="1:12" ht="45">
      <c r="A6259" s="263">
        <v>25</v>
      </c>
      <c r="B6259" s="125" t="str">
        <f>+VLOOKUP(A6259,'[1]LISTA FILTRADO'!$A$2:$B$620,2,FALSE)</f>
        <v>Ministerio De La Presidencia</v>
      </c>
      <c r="C6259" s="126">
        <v>42942</v>
      </c>
      <c r="D6259" s="126" t="s">
        <v>13002</v>
      </c>
      <c r="E6259" s="127" t="s">
        <v>1469</v>
      </c>
      <c r="F6259" s="127">
        <v>14222310</v>
      </c>
      <c r="G6259" s="127"/>
      <c r="H6259" s="335" t="s">
        <v>13003</v>
      </c>
      <c r="I6259" s="128">
        <v>180000</v>
      </c>
      <c r="J6259" s="128">
        <v>0</v>
      </c>
      <c r="K6259" s="129">
        <f t="shared" si="97"/>
        <v>180000</v>
      </c>
      <c r="L6259" s="130" t="s">
        <v>1420</v>
      </c>
    </row>
    <row r="6260" spans="1:12" ht="45">
      <c r="A6260" s="263">
        <v>25</v>
      </c>
      <c r="B6260" s="125" t="str">
        <f>+VLOOKUP(A6260,'[1]LISTA FILTRADO'!$A$2:$B$620,2,FALSE)</f>
        <v>Ministerio De La Presidencia</v>
      </c>
      <c r="C6260" s="126">
        <v>42942</v>
      </c>
      <c r="D6260" s="126" t="s">
        <v>13004</v>
      </c>
      <c r="E6260" s="127" t="s">
        <v>1469</v>
      </c>
      <c r="F6260" s="127">
        <v>14271637</v>
      </c>
      <c r="G6260" s="127"/>
      <c r="H6260" s="335" t="s">
        <v>13005</v>
      </c>
      <c r="I6260" s="128">
        <v>274109.89</v>
      </c>
      <c r="J6260" s="128">
        <v>0</v>
      </c>
      <c r="K6260" s="129">
        <f t="shared" si="97"/>
        <v>274109.89</v>
      </c>
      <c r="L6260" s="130" t="s">
        <v>1420</v>
      </c>
    </row>
    <row r="6261" spans="1:12" ht="33.75">
      <c r="A6261" s="263">
        <v>117</v>
      </c>
      <c r="B6261" s="125" t="str">
        <f>+VLOOKUP(A6261,'[1]LISTA FILTRADO'!$A$2:$B$620,2,FALSE)</f>
        <v>Dirección General De Aeronáutica Civil</v>
      </c>
      <c r="C6261" s="126">
        <v>42942</v>
      </c>
      <c r="D6261" s="126" t="s">
        <v>13006</v>
      </c>
      <c r="E6261" s="127" t="s">
        <v>11</v>
      </c>
      <c r="F6261" s="127">
        <v>893723</v>
      </c>
      <c r="G6261" s="127"/>
      <c r="H6261" s="335" t="s">
        <v>13007</v>
      </c>
      <c r="I6261" s="128">
        <v>50</v>
      </c>
      <c r="J6261" s="128">
        <v>0</v>
      </c>
      <c r="K6261" s="129">
        <f t="shared" si="97"/>
        <v>50</v>
      </c>
      <c r="L6261" s="130" t="s">
        <v>1420</v>
      </c>
    </row>
    <row r="6262" spans="1:12" ht="22.5">
      <c r="A6262" s="263">
        <v>117</v>
      </c>
      <c r="B6262" s="125" t="str">
        <f>+VLOOKUP(A6262,'[1]LISTA FILTRADO'!$A$2:$B$620,2,FALSE)</f>
        <v>Dirección General De Aeronáutica Civil</v>
      </c>
      <c r="C6262" s="126">
        <v>42942</v>
      </c>
      <c r="D6262" s="126" t="s">
        <v>13008</v>
      </c>
      <c r="E6262" s="127" t="s">
        <v>11</v>
      </c>
      <c r="F6262" s="127">
        <v>893774</v>
      </c>
      <c r="G6262" s="127"/>
      <c r="H6262" s="335" t="s">
        <v>13009</v>
      </c>
      <c r="I6262" s="128">
        <v>50</v>
      </c>
      <c r="J6262" s="128">
        <v>0</v>
      </c>
      <c r="K6262" s="129">
        <f t="shared" si="97"/>
        <v>50</v>
      </c>
      <c r="L6262" s="130" t="s">
        <v>1420</v>
      </c>
    </row>
    <row r="6263" spans="1:12" ht="33.75">
      <c r="A6263" s="263">
        <v>119</v>
      </c>
      <c r="B6263" s="125" t="str">
        <f>+VLOOKUP(A6263,'[1]LISTA FILTRADO'!$A$2:$B$620,2,FALSE)</f>
        <v>Agencia Para El Des. De La Soc. De La Información En Bolivia</v>
      </c>
      <c r="C6263" s="126">
        <v>42942</v>
      </c>
      <c r="D6263" s="126" t="s">
        <v>13010</v>
      </c>
      <c r="E6263" s="127" t="s">
        <v>11</v>
      </c>
      <c r="F6263" s="127">
        <v>893776</v>
      </c>
      <c r="G6263" s="127"/>
      <c r="H6263" s="335" t="s">
        <v>13011</v>
      </c>
      <c r="I6263" s="128">
        <v>50</v>
      </c>
      <c r="J6263" s="128">
        <v>0</v>
      </c>
      <c r="K6263" s="129">
        <f t="shared" si="97"/>
        <v>50</v>
      </c>
      <c r="L6263" s="130" t="s">
        <v>1420</v>
      </c>
    </row>
    <row r="6264" spans="1:12" ht="33.75">
      <c r="A6264" s="263">
        <v>117</v>
      </c>
      <c r="B6264" s="125" t="str">
        <f>+VLOOKUP(A6264,'[1]LISTA FILTRADO'!$A$2:$B$620,2,FALSE)</f>
        <v>Dirección General De Aeronáutica Civil</v>
      </c>
      <c r="C6264" s="126">
        <v>42942</v>
      </c>
      <c r="D6264" s="126" t="s">
        <v>13012</v>
      </c>
      <c r="E6264" s="127" t="s">
        <v>11</v>
      </c>
      <c r="F6264" s="127">
        <v>893791</v>
      </c>
      <c r="G6264" s="127"/>
      <c r="H6264" s="335" t="s">
        <v>13013</v>
      </c>
      <c r="I6264" s="128">
        <v>50</v>
      </c>
      <c r="J6264" s="128">
        <v>0</v>
      </c>
      <c r="K6264" s="129">
        <f t="shared" si="97"/>
        <v>50</v>
      </c>
      <c r="L6264" s="130" t="s">
        <v>1420</v>
      </c>
    </row>
    <row r="6265" spans="1:12" ht="22.5">
      <c r="A6265" s="263">
        <v>117</v>
      </c>
      <c r="B6265" s="125" t="str">
        <f>+VLOOKUP(A6265,'[1]LISTA FILTRADO'!$A$2:$B$620,2,FALSE)</f>
        <v>Dirección General De Aeronáutica Civil</v>
      </c>
      <c r="C6265" s="126">
        <v>42942</v>
      </c>
      <c r="D6265" s="126" t="s">
        <v>13014</v>
      </c>
      <c r="E6265" s="127" t="s">
        <v>11</v>
      </c>
      <c r="F6265" s="127">
        <v>893888</v>
      </c>
      <c r="G6265" s="127"/>
      <c r="H6265" s="335" t="s">
        <v>13015</v>
      </c>
      <c r="I6265" s="128">
        <v>50</v>
      </c>
      <c r="J6265" s="128">
        <v>0</v>
      </c>
      <c r="K6265" s="129">
        <f t="shared" si="97"/>
        <v>50</v>
      </c>
      <c r="L6265" s="130" t="s">
        <v>1420</v>
      </c>
    </row>
    <row r="6266" spans="1:12" ht="22.5">
      <c r="A6266" s="263">
        <v>117</v>
      </c>
      <c r="B6266" s="125" t="str">
        <f>+VLOOKUP(A6266,'[1]LISTA FILTRADO'!$A$2:$B$620,2,FALSE)</f>
        <v>Dirección General De Aeronáutica Civil</v>
      </c>
      <c r="C6266" s="126">
        <v>42942</v>
      </c>
      <c r="D6266" s="126" t="s">
        <v>13016</v>
      </c>
      <c r="E6266" s="127" t="s">
        <v>11</v>
      </c>
      <c r="F6266" s="127">
        <v>893889</v>
      </c>
      <c r="G6266" s="127"/>
      <c r="H6266" s="335" t="s">
        <v>13017</v>
      </c>
      <c r="I6266" s="128">
        <v>50</v>
      </c>
      <c r="J6266" s="128">
        <v>0</v>
      </c>
      <c r="K6266" s="129">
        <f t="shared" si="97"/>
        <v>50</v>
      </c>
      <c r="L6266" s="130" t="s">
        <v>1420</v>
      </c>
    </row>
    <row r="6267" spans="1:12" ht="45">
      <c r="A6267" s="263">
        <v>10</v>
      </c>
      <c r="B6267" s="125" t="str">
        <f>+VLOOKUP(A6267,'[1]LISTA FILTRADO'!$A$2:$B$620,2,FALSE)</f>
        <v>Ministerio De Relaciones Exteriores</v>
      </c>
      <c r="C6267" s="126">
        <v>42942</v>
      </c>
      <c r="D6267" s="126" t="s">
        <v>13018</v>
      </c>
      <c r="E6267" s="127" t="s">
        <v>15</v>
      </c>
      <c r="F6267" s="127">
        <v>2762</v>
      </c>
      <c r="G6267" s="127"/>
      <c r="H6267" s="335" t="s">
        <v>13019</v>
      </c>
      <c r="I6267" s="128">
        <v>550.71</v>
      </c>
      <c r="J6267" s="128">
        <v>0</v>
      </c>
      <c r="K6267" s="129">
        <f t="shared" si="97"/>
        <v>550.71</v>
      </c>
      <c r="L6267" s="130" t="s">
        <v>1420</v>
      </c>
    </row>
    <row r="6268" spans="1:12" ht="33.75">
      <c r="A6268" s="263">
        <v>10</v>
      </c>
      <c r="B6268" s="125" t="str">
        <f>+VLOOKUP(A6268,'[1]LISTA FILTRADO'!$A$2:$B$620,2,FALSE)</f>
        <v>Ministerio De Relaciones Exteriores</v>
      </c>
      <c r="C6268" s="126">
        <v>42942</v>
      </c>
      <c r="D6268" s="126" t="s">
        <v>13020</v>
      </c>
      <c r="E6268" s="127" t="s">
        <v>15</v>
      </c>
      <c r="F6268" s="127">
        <v>2755</v>
      </c>
      <c r="G6268" s="127"/>
      <c r="H6268" s="335" t="s">
        <v>13021</v>
      </c>
      <c r="I6268" s="128">
        <v>333.32</v>
      </c>
      <c r="J6268" s="128">
        <v>0</v>
      </c>
      <c r="K6268" s="129">
        <f t="shared" si="97"/>
        <v>333.32</v>
      </c>
      <c r="L6268" s="130" t="s">
        <v>1420</v>
      </c>
    </row>
    <row r="6269" spans="1:12" ht="45">
      <c r="A6269" s="263">
        <v>10</v>
      </c>
      <c r="B6269" s="125" t="str">
        <f>+VLOOKUP(A6269,'[1]LISTA FILTRADO'!$A$2:$B$620,2,FALSE)</f>
        <v>Ministerio De Relaciones Exteriores</v>
      </c>
      <c r="C6269" s="126">
        <v>42942</v>
      </c>
      <c r="D6269" s="126" t="s">
        <v>13022</v>
      </c>
      <c r="E6269" s="127" t="s">
        <v>15</v>
      </c>
      <c r="F6269" s="127">
        <v>2763</v>
      </c>
      <c r="G6269" s="127"/>
      <c r="H6269" s="335" t="s">
        <v>13023</v>
      </c>
      <c r="I6269" s="128">
        <v>299.08999999999997</v>
      </c>
      <c r="J6269" s="128">
        <v>0</v>
      </c>
      <c r="K6269" s="129">
        <f t="shared" si="97"/>
        <v>299.08999999999997</v>
      </c>
      <c r="L6269" s="130" t="s">
        <v>1420</v>
      </c>
    </row>
    <row r="6270" spans="1:12" ht="22.5">
      <c r="A6270" s="263">
        <v>513</v>
      </c>
      <c r="B6270" s="125" t="str">
        <f>+VLOOKUP(A6270,'[1]LISTA FILTRADO'!$A$2:$B$620,2,FALSE)</f>
        <v>Yacimientos Petrolíferos Fiscales Bolivianos</v>
      </c>
      <c r="C6270" s="126">
        <v>42942</v>
      </c>
      <c r="D6270" s="126" t="s">
        <v>13024</v>
      </c>
      <c r="E6270" s="127" t="s">
        <v>15</v>
      </c>
      <c r="F6270" s="127">
        <v>502661</v>
      </c>
      <c r="G6270" s="127"/>
      <c r="H6270" s="335" t="s">
        <v>13025</v>
      </c>
      <c r="I6270" s="128">
        <v>50</v>
      </c>
      <c r="J6270" s="128">
        <v>0</v>
      </c>
      <c r="K6270" s="129">
        <f t="shared" si="97"/>
        <v>50</v>
      </c>
      <c r="L6270" s="130" t="s">
        <v>1420</v>
      </c>
    </row>
    <row r="6271" spans="1:12" ht="45">
      <c r="A6271" s="263">
        <v>594</v>
      </c>
      <c r="B6271" s="125" t="str">
        <f>+VLOOKUP(A6271,'[1]LISTA FILTRADO'!$A$2:$B$620,2,FALSE)</f>
        <v>Administración de Servicios Portuarios - Bolivia</v>
      </c>
      <c r="C6271" s="126">
        <v>42942</v>
      </c>
      <c r="D6271" s="126" t="s">
        <v>13026</v>
      </c>
      <c r="E6271" s="127" t="s">
        <v>15</v>
      </c>
      <c r="F6271" s="127">
        <v>2768</v>
      </c>
      <c r="G6271" s="127"/>
      <c r="H6271" s="335" t="s">
        <v>13027</v>
      </c>
      <c r="I6271" s="128">
        <v>271.17</v>
      </c>
      <c r="J6271" s="128">
        <v>0</v>
      </c>
      <c r="K6271" s="129">
        <f t="shared" si="97"/>
        <v>271.17</v>
      </c>
      <c r="L6271" s="130" t="s">
        <v>1420</v>
      </c>
    </row>
    <row r="6272" spans="1:12" ht="45">
      <c r="A6272" s="263">
        <v>594</v>
      </c>
      <c r="B6272" s="125" t="str">
        <f>+VLOOKUP(A6272,'[1]LISTA FILTRADO'!$A$2:$B$620,2,FALSE)</f>
        <v>Administración de Servicios Portuarios - Bolivia</v>
      </c>
      <c r="C6272" s="126">
        <v>42942</v>
      </c>
      <c r="D6272" s="126" t="s">
        <v>13028</v>
      </c>
      <c r="E6272" s="127" t="s">
        <v>15</v>
      </c>
      <c r="F6272" s="127">
        <v>2769</v>
      </c>
      <c r="G6272" s="127"/>
      <c r="H6272" s="335" t="s">
        <v>13029</v>
      </c>
      <c r="I6272" s="128">
        <v>325.57</v>
      </c>
      <c r="J6272" s="128">
        <v>0</v>
      </c>
      <c r="K6272" s="129">
        <f t="shared" si="97"/>
        <v>325.57</v>
      </c>
      <c r="L6272" s="130" t="s">
        <v>1420</v>
      </c>
    </row>
    <row r="6273" spans="1:12" ht="45">
      <c r="A6273" s="263">
        <v>10</v>
      </c>
      <c r="B6273" s="125" t="str">
        <f>+VLOOKUP(A6273,'[1]LISTA FILTRADO'!$A$2:$B$620,2,FALSE)</f>
        <v>Ministerio De Relaciones Exteriores</v>
      </c>
      <c r="C6273" s="126">
        <v>42942</v>
      </c>
      <c r="D6273" s="126" t="s">
        <v>13030</v>
      </c>
      <c r="E6273" s="127" t="s">
        <v>15</v>
      </c>
      <c r="F6273" s="127">
        <v>2774</v>
      </c>
      <c r="G6273" s="127"/>
      <c r="H6273" s="335" t="s">
        <v>13031</v>
      </c>
      <c r="I6273" s="128">
        <v>357.05</v>
      </c>
      <c r="J6273" s="128">
        <v>0</v>
      </c>
      <c r="K6273" s="129">
        <f t="shared" si="97"/>
        <v>357.05</v>
      </c>
      <c r="L6273" s="130" t="s">
        <v>1420</v>
      </c>
    </row>
    <row r="6274" spans="1:12" ht="56.25">
      <c r="A6274" s="263">
        <v>66</v>
      </c>
      <c r="B6274" s="125" t="str">
        <f>+VLOOKUP(A6274,'[1]LISTA FILTRADO'!$A$2:$B$620,2,FALSE)</f>
        <v>Ministerio De Planificación Del Desarrollo</v>
      </c>
      <c r="C6274" s="126">
        <v>42942</v>
      </c>
      <c r="D6274" s="126" t="s">
        <v>13032</v>
      </c>
      <c r="E6274" s="127" t="s">
        <v>15</v>
      </c>
      <c r="F6274" s="127">
        <v>2775</v>
      </c>
      <c r="G6274" s="127"/>
      <c r="H6274" s="335" t="s">
        <v>13033</v>
      </c>
      <c r="I6274" s="128">
        <v>286.05</v>
      </c>
      <c r="J6274" s="128">
        <v>0</v>
      </c>
      <c r="K6274" s="129">
        <f t="shared" si="97"/>
        <v>286.05</v>
      </c>
      <c r="L6274" s="130" t="s">
        <v>1420</v>
      </c>
    </row>
    <row r="6275" spans="1:12" ht="45">
      <c r="A6275" s="263">
        <v>10</v>
      </c>
      <c r="B6275" s="125" t="str">
        <f>+VLOOKUP(A6275,'[1]LISTA FILTRADO'!$A$2:$B$620,2,FALSE)</f>
        <v>Ministerio De Relaciones Exteriores</v>
      </c>
      <c r="C6275" s="126">
        <v>42942</v>
      </c>
      <c r="D6275" s="126" t="s">
        <v>13034</v>
      </c>
      <c r="E6275" s="127" t="s">
        <v>15</v>
      </c>
      <c r="F6275" s="127">
        <v>2771</v>
      </c>
      <c r="G6275" s="127"/>
      <c r="H6275" s="335" t="s">
        <v>13035</v>
      </c>
      <c r="I6275" s="128">
        <v>1827.91</v>
      </c>
      <c r="J6275" s="128">
        <v>0</v>
      </c>
      <c r="K6275" s="129">
        <f t="shared" si="97"/>
        <v>1827.91</v>
      </c>
      <c r="L6275" s="130" t="s">
        <v>1420</v>
      </c>
    </row>
    <row r="6276" spans="1:12" ht="45">
      <c r="A6276" s="263">
        <v>513</v>
      </c>
      <c r="B6276" s="125" t="str">
        <f>+VLOOKUP(A6276,'[1]LISTA FILTRADO'!$A$2:$B$620,2,FALSE)</f>
        <v>Yacimientos Petrolíferos Fiscales Bolivianos</v>
      </c>
      <c r="C6276" s="126">
        <v>42942</v>
      </c>
      <c r="D6276" s="126" t="s">
        <v>13036</v>
      </c>
      <c r="E6276" s="127" t="s">
        <v>15</v>
      </c>
      <c r="F6276" s="127">
        <v>2773</v>
      </c>
      <c r="G6276" s="127"/>
      <c r="H6276" s="335" t="s">
        <v>13037</v>
      </c>
      <c r="I6276" s="128">
        <v>4412</v>
      </c>
      <c r="J6276" s="128">
        <v>0</v>
      </c>
      <c r="K6276" s="129">
        <f t="shared" si="97"/>
        <v>4412</v>
      </c>
      <c r="L6276" s="130" t="s">
        <v>1420</v>
      </c>
    </row>
    <row r="6277" spans="1:12" ht="22.5">
      <c r="A6277" s="263">
        <v>513</v>
      </c>
      <c r="B6277" s="125" t="str">
        <f>+VLOOKUP(A6277,'[1]LISTA FILTRADO'!$A$2:$B$620,2,FALSE)</f>
        <v>Yacimientos Petrolíferos Fiscales Bolivianos</v>
      </c>
      <c r="C6277" s="126">
        <v>42942</v>
      </c>
      <c r="D6277" s="126" t="s">
        <v>13038</v>
      </c>
      <c r="E6277" s="127" t="s">
        <v>15</v>
      </c>
      <c r="F6277" s="127">
        <v>503073</v>
      </c>
      <c r="G6277" s="127"/>
      <c r="H6277" s="335" t="s">
        <v>12113</v>
      </c>
      <c r="I6277" s="128">
        <v>50</v>
      </c>
      <c r="J6277" s="128">
        <v>0</v>
      </c>
      <c r="K6277" s="129">
        <f t="shared" si="97"/>
        <v>50</v>
      </c>
      <c r="L6277" s="130" t="s">
        <v>1420</v>
      </c>
    </row>
    <row r="6278" spans="1:12" ht="22.5">
      <c r="A6278" s="263">
        <v>513</v>
      </c>
      <c r="B6278" s="125" t="str">
        <f>+VLOOKUP(A6278,'[1]LISTA FILTRADO'!$A$2:$B$620,2,FALSE)</f>
        <v>Yacimientos Petrolíferos Fiscales Bolivianos</v>
      </c>
      <c r="C6278" s="126">
        <v>42942</v>
      </c>
      <c r="D6278" s="126" t="s">
        <v>13039</v>
      </c>
      <c r="E6278" s="127" t="s">
        <v>15</v>
      </c>
      <c r="F6278" s="127">
        <v>503075</v>
      </c>
      <c r="G6278" s="127"/>
      <c r="H6278" s="335" t="s">
        <v>12113</v>
      </c>
      <c r="I6278" s="128">
        <v>50</v>
      </c>
      <c r="J6278" s="128">
        <v>0</v>
      </c>
      <c r="K6278" s="129">
        <f t="shared" si="97"/>
        <v>50</v>
      </c>
      <c r="L6278" s="130" t="s">
        <v>1420</v>
      </c>
    </row>
    <row r="6279" spans="1:12" ht="33.75">
      <c r="A6279" s="263" t="s">
        <v>627</v>
      </c>
      <c r="B6279" s="125" t="str">
        <f>+VLOOKUP(A6279,'[1]LISTA FILTRADO'!$A$2:$B$620,2,FALSE)</f>
        <v>Dirección General De Crédito Público</v>
      </c>
      <c r="C6279" s="126">
        <v>42942</v>
      </c>
      <c r="D6279" s="126" t="s">
        <v>13040</v>
      </c>
      <c r="E6279" s="127" t="s">
        <v>11</v>
      </c>
      <c r="F6279" s="127">
        <v>9746</v>
      </c>
      <c r="G6279" s="127"/>
      <c r="H6279" s="335" t="s">
        <v>13041</v>
      </c>
      <c r="I6279" s="128">
        <v>13712.24</v>
      </c>
      <c r="J6279" s="128">
        <v>0</v>
      </c>
      <c r="K6279" s="129">
        <f t="shared" si="97"/>
        <v>13712.24</v>
      </c>
      <c r="L6279" s="130" t="s">
        <v>1420</v>
      </c>
    </row>
    <row r="6280" spans="1:12" ht="33.75">
      <c r="A6280" s="263" t="s">
        <v>627</v>
      </c>
      <c r="B6280" s="125" t="str">
        <f>+VLOOKUP(A6280,'[1]LISTA FILTRADO'!$A$2:$B$620,2,FALSE)</f>
        <v>Dirección General De Crédito Público</v>
      </c>
      <c r="C6280" s="126">
        <v>42942</v>
      </c>
      <c r="D6280" s="126" t="s">
        <v>13042</v>
      </c>
      <c r="E6280" s="127" t="s">
        <v>11</v>
      </c>
      <c r="F6280" s="127">
        <v>503289</v>
      </c>
      <c r="G6280" s="127"/>
      <c r="H6280" s="335" t="s">
        <v>13043</v>
      </c>
      <c r="I6280" s="128">
        <v>50</v>
      </c>
      <c r="J6280" s="128">
        <v>0</v>
      </c>
      <c r="K6280" s="129">
        <f t="shared" si="97"/>
        <v>50</v>
      </c>
      <c r="L6280" s="130" t="s">
        <v>1420</v>
      </c>
    </row>
    <row r="6281" spans="1:12" ht="33.75">
      <c r="A6281" s="263" t="s">
        <v>627</v>
      </c>
      <c r="B6281" s="125" t="str">
        <f>+VLOOKUP(A6281,'[1]LISTA FILTRADO'!$A$2:$B$620,2,FALSE)</f>
        <v>Dirección General De Crédito Público</v>
      </c>
      <c r="C6281" s="126">
        <v>42942</v>
      </c>
      <c r="D6281" s="126" t="s">
        <v>13044</v>
      </c>
      <c r="E6281" s="127" t="s">
        <v>11</v>
      </c>
      <c r="F6281" s="127">
        <v>503290</v>
      </c>
      <c r="G6281" s="127"/>
      <c r="H6281" s="335" t="s">
        <v>13045</v>
      </c>
      <c r="I6281" s="128">
        <v>50</v>
      </c>
      <c r="J6281" s="128">
        <v>0</v>
      </c>
      <c r="K6281" s="129">
        <f t="shared" ref="K6281:K6344" si="98">+I6281+J6281</f>
        <v>50</v>
      </c>
      <c r="L6281" s="130" t="s">
        <v>1420</v>
      </c>
    </row>
    <row r="6282" spans="1:12" ht="45">
      <c r="A6282" s="263">
        <v>25</v>
      </c>
      <c r="B6282" s="125" t="str">
        <f>+VLOOKUP(A6282,'[1]LISTA FILTRADO'!$A$2:$B$620,2,FALSE)</f>
        <v>Ministerio De La Presidencia</v>
      </c>
      <c r="C6282" s="126">
        <v>42942</v>
      </c>
      <c r="D6282" s="126" t="s">
        <v>13046</v>
      </c>
      <c r="E6282" s="127" t="s">
        <v>1469</v>
      </c>
      <c r="F6282" s="127">
        <v>14222312</v>
      </c>
      <c r="G6282" s="127"/>
      <c r="H6282" s="335" t="s">
        <v>13047</v>
      </c>
      <c r="I6282" s="128">
        <v>80000</v>
      </c>
      <c r="J6282" s="128">
        <v>0</v>
      </c>
      <c r="K6282" s="129">
        <f t="shared" si="98"/>
        <v>80000</v>
      </c>
      <c r="L6282" s="130" t="s">
        <v>1420</v>
      </c>
    </row>
    <row r="6283" spans="1:12" ht="45">
      <c r="A6283" s="263">
        <v>25</v>
      </c>
      <c r="B6283" s="125" t="str">
        <f>+VLOOKUP(A6283,'[1]LISTA FILTRADO'!$A$2:$B$620,2,FALSE)</f>
        <v>Ministerio De La Presidencia</v>
      </c>
      <c r="C6283" s="126">
        <v>42942</v>
      </c>
      <c r="D6283" s="126" t="s">
        <v>13048</v>
      </c>
      <c r="E6283" s="127" t="s">
        <v>1469</v>
      </c>
      <c r="F6283" s="127">
        <v>14222314</v>
      </c>
      <c r="G6283" s="127"/>
      <c r="H6283" s="335" t="s">
        <v>13049</v>
      </c>
      <c r="I6283" s="128">
        <v>160000</v>
      </c>
      <c r="J6283" s="128">
        <v>0</v>
      </c>
      <c r="K6283" s="129">
        <f t="shared" si="98"/>
        <v>160000</v>
      </c>
      <c r="L6283" s="130" t="s">
        <v>1420</v>
      </c>
    </row>
    <row r="6284" spans="1:12" ht="45">
      <c r="A6284" s="263">
        <v>25</v>
      </c>
      <c r="B6284" s="125" t="str">
        <f>+VLOOKUP(A6284,'[1]LISTA FILTRADO'!$A$2:$B$620,2,FALSE)</f>
        <v>Ministerio De La Presidencia</v>
      </c>
      <c r="C6284" s="126">
        <v>42942</v>
      </c>
      <c r="D6284" s="126" t="s">
        <v>13050</v>
      </c>
      <c r="E6284" s="127" t="s">
        <v>1469</v>
      </c>
      <c r="F6284" s="127">
        <v>14222315</v>
      </c>
      <c r="G6284" s="127"/>
      <c r="H6284" s="335" t="s">
        <v>13051</v>
      </c>
      <c r="I6284" s="128">
        <v>180000</v>
      </c>
      <c r="J6284" s="128">
        <v>0</v>
      </c>
      <c r="K6284" s="129">
        <f t="shared" si="98"/>
        <v>180000</v>
      </c>
      <c r="L6284" s="130" t="s">
        <v>1420</v>
      </c>
    </row>
    <row r="6285" spans="1:12" ht="45">
      <c r="A6285" s="263">
        <v>25</v>
      </c>
      <c r="B6285" s="125" t="str">
        <f>+VLOOKUP(A6285,'[1]LISTA FILTRADO'!$A$2:$B$620,2,FALSE)</f>
        <v>Ministerio De La Presidencia</v>
      </c>
      <c r="C6285" s="126">
        <v>42942</v>
      </c>
      <c r="D6285" s="126" t="s">
        <v>13052</v>
      </c>
      <c r="E6285" s="127" t="s">
        <v>1469</v>
      </c>
      <c r="F6285" s="127">
        <v>14205603</v>
      </c>
      <c r="G6285" s="127"/>
      <c r="H6285" s="335" t="s">
        <v>13053</v>
      </c>
      <c r="I6285" s="128">
        <v>600000</v>
      </c>
      <c r="J6285" s="128">
        <v>0</v>
      </c>
      <c r="K6285" s="129">
        <f t="shared" si="98"/>
        <v>600000</v>
      </c>
      <c r="L6285" s="130" t="s">
        <v>1420</v>
      </c>
    </row>
    <row r="6286" spans="1:12" ht="45">
      <c r="A6286" s="263">
        <v>25</v>
      </c>
      <c r="B6286" s="125" t="str">
        <f>+VLOOKUP(A6286,'[1]LISTA FILTRADO'!$A$2:$B$620,2,FALSE)</f>
        <v>Ministerio De La Presidencia</v>
      </c>
      <c r="C6286" s="126">
        <v>42942</v>
      </c>
      <c r="D6286" s="126" t="s">
        <v>13054</v>
      </c>
      <c r="E6286" s="127" t="s">
        <v>1469</v>
      </c>
      <c r="F6286" s="127">
        <v>14205597</v>
      </c>
      <c r="G6286" s="127"/>
      <c r="H6286" s="335" t="s">
        <v>13055</v>
      </c>
      <c r="I6286" s="128">
        <v>159029.25</v>
      </c>
      <c r="J6286" s="128">
        <v>0</v>
      </c>
      <c r="K6286" s="129">
        <f t="shared" si="98"/>
        <v>159029.25</v>
      </c>
      <c r="L6286" s="130" t="s">
        <v>1420</v>
      </c>
    </row>
    <row r="6287" spans="1:12" ht="45">
      <c r="A6287" s="263">
        <v>25</v>
      </c>
      <c r="B6287" s="125" t="str">
        <f>+VLOOKUP(A6287,'[1]LISTA FILTRADO'!$A$2:$B$620,2,FALSE)</f>
        <v>Ministerio De La Presidencia</v>
      </c>
      <c r="C6287" s="126">
        <v>42942</v>
      </c>
      <c r="D6287" s="126" t="s">
        <v>13056</v>
      </c>
      <c r="E6287" s="127" t="s">
        <v>1469</v>
      </c>
      <c r="F6287" s="127">
        <v>14205598</v>
      </c>
      <c r="G6287" s="127"/>
      <c r="H6287" s="335" t="s">
        <v>13057</v>
      </c>
      <c r="I6287" s="128">
        <v>126781.85</v>
      </c>
      <c r="J6287" s="128">
        <v>0</v>
      </c>
      <c r="K6287" s="129">
        <f t="shared" si="98"/>
        <v>126781.85</v>
      </c>
      <c r="L6287" s="130" t="s">
        <v>1420</v>
      </c>
    </row>
    <row r="6288" spans="1:12" ht="45">
      <c r="A6288" s="263">
        <v>25</v>
      </c>
      <c r="B6288" s="125" t="str">
        <f>+VLOOKUP(A6288,'[1]LISTA FILTRADO'!$A$2:$B$620,2,FALSE)</f>
        <v>Ministerio De La Presidencia</v>
      </c>
      <c r="C6288" s="126">
        <v>42942</v>
      </c>
      <c r="D6288" s="126" t="s">
        <v>13058</v>
      </c>
      <c r="E6288" s="127" t="s">
        <v>1469</v>
      </c>
      <c r="F6288" s="127">
        <v>14205599</v>
      </c>
      <c r="G6288" s="127"/>
      <c r="H6288" s="335" t="s">
        <v>13059</v>
      </c>
      <c r="I6288" s="128">
        <v>56871.56</v>
      </c>
      <c r="J6288" s="128">
        <v>0</v>
      </c>
      <c r="K6288" s="129">
        <f t="shared" si="98"/>
        <v>56871.56</v>
      </c>
      <c r="L6288" s="130" t="s">
        <v>1420</v>
      </c>
    </row>
    <row r="6289" spans="1:12" ht="45">
      <c r="A6289" s="263">
        <v>25</v>
      </c>
      <c r="B6289" s="125" t="str">
        <f>+VLOOKUP(A6289,'[1]LISTA FILTRADO'!$A$2:$B$620,2,FALSE)</f>
        <v>Ministerio De La Presidencia</v>
      </c>
      <c r="C6289" s="126">
        <v>42942</v>
      </c>
      <c r="D6289" s="126" t="s">
        <v>13060</v>
      </c>
      <c r="E6289" s="127" t="s">
        <v>1469</v>
      </c>
      <c r="F6289" s="127">
        <v>14205600</v>
      </c>
      <c r="G6289" s="127"/>
      <c r="H6289" s="335" t="s">
        <v>13061</v>
      </c>
      <c r="I6289" s="128">
        <v>126781.85</v>
      </c>
      <c r="J6289" s="128">
        <v>0</v>
      </c>
      <c r="K6289" s="129">
        <f t="shared" si="98"/>
        <v>126781.85</v>
      </c>
      <c r="L6289" s="130" t="s">
        <v>1420</v>
      </c>
    </row>
    <row r="6290" spans="1:12" ht="45">
      <c r="A6290" s="263">
        <v>25</v>
      </c>
      <c r="B6290" s="125" t="str">
        <f>+VLOOKUP(A6290,'[1]LISTA FILTRADO'!$A$2:$B$620,2,FALSE)</f>
        <v>Ministerio De La Presidencia</v>
      </c>
      <c r="C6290" s="126">
        <v>42942</v>
      </c>
      <c r="D6290" s="126" t="s">
        <v>13062</v>
      </c>
      <c r="E6290" s="127" t="s">
        <v>1469</v>
      </c>
      <c r="F6290" s="127">
        <v>14205601</v>
      </c>
      <c r="G6290" s="127"/>
      <c r="H6290" s="335" t="s">
        <v>13063</v>
      </c>
      <c r="I6290" s="128">
        <v>126781.85</v>
      </c>
      <c r="J6290" s="128">
        <v>0</v>
      </c>
      <c r="K6290" s="129">
        <f t="shared" si="98"/>
        <v>126781.85</v>
      </c>
      <c r="L6290" s="130" t="s">
        <v>1420</v>
      </c>
    </row>
    <row r="6291" spans="1:12" ht="45">
      <c r="A6291" s="263">
        <v>25</v>
      </c>
      <c r="B6291" s="125" t="str">
        <f>+VLOOKUP(A6291,'[1]LISTA FILTRADO'!$A$2:$B$620,2,FALSE)</f>
        <v>Ministerio De La Presidencia</v>
      </c>
      <c r="C6291" s="126">
        <v>42942</v>
      </c>
      <c r="D6291" s="126" t="s">
        <v>13064</v>
      </c>
      <c r="E6291" s="127" t="s">
        <v>1469</v>
      </c>
      <c r="F6291" s="127">
        <v>14205595</v>
      </c>
      <c r="G6291" s="127"/>
      <c r="H6291" s="335" t="s">
        <v>13065</v>
      </c>
      <c r="I6291" s="128">
        <v>384308.42</v>
      </c>
      <c r="J6291" s="128">
        <v>0</v>
      </c>
      <c r="K6291" s="129">
        <f t="shared" si="98"/>
        <v>384308.42</v>
      </c>
      <c r="L6291" s="130" t="s">
        <v>1420</v>
      </c>
    </row>
    <row r="6292" spans="1:12" ht="45">
      <c r="A6292" s="263">
        <v>25</v>
      </c>
      <c r="B6292" s="125" t="str">
        <f>+VLOOKUP(A6292,'[1]LISTA FILTRADO'!$A$2:$B$620,2,FALSE)</f>
        <v>Ministerio De La Presidencia</v>
      </c>
      <c r="C6292" s="126">
        <v>42942</v>
      </c>
      <c r="D6292" s="126" t="s">
        <v>13066</v>
      </c>
      <c r="E6292" s="127" t="s">
        <v>1469</v>
      </c>
      <c r="F6292" s="127">
        <v>14205596</v>
      </c>
      <c r="G6292" s="127"/>
      <c r="H6292" s="335" t="s">
        <v>13067</v>
      </c>
      <c r="I6292" s="128">
        <v>215691.58</v>
      </c>
      <c r="J6292" s="128">
        <v>0</v>
      </c>
      <c r="K6292" s="129">
        <f t="shared" si="98"/>
        <v>215691.58</v>
      </c>
      <c r="L6292" s="130" t="s">
        <v>1420</v>
      </c>
    </row>
    <row r="6293" spans="1:12" ht="45">
      <c r="A6293" s="263">
        <v>25</v>
      </c>
      <c r="B6293" s="125" t="str">
        <f>+VLOOKUP(A6293,'[1]LISTA FILTRADO'!$A$2:$B$620,2,FALSE)</f>
        <v>Ministerio De La Presidencia</v>
      </c>
      <c r="C6293" s="126">
        <v>42942</v>
      </c>
      <c r="D6293" s="126" t="s">
        <v>13068</v>
      </c>
      <c r="E6293" s="127" t="s">
        <v>1469</v>
      </c>
      <c r="F6293" s="127">
        <v>14218855</v>
      </c>
      <c r="G6293" s="127"/>
      <c r="H6293" s="335" t="s">
        <v>13069</v>
      </c>
      <c r="I6293" s="128">
        <v>76782.05</v>
      </c>
      <c r="J6293" s="128">
        <v>0</v>
      </c>
      <c r="K6293" s="129">
        <f t="shared" si="98"/>
        <v>76782.05</v>
      </c>
      <c r="L6293" s="130" t="s">
        <v>1420</v>
      </c>
    </row>
    <row r="6294" spans="1:12" ht="45">
      <c r="A6294" s="263">
        <v>25</v>
      </c>
      <c r="B6294" s="125" t="str">
        <f>+VLOOKUP(A6294,'[1]LISTA FILTRADO'!$A$2:$B$620,2,FALSE)</f>
        <v>Ministerio De La Presidencia</v>
      </c>
      <c r="C6294" s="126">
        <v>42942</v>
      </c>
      <c r="D6294" s="126" t="s">
        <v>13070</v>
      </c>
      <c r="E6294" s="127" t="s">
        <v>1469</v>
      </c>
      <c r="F6294" s="127">
        <v>14219192</v>
      </c>
      <c r="G6294" s="127"/>
      <c r="H6294" s="335" t="s">
        <v>13071</v>
      </c>
      <c r="I6294" s="128">
        <v>66665.490000000005</v>
      </c>
      <c r="J6294" s="128">
        <v>0</v>
      </c>
      <c r="K6294" s="129">
        <f t="shared" si="98"/>
        <v>66665.490000000005</v>
      </c>
      <c r="L6294" s="130" t="s">
        <v>1420</v>
      </c>
    </row>
    <row r="6295" spans="1:12" ht="45">
      <c r="A6295" s="263">
        <v>25</v>
      </c>
      <c r="B6295" s="125" t="str">
        <f>+VLOOKUP(A6295,'[1]LISTA FILTRADO'!$A$2:$B$620,2,FALSE)</f>
        <v>Ministerio De La Presidencia</v>
      </c>
      <c r="C6295" s="126">
        <v>42942</v>
      </c>
      <c r="D6295" s="126" t="s">
        <v>13072</v>
      </c>
      <c r="E6295" s="127" t="s">
        <v>1469</v>
      </c>
      <c r="F6295" s="127">
        <v>14219209</v>
      </c>
      <c r="G6295" s="127"/>
      <c r="H6295" s="335" t="s">
        <v>13073</v>
      </c>
      <c r="I6295" s="128">
        <v>66665.490000000005</v>
      </c>
      <c r="J6295" s="128">
        <v>0</v>
      </c>
      <c r="K6295" s="129">
        <f t="shared" si="98"/>
        <v>66665.490000000005</v>
      </c>
      <c r="L6295" s="130" t="s">
        <v>1420</v>
      </c>
    </row>
    <row r="6296" spans="1:12" ht="45">
      <c r="A6296" s="263">
        <v>25</v>
      </c>
      <c r="B6296" s="125" t="str">
        <f>+VLOOKUP(A6296,'[1]LISTA FILTRADO'!$A$2:$B$620,2,FALSE)</f>
        <v>Ministerio De La Presidencia</v>
      </c>
      <c r="C6296" s="126">
        <v>42942</v>
      </c>
      <c r="D6296" s="126" t="s">
        <v>13074</v>
      </c>
      <c r="E6296" s="127" t="s">
        <v>1469</v>
      </c>
      <c r="F6296" s="127">
        <v>14219215</v>
      </c>
      <c r="G6296" s="127"/>
      <c r="H6296" s="335" t="s">
        <v>13075</v>
      </c>
      <c r="I6296" s="128">
        <v>66665.490000000005</v>
      </c>
      <c r="J6296" s="128">
        <v>0</v>
      </c>
      <c r="K6296" s="129">
        <f t="shared" si="98"/>
        <v>66665.490000000005</v>
      </c>
      <c r="L6296" s="130" t="s">
        <v>1420</v>
      </c>
    </row>
    <row r="6297" spans="1:12" ht="45">
      <c r="A6297" s="263">
        <v>25</v>
      </c>
      <c r="B6297" s="125" t="str">
        <f>+VLOOKUP(A6297,'[1]LISTA FILTRADO'!$A$2:$B$620,2,FALSE)</f>
        <v>Ministerio De La Presidencia</v>
      </c>
      <c r="C6297" s="126">
        <v>42942</v>
      </c>
      <c r="D6297" s="126" t="s">
        <v>13076</v>
      </c>
      <c r="E6297" s="127" t="s">
        <v>1469</v>
      </c>
      <c r="F6297" s="127">
        <v>14219293</v>
      </c>
      <c r="G6297" s="127"/>
      <c r="H6297" s="335" t="s">
        <v>13077</v>
      </c>
      <c r="I6297" s="128">
        <v>66665.490000000005</v>
      </c>
      <c r="J6297" s="128">
        <v>0</v>
      </c>
      <c r="K6297" s="129">
        <f t="shared" si="98"/>
        <v>66665.490000000005</v>
      </c>
      <c r="L6297" s="130" t="s">
        <v>1420</v>
      </c>
    </row>
    <row r="6298" spans="1:12" ht="45">
      <c r="A6298" s="263">
        <v>25</v>
      </c>
      <c r="B6298" s="125" t="str">
        <f>+VLOOKUP(A6298,'[1]LISTA FILTRADO'!$A$2:$B$620,2,FALSE)</f>
        <v>Ministerio De La Presidencia</v>
      </c>
      <c r="C6298" s="126">
        <v>42942</v>
      </c>
      <c r="D6298" s="126" t="s">
        <v>13078</v>
      </c>
      <c r="E6298" s="127" t="s">
        <v>1469</v>
      </c>
      <c r="F6298" s="127">
        <v>14219307</v>
      </c>
      <c r="G6298" s="127"/>
      <c r="H6298" s="335" t="s">
        <v>13079</v>
      </c>
      <c r="I6298" s="128">
        <v>66665.490000000005</v>
      </c>
      <c r="J6298" s="128">
        <v>0</v>
      </c>
      <c r="K6298" s="129">
        <f t="shared" si="98"/>
        <v>66665.490000000005</v>
      </c>
      <c r="L6298" s="130" t="s">
        <v>1420</v>
      </c>
    </row>
    <row r="6299" spans="1:12" ht="45">
      <c r="A6299" s="263">
        <v>25</v>
      </c>
      <c r="B6299" s="125" t="str">
        <f>+VLOOKUP(A6299,'[1]LISTA FILTRADO'!$A$2:$B$620,2,FALSE)</f>
        <v>Ministerio De La Presidencia</v>
      </c>
      <c r="C6299" s="126">
        <v>42942</v>
      </c>
      <c r="D6299" s="126" t="s">
        <v>13080</v>
      </c>
      <c r="E6299" s="127" t="s">
        <v>1469</v>
      </c>
      <c r="F6299" s="127">
        <v>14219308</v>
      </c>
      <c r="G6299" s="127"/>
      <c r="H6299" s="335" t="s">
        <v>13081</v>
      </c>
      <c r="I6299" s="128">
        <v>66665.490000000005</v>
      </c>
      <c r="J6299" s="128">
        <v>0</v>
      </c>
      <c r="K6299" s="129">
        <f t="shared" si="98"/>
        <v>66665.490000000005</v>
      </c>
      <c r="L6299" s="130" t="s">
        <v>1420</v>
      </c>
    </row>
    <row r="6300" spans="1:12" ht="45">
      <c r="A6300" s="263">
        <v>25</v>
      </c>
      <c r="B6300" s="125" t="str">
        <f>+VLOOKUP(A6300,'[1]LISTA FILTRADO'!$A$2:$B$620,2,FALSE)</f>
        <v>Ministerio De La Presidencia</v>
      </c>
      <c r="C6300" s="126">
        <v>42942</v>
      </c>
      <c r="D6300" s="126" t="s">
        <v>13082</v>
      </c>
      <c r="E6300" s="127" t="s">
        <v>1469</v>
      </c>
      <c r="F6300" s="127">
        <v>14219309</v>
      </c>
      <c r="G6300" s="127"/>
      <c r="H6300" s="335" t="s">
        <v>13083</v>
      </c>
      <c r="I6300" s="128">
        <v>66665.490000000005</v>
      </c>
      <c r="J6300" s="128">
        <v>0</v>
      </c>
      <c r="K6300" s="129">
        <f t="shared" si="98"/>
        <v>66665.490000000005</v>
      </c>
      <c r="L6300" s="130" t="s">
        <v>1420</v>
      </c>
    </row>
    <row r="6301" spans="1:12" ht="45">
      <c r="A6301" s="263">
        <v>25</v>
      </c>
      <c r="B6301" s="125" t="str">
        <f>+VLOOKUP(A6301,'[1]LISTA FILTRADO'!$A$2:$B$620,2,FALSE)</f>
        <v>Ministerio De La Presidencia</v>
      </c>
      <c r="C6301" s="126">
        <v>42942</v>
      </c>
      <c r="D6301" s="126" t="s">
        <v>13084</v>
      </c>
      <c r="E6301" s="127" t="s">
        <v>1469</v>
      </c>
      <c r="F6301" s="127">
        <v>14219311</v>
      </c>
      <c r="G6301" s="127"/>
      <c r="H6301" s="335" t="s">
        <v>13085</v>
      </c>
      <c r="I6301" s="128">
        <v>66665.490000000005</v>
      </c>
      <c r="J6301" s="128">
        <v>0</v>
      </c>
      <c r="K6301" s="129">
        <f t="shared" si="98"/>
        <v>66665.490000000005</v>
      </c>
      <c r="L6301" s="130" t="s">
        <v>1420</v>
      </c>
    </row>
    <row r="6302" spans="1:12" ht="45">
      <c r="A6302" s="263">
        <v>25</v>
      </c>
      <c r="B6302" s="125" t="str">
        <f>+VLOOKUP(A6302,'[1]LISTA FILTRADO'!$A$2:$B$620,2,FALSE)</f>
        <v>Ministerio De La Presidencia</v>
      </c>
      <c r="C6302" s="126">
        <v>42942</v>
      </c>
      <c r="D6302" s="126" t="s">
        <v>13086</v>
      </c>
      <c r="E6302" s="127" t="s">
        <v>1469</v>
      </c>
      <c r="F6302" s="127">
        <v>14222253</v>
      </c>
      <c r="G6302" s="127"/>
      <c r="H6302" s="335" t="s">
        <v>13087</v>
      </c>
      <c r="I6302" s="128">
        <v>174647.09</v>
      </c>
      <c r="J6302" s="128">
        <v>0</v>
      </c>
      <c r="K6302" s="129">
        <f t="shared" si="98"/>
        <v>174647.09</v>
      </c>
      <c r="L6302" s="130" t="s">
        <v>1420</v>
      </c>
    </row>
    <row r="6303" spans="1:12" ht="45">
      <c r="A6303" s="263">
        <v>25</v>
      </c>
      <c r="B6303" s="125" t="str">
        <f>+VLOOKUP(A6303,'[1]LISTA FILTRADO'!$A$2:$B$620,2,FALSE)</f>
        <v>Ministerio De La Presidencia</v>
      </c>
      <c r="C6303" s="126">
        <v>42942</v>
      </c>
      <c r="D6303" s="126" t="s">
        <v>13088</v>
      </c>
      <c r="E6303" s="127" t="s">
        <v>1469</v>
      </c>
      <c r="F6303" s="127">
        <v>14222300</v>
      </c>
      <c r="G6303" s="127"/>
      <c r="H6303" s="335" t="s">
        <v>13089</v>
      </c>
      <c r="I6303" s="128">
        <v>175059.49</v>
      </c>
      <c r="J6303" s="128">
        <v>0</v>
      </c>
      <c r="K6303" s="129">
        <f t="shared" si="98"/>
        <v>175059.49</v>
      </c>
      <c r="L6303" s="130" t="s">
        <v>1420</v>
      </c>
    </row>
    <row r="6304" spans="1:12" ht="45">
      <c r="A6304" s="263">
        <v>25</v>
      </c>
      <c r="B6304" s="125" t="str">
        <f>+VLOOKUP(A6304,'[1]LISTA FILTRADO'!$A$2:$B$620,2,FALSE)</f>
        <v>Ministerio De La Presidencia</v>
      </c>
      <c r="C6304" s="126">
        <v>42942</v>
      </c>
      <c r="D6304" s="126" t="s">
        <v>13090</v>
      </c>
      <c r="E6304" s="127" t="s">
        <v>1469</v>
      </c>
      <c r="F6304" s="127">
        <v>14222301</v>
      </c>
      <c r="G6304" s="127"/>
      <c r="H6304" s="335" t="s">
        <v>13091</v>
      </c>
      <c r="I6304" s="128">
        <v>100495.89</v>
      </c>
      <c r="J6304" s="128">
        <v>0</v>
      </c>
      <c r="K6304" s="129">
        <f t="shared" si="98"/>
        <v>100495.89</v>
      </c>
      <c r="L6304" s="130" t="s">
        <v>1420</v>
      </c>
    </row>
    <row r="6305" spans="1:12" ht="45">
      <c r="A6305" s="263">
        <v>25</v>
      </c>
      <c r="B6305" s="125" t="str">
        <f>+VLOOKUP(A6305,'[1]LISTA FILTRADO'!$A$2:$B$620,2,FALSE)</f>
        <v>Ministerio De La Presidencia</v>
      </c>
      <c r="C6305" s="126">
        <v>42942</v>
      </c>
      <c r="D6305" s="126" t="s">
        <v>13092</v>
      </c>
      <c r="E6305" s="127" t="s">
        <v>1469</v>
      </c>
      <c r="F6305" s="127">
        <v>14222302</v>
      </c>
      <c r="G6305" s="127"/>
      <c r="H6305" s="335" t="s">
        <v>13093</v>
      </c>
      <c r="I6305" s="128">
        <v>75747.3</v>
      </c>
      <c r="J6305" s="128">
        <v>0</v>
      </c>
      <c r="K6305" s="129">
        <f t="shared" si="98"/>
        <v>75747.3</v>
      </c>
      <c r="L6305" s="130" t="s">
        <v>1420</v>
      </c>
    </row>
    <row r="6306" spans="1:12" ht="45">
      <c r="A6306" s="263">
        <v>25</v>
      </c>
      <c r="B6306" s="125" t="str">
        <f>+VLOOKUP(A6306,'[1]LISTA FILTRADO'!$A$2:$B$620,2,FALSE)</f>
        <v>Ministerio De La Presidencia</v>
      </c>
      <c r="C6306" s="126">
        <v>42942</v>
      </c>
      <c r="D6306" s="126" t="s">
        <v>13094</v>
      </c>
      <c r="E6306" s="127" t="s">
        <v>1469</v>
      </c>
      <c r="F6306" s="127">
        <v>14222303</v>
      </c>
      <c r="G6306" s="127"/>
      <c r="H6306" s="335" t="s">
        <v>13095</v>
      </c>
      <c r="I6306" s="128">
        <v>31754.69</v>
      </c>
      <c r="J6306" s="128">
        <v>0</v>
      </c>
      <c r="K6306" s="129">
        <f t="shared" si="98"/>
        <v>31754.69</v>
      </c>
      <c r="L6306" s="130" t="s">
        <v>1420</v>
      </c>
    </row>
    <row r="6307" spans="1:12" ht="45">
      <c r="A6307" s="263">
        <v>25</v>
      </c>
      <c r="B6307" s="125" t="str">
        <f>+VLOOKUP(A6307,'[1]LISTA FILTRADO'!$A$2:$B$620,2,FALSE)</f>
        <v>Ministerio De La Presidencia</v>
      </c>
      <c r="C6307" s="126">
        <v>42942</v>
      </c>
      <c r="D6307" s="126" t="s">
        <v>13096</v>
      </c>
      <c r="E6307" s="127" t="s">
        <v>1469</v>
      </c>
      <c r="F6307" s="127">
        <v>14222304</v>
      </c>
      <c r="G6307" s="127"/>
      <c r="H6307" s="335" t="s">
        <v>13097</v>
      </c>
      <c r="I6307" s="128">
        <v>42295.55</v>
      </c>
      <c r="J6307" s="128">
        <v>0</v>
      </c>
      <c r="K6307" s="129">
        <f t="shared" si="98"/>
        <v>42295.55</v>
      </c>
      <c r="L6307" s="130" t="s">
        <v>1420</v>
      </c>
    </row>
    <row r="6308" spans="1:12" ht="45">
      <c r="A6308" s="263">
        <v>25</v>
      </c>
      <c r="B6308" s="125" t="str">
        <f>+VLOOKUP(A6308,'[1]LISTA FILTRADO'!$A$2:$B$620,2,FALSE)</f>
        <v>Ministerio De La Presidencia</v>
      </c>
      <c r="C6308" s="126">
        <v>42942</v>
      </c>
      <c r="D6308" s="126" t="s">
        <v>13098</v>
      </c>
      <c r="E6308" s="127" t="s">
        <v>1469</v>
      </c>
      <c r="F6308" s="127">
        <v>14205604</v>
      </c>
      <c r="G6308" s="127"/>
      <c r="H6308" s="335" t="s">
        <v>13099</v>
      </c>
      <c r="I6308" s="128">
        <v>196386.96</v>
      </c>
      <c r="J6308" s="128">
        <v>0</v>
      </c>
      <c r="K6308" s="129">
        <f t="shared" si="98"/>
        <v>196386.96</v>
      </c>
      <c r="L6308" s="130" t="s">
        <v>1420</v>
      </c>
    </row>
    <row r="6309" spans="1:12" ht="45">
      <c r="A6309" s="263">
        <v>25</v>
      </c>
      <c r="B6309" s="125" t="str">
        <f>+VLOOKUP(A6309,'[1]LISTA FILTRADO'!$A$2:$B$620,2,FALSE)</f>
        <v>Ministerio De La Presidencia</v>
      </c>
      <c r="C6309" s="126">
        <v>42942</v>
      </c>
      <c r="D6309" s="126" t="s">
        <v>13100</v>
      </c>
      <c r="E6309" s="127" t="s">
        <v>1469</v>
      </c>
      <c r="F6309" s="127">
        <v>14205605</v>
      </c>
      <c r="G6309" s="127"/>
      <c r="H6309" s="335" t="s">
        <v>13101</v>
      </c>
      <c r="I6309" s="128">
        <v>83658.039999999994</v>
      </c>
      <c r="J6309" s="128">
        <v>0</v>
      </c>
      <c r="K6309" s="129">
        <f t="shared" si="98"/>
        <v>83658.039999999994</v>
      </c>
      <c r="L6309" s="130" t="s">
        <v>1420</v>
      </c>
    </row>
    <row r="6310" spans="1:12" ht="45">
      <c r="A6310" s="263">
        <v>25</v>
      </c>
      <c r="B6310" s="125" t="str">
        <f>+VLOOKUP(A6310,'[1]LISTA FILTRADO'!$A$2:$B$620,2,FALSE)</f>
        <v>Ministerio De La Presidencia</v>
      </c>
      <c r="C6310" s="126">
        <v>42942</v>
      </c>
      <c r="D6310" s="126" t="s">
        <v>13102</v>
      </c>
      <c r="E6310" s="127" t="s">
        <v>1469</v>
      </c>
      <c r="F6310" s="127">
        <v>14205606</v>
      </c>
      <c r="G6310" s="127"/>
      <c r="H6310" s="335" t="s">
        <v>13103</v>
      </c>
      <c r="I6310" s="128">
        <v>79988.75</v>
      </c>
      <c r="J6310" s="128">
        <v>0</v>
      </c>
      <c r="K6310" s="129">
        <f t="shared" si="98"/>
        <v>79988.75</v>
      </c>
      <c r="L6310" s="130" t="s">
        <v>1420</v>
      </c>
    </row>
    <row r="6311" spans="1:12" ht="45">
      <c r="A6311" s="263">
        <v>25</v>
      </c>
      <c r="B6311" s="125" t="str">
        <f>+VLOOKUP(A6311,'[1]LISTA FILTRADO'!$A$2:$B$620,2,FALSE)</f>
        <v>Ministerio De La Presidencia</v>
      </c>
      <c r="C6311" s="126">
        <v>42942</v>
      </c>
      <c r="D6311" s="126" t="s">
        <v>13104</v>
      </c>
      <c r="E6311" s="127" t="s">
        <v>1469</v>
      </c>
      <c r="F6311" s="127">
        <v>14205607</v>
      </c>
      <c r="G6311" s="127"/>
      <c r="H6311" s="335" t="s">
        <v>13105</v>
      </c>
      <c r="I6311" s="128">
        <v>79988.75</v>
      </c>
      <c r="J6311" s="128">
        <v>0</v>
      </c>
      <c r="K6311" s="129">
        <f t="shared" si="98"/>
        <v>79988.75</v>
      </c>
      <c r="L6311" s="130" t="s">
        <v>1420</v>
      </c>
    </row>
    <row r="6312" spans="1:12" ht="45">
      <c r="A6312" s="263">
        <v>25</v>
      </c>
      <c r="B6312" s="125" t="str">
        <f>+VLOOKUP(A6312,'[1]LISTA FILTRADO'!$A$2:$B$620,2,FALSE)</f>
        <v>Ministerio De La Presidencia</v>
      </c>
      <c r="C6312" s="126">
        <v>42942</v>
      </c>
      <c r="D6312" s="126" t="s">
        <v>13106</v>
      </c>
      <c r="E6312" s="127" t="s">
        <v>1469</v>
      </c>
      <c r="F6312" s="127">
        <v>14205608</v>
      </c>
      <c r="G6312" s="127"/>
      <c r="H6312" s="335" t="s">
        <v>13107</v>
      </c>
      <c r="I6312" s="128">
        <v>79988.75</v>
      </c>
      <c r="J6312" s="128">
        <v>0</v>
      </c>
      <c r="K6312" s="129">
        <f t="shared" si="98"/>
        <v>79988.75</v>
      </c>
      <c r="L6312" s="130" t="s">
        <v>1420</v>
      </c>
    </row>
    <row r="6313" spans="1:12" ht="22.5">
      <c r="A6313" s="263" t="s">
        <v>627</v>
      </c>
      <c r="B6313" s="125" t="str">
        <f>+VLOOKUP(A6313,'[1]LISTA FILTRADO'!$A$2:$B$620,2,FALSE)</f>
        <v>Dirección General De Crédito Público</v>
      </c>
      <c r="C6313" s="126">
        <v>42943</v>
      </c>
      <c r="D6313" s="126" t="s">
        <v>13108</v>
      </c>
      <c r="E6313" s="127" t="s">
        <v>6</v>
      </c>
      <c r="F6313" s="127">
        <v>503571</v>
      </c>
      <c r="G6313" s="127"/>
      <c r="H6313" s="335" t="s">
        <v>13109</v>
      </c>
      <c r="I6313" s="128">
        <v>0</v>
      </c>
      <c r="J6313" s="128">
        <v>80858.820000000007</v>
      </c>
      <c r="K6313" s="129">
        <f t="shared" si="98"/>
        <v>80858.820000000007</v>
      </c>
      <c r="L6313" s="130" t="s">
        <v>1420</v>
      </c>
    </row>
    <row r="6314" spans="1:12" ht="22.5">
      <c r="A6314" s="263" t="s">
        <v>627</v>
      </c>
      <c r="B6314" s="125" t="str">
        <f>+VLOOKUP(A6314,'[1]LISTA FILTRADO'!$A$2:$B$620,2,FALSE)</f>
        <v>Dirección General De Crédito Público</v>
      </c>
      <c r="C6314" s="126">
        <v>42943</v>
      </c>
      <c r="D6314" s="126" t="s">
        <v>13110</v>
      </c>
      <c r="E6314" s="127" t="s">
        <v>6</v>
      </c>
      <c r="F6314" s="127">
        <v>503578</v>
      </c>
      <c r="G6314" s="127"/>
      <c r="H6314" s="335" t="s">
        <v>13111</v>
      </c>
      <c r="I6314" s="128">
        <v>0</v>
      </c>
      <c r="J6314" s="128">
        <v>24325.56</v>
      </c>
      <c r="K6314" s="129">
        <f t="shared" si="98"/>
        <v>24325.56</v>
      </c>
      <c r="L6314" s="130" t="s">
        <v>1420</v>
      </c>
    </row>
    <row r="6315" spans="1:12" ht="33.75">
      <c r="A6315" s="263" t="s">
        <v>627</v>
      </c>
      <c r="B6315" s="125" t="str">
        <f>+VLOOKUP(A6315,'[1]LISTA FILTRADO'!$A$2:$B$620,2,FALSE)</f>
        <v>Dirección General De Crédito Público</v>
      </c>
      <c r="C6315" s="126">
        <v>42943</v>
      </c>
      <c r="D6315" s="126" t="s">
        <v>13112</v>
      </c>
      <c r="E6315" s="127" t="s">
        <v>1469</v>
      </c>
      <c r="F6315" s="127">
        <v>14267250</v>
      </c>
      <c r="G6315" s="127"/>
      <c r="H6315" s="335" t="s">
        <v>13113</v>
      </c>
      <c r="I6315" s="128">
        <v>0</v>
      </c>
      <c r="J6315" s="128">
        <v>41195.980000000003</v>
      </c>
      <c r="K6315" s="129">
        <f t="shared" si="98"/>
        <v>41195.980000000003</v>
      </c>
      <c r="L6315" s="130" t="s">
        <v>1420</v>
      </c>
    </row>
    <row r="6316" spans="1:12" ht="33.75">
      <c r="A6316" s="263" t="s">
        <v>627</v>
      </c>
      <c r="B6316" s="125" t="str">
        <f>+VLOOKUP(A6316,'[1]LISTA FILTRADO'!$A$2:$B$620,2,FALSE)</f>
        <v>Dirección General De Crédito Público</v>
      </c>
      <c r="C6316" s="126">
        <v>42943</v>
      </c>
      <c r="D6316" s="126" t="s">
        <v>13114</v>
      </c>
      <c r="E6316" s="127" t="s">
        <v>1469</v>
      </c>
      <c r="F6316" s="127">
        <v>14267201</v>
      </c>
      <c r="G6316" s="127"/>
      <c r="H6316" s="335" t="s">
        <v>13115</v>
      </c>
      <c r="I6316" s="128">
        <v>0</v>
      </c>
      <c r="J6316" s="128">
        <v>309414.56</v>
      </c>
      <c r="K6316" s="129">
        <f t="shared" si="98"/>
        <v>309414.56</v>
      </c>
      <c r="L6316" s="130" t="s">
        <v>1420</v>
      </c>
    </row>
    <row r="6317" spans="1:12" ht="33.75">
      <c r="A6317" s="263" t="s">
        <v>627</v>
      </c>
      <c r="B6317" s="125" t="str">
        <f>+VLOOKUP(A6317,'[1]LISTA FILTRADO'!$A$2:$B$620,2,FALSE)</f>
        <v>Dirección General De Crédito Público</v>
      </c>
      <c r="C6317" s="126">
        <v>42943</v>
      </c>
      <c r="D6317" s="126" t="s">
        <v>13116</v>
      </c>
      <c r="E6317" s="127" t="s">
        <v>1469</v>
      </c>
      <c r="F6317" s="127">
        <v>14267199</v>
      </c>
      <c r="G6317" s="127"/>
      <c r="H6317" s="335" t="s">
        <v>13117</v>
      </c>
      <c r="I6317" s="128">
        <v>0</v>
      </c>
      <c r="J6317" s="128">
        <v>156200.9</v>
      </c>
      <c r="K6317" s="129">
        <f t="shared" si="98"/>
        <v>156200.9</v>
      </c>
      <c r="L6317" s="130" t="s">
        <v>1420</v>
      </c>
    </row>
    <row r="6318" spans="1:12" ht="33.75">
      <c r="A6318" s="263" t="s">
        <v>627</v>
      </c>
      <c r="B6318" s="125" t="str">
        <f>+VLOOKUP(A6318,'[1]LISTA FILTRADO'!$A$2:$B$620,2,FALSE)</f>
        <v>Dirección General De Crédito Público</v>
      </c>
      <c r="C6318" s="126">
        <v>42943</v>
      </c>
      <c r="D6318" s="126" t="s">
        <v>13118</v>
      </c>
      <c r="E6318" s="127" t="s">
        <v>1469</v>
      </c>
      <c r="F6318" s="127">
        <v>14267193</v>
      </c>
      <c r="G6318" s="127"/>
      <c r="H6318" s="335" t="s">
        <v>13119</v>
      </c>
      <c r="I6318" s="128">
        <v>0</v>
      </c>
      <c r="J6318" s="128">
        <v>118102.59</v>
      </c>
      <c r="K6318" s="129">
        <f t="shared" si="98"/>
        <v>118102.59</v>
      </c>
      <c r="L6318" s="130" t="s">
        <v>1420</v>
      </c>
    </row>
    <row r="6319" spans="1:12" ht="33.75">
      <c r="A6319" s="263" t="s">
        <v>627</v>
      </c>
      <c r="B6319" s="125" t="str">
        <f>+VLOOKUP(A6319,'[1]LISTA FILTRADO'!$A$2:$B$620,2,FALSE)</f>
        <v>Dirección General De Crédito Público</v>
      </c>
      <c r="C6319" s="126">
        <v>42943</v>
      </c>
      <c r="D6319" s="126" t="s">
        <v>13120</v>
      </c>
      <c r="E6319" s="127" t="s">
        <v>1469</v>
      </c>
      <c r="F6319" s="127">
        <v>14267187</v>
      </c>
      <c r="G6319" s="127"/>
      <c r="H6319" s="335" t="s">
        <v>13121</v>
      </c>
      <c r="I6319" s="128">
        <v>0</v>
      </c>
      <c r="J6319" s="128">
        <v>12453.23</v>
      </c>
      <c r="K6319" s="129">
        <f t="shared" si="98"/>
        <v>12453.23</v>
      </c>
      <c r="L6319" s="130" t="s">
        <v>1420</v>
      </c>
    </row>
    <row r="6320" spans="1:12" ht="33.75">
      <c r="A6320" s="263" t="s">
        <v>627</v>
      </c>
      <c r="B6320" s="125" t="str">
        <f>+VLOOKUP(A6320,'[1]LISTA FILTRADO'!$A$2:$B$620,2,FALSE)</f>
        <v>Dirección General De Crédito Público</v>
      </c>
      <c r="C6320" s="126">
        <v>42943</v>
      </c>
      <c r="D6320" s="126" t="s">
        <v>13122</v>
      </c>
      <c r="E6320" s="127" t="s">
        <v>1469</v>
      </c>
      <c r="F6320" s="127">
        <v>14267186</v>
      </c>
      <c r="G6320" s="127"/>
      <c r="H6320" s="335" t="s">
        <v>13123</v>
      </c>
      <c r="I6320" s="128">
        <v>0</v>
      </c>
      <c r="J6320" s="128">
        <v>5406.07</v>
      </c>
      <c r="K6320" s="129">
        <f t="shared" si="98"/>
        <v>5406.07</v>
      </c>
      <c r="L6320" s="130" t="s">
        <v>1420</v>
      </c>
    </row>
    <row r="6321" spans="1:12" ht="22.5">
      <c r="A6321" s="263" t="s">
        <v>627</v>
      </c>
      <c r="B6321" s="125" t="str">
        <f>+VLOOKUP(A6321,'[1]LISTA FILTRADO'!$A$2:$B$620,2,FALSE)</f>
        <v>Dirección General De Crédito Público</v>
      </c>
      <c r="C6321" s="126">
        <v>42943</v>
      </c>
      <c r="D6321" s="126" t="s">
        <v>13124</v>
      </c>
      <c r="E6321" s="127" t="s">
        <v>1469</v>
      </c>
      <c r="F6321" s="127">
        <v>14126128</v>
      </c>
      <c r="G6321" s="127"/>
      <c r="H6321" s="335" t="s">
        <v>13125</v>
      </c>
      <c r="I6321" s="128">
        <v>0</v>
      </c>
      <c r="J6321" s="128">
        <v>428.4</v>
      </c>
      <c r="K6321" s="129">
        <f t="shared" si="98"/>
        <v>428.4</v>
      </c>
      <c r="L6321" s="130" t="s">
        <v>1420</v>
      </c>
    </row>
    <row r="6322" spans="1:12" ht="22.5">
      <c r="A6322" s="263" t="s">
        <v>627</v>
      </c>
      <c r="B6322" s="125" t="str">
        <f>+VLOOKUP(A6322,'[1]LISTA FILTRADO'!$A$2:$B$620,2,FALSE)</f>
        <v>Dirección General De Crédito Público</v>
      </c>
      <c r="C6322" s="126">
        <v>42943</v>
      </c>
      <c r="D6322" s="126" t="s">
        <v>13126</v>
      </c>
      <c r="E6322" s="127" t="s">
        <v>1469</v>
      </c>
      <c r="F6322" s="127">
        <v>14126108</v>
      </c>
      <c r="G6322" s="127"/>
      <c r="H6322" s="335" t="s">
        <v>13127</v>
      </c>
      <c r="I6322" s="128">
        <v>0</v>
      </c>
      <c r="J6322" s="128">
        <v>11353.15</v>
      </c>
      <c r="K6322" s="129">
        <f t="shared" si="98"/>
        <v>11353.15</v>
      </c>
      <c r="L6322" s="130" t="s">
        <v>1420</v>
      </c>
    </row>
    <row r="6323" spans="1:12" ht="22.5">
      <c r="A6323" s="263" t="s">
        <v>627</v>
      </c>
      <c r="B6323" s="125" t="str">
        <f>+VLOOKUP(A6323,'[1]LISTA FILTRADO'!$A$2:$B$620,2,FALSE)</f>
        <v>Dirección General De Crédito Público</v>
      </c>
      <c r="C6323" s="126">
        <v>42943</v>
      </c>
      <c r="D6323" s="126" t="s">
        <v>13128</v>
      </c>
      <c r="E6323" s="127" t="s">
        <v>1469</v>
      </c>
      <c r="F6323" s="127">
        <v>14126026</v>
      </c>
      <c r="G6323" s="127"/>
      <c r="H6323" s="335" t="s">
        <v>13129</v>
      </c>
      <c r="I6323" s="128">
        <v>0</v>
      </c>
      <c r="J6323" s="128">
        <v>843.76</v>
      </c>
      <c r="K6323" s="129">
        <f t="shared" si="98"/>
        <v>843.76</v>
      </c>
      <c r="L6323" s="130" t="s">
        <v>1420</v>
      </c>
    </row>
    <row r="6324" spans="1:12" ht="33.75">
      <c r="A6324" s="263" t="s">
        <v>627</v>
      </c>
      <c r="B6324" s="125" t="str">
        <f>+VLOOKUP(A6324,'[1]LISTA FILTRADO'!$A$2:$B$620,2,FALSE)</f>
        <v>Dirección General De Crédito Público</v>
      </c>
      <c r="C6324" s="126">
        <v>42943</v>
      </c>
      <c r="D6324" s="126" t="s">
        <v>13130</v>
      </c>
      <c r="E6324" s="127" t="s">
        <v>1469</v>
      </c>
      <c r="F6324" s="127">
        <v>14255101</v>
      </c>
      <c r="G6324" s="127"/>
      <c r="H6324" s="335" t="s">
        <v>13131</v>
      </c>
      <c r="I6324" s="128">
        <v>0</v>
      </c>
      <c r="J6324" s="128">
        <v>43949.75</v>
      </c>
      <c r="K6324" s="129">
        <f t="shared" si="98"/>
        <v>43949.75</v>
      </c>
      <c r="L6324" s="130" t="s">
        <v>1420</v>
      </c>
    </row>
    <row r="6325" spans="1:12" ht="33.75">
      <c r="A6325" s="263" t="s">
        <v>627</v>
      </c>
      <c r="B6325" s="125" t="str">
        <f>+VLOOKUP(A6325,'[1]LISTA FILTRADO'!$A$2:$B$620,2,FALSE)</f>
        <v>Dirección General De Crédito Público</v>
      </c>
      <c r="C6325" s="126">
        <v>42943</v>
      </c>
      <c r="D6325" s="126" t="s">
        <v>13132</v>
      </c>
      <c r="E6325" s="127" t="s">
        <v>6</v>
      </c>
      <c r="F6325" s="127">
        <v>866453</v>
      </c>
      <c r="G6325" s="127"/>
      <c r="H6325" s="335" t="s">
        <v>13133</v>
      </c>
      <c r="I6325" s="128">
        <v>0</v>
      </c>
      <c r="J6325" s="128">
        <v>155000</v>
      </c>
      <c r="K6325" s="129">
        <f t="shared" si="98"/>
        <v>155000</v>
      </c>
      <c r="L6325" s="130" t="s">
        <v>1420</v>
      </c>
    </row>
    <row r="6326" spans="1:12" ht="45">
      <c r="A6326" s="263" t="s">
        <v>627</v>
      </c>
      <c r="B6326" s="125" t="str">
        <f>+VLOOKUP(A6326,'[1]LISTA FILTRADO'!$A$2:$B$620,2,FALSE)</f>
        <v>Dirección General De Crédito Público</v>
      </c>
      <c r="C6326" s="126">
        <v>42943</v>
      </c>
      <c r="D6326" s="126" t="s">
        <v>13134</v>
      </c>
      <c r="E6326" s="127" t="s">
        <v>6</v>
      </c>
      <c r="F6326" s="127">
        <v>894024</v>
      </c>
      <c r="G6326" s="127"/>
      <c r="H6326" s="335" t="s">
        <v>13135</v>
      </c>
      <c r="I6326" s="128">
        <v>0</v>
      </c>
      <c r="J6326" s="128">
        <v>16093998</v>
      </c>
      <c r="K6326" s="129">
        <f t="shared" si="98"/>
        <v>16093998</v>
      </c>
      <c r="L6326" s="130" t="s">
        <v>1420</v>
      </c>
    </row>
    <row r="6327" spans="1:12" ht="45">
      <c r="A6327" s="263" t="s">
        <v>627</v>
      </c>
      <c r="B6327" s="125" t="str">
        <f>+VLOOKUP(A6327,'[1]LISTA FILTRADO'!$A$2:$B$620,2,FALSE)</f>
        <v>Dirección General De Crédito Público</v>
      </c>
      <c r="C6327" s="126">
        <v>42943</v>
      </c>
      <c r="D6327" s="126" t="s">
        <v>13136</v>
      </c>
      <c r="E6327" s="127" t="s">
        <v>11</v>
      </c>
      <c r="F6327" s="127">
        <v>894029</v>
      </c>
      <c r="G6327" s="127"/>
      <c r="H6327" s="335" t="s">
        <v>13137</v>
      </c>
      <c r="I6327" s="128">
        <v>2717.24</v>
      </c>
      <c r="J6327" s="128">
        <v>0</v>
      </c>
      <c r="K6327" s="129">
        <f t="shared" si="98"/>
        <v>2717.24</v>
      </c>
      <c r="L6327" s="130" t="s">
        <v>1420</v>
      </c>
    </row>
    <row r="6328" spans="1:12" ht="22.5">
      <c r="A6328" s="263" t="s">
        <v>627</v>
      </c>
      <c r="B6328" s="125" t="str">
        <f>+VLOOKUP(A6328,'[1]LISTA FILTRADO'!$A$2:$B$620,2,FALSE)</f>
        <v>Dirección General De Crédito Público</v>
      </c>
      <c r="C6328" s="126">
        <v>42943</v>
      </c>
      <c r="D6328" s="126" t="s">
        <v>13138</v>
      </c>
      <c r="E6328" s="127" t="s">
        <v>11</v>
      </c>
      <c r="F6328" s="127">
        <v>894030</v>
      </c>
      <c r="G6328" s="127"/>
      <c r="H6328" s="335" t="s">
        <v>13139</v>
      </c>
      <c r="I6328" s="128">
        <v>50</v>
      </c>
      <c r="J6328" s="128">
        <v>0</v>
      </c>
      <c r="K6328" s="129">
        <f t="shared" si="98"/>
        <v>50</v>
      </c>
      <c r="L6328" s="130" t="s">
        <v>1420</v>
      </c>
    </row>
    <row r="6329" spans="1:12" ht="22.5">
      <c r="A6329" s="263" t="s">
        <v>627</v>
      </c>
      <c r="B6329" s="125" t="str">
        <f>+VLOOKUP(A6329,'[1]LISTA FILTRADO'!$A$2:$B$620,2,FALSE)</f>
        <v>Dirección General De Crédito Público</v>
      </c>
      <c r="C6329" s="126">
        <v>42943</v>
      </c>
      <c r="D6329" s="126" t="s">
        <v>13140</v>
      </c>
      <c r="E6329" s="127" t="s">
        <v>13</v>
      </c>
      <c r="F6329" s="127">
        <v>894034</v>
      </c>
      <c r="G6329" s="127"/>
      <c r="H6329" s="335" t="s">
        <v>13141</v>
      </c>
      <c r="I6329" s="128">
        <v>672.34</v>
      </c>
      <c r="J6329" s="128">
        <v>0</v>
      </c>
      <c r="K6329" s="129">
        <f t="shared" si="98"/>
        <v>672.34</v>
      </c>
      <c r="L6329" s="130" t="s">
        <v>1420</v>
      </c>
    </row>
    <row r="6330" spans="1:12" ht="33.75">
      <c r="A6330" s="263" t="s">
        <v>627</v>
      </c>
      <c r="B6330" s="125" t="str">
        <f>+VLOOKUP(A6330,'[1]LISTA FILTRADO'!$A$2:$B$620,2,FALSE)</f>
        <v>Dirección General De Crédito Público</v>
      </c>
      <c r="C6330" s="126">
        <v>42943</v>
      </c>
      <c r="D6330" s="126" t="s">
        <v>13142</v>
      </c>
      <c r="E6330" s="127" t="s">
        <v>11</v>
      </c>
      <c r="F6330" s="127">
        <v>894034</v>
      </c>
      <c r="G6330" s="127"/>
      <c r="H6330" s="335" t="s">
        <v>13143</v>
      </c>
      <c r="I6330" s="128">
        <v>270.55</v>
      </c>
      <c r="J6330" s="128">
        <v>0</v>
      </c>
      <c r="K6330" s="129">
        <f t="shared" si="98"/>
        <v>270.55</v>
      </c>
      <c r="L6330" s="130" t="s">
        <v>1420</v>
      </c>
    </row>
    <row r="6331" spans="1:12" ht="22.5">
      <c r="A6331" s="263" t="s">
        <v>627</v>
      </c>
      <c r="B6331" s="125" t="str">
        <f>+VLOOKUP(A6331,'[1]LISTA FILTRADO'!$A$2:$B$620,2,FALSE)</f>
        <v>Dirección General De Crédito Público</v>
      </c>
      <c r="C6331" s="126">
        <v>42943</v>
      </c>
      <c r="D6331" s="126" t="s">
        <v>13144</v>
      </c>
      <c r="E6331" s="127" t="s">
        <v>15</v>
      </c>
      <c r="F6331" s="127">
        <v>503572</v>
      </c>
      <c r="G6331" s="127"/>
      <c r="H6331" s="335" t="s">
        <v>5648</v>
      </c>
      <c r="I6331" s="128">
        <v>50</v>
      </c>
      <c r="J6331" s="128">
        <v>0</v>
      </c>
      <c r="K6331" s="129">
        <f t="shared" si="98"/>
        <v>50</v>
      </c>
      <c r="L6331" s="130" t="s">
        <v>1420</v>
      </c>
    </row>
    <row r="6332" spans="1:12" ht="22.5">
      <c r="A6332" s="263" t="s">
        <v>627</v>
      </c>
      <c r="B6332" s="125" t="str">
        <f>+VLOOKUP(A6332,'[1]LISTA FILTRADO'!$A$2:$B$620,2,FALSE)</f>
        <v>Dirección General De Crédito Público</v>
      </c>
      <c r="C6332" s="126">
        <v>42943</v>
      </c>
      <c r="D6332" s="126" t="s">
        <v>13145</v>
      </c>
      <c r="E6332" s="127" t="s">
        <v>15</v>
      </c>
      <c r="F6332" s="127">
        <v>503579</v>
      </c>
      <c r="G6332" s="127"/>
      <c r="H6332" s="335" t="s">
        <v>5648</v>
      </c>
      <c r="I6332" s="128">
        <v>50</v>
      </c>
      <c r="J6332" s="128">
        <v>0</v>
      </c>
      <c r="K6332" s="129">
        <f t="shared" si="98"/>
        <v>50</v>
      </c>
      <c r="L6332" s="130" t="s">
        <v>1420</v>
      </c>
    </row>
    <row r="6333" spans="1:12" ht="33.75">
      <c r="A6333" s="263" t="s">
        <v>627</v>
      </c>
      <c r="B6333" s="125" t="str">
        <f>+VLOOKUP(A6333,'[1]LISTA FILTRADO'!$A$2:$B$620,2,FALSE)</f>
        <v>Dirección General De Crédito Público</v>
      </c>
      <c r="C6333" s="126">
        <v>42943</v>
      </c>
      <c r="D6333" s="126" t="s">
        <v>13146</v>
      </c>
      <c r="E6333" s="127" t="s">
        <v>15</v>
      </c>
      <c r="F6333" s="127">
        <v>503701</v>
      </c>
      <c r="G6333" s="127"/>
      <c r="H6333" s="335" t="s">
        <v>13147</v>
      </c>
      <c r="I6333" s="128">
        <v>50</v>
      </c>
      <c r="J6333" s="128">
        <v>0</v>
      </c>
      <c r="K6333" s="129">
        <f t="shared" si="98"/>
        <v>50</v>
      </c>
      <c r="L6333" s="130" t="s">
        <v>1420</v>
      </c>
    </row>
    <row r="6334" spans="1:12" ht="33.75">
      <c r="A6334" s="263" t="s">
        <v>627</v>
      </c>
      <c r="B6334" s="125" t="str">
        <f>+VLOOKUP(A6334,'[1]LISTA FILTRADO'!$A$2:$B$620,2,FALSE)</f>
        <v>Dirección General De Crédito Público</v>
      </c>
      <c r="C6334" s="126">
        <v>42943</v>
      </c>
      <c r="D6334" s="126" t="s">
        <v>13148</v>
      </c>
      <c r="E6334" s="127" t="s">
        <v>15</v>
      </c>
      <c r="F6334" s="127">
        <v>503713</v>
      </c>
      <c r="G6334" s="127"/>
      <c r="H6334" s="335" t="s">
        <v>13149</v>
      </c>
      <c r="I6334" s="128">
        <v>50</v>
      </c>
      <c r="J6334" s="128">
        <v>0</v>
      </c>
      <c r="K6334" s="129">
        <f t="shared" si="98"/>
        <v>50</v>
      </c>
      <c r="L6334" s="130" t="s">
        <v>1420</v>
      </c>
    </row>
    <row r="6335" spans="1:12" ht="33.75">
      <c r="A6335" s="263" t="s">
        <v>627</v>
      </c>
      <c r="B6335" s="125" t="str">
        <f>+VLOOKUP(A6335,'[1]LISTA FILTRADO'!$A$2:$B$620,2,FALSE)</f>
        <v>Dirección General De Crédito Público</v>
      </c>
      <c r="C6335" s="126">
        <v>42943</v>
      </c>
      <c r="D6335" s="126" t="s">
        <v>13150</v>
      </c>
      <c r="E6335" s="127" t="s">
        <v>15</v>
      </c>
      <c r="F6335" s="127">
        <v>503773</v>
      </c>
      <c r="G6335" s="127"/>
      <c r="H6335" s="335" t="s">
        <v>13151</v>
      </c>
      <c r="I6335" s="128">
        <v>50</v>
      </c>
      <c r="J6335" s="128">
        <v>0</v>
      </c>
      <c r="K6335" s="129">
        <f t="shared" si="98"/>
        <v>50</v>
      </c>
      <c r="L6335" s="130" t="s">
        <v>1420</v>
      </c>
    </row>
    <row r="6336" spans="1:12" ht="22.5">
      <c r="A6336" s="263" t="s">
        <v>627</v>
      </c>
      <c r="B6336" s="125" t="str">
        <f>+VLOOKUP(A6336,'[1]LISTA FILTRADO'!$A$2:$B$620,2,FALSE)</f>
        <v>Dirección General De Crédito Público</v>
      </c>
      <c r="C6336" s="126">
        <v>42943</v>
      </c>
      <c r="D6336" s="126" t="s">
        <v>13152</v>
      </c>
      <c r="E6336" s="127" t="s">
        <v>15</v>
      </c>
      <c r="F6336" s="127">
        <v>503775</v>
      </c>
      <c r="G6336" s="127"/>
      <c r="H6336" s="335" t="s">
        <v>13153</v>
      </c>
      <c r="I6336" s="128">
        <v>50</v>
      </c>
      <c r="J6336" s="128">
        <v>0</v>
      </c>
      <c r="K6336" s="129">
        <f t="shared" si="98"/>
        <v>50</v>
      </c>
      <c r="L6336" s="130" t="s">
        <v>1420</v>
      </c>
    </row>
    <row r="6337" spans="1:12" ht="33.75">
      <c r="A6337" s="263" t="s">
        <v>627</v>
      </c>
      <c r="B6337" s="125" t="str">
        <f>+VLOOKUP(A6337,'[1]LISTA FILTRADO'!$A$2:$B$620,2,FALSE)</f>
        <v>Dirección General De Crédito Público</v>
      </c>
      <c r="C6337" s="126">
        <v>42943</v>
      </c>
      <c r="D6337" s="126" t="s">
        <v>13154</v>
      </c>
      <c r="E6337" s="127" t="s">
        <v>15</v>
      </c>
      <c r="F6337" s="127">
        <v>2777</v>
      </c>
      <c r="G6337" s="127"/>
      <c r="H6337" s="335" t="s">
        <v>13155</v>
      </c>
      <c r="I6337" s="128">
        <v>784.5</v>
      </c>
      <c r="J6337" s="128">
        <v>0</v>
      </c>
      <c r="K6337" s="129">
        <f t="shared" si="98"/>
        <v>784.5</v>
      </c>
      <c r="L6337" s="130" t="s">
        <v>1420</v>
      </c>
    </row>
    <row r="6338" spans="1:12" ht="45">
      <c r="A6338" s="263">
        <v>25</v>
      </c>
      <c r="B6338" s="125" t="str">
        <f>+VLOOKUP(A6338,'[1]LISTA FILTRADO'!$A$2:$B$620,2,FALSE)</f>
        <v>Ministerio De La Presidencia</v>
      </c>
      <c r="C6338" s="126">
        <v>42943</v>
      </c>
      <c r="D6338" s="126" t="s">
        <v>13156</v>
      </c>
      <c r="E6338" s="127" t="s">
        <v>1469</v>
      </c>
      <c r="F6338" s="127">
        <v>14219312</v>
      </c>
      <c r="G6338" s="127"/>
      <c r="H6338" s="335" t="s">
        <v>13157</v>
      </c>
      <c r="I6338" s="128">
        <v>66665.490000000005</v>
      </c>
      <c r="J6338" s="128">
        <v>0</v>
      </c>
      <c r="K6338" s="129">
        <f t="shared" si="98"/>
        <v>66665.490000000005</v>
      </c>
      <c r="L6338" s="130" t="s">
        <v>1420</v>
      </c>
    </row>
    <row r="6339" spans="1:12" ht="22.5">
      <c r="A6339" s="263" t="s">
        <v>627</v>
      </c>
      <c r="B6339" s="125" t="str">
        <f>+VLOOKUP(A6339,'[1]LISTA FILTRADO'!$A$2:$B$620,2,FALSE)</f>
        <v>Dirección General De Crédito Público</v>
      </c>
      <c r="C6339" s="126">
        <v>42943</v>
      </c>
      <c r="D6339" s="126" t="s">
        <v>13158</v>
      </c>
      <c r="E6339" s="127" t="s">
        <v>11</v>
      </c>
      <c r="F6339" s="127">
        <v>893945</v>
      </c>
      <c r="G6339" s="127"/>
      <c r="H6339" s="335" t="s">
        <v>13159</v>
      </c>
      <c r="I6339" s="128">
        <v>50</v>
      </c>
      <c r="J6339" s="128">
        <v>0</v>
      </c>
      <c r="K6339" s="129">
        <f t="shared" si="98"/>
        <v>50</v>
      </c>
      <c r="L6339" s="130" t="s">
        <v>1420</v>
      </c>
    </row>
    <row r="6340" spans="1:12" ht="33.75">
      <c r="A6340" s="263" t="s">
        <v>627</v>
      </c>
      <c r="B6340" s="125" t="str">
        <f>+VLOOKUP(A6340,'[1]LISTA FILTRADO'!$A$2:$B$620,2,FALSE)</f>
        <v>Dirección General De Crédito Público</v>
      </c>
      <c r="C6340" s="126">
        <v>42943</v>
      </c>
      <c r="D6340" s="126" t="s">
        <v>13160</v>
      </c>
      <c r="E6340" s="127" t="s">
        <v>11</v>
      </c>
      <c r="F6340" s="127">
        <v>894025</v>
      </c>
      <c r="G6340" s="127"/>
      <c r="H6340" s="335" t="s">
        <v>13161</v>
      </c>
      <c r="I6340" s="128">
        <v>2717.24</v>
      </c>
      <c r="J6340" s="128">
        <v>0</v>
      </c>
      <c r="K6340" s="129">
        <f t="shared" si="98"/>
        <v>2717.24</v>
      </c>
      <c r="L6340" s="130" t="s">
        <v>1420</v>
      </c>
    </row>
    <row r="6341" spans="1:12" ht="33.75">
      <c r="A6341" s="263" t="s">
        <v>627</v>
      </c>
      <c r="B6341" s="125" t="str">
        <f>+VLOOKUP(A6341,'[1]LISTA FILTRADO'!$A$2:$B$620,2,FALSE)</f>
        <v>Dirección General De Crédito Público</v>
      </c>
      <c r="C6341" s="126">
        <v>42944</v>
      </c>
      <c r="D6341" s="126" t="s">
        <v>13162</v>
      </c>
      <c r="E6341" s="127" t="s">
        <v>1469</v>
      </c>
      <c r="F6341" s="127">
        <v>14300222</v>
      </c>
      <c r="G6341" s="127"/>
      <c r="H6341" s="335" t="s">
        <v>13163</v>
      </c>
      <c r="I6341" s="128">
        <v>0</v>
      </c>
      <c r="J6341" s="128">
        <v>582.20000000000005</v>
      </c>
      <c r="K6341" s="129">
        <f t="shared" si="98"/>
        <v>582.20000000000005</v>
      </c>
      <c r="L6341" s="130" t="s">
        <v>1420</v>
      </c>
    </row>
    <row r="6342" spans="1:12" ht="33.75">
      <c r="A6342" s="263" t="s">
        <v>627</v>
      </c>
      <c r="B6342" s="125" t="str">
        <f>+VLOOKUP(A6342,'[1]LISTA FILTRADO'!$A$2:$B$620,2,FALSE)</f>
        <v>Dirección General De Crédito Público</v>
      </c>
      <c r="C6342" s="126">
        <v>42944</v>
      </c>
      <c r="D6342" s="126" t="s">
        <v>13164</v>
      </c>
      <c r="E6342" s="127" t="s">
        <v>1469</v>
      </c>
      <c r="F6342" s="127">
        <v>14300239</v>
      </c>
      <c r="G6342" s="127"/>
      <c r="H6342" s="335" t="s">
        <v>13163</v>
      </c>
      <c r="I6342" s="128">
        <v>0</v>
      </c>
      <c r="J6342" s="128">
        <v>121.57</v>
      </c>
      <c r="K6342" s="129">
        <f t="shared" si="98"/>
        <v>121.57</v>
      </c>
      <c r="L6342" s="130" t="s">
        <v>1420</v>
      </c>
    </row>
    <row r="6343" spans="1:12" ht="33.75">
      <c r="A6343" s="263" t="s">
        <v>627</v>
      </c>
      <c r="B6343" s="125" t="str">
        <f>+VLOOKUP(A6343,'[1]LISTA FILTRADO'!$A$2:$B$620,2,FALSE)</f>
        <v>Dirección General De Crédito Público</v>
      </c>
      <c r="C6343" s="126">
        <v>42944</v>
      </c>
      <c r="D6343" s="126" t="s">
        <v>13165</v>
      </c>
      <c r="E6343" s="127" t="s">
        <v>1469</v>
      </c>
      <c r="F6343" s="127">
        <v>14300248</v>
      </c>
      <c r="G6343" s="127"/>
      <c r="H6343" s="335" t="s">
        <v>13163</v>
      </c>
      <c r="I6343" s="128">
        <v>0</v>
      </c>
      <c r="J6343" s="128">
        <v>311917.33</v>
      </c>
      <c r="K6343" s="129">
        <f t="shared" si="98"/>
        <v>311917.33</v>
      </c>
      <c r="L6343" s="130" t="s">
        <v>1420</v>
      </c>
    </row>
    <row r="6344" spans="1:12" ht="33.75">
      <c r="A6344" s="263" t="s">
        <v>627</v>
      </c>
      <c r="B6344" s="125" t="str">
        <f>+VLOOKUP(A6344,'[1]LISTA FILTRADO'!$A$2:$B$620,2,FALSE)</f>
        <v>Dirección General De Crédito Público</v>
      </c>
      <c r="C6344" s="126">
        <v>42944</v>
      </c>
      <c r="D6344" s="126" t="s">
        <v>13166</v>
      </c>
      <c r="E6344" s="127" t="s">
        <v>1469</v>
      </c>
      <c r="F6344" s="127">
        <v>14300259</v>
      </c>
      <c r="G6344" s="127"/>
      <c r="H6344" s="335" t="s">
        <v>13163</v>
      </c>
      <c r="I6344" s="128">
        <v>0</v>
      </c>
      <c r="J6344" s="128">
        <v>50016.99</v>
      </c>
      <c r="K6344" s="129">
        <f t="shared" si="98"/>
        <v>50016.99</v>
      </c>
      <c r="L6344" s="130" t="s">
        <v>1420</v>
      </c>
    </row>
    <row r="6345" spans="1:12" ht="33.75">
      <c r="A6345" s="263" t="s">
        <v>627</v>
      </c>
      <c r="B6345" s="125" t="str">
        <f>+VLOOKUP(A6345,'[1]LISTA FILTRADO'!$A$2:$B$620,2,FALSE)</f>
        <v>Dirección General De Crédito Público</v>
      </c>
      <c r="C6345" s="126">
        <v>42944</v>
      </c>
      <c r="D6345" s="126" t="s">
        <v>13167</v>
      </c>
      <c r="E6345" s="127" t="s">
        <v>1469</v>
      </c>
      <c r="F6345" s="127">
        <v>14300260</v>
      </c>
      <c r="G6345" s="127"/>
      <c r="H6345" s="335" t="s">
        <v>13163</v>
      </c>
      <c r="I6345" s="128">
        <v>0</v>
      </c>
      <c r="J6345" s="128">
        <v>43778.66</v>
      </c>
      <c r="K6345" s="129">
        <f t="shared" ref="K6345:K6408" si="99">+I6345+J6345</f>
        <v>43778.66</v>
      </c>
      <c r="L6345" s="130" t="s">
        <v>1420</v>
      </c>
    </row>
    <row r="6346" spans="1:12" ht="33.75">
      <c r="A6346" s="263" t="s">
        <v>627</v>
      </c>
      <c r="B6346" s="125" t="str">
        <f>+VLOOKUP(A6346,'[1]LISTA FILTRADO'!$A$2:$B$620,2,FALSE)</f>
        <v>Dirección General De Crédito Público</v>
      </c>
      <c r="C6346" s="126">
        <v>42944</v>
      </c>
      <c r="D6346" s="126" t="s">
        <v>13168</v>
      </c>
      <c r="E6346" s="127" t="s">
        <v>1469</v>
      </c>
      <c r="F6346" s="127">
        <v>14306181</v>
      </c>
      <c r="G6346" s="127"/>
      <c r="H6346" s="335" t="s">
        <v>13169</v>
      </c>
      <c r="I6346" s="128">
        <v>0</v>
      </c>
      <c r="J6346" s="128">
        <v>523765.19</v>
      </c>
      <c r="K6346" s="129">
        <f t="shared" si="99"/>
        <v>523765.19</v>
      </c>
      <c r="L6346" s="130" t="s">
        <v>1420</v>
      </c>
    </row>
    <row r="6347" spans="1:12" ht="33.75">
      <c r="A6347" s="263" t="s">
        <v>627</v>
      </c>
      <c r="B6347" s="125" t="str">
        <f>+VLOOKUP(A6347,'[1]LISTA FILTRADO'!$A$2:$B$620,2,FALSE)</f>
        <v>Dirección General De Crédito Público</v>
      </c>
      <c r="C6347" s="126">
        <v>42944</v>
      </c>
      <c r="D6347" s="126" t="s">
        <v>13170</v>
      </c>
      <c r="E6347" s="127" t="s">
        <v>6</v>
      </c>
      <c r="F6347" s="127">
        <v>866926</v>
      </c>
      <c r="G6347" s="127"/>
      <c r="H6347" s="335" t="s">
        <v>13171</v>
      </c>
      <c r="I6347" s="128">
        <v>0</v>
      </c>
      <c r="J6347" s="128">
        <v>140000</v>
      </c>
      <c r="K6347" s="129">
        <f t="shared" si="99"/>
        <v>140000</v>
      </c>
      <c r="L6347" s="130" t="s">
        <v>1420</v>
      </c>
    </row>
    <row r="6348" spans="1:12" ht="45">
      <c r="A6348" s="263" t="s">
        <v>627</v>
      </c>
      <c r="B6348" s="125" t="str">
        <f>+VLOOKUP(A6348,'[1]LISTA FILTRADO'!$A$2:$B$620,2,FALSE)</f>
        <v>Dirección General De Crédito Público</v>
      </c>
      <c r="C6348" s="126">
        <v>42944</v>
      </c>
      <c r="D6348" s="126" t="s">
        <v>13172</v>
      </c>
      <c r="E6348" s="127" t="s">
        <v>6</v>
      </c>
      <c r="F6348" s="127">
        <v>894187</v>
      </c>
      <c r="G6348" s="127"/>
      <c r="H6348" s="335" t="s">
        <v>13173</v>
      </c>
      <c r="I6348" s="128">
        <v>0</v>
      </c>
      <c r="J6348" s="128">
        <v>3584</v>
      </c>
      <c r="K6348" s="129">
        <f t="shared" si="99"/>
        <v>3584</v>
      </c>
      <c r="L6348" s="130" t="s">
        <v>1420</v>
      </c>
    </row>
    <row r="6349" spans="1:12" ht="45">
      <c r="A6349" s="263" t="s">
        <v>627</v>
      </c>
      <c r="B6349" s="125" t="str">
        <f>+VLOOKUP(A6349,'[1]LISTA FILTRADO'!$A$2:$B$620,2,FALSE)</f>
        <v>Dirección General De Crédito Público</v>
      </c>
      <c r="C6349" s="126">
        <v>42944</v>
      </c>
      <c r="D6349" s="126" t="s">
        <v>13174</v>
      </c>
      <c r="E6349" s="127" t="s">
        <v>6</v>
      </c>
      <c r="F6349" s="127">
        <v>894189</v>
      </c>
      <c r="G6349" s="127"/>
      <c r="H6349" s="335" t="s">
        <v>13175</v>
      </c>
      <c r="I6349" s="128">
        <v>0</v>
      </c>
      <c r="J6349" s="128">
        <v>3584</v>
      </c>
      <c r="K6349" s="129">
        <f t="shared" si="99"/>
        <v>3584</v>
      </c>
      <c r="L6349" s="130" t="s">
        <v>1420</v>
      </c>
    </row>
    <row r="6350" spans="1:12" ht="22.5">
      <c r="A6350" s="263" t="s">
        <v>627</v>
      </c>
      <c r="B6350" s="125" t="str">
        <f>+VLOOKUP(A6350,'[1]LISTA FILTRADO'!$A$2:$B$620,2,FALSE)</f>
        <v>Dirección General De Crédito Público</v>
      </c>
      <c r="C6350" s="126">
        <v>42944</v>
      </c>
      <c r="D6350" s="126" t="s">
        <v>13176</v>
      </c>
      <c r="E6350" s="127" t="s">
        <v>13</v>
      </c>
      <c r="F6350" s="127">
        <v>372244</v>
      </c>
      <c r="G6350" s="127"/>
      <c r="H6350" s="335" t="s">
        <v>1308</v>
      </c>
      <c r="I6350" s="128">
        <v>5760584.3600000003</v>
      </c>
      <c r="J6350" s="128">
        <v>0</v>
      </c>
      <c r="K6350" s="129">
        <f t="shared" si="99"/>
        <v>5760584.3600000003</v>
      </c>
      <c r="L6350" s="130" t="s">
        <v>1420</v>
      </c>
    </row>
    <row r="6351" spans="1:12" ht="22.5">
      <c r="A6351" s="263" t="s">
        <v>627</v>
      </c>
      <c r="B6351" s="125" t="str">
        <f>+VLOOKUP(A6351,'[1]LISTA FILTRADO'!$A$2:$B$620,2,FALSE)</f>
        <v>Dirección General De Crédito Público</v>
      </c>
      <c r="C6351" s="126">
        <v>42944</v>
      </c>
      <c r="D6351" s="126" t="s">
        <v>13177</v>
      </c>
      <c r="E6351" s="127" t="s">
        <v>13</v>
      </c>
      <c r="F6351" s="127">
        <v>372246</v>
      </c>
      <c r="G6351" s="127"/>
      <c r="H6351" s="335" t="s">
        <v>1308</v>
      </c>
      <c r="I6351" s="128">
        <v>5760584.3600000003</v>
      </c>
      <c r="J6351" s="128">
        <v>0</v>
      </c>
      <c r="K6351" s="129">
        <f t="shared" si="99"/>
        <v>5760584.3600000003</v>
      </c>
      <c r="L6351" s="130" t="s">
        <v>1420</v>
      </c>
    </row>
    <row r="6352" spans="1:12" ht="22.5">
      <c r="A6352" s="263" t="s">
        <v>627</v>
      </c>
      <c r="B6352" s="125" t="str">
        <f>+VLOOKUP(A6352,'[1]LISTA FILTRADO'!$A$2:$B$620,2,FALSE)</f>
        <v>Dirección General De Crédito Público</v>
      </c>
      <c r="C6352" s="126">
        <v>42944</v>
      </c>
      <c r="D6352" s="126" t="s">
        <v>13178</v>
      </c>
      <c r="E6352" s="127" t="s">
        <v>13</v>
      </c>
      <c r="F6352" s="127">
        <v>372248</v>
      </c>
      <c r="G6352" s="127"/>
      <c r="H6352" s="335" t="s">
        <v>1308</v>
      </c>
      <c r="I6352" s="128">
        <v>5760584.3600000003</v>
      </c>
      <c r="J6352" s="128">
        <v>0</v>
      </c>
      <c r="K6352" s="129">
        <f t="shared" si="99"/>
        <v>5760584.3600000003</v>
      </c>
      <c r="L6352" s="130" t="s">
        <v>1420</v>
      </c>
    </row>
    <row r="6353" spans="1:12" ht="22.5">
      <c r="A6353" s="263" t="s">
        <v>627</v>
      </c>
      <c r="B6353" s="125" t="str">
        <f>+VLOOKUP(A6353,'[1]LISTA FILTRADO'!$A$2:$B$620,2,FALSE)</f>
        <v>Dirección General De Crédito Público</v>
      </c>
      <c r="C6353" s="126">
        <v>42944</v>
      </c>
      <c r="D6353" s="126" t="s">
        <v>13179</v>
      </c>
      <c r="E6353" s="127" t="s">
        <v>13</v>
      </c>
      <c r="F6353" s="127">
        <v>372250</v>
      </c>
      <c r="G6353" s="127"/>
      <c r="H6353" s="335" t="s">
        <v>1308</v>
      </c>
      <c r="I6353" s="128">
        <v>15822121.67</v>
      </c>
      <c r="J6353" s="128">
        <v>0</v>
      </c>
      <c r="K6353" s="129">
        <f t="shared" si="99"/>
        <v>15822121.67</v>
      </c>
      <c r="L6353" s="130" t="s">
        <v>1420</v>
      </c>
    </row>
    <row r="6354" spans="1:12" ht="22.5">
      <c r="A6354" s="263" t="s">
        <v>627</v>
      </c>
      <c r="B6354" s="125" t="str">
        <f>+VLOOKUP(A6354,'[1]LISTA FILTRADO'!$A$2:$B$620,2,FALSE)</f>
        <v>Dirección General De Crédito Público</v>
      </c>
      <c r="C6354" s="126">
        <v>42944</v>
      </c>
      <c r="D6354" s="126" t="s">
        <v>13180</v>
      </c>
      <c r="E6354" s="127" t="s">
        <v>13</v>
      </c>
      <c r="F6354" s="127">
        <v>372252</v>
      </c>
      <c r="G6354" s="127"/>
      <c r="H6354" s="335" t="s">
        <v>1308</v>
      </c>
      <c r="I6354" s="128">
        <v>15822121.67</v>
      </c>
      <c r="J6354" s="128">
        <v>0</v>
      </c>
      <c r="K6354" s="129">
        <f t="shared" si="99"/>
        <v>15822121.67</v>
      </c>
      <c r="L6354" s="130" t="s">
        <v>1420</v>
      </c>
    </row>
    <row r="6355" spans="1:12" ht="22.5">
      <c r="A6355" s="263" t="s">
        <v>627</v>
      </c>
      <c r="B6355" s="125" t="str">
        <f>+VLOOKUP(A6355,'[1]LISTA FILTRADO'!$A$2:$B$620,2,FALSE)</f>
        <v>Dirección General De Crédito Público</v>
      </c>
      <c r="C6355" s="126">
        <v>42944</v>
      </c>
      <c r="D6355" s="126" t="s">
        <v>13181</v>
      </c>
      <c r="E6355" s="127" t="s">
        <v>13</v>
      </c>
      <c r="F6355" s="127">
        <v>372254</v>
      </c>
      <c r="G6355" s="127"/>
      <c r="H6355" s="335" t="s">
        <v>1308</v>
      </c>
      <c r="I6355" s="128">
        <v>15822121.67</v>
      </c>
      <c r="J6355" s="128">
        <v>0</v>
      </c>
      <c r="K6355" s="129">
        <f t="shared" si="99"/>
        <v>15822121.67</v>
      </c>
      <c r="L6355" s="130" t="s">
        <v>1420</v>
      </c>
    </row>
    <row r="6356" spans="1:12" ht="22.5">
      <c r="A6356" s="263" t="s">
        <v>627</v>
      </c>
      <c r="B6356" s="125" t="str">
        <f>+VLOOKUP(A6356,'[1]LISTA FILTRADO'!$A$2:$B$620,2,FALSE)</f>
        <v>Dirección General De Crédito Público</v>
      </c>
      <c r="C6356" s="126">
        <v>42944</v>
      </c>
      <c r="D6356" s="126" t="s">
        <v>13182</v>
      </c>
      <c r="E6356" s="127" t="s">
        <v>13</v>
      </c>
      <c r="F6356" s="127">
        <v>372256</v>
      </c>
      <c r="G6356" s="127"/>
      <c r="H6356" s="335" t="s">
        <v>1308</v>
      </c>
      <c r="I6356" s="128">
        <v>15822121.67</v>
      </c>
      <c r="J6356" s="128">
        <v>0</v>
      </c>
      <c r="K6356" s="129">
        <f t="shared" si="99"/>
        <v>15822121.67</v>
      </c>
      <c r="L6356" s="130" t="s">
        <v>1420</v>
      </c>
    </row>
    <row r="6357" spans="1:12" ht="22.5">
      <c r="A6357" s="263" t="s">
        <v>627</v>
      </c>
      <c r="B6357" s="125" t="str">
        <f>+VLOOKUP(A6357,'[1]LISTA FILTRADO'!$A$2:$B$620,2,FALSE)</f>
        <v>Dirección General De Crédito Público</v>
      </c>
      <c r="C6357" s="126">
        <v>42944</v>
      </c>
      <c r="D6357" s="126" t="s">
        <v>13183</v>
      </c>
      <c r="E6357" s="127" t="s">
        <v>13</v>
      </c>
      <c r="F6357" s="127">
        <v>372258</v>
      </c>
      <c r="G6357" s="127"/>
      <c r="H6357" s="335" t="s">
        <v>1308</v>
      </c>
      <c r="I6357" s="128">
        <v>2910965.95</v>
      </c>
      <c r="J6357" s="128">
        <v>0</v>
      </c>
      <c r="K6357" s="129">
        <f t="shared" si="99"/>
        <v>2910965.95</v>
      </c>
      <c r="L6357" s="130" t="s">
        <v>1420</v>
      </c>
    </row>
    <row r="6358" spans="1:12" ht="22.5">
      <c r="A6358" s="263" t="s">
        <v>627</v>
      </c>
      <c r="B6358" s="125" t="str">
        <f>+VLOOKUP(A6358,'[1]LISTA FILTRADO'!$A$2:$B$620,2,FALSE)</f>
        <v>Dirección General De Crédito Público</v>
      </c>
      <c r="C6358" s="126">
        <v>42944</v>
      </c>
      <c r="D6358" s="126" t="s">
        <v>13184</v>
      </c>
      <c r="E6358" s="127" t="s">
        <v>13</v>
      </c>
      <c r="F6358" s="127">
        <v>372260</v>
      </c>
      <c r="G6358" s="127"/>
      <c r="H6358" s="335" t="s">
        <v>1308</v>
      </c>
      <c r="I6358" s="128">
        <v>2910965.95</v>
      </c>
      <c r="J6358" s="128">
        <v>0</v>
      </c>
      <c r="K6358" s="129">
        <f t="shared" si="99"/>
        <v>2910965.95</v>
      </c>
      <c r="L6358" s="130" t="s">
        <v>1420</v>
      </c>
    </row>
    <row r="6359" spans="1:12" ht="22.5">
      <c r="A6359" s="263" t="s">
        <v>627</v>
      </c>
      <c r="B6359" s="125" t="str">
        <f>+VLOOKUP(A6359,'[1]LISTA FILTRADO'!$A$2:$B$620,2,FALSE)</f>
        <v>Dirección General De Crédito Público</v>
      </c>
      <c r="C6359" s="126">
        <v>42944</v>
      </c>
      <c r="D6359" s="126" t="s">
        <v>13185</v>
      </c>
      <c r="E6359" s="127" t="s">
        <v>13</v>
      </c>
      <c r="F6359" s="127">
        <v>372262</v>
      </c>
      <c r="G6359" s="127"/>
      <c r="H6359" s="335" t="s">
        <v>1308</v>
      </c>
      <c r="I6359" s="128">
        <v>2910965.95</v>
      </c>
      <c r="J6359" s="128">
        <v>0</v>
      </c>
      <c r="K6359" s="129">
        <f t="shared" si="99"/>
        <v>2910965.95</v>
      </c>
      <c r="L6359" s="130" t="s">
        <v>1420</v>
      </c>
    </row>
    <row r="6360" spans="1:12" ht="22.5">
      <c r="A6360" s="263" t="s">
        <v>627</v>
      </c>
      <c r="B6360" s="125" t="str">
        <f>+VLOOKUP(A6360,'[1]LISTA FILTRADO'!$A$2:$B$620,2,FALSE)</f>
        <v>Dirección General De Crédito Público</v>
      </c>
      <c r="C6360" s="126">
        <v>42944</v>
      </c>
      <c r="D6360" s="126" t="s">
        <v>13186</v>
      </c>
      <c r="E6360" s="127" t="s">
        <v>13</v>
      </c>
      <c r="F6360" s="127">
        <v>372264</v>
      </c>
      <c r="G6360" s="127"/>
      <c r="H6360" s="335" t="s">
        <v>1308</v>
      </c>
      <c r="I6360" s="128">
        <v>2910965.95</v>
      </c>
      <c r="J6360" s="128">
        <v>0</v>
      </c>
      <c r="K6360" s="129">
        <f t="shared" si="99"/>
        <v>2910965.95</v>
      </c>
      <c r="L6360" s="130" t="s">
        <v>1420</v>
      </c>
    </row>
    <row r="6361" spans="1:12" ht="22.5">
      <c r="A6361" s="263" t="s">
        <v>627</v>
      </c>
      <c r="B6361" s="125" t="str">
        <f>+VLOOKUP(A6361,'[1]LISTA FILTRADO'!$A$2:$B$620,2,FALSE)</f>
        <v>Dirección General De Crédito Público</v>
      </c>
      <c r="C6361" s="126">
        <v>42944</v>
      </c>
      <c r="D6361" s="126" t="s">
        <v>13187</v>
      </c>
      <c r="E6361" s="127" t="s">
        <v>13</v>
      </c>
      <c r="F6361" s="127">
        <v>372266</v>
      </c>
      <c r="G6361" s="127"/>
      <c r="H6361" s="335" t="s">
        <v>1308</v>
      </c>
      <c r="I6361" s="128">
        <v>161703.78</v>
      </c>
      <c r="J6361" s="128">
        <v>0</v>
      </c>
      <c r="K6361" s="129">
        <f t="shared" si="99"/>
        <v>161703.78</v>
      </c>
      <c r="L6361" s="130" t="s">
        <v>1420</v>
      </c>
    </row>
    <row r="6362" spans="1:12" ht="22.5">
      <c r="A6362" s="263" t="s">
        <v>627</v>
      </c>
      <c r="B6362" s="125" t="str">
        <f>+VLOOKUP(A6362,'[1]LISTA FILTRADO'!$A$2:$B$620,2,FALSE)</f>
        <v>Dirección General De Crédito Público</v>
      </c>
      <c r="C6362" s="126">
        <v>42944</v>
      </c>
      <c r="D6362" s="126" t="s">
        <v>13188</v>
      </c>
      <c r="E6362" s="127" t="s">
        <v>13</v>
      </c>
      <c r="F6362" s="127">
        <v>372268</v>
      </c>
      <c r="G6362" s="127"/>
      <c r="H6362" s="335" t="s">
        <v>1308</v>
      </c>
      <c r="I6362" s="128">
        <v>2737335.65</v>
      </c>
      <c r="J6362" s="128">
        <v>0</v>
      </c>
      <c r="K6362" s="129">
        <f t="shared" si="99"/>
        <v>2737335.65</v>
      </c>
      <c r="L6362" s="130" t="s">
        <v>1420</v>
      </c>
    </row>
    <row r="6363" spans="1:12" ht="22.5">
      <c r="A6363" s="263" t="s">
        <v>627</v>
      </c>
      <c r="B6363" s="125" t="str">
        <f>+VLOOKUP(A6363,'[1]LISTA FILTRADO'!$A$2:$B$620,2,FALSE)</f>
        <v>Dirección General De Crédito Público</v>
      </c>
      <c r="C6363" s="126">
        <v>42944</v>
      </c>
      <c r="D6363" s="126" t="s">
        <v>13189</v>
      </c>
      <c r="E6363" s="127" t="s">
        <v>13</v>
      </c>
      <c r="F6363" s="127">
        <v>372270</v>
      </c>
      <c r="G6363" s="127"/>
      <c r="H6363" s="335" t="s">
        <v>1308</v>
      </c>
      <c r="I6363" s="128">
        <v>4072686.1</v>
      </c>
      <c r="J6363" s="128">
        <v>0</v>
      </c>
      <c r="K6363" s="129">
        <f t="shared" si="99"/>
        <v>4072686.1</v>
      </c>
      <c r="L6363" s="130" t="s">
        <v>1420</v>
      </c>
    </row>
    <row r="6364" spans="1:12" ht="22.5">
      <c r="A6364" s="263" t="s">
        <v>627</v>
      </c>
      <c r="B6364" s="125" t="str">
        <f>+VLOOKUP(A6364,'[1]LISTA FILTRADO'!$A$2:$B$620,2,FALSE)</f>
        <v>Dirección General De Crédito Público</v>
      </c>
      <c r="C6364" s="126">
        <v>42944</v>
      </c>
      <c r="D6364" s="126" t="s">
        <v>13190</v>
      </c>
      <c r="E6364" s="127" t="s">
        <v>13</v>
      </c>
      <c r="F6364" s="127">
        <v>372272</v>
      </c>
      <c r="G6364" s="127"/>
      <c r="H6364" s="335" t="s">
        <v>1308</v>
      </c>
      <c r="I6364" s="128">
        <v>1565439.38</v>
      </c>
      <c r="J6364" s="128">
        <v>0</v>
      </c>
      <c r="K6364" s="129">
        <f t="shared" si="99"/>
        <v>1565439.38</v>
      </c>
      <c r="L6364" s="130" t="s">
        <v>1420</v>
      </c>
    </row>
    <row r="6365" spans="1:12" ht="22.5">
      <c r="A6365" s="263" t="s">
        <v>627</v>
      </c>
      <c r="B6365" s="125" t="str">
        <f>+VLOOKUP(A6365,'[1]LISTA FILTRADO'!$A$2:$B$620,2,FALSE)</f>
        <v>Dirección General De Crédito Público</v>
      </c>
      <c r="C6365" s="126">
        <v>42944</v>
      </c>
      <c r="D6365" s="126" t="s">
        <v>13191</v>
      </c>
      <c r="E6365" s="127" t="s">
        <v>13</v>
      </c>
      <c r="F6365" s="127">
        <v>372274</v>
      </c>
      <c r="G6365" s="127"/>
      <c r="H6365" s="335" t="s">
        <v>1308</v>
      </c>
      <c r="I6365" s="128">
        <v>7518413.8799999999</v>
      </c>
      <c r="J6365" s="128">
        <v>0</v>
      </c>
      <c r="K6365" s="129">
        <f t="shared" si="99"/>
        <v>7518413.8799999999</v>
      </c>
      <c r="L6365" s="130" t="s">
        <v>1420</v>
      </c>
    </row>
    <row r="6366" spans="1:12" ht="22.5">
      <c r="A6366" s="263" t="s">
        <v>627</v>
      </c>
      <c r="B6366" s="125" t="str">
        <f>+VLOOKUP(A6366,'[1]LISTA FILTRADO'!$A$2:$B$620,2,FALSE)</f>
        <v>Dirección General De Crédito Público</v>
      </c>
      <c r="C6366" s="126">
        <v>42944</v>
      </c>
      <c r="D6366" s="126" t="s">
        <v>13192</v>
      </c>
      <c r="E6366" s="127" t="s">
        <v>13</v>
      </c>
      <c r="F6366" s="127">
        <v>372276</v>
      </c>
      <c r="G6366" s="127"/>
      <c r="H6366" s="335" t="s">
        <v>1308</v>
      </c>
      <c r="I6366" s="128">
        <v>1326087.74</v>
      </c>
      <c r="J6366" s="128">
        <v>0</v>
      </c>
      <c r="K6366" s="129">
        <f t="shared" si="99"/>
        <v>1326087.74</v>
      </c>
      <c r="L6366" s="130" t="s">
        <v>1420</v>
      </c>
    </row>
    <row r="6367" spans="1:12" ht="22.5">
      <c r="A6367" s="263" t="s">
        <v>627</v>
      </c>
      <c r="B6367" s="125" t="str">
        <f>+VLOOKUP(A6367,'[1]LISTA FILTRADO'!$A$2:$B$620,2,FALSE)</f>
        <v>Dirección General De Crédito Público</v>
      </c>
      <c r="C6367" s="126">
        <v>42944</v>
      </c>
      <c r="D6367" s="126" t="s">
        <v>13193</v>
      </c>
      <c r="E6367" s="127" t="s">
        <v>13</v>
      </c>
      <c r="F6367" s="127">
        <v>372278</v>
      </c>
      <c r="G6367" s="127"/>
      <c r="H6367" s="335" t="s">
        <v>1308</v>
      </c>
      <c r="I6367" s="128">
        <v>3449982.77</v>
      </c>
      <c r="J6367" s="128">
        <v>0</v>
      </c>
      <c r="K6367" s="129">
        <f t="shared" si="99"/>
        <v>3449982.77</v>
      </c>
      <c r="L6367" s="130" t="s">
        <v>1420</v>
      </c>
    </row>
    <row r="6368" spans="1:12" ht="22.5">
      <c r="A6368" s="263" t="s">
        <v>627</v>
      </c>
      <c r="B6368" s="125" t="str">
        <f>+VLOOKUP(A6368,'[1]LISTA FILTRADO'!$A$2:$B$620,2,FALSE)</f>
        <v>Dirección General De Crédito Público</v>
      </c>
      <c r="C6368" s="126">
        <v>42944</v>
      </c>
      <c r="D6368" s="126" t="s">
        <v>13194</v>
      </c>
      <c r="E6368" s="127" t="s">
        <v>13</v>
      </c>
      <c r="F6368" s="127">
        <v>372280</v>
      </c>
      <c r="G6368" s="127"/>
      <c r="H6368" s="335" t="s">
        <v>1308</v>
      </c>
      <c r="I6368" s="128">
        <v>6368867.5599999996</v>
      </c>
      <c r="J6368" s="128">
        <v>0</v>
      </c>
      <c r="K6368" s="129">
        <f t="shared" si="99"/>
        <v>6368867.5599999996</v>
      </c>
      <c r="L6368" s="130" t="s">
        <v>1420</v>
      </c>
    </row>
    <row r="6369" spans="1:12" ht="22.5">
      <c r="A6369" s="263" t="s">
        <v>627</v>
      </c>
      <c r="B6369" s="125" t="str">
        <f>+VLOOKUP(A6369,'[1]LISTA FILTRADO'!$A$2:$B$620,2,FALSE)</f>
        <v>Dirección General De Crédito Público</v>
      </c>
      <c r="C6369" s="126">
        <v>42944</v>
      </c>
      <c r="D6369" s="126" t="s">
        <v>13195</v>
      </c>
      <c r="E6369" s="127" t="s">
        <v>13</v>
      </c>
      <c r="F6369" s="127">
        <v>372282</v>
      </c>
      <c r="G6369" s="127"/>
      <c r="H6369" s="335" t="s">
        <v>1308</v>
      </c>
      <c r="I6369" s="128">
        <v>1033361.86</v>
      </c>
      <c r="J6369" s="128">
        <v>0</v>
      </c>
      <c r="K6369" s="129">
        <f t="shared" si="99"/>
        <v>1033361.86</v>
      </c>
      <c r="L6369" s="130" t="s">
        <v>1420</v>
      </c>
    </row>
    <row r="6370" spans="1:12" ht="22.5">
      <c r="A6370" s="263" t="s">
        <v>627</v>
      </c>
      <c r="B6370" s="125" t="str">
        <f>+VLOOKUP(A6370,'[1]LISTA FILTRADO'!$A$2:$B$620,2,FALSE)</f>
        <v>Dirección General De Crédito Público</v>
      </c>
      <c r="C6370" s="126">
        <v>42944</v>
      </c>
      <c r="D6370" s="126" t="s">
        <v>13196</v>
      </c>
      <c r="E6370" s="127" t="s">
        <v>13</v>
      </c>
      <c r="F6370" s="127">
        <v>372284</v>
      </c>
      <c r="G6370" s="127"/>
      <c r="H6370" s="335" t="s">
        <v>1308</v>
      </c>
      <c r="I6370" s="128">
        <v>17492842.91</v>
      </c>
      <c r="J6370" s="128">
        <v>0</v>
      </c>
      <c r="K6370" s="129">
        <f t="shared" si="99"/>
        <v>17492842.91</v>
      </c>
      <c r="L6370" s="130" t="s">
        <v>1420</v>
      </c>
    </row>
    <row r="6371" spans="1:12" ht="22.5">
      <c r="A6371" s="263" t="s">
        <v>627</v>
      </c>
      <c r="B6371" s="125" t="str">
        <f>+VLOOKUP(A6371,'[1]LISTA FILTRADO'!$A$2:$B$620,2,FALSE)</f>
        <v>Dirección General De Crédito Público</v>
      </c>
      <c r="C6371" s="126">
        <v>42944</v>
      </c>
      <c r="D6371" s="126" t="s">
        <v>13197</v>
      </c>
      <c r="E6371" s="127" t="s">
        <v>13</v>
      </c>
      <c r="F6371" s="127">
        <v>372286</v>
      </c>
      <c r="G6371" s="127"/>
      <c r="H6371" s="335" t="s">
        <v>1308</v>
      </c>
      <c r="I6371" s="128">
        <v>3642255.67</v>
      </c>
      <c r="J6371" s="128">
        <v>0</v>
      </c>
      <c r="K6371" s="129">
        <f t="shared" si="99"/>
        <v>3642255.67</v>
      </c>
      <c r="L6371" s="130" t="s">
        <v>1420</v>
      </c>
    </row>
    <row r="6372" spans="1:12" ht="22.5">
      <c r="A6372" s="263" t="s">
        <v>627</v>
      </c>
      <c r="B6372" s="125" t="str">
        <f>+VLOOKUP(A6372,'[1]LISTA FILTRADO'!$A$2:$B$620,2,FALSE)</f>
        <v>Dirección General De Crédito Público</v>
      </c>
      <c r="C6372" s="126">
        <v>42944</v>
      </c>
      <c r="D6372" s="126" t="s">
        <v>13198</v>
      </c>
      <c r="E6372" s="127" t="s">
        <v>13</v>
      </c>
      <c r="F6372" s="127">
        <v>372288</v>
      </c>
      <c r="G6372" s="127"/>
      <c r="H6372" s="335" t="s">
        <v>1308</v>
      </c>
      <c r="I6372" s="128">
        <v>3218346.5</v>
      </c>
      <c r="J6372" s="128">
        <v>0</v>
      </c>
      <c r="K6372" s="129">
        <f t="shared" si="99"/>
        <v>3218346.5</v>
      </c>
      <c r="L6372" s="130" t="s">
        <v>1420</v>
      </c>
    </row>
    <row r="6373" spans="1:12" ht="22.5">
      <c r="A6373" s="263" t="s">
        <v>627</v>
      </c>
      <c r="B6373" s="125" t="str">
        <f>+VLOOKUP(A6373,'[1]LISTA FILTRADO'!$A$2:$B$620,2,FALSE)</f>
        <v>Dirección General De Crédito Público</v>
      </c>
      <c r="C6373" s="126">
        <v>42944</v>
      </c>
      <c r="D6373" s="126" t="s">
        <v>13199</v>
      </c>
      <c r="E6373" s="127" t="s">
        <v>13</v>
      </c>
      <c r="F6373" s="127">
        <v>372290</v>
      </c>
      <c r="G6373" s="127"/>
      <c r="H6373" s="335" t="s">
        <v>1308</v>
      </c>
      <c r="I6373" s="128">
        <v>670104.97</v>
      </c>
      <c r="J6373" s="128">
        <v>0</v>
      </c>
      <c r="K6373" s="129">
        <f t="shared" si="99"/>
        <v>670104.97</v>
      </c>
      <c r="L6373" s="130" t="s">
        <v>1420</v>
      </c>
    </row>
    <row r="6374" spans="1:12" ht="22.5">
      <c r="A6374" s="263" t="s">
        <v>627</v>
      </c>
      <c r="B6374" s="125" t="str">
        <f>+VLOOKUP(A6374,'[1]LISTA FILTRADO'!$A$2:$B$620,2,FALSE)</f>
        <v>Dirección General De Crédito Público</v>
      </c>
      <c r="C6374" s="126">
        <v>42944</v>
      </c>
      <c r="D6374" s="126" t="s">
        <v>13200</v>
      </c>
      <c r="E6374" s="127" t="s">
        <v>13</v>
      </c>
      <c r="F6374" s="127">
        <v>372292</v>
      </c>
      <c r="G6374" s="127"/>
      <c r="H6374" s="335" t="s">
        <v>1308</v>
      </c>
      <c r="I6374" s="128">
        <v>1743361.71</v>
      </c>
      <c r="J6374" s="128">
        <v>0</v>
      </c>
      <c r="K6374" s="129">
        <f t="shared" si="99"/>
        <v>1743361.71</v>
      </c>
      <c r="L6374" s="130" t="s">
        <v>1420</v>
      </c>
    </row>
    <row r="6375" spans="1:12" ht="22.5">
      <c r="A6375" s="263" t="s">
        <v>627</v>
      </c>
      <c r="B6375" s="125" t="str">
        <f>+VLOOKUP(A6375,'[1]LISTA FILTRADO'!$A$2:$B$620,2,FALSE)</f>
        <v>Dirección General De Crédito Público</v>
      </c>
      <c r="C6375" s="126">
        <v>42944</v>
      </c>
      <c r="D6375" s="126" t="s">
        <v>13201</v>
      </c>
      <c r="E6375" s="127" t="s">
        <v>13</v>
      </c>
      <c r="F6375" s="127">
        <v>372294</v>
      </c>
      <c r="G6375" s="127"/>
      <c r="H6375" s="335" t="s">
        <v>1308</v>
      </c>
      <c r="I6375" s="128">
        <v>2314192.12</v>
      </c>
      <c r="J6375" s="128">
        <v>0</v>
      </c>
      <c r="K6375" s="129">
        <f t="shared" si="99"/>
        <v>2314192.12</v>
      </c>
      <c r="L6375" s="130" t="s">
        <v>1420</v>
      </c>
    </row>
    <row r="6376" spans="1:12" ht="22.5">
      <c r="A6376" s="263" t="s">
        <v>627</v>
      </c>
      <c r="B6376" s="125" t="str">
        <f>+VLOOKUP(A6376,'[1]LISTA FILTRADO'!$A$2:$B$620,2,FALSE)</f>
        <v>Dirección General De Crédito Público</v>
      </c>
      <c r="C6376" s="126">
        <v>42944</v>
      </c>
      <c r="D6376" s="126" t="s">
        <v>13202</v>
      </c>
      <c r="E6376" s="127" t="s">
        <v>13</v>
      </c>
      <c r="F6376" s="127">
        <v>372296</v>
      </c>
      <c r="G6376" s="127"/>
      <c r="H6376" s="335" t="s">
        <v>1308</v>
      </c>
      <c r="I6376" s="128">
        <v>993095.24</v>
      </c>
      <c r="J6376" s="128">
        <v>0</v>
      </c>
      <c r="K6376" s="129">
        <f t="shared" si="99"/>
        <v>993095.24</v>
      </c>
      <c r="L6376" s="130" t="s">
        <v>1420</v>
      </c>
    </row>
    <row r="6377" spans="1:12" ht="22.5">
      <c r="A6377" s="263" t="s">
        <v>627</v>
      </c>
      <c r="B6377" s="125" t="str">
        <f>+VLOOKUP(A6377,'[1]LISTA FILTRADO'!$A$2:$B$620,2,FALSE)</f>
        <v>Dirección General De Crédito Público</v>
      </c>
      <c r="C6377" s="126">
        <v>42944</v>
      </c>
      <c r="D6377" s="126" t="s">
        <v>13203</v>
      </c>
      <c r="E6377" s="127" t="s">
        <v>13</v>
      </c>
      <c r="F6377" s="127">
        <v>372298</v>
      </c>
      <c r="G6377" s="127"/>
      <c r="H6377" s="335" t="s">
        <v>1308</v>
      </c>
      <c r="I6377" s="128">
        <v>5234899.41</v>
      </c>
      <c r="J6377" s="128">
        <v>0</v>
      </c>
      <c r="K6377" s="129">
        <f t="shared" si="99"/>
        <v>5234899.41</v>
      </c>
      <c r="L6377" s="130" t="s">
        <v>1420</v>
      </c>
    </row>
    <row r="6378" spans="1:12" ht="22.5">
      <c r="A6378" s="263" t="s">
        <v>627</v>
      </c>
      <c r="B6378" s="125" t="str">
        <f>+VLOOKUP(A6378,'[1]LISTA FILTRADO'!$A$2:$B$620,2,FALSE)</f>
        <v>Dirección General De Crédito Público</v>
      </c>
      <c r="C6378" s="126">
        <v>42944</v>
      </c>
      <c r="D6378" s="126" t="s">
        <v>13204</v>
      </c>
      <c r="E6378" s="127" t="s">
        <v>13</v>
      </c>
      <c r="F6378" s="127">
        <v>372300</v>
      </c>
      <c r="G6378" s="127"/>
      <c r="H6378" s="335" t="s">
        <v>1308</v>
      </c>
      <c r="I6378" s="128">
        <v>2727652.76</v>
      </c>
      <c r="J6378" s="128">
        <v>0</v>
      </c>
      <c r="K6378" s="129">
        <f t="shared" si="99"/>
        <v>2727652.76</v>
      </c>
      <c r="L6378" s="130" t="s">
        <v>1420</v>
      </c>
    </row>
    <row r="6379" spans="1:12" ht="22.5">
      <c r="A6379" s="263" t="s">
        <v>627</v>
      </c>
      <c r="B6379" s="125" t="str">
        <f>+VLOOKUP(A6379,'[1]LISTA FILTRADO'!$A$2:$B$620,2,FALSE)</f>
        <v>Dirección General De Crédito Público</v>
      </c>
      <c r="C6379" s="126">
        <v>42944</v>
      </c>
      <c r="D6379" s="126" t="s">
        <v>13205</v>
      </c>
      <c r="E6379" s="127" t="s">
        <v>13</v>
      </c>
      <c r="F6379" s="127">
        <v>372302</v>
      </c>
      <c r="G6379" s="127"/>
      <c r="H6379" s="335" t="s">
        <v>1308</v>
      </c>
      <c r="I6379" s="128">
        <v>4434496.7</v>
      </c>
      <c r="J6379" s="128">
        <v>0</v>
      </c>
      <c r="K6379" s="129">
        <f t="shared" si="99"/>
        <v>4434496.7</v>
      </c>
      <c r="L6379" s="130" t="s">
        <v>1420</v>
      </c>
    </row>
    <row r="6380" spans="1:12" ht="22.5">
      <c r="A6380" s="263" t="s">
        <v>627</v>
      </c>
      <c r="B6380" s="125" t="str">
        <f>+VLOOKUP(A6380,'[1]LISTA FILTRADO'!$A$2:$B$620,2,FALSE)</f>
        <v>Dirección General De Crédito Público</v>
      </c>
      <c r="C6380" s="126">
        <v>42944</v>
      </c>
      <c r="D6380" s="126" t="s">
        <v>13206</v>
      </c>
      <c r="E6380" s="127" t="s">
        <v>13</v>
      </c>
      <c r="F6380" s="127">
        <v>372304</v>
      </c>
      <c r="G6380" s="127"/>
      <c r="H6380" s="335" t="s">
        <v>1308</v>
      </c>
      <c r="I6380" s="128">
        <v>5384353.6299999999</v>
      </c>
      <c r="J6380" s="128">
        <v>0</v>
      </c>
      <c r="K6380" s="129">
        <f t="shared" si="99"/>
        <v>5384353.6299999999</v>
      </c>
      <c r="L6380" s="130" t="s">
        <v>1420</v>
      </c>
    </row>
    <row r="6381" spans="1:12" ht="22.5">
      <c r="A6381" s="263" t="s">
        <v>627</v>
      </c>
      <c r="B6381" s="125" t="str">
        <f>+VLOOKUP(A6381,'[1]LISTA FILTRADO'!$A$2:$B$620,2,FALSE)</f>
        <v>Dirección General De Crédito Público</v>
      </c>
      <c r="C6381" s="126">
        <v>42944</v>
      </c>
      <c r="D6381" s="126" t="s">
        <v>13207</v>
      </c>
      <c r="E6381" s="127" t="s">
        <v>13</v>
      </c>
      <c r="F6381" s="127">
        <v>372306</v>
      </c>
      <c r="G6381" s="127"/>
      <c r="H6381" s="335" t="s">
        <v>1308</v>
      </c>
      <c r="I6381" s="128">
        <v>2310601.6</v>
      </c>
      <c r="J6381" s="128">
        <v>0</v>
      </c>
      <c r="K6381" s="129">
        <f t="shared" si="99"/>
        <v>2310601.6</v>
      </c>
      <c r="L6381" s="130" t="s">
        <v>1420</v>
      </c>
    </row>
    <row r="6382" spans="1:12" ht="22.5">
      <c r="A6382" s="263" t="s">
        <v>627</v>
      </c>
      <c r="B6382" s="125" t="str">
        <f>+VLOOKUP(A6382,'[1]LISTA FILTRADO'!$A$2:$B$620,2,FALSE)</f>
        <v>Dirección General De Crédito Público</v>
      </c>
      <c r="C6382" s="126">
        <v>42944</v>
      </c>
      <c r="D6382" s="126" t="s">
        <v>13208</v>
      </c>
      <c r="E6382" s="127" t="s">
        <v>13</v>
      </c>
      <c r="F6382" s="127">
        <v>372308</v>
      </c>
      <c r="G6382" s="127"/>
      <c r="H6382" s="335" t="s">
        <v>1308</v>
      </c>
      <c r="I6382" s="128">
        <v>6346338.7699999996</v>
      </c>
      <c r="J6382" s="128">
        <v>0</v>
      </c>
      <c r="K6382" s="129">
        <f t="shared" si="99"/>
        <v>6346338.7699999996</v>
      </c>
      <c r="L6382" s="130" t="s">
        <v>1420</v>
      </c>
    </row>
    <row r="6383" spans="1:12" ht="22.5">
      <c r="A6383" s="263" t="s">
        <v>627</v>
      </c>
      <c r="B6383" s="125" t="str">
        <f>+VLOOKUP(A6383,'[1]LISTA FILTRADO'!$A$2:$B$620,2,FALSE)</f>
        <v>Dirección General De Crédito Público</v>
      </c>
      <c r="C6383" s="126">
        <v>42944</v>
      </c>
      <c r="D6383" s="126" t="s">
        <v>13209</v>
      </c>
      <c r="E6383" s="127" t="s">
        <v>13</v>
      </c>
      <c r="F6383" s="127">
        <v>372310</v>
      </c>
      <c r="G6383" s="127"/>
      <c r="H6383" s="335" t="s">
        <v>1308</v>
      </c>
      <c r="I6383" s="128">
        <v>12179866</v>
      </c>
      <c r="J6383" s="128">
        <v>0</v>
      </c>
      <c r="K6383" s="129">
        <f t="shared" si="99"/>
        <v>12179866</v>
      </c>
      <c r="L6383" s="130" t="s">
        <v>1420</v>
      </c>
    </row>
    <row r="6384" spans="1:12" ht="22.5">
      <c r="A6384" s="263" t="s">
        <v>627</v>
      </c>
      <c r="B6384" s="125" t="str">
        <f>+VLOOKUP(A6384,'[1]LISTA FILTRADO'!$A$2:$B$620,2,FALSE)</f>
        <v>Dirección General De Crédito Público</v>
      </c>
      <c r="C6384" s="126">
        <v>42944</v>
      </c>
      <c r="D6384" s="126" t="s">
        <v>13210</v>
      </c>
      <c r="E6384" s="127" t="s">
        <v>13</v>
      </c>
      <c r="F6384" s="127">
        <v>372312</v>
      </c>
      <c r="G6384" s="127"/>
      <c r="H6384" s="335" t="s">
        <v>1308</v>
      </c>
      <c r="I6384" s="128">
        <v>1167604.24</v>
      </c>
      <c r="J6384" s="128">
        <v>0</v>
      </c>
      <c r="K6384" s="129">
        <f t="shared" si="99"/>
        <v>1167604.24</v>
      </c>
      <c r="L6384" s="130" t="s">
        <v>1420</v>
      </c>
    </row>
    <row r="6385" spans="1:12" ht="22.5">
      <c r="A6385" s="263" t="s">
        <v>627</v>
      </c>
      <c r="B6385" s="125" t="str">
        <f>+VLOOKUP(A6385,'[1]LISTA FILTRADO'!$A$2:$B$620,2,FALSE)</f>
        <v>Dirección General De Crédito Público</v>
      </c>
      <c r="C6385" s="126">
        <v>42944</v>
      </c>
      <c r="D6385" s="126" t="s">
        <v>13211</v>
      </c>
      <c r="E6385" s="127" t="s">
        <v>13</v>
      </c>
      <c r="F6385" s="127">
        <v>372314</v>
      </c>
      <c r="G6385" s="127"/>
      <c r="H6385" s="335" t="s">
        <v>1308</v>
      </c>
      <c r="I6385" s="128">
        <v>2240860.98</v>
      </c>
      <c r="J6385" s="128">
        <v>0</v>
      </c>
      <c r="K6385" s="129">
        <f t="shared" si="99"/>
        <v>2240860.98</v>
      </c>
      <c r="L6385" s="130" t="s">
        <v>1420</v>
      </c>
    </row>
    <row r="6386" spans="1:12" ht="22.5">
      <c r="A6386" s="263" t="s">
        <v>627</v>
      </c>
      <c r="B6386" s="125" t="str">
        <f>+VLOOKUP(A6386,'[1]LISTA FILTRADO'!$A$2:$B$620,2,FALSE)</f>
        <v>Dirección General De Crédito Público</v>
      </c>
      <c r="C6386" s="126">
        <v>42944</v>
      </c>
      <c r="D6386" s="126" t="s">
        <v>13212</v>
      </c>
      <c r="E6386" s="127" t="s">
        <v>13</v>
      </c>
      <c r="F6386" s="127">
        <v>372316</v>
      </c>
      <c r="G6386" s="127"/>
      <c r="H6386" s="335" t="s">
        <v>1308</v>
      </c>
      <c r="I6386" s="128">
        <v>18894905.760000002</v>
      </c>
      <c r="J6386" s="128">
        <v>0</v>
      </c>
      <c r="K6386" s="129">
        <f t="shared" si="99"/>
        <v>18894905.760000002</v>
      </c>
      <c r="L6386" s="130" t="s">
        <v>1420</v>
      </c>
    </row>
    <row r="6387" spans="1:12" ht="22.5">
      <c r="A6387" s="263" t="s">
        <v>627</v>
      </c>
      <c r="B6387" s="125" t="str">
        <f>+VLOOKUP(A6387,'[1]LISTA FILTRADO'!$A$2:$B$620,2,FALSE)</f>
        <v>Dirección General De Crédito Público</v>
      </c>
      <c r="C6387" s="126">
        <v>42944</v>
      </c>
      <c r="D6387" s="126" t="s">
        <v>13213</v>
      </c>
      <c r="E6387" s="127" t="s">
        <v>13</v>
      </c>
      <c r="F6387" s="127">
        <v>372318</v>
      </c>
      <c r="G6387" s="127"/>
      <c r="H6387" s="335" t="s">
        <v>1308</v>
      </c>
      <c r="I6387" s="128">
        <v>23756960.190000001</v>
      </c>
      <c r="J6387" s="128">
        <v>0</v>
      </c>
      <c r="K6387" s="129">
        <f t="shared" si="99"/>
        <v>23756960.190000001</v>
      </c>
      <c r="L6387" s="130" t="s">
        <v>1420</v>
      </c>
    </row>
    <row r="6388" spans="1:12" ht="22.5">
      <c r="A6388" s="263" t="s">
        <v>627</v>
      </c>
      <c r="B6388" s="125" t="str">
        <f>+VLOOKUP(A6388,'[1]LISTA FILTRADO'!$A$2:$B$620,2,FALSE)</f>
        <v>Dirección General De Crédito Público</v>
      </c>
      <c r="C6388" s="126">
        <v>42944</v>
      </c>
      <c r="D6388" s="126" t="s">
        <v>13214</v>
      </c>
      <c r="E6388" s="127" t="s">
        <v>13</v>
      </c>
      <c r="F6388" s="127">
        <v>372320</v>
      </c>
      <c r="G6388" s="127"/>
      <c r="H6388" s="335" t="s">
        <v>1308</v>
      </c>
      <c r="I6388" s="128">
        <v>9149952.8599999994</v>
      </c>
      <c r="J6388" s="128">
        <v>0</v>
      </c>
      <c r="K6388" s="129">
        <f t="shared" si="99"/>
        <v>9149952.8599999994</v>
      </c>
      <c r="L6388" s="130" t="s">
        <v>1420</v>
      </c>
    </row>
    <row r="6389" spans="1:12" ht="22.5">
      <c r="A6389" s="263" t="s">
        <v>627</v>
      </c>
      <c r="B6389" s="125" t="str">
        <f>+VLOOKUP(A6389,'[1]LISTA FILTRADO'!$A$2:$B$620,2,FALSE)</f>
        <v>Dirección General De Crédito Público</v>
      </c>
      <c r="C6389" s="126">
        <v>42944</v>
      </c>
      <c r="D6389" s="126" t="s">
        <v>13215</v>
      </c>
      <c r="E6389" s="127" t="s">
        <v>13</v>
      </c>
      <c r="F6389" s="127">
        <v>372322</v>
      </c>
      <c r="G6389" s="127"/>
      <c r="H6389" s="335" t="s">
        <v>1308</v>
      </c>
      <c r="I6389" s="128">
        <v>108041212.45999999</v>
      </c>
      <c r="J6389" s="128">
        <v>0</v>
      </c>
      <c r="K6389" s="129">
        <f t="shared" si="99"/>
        <v>108041212.45999999</v>
      </c>
      <c r="L6389" s="130" t="s">
        <v>1420</v>
      </c>
    </row>
    <row r="6390" spans="1:12" ht="22.5">
      <c r="A6390" s="263" t="s">
        <v>627</v>
      </c>
      <c r="B6390" s="125" t="str">
        <f>+VLOOKUP(A6390,'[1]LISTA FILTRADO'!$A$2:$B$620,2,FALSE)</f>
        <v>Dirección General De Crédito Público</v>
      </c>
      <c r="C6390" s="126">
        <v>42944</v>
      </c>
      <c r="D6390" s="126" t="s">
        <v>13216</v>
      </c>
      <c r="E6390" s="127" t="s">
        <v>13</v>
      </c>
      <c r="F6390" s="127">
        <v>372324</v>
      </c>
      <c r="G6390" s="127"/>
      <c r="H6390" s="335" t="s">
        <v>1308</v>
      </c>
      <c r="I6390" s="128">
        <v>8121019.6699999999</v>
      </c>
      <c r="J6390" s="128">
        <v>0</v>
      </c>
      <c r="K6390" s="129">
        <f t="shared" si="99"/>
        <v>8121019.6699999999</v>
      </c>
      <c r="L6390" s="130" t="s">
        <v>1420</v>
      </c>
    </row>
    <row r="6391" spans="1:12" ht="22.5">
      <c r="A6391" s="263" t="s">
        <v>627</v>
      </c>
      <c r="B6391" s="125" t="str">
        <f>+VLOOKUP(A6391,'[1]LISTA FILTRADO'!$A$2:$B$620,2,FALSE)</f>
        <v>Dirección General De Crédito Público</v>
      </c>
      <c r="C6391" s="126">
        <v>42944</v>
      </c>
      <c r="D6391" s="126" t="s">
        <v>13217</v>
      </c>
      <c r="E6391" s="127" t="s">
        <v>13</v>
      </c>
      <c r="F6391" s="127">
        <v>372326</v>
      </c>
      <c r="G6391" s="127"/>
      <c r="H6391" s="335" t="s">
        <v>1308</v>
      </c>
      <c r="I6391" s="128">
        <v>9885.33</v>
      </c>
      <c r="J6391" s="128">
        <v>0</v>
      </c>
      <c r="K6391" s="129">
        <f t="shared" si="99"/>
        <v>9885.33</v>
      </c>
      <c r="L6391" s="130" t="s">
        <v>1420</v>
      </c>
    </row>
    <row r="6392" spans="1:12" ht="22.5">
      <c r="A6392" s="263" t="s">
        <v>627</v>
      </c>
      <c r="B6392" s="125" t="str">
        <f>+VLOOKUP(A6392,'[1]LISTA FILTRADO'!$A$2:$B$620,2,FALSE)</f>
        <v>Dirección General De Crédito Público</v>
      </c>
      <c r="C6392" s="126">
        <v>42944</v>
      </c>
      <c r="D6392" s="126" t="s">
        <v>13218</v>
      </c>
      <c r="E6392" s="127" t="s">
        <v>13</v>
      </c>
      <c r="F6392" s="127">
        <v>372328</v>
      </c>
      <c r="G6392" s="127"/>
      <c r="H6392" s="335" t="s">
        <v>1308</v>
      </c>
      <c r="I6392" s="128">
        <v>1078.05</v>
      </c>
      <c r="J6392" s="128">
        <v>0</v>
      </c>
      <c r="K6392" s="129">
        <f t="shared" si="99"/>
        <v>1078.05</v>
      </c>
      <c r="L6392" s="130" t="s">
        <v>1420</v>
      </c>
    </row>
    <row r="6393" spans="1:12" ht="22.5">
      <c r="A6393" s="263" t="s">
        <v>627</v>
      </c>
      <c r="B6393" s="125" t="str">
        <f>+VLOOKUP(A6393,'[1]LISTA FILTRADO'!$A$2:$B$620,2,FALSE)</f>
        <v>Dirección General De Crédito Público</v>
      </c>
      <c r="C6393" s="126">
        <v>42944</v>
      </c>
      <c r="D6393" s="126" t="s">
        <v>13219</v>
      </c>
      <c r="E6393" s="127" t="s">
        <v>13</v>
      </c>
      <c r="F6393" s="127">
        <v>372330</v>
      </c>
      <c r="G6393" s="127"/>
      <c r="H6393" s="335" t="s">
        <v>1308</v>
      </c>
      <c r="I6393" s="128">
        <v>3799.69</v>
      </c>
      <c r="J6393" s="128">
        <v>0</v>
      </c>
      <c r="K6393" s="129">
        <f t="shared" si="99"/>
        <v>3799.69</v>
      </c>
      <c r="L6393" s="130" t="s">
        <v>1420</v>
      </c>
    </row>
    <row r="6394" spans="1:12" ht="22.5">
      <c r="A6394" s="263" t="s">
        <v>627</v>
      </c>
      <c r="B6394" s="125" t="str">
        <f>+VLOOKUP(A6394,'[1]LISTA FILTRADO'!$A$2:$B$620,2,FALSE)</f>
        <v>Dirección General De Crédito Público</v>
      </c>
      <c r="C6394" s="126">
        <v>42944</v>
      </c>
      <c r="D6394" s="126" t="s">
        <v>13220</v>
      </c>
      <c r="E6394" s="127" t="s">
        <v>13</v>
      </c>
      <c r="F6394" s="127">
        <v>372332</v>
      </c>
      <c r="G6394" s="127"/>
      <c r="H6394" s="335" t="s">
        <v>1308</v>
      </c>
      <c r="I6394" s="128">
        <v>16505.98</v>
      </c>
      <c r="J6394" s="128">
        <v>0</v>
      </c>
      <c r="K6394" s="129">
        <f t="shared" si="99"/>
        <v>16505.98</v>
      </c>
      <c r="L6394" s="130" t="s">
        <v>1420</v>
      </c>
    </row>
    <row r="6395" spans="1:12" ht="22.5">
      <c r="A6395" s="263" t="s">
        <v>627</v>
      </c>
      <c r="B6395" s="125" t="str">
        <f>+VLOOKUP(A6395,'[1]LISTA FILTRADO'!$A$2:$B$620,2,FALSE)</f>
        <v>Dirección General De Crédito Público</v>
      </c>
      <c r="C6395" s="126">
        <v>42944</v>
      </c>
      <c r="D6395" s="126" t="s">
        <v>13221</v>
      </c>
      <c r="E6395" s="127" t="s">
        <v>13</v>
      </c>
      <c r="F6395" s="127">
        <v>372334</v>
      </c>
      <c r="G6395" s="127"/>
      <c r="H6395" s="335" t="s">
        <v>1308</v>
      </c>
      <c r="I6395" s="128">
        <v>16505.98</v>
      </c>
      <c r="J6395" s="128">
        <v>0</v>
      </c>
      <c r="K6395" s="129">
        <f t="shared" si="99"/>
        <v>16505.98</v>
      </c>
      <c r="L6395" s="130" t="s">
        <v>1420</v>
      </c>
    </row>
    <row r="6396" spans="1:12" ht="22.5">
      <c r="A6396" s="263" t="s">
        <v>627</v>
      </c>
      <c r="B6396" s="125" t="str">
        <f>+VLOOKUP(A6396,'[1]LISTA FILTRADO'!$A$2:$B$620,2,FALSE)</f>
        <v>Dirección General De Crédito Público</v>
      </c>
      <c r="C6396" s="126">
        <v>42944</v>
      </c>
      <c r="D6396" s="126" t="s">
        <v>13222</v>
      </c>
      <c r="E6396" s="127" t="s">
        <v>13</v>
      </c>
      <c r="F6396" s="127">
        <v>372336</v>
      </c>
      <c r="G6396" s="127"/>
      <c r="H6396" s="335" t="s">
        <v>1308</v>
      </c>
      <c r="I6396" s="128">
        <v>16505.98</v>
      </c>
      <c r="J6396" s="128">
        <v>0</v>
      </c>
      <c r="K6396" s="129">
        <f t="shared" si="99"/>
        <v>16505.98</v>
      </c>
      <c r="L6396" s="130" t="s">
        <v>1420</v>
      </c>
    </row>
    <row r="6397" spans="1:12" ht="22.5">
      <c r="A6397" s="263" t="s">
        <v>627</v>
      </c>
      <c r="B6397" s="125" t="str">
        <f>+VLOOKUP(A6397,'[1]LISTA FILTRADO'!$A$2:$B$620,2,FALSE)</f>
        <v>Dirección General De Crédito Público</v>
      </c>
      <c r="C6397" s="126">
        <v>42944</v>
      </c>
      <c r="D6397" s="126" t="s">
        <v>13223</v>
      </c>
      <c r="E6397" s="127" t="s">
        <v>13</v>
      </c>
      <c r="F6397" s="127">
        <v>372338</v>
      </c>
      <c r="G6397" s="127"/>
      <c r="H6397" s="335" t="s">
        <v>1308</v>
      </c>
      <c r="I6397" s="128">
        <v>16505.98</v>
      </c>
      <c r="J6397" s="128">
        <v>0</v>
      </c>
      <c r="K6397" s="129">
        <f t="shared" si="99"/>
        <v>16505.98</v>
      </c>
      <c r="L6397" s="130" t="s">
        <v>1420</v>
      </c>
    </row>
    <row r="6398" spans="1:12" ht="22.5">
      <c r="A6398" s="263" t="s">
        <v>627</v>
      </c>
      <c r="B6398" s="125" t="str">
        <f>+VLOOKUP(A6398,'[1]LISTA FILTRADO'!$A$2:$B$620,2,FALSE)</f>
        <v>Dirección General De Crédito Público</v>
      </c>
      <c r="C6398" s="126">
        <v>42944</v>
      </c>
      <c r="D6398" s="126" t="s">
        <v>13224</v>
      </c>
      <c r="E6398" s="127" t="s">
        <v>13</v>
      </c>
      <c r="F6398" s="127">
        <v>372340</v>
      </c>
      <c r="G6398" s="127"/>
      <c r="H6398" s="335" t="s">
        <v>1308</v>
      </c>
      <c r="I6398" s="128">
        <v>6449.57</v>
      </c>
      <c r="J6398" s="128">
        <v>0</v>
      </c>
      <c r="K6398" s="129">
        <f t="shared" si="99"/>
        <v>6449.57</v>
      </c>
      <c r="L6398" s="130" t="s">
        <v>1420</v>
      </c>
    </row>
    <row r="6399" spans="1:12" ht="22.5">
      <c r="A6399" s="263" t="s">
        <v>627</v>
      </c>
      <c r="B6399" s="125" t="str">
        <f>+VLOOKUP(A6399,'[1]LISTA FILTRADO'!$A$2:$B$620,2,FALSE)</f>
        <v>Dirección General De Crédito Público</v>
      </c>
      <c r="C6399" s="126">
        <v>42944</v>
      </c>
      <c r="D6399" s="126" t="s">
        <v>13225</v>
      </c>
      <c r="E6399" s="127" t="s">
        <v>13</v>
      </c>
      <c r="F6399" s="127">
        <v>372342</v>
      </c>
      <c r="G6399" s="127"/>
      <c r="H6399" s="335" t="s">
        <v>1308</v>
      </c>
      <c r="I6399" s="128">
        <v>3493.73</v>
      </c>
      <c r="J6399" s="128">
        <v>0</v>
      </c>
      <c r="K6399" s="129">
        <f t="shared" si="99"/>
        <v>3493.73</v>
      </c>
      <c r="L6399" s="130" t="s">
        <v>1420</v>
      </c>
    </row>
    <row r="6400" spans="1:12" ht="22.5">
      <c r="A6400" s="263" t="s">
        <v>627</v>
      </c>
      <c r="B6400" s="125" t="str">
        <f>+VLOOKUP(A6400,'[1]LISTA FILTRADO'!$A$2:$B$620,2,FALSE)</f>
        <v>Dirección General De Crédito Público</v>
      </c>
      <c r="C6400" s="126">
        <v>42944</v>
      </c>
      <c r="D6400" s="126" t="s">
        <v>13226</v>
      </c>
      <c r="E6400" s="127" t="s">
        <v>13</v>
      </c>
      <c r="F6400" s="127">
        <v>372344</v>
      </c>
      <c r="G6400" s="127"/>
      <c r="H6400" s="335" t="s">
        <v>1308</v>
      </c>
      <c r="I6400" s="128">
        <v>381</v>
      </c>
      <c r="J6400" s="128">
        <v>0</v>
      </c>
      <c r="K6400" s="129">
        <f t="shared" si="99"/>
        <v>381</v>
      </c>
      <c r="L6400" s="130" t="s">
        <v>1420</v>
      </c>
    </row>
    <row r="6401" spans="1:12" ht="22.5">
      <c r="A6401" s="263" t="s">
        <v>627</v>
      </c>
      <c r="B6401" s="125" t="str">
        <f>+VLOOKUP(A6401,'[1]LISTA FILTRADO'!$A$2:$B$620,2,FALSE)</f>
        <v>Dirección General De Crédito Público</v>
      </c>
      <c r="C6401" s="126">
        <v>42944</v>
      </c>
      <c r="D6401" s="126" t="s">
        <v>13227</v>
      </c>
      <c r="E6401" s="127" t="s">
        <v>13</v>
      </c>
      <c r="F6401" s="127">
        <v>372346</v>
      </c>
      <c r="G6401" s="127"/>
      <c r="H6401" s="335" t="s">
        <v>1308</v>
      </c>
      <c r="I6401" s="128">
        <v>5833.61</v>
      </c>
      <c r="J6401" s="128">
        <v>0</v>
      </c>
      <c r="K6401" s="129">
        <f t="shared" si="99"/>
        <v>5833.61</v>
      </c>
      <c r="L6401" s="130" t="s">
        <v>1420</v>
      </c>
    </row>
    <row r="6402" spans="1:12" ht="22.5">
      <c r="A6402" s="263" t="s">
        <v>627</v>
      </c>
      <c r="B6402" s="125" t="str">
        <f>+VLOOKUP(A6402,'[1]LISTA FILTRADO'!$A$2:$B$620,2,FALSE)</f>
        <v>Dirección General De Crédito Público</v>
      </c>
      <c r="C6402" s="126">
        <v>42944</v>
      </c>
      <c r="D6402" s="126" t="s">
        <v>13228</v>
      </c>
      <c r="E6402" s="127" t="s">
        <v>13</v>
      </c>
      <c r="F6402" s="127">
        <v>372348</v>
      </c>
      <c r="G6402" s="127"/>
      <c r="H6402" s="335" t="s">
        <v>1308</v>
      </c>
      <c r="I6402" s="128">
        <v>5833.61</v>
      </c>
      <c r="J6402" s="128">
        <v>0</v>
      </c>
      <c r="K6402" s="129">
        <f t="shared" si="99"/>
        <v>5833.61</v>
      </c>
      <c r="L6402" s="130" t="s">
        <v>1420</v>
      </c>
    </row>
    <row r="6403" spans="1:12" ht="45">
      <c r="A6403" s="263" t="s">
        <v>627</v>
      </c>
      <c r="B6403" s="125" t="str">
        <f>+VLOOKUP(A6403,'[1]LISTA FILTRADO'!$A$2:$B$620,2,FALSE)</f>
        <v>Dirección General De Crédito Público</v>
      </c>
      <c r="C6403" s="126">
        <v>42944</v>
      </c>
      <c r="D6403" s="126" t="s">
        <v>13229</v>
      </c>
      <c r="E6403" s="127" t="s">
        <v>11</v>
      </c>
      <c r="F6403" s="127">
        <v>894122</v>
      </c>
      <c r="G6403" s="127"/>
      <c r="H6403" s="335" t="s">
        <v>13230</v>
      </c>
      <c r="I6403" s="128">
        <v>270</v>
      </c>
      <c r="J6403" s="128">
        <v>0</v>
      </c>
      <c r="K6403" s="129">
        <f t="shared" si="99"/>
        <v>270</v>
      </c>
      <c r="L6403" s="130" t="s">
        <v>1420</v>
      </c>
    </row>
    <row r="6404" spans="1:12" ht="45">
      <c r="A6404" s="263" t="s">
        <v>627</v>
      </c>
      <c r="B6404" s="125" t="str">
        <f>+VLOOKUP(A6404,'[1]LISTA FILTRADO'!$A$2:$B$620,2,FALSE)</f>
        <v>Dirección General De Crédito Público</v>
      </c>
      <c r="C6404" s="126">
        <v>42944</v>
      </c>
      <c r="D6404" s="126" t="s">
        <v>13231</v>
      </c>
      <c r="E6404" s="127" t="s">
        <v>11</v>
      </c>
      <c r="F6404" s="127">
        <v>894135</v>
      </c>
      <c r="G6404" s="127"/>
      <c r="H6404" s="335" t="s">
        <v>13232</v>
      </c>
      <c r="I6404" s="128">
        <v>2267.63</v>
      </c>
      <c r="J6404" s="128">
        <v>0</v>
      </c>
      <c r="K6404" s="129">
        <f t="shared" si="99"/>
        <v>2267.63</v>
      </c>
      <c r="L6404" s="130" t="s">
        <v>1420</v>
      </c>
    </row>
    <row r="6405" spans="1:12" ht="22.5">
      <c r="A6405" s="263" t="s">
        <v>627</v>
      </c>
      <c r="B6405" s="125" t="str">
        <f>+VLOOKUP(A6405,'[1]LISTA FILTRADO'!$A$2:$B$620,2,FALSE)</f>
        <v>Dirección General De Crédito Público</v>
      </c>
      <c r="C6405" s="126">
        <v>42944</v>
      </c>
      <c r="D6405" s="126" t="s">
        <v>13233</v>
      </c>
      <c r="E6405" s="127" t="s">
        <v>11</v>
      </c>
      <c r="F6405" s="127">
        <v>894193</v>
      </c>
      <c r="G6405" s="127"/>
      <c r="H6405" s="335" t="s">
        <v>13234</v>
      </c>
      <c r="I6405" s="128">
        <v>50</v>
      </c>
      <c r="J6405" s="128">
        <v>0</v>
      </c>
      <c r="K6405" s="129">
        <f t="shared" si="99"/>
        <v>50</v>
      </c>
      <c r="L6405" s="130" t="s">
        <v>1420</v>
      </c>
    </row>
    <row r="6406" spans="1:12" ht="22.5">
      <c r="A6406" s="263" t="s">
        <v>627</v>
      </c>
      <c r="B6406" s="125" t="str">
        <f>+VLOOKUP(A6406,'[1]LISTA FILTRADO'!$A$2:$B$620,2,FALSE)</f>
        <v>Dirección General De Crédito Público</v>
      </c>
      <c r="C6406" s="126">
        <v>42944</v>
      </c>
      <c r="D6406" s="126" t="s">
        <v>13235</v>
      </c>
      <c r="E6406" s="127" t="s">
        <v>11</v>
      </c>
      <c r="F6406" s="127">
        <v>894194</v>
      </c>
      <c r="G6406" s="127"/>
      <c r="H6406" s="335" t="s">
        <v>13236</v>
      </c>
      <c r="I6406" s="128">
        <v>50</v>
      </c>
      <c r="J6406" s="128">
        <v>0</v>
      </c>
      <c r="K6406" s="129">
        <f t="shared" si="99"/>
        <v>50</v>
      </c>
      <c r="L6406" s="130" t="s">
        <v>1420</v>
      </c>
    </row>
    <row r="6407" spans="1:12" ht="22.5">
      <c r="A6407" s="263" t="s">
        <v>627</v>
      </c>
      <c r="B6407" s="125" t="str">
        <f>+VLOOKUP(A6407,'[1]LISTA FILTRADO'!$A$2:$B$620,2,FALSE)</f>
        <v>Dirección General De Crédito Público</v>
      </c>
      <c r="C6407" s="126">
        <v>42944</v>
      </c>
      <c r="D6407" s="126" t="s">
        <v>13237</v>
      </c>
      <c r="E6407" s="127" t="s">
        <v>11</v>
      </c>
      <c r="F6407" s="127">
        <v>894195</v>
      </c>
      <c r="G6407" s="127"/>
      <c r="H6407" s="335" t="s">
        <v>13238</v>
      </c>
      <c r="I6407" s="128">
        <v>50</v>
      </c>
      <c r="J6407" s="128">
        <v>0</v>
      </c>
      <c r="K6407" s="129">
        <f t="shared" si="99"/>
        <v>50</v>
      </c>
      <c r="L6407" s="130" t="s">
        <v>1420</v>
      </c>
    </row>
    <row r="6408" spans="1:12" ht="22.5">
      <c r="A6408" s="263" t="s">
        <v>627</v>
      </c>
      <c r="B6408" s="125" t="str">
        <f>+VLOOKUP(A6408,'[1]LISTA FILTRADO'!$A$2:$B$620,2,FALSE)</f>
        <v>Dirección General De Crédito Público</v>
      </c>
      <c r="C6408" s="126">
        <v>42944</v>
      </c>
      <c r="D6408" s="126" t="s">
        <v>13239</v>
      </c>
      <c r="E6408" s="127" t="s">
        <v>11</v>
      </c>
      <c r="F6408" s="127">
        <v>894196</v>
      </c>
      <c r="G6408" s="127"/>
      <c r="H6408" s="335" t="s">
        <v>13240</v>
      </c>
      <c r="I6408" s="128">
        <v>50</v>
      </c>
      <c r="J6408" s="128">
        <v>0</v>
      </c>
      <c r="K6408" s="129">
        <f t="shared" si="99"/>
        <v>50</v>
      </c>
      <c r="L6408" s="130" t="s">
        <v>1420</v>
      </c>
    </row>
    <row r="6409" spans="1:12" ht="33.75">
      <c r="A6409" s="263" t="s">
        <v>627</v>
      </c>
      <c r="B6409" s="125" t="str">
        <f>+VLOOKUP(A6409,'[1]LISTA FILTRADO'!$A$2:$B$620,2,FALSE)</f>
        <v>Dirección General De Crédito Público</v>
      </c>
      <c r="C6409" s="126">
        <v>42944</v>
      </c>
      <c r="D6409" s="126" t="s">
        <v>13241</v>
      </c>
      <c r="E6409" s="127" t="s">
        <v>11</v>
      </c>
      <c r="F6409" s="127">
        <v>894209</v>
      </c>
      <c r="G6409" s="127"/>
      <c r="H6409" s="335" t="s">
        <v>1312</v>
      </c>
      <c r="I6409" s="128">
        <v>50</v>
      </c>
      <c r="J6409" s="128">
        <v>0</v>
      </c>
      <c r="K6409" s="129">
        <f t="shared" ref="K6409:K6472" si="100">+I6409+J6409</f>
        <v>50</v>
      </c>
      <c r="L6409" s="130" t="s">
        <v>1420</v>
      </c>
    </row>
    <row r="6410" spans="1:12" ht="22.5">
      <c r="A6410" s="263" t="s">
        <v>627</v>
      </c>
      <c r="B6410" s="125" t="str">
        <f>+VLOOKUP(A6410,'[1]LISTA FILTRADO'!$A$2:$B$620,2,FALSE)</f>
        <v>Dirección General De Crédito Público</v>
      </c>
      <c r="C6410" s="126">
        <v>42944</v>
      </c>
      <c r="D6410" s="126" t="s">
        <v>13242</v>
      </c>
      <c r="E6410" s="127" t="s">
        <v>13</v>
      </c>
      <c r="F6410" s="127">
        <v>372139</v>
      </c>
      <c r="G6410" s="127"/>
      <c r="H6410" s="335" t="s">
        <v>1308</v>
      </c>
      <c r="I6410" s="128">
        <v>2475895.9</v>
      </c>
      <c r="J6410" s="128">
        <v>0</v>
      </c>
      <c r="K6410" s="129">
        <f t="shared" si="100"/>
        <v>2475895.9</v>
      </c>
      <c r="L6410" s="130" t="s">
        <v>1420</v>
      </c>
    </row>
    <row r="6411" spans="1:12" ht="22.5">
      <c r="A6411" s="263" t="s">
        <v>627</v>
      </c>
      <c r="B6411" s="125" t="str">
        <f>+VLOOKUP(A6411,'[1]LISTA FILTRADO'!$A$2:$B$620,2,FALSE)</f>
        <v>Dirección General De Crédito Público</v>
      </c>
      <c r="C6411" s="126">
        <v>42944</v>
      </c>
      <c r="D6411" s="126" t="s">
        <v>13243</v>
      </c>
      <c r="E6411" s="127" t="s">
        <v>13</v>
      </c>
      <c r="F6411" s="127">
        <v>372141</v>
      </c>
      <c r="G6411" s="127"/>
      <c r="H6411" s="335" t="s">
        <v>1308</v>
      </c>
      <c r="I6411" s="128">
        <v>6800338.8499999996</v>
      </c>
      <c r="J6411" s="128">
        <v>0</v>
      </c>
      <c r="K6411" s="129">
        <f t="shared" si="100"/>
        <v>6800338.8499999996</v>
      </c>
      <c r="L6411" s="130" t="s">
        <v>1420</v>
      </c>
    </row>
    <row r="6412" spans="1:12" ht="22.5">
      <c r="A6412" s="263" t="s">
        <v>627</v>
      </c>
      <c r="B6412" s="125" t="str">
        <f>+VLOOKUP(A6412,'[1]LISTA FILTRADO'!$A$2:$B$620,2,FALSE)</f>
        <v>Dirección General De Crédito Público</v>
      </c>
      <c r="C6412" s="126">
        <v>42944</v>
      </c>
      <c r="D6412" s="126" t="s">
        <v>13244</v>
      </c>
      <c r="E6412" s="127" t="s">
        <v>13</v>
      </c>
      <c r="F6412" s="127">
        <v>372143</v>
      </c>
      <c r="G6412" s="127"/>
      <c r="H6412" s="335" t="s">
        <v>1308</v>
      </c>
      <c r="I6412" s="128">
        <v>5760584.3600000003</v>
      </c>
      <c r="J6412" s="128">
        <v>0</v>
      </c>
      <c r="K6412" s="129">
        <f t="shared" si="100"/>
        <v>5760584.3600000003</v>
      </c>
      <c r="L6412" s="130" t="s">
        <v>1420</v>
      </c>
    </row>
    <row r="6413" spans="1:12" ht="22.5">
      <c r="A6413" s="263" t="s">
        <v>627</v>
      </c>
      <c r="B6413" s="125" t="str">
        <f>+VLOOKUP(A6413,'[1]LISTA FILTRADO'!$A$2:$B$620,2,FALSE)</f>
        <v>Dirección General De Crédito Público</v>
      </c>
      <c r="C6413" s="126">
        <v>42944</v>
      </c>
      <c r="D6413" s="126" t="s">
        <v>13245</v>
      </c>
      <c r="E6413" s="127" t="s">
        <v>13</v>
      </c>
      <c r="F6413" s="127">
        <v>372145</v>
      </c>
      <c r="G6413" s="127"/>
      <c r="H6413" s="335" t="s">
        <v>1308</v>
      </c>
      <c r="I6413" s="128">
        <v>15822121.67</v>
      </c>
      <c r="J6413" s="128">
        <v>0</v>
      </c>
      <c r="K6413" s="129">
        <f t="shared" si="100"/>
        <v>15822121.67</v>
      </c>
      <c r="L6413" s="130" t="s">
        <v>1420</v>
      </c>
    </row>
    <row r="6414" spans="1:12" ht="22.5">
      <c r="A6414" s="263" t="s">
        <v>627</v>
      </c>
      <c r="B6414" s="125" t="str">
        <f>+VLOOKUP(A6414,'[1]LISTA FILTRADO'!$A$2:$B$620,2,FALSE)</f>
        <v>Dirección General De Crédito Público</v>
      </c>
      <c r="C6414" s="126">
        <v>42944</v>
      </c>
      <c r="D6414" s="126" t="s">
        <v>13246</v>
      </c>
      <c r="E6414" s="127" t="s">
        <v>13</v>
      </c>
      <c r="F6414" s="127">
        <v>372147</v>
      </c>
      <c r="G6414" s="127"/>
      <c r="H6414" s="335" t="s">
        <v>1308</v>
      </c>
      <c r="I6414" s="128">
        <v>2910965.95</v>
      </c>
      <c r="J6414" s="128">
        <v>0</v>
      </c>
      <c r="K6414" s="129">
        <f t="shared" si="100"/>
        <v>2910965.95</v>
      </c>
      <c r="L6414" s="130" t="s">
        <v>1420</v>
      </c>
    </row>
    <row r="6415" spans="1:12" ht="22.5">
      <c r="A6415" s="263" t="s">
        <v>627</v>
      </c>
      <c r="B6415" s="125" t="str">
        <f>+VLOOKUP(A6415,'[1]LISTA FILTRADO'!$A$2:$B$620,2,FALSE)</f>
        <v>Dirección General De Crédito Público</v>
      </c>
      <c r="C6415" s="126">
        <v>42944</v>
      </c>
      <c r="D6415" s="126" t="s">
        <v>13247</v>
      </c>
      <c r="E6415" s="127" t="s">
        <v>13</v>
      </c>
      <c r="F6415" s="127">
        <v>372149</v>
      </c>
      <c r="G6415" s="127"/>
      <c r="H6415" s="335" t="s">
        <v>1308</v>
      </c>
      <c r="I6415" s="128">
        <v>1482800.59</v>
      </c>
      <c r="J6415" s="128">
        <v>0</v>
      </c>
      <c r="K6415" s="129">
        <f t="shared" si="100"/>
        <v>1482800.59</v>
      </c>
      <c r="L6415" s="130" t="s">
        <v>1420</v>
      </c>
    </row>
    <row r="6416" spans="1:12" ht="22.5">
      <c r="A6416" s="263" t="s">
        <v>627</v>
      </c>
      <c r="B6416" s="125" t="str">
        <f>+VLOOKUP(A6416,'[1]LISTA FILTRADO'!$A$2:$B$620,2,FALSE)</f>
        <v>Dirección General De Crédito Público</v>
      </c>
      <c r="C6416" s="126">
        <v>42944</v>
      </c>
      <c r="D6416" s="126" t="s">
        <v>13248</v>
      </c>
      <c r="E6416" s="127" t="s">
        <v>13</v>
      </c>
      <c r="F6416" s="127">
        <v>372151</v>
      </c>
      <c r="G6416" s="127"/>
      <c r="H6416" s="335" t="s">
        <v>1308</v>
      </c>
      <c r="I6416" s="128">
        <v>569951.71</v>
      </c>
      <c r="J6416" s="128">
        <v>0</v>
      </c>
      <c r="K6416" s="129">
        <f t="shared" si="100"/>
        <v>569951.71</v>
      </c>
      <c r="L6416" s="130" t="s">
        <v>1420</v>
      </c>
    </row>
    <row r="6417" spans="1:12" ht="22.5">
      <c r="A6417" s="263" t="s">
        <v>627</v>
      </c>
      <c r="B6417" s="125" t="str">
        <f>+VLOOKUP(A6417,'[1]LISTA FILTRADO'!$A$2:$B$620,2,FALSE)</f>
        <v>Dirección General De Crédito Público</v>
      </c>
      <c r="C6417" s="126">
        <v>42944</v>
      </c>
      <c r="D6417" s="126" t="s">
        <v>13249</v>
      </c>
      <c r="E6417" s="127" t="s">
        <v>13</v>
      </c>
      <c r="F6417" s="127">
        <v>372153</v>
      </c>
      <c r="G6417" s="127"/>
      <c r="H6417" s="335" t="s">
        <v>1308</v>
      </c>
      <c r="I6417" s="128">
        <v>444138.35</v>
      </c>
      <c r="J6417" s="128">
        <v>0</v>
      </c>
      <c r="K6417" s="129">
        <f t="shared" si="100"/>
        <v>444138.35</v>
      </c>
      <c r="L6417" s="130" t="s">
        <v>1420</v>
      </c>
    </row>
    <row r="6418" spans="1:12" ht="22.5">
      <c r="A6418" s="263" t="s">
        <v>627</v>
      </c>
      <c r="B6418" s="125" t="str">
        <f>+VLOOKUP(A6418,'[1]LISTA FILTRADO'!$A$2:$B$620,2,FALSE)</f>
        <v>Dirección General De Crédito Público</v>
      </c>
      <c r="C6418" s="126">
        <v>42944</v>
      </c>
      <c r="D6418" s="126" t="s">
        <v>13250</v>
      </c>
      <c r="E6418" s="127" t="s">
        <v>13</v>
      </c>
      <c r="F6418" s="127">
        <v>372155</v>
      </c>
      <c r="G6418" s="127"/>
      <c r="H6418" s="335" t="s">
        <v>1308</v>
      </c>
      <c r="I6418" s="128">
        <v>376230.73</v>
      </c>
      <c r="J6418" s="128">
        <v>0</v>
      </c>
      <c r="K6418" s="129">
        <f t="shared" si="100"/>
        <v>376230.73</v>
      </c>
      <c r="L6418" s="130" t="s">
        <v>1420</v>
      </c>
    </row>
    <row r="6419" spans="1:12" ht="22.5">
      <c r="A6419" s="263" t="s">
        <v>627</v>
      </c>
      <c r="B6419" s="125" t="str">
        <f>+VLOOKUP(A6419,'[1]LISTA FILTRADO'!$A$2:$B$620,2,FALSE)</f>
        <v>Dirección General De Crédito Público</v>
      </c>
      <c r="C6419" s="126">
        <v>42944</v>
      </c>
      <c r="D6419" s="126" t="s">
        <v>13251</v>
      </c>
      <c r="E6419" s="127" t="s">
        <v>13</v>
      </c>
      <c r="F6419" s="127">
        <v>372157</v>
      </c>
      <c r="G6419" s="127"/>
      <c r="H6419" s="335" t="s">
        <v>1308</v>
      </c>
      <c r="I6419" s="128">
        <v>9475782.9000000004</v>
      </c>
      <c r="J6419" s="128">
        <v>0</v>
      </c>
      <c r="K6419" s="129">
        <f t="shared" si="100"/>
        <v>9475782.9000000004</v>
      </c>
      <c r="L6419" s="130" t="s">
        <v>1420</v>
      </c>
    </row>
    <row r="6420" spans="1:12" ht="22.5">
      <c r="A6420" s="263" t="s">
        <v>627</v>
      </c>
      <c r="B6420" s="125" t="str">
        <f>+VLOOKUP(A6420,'[1]LISTA FILTRADO'!$A$2:$B$620,2,FALSE)</f>
        <v>Dirección General De Crédito Público</v>
      </c>
      <c r="C6420" s="126">
        <v>42944</v>
      </c>
      <c r="D6420" s="126" t="s">
        <v>13252</v>
      </c>
      <c r="E6420" s="127" t="s">
        <v>13</v>
      </c>
      <c r="F6420" s="127">
        <v>372159</v>
      </c>
      <c r="G6420" s="127"/>
      <c r="H6420" s="335" t="s">
        <v>1308</v>
      </c>
      <c r="I6420" s="128">
        <v>190118.73</v>
      </c>
      <c r="J6420" s="128">
        <v>0</v>
      </c>
      <c r="K6420" s="129">
        <f t="shared" si="100"/>
        <v>190118.73</v>
      </c>
      <c r="L6420" s="130" t="s">
        <v>1420</v>
      </c>
    </row>
    <row r="6421" spans="1:12" ht="22.5">
      <c r="A6421" s="263" t="s">
        <v>627</v>
      </c>
      <c r="B6421" s="125" t="str">
        <f>+VLOOKUP(A6421,'[1]LISTA FILTRADO'!$A$2:$B$620,2,FALSE)</f>
        <v>Dirección General De Crédito Público</v>
      </c>
      <c r="C6421" s="126">
        <v>42944</v>
      </c>
      <c r="D6421" s="126" t="s">
        <v>13253</v>
      </c>
      <c r="E6421" s="127" t="s">
        <v>13</v>
      </c>
      <c r="F6421" s="127">
        <v>372161</v>
      </c>
      <c r="G6421" s="127"/>
      <c r="H6421" s="335" t="s">
        <v>1308</v>
      </c>
      <c r="I6421" s="128">
        <v>1905944.12</v>
      </c>
      <c r="J6421" s="128">
        <v>0</v>
      </c>
      <c r="K6421" s="129">
        <f t="shared" si="100"/>
        <v>1905944.12</v>
      </c>
      <c r="L6421" s="130" t="s">
        <v>1420</v>
      </c>
    </row>
    <row r="6422" spans="1:12" ht="22.5">
      <c r="A6422" s="263" t="s">
        <v>627</v>
      </c>
      <c r="B6422" s="125" t="str">
        <f>+VLOOKUP(A6422,'[1]LISTA FILTRADO'!$A$2:$B$620,2,FALSE)</f>
        <v>Dirección General De Crédito Público</v>
      </c>
      <c r="C6422" s="126">
        <v>42944</v>
      </c>
      <c r="D6422" s="126" t="s">
        <v>13254</v>
      </c>
      <c r="E6422" s="127" t="s">
        <v>13</v>
      </c>
      <c r="F6422" s="127">
        <v>372163</v>
      </c>
      <c r="G6422" s="127"/>
      <c r="H6422" s="335" t="s">
        <v>1308</v>
      </c>
      <c r="I6422" s="128">
        <v>6356200.5</v>
      </c>
      <c r="J6422" s="128">
        <v>0</v>
      </c>
      <c r="K6422" s="129">
        <f t="shared" si="100"/>
        <v>6356200.5</v>
      </c>
      <c r="L6422" s="130" t="s">
        <v>1420</v>
      </c>
    </row>
    <row r="6423" spans="1:12" ht="22.5">
      <c r="A6423" s="263" t="s">
        <v>627</v>
      </c>
      <c r="B6423" s="125" t="str">
        <f>+VLOOKUP(A6423,'[1]LISTA FILTRADO'!$A$2:$B$620,2,FALSE)</f>
        <v>Dirección General De Crédito Público</v>
      </c>
      <c r="C6423" s="126">
        <v>42944</v>
      </c>
      <c r="D6423" s="126" t="s">
        <v>13255</v>
      </c>
      <c r="E6423" s="127" t="s">
        <v>13</v>
      </c>
      <c r="F6423" s="127">
        <v>372165</v>
      </c>
      <c r="G6423" s="127"/>
      <c r="H6423" s="335" t="s">
        <v>1308</v>
      </c>
      <c r="I6423" s="128">
        <v>14788759.810000001</v>
      </c>
      <c r="J6423" s="128">
        <v>0</v>
      </c>
      <c r="K6423" s="129">
        <f t="shared" si="100"/>
        <v>14788759.810000001</v>
      </c>
      <c r="L6423" s="130" t="s">
        <v>1420</v>
      </c>
    </row>
    <row r="6424" spans="1:12" ht="22.5">
      <c r="A6424" s="263" t="s">
        <v>627</v>
      </c>
      <c r="B6424" s="125" t="str">
        <f>+VLOOKUP(A6424,'[1]LISTA FILTRADO'!$A$2:$B$620,2,FALSE)</f>
        <v>Dirección General De Crédito Público</v>
      </c>
      <c r="C6424" s="126">
        <v>42944</v>
      </c>
      <c r="D6424" s="126" t="s">
        <v>13256</v>
      </c>
      <c r="E6424" s="127" t="s">
        <v>13</v>
      </c>
      <c r="F6424" s="127">
        <v>372167</v>
      </c>
      <c r="G6424" s="127"/>
      <c r="H6424" s="335" t="s">
        <v>1308</v>
      </c>
      <c r="I6424" s="128">
        <v>2720847.23</v>
      </c>
      <c r="J6424" s="128">
        <v>0</v>
      </c>
      <c r="K6424" s="129">
        <f t="shared" si="100"/>
        <v>2720847.23</v>
      </c>
      <c r="L6424" s="130" t="s">
        <v>1420</v>
      </c>
    </row>
    <row r="6425" spans="1:12" ht="22.5">
      <c r="A6425" s="263" t="s">
        <v>627</v>
      </c>
      <c r="B6425" s="125" t="str">
        <f>+VLOOKUP(A6425,'[1]LISTA FILTRADO'!$A$2:$B$620,2,FALSE)</f>
        <v>Dirección General De Crédito Público</v>
      </c>
      <c r="C6425" s="126">
        <v>42944</v>
      </c>
      <c r="D6425" s="126" t="s">
        <v>13257</v>
      </c>
      <c r="E6425" s="127" t="s">
        <v>13</v>
      </c>
      <c r="F6425" s="127">
        <v>372169</v>
      </c>
      <c r="G6425" s="127"/>
      <c r="H6425" s="335" t="s">
        <v>1308</v>
      </c>
      <c r="I6425" s="128">
        <v>18526211.420000002</v>
      </c>
      <c r="J6425" s="128">
        <v>0</v>
      </c>
      <c r="K6425" s="129">
        <f t="shared" si="100"/>
        <v>18526211.420000002</v>
      </c>
      <c r="L6425" s="130" t="s">
        <v>1420</v>
      </c>
    </row>
    <row r="6426" spans="1:12" ht="22.5">
      <c r="A6426" s="263" t="s">
        <v>627</v>
      </c>
      <c r="B6426" s="125" t="str">
        <f>+VLOOKUP(A6426,'[1]LISTA FILTRADO'!$A$2:$B$620,2,FALSE)</f>
        <v>Dirección General De Crédito Público</v>
      </c>
      <c r="C6426" s="126">
        <v>42944</v>
      </c>
      <c r="D6426" s="126" t="s">
        <v>13258</v>
      </c>
      <c r="E6426" s="127" t="s">
        <v>13</v>
      </c>
      <c r="F6426" s="127">
        <v>372171</v>
      </c>
      <c r="G6426" s="127"/>
      <c r="H6426" s="335" t="s">
        <v>1308</v>
      </c>
      <c r="I6426" s="128">
        <v>46436051.240000002</v>
      </c>
      <c r="J6426" s="128">
        <v>0</v>
      </c>
      <c r="K6426" s="129">
        <f t="shared" si="100"/>
        <v>46436051.240000002</v>
      </c>
      <c r="L6426" s="130" t="s">
        <v>1420</v>
      </c>
    </row>
    <row r="6427" spans="1:12" ht="22.5">
      <c r="A6427" s="263" t="s">
        <v>627</v>
      </c>
      <c r="B6427" s="125" t="str">
        <f>+VLOOKUP(A6427,'[1]LISTA FILTRADO'!$A$2:$B$620,2,FALSE)</f>
        <v>Dirección General De Crédito Público</v>
      </c>
      <c r="C6427" s="126">
        <v>42944</v>
      </c>
      <c r="D6427" s="126" t="s">
        <v>13259</v>
      </c>
      <c r="E6427" s="127" t="s">
        <v>13</v>
      </c>
      <c r="F6427" s="127">
        <v>372173</v>
      </c>
      <c r="G6427" s="127"/>
      <c r="H6427" s="335" t="s">
        <v>1308</v>
      </c>
      <c r="I6427" s="128">
        <v>18248.900000000001</v>
      </c>
      <c r="J6427" s="128">
        <v>0</v>
      </c>
      <c r="K6427" s="129">
        <f t="shared" si="100"/>
        <v>18248.900000000001</v>
      </c>
      <c r="L6427" s="130" t="s">
        <v>1420</v>
      </c>
    </row>
    <row r="6428" spans="1:12" ht="22.5">
      <c r="A6428" s="263" t="s">
        <v>627</v>
      </c>
      <c r="B6428" s="125" t="str">
        <f>+VLOOKUP(A6428,'[1]LISTA FILTRADO'!$A$2:$B$620,2,FALSE)</f>
        <v>Dirección General De Crédito Público</v>
      </c>
      <c r="C6428" s="126">
        <v>42944</v>
      </c>
      <c r="D6428" s="126" t="s">
        <v>13260</v>
      </c>
      <c r="E6428" s="127" t="s">
        <v>13</v>
      </c>
      <c r="F6428" s="127">
        <v>372175</v>
      </c>
      <c r="G6428" s="127"/>
      <c r="H6428" s="335" t="s">
        <v>1308</v>
      </c>
      <c r="I6428" s="128">
        <v>16505.98</v>
      </c>
      <c r="J6428" s="128">
        <v>0</v>
      </c>
      <c r="K6428" s="129">
        <f t="shared" si="100"/>
        <v>16505.98</v>
      </c>
      <c r="L6428" s="130" t="s">
        <v>1420</v>
      </c>
    </row>
    <row r="6429" spans="1:12" ht="22.5">
      <c r="A6429" s="263" t="s">
        <v>627</v>
      </c>
      <c r="B6429" s="125" t="str">
        <f>+VLOOKUP(A6429,'[1]LISTA FILTRADO'!$A$2:$B$620,2,FALSE)</f>
        <v>Dirección General De Crédito Público</v>
      </c>
      <c r="C6429" s="126">
        <v>42944</v>
      </c>
      <c r="D6429" s="126" t="s">
        <v>13261</v>
      </c>
      <c r="E6429" s="127" t="s">
        <v>13</v>
      </c>
      <c r="F6429" s="127">
        <v>372177</v>
      </c>
      <c r="G6429" s="127"/>
      <c r="H6429" s="335" t="s">
        <v>1308</v>
      </c>
      <c r="I6429" s="128">
        <v>309573.69</v>
      </c>
      <c r="J6429" s="128">
        <v>0</v>
      </c>
      <c r="K6429" s="129">
        <f t="shared" si="100"/>
        <v>309573.69</v>
      </c>
      <c r="L6429" s="130" t="s">
        <v>1420</v>
      </c>
    </row>
    <row r="6430" spans="1:12" ht="22.5">
      <c r="A6430" s="263" t="s">
        <v>627</v>
      </c>
      <c r="B6430" s="125" t="str">
        <f>+VLOOKUP(A6430,'[1]LISTA FILTRADO'!$A$2:$B$620,2,FALSE)</f>
        <v>Dirección General De Crédito Público</v>
      </c>
      <c r="C6430" s="126">
        <v>42944</v>
      </c>
      <c r="D6430" s="126" t="s">
        <v>13262</v>
      </c>
      <c r="E6430" s="127" t="s">
        <v>13</v>
      </c>
      <c r="F6430" s="127">
        <v>372179</v>
      </c>
      <c r="G6430" s="127"/>
      <c r="H6430" s="335" t="s">
        <v>1308</v>
      </c>
      <c r="I6430" s="128">
        <v>1342.91</v>
      </c>
      <c r="J6430" s="128">
        <v>0</v>
      </c>
      <c r="K6430" s="129">
        <f t="shared" si="100"/>
        <v>1342.91</v>
      </c>
      <c r="L6430" s="130" t="s">
        <v>1420</v>
      </c>
    </row>
    <row r="6431" spans="1:12" ht="22.5">
      <c r="A6431" s="263" t="s">
        <v>627</v>
      </c>
      <c r="B6431" s="125" t="str">
        <f>+VLOOKUP(A6431,'[1]LISTA FILTRADO'!$A$2:$B$620,2,FALSE)</f>
        <v>Dirección General De Crédito Público</v>
      </c>
      <c r="C6431" s="126">
        <v>42944</v>
      </c>
      <c r="D6431" s="126" t="s">
        <v>13263</v>
      </c>
      <c r="E6431" s="127" t="s">
        <v>13</v>
      </c>
      <c r="F6431" s="127">
        <v>372181</v>
      </c>
      <c r="G6431" s="127"/>
      <c r="H6431" s="335" t="s">
        <v>1308</v>
      </c>
      <c r="I6431" s="128">
        <v>5833.61</v>
      </c>
      <c r="J6431" s="128">
        <v>0</v>
      </c>
      <c r="K6431" s="129">
        <f t="shared" si="100"/>
        <v>5833.61</v>
      </c>
      <c r="L6431" s="130" t="s">
        <v>1420</v>
      </c>
    </row>
    <row r="6432" spans="1:12" ht="22.5">
      <c r="A6432" s="263" t="s">
        <v>627</v>
      </c>
      <c r="B6432" s="125" t="str">
        <f>+VLOOKUP(A6432,'[1]LISTA FILTRADO'!$A$2:$B$620,2,FALSE)</f>
        <v>Dirección General De Crédito Público</v>
      </c>
      <c r="C6432" s="126">
        <v>42944</v>
      </c>
      <c r="D6432" s="126" t="s">
        <v>13264</v>
      </c>
      <c r="E6432" s="127" t="s">
        <v>13</v>
      </c>
      <c r="F6432" s="127">
        <v>372183</v>
      </c>
      <c r="G6432" s="127"/>
      <c r="H6432" s="335" t="s">
        <v>1308</v>
      </c>
      <c r="I6432" s="128">
        <v>5833.61</v>
      </c>
      <c r="J6432" s="128">
        <v>0</v>
      </c>
      <c r="K6432" s="129">
        <f t="shared" si="100"/>
        <v>5833.61</v>
      </c>
      <c r="L6432" s="130" t="s">
        <v>1420</v>
      </c>
    </row>
    <row r="6433" spans="1:12" ht="22.5">
      <c r="A6433" s="263" t="s">
        <v>627</v>
      </c>
      <c r="B6433" s="125" t="str">
        <f>+VLOOKUP(A6433,'[1]LISTA FILTRADO'!$A$2:$B$620,2,FALSE)</f>
        <v>Dirección General De Crédito Público</v>
      </c>
      <c r="C6433" s="126">
        <v>42944</v>
      </c>
      <c r="D6433" s="126" t="s">
        <v>13265</v>
      </c>
      <c r="E6433" s="127" t="s">
        <v>13</v>
      </c>
      <c r="F6433" s="127">
        <v>372185</v>
      </c>
      <c r="G6433" s="127"/>
      <c r="H6433" s="335" t="s">
        <v>1308</v>
      </c>
      <c r="I6433" s="128">
        <v>5833.61</v>
      </c>
      <c r="J6433" s="128">
        <v>0</v>
      </c>
      <c r="K6433" s="129">
        <f t="shared" si="100"/>
        <v>5833.61</v>
      </c>
      <c r="L6433" s="130" t="s">
        <v>1420</v>
      </c>
    </row>
    <row r="6434" spans="1:12" ht="22.5">
      <c r="A6434" s="263" t="s">
        <v>627</v>
      </c>
      <c r="B6434" s="125" t="str">
        <f>+VLOOKUP(A6434,'[1]LISTA FILTRADO'!$A$2:$B$620,2,FALSE)</f>
        <v>Dirección General De Crédito Público</v>
      </c>
      <c r="C6434" s="126">
        <v>42944</v>
      </c>
      <c r="D6434" s="126" t="s">
        <v>13266</v>
      </c>
      <c r="E6434" s="127" t="s">
        <v>13</v>
      </c>
      <c r="F6434" s="127">
        <v>372187</v>
      </c>
      <c r="G6434" s="127"/>
      <c r="H6434" s="335" t="s">
        <v>1308</v>
      </c>
      <c r="I6434" s="128">
        <v>50122.73</v>
      </c>
      <c r="J6434" s="128">
        <v>0</v>
      </c>
      <c r="K6434" s="129">
        <f t="shared" si="100"/>
        <v>50122.73</v>
      </c>
      <c r="L6434" s="130" t="s">
        <v>1420</v>
      </c>
    </row>
    <row r="6435" spans="1:12" ht="22.5">
      <c r="A6435" s="263" t="s">
        <v>627</v>
      </c>
      <c r="B6435" s="125" t="str">
        <f>+VLOOKUP(A6435,'[1]LISTA FILTRADO'!$A$2:$B$620,2,FALSE)</f>
        <v>Dirección General De Crédito Público</v>
      </c>
      <c r="C6435" s="126">
        <v>42944</v>
      </c>
      <c r="D6435" s="126" t="s">
        <v>13267</v>
      </c>
      <c r="E6435" s="127" t="s">
        <v>13</v>
      </c>
      <c r="F6435" s="127">
        <v>372189</v>
      </c>
      <c r="G6435" s="127"/>
      <c r="H6435" s="335" t="s">
        <v>1308</v>
      </c>
      <c r="I6435" s="128">
        <v>27151.26</v>
      </c>
      <c r="J6435" s="128">
        <v>0</v>
      </c>
      <c r="K6435" s="129">
        <f t="shared" si="100"/>
        <v>27151.26</v>
      </c>
      <c r="L6435" s="130" t="s">
        <v>1420</v>
      </c>
    </row>
    <row r="6436" spans="1:12" ht="22.5">
      <c r="A6436" s="263" t="s">
        <v>627</v>
      </c>
      <c r="B6436" s="125" t="str">
        <f>+VLOOKUP(A6436,'[1]LISTA FILTRADO'!$A$2:$B$620,2,FALSE)</f>
        <v>Dirección General De Crédito Público</v>
      </c>
      <c r="C6436" s="126">
        <v>42944</v>
      </c>
      <c r="D6436" s="126" t="s">
        <v>13268</v>
      </c>
      <c r="E6436" s="127" t="s">
        <v>13</v>
      </c>
      <c r="F6436" s="127">
        <v>372191</v>
      </c>
      <c r="G6436" s="127"/>
      <c r="H6436" s="335" t="s">
        <v>1308</v>
      </c>
      <c r="I6436" s="128">
        <v>2960.91</v>
      </c>
      <c r="J6436" s="128">
        <v>0</v>
      </c>
      <c r="K6436" s="129">
        <f t="shared" si="100"/>
        <v>2960.91</v>
      </c>
      <c r="L6436" s="130" t="s">
        <v>1420</v>
      </c>
    </row>
    <row r="6437" spans="1:12" ht="22.5">
      <c r="A6437" s="263" t="s">
        <v>627</v>
      </c>
      <c r="B6437" s="125" t="str">
        <f>+VLOOKUP(A6437,'[1]LISTA FILTRADO'!$A$2:$B$620,2,FALSE)</f>
        <v>Dirección General De Crédito Público</v>
      </c>
      <c r="C6437" s="126">
        <v>42944</v>
      </c>
      <c r="D6437" s="126" t="s">
        <v>13269</v>
      </c>
      <c r="E6437" s="127" t="s">
        <v>13</v>
      </c>
      <c r="F6437" s="127">
        <v>372193</v>
      </c>
      <c r="G6437" s="127"/>
      <c r="H6437" s="335" t="s">
        <v>1308</v>
      </c>
      <c r="I6437" s="128">
        <v>10436.26</v>
      </c>
      <c r="J6437" s="128">
        <v>0</v>
      </c>
      <c r="K6437" s="129">
        <f t="shared" si="100"/>
        <v>10436.26</v>
      </c>
      <c r="L6437" s="130" t="s">
        <v>1420</v>
      </c>
    </row>
    <row r="6438" spans="1:12" ht="22.5">
      <c r="A6438" s="263" t="s">
        <v>627</v>
      </c>
      <c r="B6438" s="125" t="str">
        <f>+VLOOKUP(A6438,'[1]LISTA FILTRADO'!$A$2:$B$620,2,FALSE)</f>
        <v>Dirección General De Crédito Público</v>
      </c>
      <c r="C6438" s="126">
        <v>42944</v>
      </c>
      <c r="D6438" s="126" t="s">
        <v>13270</v>
      </c>
      <c r="E6438" s="127" t="s">
        <v>13</v>
      </c>
      <c r="F6438" s="127">
        <v>372195</v>
      </c>
      <c r="G6438" s="127"/>
      <c r="H6438" s="335" t="s">
        <v>1308</v>
      </c>
      <c r="I6438" s="128">
        <v>45335.61</v>
      </c>
      <c r="J6438" s="128">
        <v>0</v>
      </c>
      <c r="K6438" s="129">
        <f t="shared" si="100"/>
        <v>45335.61</v>
      </c>
      <c r="L6438" s="130" t="s">
        <v>1420</v>
      </c>
    </row>
    <row r="6439" spans="1:12" ht="22.5">
      <c r="A6439" s="263" t="s">
        <v>627</v>
      </c>
      <c r="B6439" s="125" t="str">
        <f>+VLOOKUP(A6439,'[1]LISTA FILTRADO'!$A$2:$B$620,2,FALSE)</f>
        <v>Dirección General De Crédito Público</v>
      </c>
      <c r="C6439" s="126">
        <v>42944</v>
      </c>
      <c r="D6439" s="126" t="s">
        <v>13271</v>
      </c>
      <c r="E6439" s="127" t="s">
        <v>13</v>
      </c>
      <c r="F6439" s="127">
        <v>372197</v>
      </c>
      <c r="G6439" s="127"/>
      <c r="H6439" s="335" t="s">
        <v>1308</v>
      </c>
      <c r="I6439" s="128">
        <v>45335.61</v>
      </c>
      <c r="J6439" s="128">
        <v>0</v>
      </c>
      <c r="K6439" s="129">
        <f t="shared" si="100"/>
        <v>45335.61</v>
      </c>
      <c r="L6439" s="130" t="s">
        <v>1420</v>
      </c>
    </row>
    <row r="6440" spans="1:12" ht="22.5">
      <c r="A6440" s="263" t="s">
        <v>627</v>
      </c>
      <c r="B6440" s="125" t="str">
        <f>+VLOOKUP(A6440,'[1]LISTA FILTRADO'!$A$2:$B$620,2,FALSE)</f>
        <v>Dirección General De Crédito Público</v>
      </c>
      <c r="C6440" s="126">
        <v>42944</v>
      </c>
      <c r="D6440" s="126" t="s">
        <v>13272</v>
      </c>
      <c r="E6440" s="127" t="s">
        <v>13</v>
      </c>
      <c r="F6440" s="127">
        <v>372199</v>
      </c>
      <c r="G6440" s="127"/>
      <c r="H6440" s="335" t="s">
        <v>1308</v>
      </c>
      <c r="I6440" s="128">
        <v>45335.61</v>
      </c>
      <c r="J6440" s="128">
        <v>0</v>
      </c>
      <c r="K6440" s="129">
        <f t="shared" si="100"/>
        <v>45335.61</v>
      </c>
      <c r="L6440" s="130" t="s">
        <v>1420</v>
      </c>
    </row>
    <row r="6441" spans="1:12" ht="22.5">
      <c r="A6441" s="263" t="s">
        <v>627</v>
      </c>
      <c r="B6441" s="125" t="str">
        <f>+VLOOKUP(A6441,'[1]LISTA FILTRADO'!$A$2:$B$620,2,FALSE)</f>
        <v>Dirección General De Crédito Público</v>
      </c>
      <c r="C6441" s="126">
        <v>42944</v>
      </c>
      <c r="D6441" s="126" t="s">
        <v>13273</v>
      </c>
      <c r="E6441" s="127" t="s">
        <v>13</v>
      </c>
      <c r="F6441" s="127">
        <v>372201</v>
      </c>
      <c r="G6441" s="127"/>
      <c r="H6441" s="335" t="s">
        <v>1308</v>
      </c>
      <c r="I6441" s="128">
        <v>45335.61</v>
      </c>
      <c r="J6441" s="128">
        <v>0</v>
      </c>
      <c r="K6441" s="129">
        <f t="shared" si="100"/>
        <v>45335.61</v>
      </c>
      <c r="L6441" s="130" t="s">
        <v>1420</v>
      </c>
    </row>
    <row r="6442" spans="1:12" ht="22.5">
      <c r="A6442" s="263" t="s">
        <v>627</v>
      </c>
      <c r="B6442" s="125" t="str">
        <f>+VLOOKUP(A6442,'[1]LISTA FILTRADO'!$A$2:$B$620,2,FALSE)</f>
        <v>Dirección General De Crédito Público</v>
      </c>
      <c r="C6442" s="126">
        <v>42944</v>
      </c>
      <c r="D6442" s="126" t="s">
        <v>13274</v>
      </c>
      <c r="E6442" s="127" t="s">
        <v>13</v>
      </c>
      <c r="F6442" s="127">
        <v>372203</v>
      </c>
      <c r="G6442" s="127"/>
      <c r="H6442" s="335" t="s">
        <v>1308</v>
      </c>
      <c r="I6442" s="128">
        <v>45335.61</v>
      </c>
      <c r="J6442" s="128">
        <v>0</v>
      </c>
      <c r="K6442" s="129">
        <f t="shared" si="100"/>
        <v>45335.61</v>
      </c>
      <c r="L6442" s="130" t="s">
        <v>1420</v>
      </c>
    </row>
    <row r="6443" spans="1:12" ht="22.5">
      <c r="A6443" s="263" t="s">
        <v>627</v>
      </c>
      <c r="B6443" s="125" t="str">
        <f>+VLOOKUP(A6443,'[1]LISTA FILTRADO'!$A$2:$B$620,2,FALSE)</f>
        <v>Dirección General De Crédito Público</v>
      </c>
      <c r="C6443" s="126">
        <v>42944</v>
      </c>
      <c r="D6443" s="126" t="s">
        <v>13275</v>
      </c>
      <c r="E6443" s="127" t="s">
        <v>13</v>
      </c>
      <c r="F6443" s="127">
        <v>372205</v>
      </c>
      <c r="G6443" s="127"/>
      <c r="H6443" s="335" t="s">
        <v>1308</v>
      </c>
      <c r="I6443" s="128">
        <v>54140.15</v>
      </c>
      <c r="J6443" s="128">
        <v>0</v>
      </c>
      <c r="K6443" s="129">
        <f t="shared" si="100"/>
        <v>54140.15</v>
      </c>
      <c r="L6443" s="130" t="s">
        <v>1420</v>
      </c>
    </row>
    <row r="6444" spans="1:12" ht="22.5">
      <c r="A6444" s="263" t="s">
        <v>627</v>
      </c>
      <c r="B6444" s="125" t="str">
        <f>+VLOOKUP(A6444,'[1]LISTA FILTRADO'!$A$2:$B$620,2,FALSE)</f>
        <v>Dirección General De Crédito Público</v>
      </c>
      <c r="C6444" s="126">
        <v>42944</v>
      </c>
      <c r="D6444" s="126" t="s">
        <v>13276</v>
      </c>
      <c r="E6444" s="127" t="s">
        <v>13</v>
      </c>
      <c r="F6444" s="127">
        <v>372207</v>
      </c>
      <c r="G6444" s="127"/>
      <c r="H6444" s="335" t="s">
        <v>1308</v>
      </c>
      <c r="I6444" s="128">
        <v>4490.6899999999996</v>
      </c>
      <c r="J6444" s="128">
        <v>0</v>
      </c>
      <c r="K6444" s="129">
        <f t="shared" si="100"/>
        <v>4490.6899999999996</v>
      </c>
      <c r="L6444" s="130" t="s">
        <v>1420</v>
      </c>
    </row>
    <row r="6445" spans="1:12" ht="22.5">
      <c r="A6445" s="263" t="s">
        <v>627</v>
      </c>
      <c r="B6445" s="125" t="str">
        <f>+VLOOKUP(A6445,'[1]LISTA FILTRADO'!$A$2:$B$620,2,FALSE)</f>
        <v>Dirección General De Crédito Público</v>
      </c>
      <c r="C6445" s="126">
        <v>42944</v>
      </c>
      <c r="D6445" s="126" t="s">
        <v>13277</v>
      </c>
      <c r="E6445" s="127" t="s">
        <v>13</v>
      </c>
      <c r="F6445" s="127">
        <v>372209</v>
      </c>
      <c r="G6445" s="127"/>
      <c r="H6445" s="335" t="s">
        <v>1308</v>
      </c>
      <c r="I6445" s="128">
        <v>5452.6</v>
      </c>
      <c r="J6445" s="128">
        <v>0</v>
      </c>
      <c r="K6445" s="129">
        <f t="shared" si="100"/>
        <v>5452.6</v>
      </c>
      <c r="L6445" s="130" t="s">
        <v>1420</v>
      </c>
    </row>
    <row r="6446" spans="1:12" ht="22.5">
      <c r="A6446" s="263" t="s">
        <v>627</v>
      </c>
      <c r="B6446" s="125" t="str">
        <f>+VLOOKUP(A6446,'[1]LISTA FILTRADO'!$A$2:$B$620,2,FALSE)</f>
        <v>Dirección General De Crédito Público</v>
      </c>
      <c r="C6446" s="126">
        <v>42944</v>
      </c>
      <c r="D6446" s="126" t="s">
        <v>13278</v>
      </c>
      <c r="E6446" s="127" t="s">
        <v>13</v>
      </c>
      <c r="F6446" s="127">
        <v>372211</v>
      </c>
      <c r="G6446" s="127"/>
      <c r="H6446" s="335" t="s">
        <v>1308</v>
      </c>
      <c r="I6446" s="128">
        <v>2339.88</v>
      </c>
      <c r="J6446" s="128">
        <v>0</v>
      </c>
      <c r="K6446" s="129">
        <f t="shared" si="100"/>
        <v>2339.88</v>
      </c>
      <c r="L6446" s="130" t="s">
        <v>1420</v>
      </c>
    </row>
    <row r="6447" spans="1:12" ht="22.5">
      <c r="A6447" s="263" t="s">
        <v>627</v>
      </c>
      <c r="B6447" s="125" t="str">
        <f>+VLOOKUP(A6447,'[1]LISTA FILTRADO'!$A$2:$B$620,2,FALSE)</f>
        <v>Dirección General De Crédito Público</v>
      </c>
      <c r="C6447" s="126">
        <v>42944</v>
      </c>
      <c r="D6447" s="126" t="s">
        <v>13279</v>
      </c>
      <c r="E6447" s="127" t="s">
        <v>13</v>
      </c>
      <c r="F6447" s="127">
        <v>372213</v>
      </c>
      <c r="G6447" s="127"/>
      <c r="H6447" s="335" t="s">
        <v>1308</v>
      </c>
      <c r="I6447" s="128">
        <v>15427.93</v>
      </c>
      <c r="J6447" s="128">
        <v>0</v>
      </c>
      <c r="K6447" s="129">
        <f t="shared" si="100"/>
        <v>15427.93</v>
      </c>
      <c r="L6447" s="130" t="s">
        <v>1420</v>
      </c>
    </row>
    <row r="6448" spans="1:12" ht="22.5">
      <c r="A6448" s="263" t="s">
        <v>627</v>
      </c>
      <c r="B6448" s="125" t="str">
        <f>+VLOOKUP(A6448,'[1]LISTA FILTRADO'!$A$2:$B$620,2,FALSE)</f>
        <v>Dirección General De Crédito Público</v>
      </c>
      <c r="C6448" s="126">
        <v>42944</v>
      </c>
      <c r="D6448" s="126" t="s">
        <v>13280</v>
      </c>
      <c r="E6448" s="127" t="s">
        <v>13</v>
      </c>
      <c r="F6448" s="127">
        <v>372215</v>
      </c>
      <c r="G6448" s="127"/>
      <c r="H6448" s="335" t="s">
        <v>1308</v>
      </c>
      <c r="I6448" s="128">
        <v>6620.65</v>
      </c>
      <c r="J6448" s="128">
        <v>0</v>
      </c>
      <c r="K6448" s="129">
        <f t="shared" si="100"/>
        <v>6620.65</v>
      </c>
      <c r="L6448" s="130" t="s">
        <v>1420</v>
      </c>
    </row>
    <row r="6449" spans="1:12" ht="22.5">
      <c r="A6449" s="263" t="s">
        <v>627</v>
      </c>
      <c r="B6449" s="125" t="str">
        <f>+VLOOKUP(A6449,'[1]LISTA FILTRADO'!$A$2:$B$620,2,FALSE)</f>
        <v>Dirección General De Crédito Público</v>
      </c>
      <c r="C6449" s="126">
        <v>42944</v>
      </c>
      <c r="D6449" s="126" t="s">
        <v>13281</v>
      </c>
      <c r="E6449" s="127" t="s">
        <v>13</v>
      </c>
      <c r="F6449" s="127">
        <v>372217</v>
      </c>
      <c r="G6449" s="127"/>
      <c r="H6449" s="335" t="s">
        <v>1308</v>
      </c>
      <c r="I6449" s="128">
        <v>12706.3</v>
      </c>
      <c r="J6449" s="128">
        <v>0</v>
      </c>
      <c r="K6449" s="129">
        <f t="shared" si="100"/>
        <v>12706.3</v>
      </c>
      <c r="L6449" s="130" t="s">
        <v>1420</v>
      </c>
    </row>
    <row r="6450" spans="1:12" ht="22.5">
      <c r="A6450" s="263" t="s">
        <v>627</v>
      </c>
      <c r="B6450" s="125" t="str">
        <f>+VLOOKUP(A6450,'[1]LISTA FILTRADO'!$A$2:$B$620,2,FALSE)</f>
        <v>Dirección General De Crédito Público</v>
      </c>
      <c r="C6450" s="126">
        <v>42944</v>
      </c>
      <c r="D6450" s="126" t="s">
        <v>13282</v>
      </c>
      <c r="E6450" s="127" t="s">
        <v>13</v>
      </c>
      <c r="F6450" s="127">
        <v>372219</v>
      </c>
      <c r="G6450" s="127"/>
      <c r="H6450" s="335" t="s">
        <v>1308</v>
      </c>
      <c r="I6450" s="128">
        <v>18184.349999999999</v>
      </c>
      <c r="J6450" s="128">
        <v>0</v>
      </c>
      <c r="K6450" s="129">
        <f t="shared" si="100"/>
        <v>18184.349999999999</v>
      </c>
      <c r="L6450" s="130" t="s">
        <v>1420</v>
      </c>
    </row>
    <row r="6451" spans="1:12" ht="22.5">
      <c r="A6451" s="263" t="s">
        <v>627</v>
      </c>
      <c r="B6451" s="125" t="str">
        <f>+VLOOKUP(A6451,'[1]LISTA FILTRADO'!$A$2:$B$620,2,FALSE)</f>
        <v>Dirección General De Crédito Público</v>
      </c>
      <c r="C6451" s="126">
        <v>42944</v>
      </c>
      <c r="D6451" s="126" t="s">
        <v>13283</v>
      </c>
      <c r="E6451" s="127" t="s">
        <v>13</v>
      </c>
      <c r="F6451" s="127">
        <v>372221</v>
      </c>
      <c r="G6451" s="127"/>
      <c r="H6451" s="335" t="s">
        <v>1308</v>
      </c>
      <c r="I6451" s="128">
        <v>42374.7</v>
      </c>
      <c r="J6451" s="128">
        <v>0</v>
      </c>
      <c r="K6451" s="129">
        <f t="shared" si="100"/>
        <v>42374.7</v>
      </c>
      <c r="L6451" s="130" t="s">
        <v>1420</v>
      </c>
    </row>
    <row r="6452" spans="1:12" ht="22.5">
      <c r="A6452" s="263" t="s">
        <v>627</v>
      </c>
      <c r="B6452" s="125" t="str">
        <f>+VLOOKUP(A6452,'[1]LISTA FILTRADO'!$A$2:$B$620,2,FALSE)</f>
        <v>Dirección General De Crédito Público</v>
      </c>
      <c r="C6452" s="126">
        <v>42944</v>
      </c>
      <c r="D6452" s="126" t="s">
        <v>13284</v>
      </c>
      <c r="E6452" s="127" t="s">
        <v>13</v>
      </c>
      <c r="F6452" s="127">
        <v>372223</v>
      </c>
      <c r="G6452" s="127"/>
      <c r="H6452" s="335" t="s">
        <v>1308</v>
      </c>
      <c r="I6452" s="128">
        <v>34899.360000000001</v>
      </c>
      <c r="J6452" s="128">
        <v>0</v>
      </c>
      <c r="K6452" s="129">
        <f t="shared" si="100"/>
        <v>34899.360000000001</v>
      </c>
      <c r="L6452" s="130" t="s">
        <v>1420</v>
      </c>
    </row>
    <row r="6453" spans="1:12" ht="22.5">
      <c r="A6453" s="263" t="s">
        <v>627</v>
      </c>
      <c r="B6453" s="125" t="str">
        <f>+VLOOKUP(A6453,'[1]LISTA FILTRADO'!$A$2:$B$620,2,FALSE)</f>
        <v>Dirección General De Crédito Público</v>
      </c>
      <c r="C6453" s="126">
        <v>42944</v>
      </c>
      <c r="D6453" s="126" t="s">
        <v>13285</v>
      </c>
      <c r="E6453" s="127" t="s">
        <v>13</v>
      </c>
      <c r="F6453" s="127">
        <v>372226</v>
      </c>
      <c r="G6453" s="127"/>
      <c r="H6453" s="335" t="s">
        <v>1308</v>
      </c>
      <c r="I6453" s="128">
        <v>2475895.9</v>
      </c>
      <c r="J6453" s="128">
        <v>0</v>
      </c>
      <c r="K6453" s="129">
        <f t="shared" si="100"/>
        <v>2475895.9</v>
      </c>
      <c r="L6453" s="130" t="s">
        <v>1420</v>
      </c>
    </row>
    <row r="6454" spans="1:12" ht="22.5">
      <c r="A6454" s="263" t="s">
        <v>627</v>
      </c>
      <c r="B6454" s="125" t="str">
        <f>+VLOOKUP(A6454,'[1]LISTA FILTRADO'!$A$2:$B$620,2,FALSE)</f>
        <v>Dirección General De Crédito Público</v>
      </c>
      <c r="C6454" s="126">
        <v>42944</v>
      </c>
      <c r="D6454" s="126" t="s">
        <v>13286</v>
      </c>
      <c r="E6454" s="127" t="s">
        <v>13</v>
      </c>
      <c r="F6454" s="127">
        <v>372228</v>
      </c>
      <c r="G6454" s="127"/>
      <c r="H6454" s="335" t="s">
        <v>1308</v>
      </c>
      <c r="I6454" s="128">
        <v>2475895.9</v>
      </c>
      <c r="J6454" s="128">
        <v>0</v>
      </c>
      <c r="K6454" s="129">
        <f t="shared" si="100"/>
        <v>2475895.9</v>
      </c>
      <c r="L6454" s="130" t="s">
        <v>1420</v>
      </c>
    </row>
    <row r="6455" spans="1:12" ht="22.5">
      <c r="A6455" s="263" t="s">
        <v>627</v>
      </c>
      <c r="B6455" s="125" t="str">
        <f>+VLOOKUP(A6455,'[1]LISTA FILTRADO'!$A$2:$B$620,2,FALSE)</f>
        <v>Dirección General De Crédito Público</v>
      </c>
      <c r="C6455" s="126">
        <v>42944</v>
      </c>
      <c r="D6455" s="126" t="s">
        <v>13287</v>
      </c>
      <c r="E6455" s="127" t="s">
        <v>13</v>
      </c>
      <c r="F6455" s="127">
        <v>372230</v>
      </c>
      <c r="G6455" s="127"/>
      <c r="H6455" s="335" t="s">
        <v>1308</v>
      </c>
      <c r="I6455" s="128">
        <v>2475895.9</v>
      </c>
      <c r="J6455" s="128">
        <v>0</v>
      </c>
      <c r="K6455" s="129">
        <f t="shared" si="100"/>
        <v>2475895.9</v>
      </c>
      <c r="L6455" s="130" t="s">
        <v>1420</v>
      </c>
    </row>
    <row r="6456" spans="1:12" ht="22.5">
      <c r="A6456" s="263" t="s">
        <v>627</v>
      </c>
      <c r="B6456" s="125" t="str">
        <f>+VLOOKUP(A6456,'[1]LISTA FILTRADO'!$A$2:$B$620,2,FALSE)</f>
        <v>Dirección General De Crédito Público</v>
      </c>
      <c r="C6456" s="126">
        <v>42944</v>
      </c>
      <c r="D6456" s="126" t="s">
        <v>13288</v>
      </c>
      <c r="E6456" s="127" t="s">
        <v>13</v>
      </c>
      <c r="F6456" s="127">
        <v>372232</v>
      </c>
      <c r="G6456" s="127"/>
      <c r="H6456" s="335" t="s">
        <v>1308</v>
      </c>
      <c r="I6456" s="128">
        <v>2475895.9</v>
      </c>
      <c r="J6456" s="128">
        <v>0</v>
      </c>
      <c r="K6456" s="129">
        <f t="shared" si="100"/>
        <v>2475895.9</v>
      </c>
      <c r="L6456" s="130" t="s">
        <v>1420</v>
      </c>
    </row>
    <row r="6457" spans="1:12" ht="22.5">
      <c r="A6457" s="263" t="s">
        <v>627</v>
      </c>
      <c r="B6457" s="125" t="str">
        <f>+VLOOKUP(A6457,'[1]LISTA FILTRADO'!$A$2:$B$620,2,FALSE)</f>
        <v>Dirección General De Crédito Público</v>
      </c>
      <c r="C6457" s="126">
        <v>42944</v>
      </c>
      <c r="D6457" s="126" t="s">
        <v>13289</v>
      </c>
      <c r="E6457" s="127" t="s">
        <v>13</v>
      </c>
      <c r="F6457" s="127">
        <v>372234</v>
      </c>
      <c r="G6457" s="127"/>
      <c r="H6457" s="335" t="s">
        <v>1308</v>
      </c>
      <c r="I6457" s="128">
        <v>6800338.8499999996</v>
      </c>
      <c r="J6457" s="128">
        <v>0</v>
      </c>
      <c r="K6457" s="129">
        <f t="shared" si="100"/>
        <v>6800338.8499999996</v>
      </c>
      <c r="L6457" s="130" t="s">
        <v>1420</v>
      </c>
    </row>
    <row r="6458" spans="1:12" ht="22.5">
      <c r="A6458" s="263" t="s">
        <v>627</v>
      </c>
      <c r="B6458" s="125" t="str">
        <f>+VLOOKUP(A6458,'[1]LISTA FILTRADO'!$A$2:$B$620,2,FALSE)</f>
        <v>Dirección General De Crédito Público</v>
      </c>
      <c r="C6458" s="126">
        <v>42944</v>
      </c>
      <c r="D6458" s="126" t="s">
        <v>13290</v>
      </c>
      <c r="E6458" s="127" t="s">
        <v>13</v>
      </c>
      <c r="F6458" s="127">
        <v>372236</v>
      </c>
      <c r="G6458" s="127"/>
      <c r="H6458" s="335" t="s">
        <v>1308</v>
      </c>
      <c r="I6458" s="128">
        <v>6800338.8499999996</v>
      </c>
      <c r="J6458" s="128">
        <v>0</v>
      </c>
      <c r="K6458" s="129">
        <f t="shared" si="100"/>
        <v>6800338.8499999996</v>
      </c>
      <c r="L6458" s="130" t="s">
        <v>1420</v>
      </c>
    </row>
    <row r="6459" spans="1:12" ht="22.5">
      <c r="A6459" s="263" t="s">
        <v>627</v>
      </c>
      <c r="B6459" s="125" t="str">
        <f>+VLOOKUP(A6459,'[1]LISTA FILTRADO'!$A$2:$B$620,2,FALSE)</f>
        <v>Dirección General De Crédito Público</v>
      </c>
      <c r="C6459" s="126">
        <v>42944</v>
      </c>
      <c r="D6459" s="126" t="s">
        <v>13291</v>
      </c>
      <c r="E6459" s="127" t="s">
        <v>13</v>
      </c>
      <c r="F6459" s="127">
        <v>372238</v>
      </c>
      <c r="G6459" s="127"/>
      <c r="H6459" s="335" t="s">
        <v>1308</v>
      </c>
      <c r="I6459" s="128">
        <v>6800338.8499999996</v>
      </c>
      <c r="J6459" s="128">
        <v>0</v>
      </c>
      <c r="K6459" s="129">
        <f t="shared" si="100"/>
        <v>6800338.8499999996</v>
      </c>
      <c r="L6459" s="130" t="s">
        <v>1420</v>
      </c>
    </row>
    <row r="6460" spans="1:12" ht="22.5">
      <c r="A6460" s="263" t="s">
        <v>627</v>
      </c>
      <c r="B6460" s="125" t="str">
        <f>+VLOOKUP(A6460,'[1]LISTA FILTRADO'!$A$2:$B$620,2,FALSE)</f>
        <v>Dirección General De Crédito Público</v>
      </c>
      <c r="C6460" s="126">
        <v>42944</v>
      </c>
      <c r="D6460" s="126" t="s">
        <v>13292</v>
      </c>
      <c r="E6460" s="127" t="s">
        <v>13</v>
      </c>
      <c r="F6460" s="127">
        <v>372240</v>
      </c>
      <c r="G6460" s="127"/>
      <c r="H6460" s="335" t="s">
        <v>1308</v>
      </c>
      <c r="I6460" s="128">
        <v>6800338.8499999996</v>
      </c>
      <c r="J6460" s="128">
        <v>0</v>
      </c>
      <c r="K6460" s="129">
        <f t="shared" si="100"/>
        <v>6800338.8499999996</v>
      </c>
      <c r="L6460" s="130" t="s">
        <v>1420</v>
      </c>
    </row>
    <row r="6461" spans="1:12" ht="22.5">
      <c r="A6461" s="263" t="s">
        <v>627</v>
      </c>
      <c r="B6461" s="125" t="str">
        <f>+VLOOKUP(A6461,'[1]LISTA FILTRADO'!$A$2:$B$620,2,FALSE)</f>
        <v>Dirección General De Crédito Público</v>
      </c>
      <c r="C6461" s="126">
        <v>42944</v>
      </c>
      <c r="D6461" s="126" t="s">
        <v>13293</v>
      </c>
      <c r="E6461" s="127" t="s">
        <v>13</v>
      </c>
      <c r="F6461" s="127">
        <v>372242</v>
      </c>
      <c r="G6461" s="127"/>
      <c r="H6461" s="335" t="s">
        <v>1308</v>
      </c>
      <c r="I6461" s="128">
        <v>5760584.3600000003</v>
      </c>
      <c r="J6461" s="128">
        <v>0</v>
      </c>
      <c r="K6461" s="129">
        <f t="shared" si="100"/>
        <v>5760584.3600000003</v>
      </c>
      <c r="L6461" s="130" t="s">
        <v>1420</v>
      </c>
    </row>
    <row r="6462" spans="1:12" ht="45">
      <c r="A6462" s="263" t="s">
        <v>627</v>
      </c>
      <c r="B6462" s="125" t="str">
        <f>+VLOOKUP(A6462,'[1]LISTA FILTRADO'!$A$2:$B$620,2,FALSE)</f>
        <v>Dirección General De Crédito Público</v>
      </c>
      <c r="C6462" s="126">
        <v>42944</v>
      </c>
      <c r="D6462" s="126" t="s">
        <v>13294</v>
      </c>
      <c r="E6462" s="127" t="s">
        <v>15</v>
      </c>
      <c r="F6462" s="127">
        <v>2761</v>
      </c>
      <c r="G6462" s="127"/>
      <c r="H6462" s="335" t="s">
        <v>13295</v>
      </c>
      <c r="I6462" s="128">
        <v>492.95</v>
      </c>
      <c r="J6462" s="128">
        <v>0</v>
      </c>
      <c r="K6462" s="129">
        <f t="shared" si="100"/>
        <v>492.95</v>
      </c>
      <c r="L6462" s="130" t="s">
        <v>1420</v>
      </c>
    </row>
    <row r="6463" spans="1:12" ht="33.75">
      <c r="A6463" s="263" t="s">
        <v>627</v>
      </c>
      <c r="B6463" s="125" t="str">
        <f>+VLOOKUP(A6463,'[1]LISTA FILTRADO'!$A$2:$B$620,2,FALSE)</f>
        <v>Dirección General De Crédito Público</v>
      </c>
      <c r="C6463" s="126">
        <v>42944</v>
      </c>
      <c r="D6463" s="126" t="s">
        <v>13296</v>
      </c>
      <c r="E6463" s="127" t="s">
        <v>11</v>
      </c>
      <c r="F6463" s="127">
        <v>9549</v>
      </c>
      <c r="G6463" s="127"/>
      <c r="H6463" s="335" t="s">
        <v>13297</v>
      </c>
      <c r="I6463" s="128">
        <v>3161.28</v>
      </c>
      <c r="J6463" s="128">
        <v>0</v>
      </c>
      <c r="K6463" s="129">
        <f t="shared" si="100"/>
        <v>3161.28</v>
      </c>
      <c r="L6463" s="130" t="s">
        <v>1420</v>
      </c>
    </row>
    <row r="6464" spans="1:12" ht="33.75">
      <c r="A6464" s="263" t="s">
        <v>627</v>
      </c>
      <c r="B6464" s="125" t="str">
        <f>+VLOOKUP(A6464,'[1]LISTA FILTRADO'!$A$2:$B$620,2,FALSE)</f>
        <v>Dirección General De Crédito Público</v>
      </c>
      <c r="C6464" s="126">
        <v>42944</v>
      </c>
      <c r="D6464" s="126" t="s">
        <v>13298</v>
      </c>
      <c r="E6464" s="127" t="s">
        <v>15</v>
      </c>
      <c r="F6464" s="127">
        <v>505097</v>
      </c>
      <c r="G6464" s="127"/>
      <c r="H6464" s="335" t="s">
        <v>13299</v>
      </c>
      <c r="I6464" s="128">
        <v>50</v>
      </c>
      <c r="J6464" s="128">
        <v>0</v>
      </c>
      <c r="K6464" s="129">
        <f t="shared" si="100"/>
        <v>50</v>
      </c>
      <c r="L6464" s="130" t="s">
        <v>1420</v>
      </c>
    </row>
    <row r="6465" spans="1:12" ht="33.75">
      <c r="A6465" s="263" t="s">
        <v>627</v>
      </c>
      <c r="B6465" s="125" t="str">
        <f>+VLOOKUP(A6465,'[1]LISTA FILTRADO'!$A$2:$B$620,2,FALSE)</f>
        <v>Dirección General De Crédito Público</v>
      </c>
      <c r="C6465" s="126">
        <v>42944</v>
      </c>
      <c r="D6465" s="126" t="s">
        <v>13300</v>
      </c>
      <c r="E6465" s="127" t="s">
        <v>15</v>
      </c>
      <c r="F6465" s="127">
        <v>505102</v>
      </c>
      <c r="G6465" s="127"/>
      <c r="H6465" s="335" t="s">
        <v>13301</v>
      </c>
      <c r="I6465" s="128">
        <v>50</v>
      </c>
      <c r="J6465" s="128">
        <v>0</v>
      </c>
      <c r="K6465" s="129">
        <f t="shared" si="100"/>
        <v>50</v>
      </c>
      <c r="L6465" s="130" t="s">
        <v>1420</v>
      </c>
    </row>
    <row r="6466" spans="1:12" ht="45">
      <c r="A6466" s="263" t="s">
        <v>627</v>
      </c>
      <c r="B6466" s="125" t="str">
        <f>+VLOOKUP(A6466,'[1]LISTA FILTRADO'!$A$2:$B$620,2,FALSE)</f>
        <v>Dirección General De Crédito Público</v>
      </c>
      <c r="C6466" s="126">
        <v>42944</v>
      </c>
      <c r="D6466" s="126" t="s">
        <v>13302</v>
      </c>
      <c r="E6466" s="127" t="s">
        <v>15</v>
      </c>
      <c r="F6466" s="127">
        <v>505105</v>
      </c>
      <c r="G6466" s="127"/>
      <c r="H6466" s="335" t="s">
        <v>13303</v>
      </c>
      <c r="I6466" s="128">
        <v>50</v>
      </c>
      <c r="J6466" s="128">
        <v>0</v>
      </c>
      <c r="K6466" s="129">
        <f t="shared" si="100"/>
        <v>50</v>
      </c>
      <c r="L6466" s="130" t="s">
        <v>1420</v>
      </c>
    </row>
    <row r="6467" spans="1:12" ht="33.75">
      <c r="A6467" s="263" t="s">
        <v>627</v>
      </c>
      <c r="B6467" s="125" t="str">
        <f>+VLOOKUP(A6467,'[1]LISTA FILTRADO'!$A$2:$B$620,2,FALSE)</f>
        <v>Dirección General De Crédito Público</v>
      </c>
      <c r="C6467" s="126">
        <v>42944</v>
      </c>
      <c r="D6467" s="126" t="s">
        <v>13304</v>
      </c>
      <c r="E6467" s="127" t="s">
        <v>15</v>
      </c>
      <c r="F6467" s="127">
        <v>505115</v>
      </c>
      <c r="G6467" s="127"/>
      <c r="H6467" s="335" t="s">
        <v>13305</v>
      </c>
      <c r="I6467" s="128">
        <v>50</v>
      </c>
      <c r="J6467" s="128">
        <v>0</v>
      </c>
      <c r="K6467" s="129">
        <f t="shared" si="100"/>
        <v>50</v>
      </c>
      <c r="L6467" s="130" t="s">
        <v>1420</v>
      </c>
    </row>
    <row r="6468" spans="1:12" ht="45">
      <c r="A6468" s="263" t="s">
        <v>627</v>
      </c>
      <c r="B6468" s="125" t="str">
        <f>+VLOOKUP(A6468,'[1]LISTA FILTRADO'!$A$2:$B$620,2,FALSE)</f>
        <v>Dirección General De Crédito Público</v>
      </c>
      <c r="C6468" s="126">
        <v>42944</v>
      </c>
      <c r="D6468" s="126" t="s">
        <v>13306</v>
      </c>
      <c r="E6468" s="127" t="s">
        <v>15</v>
      </c>
      <c r="F6468" s="127">
        <v>2789</v>
      </c>
      <c r="G6468" s="127"/>
      <c r="H6468" s="335" t="s">
        <v>13307</v>
      </c>
      <c r="I6468" s="128">
        <v>542.54999999999995</v>
      </c>
      <c r="J6468" s="128">
        <v>0</v>
      </c>
      <c r="K6468" s="129">
        <f t="shared" si="100"/>
        <v>542.54999999999995</v>
      </c>
      <c r="L6468" s="130" t="s">
        <v>1420</v>
      </c>
    </row>
    <row r="6469" spans="1:12" ht="45">
      <c r="A6469" s="263" t="s">
        <v>627</v>
      </c>
      <c r="B6469" s="125" t="str">
        <f>+VLOOKUP(A6469,'[1]LISTA FILTRADO'!$A$2:$B$620,2,FALSE)</f>
        <v>Dirección General De Crédito Público</v>
      </c>
      <c r="C6469" s="126">
        <v>42944</v>
      </c>
      <c r="D6469" s="126" t="s">
        <v>13308</v>
      </c>
      <c r="E6469" s="127" t="s">
        <v>15</v>
      </c>
      <c r="F6469" s="127">
        <v>2795</v>
      </c>
      <c r="G6469" s="127"/>
      <c r="H6469" s="335" t="s">
        <v>13309</v>
      </c>
      <c r="I6469" s="128">
        <v>399.11</v>
      </c>
      <c r="J6469" s="128">
        <v>0</v>
      </c>
      <c r="K6469" s="129">
        <f t="shared" si="100"/>
        <v>399.11</v>
      </c>
      <c r="L6469" s="130" t="s">
        <v>1420</v>
      </c>
    </row>
    <row r="6470" spans="1:12" ht="45">
      <c r="A6470" s="263" t="s">
        <v>627</v>
      </c>
      <c r="B6470" s="125" t="str">
        <f>+VLOOKUP(A6470,'[1]LISTA FILTRADO'!$A$2:$B$620,2,FALSE)</f>
        <v>Dirección General De Crédito Público</v>
      </c>
      <c r="C6470" s="126">
        <v>42944</v>
      </c>
      <c r="D6470" s="126" t="s">
        <v>13310</v>
      </c>
      <c r="E6470" s="127" t="s">
        <v>15</v>
      </c>
      <c r="F6470" s="127">
        <v>2792</v>
      </c>
      <c r="G6470" s="127"/>
      <c r="H6470" s="335" t="s">
        <v>13311</v>
      </c>
      <c r="I6470" s="128">
        <v>563.95000000000005</v>
      </c>
      <c r="J6470" s="128">
        <v>0</v>
      </c>
      <c r="K6470" s="129">
        <f t="shared" si="100"/>
        <v>563.95000000000005</v>
      </c>
      <c r="L6470" s="130" t="s">
        <v>1420</v>
      </c>
    </row>
    <row r="6471" spans="1:12" ht="45">
      <c r="A6471" s="263" t="s">
        <v>627</v>
      </c>
      <c r="B6471" s="125" t="str">
        <f>+VLOOKUP(A6471,'[1]LISTA FILTRADO'!$A$2:$B$620,2,FALSE)</f>
        <v>Dirección General De Crédito Público</v>
      </c>
      <c r="C6471" s="126">
        <v>42944</v>
      </c>
      <c r="D6471" s="126" t="s">
        <v>13312</v>
      </c>
      <c r="E6471" s="127" t="s">
        <v>15</v>
      </c>
      <c r="F6471" s="127">
        <v>2794</v>
      </c>
      <c r="G6471" s="127"/>
      <c r="H6471" s="335" t="s">
        <v>13313</v>
      </c>
      <c r="I6471" s="128">
        <v>419.96</v>
      </c>
      <c r="J6471" s="128">
        <v>0</v>
      </c>
      <c r="K6471" s="129">
        <f t="shared" si="100"/>
        <v>419.96</v>
      </c>
      <c r="L6471" s="130" t="s">
        <v>1420</v>
      </c>
    </row>
    <row r="6472" spans="1:12" ht="45">
      <c r="A6472" s="263" t="s">
        <v>627</v>
      </c>
      <c r="B6472" s="125" t="str">
        <f>+VLOOKUP(A6472,'[1]LISTA FILTRADO'!$A$2:$B$620,2,FALSE)</f>
        <v>Dirección General De Crédito Público</v>
      </c>
      <c r="C6472" s="126">
        <v>42944</v>
      </c>
      <c r="D6472" s="126" t="s">
        <v>13314</v>
      </c>
      <c r="E6472" s="127" t="s">
        <v>15</v>
      </c>
      <c r="F6472" s="127">
        <v>2788</v>
      </c>
      <c r="G6472" s="127"/>
      <c r="H6472" s="335" t="s">
        <v>13315</v>
      </c>
      <c r="I6472" s="128">
        <v>492.06</v>
      </c>
      <c r="J6472" s="128">
        <v>0</v>
      </c>
      <c r="K6472" s="129">
        <f t="shared" si="100"/>
        <v>492.06</v>
      </c>
      <c r="L6472" s="130" t="s">
        <v>1420</v>
      </c>
    </row>
    <row r="6473" spans="1:12" ht="45">
      <c r="A6473" s="263" t="s">
        <v>627</v>
      </c>
      <c r="B6473" s="125" t="str">
        <f>+VLOOKUP(A6473,'[1]LISTA FILTRADO'!$A$2:$B$620,2,FALSE)</f>
        <v>Dirección General De Crédito Público</v>
      </c>
      <c r="C6473" s="126">
        <v>42944</v>
      </c>
      <c r="D6473" s="126" t="s">
        <v>13316</v>
      </c>
      <c r="E6473" s="127" t="s">
        <v>15</v>
      </c>
      <c r="F6473" s="127">
        <v>2791</v>
      </c>
      <c r="G6473" s="127"/>
      <c r="H6473" s="335" t="s">
        <v>13317</v>
      </c>
      <c r="I6473" s="128">
        <v>353.69</v>
      </c>
      <c r="J6473" s="128">
        <v>0</v>
      </c>
      <c r="K6473" s="129">
        <f t="shared" ref="K6473:K6536" si="101">+I6473+J6473</f>
        <v>353.69</v>
      </c>
      <c r="L6473" s="130" t="s">
        <v>1420</v>
      </c>
    </row>
    <row r="6474" spans="1:12" ht="45">
      <c r="A6474" s="263" t="s">
        <v>627</v>
      </c>
      <c r="B6474" s="125" t="str">
        <f>+VLOOKUP(A6474,'[1]LISTA FILTRADO'!$A$2:$B$620,2,FALSE)</f>
        <v>Dirección General De Crédito Público</v>
      </c>
      <c r="C6474" s="126">
        <v>42944</v>
      </c>
      <c r="D6474" s="126" t="s">
        <v>13318</v>
      </c>
      <c r="E6474" s="127" t="s">
        <v>15</v>
      </c>
      <c r="F6474" s="127">
        <v>2787</v>
      </c>
      <c r="G6474" s="127"/>
      <c r="H6474" s="335" t="s">
        <v>13319</v>
      </c>
      <c r="I6474" s="128">
        <v>302.24</v>
      </c>
      <c r="J6474" s="128">
        <v>0</v>
      </c>
      <c r="K6474" s="129">
        <f t="shared" si="101"/>
        <v>302.24</v>
      </c>
      <c r="L6474" s="130" t="s">
        <v>1420</v>
      </c>
    </row>
    <row r="6475" spans="1:12" ht="45">
      <c r="A6475" s="263">
        <v>20</v>
      </c>
      <c r="B6475" s="125" t="str">
        <f>+VLOOKUP(A6475,'[1]LISTA FILTRADO'!$A$2:$B$620,2,FALSE)</f>
        <v>Ministerio De Defensa</v>
      </c>
      <c r="C6475" s="126">
        <v>42944</v>
      </c>
      <c r="D6475" s="126" t="s">
        <v>13320</v>
      </c>
      <c r="E6475" s="127" t="s">
        <v>15</v>
      </c>
      <c r="F6475" s="127">
        <v>2790</v>
      </c>
      <c r="G6475" s="127"/>
      <c r="H6475" s="335" t="s">
        <v>13321</v>
      </c>
      <c r="I6475" s="128">
        <v>270</v>
      </c>
      <c r="J6475" s="128">
        <v>0</v>
      </c>
      <c r="K6475" s="129">
        <f t="shared" si="101"/>
        <v>270</v>
      </c>
      <c r="L6475" s="130" t="s">
        <v>1420</v>
      </c>
    </row>
    <row r="6476" spans="1:12" ht="45">
      <c r="A6476" s="263">
        <v>25</v>
      </c>
      <c r="B6476" s="125" t="str">
        <f>+VLOOKUP(A6476,'[1]LISTA FILTRADO'!$A$2:$B$620,2,FALSE)</f>
        <v>Ministerio De La Presidencia</v>
      </c>
      <c r="C6476" s="126">
        <v>42944</v>
      </c>
      <c r="D6476" s="126" t="s">
        <v>13322</v>
      </c>
      <c r="E6476" s="127" t="s">
        <v>1469</v>
      </c>
      <c r="F6476" s="127">
        <v>14222306</v>
      </c>
      <c r="G6476" s="127"/>
      <c r="H6476" s="335" t="s">
        <v>13323</v>
      </c>
      <c r="I6476" s="128">
        <v>150000</v>
      </c>
      <c r="J6476" s="128">
        <v>0</v>
      </c>
      <c r="K6476" s="129">
        <f t="shared" si="101"/>
        <v>150000</v>
      </c>
      <c r="L6476" s="130" t="s">
        <v>1420</v>
      </c>
    </row>
    <row r="6477" spans="1:12" ht="45">
      <c r="A6477" s="263">
        <v>25</v>
      </c>
      <c r="B6477" s="125" t="str">
        <f>+VLOOKUP(A6477,'[1]LISTA FILTRADO'!$A$2:$B$620,2,FALSE)</f>
        <v>Ministerio De La Presidencia</v>
      </c>
      <c r="C6477" s="126">
        <v>42944</v>
      </c>
      <c r="D6477" s="126" t="s">
        <v>13324</v>
      </c>
      <c r="E6477" s="127" t="s">
        <v>1469</v>
      </c>
      <c r="F6477" s="127">
        <v>14222307</v>
      </c>
      <c r="G6477" s="127"/>
      <c r="H6477" s="335" t="s">
        <v>13325</v>
      </c>
      <c r="I6477" s="128">
        <v>150000</v>
      </c>
      <c r="J6477" s="128">
        <v>0</v>
      </c>
      <c r="K6477" s="129">
        <f t="shared" si="101"/>
        <v>150000</v>
      </c>
      <c r="L6477" s="130" t="s">
        <v>1420</v>
      </c>
    </row>
    <row r="6478" spans="1:12" ht="45">
      <c r="A6478" s="263">
        <v>25</v>
      </c>
      <c r="B6478" s="125" t="str">
        <f>+VLOOKUP(A6478,'[1]LISTA FILTRADO'!$A$2:$B$620,2,FALSE)</f>
        <v>Ministerio De La Presidencia</v>
      </c>
      <c r="C6478" s="126">
        <v>42944</v>
      </c>
      <c r="D6478" s="126" t="s">
        <v>13326</v>
      </c>
      <c r="E6478" s="127" t="s">
        <v>1469</v>
      </c>
      <c r="F6478" s="127">
        <v>14222308</v>
      </c>
      <c r="G6478" s="127"/>
      <c r="H6478" s="335" t="s">
        <v>13327</v>
      </c>
      <c r="I6478" s="128">
        <v>150000</v>
      </c>
      <c r="J6478" s="128">
        <v>0</v>
      </c>
      <c r="K6478" s="129">
        <f t="shared" si="101"/>
        <v>150000</v>
      </c>
      <c r="L6478" s="130" t="s">
        <v>1420</v>
      </c>
    </row>
    <row r="6479" spans="1:12" ht="45">
      <c r="A6479" s="263">
        <v>25</v>
      </c>
      <c r="B6479" s="125" t="str">
        <f>+VLOOKUP(A6479,'[1]LISTA FILTRADO'!$A$2:$B$620,2,FALSE)</f>
        <v>Ministerio De La Presidencia</v>
      </c>
      <c r="C6479" s="126">
        <v>42944</v>
      </c>
      <c r="D6479" s="126" t="s">
        <v>13328</v>
      </c>
      <c r="E6479" s="127" t="s">
        <v>1469</v>
      </c>
      <c r="F6479" s="127">
        <v>14222309</v>
      </c>
      <c r="G6479" s="127"/>
      <c r="H6479" s="335" t="s">
        <v>13329</v>
      </c>
      <c r="I6479" s="128">
        <v>150000</v>
      </c>
      <c r="J6479" s="128">
        <v>0</v>
      </c>
      <c r="K6479" s="129">
        <f t="shared" si="101"/>
        <v>150000</v>
      </c>
      <c r="L6479" s="130" t="s">
        <v>1420</v>
      </c>
    </row>
    <row r="6480" spans="1:12" ht="45">
      <c r="A6480" s="263">
        <v>25</v>
      </c>
      <c r="B6480" s="125" t="str">
        <f>+VLOOKUP(A6480,'[1]LISTA FILTRADO'!$A$2:$B$620,2,FALSE)</f>
        <v>Ministerio De La Presidencia</v>
      </c>
      <c r="C6480" s="126">
        <v>42944</v>
      </c>
      <c r="D6480" s="126" t="s">
        <v>13330</v>
      </c>
      <c r="E6480" s="127" t="s">
        <v>1469</v>
      </c>
      <c r="F6480" s="127">
        <v>14220810</v>
      </c>
      <c r="G6480" s="127"/>
      <c r="H6480" s="335" t="s">
        <v>13331</v>
      </c>
      <c r="I6480" s="128">
        <v>300000</v>
      </c>
      <c r="J6480" s="128">
        <v>0</v>
      </c>
      <c r="K6480" s="129">
        <f t="shared" si="101"/>
        <v>300000</v>
      </c>
      <c r="L6480" s="130" t="s">
        <v>1420</v>
      </c>
    </row>
    <row r="6481" spans="1:12" ht="45">
      <c r="A6481" s="263">
        <v>25</v>
      </c>
      <c r="B6481" s="125" t="str">
        <f>+VLOOKUP(A6481,'[1]LISTA FILTRADO'!$A$2:$B$620,2,FALSE)</f>
        <v>Ministerio De La Presidencia</v>
      </c>
      <c r="C6481" s="126">
        <v>42944</v>
      </c>
      <c r="D6481" s="126" t="s">
        <v>13332</v>
      </c>
      <c r="E6481" s="127" t="s">
        <v>1469</v>
      </c>
      <c r="F6481" s="127">
        <v>14221154</v>
      </c>
      <c r="G6481" s="127"/>
      <c r="H6481" s="335" t="s">
        <v>13333</v>
      </c>
      <c r="I6481" s="128">
        <v>100000</v>
      </c>
      <c r="J6481" s="128">
        <v>0</v>
      </c>
      <c r="K6481" s="129">
        <f t="shared" si="101"/>
        <v>100000</v>
      </c>
      <c r="L6481" s="130" t="s">
        <v>1420</v>
      </c>
    </row>
    <row r="6482" spans="1:12" ht="45">
      <c r="A6482" s="263">
        <v>25</v>
      </c>
      <c r="B6482" s="125" t="str">
        <f>+VLOOKUP(A6482,'[1]LISTA FILTRADO'!$A$2:$B$620,2,FALSE)</f>
        <v>Ministerio De La Presidencia</v>
      </c>
      <c r="C6482" s="126">
        <v>42944</v>
      </c>
      <c r="D6482" s="126" t="s">
        <v>13334</v>
      </c>
      <c r="E6482" s="127" t="s">
        <v>1469</v>
      </c>
      <c r="F6482" s="127">
        <v>14221296</v>
      </c>
      <c r="G6482" s="127"/>
      <c r="H6482" s="335" t="s">
        <v>13335</v>
      </c>
      <c r="I6482" s="128">
        <v>100000</v>
      </c>
      <c r="J6482" s="128">
        <v>0</v>
      </c>
      <c r="K6482" s="129">
        <f t="shared" si="101"/>
        <v>100000</v>
      </c>
      <c r="L6482" s="130" t="s">
        <v>1420</v>
      </c>
    </row>
    <row r="6483" spans="1:12" ht="45">
      <c r="A6483" s="263">
        <v>25</v>
      </c>
      <c r="B6483" s="125" t="str">
        <f>+VLOOKUP(A6483,'[1]LISTA FILTRADO'!$A$2:$B$620,2,FALSE)</f>
        <v>Ministerio De La Presidencia</v>
      </c>
      <c r="C6483" s="126">
        <v>42944</v>
      </c>
      <c r="D6483" s="126" t="s">
        <v>13336</v>
      </c>
      <c r="E6483" s="127" t="s">
        <v>1469</v>
      </c>
      <c r="F6483" s="127">
        <v>14221994</v>
      </c>
      <c r="G6483" s="127"/>
      <c r="H6483" s="335" t="s">
        <v>13337</v>
      </c>
      <c r="I6483" s="128">
        <v>100000</v>
      </c>
      <c r="J6483" s="128">
        <v>0</v>
      </c>
      <c r="K6483" s="129">
        <f t="shared" si="101"/>
        <v>100000</v>
      </c>
      <c r="L6483" s="130" t="s">
        <v>1420</v>
      </c>
    </row>
    <row r="6484" spans="1:12" ht="45">
      <c r="A6484" s="263">
        <v>25</v>
      </c>
      <c r="B6484" s="125" t="str">
        <f>+VLOOKUP(A6484,'[1]LISTA FILTRADO'!$A$2:$B$620,2,FALSE)</f>
        <v>Ministerio De La Presidencia</v>
      </c>
      <c r="C6484" s="126">
        <v>42944</v>
      </c>
      <c r="D6484" s="126" t="s">
        <v>13338</v>
      </c>
      <c r="E6484" s="127" t="s">
        <v>1469</v>
      </c>
      <c r="F6484" s="127">
        <v>14219419</v>
      </c>
      <c r="G6484" s="127"/>
      <c r="H6484" s="335" t="s">
        <v>13339</v>
      </c>
      <c r="I6484" s="128">
        <v>235758.04</v>
      </c>
      <c r="J6484" s="128">
        <v>0</v>
      </c>
      <c r="K6484" s="129">
        <f t="shared" si="101"/>
        <v>235758.04</v>
      </c>
      <c r="L6484" s="130" t="s">
        <v>1420</v>
      </c>
    </row>
    <row r="6485" spans="1:12" ht="45">
      <c r="A6485" s="263">
        <v>25</v>
      </c>
      <c r="B6485" s="125" t="str">
        <f>+VLOOKUP(A6485,'[1]LISTA FILTRADO'!$A$2:$B$620,2,FALSE)</f>
        <v>Ministerio De La Presidencia</v>
      </c>
      <c r="C6485" s="126">
        <v>42944</v>
      </c>
      <c r="D6485" s="126" t="s">
        <v>13340</v>
      </c>
      <c r="E6485" s="127" t="s">
        <v>1469</v>
      </c>
      <c r="F6485" s="127">
        <v>14219426</v>
      </c>
      <c r="G6485" s="127"/>
      <c r="H6485" s="335" t="s">
        <v>13341</v>
      </c>
      <c r="I6485" s="128">
        <v>83638.240000000005</v>
      </c>
      <c r="J6485" s="128">
        <v>0</v>
      </c>
      <c r="K6485" s="129">
        <f t="shared" si="101"/>
        <v>83638.240000000005</v>
      </c>
      <c r="L6485" s="130" t="s">
        <v>1420</v>
      </c>
    </row>
    <row r="6486" spans="1:12" ht="45">
      <c r="A6486" s="263">
        <v>25</v>
      </c>
      <c r="B6486" s="125" t="str">
        <f>+VLOOKUP(A6486,'[1]LISTA FILTRADO'!$A$2:$B$620,2,FALSE)</f>
        <v>Ministerio De La Presidencia</v>
      </c>
      <c r="C6486" s="126">
        <v>42944</v>
      </c>
      <c r="D6486" s="126" t="s">
        <v>13342</v>
      </c>
      <c r="E6486" s="127" t="s">
        <v>1469</v>
      </c>
      <c r="F6486" s="127">
        <v>14219462</v>
      </c>
      <c r="G6486" s="127"/>
      <c r="H6486" s="335" t="s">
        <v>13343</v>
      </c>
      <c r="I6486" s="128">
        <v>88939.5</v>
      </c>
      <c r="J6486" s="128">
        <v>0</v>
      </c>
      <c r="K6486" s="129">
        <f t="shared" si="101"/>
        <v>88939.5</v>
      </c>
      <c r="L6486" s="130" t="s">
        <v>1420</v>
      </c>
    </row>
    <row r="6487" spans="1:12" ht="45">
      <c r="A6487" s="263">
        <v>25</v>
      </c>
      <c r="B6487" s="125" t="str">
        <f>+VLOOKUP(A6487,'[1]LISTA FILTRADO'!$A$2:$B$620,2,FALSE)</f>
        <v>Ministerio De La Presidencia</v>
      </c>
      <c r="C6487" s="126">
        <v>42944</v>
      </c>
      <c r="D6487" s="126" t="s">
        <v>13344</v>
      </c>
      <c r="E6487" s="127" t="s">
        <v>1469</v>
      </c>
      <c r="F6487" s="127">
        <v>14219477</v>
      </c>
      <c r="G6487" s="127"/>
      <c r="H6487" s="335" t="s">
        <v>13345</v>
      </c>
      <c r="I6487" s="128">
        <v>191660.38</v>
      </c>
      <c r="J6487" s="128">
        <v>0</v>
      </c>
      <c r="K6487" s="129">
        <f t="shared" si="101"/>
        <v>191660.38</v>
      </c>
      <c r="L6487" s="130" t="s">
        <v>1420</v>
      </c>
    </row>
    <row r="6488" spans="1:12" ht="33.75">
      <c r="A6488" s="263" t="s">
        <v>627</v>
      </c>
      <c r="B6488" s="125" t="str">
        <f>+VLOOKUP(A6488,'[1]LISTA FILTRADO'!$A$2:$B$620,2,FALSE)</f>
        <v>Dirección General De Crédito Público</v>
      </c>
      <c r="C6488" s="126">
        <v>42947</v>
      </c>
      <c r="D6488" s="126" t="s">
        <v>13346</v>
      </c>
      <c r="E6488" s="127" t="s">
        <v>1285</v>
      </c>
      <c r="F6488" s="127">
        <v>14318625</v>
      </c>
      <c r="G6488" s="127"/>
      <c r="H6488" s="335" t="s">
        <v>13347</v>
      </c>
      <c r="I6488" s="128">
        <v>0</v>
      </c>
      <c r="J6488" s="128">
        <v>5823382</v>
      </c>
      <c r="K6488" s="129">
        <f t="shared" si="101"/>
        <v>5823382</v>
      </c>
      <c r="L6488" s="130" t="s">
        <v>1420</v>
      </c>
    </row>
    <row r="6489" spans="1:12" ht="33.75">
      <c r="A6489" s="263" t="s">
        <v>627</v>
      </c>
      <c r="B6489" s="125" t="str">
        <f>+VLOOKUP(A6489,'[1]LISTA FILTRADO'!$A$2:$B$620,2,FALSE)</f>
        <v>Dirección General De Crédito Público</v>
      </c>
      <c r="C6489" s="126">
        <v>42947</v>
      </c>
      <c r="D6489" s="126" t="s">
        <v>13348</v>
      </c>
      <c r="E6489" s="127" t="s">
        <v>6</v>
      </c>
      <c r="F6489" s="127">
        <v>867652</v>
      </c>
      <c r="G6489" s="127"/>
      <c r="H6489" s="335" t="s">
        <v>13349</v>
      </c>
      <c r="I6489" s="128">
        <v>0</v>
      </c>
      <c r="J6489" s="128">
        <v>11000</v>
      </c>
      <c r="K6489" s="129">
        <f t="shared" si="101"/>
        <v>11000</v>
      </c>
      <c r="L6489" s="130" t="s">
        <v>1420</v>
      </c>
    </row>
    <row r="6490" spans="1:12" ht="22.5">
      <c r="A6490" s="263" t="s">
        <v>627</v>
      </c>
      <c r="B6490" s="125" t="str">
        <f>+VLOOKUP(A6490,'[1]LISTA FILTRADO'!$A$2:$B$620,2,FALSE)</f>
        <v>Dirección General De Crédito Público</v>
      </c>
      <c r="C6490" s="126">
        <v>42947</v>
      </c>
      <c r="D6490" s="126" t="s">
        <v>13350</v>
      </c>
      <c r="E6490" s="127" t="s">
        <v>11</v>
      </c>
      <c r="F6490" s="127">
        <v>894418</v>
      </c>
      <c r="G6490" s="127"/>
      <c r="H6490" s="335" t="s">
        <v>13351</v>
      </c>
      <c r="I6490" s="128">
        <v>50</v>
      </c>
      <c r="J6490" s="128">
        <v>0</v>
      </c>
      <c r="K6490" s="129">
        <f t="shared" si="101"/>
        <v>50</v>
      </c>
      <c r="L6490" s="130" t="s">
        <v>1420</v>
      </c>
    </row>
    <row r="6491" spans="1:12" ht="45">
      <c r="A6491" s="263">
        <v>25</v>
      </c>
      <c r="B6491" s="125" t="str">
        <f>+VLOOKUP(A6491,'[1]LISTA FILTRADO'!$A$2:$B$620,2,FALSE)</f>
        <v>Ministerio De La Presidencia</v>
      </c>
      <c r="C6491" s="126">
        <v>42947</v>
      </c>
      <c r="D6491" s="126" t="s">
        <v>13352</v>
      </c>
      <c r="E6491" s="127" t="s">
        <v>1469</v>
      </c>
      <c r="F6491" s="127">
        <v>14234526</v>
      </c>
      <c r="G6491" s="127"/>
      <c r="H6491" s="335" t="s">
        <v>13353</v>
      </c>
      <c r="I6491" s="128">
        <v>82809.13</v>
      </c>
      <c r="J6491" s="128">
        <v>0</v>
      </c>
      <c r="K6491" s="129">
        <f t="shared" si="101"/>
        <v>82809.13</v>
      </c>
      <c r="L6491" s="130" t="s">
        <v>1420</v>
      </c>
    </row>
    <row r="6492" spans="1:12" ht="45">
      <c r="A6492" s="263">
        <v>25</v>
      </c>
      <c r="B6492" s="125" t="str">
        <f>+VLOOKUP(A6492,'[1]LISTA FILTRADO'!$A$2:$B$620,2,FALSE)</f>
        <v>Ministerio De La Presidencia</v>
      </c>
      <c r="C6492" s="126">
        <v>42947</v>
      </c>
      <c r="D6492" s="126" t="s">
        <v>13354</v>
      </c>
      <c r="E6492" s="127" t="s">
        <v>1469</v>
      </c>
      <c r="F6492" s="127">
        <v>14234527</v>
      </c>
      <c r="G6492" s="127"/>
      <c r="H6492" s="335" t="s">
        <v>13355</v>
      </c>
      <c r="I6492" s="128">
        <v>58962.99</v>
      </c>
      <c r="J6492" s="128">
        <v>0</v>
      </c>
      <c r="K6492" s="129">
        <f t="shared" si="101"/>
        <v>58962.99</v>
      </c>
      <c r="L6492" s="130" t="s">
        <v>1420</v>
      </c>
    </row>
    <row r="6493" spans="1:12" ht="45">
      <c r="A6493" s="263">
        <v>25</v>
      </c>
      <c r="B6493" s="125" t="str">
        <f>+VLOOKUP(A6493,'[1]LISTA FILTRADO'!$A$2:$B$620,2,FALSE)</f>
        <v>Ministerio De La Presidencia</v>
      </c>
      <c r="C6493" s="126">
        <v>42947</v>
      </c>
      <c r="D6493" s="126" t="s">
        <v>13356</v>
      </c>
      <c r="E6493" s="127" t="s">
        <v>1469</v>
      </c>
      <c r="F6493" s="127">
        <v>14234556</v>
      </c>
      <c r="G6493" s="127"/>
      <c r="H6493" s="335" t="s">
        <v>13357</v>
      </c>
      <c r="I6493" s="128">
        <v>58962.99</v>
      </c>
      <c r="J6493" s="128">
        <v>0</v>
      </c>
      <c r="K6493" s="129">
        <f t="shared" si="101"/>
        <v>58962.99</v>
      </c>
      <c r="L6493" s="130" t="s">
        <v>1420</v>
      </c>
    </row>
    <row r="6494" spans="1:12" ht="45">
      <c r="A6494" s="263">
        <v>25</v>
      </c>
      <c r="B6494" s="125" t="str">
        <f>+VLOOKUP(A6494,'[1]LISTA FILTRADO'!$A$2:$B$620,2,FALSE)</f>
        <v>Ministerio De La Presidencia</v>
      </c>
      <c r="C6494" s="126">
        <v>42947</v>
      </c>
      <c r="D6494" s="126" t="s">
        <v>13358</v>
      </c>
      <c r="E6494" s="127" t="s">
        <v>1469</v>
      </c>
      <c r="F6494" s="127">
        <v>14234567</v>
      </c>
      <c r="G6494" s="127"/>
      <c r="H6494" s="335" t="s">
        <v>13359</v>
      </c>
      <c r="I6494" s="128">
        <v>82809.13</v>
      </c>
      <c r="J6494" s="128">
        <v>0</v>
      </c>
      <c r="K6494" s="129">
        <f t="shared" si="101"/>
        <v>82809.13</v>
      </c>
      <c r="L6494" s="130" t="s">
        <v>1420</v>
      </c>
    </row>
    <row r="6495" spans="1:12" ht="45">
      <c r="A6495" s="263">
        <v>25</v>
      </c>
      <c r="B6495" s="125" t="str">
        <f>+VLOOKUP(A6495,'[1]LISTA FILTRADO'!$A$2:$B$620,2,FALSE)</f>
        <v>Ministerio De La Presidencia</v>
      </c>
      <c r="C6495" s="126">
        <v>42947</v>
      </c>
      <c r="D6495" s="126" t="s">
        <v>13360</v>
      </c>
      <c r="E6495" s="127" t="s">
        <v>1469</v>
      </c>
      <c r="F6495" s="127">
        <v>14234572</v>
      </c>
      <c r="G6495" s="127"/>
      <c r="H6495" s="335" t="s">
        <v>13361</v>
      </c>
      <c r="I6495" s="128">
        <v>58962.99</v>
      </c>
      <c r="J6495" s="128">
        <v>0</v>
      </c>
      <c r="K6495" s="129">
        <f t="shared" si="101"/>
        <v>58962.99</v>
      </c>
      <c r="L6495" s="130" t="s">
        <v>1420</v>
      </c>
    </row>
    <row r="6496" spans="1:12" ht="45">
      <c r="A6496" s="263">
        <v>25</v>
      </c>
      <c r="B6496" s="125" t="str">
        <f>+VLOOKUP(A6496,'[1]LISTA FILTRADO'!$A$2:$B$620,2,FALSE)</f>
        <v>Ministerio De La Presidencia</v>
      </c>
      <c r="C6496" s="126">
        <v>42947</v>
      </c>
      <c r="D6496" s="126" t="s">
        <v>13362</v>
      </c>
      <c r="E6496" s="127" t="s">
        <v>1469</v>
      </c>
      <c r="F6496" s="127">
        <v>14234581</v>
      </c>
      <c r="G6496" s="127"/>
      <c r="H6496" s="335" t="s">
        <v>13363</v>
      </c>
      <c r="I6496" s="128">
        <v>58962.99</v>
      </c>
      <c r="J6496" s="128">
        <v>0</v>
      </c>
      <c r="K6496" s="129">
        <f t="shared" si="101"/>
        <v>58962.99</v>
      </c>
      <c r="L6496" s="130" t="s">
        <v>1420</v>
      </c>
    </row>
    <row r="6497" spans="1:12" ht="45">
      <c r="A6497" s="263">
        <v>25</v>
      </c>
      <c r="B6497" s="125" t="str">
        <f>+VLOOKUP(A6497,'[1]LISTA FILTRADO'!$A$2:$B$620,2,FALSE)</f>
        <v>Ministerio De La Presidencia</v>
      </c>
      <c r="C6497" s="126">
        <v>42947</v>
      </c>
      <c r="D6497" s="126" t="s">
        <v>13364</v>
      </c>
      <c r="E6497" s="127" t="s">
        <v>1469</v>
      </c>
      <c r="F6497" s="127">
        <v>14234591</v>
      </c>
      <c r="G6497" s="127"/>
      <c r="H6497" s="335" t="s">
        <v>13365</v>
      </c>
      <c r="I6497" s="128">
        <v>58962.99</v>
      </c>
      <c r="J6497" s="128">
        <v>0</v>
      </c>
      <c r="K6497" s="129">
        <f t="shared" si="101"/>
        <v>58962.99</v>
      </c>
      <c r="L6497" s="130" t="s">
        <v>1420</v>
      </c>
    </row>
    <row r="6498" spans="1:12" ht="45">
      <c r="A6498" s="263">
        <v>25</v>
      </c>
      <c r="B6498" s="125" t="str">
        <f>+VLOOKUP(A6498,'[1]LISTA FILTRADO'!$A$2:$B$620,2,FALSE)</f>
        <v>Ministerio De La Presidencia</v>
      </c>
      <c r="C6498" s="126">
        <v>42947</v>
      </c>
      <c r="D6498" s="126" t="s">
        <v>13366</v>
      </c>
      <c r="E6498" s="127" t="s">
        <v>1469</v>
      </c>
      <c r="F6498" s="127">
        <v>14234626</v>
      </c>
      <c r="G6498" s="127"/>
      <c r="H6498" s="335" t="s">
        <v>13367</v>
      </c>
      <c r="I6498" s="128">
        <v>412299.15</v>
      </c>
      <c r="J6498" s="128">
        <v>0</v>
      </c>
      <c r="K6498" s="129">
        <f t="shared" si="101"/>
        <v>412299.15</v>
      </c>
      <c r="L6498" s="130" t="s">
        <v>1420</v>
      </c>
    </row>
    <row r="6499" spans="1:12" ht="45">
      <c r="A6499" s="263">
        <v>25</v>
      </c>
      <c r="B6499" s="125" t="str">
        <f>+VLOOKUP(A6499,'[1]LISTA FILTRADO'!$A$2:$B$620,2,FALSE)</f>
        <v>Ministerio De La Presidencia</v>
      </c>
      <c r="C6499" s="126">
        <v>42947</v>
      </c>
      <c r="D6499" s="126" t="s">
        <v>13368</v>
      </c>
      <c r="E6499" s="127" t="s">
        <v>1469</v>
      </c>
      <c r="F6499" s="127">
        <v>14234690</v>
      </c>
      <c r="G6499" s="127"/>
      <c r="H6499" s="335" t="s">
        <v>13369</v>
      </c>
      <c r="I6499" s="128">
        <v>45743.17</v>
      </c>
      <c r="J6499" s="128">
        <v>0</v>
      </c>
      <c r="K6499" s="129">
        <f t="shared" si="101"/>
        <v>45743.17</v>
      </c>
      <c r="L6499" s="130" t="s">
        <v>1420</v>
      </c>
    </row>
    <row r="6500" spans="1:12" ht="45">
      <c r="A6500" s="263">
        <v>25</v>
      </c>
      <c r="B6500" s="125" t="str">
        <f>+VLOOKUP(A6500,'[1]LISTA FILTRADO'!$A$2:$B$620,2,FALSE)</f>
        <v>Ministerio De La Presidencia</v>
      </c>
      <c r="C6500" s="126">
        <v>42947</v>
      </c>
      <c r="D6500" s="126" t="s">
        <v>13370</v>
      </c>
      <c r="E6500" s="127" t="s">
        <v>1469</v>
      </c>
      <c r="F6500" s="127">
        <v>14234759</v>
      </c>
      <c r="G6500" s="127"/>
      <c r="H6500" s="335" t="s">
        <v>13371</v>
      </c>
      <c r="I6500" s="128">
        <v>45743.17</v>
      </c>
      <c r="J6500" s="128">
        <v>0</v>
      </c>
      <c r="K6500" s="129">
        <f t="shared" si="101"/>
        <v>45743.17</v>
      </c>
      <c r="L6500" s="130" t="s">
        <v>1420</v>
      </c>
    </row>
    <row r="6501" spans="1:12" ht="45">
      <c r="A6501" s="263">
        <v>25</v>
      </c>
      <c r="B6501" s="125" t="str">
        <f>+VLOOKUP(A6501,'[1]LISTA FILTRADO'!$A$2:$B$620,2,FALSE)</f>
        <v>Ministerio De La Presidencia</v>
      </c>
      <c r="C6501" s="126">
        <v>42947</v>
      </c>
      <c r="D6501" s="126" t="s">
        <v>13372</v>
      </c>
      <c r="E6501" s="127" t="s">
        <v>1469</v>
      </c>
      <c r="F6501" s="127">
        <v>14234903</v>
      </c>
      <c r="G6501" s="127"/>
      <c r="H6501" s="335" t="s">
        <v>13373</v>
      </c>
      <c r="I6501" s="128">
        <v>45743.17</v>
      </c>
      <c r="J6501" s="128">
        <v>0</v>
      </c>
      <c r="K6501" s="129">
        <f t="shared" si="101"/>
        <v>45743.17</v>
      </c>
      <c r="L6501" s="130" t="s">
        <v>1420</v>
      </c>
    </row>
    <row r="6502" spans="1:12" ht="45">
      <c r="A6502" s="263">
        <v>25</v>
      </c>
      <c r="B6502" s="125" t="str">
        <f>+VLOOKUP(A6502,'[1]LISTA FILTRADO'!$A$2:$B$620,2,FALSE)</f>
        <v>Ministerio De La Presidencia</v>
      </c>
      <c r="C6502" s="126">
        <v>42947</v>
      </c>
      <c r="D6502" s="126" t="s">
        <v>13374</v>
      </c>
      <c r="E6502" s="127" t="s">
        <v>1469</v>
      </c>
      <c r="F6502" s="127">
        <v>14235012</v>
      </c>
      <c r="G6502" s="127"/>
      <c r="H6502" s="335" t="s">
        <v>13375</v>
      </c>
      <c r="I6502" s="128">
        <v>45743.17</v>
      </c>
      <c r="J6502" s="128">
        <v>0</v>
      </c>
      <c r="K6502" s="129">
        <f t="shared" si="101"/>
        <v>45743.17</v>
      </c>
      <c r="L6502" s="130" t="s">
        <v>1420</v>
      </c>
    </row>
    <row r="6503" spans="1:12" ht="45">
      <c r="A6503" s="263">
        <v>25</v>
      </c>
      <c r="B6503" s="125" t="str">
        <f>+VLOOKUP(A6503,'[1]LISTA FILTRADO'!$A$2:$B$620,2,FALSE)</f>
        <v>Ministerio De La Presidencia</v>
      </c>
      <c r="C6503" s="126">
        <v>42947</v>
      </c>
      <c r="D6503" s="126" t="s">
        <v>13376</v>
      </c>
      <c r="E6503" s="127" t="s">
        <v>1469</v>
      </c>
      <c r="F6503" s="127">
        <v>14234439</v>
      </c>
      <c r="G6503" s="127"/>
      <c r="H6503" s="335" t="s">
        <v>13377</v>
      </c>
      <c r="I6503" s="128">
        <v>416690.22</v>
      </c>
      <c r="J6503" s="128">
        <v>0</v>
      </c>
      <c r="K6503" s="129">
        <f t="shared" si="101"/>
        <v>416690.22</v>
      </c>
      <c r="L6503" s="130" t="s">
        <v>1420</v>
      </c>
    </row>
    <row r="6504" spans="1:12" ht="45">
      <c r="A6504" s="263">
        <v>25</v>
      </c>
      <c r="B6504" s="125" t="str">
        <f>+VLOOKUP(A6504,'[1]LISTA FILTRADO'!$A$2:$B$620,2,FALSE)</f>
        <v>Ministerio De La Presidencia</v>
      </c>
      <c r="C6504" s="126">
        <v>42947</v>
      </c>
      <c r="D6504" s="126" t="s">
        <v>13378</v>
      </c>
      <c r="E6504" s="127" t="s">
        <v>1469</v>
      </c>
      <c r="F6504" s="127">
        <v>14234463</v>
      </c>
      <c r="G6504" s="127"/>
      <c r="H6504" s="335" t="s">
        <v>13379</v>
      </c>
      <c r="I6504" s="128">
        <v>91654.89</v>
      </c>
      <c r="J6504" s="128">
        <v>0</v>
      </c>
      <c r="K6504" s="129">
        <f t="shared" si="101"/>
        <v>91654.89</v>
      </c>
      <c r="L6504" s="130" t="s">
        <v>1420</v>
      </c>
    </row>
    <row r="6505" spans="1:12" ht="45">
      <c r="A6505" s="263">
        <v>25</v>
      </c>
      <c r="B6505" s="125" t="str">
        <f>+VLOOKUP(A6505,'[1]LISTA FILTRADO'!$A$2:$B$620,2,FALSE)</f>
        <v>Ministerio De La Presidencia</v>
      </c>
      <c r="C6505" s="126">
        <v>42947</v>
      </c>
      <c r="D6505" s="126" t="s">
        <v>13380</v>
      </c>
      <c r="E6505" s="127" t="s">
        <v>1469</v>
      </c>
      <c r="F6505" s="127">
        <v>14234481</v>
      </c>
      <c r="G6505" s="127"/>
      <c r="H6505" s="335" t="s">
        <v>13381</v>
      </c>
      <c r="I6505" s="128">
        <v>91654.89</v>
      </c>
      <c r="J6505" s="128">
        <v>0</v>
      </c>
      <c r="K6505" s="129">
        <f t="shared" si="101"/>
        <v>91654.89</v>
      </c>
      <c r="L6505" s="130" t="s">
        <v>1420</v>
      </c>
    </row>
    <row r="6506" spans="1:12" ht="45">
      <c r="A6506" s="263">
        <v>25</v>
      </c>
      <c r="B6506" s="125" t="str">
        <f>+VLOOKUP(A6506,'[1]LISTA FILTRADO'!$A$2:$B$620,2,FALSE)</f>
        <v>Ministerio De La Presidencia</v>
      </c>
      <c r="C6506" s="126">
        <v>42947</v>
      </c>
      <c r="D6506" s="126" t="s">
        <v>13382</v>
      </c>
      <c r="E6506" s="127" t="s">
        <v>1469</v>
      </c>
      <c r="F6506" s="127">
        <v>14238961</v>
      </c>
      <c r="G6506" s="127"/>
      <c r="H6506" s="335" t="s">
        <v>13383</v>
      </c>
      <c r="I6506" s="128">
        <v>240060.17</v>
      </c>
      <c r="J6506" s="128">
        <v>0</v>
      </c>
      <c r="K6506" s="129">
        <f t="shared" si="101"/>
        <v>240060.17</v>
      </c>
      <c r="L6506" s="130" t="s">
        <v>1420</v>
      </c>
    </row>
    <row r="6507" spans="1:12" ht="45">
      <c r="A6507" s="263">
        <v>25</v>
      </c>
      <c r="B6507" s="125" t="str">
        <f>+VLOOKUP(A6507,'[1]LISTA FILTRADO'!$A$2:$B$620,2,FALSE)</f>
        <v>Ministerio De La Presidencia</v>
      </c>
      <c r="C6507" s="126">
        <v>42947</v>
      </c>
      <c r="D6507" s="126" t="s">
        <v>13384</v>
      </c>
      <c r="E6507" s="127" t="s">
        <v>1469</v>
      </c>
      <c r="F6507" s="127">
        <v>14238962</v>
      </c>
      <c r="G6507" s="127"/>
      <c r="H6507" s="335" t="s">
        <v>13385</v>
      </c>
      <c r="I6507" s="128">
        <v>119979.94</v>
      </c>
      <c r="J6507" s="128">
        <v>0</v>
      </c>
      <c r="K6507" s="129">
        <f t="shared" si="101"/>
        <v>119979.94</v>
      </c>
      <c r="L6507" s="130" t="s">
        <v>1420</v>
      </c>
    </row>
    <row r="6508" spans="1:12" ht="45">
      <c r="A6508" s="263">
        <v>25</v>
      </c>
      <c r="B6508" s="125" t="str">
        <f>+VLOOKUP(A6508,'[1]LISTA FILTRADO'!$A$2:$B$620,2,FALSE)</f>
        <v>Ministerio De La Presidencia</v>
      </c>
      <c r="C6508" s="126">
        <v>42947</v>
      </c>
      <c r="D6508" s="126" t="s">
        <v>13386</v>
      </c>
      <c r="E6508" s="127" t="s">
        <v>1469</v>
      </c>
      <c r="F6508" s="127">
        <v>14238963</v>
      </c>
      <c r="G6508" s="127"/>
      <c r="H6508" s="335" t="s">
        <v>13387</v>
      </c>
      <c r="I6508" s="128">
        <v>119979.94</v>
      </c>
      <c r="J6508" s="128">
        <v>0</v>
      </c>
      <c r="K6508" s="129">
        <f t="shared" si="101"/>
        <v>119979.94</v>
      </c>
      <c r="L6508" s="130" t="s">
        <v>1420</v>
      </c>
    </row>
    <row r="6509" spans="1:12" ht="45">
      <c r="A6509" s="263">
        <v>25</v>
      </c>
      <c r="B6509" s="125" t="str">
        <f>+VLOOKUP(A6509,'[1]LISTA FILTRADO'!$A$2:$B$620,2,FALSE)</f>
        <v>Ministerio De La Presidencia</v>
      </c>
      <c r="C6509" s="126">
        <v>42947</v>
      </c>
      <c r="D6509" s="126" t="s">
        <v>13388</v>
      </c>
      <c r="E6509" s="127" t="s">
        <v>1469</v>
      </c>
      <c r="F6509" s="127">
        <v>14238964</v>
      </c>
      <c r="G6509" s="127"/>
      <c r="H6509" s="335" t="s">
        <v>13389</v>
      </c>
      <c r="I6509" s="128">
        <v>119979.94</v>
      </c>
      <c r="J6509" s="128">
        <v>0</v>
      </c>
      <c r="K6509" s="129">
        <f t="shared" si="101"/>
        <v>119979.94</v>
      </c>
      <c r="L6509" s="130" t="s">
        <v>1420</v>
      </c>
    </row>
    <row r="6510" spans="1:12" ht="45">
      <c r="A6510" s="263">
        <v>25</v>
      </c>
      <c r="B6510" s="125" t="str">
        <f>+VLOOKUP(A6510,'[1]LISTA FILTRADO'!$A$2:$B$620,2,FALSE)</f>
        <v>Ministerio De La Presidencia</v>
      </c>
      <c r="C6510" s="126">
        <v>42947</v>
      </c>
      <c r="D6510" s="126" t="s">
        <v>13390</v>
      </c>
      <c r="E6510" s="127" t="s">
        <v>1469</v>
      </c>
      <c r="F6510" s="127">
        <v>14251816</v>
      </c>
      <c r="G6510" s="127"/>
      <c r="H6510" s="335" t="s">
        <v>13391</v>
      </c>
      <c r="I6510" s="128">
        <v>77259.740000000005</v>
      </c>
      <c r="J6510" s="128">
        <v>0</v>
      </c>
      <c r="K6510" s="129">
        <f t="shared" si="101"/>
        <v>77259.740000000005</v>
      </c>
      <c r="L6510" s="130" t="s">
        <v>1420</v>
      </c>
    </row>
    <row r="6511" spans="1:12" ht="45">
      <c r="A6511" s="263">
        <v>25</v>
      </c>
      <c r="B6511" s="125" t="str">
        <f>+VLOOKUP(A6511,'[1]LISTA FILTRADO'!$A$2:$B$620,2,FALSE)</f>
        <v>Ministerio De La Presidencia</v>
      </c>
      <c r="C6511" s="126">
        <v>42947</v>
      </c>
      <c r="D6511" s="126" t="s">
        <v>13392</v>
      </c>
      <c r="E6511" s="127" t="s">
        <v>1469</v>
      </c>
      <c r="F6511" s="127">
        <v>14251885</v>
      </c>
      <c r="G6511" s="127"/>
      <c r="H6511" s="335" t="s">
        <v>13393</v>
      </c>
      <c r="I6511" s="128">
        <v>77259.740000000005</v>
      </c>
      <c r="J6511" s="128">
        <v>0</v>
      </c>
      <c r="K6511" s="129">
        <f t="shared" si="101"/>
        <v>77259.740000000005</v>
      </c>
      <c r="L6511" s="130" t="s">
        <v>1420</v>
      </c>
    </row>
    <row r="6512" spans="1:12" ht="45">
      <c r="A6512" s="263">
        <v>25</v>
      </c>
      <c r="B6512" s="125" t="str">
        <f>+VLOOKUP(A6512,'[1]LISTA FILTRADO'!$A$2:$B$620,2,FALSE)</f>
        <v>Ministerio De La Presidencia</v>
      </c>
      <c r="C6512" s="126">
        <v>42947</v>
      </c>
      <c r="D6512" s="126" t="s">
        <v>13394</v>
      </c>
      <c r="E6512" s="127" t="s">
        <v>1469</v>
      </c>
      <c r="F6512" s="127">
        <v>14251999</v>
      </c>
      <c r="G6512" s="127"/>
      <c r="H6512" s="335" t="s">
        <v>13395</v>
      </c>
      <c r="I6512" s="128">
        <v>77259.740000000005</v>
      </c>
      <c r="J6512" s="128">
        <v>0</v>
      </c>
      <c r="K6512" s="129">
        <f t="shared" si="101"/>
        <v>77259.740000000005</v>
      </c>
      <c r="L6512" s="130" t="s">
        <v>1420</v>
      </c>
    </row>
    <row r="6513" spans="1:12" ht="45">
      <c r="A6513" s="263">
        <v>25</v>
      </c>
      <c r="B6513" s="125" t="str">
        <f>+VLOOKUP(A6513,'[1]LISTA FILTRADO'!$A$2:$B$620,2,FALSE)</f>
        <v>Ministerio De La Presidencia</v>
      </c>
      <c r="C6513" s="126">
        <v>42947</v>
      </c>
      <c r="D6513" s="126" t="s">
        <v>13396</v>
      </c>
      <c r="E6513" s="127" t="s">
        <v>1469</v>
      </c>
      <c r="F6513" s="127">
        <v>14252235</v>
      </c>
      <c r="G6513" s="127"/>
      <c r="H6513" s="335" t="s">
        <v>13397</v>
      </c>
      <c r="I6513" s="128">
        <v>77259.740000000005</v>
      </c>
      <c r="J6513" s="128">
        <v>0</v>
      </c>
      <c r="K6513" s="129">
        <f t="shared" si="101"/>
        <v>77259.740000000005</v>
      </c>
      <c r="L6513" s="130" t="s">
        <v>1420</v>
      </c>
    </row>
    <row r="6514" spans="1:12" ht="45">
      <c r="A6514" s="263">
        <v>25</v>
      </c>
      <c r="B6514" s="125" t="str">
        <f>+VLOOKUP(A6514,'[1]LISTA FILTRADO'!$A$2:$B$620,2,FALSE)</f>
        <v>Ministerio De La Presidencia</v>
      </c>
      <c r="C6514" s="126">
        <v>42947</v>
      </c>
      <c r="D6514" s="126" t="s">
        <v>13398</v>
      </c>
      <c r="E6514" s="127" t="s">
        <v>1469</v>
      </c>
      <c r="F6514" s="127">
        <v>14254955</v>
      </c>
      <c r="G6514" s="127"/>
      <c r="H6514" s="335" t="s">
        <v>13399</v>
      </c>
      <c r="I6514" s="128">
        <v>103086.68</v>
      </c>
      <c r="J6514" s="128">
        <v>0</v>
      </c>
      <c r="K6514" s="129">
        <f t="shared" si="101"/>
        <v>103086.68</v>
      </c>
      <c r="L6514" s="130" t="s">
        <v>1420</v>
      </c>
    </row>
    <row r="6515" spans="1:12" ht="45">
      <c r="A6515" s="263">
        <v>25</v>
      </c>
      <c r="B6515" s="125" t="str">
        <f>+VLOOKUP(A6515,'[1]LISTA FILTRADO'!$A$2:$B$620,2,FALSE)</f>
        <v>Ministerio De La Presidencia</v>
      </c>
      <c r="C6515" s="126">
        <v>42947</v>
      </c>
      <c r="D6515" s="126" t="s">
        <v>13400</v>
      </c>
      <c r="E6515" s="127" t="s">
        <v>1469</v>
      </c>
      <c r="F6515" s="127">
        <v>14251664</v>
      </c>
      <c r="G6515" s="127"/>
      <c r="H6515" s="335" t="s">
        <v>13401</v>
      </c>
      <c r="I6515" s="128">
        <v>68626.61</v>
      </c>
      <c r="J6515" s="128">
        <v>0</v>
      </c>
      <c r="K6515" s="129">
        <f t="shared" si="101"/>
        <v>68626.61</v>
      </c>
      <c r="L6515" s="130" t="s">
        <v>1420</v>
      </c>
    </row>
    <row r="6516" spans="1:12" ht="45">
      <c r="A6516" s="263">
        <v>25</v>
      </c>
      <c r="B6516" s="125" t="str">
        <f>+VLOOKUP(A6516,'[1]LISTA FILTRADO'!$A$2:$B$620,2,FALSE)</f>
        <v>Ministerio De La Presidencia</v>
      </c>
      <c r="C6516" s="126">
        <v>42947</v>
      </c>
      <c r="D6516" s="126" t="s">
        <v>13402</v>
      </c>
      <c r="E6516" s="127" t="s">
        <v>1469</v>
      </c>
      <c r="F6516" s="127">
        <v>14251687</v>
      </c>
      <c r="G6516" s="127"/>
      <c r="H6516" s="335" t="s">
        <v>13403</v>
      </c>
      <c r="I6516" s="128">
        <v>61956.61</v>
      </c>
      <c r="J6516" s="128">
        <v>0</v>
      </c>
      <c r="K6516" s="129">
        <f t="shared" si="101"/>
        <v>61956.61</v>
      </c>
      <c r="L6516" s="130" t="s">
        <v>1420</v>
      </c>
    </row>
    <row r="6517" spans="1:12" ht="45">
      <c r="A6517" s="263">
        <v>25</v>
      </c>
      <c r="B6517" s="125" t="str">
        <f>+VLOOKUP(A6517,'[1]LISTA FILTRADO'!$A$2:$B$620,2,FALSE)</f>
        <v>Ministerio De La Presidencia</v>
      </c>
      <c r="C6517" s="126">
        <v>42947</v>
      </c>
      <c r="D6517" s="126" t="s">
        <v>13404</v>
      </c>
      <c r="E6517" s="127" t="s">
        <v>1469</v>
      </c>
      <c r="F6517" s="127">
        <v>14251712</v>
      </c>
      <c r="G6517" s="127"/>
      <c r="H6517" s="335" t="s">
        <v>13405</v>
      </c>
      <c r="I6517" s="128">
        <v>469301.43</v>
      </c>
      <c r="J6517" s="128">
        <v>0</v>
      </c>
      <c r="K6517" s="129">
        <f t="shared" si="101"/>
        <v>469301.43</v>
      </c>
      <c r="L6517" s="130" t="s">
        <v>1420</v>
      </c>
    </row>
    <row r="6518" spans="1:12" ht="45">
      <c r="A6518" s="263">
        <v>25</v>
      </c>
      <c r="B6518" s="125" t="str">
        <f>+VLOOKUP(A6518,'[1]LISTA FILTRADO'!$A$2:$B$620,2,FALSE)</f>
        <v>Ministerio De La Presidencia</v>
      </c>
      <c r="C6518" s="126">
        <v>42947</v>
      </c>
      <c r="D6518" s="126" t="s">
        <v>13406</v>
      </c>
      <c r="E6518" s="127" t="s">
        <v>1469</v>
      </c>
      <c r="F6518" s="127">
        <v>14251634</v>
      </c>
      <c r="G6518" s="127"/>
      <c r="H6518" s="335" t="s">
        <v>13407</v>
      </c>
      <c r="I6518" s="128">
        <v>299946.03999999998</v>
      </c>
      <c r="J6518" s="128">
        <v>0</v>
      </c>
      <c r="K6518" s="129">
        <f t="shared" si="101"/>
        <v>299946.03999999998</v>
      </c>
      <c r="L6518" s="130" t="s">
        <v>1420</v>
      </c>
    </row>
    <row r="6519" spans="1:12" ht="45">
      <c r="A6519" s="263">
        <v>25</v>
      </c>
      <c r="B6519" s="125" t="str">
        <f>+VLOOKUP(A6519,'[1]LISTA FILTRADO'!$A$2:$B$620,2,FALSE)</f>
        <v>Ministerio De La Presidencia</v>
      </c>
      <c r="C6519" s="126">
        <v>42947</v>
      </c>
      <c r="D6519" s="126" t="s">
        <v>13408</v>
      </c>
      <c r="E6519" s="127" t="s">
        <v>1469</v>
      </c>
      <c r="F6519" s="127">
        <v>14251652</v>
      </c>
      <c r="G6519" s="127"/>
      <c r="H6519" s="335" t="s">
        <v>13409</v>
      </c>
      <c r="I6519" s="128">
        <v>299946.03999999998</v>
      </c>
      <c r="J6519" s="128">
        <v>0</v>
      </c>
      <c r="K6519" s="129">
        <f t="shared" si="101"/>
        <v>299946.03999999998</v>
      </c>
      <c r="L6519" s="130" t="s">
        <v>1420</v>
      </c>
    </row>
    <row r="6520" spans="1:12" ht="45">
      <c r="A6520" s="263">
        <v>25</v>
      </c>
      <c r="B6520" s="125" t="str">
        <f>+VLOOKUP(A6520,'[1]LISTA FILTRADO'!$A$2:$B$620,2,FALSE)</f>
        <v>Ministerio De La Presidencia</v>
      </c>
      <c r="C6520" s="126">
        <v>42947</v>
      </c>
      <c r="D6520" s="126" t="s">
        <v>13410</v>
      </c>
      <c r="E6520" s="127" t="s">
        <v>1469</v>
      </c>
      <c r="F6520" s="127">
        <v>14251574</v>
      </c>
      <c r="G6520" s="127"/>
      <c r="H6520" s="335" t="s">
        <v>13411</v>
      </c>
      <c r="I6520" s="128">
        <v>105657.15</v>
      </c>
      <c r="J6520" s="128">
        <v>0</v>
      </c>
      <c r="K6520" s="129">
        <f t="shared" si="101"/>
        <v>105657.15</v>
      </c>
      <c r="L6520" s="130" t="s">
        <v>1420</v>
      </c>
    </row>
    <row r="6521" spans="1:12" ht="45">
      <c r="A6521" s="263">
        <v>25</v>
      </c>
      <c r="B6521" s="125" t="str">
        <f>+VLOOKUP(A6521,'[1]LISTA FILTRADO'!$A$2:$B$620,2,FALSE)</f>
        <v>Ministerio De La Presidencia</v>
      </c>
      <c r="C6521" s="126">
        <v>42947</v>
      </c>
      <c r="D6521" s="126" t="s">
        <v>13412</v>
      </c>
      <c r="E6521" s="127" t="s">
        <v>1469</v>
      </c>
      <c r="F6521" s="127">
        <v>14251577</v>
      </c>
      <c r="G6521" s="127"/>
      <c r="H6521" s="335" t="s">
        <v>13413</v>
      </c>
      <c r="I6521" s="128">
        <v>94475.199999999997</v>
      </c>
      <c r="J6521" s="128">
        <v>0</v>
      </c>
      <c r="K6521" s="129">
        <f t="shared" si="101"/>
        <v>94475.199999999997</v>
      </c>
      <c r="L6521" s="130" t="s">
        <v>1420</v>
      </c>
    </row>
    <row r="6522" spans="1:12" ht="45">
      <c r="A6522" s="263">
        <v>25</v>
      </c>
      <c r="B6522" s="125" t="str">
        <f>+VLOOKUP(A6522,'[1]LISTA FILTRADO'!$A$2:$B$620,2,FALSE)</f>
        <v>Ministerio De La Presidencia</v>
      </c>
      <c r="C6522" s="126">
        <v>42947</v>
      </c>
      <c r="D6522" s="126" t="s">
        <v>13414</v>
      </c>
      <c r="E6522" s="127" t="s">
        <v>1469</v>
      </c>
      <c r="F6522" s="127">
        <v>14251633</v>
      </c>
      <c r="G6522" s="127"/>
      <c r="H6522" s="335" t="s">
        <v>13415</v>
      </c>
      <c r="I6522" s="128">
        <v>399867.65</v>
      </c>
      <c r="J6522" s="128">
        <v>0</v>
      </c>
      <c r="K6522" s="129">
        <f t="shared" si="101"/>
        <v>399867.65</v>
      </c>
      <c r="L6522" s="130" t="s">
        <v>1420</v>
      </c>
    </row>
    <row r="6523" spans="1:12" ht="33.75">
      <c r="A6523" s="263" t="s">
        <v>627</v>
      </c>
      <c r="B6523" s="125" t="str">
        <f>+VLOOKUP(A6523,'[1]LISTA FILTRADO'!$A$2:$B$620,2,FALSE)</f>
        <v>Dirección General De Crédito Público</v>
      </c>
      <c r="C6523" s="126">
        <v>42947</v>
      </c>
      <c r="D6523" s="126" t="s">
        <v>13416</v>
      </c>
      <c r="E6523" s="127" t="s">
        <v>11</v>
      </c>
      <c r="F6523" s="127">
        <v>894224</v>
      </c>
      <c r="G6523" s="127"/>
      <c r="H6523" s="335" t="s">
        <v>13417</v>
      </c>
      <c r="I6523" s="128">
        <v>1161.8</v>
      </c>
      <c r="J6523" s="128">
        <v>0</v>
      </c>
      <c r="K6523" s="129">
        <f t="shared" si="101"/>
        <v>1161.8</v>
      </c>
      <c r="L6523" s="130" t="s">
        <v>1420</v>
      </c>
    </row>
    <row r="6524" spans="1:12" ht="45">
      <c r="A6524" s="263" t="s">
        <v>627</v>
      </c>
      <c r="B6524" s="125" t="str">
        <f>+VLOOKUP(A6524,'[1]LISTA FILTRADO'!$A$2:$B$620,2,FALSE)</f>
        <v>Dirección General De Crédito Público</v>
      </c>
      <c r="C6524" s="126">
        <v>42947</v>
      </c>
      <c r="D6524" s="126" t="s">
        <v>13418</v>
      </c>
      <c r="E6524" s="127" t="s">
        <v>11</v>
      </c>
      <c r="F6524" s="127">
        <v>894254</v>
      </c>
      <c r="G6524" s="127"/>
      <c r="H6524" s="335" t="s">
        <v>13419</v>
      </c>
      <c r="I6524" s="128">
        <v>1669.65</v>
      </c>
      <c r="J6524" s="128">
        <v>0</v>
      </c>
      <c r="K6524" s="129">
        <f t="shared" si="101"/>
        <v>1669.65</v>
      </c>
      <c r="L6524" s="130" t="s">
        <v>1420</v>
      </c>
    </row>
    <row r="6525" spans="1:12" ht="45">
      <c r="A6525" s="263" t="s">
        <v>627</v>
      </c>
      <c r="B6525" s="125" t="str">
        <f>+VLOOKUP(A6525,'[1]LISTA FILTRADO'!$A$2:$B$620,2,FALSE)</f>
        <v>Dirección General De Crédito Público</v>
      </c>
      <c r="C6525" s="126">
        <v>42947</v>
      </c>
      <c r="D6525" s="126" t="s">
        <v>13420</v>
      </c>
      <c r="E6525" s="127" t="s">
        <v>11</v>
      </c>
      <c r="F6525" s="127">
        <v>894259</v>
      </c>
      <c r="G6525" s="127"/>
      <c r="H6525" s="335" t="s">
        <v>13421</v>
      </c>
      <c r="I6525" s="128">
        <v>17755.59</v>
      </c>
      <c r="J6525" s="128">
        <v>0</v>
      </c>
      <c r="K6525" s="129">
        <f t="shared" si="101"/>
        <v>17755.59</v>
      </c>
      <c r="L6525" s="130" t="s">
        <v>1420</v>
      </c>
    </row>
    <row r="6526" spans="1:12" ht="22.5">
      <c r="A6526" s="263" t="s">
        <v>627</v>
      </c>
      <c r="B6526" s="125" t="str">
        <f>+VLOOKUP(A6526,'[1]LISTA FILTRADO'!$A$2:$B$620,2,FALSE)</f>
        <v>Dirección General De Crédito Público</v>
      </c>
      <c r="C6526" s="126">
        <v>42947</v>
      </c>
      <c r="D6526" s="126" t="s">
        <v>13422</v>
      </c>
      <c r="E6526" s="127" t="s">
        <v>11</v>
      </c>
      <c r="F6526" s="127">
        <v>894288</v>
      </c>
      <c r="G6526" s="127"/>
      <c r="H6526" s="335" t="s">
        <v>13423</v>
      </c>
      <c r="I6526" s="128">
        <v>50</v>
      </c>
      <c r="J6526" s="128">
        <v>0</v>
      </c>
      <c r="K6526" s="129">
        <f t="shared" si="101"/>
        <v>50</v>
      </c>
      <c r="L6526" s="130" t="s">
        <v>1420</v>
      </c>
    </row>
    <row r="6527" spans="1:12" ht="22.5">
      <c r="A6527" s="263" t="s">
        <v>627</v>
      </c>
      <c r="B6527" s="125" t="str">
        <f>+VLOOKUP(A6527,'[1]LISTA FILTRADO'!$A$2:$B$620,2,FALSE)</f>
        <v>Dirección General De Crédito Público</v>
      </c>
      <c r="C6527" s="126">
        <v>42947</v>
      </c>
      <c r="D6527" s="126" t="s">
        <v>13424</v>
      </c>
      <c r="E6527" s="127" t="s">
        <v>11</v>
      </c>
      <c r="F6527" s="127">
        <v>894289</v>
      </c>
      <c r="G6527" s="127"/>
      <c r="H6527" s="335" t="s">
        <v>13425</v>
      </c>
      <c r="I6527" s="128">
        <v>50</v>
      </c>
      <c r="J6527" s="128">
        <v>0</v>
      </c>
      <c r="K6527" s="129">
        <f t="shared" si="101"/>
        <v>50</v>
      </c>
      <c r="L6527" s="130" t="s">
        <v>1420</v>
      </c>
    </row>
    <row r="6528" spans="1:12" ht="22.5">
      <c r="A6528" s="263" t="s">
        <v>627</v>
      </c>
      <c r="B6528" s="125" t="str">
        <f>+VLOOKUP(A6528,'[1]LISTA FILTRADO'!$A$2:$B$620,2,FALSE)</f>
        <v>Dirección General De Crédito Público</v>
      </c>
      <c r="C6528" s="126">
        <v>42947</v>
      </c>
      <c r="D6528" s="126" t="s">
        <v>13426</v>
      </c>
      <c r="E6528" s="127" t="s">
        <v>11</v>
      </c>
      <c r="F6528" s="127">
        <v>894291</v>
      </c>
      <c r="G6528" s="127"/>
      <c r="H6528" s="335" t="s">
        <v>13427</v>
      </c>
      <c r="I6528" s="128">
        <v>50</v>
      </c>
      <c r="J6528" s="128">
        <v>0</v>
      </c>
      <c r="K6528" s="129">
        <f t="shared" si="101"/>
        <v>50</v>
      </c>
      <c r="L6528" s="130" t="s">
        <v>1420</v>
      </c>
    </row>
    <row r="6529" spans="1:12" ht="22.5">
      <c r="A6529" s="263" t="s">
        <v>627</v>
      </c>
      <c r="B6529" s="125" t="str">
        <f>+VLOOKUP(A6529,'[1]LISTA FILTRADO'!$A$2:$B$620,2,FALSE)</f>
        <v>Dirección General De Crédito Público</v>
      </c>
      <c r="C6529" s="126">
        <v>42947</v>
      </c>
      <c r="D6529" s="126" t="s">
        <v>13428</v>
      </c>
      <c r="E6529" s="127" t="s">
        <v>11</v>
      </c>
      <c r="F6529" s="127">
        <v>894379</v>
      </c>
      <c r="G6529" s="127"/>
      <c r="H6529" s="335" t="s">
        <v>13429</v>
      </c>
      <c r="I6529" s="128">
        <v>50</v>
      </c>
      <c r="J6529" s="128">
        <v>0</v>
      </c>
      <c r="K6529" s="129">
        <f t="shared" si="101"/>
        <v>50</v>
      </c>
      <c r="L6529" s="130" t="s">
        <v>1420</v>
      </c>
    </row>
    <row r="6530" spans="1:12" ht="33.75">
      <c r="A6530" s="263" t="s">
        <v>627</v>
      </c>
      <c r="B6530" s="125" t="str">
        <f>+VLOOKUP(A6530,'[1]LISTA FILTRADO'!$A$2:$B$620,2,FALSE)</f>
        <v>Dirección General De Crédito Público</v>
      </c>
      <c r="C6530" s="126">
        <v>42947</v>
      </c>
      <c r="D6530" s="126" t="s">
        <v>13430</v>
      </c>
      <c r="E6530" s="127" t="s">
        <v>11</v>
      </c>
      <c r="F6530" s="127">
        <v>9580</v>
      </c>
      <c r="G6530" s="127"/>
      <c r="H6530" s="335" t="s">
        <v>13431</v>
      </c>
      <c r="I6530" s="128">
        <v>4831.83</v>
      </c>
      <c r="J6530" s="128">
        <v>0</v>
      </c>
      <c r="K6530" s="129">
        <f t="shared" si="101"/>
        <v>4831.83</v>
      </c>
      <c r="L6530" s="130" t="s">
        <v>1420</v>
      </c>
    </row>
    <row r="6531" spans="1:12" ht="45">
      <c r="A6531" s="263">
        <v>513</v>
      </c>
      <c r="B6531" s="125" t="str">
        <f>+VLOOKUP(A6531,'[1]LISTA FILTRADO'!$A$2:$B$620,2,FALSE)</f>
        <v>Yacimientos Petrolíferos Fiscales Bolivianos</v>
      </c>
      <c r="C6531" s="126">
        <v>42947</v>
      </c>
      <c r="D6531" s="126" t="s">
        <v>13432</v>
      </c>
      <c r="E6531" s="127" t="s">
        <v>15</v>
      </c>
      <c r="F6531" s="127">
        <v>2798</v>
      </c>
      <c r="G6531" s="127"/>
      <c r="H6531" s="335" t="s">
        <v>13433</v>
      </c>
      <c r="I6531" s="128">
        <v>102791.6</v>
      </c>
      <c r="J6531" s="128">
        <v>0</v>
      </c>
      <c r="K6531" s="129">
        <f t="shared" si="101"/>
        <v>102791.6</v>
      </c>
      <c r="L6531" s="130" t="s">
        <v>1420</v>
      </c>
    </row>
    <row r="6532" spans="1:12" ht="45">
      <c r="A6532" s="263">
        <v>513</v>
      </c>
      <c r="B6532" s="125" t="str">
        <f>+VLOOKUP(A6532,'[1]LISTA FILTRADO'!$A$2:$B$620,2,FALSE)</f>
        <v>Yacimientos Petrolíferos Fiscales Bolivianos</v>
      </c>
      <c r="C6532" s="126">
        <v>42947</v>
      </c>
      <c r="D6532" s="126" t="s">
        <v>13434</v>
      </c>
      <c r="E6532" s="127" t="s">
        <v>15</v>
      </c>
      <c r="F6532" s="127">
        <v>2799</v>
      </c>
      <c r="G6532" s="127"/>
      <c r="H6532" s="335" t="s">
        <v>13435</v>
      </c>
      <c r="I6532" s="128">
        <v>26338.34</v>
      </c>
      <c r="J6532" s="128">
        <v>0</v>
      </c>
      <c r="K6532" s="129">
        <f t="shared" si="101"/>
        <v>26338.34</v>
      </c>
      <c r="L6532" s="130" t="s">
        <v>1420</v>
      </c>
    </row>
    <row r="6533" spans="1:12" ht="45">
      <c r="A6533" s="263">
        <v>340</v>
      </c>
      <c r="B6533" s="125" t="str">
        <f>+VLOOKUP(A6533,'[1]LISTA FILTRADO'!$A$2:$B$620,2,FALSE)</f>
        <v>Servicio General De Identificación Personal</v>
      </c>
      <c r="C6533" s="126">
        <v>42947</v>
      </c>
      <c r="D6533" s="126" t="s">
        <v>13436</v>
      </c>
      <c r="E6533" s="127" t="s">
        <v>15</v>
      </c>
      <c r="F6533" s="127">
        <v>2797</v>
      </c>
      <c r="G6533" s="127"/>
      <c r="H6533" s="335" t="s">
        <v>13437</v>
      </c>
      <c r="I6533" s="128">
        <v>275.63</v>
      </c>
      <c r="J6533" s="128">
        <v>0</v>
      </c>
      <c r="K6533" s="129">
        <f t="shared" si="101"/>
        <v>275.63</v>
      </c>
      <c r="L6533" s="130" t="s">
        <v>1420</v>
      </c>
    </row>
    <row r="6534" spans="1:12" ht="45">
      <c r="A6534" s="263">
        <v>340</v>
      </c>
      <c r="B6534" s="125" t="str">
        <f>+VLOOKUP(A6534,'[1]LISTA FILTRADO'!$A$2:$B$620,2,FALSE)</f>
        <v>Servicio General De Identificación Personal</v>
      </c>
      <c r="C6534" s="126">
        <v>42947</v>
      </c>
      <c r="D6534" s="126" t="s">
        <v>13438</v>
      </c>
      <c r="E6534" s="127" t="s">
        <v>15</v>
      </c>
      <c r="F6534" s="127">
        <v>2801</v>
      </c>
      <c r="G6534" s="127"/>
      <c r="H6534" s="335" t="s">
        <v>13439</v>
      </c>
      <c r="I6534" s="128">
        <v>301.35000000000002</v>
      </c>
      <c r="J6534" s="128">
        <v>0</v>
      </c>
      <c r="K6534" s="129">
        <f t="shared" si="101"/>
        <v>301.35000000000002</v>
      </c>
      <c r="L6534" s="130" t="s">
        <v>1420</v>
      </c>
    </row>
    <row r="6535" spans="1:12" ht="33.75">
      <c r="A6535" s="263">
        <v>291</v>
      </c>
      <c r="B6535" s="125" t="str">
        <f>+VLOOKUP(A6535,'[1]LISTA FILTRADO'!$A$2:$B$620,2,FALSE)</f>
        <v>Administradora Boliviana De Carreteras</v>
      </c>
      <c r="C6535" s="126">
        <v>42947</v>
      </c>
      <c r="D6535" s="126" t="s">
        <v>13440</v>
      </c>
      <c r="E6535" s="127" t="s">
        <v>11</v>
      </c>
      <c r="F6535" s="127">
        <v>506769</v>
      </c>
      <c r="G6535" s="127"/>
      <c r="H6535" s="335" t="s">
        <v>13441</v>
      </c>
      <c r="I6535" s="128">
        <v>50</v>
      </c>
      <c r="J6535" s="128">
        <v>0</v>
      </c>
      <c r="K6535" s="129">
        <f t="shared" si="101"/>
        <v>50</v>
      </c>
      <c r="L6535" s="130" t="s">
        <v>1420</v>
      </c>
    </row>
    <row r="6536" spans="1:12" ht="33.75">
      <c r="A6536" s="263">
        <v>291</v>
      </c>
      <c r="B6536" s="125" t="str">
        <f>+VLOOKUP(A6536,'[1]LISTA FILTRADO'!$A$2:$B$620,2,FALSE)</f>
        <v>Administradora Boliviana De Carreteras</v>
      </c>
      <c r="C6536" s="126">
        <v>42947</v>
      </c>
      <c r="D6536" s="126" t="s">
        <v>13442</v>
      </c>
      <c r="E6536" s="127" t="s">
        <v>11</v>
      </c>
      <c r="F6536" s="127">
        <v>506770</v>
      </c>
      <c r="G6536" s="127"/>
      <c r="H6536" s="335" t="s">
        <v>13443</v>
      </c>
      <c r="I6536" s="128">
        <v>50</v>
      </c>
      <c r="J6536" s="128">
        <v>0</v>
      </c>
      <c r="K6536" s="129">
        <f t="shared" si="101"/>
        <v>50</v>
      </c>
      <c r="L6536" s="130" t="s">
        <v>1420</v>
      </c>
    </row>
    <row r="6537" spans="1:12" ht="33.75">
      <c r="A6537" s="263" t="s">
        <v>627</v>
      </c>
      <c r="B6537" s="125" t="str">
        <f>+VLOOKUP(A6537,'[1]LISTA FILTRADO'!$A$2:$B$620,2,FALSE)</f>
        <v>Dirección General De Crédito Público</v>
      </c>
      <c r="C6537" s="126">
        <v>42947</v>
      </c>
      <c r="D6537" s="126" t="s">
        <v>13444</v>
      </c>
      <c r="E6537" s="127" t="s">
        <v>11</v>
      </c>
      <c r="F6537" s="127">
        <v>506935</v>
      </c>
      <c r="G6537" s="127"/>
      <c r="H6537" s="335" t="s">
        <v>13445</v>
      </c>
      <c r="I6537" s="128">
        <v>5433.38</v>
      </c>
      <c r="J6537" s="128">
        <v>0</v>
      </c>
      <c r="K6537" s="129">
        <f t="shared" ref="K6537:K6600" si="102">+I6537+J6537</f>
        <v>5433.38</v>
      </c>
      <c r="L6537" s="130" t="s">
        <v>1420</v>
      </c>
    </row>
    <row r="6538" spans="1:12" ht="45">
      <c r="A6538" s="263">
        <v>25</v>
      </c>
      <c r="B6538" s="125" t="str">
        <f>+VLOOKUP(A6538,'[1]LISTA FILTRADO'!$A$2:$B$620,2,FALSE)</f>
        <v>Ministerio De La Presidencia</v>
      </c>
      <c r="C6538" s="126">
        <v>42947</v>
      </c>
      <c r="D6538" s="126" t="s">
        <v>13446</v>
      </c>
      <c r="E6538" s="127" t="s">
        <v>1469</v>
      </c>
      <c r="F6538" s="127">
        <v>14300223</v>
      </c>
      <c r="G6538" s="127"/>
      <c r="H6538" s="335" t="s">
        <v>13447</v>
      </c>
      <c r="I6538" s="128">
        <v>656777.51</v>
      </c>
      <c r="J6538" s="128">
        <v>0</v>
      </c>
      <c r="K6538" s="129">
        <f t="shared" si="102"/>
        <v>656777.51</v>
      </c>
      <c r="L6538" s="130" t="s">
        <v>1420</v>
      </c>
    </row>
    <row r="6539" spans="1:12" ht="45">
      <c r="A6539" s="263">
        <v>25</v>
      </c>
      <c r="B6539" s="125" t="str">
        <f>+VLOOKUP(A6539,'[1]LISTA FILTRADO'!$A$2:$B$620,2,FALSE)</f>
        <v>Ministerio De La Presidencia</v>
      </c>
      <c r="C6539" s="126">
        <v>42947</v>
      </c>
      <c r="D6539" s="126" t="s">
        <v>13448</v>
      </c>
      <c r="E6539" s="127" t="s">
        <v>1469</v>
      </c>
      <c r="F6539" s="127">
        <v>14219379</v>
      </c>
      <c r="G6539" s="127"/>
      <c r="H6539" s="335" t="s">
        <v>13449</v>
      </c>
      <c r="I6539" s="128">
        <v>180913.92000000001</v>
      </c>
      <c r="J6539" s="128">
        <v>0</v>
      </c>
      <c r="K6539" s="129">
        <f t="shared" si="102"/>
        <v>180913.92000000001</v>
      </c>
      <c r="L6539" s="130" t="s">
        <v>1420</v>
      </c>
    </row>
    <row r="6540" spans="1:12" ht="45">
      <c r="A6540" s="263">
        <v>25</v>
      </c>
      <c r="B6540" s="125" t="str">
        <f>+VLOOKUP(A6540,'[1]LISTA FILTRADO'!$A$2:$B$620,2,FALSE)</f>
        <v>Ministerio De La Presidencia</v>
      </c>
      <c r="C6540" s="126">
        <v>42947</v>
      </c>
      <c r="D6540" s="126" t="s">
        <v>13450</v>
      </c>
      <c r="E6540" s="127" t="s">
        <v>1469</v>
      </c>
      <c r="F6540" s="127">
        <v>14219392</v>
      </c>
      <c r="G6540" s="127"/>
      <c r="H6540" s="335" t="s">
        <v>13451</v>
      </c>
      <c r="I6540" s="128">
        <v>93576.37</v>
      </c>
      <c r="J6540" s="128">
        <v>0</v>
      </c>
      <c r="K6540" s="129">
        <f t="shared" si="102"/>
        <v>93576.37</v>
      </c>
      <c r="L6540" s="130" t="s">
        <v>1420</v>
      </c>
    </row>
    <row r="6541" spans="1:12" ht="45">
      <c r="A6541" s="263">
        <v>25</v>
      </c>
      <c r="B6541" s="125" t="str">
        <f>+VLOOKUP(A6541,'[1]LISTA FILTRADO'!$A$2:$B$620,2,FALSE)</f>
        <v>Ministerio De La Presidencia</v>
      </c>
      <c r="C6541" s="126">
        <v>42947</v>
      </c>
      <c r="D6541" s="126" t="s">
        <v>13452</v>
      </c>
      <c r="E6541" s="127" t="s">
        <v>1469</v>
      </c>
      <c r="F6541" s="127">
        <v>14219394</v>
      </c>
      <c r="G6541" s="127"/>
      <c r="H6541" s="335" t="s">
        <v>13453</v>
      </c>
      <c r="I6541" s="128">
        <v>93576.37</v>
      </c>
      <c r="J6541" s="128">
        <v>0</v>
      </c>
      <c r="K6541" s="129">
        <f t="shared" si="102"/>
        <v>93576.37</v>
      </c>
      <c r="L6541" s="130" t="s">
        <v>1420</v>
      </c>
    </row>
    <row r="6542" spans="1:12" ht="45">
      <c r="A6542" s="263">
        <v>25</v>
      </c>
      <c r="B6542" s="125" t="str">
        <f>+VLOOKUP(A6542,'[1]LISTA FILTRADO'!$A$2:$B$620,2,FALSE)</f>
        <v>Ministerio De La Presidencia</v>
      </c>
      <c r="C6542" s="126">
        <v>42947</v>
      </c>
      <c r="D6542" s="126" t="s">
        <v>13454</v>
      </c>
      <c r="E6542" s="127" t="s">
        <v>1469</v>
      </c>
      <c r="F6542" s="127">
        <v>14219418</v>
      </c>
      <c r="G6542" s="127"/>
      <c r="H6542" s="335" t="s">
        <v>13455</v>
      </c>
      <c r="I6542" s="128">
        <v>32595.200000000001</v>
      </c>
      <c r="J6542" s="128">
        <v>0</v>
      </c>
      <c r="K6542" s="129">
        <f t="shared" si="102"/>
        <v>32595.200000000001</v>
      </c>
      <c r="L6542" s="130" t="s">
        <v>1420</v>
      </c>
    </row>
    <row r="6543" spans="1:12" ht="45">
      <c r="A6543" s="263">
        <v>25</v>
      </c>
      <c r="B6543" s="125" t="str">
        <f>+VLOOKUP(A6543,'[1]LISTA FILTRADO'!$A$2:$B$620,2,FALSE)</f>
        <v>Ministerio De La Presidencia</v>
      </c>
      <c r="C6543" s="126">
        <v>42947</v>
      </c>
      <c r="D6543" s="126" t="s">
        <v>13456</v>
      </c>
      <c r="E6543" s="127" t="s">
        <v>1469</v>
      </c>
      <c r="F6543" s="127">
        <v>14219457</v>
      </c>
      <c r="G6543" s="127"/>
      <c r="H6543" s="335" t="s">
        <v>13457</v>
      </c>
      <c r="I6543" s="128">
        <v>173987.16</v>
      </c>
      <c r="J6543" s="128">
        <v>0</v>
      </c>
      <c r="K6543" s="129">
        <f t="shared" si="102"/>
        <v>173987.16</v>
      </c>
      <c r="L6543" s="130" t="s">
        <v>1420</v>
      </c>
    </row>
    <row r="6544" spans="1:12" ht="45">
      <c r="A6544" s="263">
        <v>25</v>
      </c>
      <c r="B6544" s="125" t="str">
        <f>+VLOOKUP(A6544,'[1]LISTA FILTRADO'!$A$2:$B$620,2,FALSE)</f>
        <v>Ministerio De La Presidencia</v>
      </c>
      <c r="C6544" s="126">
        <v>42947</v>
      </c>
      <c r="D6544" s="126" t="s">
        <v>13458</v>
      </c>
      <c r="E6544" s="127" t="s">
        <v>1469</v>
      </c>
      <c r="F6544" s="127">
        <v>14219472</v>
      </c>
      <c r="G6544" s="127"/>
      <c r="H6544" s="335" t="s">
        <v>13459</v>
      </c>
      <c r="I6544" s="128">
        <v>95067.74</v>
      </c>
      <c r="J6544" s="128">
        <v>0</v>
      </c>
      <c r="K6544" s="129">
        <f t="shared" si="102"/>
        <v>95067.74</v>
      </c>
      <c r="L6544" s="130" t="s">
        <v>1420</v>
      </c>
    </row>
    <row r="6545" spans="1:12" ht="45">
      <c r="A6545" s="263">
        <v>25</v>
      </c>
      <c r="B6545" s="125" t="str">
        <f>+VLOOKUP(A6545,'[1]LISTA FILTRADO'!$A$2:$B$620,2,FALSE)</f>
        <v>Ministerio De La Presidencia</v>
      </c>
      <c r="C6545" s="126">
        <v>42947</v>
      </c>
      <c r="D6545" s="126" t="s">
        <v>13460</v>
      </c>
      <c r="E6545" s="127" t="s">
        <v>1469</v>
      </c>
      <c r="F6545" s="127">
        <v>14219479</v>
      </c>
      <c r="G6545" s="127"/>
      <c r="H6545" s="335" t="s">
        <v>13461</v>
      </c>
      <c r="I6545" s="128">
        <v>82291.59</v>
      </c>
      <c r="J6545" s="128">
        <v>0</v>
      </c>
      <c r="K6545" s="129">
        <f t="shared" si="102"/>
        <v>82291.59</v>
      </c>
      <c r="L6545" s="130" t="s">
        <v>1420</v>
      </c>
    </row>
    <row r="6546" spans="1:12" ht="45">
      <c r="A6546" s="263">
        <v>25</v>
      </c>
      <c r="B6546" s="125" t="str">
        <f>+VLOOKUP(A6546,'[1]LISTA FILTRADO'!$A$2:$B$620,2,FALSE)</f>
        <v>Ministerio De La Presidencia</v>
      </c>
      <c r="C6546" s="126">
        <v>42947</v>
      </c>
      <c r="D6546" s="126" t="s">
        <v>13462</v>
      </c>
      <c r="E6546" s="127" t="s">
        <v>1469</v>
      </c>
      <c r="F6546" s="127">
        <v>14219490</v>
      </c>
      <c r="G6546" s="127"/>
      <c r="H6546" s="335" t="s">
        <v>13463</v>
      </c>
      <c r="I6546" s="128">
        <v>74666.350000000006</v>
      </c>
      <c r="J6546" s="128">
        <v>0</v>
      </c>
      <c r="K6546" s="129">
        <f t="shared" si="102"/>
        <v>74666.350000000006</v>
      </c>
      <c r="L6546" s="130" t="s">
        <v>1420</v>
      </c>
    </row>
    <row r="6547" spans="1:12" ht="45">
      <c r="A6547" s="263">
        <v>25</v>
      </c>
      <c r="B6547" s="125" t="str">
        <f>+VLOOKUP(A6547,'[1]LISTA FILTRADO'!$A$2:$B$620,2,FALSE)</f>
        <v>Ministerio De La Presidencia</v>
      </c>
      <c r="C6547" s="126">
        <v>42947</v>
      </c>
      <c r="D6547" s="126" t="s">
        <v>13464</v>
      </c>
      <c r="E6547" s="127" t="s">
        <v>1469</v>
      </c>
      <c r="F6547" s="127">
        <v>14220622</v>
      </c>
      <c r="G6547" s="127"/>
      <c r="H6547" s="335" t="s">
        <v>13465</v>
      </c>
      <c r="I6547" s="128">
        <v>150000</v>
      </c>
      <c r="J6547" s="128">
        <v>0</v>
      </c>
      <c r="K6547" s="129">
        <f t="shared" si="102"/>
        <v>150000</v>
      </c>
      <c r="L6547" s="130" t="s">
        <v>1420</v>
      </c>
    </row>
    <row r="6548" spans="1:12" ht="45">
      <c r="A6548" s="263">
        <v>25</v>
      </c>
      <c r="B6548" s="125" t="str">
        <f>+VLOOKUP(A6548,'[1]LISTA FILTRADO'!$A$2:$B$620,2,FALSE)</f>
        <v>Ministerio De La Presidencia</v>
      </c>
      <c r="C6548" s="126">
        <v>42947</v>
      </c>
      <c r="D6548" s="126" t="s">
        <v>13466</v>
      </c>
      <c r="E6548" s="127" t="s">
        <v>1469</v>
      </c>
      <c r="F6548" s="127">
        <v>14220925</v>
      </c>
      <c r="G6548" s="127"/>
      <c r="H6548" s="335" t="s">
        <v>13467</v>
      </c>
      <c r="I6548" s="128">
        <v>150000</v>
      </c>
      <c r="J6548" s="128">
        <v>0</v>
      </c>
      <c r="K6548" s="129">
        <f t="shared" si="102"/>
        <v>150000</v>
      </c>
      <c r="L6548" s="130" t="s">
        <v>1420</v>
      </c>
    </row>
    <row r="6549" spans="1:12" ht="45">
      <c r="A6549" s="263">
        <v>25</v>
      </c>
      <c r="B6549" s="125" t="str">
        <f>+VLOOKUP(A6549,'[1]LISTA FILTRADO'!$A$2:$B$620,2,FALSE)</f>
        <v>Ministerio De La Presidencia</v>
      </c>
      <c r="C6549" s="126">
        <v>42947</v>
      </c>
      <c r="D6549" s="126" t="s">
        <v>13468</v>
      </c>
      <c r="E6549" s="127" t="s">
        <v>1469</v>
      </c>
      <c r="F6549" s="127">
        <v>14221122</v>
      </c>
      <c r="G6549" s="127"/>
      <c r="H6549" s="335" t="s">
        <v>13469</v>
      </c>
      <c r="I6549" s="128">
        <v>150000</v>
      </c>
      <c r="J6549" s="128">
        <v>0</v>
      </c>
      <c r="K6549" s="129">
        <f t="shared" si="102"/>
        <v>150000</v>
      </c>
      <c r="L6549" s="130" t="s">
        <v>1420</v>
      </c>
    </row>
    <row r="6550" spans="1:12" ht="45">
      <c r="A6550" s="263">
        <v>25</v>
      </c>
      <c r="B6550" s="125" t="str">
        <f>+VLOOKUP(A6550,'[1]LISTA FILTRADO'!$A$2:$B$620,2,FALSE)</f>
        <v>Ministerio De La Presidencia</v>
      </c>
      <c r="C6550" s="126">
        <v>42947</v>
      </c>
      <c r="D6550" s="126" t="s">
        <v>13470</v>
      </c>
      <c r="E6550" s="127" t="s">
        <v>1469</v>
      </c>
      <c r="F6550" s="127">
        <v>14222313</v>
      </c>
      <c r="G6550" s="127"/>
      <c r="H6550" s="335" t="s">
        <v>13471</v>
      </c>
      <c r="I6550" s="128">
        <v>82845.67</v>
      </c>
      <c r="J6550" s="128">
        <v>0</v>
      </c>
      <c r="K6550" s="129">
        <f t="shared" si="102"/>
        <v>82845.67</v>
      </c>
      <c r="L6550" s="130" t="s">
        <v>1420</v>
      </c>
    </row>
    <row r="6551" spans="1:12" ht="45">
      <c r="A6551" s="263">
        <v>25</v>
      </c>
      <c r="B6551" s="125" t="str">
        <f>+VLOOKUP(A6551,'[1]LISTA FILTRADO'!$A$2:$B$620,2,FALSE)</f>
        <v>Ministerio De La Presidencia</v>
      </c>
      <c r="C6551" s="126">
        <v>42947</v>
      </c>
      <c r="D6551" s="126" t="s">
        <v>13472</v>
      </c>
      <c r="E6551" s="127" t="s">
        <v>1469</v>
      </c>
      <c r="F6551" s="127">
        <v>14222316</v>
      </c>
      <c r="G6551" s="127"/>
      <c r="H6551" s="335" t="s">
        <v>13473</v>
      </c>
      <c r="I6551" s="128">
        <v>82845.67</v>
      </c>
      <c r="J6551" s="128">
        <v>0</v>
      </c>
      <c r="K6551" s="129">
        <f t="shared" si="102"/>
        <v>82845.67</v>
      </c>
      <c r="L6551" s="130" t="s">
        <v>1420</v>
      </c>
    </row>
    <row r="6552" spans="1:12" ht="45">
      <c r="A6552" s="263">
        <v>25</v>
      </c>
      <c r="B6552" s="125" t="str">
        <f>+VLOOKUP(A6552,'[1]LISTA FILTRADO'!$A$2:$B$620,2,FALSE)</f>
        <v>Ministerio De La Presidencia</v>
      </c>
      <c r="C6552" s="126">
        <v>42947</v>
      </c>
      <c r="D6552" s="126" t="s">
        <v>13474</v>
      </c>
      <c r="E6552" s="127" t="s">
        <v>1469</v>
      </c>
      <c r="F6552" s="127">
        <v>14222318</v>
      </c>
      <c r="G6552" s="127"/>
      <c r="H6552" s="335" t="s">
        <v>13475</v>
      </c>
      <c r="I6552" s="128">
        <v>82845.67</v>
      </c>
      <c r="J6552" s="128">
        <v>0</v>
      </c>
      <c r="K6552" s="129">
        <f t="shared" si="102"/>
        <v>82845.67</v>
      </c>
      <c r="L6552" s="130" t="s">
        <v>1420</v>
      </c>
    </row>
    <row r="6553" spans="1:12" ht="45">
      <c r="A6553" s="263">
        <v>25</v>
      </c>
      <c r="B6553" s="125" t="str">
        <f>+VLOOKUP(A6553,'[1]LISTA FILTRADO'!$A$2:$B$620,2,FALSE)</f>
        <v>Ministerio De La Presidencia</v>
      </c>
      <c r="C6553" s="126">
        <v>42947</v>
      </c>
      <c r="D6553" s="126" t="s">
        <v>13476</v>
      </c>
      <c r="E6553" s="127" t="s">
        <v>1469</v>
      </c>
      <c r="F6553" s="127">
        <v>14222319</v>
      </c>
      <c r="G6553" s="127"/>
      <c r="H6553" s="335" t="s">
        <v>13477</v>
      </c>
      <c r="I6553" s="128">
        <v>82845.67</v>
      </c>
      <c r="J6553" s="128">
        <v>0</v>
      </c>
      <c r="K6553" s="129">
        <f t="shared" si="102"/>
        <v>82845.67</v>
      </c>
      <c r="L6553" s="130" t="s">
        <v>1420</v>
      </c>
    </row>
    <row r="6554" spans="1:12" ht="45">
      <c r="A6554" s="263">
        <v>25</v>
      </c>
      <c r="B6554" s="125" t="str">
        <f>+VLOOKUP(A6554,'[1]LISTA FILTRADO'!$A$2:$B$620,2,FALSE)</f>
        <v>Ministerio De La Presidencia</v>
      </c>
      <c r="C6554" s="126">
        <v>42947</v>
      </c>
      <c r="D6554" s="126" t="s">
        <v>13478</v>
      </c>
      <c r="E6554" s="127" t="s">
        <v>1469</v>
      </c>
      <c r="F6554" s="127">
        <v>14222321</v>
      </c>
      <c r="G6554" s="127"/>
      <c r="H6554" s="335" t="s">
        <v>13479</v>
      </c>
      <c r="I6554" s="128">
        <v>82845.67</v>
      </c>
      <c r="J6554" s="128">
        <v>0</v>
      </c>
      <c r="K6554" s="129">
        <f t="shared" si="102"/>
        <v>82845.67</v>
      </c>
      <c r="L6554" s="130" t="s">
        <v>1420</v>
      </c>
    </row>
    <row r="6555" spans="1:12" ht="45">
      <c r="A6555" s="263">
        <v>25</v>
      </c>
      <c r="B6555" s="125" t="str">
        <f>+VLOOKUP(A6555,'[1]LISTA FILTRADO'!$A$2:$B$620,2,FALSE)</f>
        <v>Ministerio De La Presidencia</v>
      </c>
      <c r="C6555" s="126">
        <v>42947</v>
      </c>
      <c r="D6555" s="126" t="s">
        <v>13480</v>
      </c>
      <c r="E6555" s="127" t="s">
        <v>1469</v>
      </c>
      <c r="F6555" s="127">
        <v>14234525</v>
      </c>
      <c r="G6555" s="127"/>
      <c r="H6555" s="335" t="s">
        <v>13481</v>
      </c>
      <c r="I6555" s="128">
        <v>138808.82999999999</v>
      </c>
      <c r="J6555" s="128">
        <v>0</v>
      </c>
      <c r="K6555" s="129">
        <f t="shared" si="102"/>
        <v>138808.82999999999</v>
      </c>
      <c r="L6555" s="130" t="s">
        <v>1420</v>
      </c>
    </row>
    <row r="6556" spans="1:12" ht="33.75">
      <c r="A6556" s="263">
        <v>290</v>
      </c>
      <c r="B6556" s="125" t="str">
        <f>+VLOOKUP(A6556,'[1]LISTA FILTRADO'!$A$2:$B$620,2,FALSE)</f>
        <v>Servicio De Impuestos Nacionales</v>
      </c>
      <c r="C6556" s="126">
        <v>42919</v>
      </c>
      <c r="D6556" s="126" t="s">
        <v>13482</v>
      </c>
      <c r="E6556" s="127" t="s">
        <v>3</v>
      </c>
      <c r="F6556" s="127">
        <v>1515328</v>
      </c>
      <c r="G6556" s="127"/>
      <c r="H6556" s="335" t="s">
        <v>13483</v>
      </c>
      <c r="I6556" s="128">
        <v>0</v>
      </c>
      <c r="J6556" s="128">
        <v>518</v>
      </c>
      <c r="K6556" s="129">
        <f t="shared" si="102"/>
        <v>518</v>
      </c>
      <c r="L6556" s="130" t="s">
        <v>1420</v>
      </c>
    </row>
    <row r="6557" spans="1:12" ht="33.75">
      <c r="A6557" s="263">
        <v>290</v>
      </c>
      <c r="B6557" s="125" t="str">
        <f>+VLOOKUP(A6557,'[1]LISTA FILTRADO'!$A$2:$B$620,2,FALSE)</f>
        <v>Servicio De Impuestos Nacionales</v>
      </c>
      <c r="C6557" s="126">
        <v>42919</v>
      </c>
      <c r="D6557" s="126" t="s">
        <v>13484</v>
      </c>
      <c r="E6557" s="127" t="s">
        <v>3</v>
      </c>
      <c r="F6557" s="127">
        <v>1515329</v>
      </c>
      <c r="G6557" s="127"/>
      <c r="H6557" s="335" t="s">
        <v>13485</v>
      </c>
      <c r="I6557" s="128">
        <v>0</v>
      </c>
      <c r="J6557" s="128">
        <v>1975</v>
      </c>
      <c r="K6557" s="129">
        <f t="shared" si="102"/>
        <v>1975</v>
      </c>
      <c r="L6557" s="130" t="s">
        <v>1420</v>
      </c>
    </row>
    <row r="6558" spans="1:12" ht="33.75">
      <c r="A6558" s="263">
        <v>290</v>
      </c>
      <c r="B6558" s="125" t="str">
        <f>+VLOOKUP(A6558,'[1]LISTA FILTRADO'!$A$2:$B$620,2,FALSE)</f>
        <v>Servicio De Impuestos Nacionales</v>
      </c>
      <c r="C6558" s="126">
        <v>42919</v>
      </c>
      <c r="D6558" s="126" t="s">
        <v>13486</v>
      </c>
      <c r="E6558" s="127" t="s">
        <v>3</v>
      </c>
      <c r="F6558" s="127">
        <v>1515330</v>
      </c>
      <c r="G6558" s="127"/>
      <c r="H6558" s="335" t="s">
        <v>13487</v>
      </c>
      <c r="I6558" s="128">
        <v>0</v>
      </c>
      <c r="J6558" s="128">
        <v>1530.18</v>
      </c>
      <c r="K6558" s="129">
        <f t="shared" si="102"/>
        <v>1530.18</v>
      </c>
      <c r="L6558" s="130" t="s">
        <v>1420</v>
      </c>
    </row>
    <row r="6559" spans="1:12" ht="33.75">
      <c r="A6559" s="263">
        <v>290</v>
      </c>
      <c r="B6559" s="125" t="str">
        <f>+VLOOKUP(A6559,'[1]LISTA FILTRADO'!$A$2:$B$620,2,FALSE)</f>
        <v>Servicio De Impuestos Nacionales</v>
      </c>
      <c r="C6559" s="126">
        <v>42919</v>
      </c>
      <c r="D6559" s="126" t="s">
        <v>13488</v>
      </c>
      <c r="E6559" s="127" t="s">
        <v>3</v>
      </c>
      <c r="F6559" s="127">
        <v>1515332</v>
      </c>
      <c r="G6559" s="127"/>
      <c r="H6559" s="335" t="s">
        <v>13489</v>
      </c>
      <c r="I6559" s="128">
        <v>0</v>
      </c>
      <c r="J6559" s="128">
        <v>143468.99</v>
      </c>
      <c r="K6559" s="129">
        <f t="shared" si="102"/>
        <v>143468.99</v>
      </c>
      <c r="L6559" s="130" t="s">
        <v>1420</v>
      </c>
    </row>
    <row r="6560" spans="1:12" ht="33.75">
      <c r="A6560" s="263">
        <v>290</v>
      </c>
      <c r="B6560" s="125" t="str">
        <f>+VLOOKUP(A6560,'[1]LISTA FILTRADO'!$A$2:$B$620,2,FALSE)</f>
        <v>Servicio De Impuestos Nacionales</v>
      </c>
      <c r="C6560" s="126">
        <v>42919</v>
      </c>
      <c r="D6560" s="126" t="s">
        <v>13490</v>
      </c>
      <c r="E6560" s="127" t="s">
        <v>3</v>
      </c>
      <c r="F6560" s="127">
        <v>1515334</v>
      </c>
      <c r="G6560" s="127"/>
      <c r="H6560" s="335" t="s">
        <v>13491</v>
      </c>
      <c r="I6560" s="128">
        <v>0</v>
      </c>
      <c r="J6560" s="128">
        <v>5958.85</v>
      </c>
      <c r="K6560" s="129">
        <f t="shared" si="102"/>
        <v>5958.85</v>
      </c>
      <c r="L6560" s="130" t="s">
        <v>1420</v>
      </c>
    </row>
    <row r="6561" spans="1:12" ht="33.75">
      <c r="A6561" s="263">
        <v>290</v>
      </c>
      <c r="B6561" s="125" t="str">
        <f>+VLOOKUP(A6561,'[1]LISTA FILTRADO'!$A$2:$B$620,2,FALSE)</f>
        <v>Servicio De Impuestos Nacionales</v>
      </c>
      <c r="C6561" s="126">
        <v>42919</v>
      </c>
      <c r="D6561" s="126" t="s">
        <v>13492</v>
      </c>
      <c r="E6561" s="127" t="s">
        <v>3</v>
      </c>
      <c r="F6561" s="127">
        <v>1515336</v>
      </c>
      <c r="G6561" s="127"/>
      <c r="H6561" s="335" t="s">
        <v>13493</v>
      </c>
      <c r="I6561" s="128">
        <v>0</v>
      </c>
      <c r="J6561" s="128">
        <v>371</v>
      </c>
      <c r="K6561" s="129">
        <f t="shared" si="102"/>
        <v>371</v>
      </c>
      <c r="L6561" s="130" t="s">
        <v>1420</v>
      </c>
    </row>
    <row r="6562" spans="1:12" ht="33.75">
      <c r="A6562" s="263">
        <v>290</v>
      </c>
      <c r="B6562" s="125" t="str">
        <f>+VLOOKUP(A6562,'[1]LISTA FILTRADO'!$A$2:$B$620,2,FALSE)</f>
        <v>Servicio De Impuestos Nacionales</v>
      </c>
      <c r="C6562" s="126">
        <v>42919</v>
      </c>
      <c r="D6562" s="126" t="s">
        <v>13494</v>
      </c>
      <c r="E6562" s="127" t="s">
        <v>3</v>
      </c>
      <c r="F6562" s="127">
        <v>1515339</v>
      </c>
      <c r="G6562" s="127"/>
      <c r="H6562" s="335" t="s">
        <v>13495</v>
      </c>
      <c r="I6562" s="128">
        <v>0</v>
      </c>
      <c r="J6562" s="128">
        <v>17592.77</v>
      </c>
      <c r="K6562" s="129">
        <f t="shared" si="102"/>
        <v>17592.77</v>
      </c>
      <c r="L6562" s="130" t="s">
        <v>1420</v>
      </c>
    </row>
    <row r="6563" spans="1:12" ht="33.75">
      <c r="A6563" s="263">
        <v>290</v>
      </c>
      <c r="B6563" s="125" t="str">
        <f>+VLOOKUP(A6563,'[1]LISTA FILTRADO'!$A$2:$B$620,2,FALSE)</f>
        <v>Servicio De Impuestos Nacionales</v>
      </c>
      <c r="C6563" s="126">
        <v>42919</v>
      </c>
      <c r="D6563" s="126" t="s">
        <v>13496</v>
      </c>
      <c r="E6563" s="127" t="s">
        <v>3</v>
      </c>
      <c r="F6563" s="127">
        <v>1515340</v>
      </c>
      <c r="G6563" s="127"/>
      <c r="H6563" s="335" t="s">
        <v>13497</v>
      </c>
      <c r="I6563" s="128">
        <v>0</v>
      </c>
      <c r="J6563" s="128">
        <v>1112.75</v>
      </c>
      <c r="K6563" s="129">
        <f t="shared" si="102"/>
        <v>1112.75</v>
      </c>
      <c r="L6563" s="130" t="s">
        <v>1420</v>
      </c>
    </row>
    <row r="6564" spans="1:12" ht="33.75">
      <c r="A6564" s="263">
        <v>290</v>
      </c>
      <c r="B6564" s="125" t="str">
        <f>+VLOOKUP(A6564,'[1]LISTA FILTRADO'!$A$2:$B$620,2,FALSE)</f>
        <v>Servicio De Impuestos Nacionales</v>
      </c>
      <c r="C6564" s="126">
        <v>42919</v>
      </c>
      <c r="D6564" s="126" t="s">
        <v>13498</v>
      </c>
      <c r="E6564" s="127" t="s">
        <v>3</v>
      </c>
      <c r="F6564" s="127">
        <v>1515342</v>
      </c>
      <c r="G6564" s="127"/>
      <c r="H6564" s="335" t="s">
        <v>13499</v>
      </c>
      <c r="I6564" s="128">
        <v>0</v>
      </c>
      <c r="J6564" s="128">
        <v>792.7</v>
      </c>
      <c r="K6564" s="129">
        <f t="shared" si="102"/>
        <v>792.7</v>
      </c>
      <c r="L6564" s="130" t="s">
        <v>1420</v>
      </c>
    </row>
    <row r="6565" spans="1:12" ht="33.75">
      <c r="A6565" s="263">
        <v>35</v>
      </c>
      <c r="B6565" s="125" t="str">
        <f>+VLOOKUP(A6565,'[1]LISTA FILTRADO'!$A$2:$B$620,2,FALSE)</f>
        <v>Ministerio De Economía Y Finanzas Públicas</v>
      </c>
      <c r="C6565" s="126">
        <v>42919</v>
      </c>
      <c r="D6565" s="126" t="s">
        <v>13500</v>
      </c>
      <c r="E6565" s="127" t="s">
        <v>3</v>
      </c>
      <c r="F6565" s="127">
        <v>1515375</v>
      </c>
      <c r="G6565" s="127"/>
      <c r="H6565" s="335" t="s">
        <v>13501</v>
      </c>
      <c r="I6565" s="128">
        <v>0</v>
      </c>
      <c r="J6565" s="128">
        <v>907222.85</v>
      </c>
      <c r="K6565" s="129">
        <f t="shared" si="102"/>
        <v>907222.85</v>
      </c>
      <c r="L6565" s="130" t="s">
        <v>1420</v>
      </c>
    </row>
    <row r="6566" spans="1:12" ht="33.75">
      <c r="A6566" s="263">
        <v>574</v>
      </c>
      <c r="B6566" s="125" t="str">
        <f>+VLOOKUP(A6566,'[1]LISTA FILTRADO'!$A$2:$B$620,2,FALSE)</f>
        <v>Lácteos De Bolivia</v>
      </c>
      <c r="C6566" s="126">
        <v>42919</v>
      </c>
      <c r="D6566" s="126" t="s">
        <v>13502</v>
      </c>
      <c r="E6566" s="127" t="s">
        <v>3</v>
      </c>
      <c r="F6566" s="127">
        <v>1515376</v>
      </c>
      <c r="G6566" s="127"/>
      <c r="H6566" s="335" t="s">
        <v>13503</v>
      </c>
      <c r="I6566" s="128">
        <v>0</v>
      </c>
      <c r="J6566" s="128">
        <v>596160</v>
      </c>
      <c r="K6566" s="129">
        <f t="shared" si="102"/>
        <v>596160</v>
      </c>
      <c r="L6566" s="130" t="s">
        <v>1420</v>
      </c>
    </row>
    <row r="6567" spans="1:12" ht="33.75">
      <c r="A6567" s="263">
        <v>35</v>
      </c>
      <c r="B6567" s="125" t="str">
        <f>+VLOOKUP(A6567,'[1]LISTA FILTRADO'!$A$2:$B$620,2,FALSE)</f>
        <v>Ministerio De Economía Y Finanzas Públicas</v>
      </c>
      <c r="C6567" s="126">
        <v>42919</v>
      </c>
      <c r="D6567" s="126" t="s">
        <v>13504</v>
      </c>
      <c r="E6567" s="127" t="s">
        <v>3</v>
      </c>
      <c r="F6567" s="127">
        <v>1515377</v>
      </c>
      <c r="G6567" s="127"/>
      <c r="H6567" s="335" t="s">
        <v>13505</v>
      </c>
      <c r="I6567" s="128">
        <v>0</v>
      </c>
      <c r="J6567" s="128">
        <v>81612.02</v>
      </c>
      <c r="K6567" s="129">
        <f t="shared" si="102"/>
        <v>81612.02</v>
      </c>
      <c r="L6567" s="130" t="s">
        <v>1420</v>
      </c>
    </row>
    <row r="6568" spans="1:12" ht="33.75">
      <c r="A6568" s="263">
        <v>35</v>
      </c>
      <c r="B6568" s="125" t="str">
        <f>+VLOOKUP(A6568,'[1]LISTA FILTRADO'!$A$2:$B$620,2,FALSE)</f>
        <v>Ministerio De Economía Y Finanzas Públicas</v>
      </c>
      <c r="C6568" s="126">
        <v>42919</v>
      </c>
      <c r="D6568" s="126" t="s">
        <v>13506</v>
      </c>
      <c r="E6568" s="127" t="s">
        <v>3</v>
      </c>
      <c r="F6568" s="127">
        <v>1515378</v>
      </c>
      <c r="G6568" s="127"/>
      <c r="H6568" s="335" t="s">
        <v>13507</v>
      </c>
      <c r="I6568" s="128">
        <v>0</v>
      </c>
      <c r="J6568" s="128">
        <v>225291.54</v>
      </c>
      <c r="K6568" s="129">
        <f t="shared" si="102"/>
        <v>225291.54</v>
      </c>
      <c r="L6568" s="130" t="s">
        <v>1420</v>
      </c>
    </row>
    <row r="6569" spans="1:12" ht="33.75">
      <c r="A6569" s="263">
        <v>574</v>
      </c>
      <c r="B6569" s="125" t="str">
        <f>+VLOOKUP(A6569,'[1]LISTA FILTRADO'!$A$2:$B$620,2,FALSE)</f>
        <v>Lácteos De Bolivia</v>
      </c>
      <c r="C6569" s="126">
        <v>42919</v>
      </c>
      <c r="D6569" s="126" t="s">
        <v>13508</v>
      </c>
      <c r="E6569" s="127" t="s">
        <v>3</v>
      </c>
      <c r="F6569" s="127">
        <v>1515380</v>
      </c>
      <c r="G6569" s="127"/>
      <c r="H6569" s="335" t="s">
        <v>13509</v>
      </c>
      <c r="I6569" s="128">
        <v>0</v>
      </c>
      <c r="J6569" s="128">
        <v>31464</v>
      </c>
      <c r="K6569" s="129">
        <f t="shared" si="102"/>
        <v>31464</v>
      </c>
      <c r="L6569" s="130" t="s">
        <v>1420</v>
      </c>
    </row>
    <row r="6570" spans="1:12" ht="33.75">
      <c r="A6570" s="263">
        <v>523</v>
      </c>
      <c r="B6570" s="125" t="str">
        <f>+VLOOKUP(A6570,'[1]LISTA FILTRADO'!$A$2:$B$620,2,FALSE)</f>
        <v>Empresa De Correos De Bolivia</v>
      </c>
      <c r="C6570" s="126">
        <v>42919</v>
      </c>
      <c r="D6570" s="126" t="s">
        <v>13510</v>
      </c>
      <c r="E6570" s="127" t="s">
        <v>3</v>
      </c>
      <c r="F6570" s="127">
        <v>1515383</v>
      </c>
      <c r="G6570" s="127"/>
      <c r="H6570" s="335" t="s">
        <v>13511</v>
      </c>
      <c r="I6570" s="128">
        <v>0</v>
      </c>
      <c r="J6570" s="128">
        <v>314</v>
      </c>
      <c r="K6570" s="129">
        <f t="shared" si="102"/>
        <v>314</v>
      </c>
      <c r="L6570" s="130" t="s">
        <v>1420</v>
      </c>
    </row>
    <row r="6571" spans="1:12" ht="22.5">
      <c r="A6571" s="263">
        <v>523</v>
      </c>
      <c r="B6571" s="125" t="str">
        <f>+VLOOKUP(A6571,'[1]LISTA FILTRADO'!$A$2:$B$620,2,FALSE)</f>
        <v>Empresa De Correos De Bolivia</v>
      </c>
      <c r="C6571" s="126">
        <v>42919</v>
      </c>
      <c r="D6571" s="126" t="s">
        <v>13512</v>
      </c>
      <c r="E6571" s="127" t="s">
        <v>3</v>
      </c>
      <c r="F6571" s="127">
        <v>1515413</v>
      </c>
      <c r="G6571" s="127"/>
      <c r="H6571" s="335" t="s">
        <v>13513</v>
      </c>
      <c r="I6571" s="128">
        <v>0</v>
      </c>
      <c r="J6571" s="128">
        <v>25573.360000000001</v>
      </c>
      <c r="K6571" s="129">
        <f t="shared" si="102"/>
        <v>25573.360000000001</v>
      </c>
      <c r="L6571" s="130" t="s">
        <v>1420</v>
      </c>
    </row>
    <row r="6572" spans="1:12" ht="33.75">
      <c r="A6572" s="263">
        <v>660</v>
      </c>
      <c r="B6572" s="125" t="str">
        <f>+VLOOKUP(A6572,'[1]LISTA FILTRADO'!$A$2:$B$620,2,FALSE)</f>
        <v>Órgano Judicial</v>
      </c>
      <c r="C6572" s="126">
        <v>42919</v>
      </c>
      <c r="D6572" s="126" t="s">
        <v>13514</v>
      </c>
      <c r="E6572" s="127" t="s">
        <v>3</v>
      </c>
      <c r="F6572" s="127">
        <v>1515434</v>
      </c>
      <c r="G6572" s="127"/>
      <c r="H6572" s="335" t="s">
        <v>13515</v>
      </c>
      <c r="I6572" s="128">
        <v>0</v>
      </c>
      <c r="J6572" s="128">
        <v>141.4</v>
      </c>
      <c r="K6572" s="129">
        <f t="shared" si="102"/>
        <v>141.4</v>
      </c>
      <c r="L6572" s="130" t="s">
        <v>1420</v>
      </c>
    </row>
    <row r="6573" spans="1:12" ht="33.75">
      <c r="A6573" s="263">
        <v>660</v>
      </c>
      <c r="B6573" s="125" t="str">
        <f>+VLOOKUP(A6573,'[1]LISTA FILTRADO'!$A$2:$B$620,2,FALSE)</f>
        <v>Órgano Judicial</v>
      </c>
      <c r="C6573" s="126">
        <v>42919</v>
      </c>
      <c r="D6573" s="126" t="s">
        <v>13516</v>
      </c>
      <c r="E6573" s="127" t="s">
        <v>3</v>
      </c>
      <c r="F6573" s="127">
        <v>1515436</v>
      </c>
      <c r="G6573" s="127"/>
      <c r="H6573" s="335" t="s">
        <v>13517</v>
      </c>
      <c r="I6573" s="128">
        <v>0</v>
      </c>
      <c r="J6573" s="128">
        <v>163.58000000000001</v>
      </c>
      <c r="K6573" s="129">
        <f t="shared" si="102"/>
        <v>163.58000000000001</v>
      </c>
      <c r="L6573" s="130" t="s">
        <v>1420</v>
      </c>
    </row>
    <row r="6574" spans="1:12" ht="33.75">
      <c r="A6574" s="263" t="s">
        <v>626</v>
      </c>
      <c r="B6574" s="125" t="str">
        <f>+VLOOKUP(A6574,'[1]LISTA FILTRADO'!$A$2:$B$620,2,FALSE)</f>
        <v>Dirección General De Programación Y Operaciones Del Tesoro</v>
      </c>
      <c r="C6574" s="126">
        <v>42919</v>
      </c>
      <c r="D6574" s="126" t="s">
        <v>13518</v>
      </c>
      <c r="E6574" s="127" t="s">
        <v>3</v>
      </c>
      <c r="F6574" s="127">
        <v>1515322</v>
      </c>
      <c r="G6574" s="127"/>
      <c r="H6574" s="335" t="s">
        <v>4041</v>
      </c>
      <c r="I6574" s="128">
        <v>0</v>
      </c>
      <c r="J6574" s="128">
        <v>1016</v>
      </c>
      <c r="K6574" s="129">
        <f t="shared" si="102"/>
        <v>1016</v>
      </c>
      <c r="L6574" s="130" t="s">
        <v>1420</v>
      </c>
    </row>
    <row r="6575" spans="1:12" ht="33.75">
      <c r="A6575" s="263" t="s">
        <v>626</v>
      </c>
      <c r="B6575" s="125" t="str">
        <f>+VLOOKUP(A6575,'[1]LISTA FILTRADO'!$A$2:$B$620,2,FALSE)</f>
        <v>Dirección General De Programación Y Operaciones Del Tesoro</v>
      </c>
      <c r="C6575" s="126">
        <v>42919</v>
      </c>
      <c r="D6575" s="126" t="s">
        <v>13519</v>
      </c>
      <c r="E6575" s="127" t="s">
        <v>3</v>
      </c>
      <c r="F6575" s="127">
        <v>1515337</v>
      </c>
      <c r="G6575" s="127"/>
      <c r="H6575" s="335" t="s">
        <v>13520</v>
      </c>
      <c r="I6575" s="128">
        <v>0</v>
      </c>
      <c r="J6575" s="128">
        <v>3.16</v>
      </c>
      <c r="K6575" s="129">
        <f t="shared" si="102"/>
        <v>3.16</v>
      </c>
      <c r="L6575" s="130" t="s">
        <v>1420</v>
      </c>
    </row>
    <row r="6576" spans="1:12" ht="22.5">
      <c r="A6576" s="263">
        <v>35</v>
      </c>
      <c r="B6576" s="125" t="str">
        <f>+VLOOKUP(A6576,'[1]LISTA FILTRADO'!$A$2:$B$620,2,FALSE)</f>
        <v>Ministerio De Economía Y Finanzas Públicas</v>
      </c>
      <c r="C6576" s="126">
        <v>42919</v>
      </c>
      <c r="D6576" s="126" t="s">
        <v>13521</v>
      </c>
      <c r="E6576" s="127" t="s">
        <v>3</v>
      </c>
      <c r="F6576" s="127">
        <v>1515357</v>
      </c>
      <c r="G6576" s="127"/>
      <c r="H6576" s="335" t="s">
        <v>13522</v>
      </c>
      <c r="I6576" s="128">
        <v>0</v>
      </c>
      <c r="J6576" s="128">
        <v>10</v>
      </c>
      <c r="K6576" s="129">
        <f t="shared" si="102"/>
        <v>10</v>
      </c>
      <c r="L6576" s="130" t="s">
        <v>1420</v>
      </c>
    </row>
    <row r="6577" spans="1:12" ht="33.75">
      <c r="A6577" s="263" t="s">
        <v>626</v>
      </c>
      <c r="B6577" s="125" t="str">
        <f>+VLOOKUP(A6577,'[1]LISTA FILTRADO'!$A$2:$B$620,2,FALSE)</f>
        <v>Dirección General De Programación Y Operaciones Del Tesoro</v>
      </c>
      <c r="C6577" s="126">
        <v>42919</v>
      </c>
      <c r="D6577" s="126" t="s">
        <v>13523</v>
      </c>
      <c r="E6577" s="127" t="s">
        <v>3</v>
      </c>
      <c r="F6577" s="127">
        <v>1515370</v>
      </c>
      <c r="G6577" s="127"/>
      <c r="H6577" s="335" t="s">
        <v>3027</v>
      </c>
      <c r="I6577" s="128">
        <v>0</v>
      </c>
      <c r="J6577" s="128">
        <v>1000</v>
      </c>
      <c r="K6577" s="129">
        <f t="shared" si="102"/>
        <v>1000</v>
      </c>
      <c r="L6577" s="130" t="s">
        <v>1420</v>
      </c>
    </row>
    <row r="6578" spans="1:12" ht="33.75">
      <c r="A6578" s="263" t="s">
        <v>626</v>
      </c>
      <c r="B6578" s="125" t="str">
        <f>+VLOOKUP(A6578,'[1]LISTA FILTRADO'!$A$2:$B$620,2,FALSE)</f>
        <v>Dirección General De Programación Y Operaciones Del Tesoro</v>
      </c>
      <c r="C6578" s="126">
        <v>42919</v>
      </c>
      <c r="D6578" s="126" t="s">
        <v>13524</v>
      </c>
      <c r="E6578" s="127" t="s">
        <v>3</v>
      </c>
      <c r="F6578" s="127">
        <v>1515398</v>
      </c>
      <c r="G6578" s="127"/>
      <c r="H6578" s="335" t="s">
        <v>13525</v>
      </c>
      <c r="I6578" s="128">
        <v>0</v>
      </c>
      <c r="J6578" s="128">
        <v>9701.91</v>
      </c>
      <c r="K6578" s="129">
        <f t="shared" si="102"/>
        <v>9701.91</v>
      </c>
      <c r="L6578" s="130" t="s">
        <v>1420</v>
      </c>
    </row>
    <row r="6579" spans="1:12" ht="22.5">
      <c r="A6579" s="263">
        <v>46</v>
      </c>
      <c r="B6579" s="125" t="str">
        <f>+VLOOKUP(A6579,'[1]LISTA FILTRADO'!$A$2:$B$620,2,FALSE)</f>
        <v>Ministerio De Salud</v>
      </c>
      <c r="C6579" s="126">
        <v>42919</v>
      </c>
      <c r="D6579" s="126" t="s">
        <v>13526</v>
      </c>
      <c r="E6579" s="127" t="s">
        <v>3</v>
      </c>
      <c r="F6579" s="127">
        <v>1515528</v>
      </c>
      <c r="G6579" s="127"/>
      <c r="H6579" s="335" t="s">
        <v>13527</v>
      </c>
      <c r="I6579" s="128">
        <v>0</v>
      </c>
      <c r="J6579" s="128">
        <v>54</v>
      </c>
      <c r="K6579" s="129">
        <f t="shared" si="102"/>
        <v>54</v>
      </c>
      <c r="L6579" s="130" t="s">
        <v>1420</v>
      </c>
    </row>
    <row r="6580" spans="1:12" ht="22.5">
      <c r="A6580" s="263">
        <v>586</v>
      </c>
      <c r="B6580" s="125" t="str">
        <f>+VLOOKUP(A6580,'[1]LISTA FILTRADO'!$A$2:$B$620,2,FALSE)</f>
        <v>Empresa Azucarera San Buenaventura</v>
      </c>
      <c r="C6580" s="126">
        <v>42919</v>
      </c>
      <c r="D6580" s="126" t="s">
        <v>13528</v>
      </c>
      <c r="E6580" s="127" t="s">
        <v>3</v>
      </c>
      <c r="F6580" s="127">
        <v>1515541</v>
      </c>
      <c r="G6580" s="127"/>
      <c r="H6580" s="335" t="s">
        <v>13529</v>
      </c>
      <c r="I6580" s="128">
        <v>0</v>
      </c>
      <c r="J6580" s="128">
        <v>1600</v>
      </c>
      <c r="K6580" s="129">
        <f t="shared" si="102"/>
        <v>1600</v>
      </c>
      <c r="L6580" s="130" t="s">
        <v>1420</v>
      </c>
    </row>
    <row r="6581" spans="1:12" ht="33.75">
      <c r="A6581" s="263">
        <v>661</v>
      </c>
      <c r="B6581" s="125" t="str">
        <f>+VLOOKUP(A6581,'[1]LISTA FILTRADO'!$A$2:$B$620,2,FALSE)</f>
        <v>Tribunal Constitucional Plurinacional</v>
      </c>
      <c r="C6581" s="126">
        <v>42919</v>
      </c>
      <c r="D6581" s="126" t="s">
        <v>13530</v>
      </c>
      <c r="E6581" s="127" t="s">
        <v>3</v>
      </c>
      <c r="F6581" s="127">
        <v>1515552</v>
      </c>
      <c r="G6581" s="127"/>
      <c r="H6581" s="335" t="s">
        <v>13531</v>
      </c>
      <c r="I6581" s="128">
        <v>0</v>
      </c>
      <c r="J6581" s="128">
        <v>800</v>
      </c>
      <c r="K6581" s="129">
        <f t="shared" si="102"/>
        <v>800</v>
      </c>
      <c r="L6581" s="130" t="s">
        <v>1420</v>
      </c>
    </row>
    <row r="6582" spans="1:12" ht="33.75">
      <c r="A6582" s="263" t="s">
        <v>626</v>
      </c>
      <c r="B6582" s="125" t="str">
        <f>+VLOOKUP(A6582,'[1]LISTA FILTRADO'!$A$2:$B$620,2,FALSE)</f>
        <v>Dirección General De Programación Y Operaciones Del Tesoro</v>
      </c>
      <c r="C6582" s="126">
        <v>42919</v>
      </c>
      <c r="D6582" s="126" t="s">
        <v>13532</v>
      </c>
      <c r="E6582" s="127" t="s">
        <v>3</v>
      </c>
      <c r="F6582" s="127">
        <v>1515553</v>
      </c>
      <c r="G6582" s="127"/>
      <c r="H6582" s="335" t="s">
        <v>13533</v>
      </c>
      <c r="I6582" s="128">
        <v>0</v>
      </c>
      <c r="J6582" s="128">
        <v>3109.1</v>
      </c>
      <c r="K6582" s="129">
        <f t="shared" si="102"/>
        <v>3109.1</v>
      </c>
      <c r="L6582" s="130" t="s">
        <v>1420</v>
      </c>
    </row>
    <row r="6583" spans="1:12" ht="33.75">
      <c r="A6583" s="263" t="s">
        <v>626</v>
      </c>
      <c r="B6583" s="125" t="str">
        <f>+VLOOKUP(A6583,'[1]LISTA FILTRADO'!$A$2:$B$620,2,FALSE)</f>
        <v>Dirección General De Programación Y Operaciones Del Tesoro</v>
      </c>
      <c r="C6583" s="126">
        <v>42919</v>
      </c>
      <c r="D6583" s="126" t="s">
        <v>13534</v>
      </c>
      <c r="E6583" s="127" t="s">
        <v>3</v>
      </c>
      <c r="F6583" s="127">
        <v>1515557</v>
      </c>
      <c r="G6583" s="127"/>
      <c r="H6583" s="335" t="s">
        <v>13535</v>
      </c>
      <c r="I6583" s="128">
        <v>0</v>
      </c>
      <c r="J6583" s="128">
        <v>365</v>
      </c>
      <c r="K6583" s="129">
        <f t="shared" si="102"/>
        <v>365</v>
      </c>
      <c r="L6583" s="130" t="s">
        <v>1420</v>
      </c>
    </row>
    <row r="6584" spans="1:12" ht="33.75">
      <c r="A6584" s="263" t="s">
        <v>626</v>
      </c>
      <c r="B6584" s="125" t="str">
        <f>+VLOOKUP(A6584,'[1]LISTA FILTRADO'!$A$2:$B$620,2,FALSE)</f>
        <v>Dirección General De Programación Y Operaciones Del Tesoro</v>
      </c>
      <c r="C6584" s="126">
        <v>42919</v>
      </c>
      <c r="D6584" s="126" t="s">
        <v>13536</v>
      </c>
      <c r="E6584" s="127" t="s">
        <v>3</v>
      </c>
      <c r="F6584" s="127">
        <v>1515558</v>
      </c>
      <c r="G6584" s="127"/>
      <c r="H6584" s="335" t="s">
        <v>13537</v>
      </c>
      <c r="I6584" s="128">
        <v>0</v>
      </c>
      <c r="J6584" s="128">
        <v>169</v>
      </c>
      <c r="K6584" s="129">
        <f t="shared" si="102"/>
        <v>169</v>
      </c>
      <c r="L6584" s="130" t="s">
        <v>1420</v>
      </c>
    </row>
    <row r="6585" spans="1:12" ht="22.5">
      <c r="A6585" s="263">
        <v>526</v>
      </c>
      <c r="B6585" s="125" t="str">
        <f>+VLOOKUP(A6585,'[1]LISTA FILTRADO'!$A$2:$B$620,2,FALSE)</f>
        <v>Bolivia Tv</v>
      </c>
      <c r="C6585" s="126">
        <v>42919</v>
      </c>
      <c r="D6585" s="126" t="s">
        <v>13538</v>
      </c>
      <c r="E6585" s="127" t="s">
        <v>3</v>
      </c>
      <c r="F6585" s="127">
        <v>1515577</v>
      </c>
      <c r="G6585" s="127"/>
      <c r="H6585" s="335" t="s">
        <v>13539</v>
      </c>
      <c r="I6585" s="128">
        <v>0</v>
      </c>
      <c r="J6585" s="128">
        <v>300</v>
      </c>
      <c r="K6585" s="129">
        <f t="shared" si="102"/>
        <v>300</v>
      </c>
      <c r="L6585" s="130" t="s">
        <v>1420</v>
      </c>
    </row>
    <row r="6586" spans="1:12" ht="22.5">
      <c r="A6586" s="263">
        <v>70</v>
      </c>
      <c r="B6586" s="125" t="str">
        <f>+VLOOKUP(A6586,'[1]LISTA FILTRADO'!$A$2:$B$620,2,FALSE)</f>
        <v>Ministerio De Trabajo, Empleo Y Previsión Social</v>
      </c>
      <c r="C6586" s="126">
        <v>42919</v>
      </c>
      <c r="D6586" s="126" t="s">
        <v>13540</v>
      </c>
      <c r="E6586" s="127" t="s">
        <v>3</v>
      </c>
      <c r="F6586" s="127">
        <v>1515585</v>
      </c>
      <c r="G6586" s="127"/>
      <c r="H6586" s="335" t="s">
        <v>13541</v>
      </c>
      <c r="I6586" s="128">
        <v>0</v>
      </c>
      <c r="J6586" s="128">
        <v>40</v>
      </c>
      <c r="K6586" s="129">
        <f t="shared" si="102"/>
        <v>40</v>
      </c>
      <c r="L6586" s="130" t="s">
        <v>1420</v>
      </c>
    </row>
    <row r="6587" spans="1:12" ht="22.5">
      <c r="A6587" s="263">
        <v>70</v>
      </c>
      <c r="B6587" s="125" t="str">
        <f>+VLOOKUP(A6587,'[1]LISTA FILTRADO'!$A$2:$B$620,2,FALSE)</f>
        <v>Ministerio De Trabajo, Empleo Y Previsión Social</v>
      </c>
      <c r="C6587" s="126">
        <v>42919</v>
      </c>
      <c r="D6587" s="126" t="s">
        <v>13542</v>
      </c>
      <c r="E6587" s="127" t="s">
        <v>3</v>
      </c>
      <c r="F6587" s="127">
        <v>1515596</v>
      </c>
      <c r="G6587" s="127"/>
      <c r="H6587" s="335" t="s">
        <v>13543</v>
      </c>
      <c r="I6587" s="128">
        <v>0</v>
      </c>
      <c r="J6587" s="128">
        <v>40</v>
      </c>
      <c r="K6587" s="129">
        <f t="shared" si="102"/>
        <v>40</v>
      </c>
      <c r="L6587" s="130" t="s">
        <v>1420</v>
      </c>
    </row>
    <row r="6588" spans="1:12" ht="22.5">
      <c r="A6588" s="263">
        <v>70</v>
      </c>
      <c r="B6588" s="125" t="str">
        <f>+VLOOKUP(A6588,'[1]LISTA FILTRADO'!$A$2:$B$620,2,FALSE)</f>
        <v>Ministerio De Trabajo, Empleo Y Previsión Social</v>
      </c>
      <c r="C6588" s="126">
        <v>42919</v>
      </c>
      <c r="D6588" s="126" t="s">
        <v>13544</v>
      </c>
      <c r="E6588" s="127" t="s">
        <v>3</v>
      </c>
      <c r="F6588" s="127">
        <v>1515600</v>
      </c>
      <c r="G6588" s="127"/>
      <c r="H6588" s="335" t="s">
        <v>13545</v>
      </c>
      <c r="I6588" s="128">
        <v>0</v>
      </c>
      <c r="J6588" s="128">
        <v>1127</v>
      </c>
      <c r="K6588" s="129">
        <f t="shared" si="102"/>
        <v>1127</v>
      </c>
      <c r="L6588" s="130" t="s">
        <v>1420</v>
      </c>
    </row>
    <row r="6589" spans="1:12" ht="33.75">
      <c r="A6589" s="263">
        <v>48</v>
      </c>
      <c r="B6589" s="125" t="str">
        <f>+VLOOKUP(A6589,'[1]LISTA FILTRADO'!$A$2:$B$620,2,FALSE)</f>
        <v>Ministerio De Deportes</v>
      </c>
      <c r="C6589" s="126">
        <v>42919</v>
      </c>
      <c r="D6589" s="126" t="s">
        <v>13546</v>
      </c>
      <c r="E6589" s="127" t="s">
        <v>3</v>
      </c>
      <c r="F6589" s="127">
        <v>1515615</v>
      </c>
      <c r="G6589" s="127"/>
      <c r="H6589" s="335" t="s">
        <v>13547</v>
      </c>
      <c r="I6589" s="128">
        <v>0</v>
      </c>
      <c r="J6589" s="128">
        <v>30</v>
      </c>
      <c r="K6589" s="129">
        <f t="shared" si="102"/>
        <v>30</v>
      </c>
      <c r="L6589" s="130" t="s">
        <v>1420</v>
      </c>
    </row>
    <row r="6590" spans="1:12" ht="33.75">
      <c r="A6590" s="263">
        <v>234</v>
      </c>
      <c r="B6590" s="125" t="str">
        <f>+VLOOKUP(A6590,'[1]LISTA FILTRADO'!$A$2:$B$620,2,FALSE)</f>
        <v>Servicio Geológico Minero</v>
      </c>
      <c r="C6590" s="126">
        <v>42919</v>
      </c>
      <c r="D6590" s="126" t="s">
        <v>13548</v>
      </c>
      <c r="E6590" s="127" t="s">
        <v>3</v>
      </c>
      <c r="F6590" s="127">
        <v>1515617</v>
      </c>
      <c r="G6590" s="127"/>
      <c r="H6590" s="335" t="s">
        <v>13549</v>
      </c>
      <c r="I6590" s="128">
        <v>0</v>
      </c>
      <c r="J6590" s="128">
        <v>1441</v>
      </c>
      <c r="K6590" s="129">
        <f t="shared" si="102"/>
        <v>1441</v>
      </c>
      <c r="L6590" s="130" t="s">
        <v>1420</v>
      </c>
    </row>
    <row r="6591" spans="1:12" ht="33.75">
      <c r="A6591" s="263">
        <v>234</v>
      </c>
      <c r="B6591" s="125" t="str">
        <f>+VLOOKUP(A6591,'[1]LISTA FILTRADO'!$A$2:$B$620,2,FALSE)</f>
        <v>Servicio Geológico Minero</v>
      </c>
      <c r="C6591" s="126">
        <v>42919</v>
      </c>
      <c r="D6591" s="126" t="s">
        <v>13550</v>
      </c>
      <c r="E6591" s="127" t="s">
        <v>3</v>
      </c>
      <c r="F6591" s="127">
        <v>1515620</v>
      </c>
      <c r="G6591" s="127"/>
      <c r="H6591" s="335" t="s">
        <v>13551</v>
      </c>
      <c r="I6591" s="128">
        <v>0</v>
      </c>
      <c r="J6591" s="128">
        <v>417.6</v>
      </c>
      <c r="K6591" s="129">
        <f t="shared" si="102"/>
        <v>417.6</v>
      </c>
      <c r="L6591" s="130" t="s">
        <v>1420</v>
      </c>
    </row>
    <row r="6592" spans="1:12" ht="33.75">
      <c r="A6592" s="263">
        <v>234</v>
      </c>
      <c r="B6592" s="125" t="str">
        <f>+VLOOKUP(A6592,'[1]LISTA FILTRADO'!$A$2:$B$620,2,FALSE)</f>
        <v>Servicio Geológico Minero</v>
      </c>
      <c r="C6592" s="126">
        <v>42919</v>
      </c>
      <c r="D6592" s="126" t="s">
        <v>13552</v>
      </c>
      <c r="E6592" s="127" t="s">
        <v>3</v>
      </c>
      <c r="F6592" s="127">
        <v>1515622</v>
      </c>
      <c r="G6592" s="127"/>
      <c r="H6592" s="335" t="s">
        <v>13553</v>
      </c>
      <c r="I6592" s="128">
        <v>0</v>
      </c>
      <c r="J6592" s="128">
        <v>1670.4</v>
      </c>
      <c r="K6592" s="129">
        <f t="shared" si="102"/>
        <v>1670.4</v>
      </c>
      <c r="L6592" s="130" t="s">
        <v>1420</v>
      </c>
    </row>
    <row r="6593" spans="1:12" ht="22.5">
      <c r="A6593" s="263">
        <v>41</v>
      </c>
      <c r="B6593" s="125" t="str">
        <f>+VLOOKUP(A6593,'[1]LISTA FILTRADO'!$A$2:$B$620,2,FALSE)</f>
        <v>Ministerio De Desarrollo Productivo Y Economía Plural</v>
      </c>
      <c r="C6593" s="126">
        <v>42919</v>
      </c>
      <c r="D6593" s="126" t="s">
        <v>13554</v>
      </c>
      <c r="E6593" s="127" t="s">
        <v>3</v>
      </c>
      <c r="F6593" s="127">
        <v>1515626</v>
      </c>
      <c r="G6593" s="127"/>
      <c r="H6593" s="335" t="s">
        <v>13555</v>
      </c>
      <c r="I6593" s="128">
        <v>0</v>
      </c>
      <c r="J6593" s="128">
        <v>1822.5</v>
      </c>
      <c r="K6593" s="129">
        <f t="shared" si="102"/>
        <v>1822.5</v>
      </c>
      <c r="L6593" s="130" t="s">
        <v>1420</v>
      </c>
    </row>
    <row r="6594" spans="1:12" ht="33.75">
      <c r="A6594" s="263">
        <v>572</v>
      </c>
      <c r="B6594" s="125" t="str">
        <f>+VLOOKUP(A6594,'[1]LISTA FILTRADO'!$A$2:$B$620,2,FALSE)</f>
        <v>Empresa De Apoyo A La Producción De Alimentos</v>
      </c>
      <c r="C6594" s="126">
        <v>42919</v>
      </c>
      <c r="D6594" s="126" t="s">
        <v>13556</v>
      </c>
      <c r="E6594" s="127" t="s">
        <v>3</v>
      </c>
      <c r="F6594" s="127">
        <v>1515642</v>
      </c>
      <c r="G6594" s="127"/>
      <c r="H6594" s="335" t="s">
        <v>13557</v>
      </c>
      <c r="I6594" s="128">
        <v>0</v>
      </c>
      <c r="J6594" s="128">
        <v>300</v>
      </c>
      <c r="K6594" s="129">
        <f t="shared" si="102"/>
        <v>300</v>
      </c>
      <c r="L6594" s="130" t="s">
        <v>1420</v>
      </c>
    </row>
    <row r="6595" spans="1:12" ht="33.75">
      <c r="A6595" s="263">
        <v>20</v>
      </c>
      <c r="B6595" s="125" t="str">
        <f>+VLOOKUP(A6595,'[1]LISTA FILTRADO'!$A$2:$B$620,2,FALSE)</f>
        <v>Ministerio De Defensa</v>
      </c>
      <c r="C6595" s="126">
        <v>42920</v>
      </c>
      <c r="D6595" s="126" t="s">
        <v>13558</v>
      </c>
      <c r="E6595" s="127" t="s">
        <v>3</v>
      </c>
      <c r="F6595" s="127">
        <v>1515770</v>
      </c>
      <c r="G6595" s="127"/>
      <c r="H6595" s="335" t="s">
        <v>13559</v>
      </c>
      <c r="I6595" s="128">
        <v>0</v>
      </c>
      <c r="J6595" s="128">
        <v>679608.64</v>
      </c>
      <c r="K6595" s="129">
        <f t="shared" si="102"/>
        <v>679608.64</v>
      </c>
      <c r="L6595" s="130" t="s">
        <v>1420</v>
      </c>
    </row>
    <row r="6596" spans="1:12" ht="33.75">
      <c r="A6596" s="263">
        <v>46</v>
      </c>
      <c r="B6596" s="125" t="str">
        <f>+VLOOKUP(A6596,'[1]LISTA FILTRADO'!$A$2:$B$620,2,FALSE)</f>
        <v>Ministerio De Salud</v>
      </c>
      <c r="C6596" s="126">
        <v>42920</v>
      </c>
      <c r="D6596" s="126" t="s">
        <v>13560</v>
      </c>
      <c r="E6596" s="127" t="s">
        <v>3</v>
      </c>
      <c r="F6596" s="127">
        <v>1515771</v>
      </c>
      <c r="G6596" s="127"/>
      <c r="H6596" s="335" t="s">
        <v>13561</v>
      </c>
      <c r="I6596" s="128">
        <v>0</v>
      </c>
      <c r="J6596" s="128">
        <v>270000</v>
      </c>
      <c r="K6596" s="129">
        <f t="shared" si="102"/>
        <v>270000</v>
      </c>
      <c r="L6596" s="130" t="s">
        <v>1420</v>
      </c>
    </row>
    <row r="6597" spans="1:12" ht="33.75">
      <c r="A6597" s="263">
        <v>20</v>
      </c>
      <c r="B6597" s="125" t="str">
        <f>+VLOOKUP(A6597,'[1]LISTA FILTRADO'!$A$2:$B$620,2,FALSE)</f>
        <v>Ministerio De Defensa</v>
      </c>
      <c r="C6597" s="126">
        <v>42920</v>
      </c>
      <c r="D6597" s="126" t="s">
        <v>13562</v>
      </c>
      <c r="E6597" s="127" t="s">
        <v>3</v>
      </c>
      <c r="F6597" s="127">
        <v>1515772</v>
      </c>
      <c r="G6597" s="127"/>
      <c r="H6597" s="335" t="s">
        <v>13563</v>
      </c>
      <c r="I6597" s="128">
        <v>0</v>
      </c>
      <c r="J6597" s="128">
        <v>134242</v>
      </c>
      <c r="K6597" s="129">
        <f t="shared" si="102"/>
        <v>134242</v>
      </c>
      <c r="L6597" s="130" t="s">
        <v>1420</v>
      </c>
    </row>
    <row r="6598" spans="1:12" ht="22.5">
      <c r="A6598" s="263">
        <v>203</v>
      </c>
      <c r="B6598" s="125" t="str">
        <f>+VLOOKUP(A6598,'[1]LISTA FILTRADO'!$A$2:$B$620,2,FALSE)</f>
        <v>Autoridad De Supervisión Del Sistema Financiero</v>
      </c>
      <c r="C6598" s="126">
        <v>42920</v>
      </c>
      <c r="D6598" s="126" t="s">
        <v>13564</v>
      </c>
      <c r="E6598" s="127" t="s">
        <v>3</v>
      </c>
      <c r="F6598" s="127">
        <v>1515813</v>
      </c>
      <c r="G6598" s="127"/>
      <c r="H6598" s="335" t="s">
        <v>13565</v>
      </c>
      <c r="I6598" s="128">
        <v>0</v>
      </c>
      <c r="J6598" s="128">
        <v>48</v>
      </c>
      <c r="K6598" s="129">
        <f t="shared" si="102"/>
        <v>48</v>
      </c>
      <c r="L6598" s="130" t="s">
        <v>1420</v>
      </c>
    </row>
    <row r="6599" spans="1:12" ht="33.75">
      <c r="A6599" s="263" t="s">
        <v>626</v>
      </c>
      <c r="B6599" s="125" t="str">
        <f>+VLOOKUP(A6599,'[1]LISTA FILTRADO'!$A$2:$B$620,2,FALSE)</f>
        <v>Dirección General De Programación Y Operaciones Del Tesoro</v>
      </c>
      <c r="C6599" s="126">
        <v>42920</v>
      </c>
      <c r="D6599" s="126" t="s">
        <v>13566</v>
      </c>
      <c r="E6599" s="127" t="s">
        <v>3</v>
      </c>
      <c r="F6599" s="127">
        <v>1515815</v>
      </c>
      <c r="G6599" s="127"/>
      <c r="H6599" s="335" t="s">
        <v>13567</v>
      </c>
      <c r="I6599" s="128">
        <v>0</v>
      </c>
      <c r="J6599" s="128">
        <v>901.73</v>
      </c>
      <c r="K6599" s="129">
        <f t="shared" si="102"/>
        <v>901.73</v>
      </c>
      <c r="L6599" s="130" t="s">
        <v>1420</v>
      </c>
    </row>
    <row r="6600" spans="1:12" ht="33.75">
      <c r="A6600" s="263">
        <v>523</v>
      </c>
      <c r="B6600" s="125" t="str">
        <f>+VLOOKUP(A6600,'[1]LISTA FILTRADO'!$A$2:$B$620,2,FALSE)</f>
        <v>Empresa De Correos De Bolivia</v>
      </c>
      <c r="C6600" s="126">
        <v>42920</v>
      </c>
      <c r="D6600" s="126" t="s">
        <v>13568</v>
      </c>
      <c r="E6600" s="127" t="s">
        <v>3</v>
      </c>
      <c r="F6600" s="127">
        <v>1515827</v>
      </c>
      <c r="G6600" s="127"/>
      <c r="H6600" s="335" t="s">
        <v>13569</v>
      </c>
      <c r="I6600" s="128">
        <v>0</v>
      </c>
      <c r="J6600" s="128">
        <v>13088.5</v>
      </c>
      <c r="K6600" s="129">
        <f t="shared" si="102"/>
        <v>13088.5</v>
      </c>
      <c r="L6600" s="130" t="s">
        <v>1420</v>
      </c>
    </row>
    <row r="6601" spans="1:12" ht="33.75">
      <c r="A6601" s="263" t="s">
        <v>626</v>
      </c>
      <c r="B6601" s="125" t="str">
        <f>+VLOOKUP(A6601,'[1]LISTA FILTRADO'!$A$2:$B$620,2,FALSE)</f>
        <v>Dirección General De Programación Y Operaciones Del Tesoro</v>
      </c>
      <c r="C6601" s="126">
        <v>42920</v>
      </c>
      <c r="D6601" s="126" t="s">
        <v>13570</v>
      </c>
      <c r="E6601" s="127" t="s">
        <v>3</v>
      </c>
      <c r="F6601" s="127">
        <v>1515828</v>
      </c>
      <c r="G6601" s="127"/>
      <c r="H6601" s="335" t="s">
        <v>13571</v>
      </c>
      <c r="I6601" s="128">
        <v>0</v>
      </c>
      <c r="J6601" s="128">
        <v>2843.41</v>
      </c>
      <c r="K6601" s="129">
        <f t="shared" ref="K6601:K6664" si="103">+I6601+J6601</f>
        <v>2843.41</v>
      </c>
      <c r="L6601" s="130" t="s">
        <v>1420</v>
      </c>
    </row>
    <row r="6602" spans="1:12" ht="22.5">
      <c r="A6602" s="263">
        <v>523</v>
      </c>
      <c r="B6602" s="125" t="str">
        <f>+VLOOKUP(A6602,'[1]LISTA FILTRADO'!$A$2:$B$620,2,FALSE)</f>
        <v>Empresa De Correos De Bolivia</v>
      </c>
      <c r="C6602" s="126">
        <v>42920</v>
      </c>
      <c r="D6602" s="126" t="s">
        <v>13572</v>
      </c>
      <c r="E6602" s="127" t="s">
        <v>3</v>
      </c>
      <c r="F6602" s="127">
        <v>1515829</v>
      </c>
      <c r="G6602" s="127"/>
      <c r="H6602" s="335" t="s">
        <v>13573</v>
      </c>
      <c r="I6602" s="128">
        <v>0</v>
      </c>
      <c r="J6602" s="128">
        <v>276</v>
      </c>
      <c r="K6602" s="129">
        <f t="shared" si="103"/>
        <v>276</v>
      </c>
      <c r="L6602" s="130" t="s">
        <v>1420</v>
      </c>
    </row>
    <row r="6603" spans="1:12" ht="22.5">
      <c r="A6603" s="263">
        <v>283</v>
      </c>
      <c r="B6603" s="125" t="str">
        <f>+VLOOKUP(A6603,'[1]LISTA FILTRADO'!$A$2:$B$620,2,FALSE)</f>
        <v>Aduana Nacional</v>
      </c>
      <c r="C6603" s="126">
        <v>42920</v>
      </c>
      <c r="D6603" s="126" t="s">
        <v>13574</v>
      </c>
      <c r="E6603" s="127" t="s">
        <v>3</v>
      </c>
      <c r="F6603" s="127">
        <v>1515830</v>
      </c>
      <c r="G6603" s="127"/>
      <c r="H6603" s="335" t="s">
        <v>13575</v>
      </c>
      <c r="I6603" s="128">
        <v>0</v>
      </c>
      <c r="J6603" s="128">
        <v>16245.14</v>
      </c>
      <c r="K6603" s="129">
        <f t="shared" si="103"/>
        <v>16245.14</v>
      </c>
      <c r="L6603" s="130" t="s">
        <v>1420</v>
      </c>
    </row>
    <row r="6604" spans="1:12" ht="22.5">
      <c r="A6604" s="263">
        <v>578</v>
      </c>
      <c r="B6604" s="125" t="str">
        <f>+VLOOKUP(A6604,'[1]LISTA FILTRADO'!$A$2:$B$620,2,FALSE)</f>
        <v>Boliviana De Aviación</v>
      </c>
      <c r="C6604" s="126">
        <v>42920</v>
      </c>
      <c r="D6604" s="126" t="s">
        <v>13576</v>
      </c>
      <c r="E6604" s="127" t="s">
        <v>3</v>
      </c>
      <c r="F6604" s="127">
        <v>1515836</v>
      </c>
      <c r="G6604" s="127"/>
      <c r="H6604" s="335" t="s">
        <v>13577</v>
      </c>
      <c r="I6604" s="128">
        <v>0</v>
      </c>
      <c r="J6604" s="128">
        <v>4284.1000000000004</v>
      </c>
      <c r="K6604" s="129">
        <f t="shared" si="103"/>
        <v>4284.1000000000004</v>
      </c>
      <c r="L6604" s="130" t="s">
        <v>1420</v>
      </c>
    </row>
    <row r="6605" spans="1:12" ht="33.75">
      <c r="A6605" s="263">
        <v>290</v>
      </c>
      <c r="B6605" s="125" t="str">
        <f>+VLOOKUP(A6605,'[1]LISTA FILTRADO'!$A$2:$B$620,2,FALSE)</f>
        <v>Servicio De Impuestos Nacionales</v>
      </c>
      <c r="C6605" s="126">
        <v>42920</v>
      </c>
      <c r="D6605" s="126" t="s">
        <v>13578</v>
      </c>
      <c r="E6605" s="127" t="s">
        <v>3</v>
      </c>
      <c r="F6605" s="127">
        <v>1515862</v>
      </c>
      <c r="G6605" s="127"/>
      <c r="H6605" s="335" t="s">
        <v>13579</v>
      </c>
      <c r="I6605" s="128">
        <v>0</v>
      </c>
      <c r="J6605" s="128">
        <v>2644.19</v>
      </c>
      <c r="K6605" s="129">
        <f t="shared" si="103"/>
        <v>2644.19</v>
      </c>
      <c r="L6605" s="130" t="s">
        <v>1420</v>
      </c>
    </row>
    <row r="6606" spans="1:12" ht="22.5">
      <c r="A6606" s="263">
        <v>46</v>
      </c>
      <c r="B6606" s="125" t="str">
        <f>+VLOOKUP(A6606,'[1]LISTA FILTRADO'!$A$2:$B$620,2,FALSE)</f>
        <v>Ministerio De Salud</v>
      </c>
      <c r="C6606" s="126">
        <v>42920</v>
      </c>
      <c r="D6606" s="126" t="s">
        <v>13580</v>
      </c>
      <c r="E6606" s="127" t="s">
        <v>3</v>
      </c>
      <c r="F6606" s="127">
        <v>1515873</v>
      </c>
      <c r="G6606" s="127"/>
      <c r="H6606" s="335" t="s">
        <v>13581</v>
      </c>
      <c r="I6606" s="128">
        <v>0</v>
      </c>
      <c r="J6606" s="128">
        <v>54000</v>
      </c>
      <c r="K6606" s="129">
        <f t="shared" si="103"/>
        <v>54000</v>
      </c>
      <c r="L6606" s="130" t="s">
        <v>1420</v>
      </c>
    </row>
    <row r="6607" spans="1:12" ht="33.75">
      <c r="A6607" s="263">
        <v>650</v>
      </c>
      <c r="B6607" s="125" t="str">
        <f>+VLOOKUP(A6607,'[1]LISTA FILTRADO'!$A$2:$B$620,2,FALSE)</f>
        <v>Asamblea Legislativa Plurinacional</v>
      </c>
      <c r="C6607" s="126">
        <v>42920</v>
      </c>
      <c r="D6607" s="126" t="s">
        <v>13582</v>
      </c>
      <c r="E6607" s="127" t="s">
        <v>3</v>
      </c>
      <c r="F6607" s="127">
        <v>1515877</v>
      </c>
      <c r="G6607" s="127"/>
      <c r="H6607" s="335" t="s">
        <v>13583</v>
      </c>
      <c r="I6607" s="128">
        <v>0</v>
      </c>
      <c r="J6607" s="128">
        <v>6</v>
      </c>
      <c r="K6607" s="129">
        <f t="shared" si="103"/>
        <v>6</v>
      </c>
      <c r="L6607" s="130" t="s">
        <v>1420</v>
      </c>
    </row>
    <row r="6608" spans="1:12" ht="33.75">
      <c r="A6608" s="263">
        <v>680</v>
      </c>
      <c r="B6608" s="125" t="str">
        <f>+VLOOKUP(A6608,'[1]LISTA FILTRADO'!$A$2:$B$620,2,FALSE)</f>
        <v>Contraloria General Del Estado</v>
      </c>
      <c r="C6608" s="126">
        <v>42920</v>
      </c>
      <c r="D6608" s="126" t="s">
        <v>13584</v>
      </c>
      <c r="E6608" s="127" t="s">
        <v>3</v>
      </c>
      <c r="F6608" s="127">
        <v>1515886</v>
      </c>
      <c r="G6608" s="127"/>
      <c r="H6608" s="335" t="s">
        <v>13585</v>
      </c>
      <c r="I6608" s="128">
        <v>0</v>
      </c>
      <c r="J6608" s="128">
        <v>1363.59</v>
      </c>
      <c r="K6608" s="129">
        <f t="shared" si="103"/>
        <v>1363.59</v>
      </c>
      <c r="L6608" s="130" t="s">
        <v>1420</v>
      </c>
    </row>
    <row r="6609" spans="1:12" ht="33.75">
      <c r="A6609" s="263">
        <v>680</v>
      </c>
      <c r="B6609" s="125" t="str">
        <f>+VLOOKUP(A6609,'[1]LISTA FILTRADO'!$A$2:$B$620,2,FALSE)</f>
        <v>Contraloria General Del Estado</v>
      </c>
      <c r="C6609" s="126">
        <v>42920</v>
      </c>
      <c r="D6609" s="126" t="s">
        <v>13586</v>
      </c>
      <c r="E6609" s="127" t="s">
        <v>3</v>
      </c>
      <c r="F6609" s="127">
        <v>1515890</v>
      </c>
      <c r="G6609" s="127"/>
      <c r="H6609" s="335" t="s">
        <v>13587</v>
      </c>
      <c r="I6609" s="128">
        <v>0</v>
      </c>
      <c r="J6609" s="128">
        <v>2283.67</v>
      </c>
      <c r="K6609" s="129">
        <f t="shared" si="103"/>
        <v>2283.67</v>
      </c>
      <c r="L6609" s="130" t="s">
        <v>1420</v>
      </c>
    </row>
    <row r="6610" spans="1:12" ht="22.5">
      <c r="A6610" s="263">
        <v>283</v>
      </c>
      <c r="B6610" s="125" t="str">
        <f>+VLOOKUP(A6610,'[1]LISTA FILTRADO'!$A$2:$B$620,2,FALSE)</f>
        <v>Aduana Nacional</v>
      </c>
      <c r="C6610" s="126">
        <v>42920</v>
      </c>
      <c r="D6610" s="126" t="s">
        <v>13588</v>
      </c>
      <c r="E6610" s="127" t="s">
        <v>3</v>
      </c>
      <c r="F6610" s="127">
        <v>1515895</v>
      </c>
      <c r="G6610" s="127"/>
      <c r="H6610" s="335" t="s">
        <v>13589</v>
      </c>
      <c r="I6610" s="128">
        <v>0</v>
      </c>
      <c r="J6610" s="128">
        <v>13940</v>
      </c>
      <c r="K6610" s="129">
        <f t="shared" si="103"/>
        <v>13940</v>
      </c>
      <c r="L6610" s="130" t="s">
        <v>1420</v>
      </c>
    </row>
    <row r="6611" spans="1:12" ht="22.5">
      <c r="A6611" s="263">
        <v>513</v>
      </c>
      <c r="B6611" s="125" t="str">
        <f>+VLOOKUP(A6611,'[1]LISTA FILTRADO'!$A$2:$B$620,2,FALSE)</f>
        <v>Yacimientos Petrolíferos Fiscales Bolivianos</v>
      </c>
      <c r="C6611" s="126">
        <v>42920</v>
      </c>
      <c r="D6611" s="126" t="s">
        <v>13590</v>
      </c>
      <c r="E6611" s="127" t="s">
        <v>3</v>
      </c>
      <c r="F6611" s="127">
        <v>1515917</v>
      </c>
      <c r="G6611" s="127"/>
      <c r="H6611" s="335" t="s">
        <v>13591</v>
      </c>
      <c r="I6611" s="128">
        <v>0</v>
      </c>
      <c r="J6611" s="128">
        <v>1520</v>
      </c>
      <c r="K6611" s="129">
        <f t="shared" si="103"/>
        <v>1520</v>
      </c>
      <c r="L6611" s="130" t="s">
        <v>1420</v>
      </c>
    </row>
    <row r="6612" spans="1:12" ht="33.75">
      <c r="A6612" s="263">
        <v>376</v>
      </c>
      <c r="B6612" s="125" t="str">
        <f>+VLOOKUP(A6612,'[1]LISTA FILTRADO'!$A$2:$B$620,2,FALSE)</f>
        <v>Agencia Boliviana de Energía Nuclear</v>
      </c>
      <c r="C6612" s="126">
        <v>42920</v>
      </c>
      <c r="D6612" s="126" t="s">
        <v>13592</v>
      </c>
      <c r="E6612" s="127" t="s">
        <v>3</v>
      </c>
      <c r="F6612" s="127">
        <v>1515934</v>
      </c>
      <c r="G6612" s="127"/>
      <c r="H6612" s="335" t="s">
        <v>13593</v>
      </c>
      <c r="I6612" s="128">
        <v>0</v>
      </c>
      <c r="J6612" s="128">
        <v>1336.82</v>
      </c>
      <c r="K6612" s="129">
        <f t="shared" si="103"/>
        <v>1336.82</v>
      </c>
      <c r="L6612" s="130" t="s">
        <v>1420</v>
      </c>
    </row>
    <row r="6613" spans="1:12" ht="33.75">
      <c r="A6613" s="263">
        <v>86</v>
      </c>
      <c r="B6613" s="125" t="str">
        <f>+VLOOKUP(A6613,'[1]LISTA FILTRADO'!$A$2:$B$620,2,FALSE)</f>
        <v>Ministerio De Medio Ambiente Y Agua</v>
      </c>
      <c r="C6613" s="126">
        <v>42920</v>
      </c>
      <c r="D6613" s="126" t="s">
        <v>13594</v>
      </c>
      <c r="E6613" s="127" t="s">
        <v>3</v>
      </c>
      <c r="F6613" s="127">
        <v>1515938</v>
      </c>
      <c r="G6613" s="127"/>
      <c r="H6613" s="335" t="s">
        <v>13595</v>
      </c>
      <c r="I6613" s="128">
        <v>0</v>
      </c>
      <c r="J6613" s="128">
        <v>5232.4399999999996</v>
      </c>
      <c r="K6613" s="129">
        <f t="shared" si="103"/>
        <v>5232.4399999999996</v>
      </c>
      <c r="L6613" s="130" t="s">
        <v>1420</v>
      </c>
    </row>
    <row r="6614" spans="1:12" ht="33.75">
      <c r="A6614" s="263">
        <v>81</v>
      </c>
      <c r="B6614" s="125" t="str">
        <f>+VLOOKUP(A6614,'[1]LISTA FILTRADO'!$A$2:$B$620,2,FALSE)</f>
        <v>Ministerio De Obras Públicas, Servicios Y Vivienda</v>
      </c>
      <c r="C6614" s="126">
        <v>42920</v>
      </c>
      <c r="D6614" s="126" t="s">
        <v>13596</v>
      </c>
      <c r="E6614" s="127" t="s">
        <v>3</v>
      </c>
      <c r="F6614" s="127">
        <v>1515940</v>
      </c>
      <c r="G6614" s="127"/>
      <c r="H6614" s="335" t="s">
        <v>13597</v>
      </c>
      <c r="I6614" s="128">
        <v>0</v>
      </c>
      <c r="J6614" s="128">
        <v>9338.0499999999993</v>
      </c>
      <c r="K6614" s="129">
        <f t="shared" si="103"/>
        <v>9338.0499999999993</v>
      </c>
      <c r="L6614" s="130" t="s">
        <v>1420</v>
      </c>
    </row>
    <row r="6615" spans="1:12" ht="33.75">
      <c r="A6615" s="263" t="s">
        <v>626</v>
      </c>
      <c r="B6615" s="125" t="str">
        <f>+VLOOKUP(A6615,'[1]LISTA FILTRADO'!$A$2:$B$620,2,FALSE)</f>
        <v>Dirección General De Programación Y Operaciones Del Tesoro</v>
      </c>
      <c r="C6615" s="126">
        <v>42920</v>
      </c>
      <c r="D6615" s="126" t="s">
        <v>13598</v>
      </c>
      <c r="E6615" s="127" t="s">
        <v>3</v>
      </c>
      <c r="F6615" s="127">
        <v>1515942</v>
      </c>
      <c r="G6615" s="127"/>
      <c r="H6615" s="335" t="s">
        <v>13599</v>
      </c>
      <c r="I6615" s="128">
        <v>0</v>
      </c>
      <c r="J6615" s="128">
        <v>9011.6200000000008</v>
      </c>
      <c r="K6615" s="129">
        <f t="shared" si="103"/>
        <v>9011.6200000000008</v>
      </c>
      <c r="L6615" s="130" t="s">
        <v>1420</v>
      </c>
    </row>
    <row r="6616" spans="1:12" ht="33.75">
      <c r="A6616" s="263" t="s">
        <v>626</v>
      </c>
      <c r="B6616" s="125" t="str">
        <f>+VLOOKUP(A6616,'[1]LISTA FILTRADO'!$A$2:$B$620,2,FALSE)</f>
        <v>Dirección General De Programación Y Operaciones Del Tesoro</v>
      </c>
      <c r="C6616" s="126">
        <v>42920</v>
      </c>
      <c r="D6616" s="126" t="s">
        <v>13600</v>
      </c>
      <c r="E6616" s="127" t="s">
        <v>3</v>
      </c>
      <c r="F6616" s="127">
        <v>1515944</v>
      </c>
      <c r="G6616" s="127"/>
      <c r="H6616" s="335" t="s">
        <v>13601</v>
      </c>
      <c r="I6616" s="128">
        <v>0</v>
      </c>
      <c r="J6616" s="128">
        <v>43634.13</v>
      </c>
      <c r="K6616" s="129">
        <f t="shared" si="103"/>
        <v>43634.13</v>
      </c>
      <c r="L6616" s="130" t="s">
        <v>1420</v>
      </c>
    </row>
    <row r="6617" spans="1:12" ht="45">
      <c r="A6617" s="263">
        <v>587</v>
      </c>
      <c r="B6617" s="125" t="str">
        <f>+VLOOKUP(A6617,'[1]LISTA FILTRADO'!$A$2:$B$620,2,FALSE)</f>
        <v>Empresa Estratégica Boliviana De Construcción Y Conservación De Infraestructura Civil</v>
      </c>
      <c r="C6617" s="126">
        <v>42920</v>
      </c>
      <c r="D6617" s="126" t="s">
        <v>13602</v>
      </c>
      <c r="E6617" s="127" t="s">
        <v>3</v>
      </c>
      <c r="F6617" s="127">
        <v>1515945</v>
      </c>
      <c r="G6617" s="127"/>
      <c r="H6617" s="335" t="s">
        <v>13603</v>
      </c>
      <c r="I6617" s="128">
        <v>0</v>
      </c>
      <c r="J6617" s="128">
        <v>1709779.39</v>
      </c>
      <c r="K6617" s="129">
        <f t="shared" si="103"/>
        <v>1709779.39</v>
      </c>
      <c r="L6617" s="130" t="s">
        <v>1420</v>
      </c>
    </row>
    <row r="6618" spans="1:12" ht="33.75">
      <c r="A6618" s="263">
        <v>48</v>
      </c>
      <c r="B6618" s="125" t="str">
        <f>+VLOOKUP(A6618,'[1]LISTA FILTRADO'!$A$2:$B$620,2,FALSE)</f>
        <v>Ministerio De Deportes</v>
      </c>
      <c r="C6618" s="126">
        <v>42920</v>
      </c>
      <c r="D6618" s="126" t="s">
        <v>13604</v>
      </c>
      <c r="E6618" s="127" t="s">
        <v>3</v>
      </c>
      <c r="F6618" s="127">
        <v>1515946</v>
      </c>
      <c r="G6618" s="127"/>
      <c r="H6618" s="335" t="s">
        <v>13605</v>
      </c>
      <c r="I6618" s="128">
        <v>0</v>
      </c>
      <c r="J6618" s="128">
        <v>21654.87</v>
      </c>
      <c r="K6618" s="129">
        <f t="shared" si="103"/>
        <v>21654.87</v>
      </c>
      <c r="L6618" s="130" t="s">
        <v>1420</v>
      </c>
    </row>
    <row r="6619" spans="1:12" ht="33.75">
      <c r="A6619" s="263" t="s">
        <v>626</v>
      </c>
      <c r="B6619" s="125" t="str">
        <f>+VLOOKUP(A6619,'[1]LISTA FILTRADO'!$A$2:$B$620,2,FALSE)</f>
        <v>Dirección General De Programación Y Operaciones Del Tesoro</v>
      </c>
      <c r="C6619" s="126">
        <v>42920</v>
      </c>
      <c r="D6619" s="126" t="s">
        <v>13606</v>
      </c>
      <c r="E6619" s="127" t="s">
        <v>3</v>
      </c>
      <c r="F6619" s="127">
        <v>1515767</v>
      </c>
      <c r="G6619" s="127"/>
      <c r="H6619" s="335" t="s">
        <v>13607</v>
      </c>
      <c r="I6619" s="128">
        <v>0</v>
      </c>
      <c r="J6619" s="128">
        <v>654</v>
      </c>
      <c r="K6619" s="129">
        <f t="shared" si="103"/>
        <v>654</v>
      </c>
      <c r="L6619" s="130" t="s">
        <v>1420</v>
      </c>
    </row>
    <row r="6620" spans="1:12" ht="22.5">
      <c r="A6620" s="263">
        <v>212</v>
      </c>
      <c r="B6620" s="125" t="str">
        <f>+VLOOKUP(A6620,'[1]LISTA FILTRADO'!$A$2:$B$620,2,FALSE)</f>
        <v>Instituto Nacional De Reforma Agraria</v>
      </c>
      <c r="C6620" s="126">
        <v>42920</v>
      </c>
      <c r="D6620" s="126" t="s">
        <v>13608</v>
      </c>
      <c r="E6620" s="127" t="s">
        <v>3</v>
      </c>
      <c r="F6620" s="127">
        <v>1515789</v>
      </c>
      <c r="G6620" s="127"/>
      <c r="H6620" s="335" t="s">
        <v>13609</v>
      </c>
      <c r="I6620" s="128">
        <v>0</v>
      </c>
      <c r="J6620" s="128">
        <v>660</v>
      </c>
      <c r="K6620" s="129">
        <f t="shared" si="103"/>
        <v>660</v>
      </c>
      <c r="L6620" s="130" t="s">
        <v>1420</v>
      </c>
    </row>
    <row r="6621" spans="1:12" ht="22.5">
      <c r="A6621" s="263">
        <v>592</v>
      </c>
      <c r="B6621" s="125" t="str">
        <f>+VLOOKUP(A6621,'[1]LISTA FILTRADO'!$A$2:$B$620,2,FALSE)</f>
        <v>Empresa Estatal Boliviana De Turismo</v>
      </c>
      <c r="C6621" s="126">
        <v>42920</v>
      </c>
      <c r="D6621" s="126" t="s">
        <v>13610</v>
      </c>
      <c r="E6621" s="127" t="s">
        <v>3</v>
      </c>
      <c r="F6621" s="127">
        <v>1515791</v>
      </c>
      <c r="G6621" s="127"/>
      <c r="H6621" s="335" t="s">
        <v>13611</v>
      </c>
      <c r="I6621" s="128">
        <v>0</v>
      </c>
      <c r="J6621" s="128">
        <v>67054.2</v>
      </c>
      <c r="K6621" s="129">
        <f t="shared" si="103"/>
        <v>67054.2</v>
      </c>
      <c r="L6621" s="130" t="s">
        <v>1420</v>
      </c>
    </row>
    <row r="6622" spans="1:12" ht="33.75">
      <c r="A6622" s="263" t="s">
        <v>626</v>
      </c>
      <c r="B6622" s="125" t="str">
        <f>+VLOOKUP(A6622,'[1]LISTA FILTRADO'!$A$2:$B$620,2,FALSE)</f>
        <v>Dirección General De Programación Y Operaciones Del Tesoro</v>
      </c>
      <c r="C6622" s="126">
        <v>42920</v>
      </c>
      <c r="D6622" s="126" t="s">
        <v>13612</v>
      </c>
      <c r="E6622" s="127" t="s">
        <v>3</v>
      </c>
      <c r="F6622" s="127">
        <v>1515795</v>
      </c>
      <c r="G6622" s="127"/>
      <c r="H6622" s="335" t="s">
        <v>3244</v>
      </c>
      <c r="I6622" s="128">
        <v>0</v>
      </c>
      <c r="J6622" s="219">
        <v>70</v>
      </c>
      <c r="K6622" s="129">
        <f t="shared" si="103"/>
        <v>70</v>
      </c>
      <c r="L6622" s="130" t="s">
        <v>4099</v>
      </c>
    </row>
    <row r="6623" spans="1:12" ht="22.5">
      <c r="A6623" s="263">
        <v>41</v>
      </c>
      <c r="B6623" s="125" t="str">
        <f>+VLOOKUP(A6623,'[1]LISTA FILTRADO'!$A$2:$B$620,2,FALSE)</f>
        <v>Ministerio De Desarrollo Productivo Y Economía Plural</v>
      </c>
      <c r="C6623" s="126">
        <v>42920</v>
      </c>
      <c r="D6623" s="126" t="s">
        <v>13613</v>
      </c>
      <c r="E6623" s="127" t="s">
        <v>3</v>
      </c>
      <c r="F6623" s="127">
        <v>1515798</v>
      </c>
      <c r="G6623" s="127"/>
      <c r="H6623" s="335" t="s">
        <v>13614</v>
      </c>
      <c r="I6623" s="128">
        <v>0</v>
      </c>
      <c r="J6623" s="128">
        <v>73602</v>
      </c>
      <c r="K6623" s="129">
        <f t="shared" si="103"/>
        <v>73602</v>
      </c>
      <c r="L6623" s="130" t="s">
        <v>1420</v>
      </c>
    </row>
    <row r="6624" spans="1:12" ht="22.5">
      <c r="A6624" s="263">
        <v>203</v>
      </c>
      <c r="B6624" s="125" t="str">
        <f>+VLOOKUP(A6624,'[1]LISTA FILTRADO'!$A$2:$B$620,2,FALSE)</f>
        <v>Autoridad De Supervisión Del Sistema Financiero</v>
      </c>
      <c r="C6624" s="126">
        <v>42920</v>
      </c>
      <c r="D6624" s="126" t="s">
        <v>13615</v>
      </c>
      <c r="E6624" s="127" t="s">
        <v>3</v>
      </c>
      <c r="F6624" s="127">
        <v>1515799</v>
      </c>
      <c r="G6624" s="127"/>
      <c r="H6624" s="335" t="s">
        <v>13616</v>
      </c>
      <c r="I6624" s="128">
        <v>0</v>
      </c>
      <c r="J6624" s="128">
        <v>173.6</v>
      </c>
      <c r="K6624" s="129">
        <f t="shared" si="103"/>
        <v>173.6</v>
      </c>
      <c r="L6624" s="130" t="s">
        <v>1420</v>
      </c>
    </row>
    <row r="6625" spans="1:12" ht="22.5">
      <c r="A6625" s="263">
        <v>203</v>
      </c>
      <c r="B6625" s="125" t="str">
        <f>+VLOOKUP(A6625,'[1]LISTA FILTRADO'!$A$2:$B$620,2,FALSE)</f>
        <v>Autoridad De Supervisión Del Sistema Financiero</v>
      </c>
      <c r="C6625" s="126">
        <v>42920</v>
      </c>
      <c r="D6625" s="126" t="s">
        <v>13617</v>
      </c>
      <c r="E6625" s="127" t="s">
        <v>3</v>
      </c>
      <c r="F6625" s="127">
        <v>1515801</v>
      </c>
      <c r="G6625" s="127"/>
      <c r="H6625" s="335" t="s">
        <v>13618</v>
      </c>
      <c r="I6625" s="128">
        <v>0</v>
      </c>
      <c r="J6625" s="128">
        <v>15</v>
      </c>
      <c r="K6625" s="129">
        <f t="shared" si="103"/>
        <v>15</v>
      </c>
      <c r="L6625" s="130" t="s">
        <v>1420</v>
      </c>
    </row>
    <row r="6626" spans="1:12" ht="33.75">
      <c r="A6626" s="263">
        <v>203</v>
      </c>
      <c r="B6626" s="125" t="str">
        <f>+VLOOKUP(A6626,'[1]LISTA FILTRADO'!$A$2:$B$620,2,FALSE)</f>
        <v>Autoridad De Supervisión Del Sistema Financiero</v>
      </c>
      <c r="C6626" s="126">
        <v>42920</v>
      </c>
      <c r="D6626" s="126" t="s">
        <v>13619</v>
      </c>
      <c r="E6626" s="127" t="s">
        <v>3</v>
      </c>
      <c r="F6626" s="127">
        <v>1515802</v>
      </c>
      <c r="G6626" s="127"/>
      <c r="H6626" s="335" t="s">
        <v>13620</v>
      </c>
      <c r="I6626" s="128">
        <v>0</v>
      </c>
      <c r="J6626" s="128">
        <v>15</v>
      </c>
      <c r="K6626" s="129">
        <f t="shared" si="103"/>
        <v>15</v>
      </c>
      <c r="L6626" s="130" t="s">
        <v>1420</v>
      </c>
    </row>
    <row r="6627" spans="1:12" ht="22.5">
      <c r="A6627" s="263">
        <v>203</v>
      </c>
      <c r="B6627" s="125" t="str">
        <f>+VLOOKUP(A6627,'[1]LISTA FILTRADO'!$A$2:$B$620,2,FALSE)</f>
        <v>Autoridad De Supervisión Del Sistema Financiero</v>
      </c>
      <c r="C6627" s="126">
        <v>42920</v>
      </c>
      <c r="D6627" s="126" t="s">
        <v>13621</v>
      </c>
      <c r="E6627" s="127" t="s">
        <v>3</v>
      </c>
      <c r="F6627" s="127">
        <v>1515804</v>
      </c>
      <c r="G6627" s="127"/>
      <c r="H6627" s="335" t="s">
        <v>13622</v>
      </c>
      <c r="I6627" s="128">
        <v>0</v>
      </c>
      <c r="J6627" s="128">
        <v>15</v>
      </c>
      <c r="K6627" s="129">
        <f t="shared" si="103"/>
        <v>15</v>
      </c>
      <c r="L6627" s="130" t="s">
        <v>1420</v>
      </c>
    </row>
    <row r="6628" spans="1:12" ht="22.5">
      <c r="A6628" s="263">
        <v>203</v>
      </c>
      <c r="B6628" s="125" t="str">
        <f>+VLOOKUP(A6628,'[1]LISTA FILTRADO'!$A$2:$B$620,2,FALSE)</f>
        <v>Autoridad De Supervisión Del Sistema Financiero</v>
      </c>
      <c r="C6628" s="126">
        <v>42920</v>
      </c>
      <c r="D6628" s="126" t="s">
        <v>13623</v>
      </c>
      <c r="E6628" s="127" t="s">
        <v>3</v>
      </c>
      <c r="F6628" s="127">
        <v>1515805</v>
      </c>
      <c r="G6628" s="127"/>
      <c r="H6628" s="335" t="s">
        <v>13624</v>
      </c>
      <c r="I6628" s="128">
        <v>0</v>
      </c>
      <c r="J6628" s="128">
        <v>15</v>
      </c>
      <c r="K6628" s="129">
        <f t="shared" si="103"/>
        <v>15</v>
      </c>
      <c r="L6628" s="130" t="s">
        <v>1420</v>
      </c>
    </row>
    <row r="6629" spans="1:12" ht="22.5">
      <c r="A6629" s="263">
        <v>203</v>
      </c>
      <c r="B6629" s="125" t="str">
        <f>+VLOOKUP(A6629,'[1]LISTA FILTRADO'!$A$2:$B$620,2,FALSE)</f>
        <v>Autoridad De Supervisión Del Sistema Financiero</v>
      </c>
      <c r="C6629" s="126">
        <v>42920</v>
      </c>
      <c r="D6629" s="126" t="s">
        <v>13625</v>
      </c>
      <c r="E6629" s="127" t="s">
        <v>3</v>
      </c>
      <c r="F6629" s="127">
        <v>1515806</v>
      </c>
      <c r="G6629" s="127"/>
      <c r="H6629" s="335" t="s">
        <v>13626</v>
      </c>
      <c r="I6629" s="128">
        <v>0</v>
      </c>
      <c r="J6629" s="128">
        <v>11</v>
      </c>
      <c r="K6629" s="129">
        <f t="shared" si="103"/>
        <v>11</v>
      </c>
      <c r="L6629" s="130" t="s">
        <v>1420</v>
      </c>
    </row>
    <row r="6630" spans="1:12" ht="33.75">
      <c r="A6630" s="263">
        <v>203</v>
      </c>
      <c r="B6630" s="125" t="str">
        <f>+VLOOKUP(A6630,'[1]LISTA FILTRADO'!$A$2:$B$620,2,FALSE)</f>
        <v>Autoridad De Supervisión Del Sistema Financiero</v>
      </c>
      <c r="C6630" s="126">
        <v>42920</v>
      </c>
      <c r="D6630" s="126" t="s">
        <v>13627</v>
      </c>
      <c r="E6630" s="127" t="s">
        <v>3</v>
      </c>
      <c r="F6630" s="127">
        <v>1515807</v>
      </c>
      <c r="G6630" s="127"/>
      <c r="H6630" s="335" t="s">
        <v>13628</v>
      </c>
      <c r="I6630" s="128">
        <v>0</v>
      </c>
      <c r="J6630" s="128">
        <v>15</v>
      </c>
      <c r="K6630" s="129">
        <f t="shared" si="103"/>
        <v>15</v>
      </c>
      <c r="L6630" s="130" t="s">
        <v>1420</v>
      </c>
    </row>
    <row r="6631" spans="1:12" ht="22.5">
      <c r="A6631" s="263">
        <v>203</v>
      </c>
      <c r="B6631" s="125" t="str">
        <f>+VLOOKUP(A6631,'[1]LISTA FILTRADO'!$A$2:$B$620,2,FALSE)</f>
        <v>Autoridad De Supervisión Del Sistema Financiero</v>
      </c>
      <c r="C6631" s="126">
        <v>42920</v>
      </c>
      <c r="D6631" s="126" t="s">
        <v>13629</v>
      </c>
      <c r="E6631" s="127" t="s">
        <v>3</v>
      </c>
      <c r="F6631" s="127">
        <v>1515808</v>
      </c>
      <c r="G6631" s="127"/>
      <c r="H6631" s="335" t="s">
        <v>13630</v>
      </c>
      <c r="I6631" s="128">
        <v>0</v>
      </c>
      <c r="J6631" s="128">
        <v>291</v>
      </c>
      <c r="K6631" s="129">
        <f t="shared" si="103"/>
        <v>291</v>
      </c>
      <c r="L6631" s="130" t="s">
        <v>1420</v>
      </c>
    </row>
    <row r="6632" spans="1:12" ht="33.75">
      <c r="A6632" s="263">
        <v>203</v>
      </c>
      <c r="B6632" s="125" t="str">
        <f>+VLOOKUP(A6632,'[1]LISTA FILTRADO'!$A$2:$B$620,2,FALSE)</f>
        <v>Autoridad De Supervisión Del Sistema Financiero</v>
      </c>
      <c r="C6632" s="126">
        <v>42920</v>
      </c>
      <c r="D6632" s="126" t="s">
        <v>13631</v>
      </c>
      <c r="E6632" s="127" t="s">
        <v>3</v>
      </c>
      <c r="F6632" s="127">
        <v>1515810</v>
      </c>
      <c r="G6632" s="127"/>
      <c r="H6632" s="335" t="s">
        <v>13632</v>
      </c>
      <c r="I6632" s="128">
        <v>0</v>
      </c>
      <c r="J6632" s="128">
        <v>15</v>
      </c>
      <c r="K6632" s="129">
        <f t="shared" si="103"/>
        <v>15</v>
      </c>
      <c r="L6632" s="130" t="s">
        <v>1420</v>
      </c>
    </row>
    <row r="6633" spans="1:12" ht="33.75">
      <c r="A6633" s="263">
        <v>203</v>
      </c>
      <c r="B6633" s="125" t="str">
        <f>+VLOOKUP(A6633,'[1]LISTA FILTRADO'!$A$2:$B$620,2,FALSE)</f>
        <v>Autoridad De Supervisión Del Sistema Financiero</v>
      </c>
      <c r="C6633" s="126">
        <v>42920</v>
      </c>
      <c r="D6633" s="126" t="s">
        <v>13633</v>
      </c>
      <c r="E6633" s="127" t="s">
        <v>3</v>
      </c>
      <c r="F6633" s="127">
        <v>1515811</v>
      </c>
      <c r="G6633" s="127"/>
      <c r="H6633" s="335" t="s">
        <v>13634</v>
      </c>
      <c r="I6633" s="128">
        <v>0</v>
      </c>
      <c r="J6633" s="128">
        <v>20</v>
      </c>
      <c r="K6633" s="129">
        <f t="shared" si="103"/>
        <v>20</v>
      </c>
      <c r="L6633" s="130" t="s">
        <v>1420</v>
      </c>
    </row>
    <row r="6634" spans="1:12" ht="22.5">
      <c r="A6634" s="263">
        <v>574</v>
      </c>
      <c r="B6634" s="125" t="str">
        <f>+VLOOKUP(A6634,'[1]LISTA FILTRADO'!$A$2:$B$620,2,FALSE)</f>
        <v>Lácteos De Bolivia</v>
      </c>
      <c r="C6634" s="126">
        <v>42920</v>
      </c>
      <c r="D6634" s="126" t="s">
        <v>13635</v>
      </c>
      <c r="E6634" s="127" t="s">
        <v>3</v>
      </c>
      <c r="F6634" s="127">
        <v>1515850</v>
      </c>
      <c r="G6634" s="127"/>
      <c r="H6634" s="335" t="s">
        <v>13636</v>
      </c>
      <c r="I6634" s="128">
        <v>0</v>
      </c>
      <c r="J6634" s="128">
        <v>395</v>
      </c>
      <c r="K6634" s="129">
        <f t="shared" si="103"/>
        <v>395</v>
      </c>
      <c r="L6634" s="130" t="s">
        <v>1420</v>
      </c>
    </row>
    <row r="6635" spans="1:12" ht="22.5">
      <c r="A6635" s="263">
        <v>342</v>
      </c>
      <c r="B6635" s="125" t="str">
        <f>+VLOOKUP(A6635,'[1]LISTA FILTRADO'!$A$2:$B$620,2,FALSE)</f>
        <v>Agencia Estatal De Vivienda</v>
      </c>
      <c r="C6635" s="126">
        <v>42920</v>
      </c>
      <c r="D6635" s="126" t="s">
        <v>13637</v>
      </c>
      <c r="E6635" s="127" t="s">
        <v>3</v>
      </c>
      <c r="F6635" s="127">
        <v>1515851</v>
      </c>
      <c r="G6635" s="127"/>
      <c r="H6635" s="335" t="s">
        <v>13638</v>
      </c>
      <c r="I6635" s="128">
        <v>0</v>
      </c>
      <c r="J6635" s="128">
        <v>27.1</v>
      </c>
      <c r="K6635" s="129">
        <f t="shared" si="103"/>
        <v>27.1</v>
      </c>
      <c r="L6635" s="130" t="s">
        <v>1420</v>
      </c>
    </row>
    <row r="6636" spans="1:12" ht="33.75">
      <c r="A6636" s="263" t="s">
        <v>626</v>
      </c>
      <c r="B6636" s="125" t="str">
        <f>+VLOOKUP(A6636,'[1]LISTA FILTRADO'!$A$2:$B$620,2,FALSE)</f>
        <v>Dirección General De Programación Y Operaciones Del Tesoro</v>
      </c>
      <c r="C6636" s="126">
        <v>42920</v>
      </c>
      <c r="D6636" s="126" t="s">
        <v>13639</v>
      </c>
      <c r="E6636" s="127" t="s">
        <v>3</v>
      </c>
      <c r="F6636" s="127">
        <v>1515857</v>
      </c>
      <c r="G6636" s="127"/>
      <c r="H6636" s="335" t="s">
        <v>13640</v>
      </c>
      <c r="I6636" s="128">
        <v>0</v>
      </c>
      <c r="J6636" s="128">
        <v>1295.68</v>
      </c>
      <c r="K6636" s="129">
        <f t="shared" si="103"/>
        <v>1295.68</v>
      </c>
      <c r="L6636" s="130" t="s">
        <v>1420</v>
      </c>
    </row>
    <row r="6637" spans="1:12" ht="33.75">
      <c r="A6637" s="263" t="s">
        <v>626</v>
      </c>
      <c r="B6637" s="125" t="str">
        <f>+VLOOKUP(A6637,'[1]LISTA FILTRADO'!$A$2:$B$620,2,FALSE)</f>
        <v>Dirección General De Programación Y Operaciones Del Tesoro</v>
      </c>
      <c r="C6637" s="126">
        <v>42920</v>
      </c>
      <c r="D6637" s="126" t="s">
        <v>13641</v>
      </c>
      <c r="E6637" s="127" t="s">
        <v>3</v>
      </c>
      <c r="F6637" s="127">
        <v>1515867</v>
      </c>
      <c r="G6637" s="127"/>
      <c r="H6637" s="335" t="s">
        <v>13642</v>
      </c>
      <c r="I6637" s="128">
        <v>0</v>
      </c>
      <c r="J6637" s="128">
        <v>96</v>
      </c>
      <c r="K6637" s="129">
        <f t="shared" si="103"/>
        <v>96</v>
      </c>
      <c r="L6637" s="130" t="s">
        <v>1420</v>
      </c>
    </row>
    <row r="6638" spans="1:12" ht="33.75">
      <c r="A6638" s="263">
        <v>15</v>
      </c>
      <c r="B6638" s="125" t="str">
        <f>+VLOOKUP(A6638,'[1]LISTA FILTRADO'!$A$2:$B$620,2,FALSE)</f>
        <v>Ministerio De Gobierno</v>
      </c>
      <c r="C6638" s="126">
        <v>42920</v>
      </c>
      <c r="D6638" s="126" t="s">
        <v>13643</v>
      </c>
      <c r="E6638" s="127" t="s">
        <v>3</v>
      </c>
      <c r="F6638" s="127">
        <v>1515869</v>
      </c>
      <c r="G6638" s="127"/>
      <c r="H6638" s="335" t="s">
        <v>13644</v>
      </c>
      <c r="I6638" s="128">
        <v>0</v>
      </c>
      <c r="J6638" s="128">
        <v>2189</v>
      </c>
      <c r="K6638" s="129">
        <f t="shared" si="103"/>
        <v>2189</v>
      </c>
      <c r="L6638" s="130" t="s">
        <v>1420</v>
      </c>
    </row>
    <row r="6639" spans="1:12" ht="33.75">
      <c r="A6639" s="263">
        <v>46</v>
      </c>
      <c r="B6639" s="125" t="str">
        <f>+VLOOKUP(A6639,'[1]LISTA FILTRADO'!$A$2:$B$620,2,FALSE)</f>
        <v>Ministerio De Salud</v>
      </c>
      <c r="C6639" s="126">
        <v>42920</v>
      </c>
      <c r="D6639" s="126" t="s">
        <v>13645</v>
      </c>
      <c r="E6639" s="127" t="s">
        <v>3</v>
      </c>
      <c r="F6639" s="127">
        <v>1515870</v>
      </c>
      <c r="G6639" s="127"/>
      <c r="H6639" s="335" t="s">
        <v>13646</v>
      </c>
      <c r="I6639" s="128">
        <v>0</v>
      </c>
      <c r="J6639" s="128">
        <v>1497.76</v>
      </c>
      <c r="K6639" s="129">
        <f t="shared" si="103"/>
        <v>1497.76</v>
      </c>
      <c r="L6639" s="130" t="s">
        <v>1420</v>
      </c>
    </row>
    <row r="6640" spans="1:12" ht="22.5">
      <c r="A6640" s="263">
        <v>212</v>
      </c>
      <c r="B6640" s="125" t="str">
        <f>+VLOOKUP(A6640,'[1]LISTA FILTRADO'!$A$2:$B$620,2,FALSE)</f>
        <v>Instituto Nacional De Reforma Agraria</v>
      </c>
      <c r="C6640" s="126">
        <v>42920</v>
      </c>
      <c r="D6640" s="126" t="s">
        <v>13647</v>
      </c>
      <c r="E6640" s="127" t="s">
        <v>3</v>
      </c>
      <c r="F6640" s="127">
        <v>1515872</v>
      </c>
      <c r="G6640" s="127"/>
      <c r="H6640" s="335" t="s">
        <v>13648</v>
      </c>
      <c r="I6640" s="128">
        <v>0</v>
      </c>
      <c r="J6640" s="128">
        <v>146</v>
      </c>
      <c r="K6640" s="129">
        <f t="shared" si="103"/>
        <v>146</v>
      </c>
      <c r="L6640" s="130" t="s">
        <v>1420</v>
      </c>
    </row>
    <row r="6641" spans="1:12" ht="33.75">
      <c r="A6641" s="263" t="s">
        <v>626</v>
      </c>
      <c r="B6641" s="125" t="str">
        <f>+VLOOKUP(A6641,'[1]LISTA FILTRADO'!$A$2:$B$620,2,FALSE)</f>
        <v>Dirección General De Programación Y Operaciones Del Tesoro</v>
      </c>
      <c r="C6641" s="126">
        <v>42920</v>
      </c>
      <c r="D6641" s="126" t="s">
        <v>13649</v>
      </c>
      <c r="E6641" s="127" t="s">
        <v>3</v>
      </c>
      <c r="F6641" s="127">
        <v>1515899</v>
      </c>
      <c r="G6641" s="127"/>
      <c r="H6641" s="335" t="s">
        <v>13650</v>
      </c>
      <c r="I6641" s="128">
        <v>0</v>
      </c>
      <c r="J6641" s="128">
        <v>150</v>
      </c>
      <c r="K6641" s="129">
        <f t="shared" si="103"/>
        <v>150</v>
      </c>
      <c r="L6641" s="130" t="s">
        <v>1420</v>
      </c>
    </row>
    <row r="6642" spans="1:12" ht="22.5">
      <c r="A6642" s="263">
        <v>526</v>
      </c>
      <c r="B6642" s="125" t="str">
        <f>+VLOOKUP(A6642,'[1]LISTA FILTRADO'!$A$2:$B$620,2,FALSE)</f>
        <v>Bolivia Tv</v>
      </c>
      <c r="C6642" s="126">
        <v>42920</v>
      </c>
      <c r="D6642" s="126" t="s">
        <v>13651</v>
      </c>
      <c r="E6642" s="127" t="s">
        <v>3</v>
      </c>
      <c r="F6642" s="127">
        <v>1515906</v>
      </c>
      <c r="G6642" s="127"/>
      <c r="H6642" s="335" t="s">
        <v>4096</v>
      </c>
      <c r="I6642" s="128">
        <v>0</v>
      </c>
      <c r="J6642" s="128">
        <v>4.9800000000000004</v>
      </c>
      <c r="K6642" s="129">
        <f t="shared" si="103"/>
        <v>4.9800000000000004</v>
      </c>
      <c r="L6642" s="130" t="s">
        <v>1420</v>
      </c>
    </row>
    <row r="6643" spans="1:12" ht="22.5">
      <c r="A6643" s="263">
        <v>526</v>
      </c>
      <c r="B6643" s="125" t="str">
        <f>+VLOOKUP(A6643,'[1]LISTA FILTRADO'!$A$2:$B$620,2,FALSE)</f>
        <v>Bolivia Tv</v>
      </c>
      <c r="C6643" s="126">
        <v>42920</v>
      </c>
      <c r="D6643" s="126" t="s">
        <v>13652</v>
      </c>
      <c r="E6643" s="127" t="s">
        <v>3</v>
      </c>
      <c r="F6643" s="127">
        <v>1515908</v>
      </c>
      <c r="G6643" s="127"/>
      <c r="H6643" s="335" t="s">
        <v>4096</v>
      </c>
      <c r="I6643" s="128">
        <v>0</v>
      </c>
      <c r="J6643" s="128">
        <v>747.96</v>
      </c>
      <c r="K6643" s="129">
        <f t="shared" si="103"/>
        <v>747.96</v>
      </c>
      <c r="L6643" s="130" t="s">
        <v>1420</v>
      </c>
    </row>
    <row r="6644" spans="1:12" ht="33.75">
      <c r="A6644" s="263">
        <v>46</v>
      </c>
      <c r="B6644" s="125" t="str">
        <f>+VLOOKUP(A6644,'[1]LISTA FILTRADO'!$A$2:$B$620,2,FALSE)</f>
        <v>Ministerio De Salud</v>
      </c>
      <c r="C6644" s="126">
        <v>42920</v>
      </c>
      <c r="D6644" s="126" t="s">
        <v>13653</v>
      </c>
      <c r="E6644" s="127" t="s">
        <v>3</v>
      </c>
      <c r="F6644" s="127">
        <v>1515910</v>
      </c>
      <c r="G6644" s="127"/>
      <c r="H6644" s="335" t="s">
        <v>13654</v>
      </c>
      <c r="I6644" s="128">
        <v>0</v>
      </c>
      <c r="J6644" s="128">
        <v>2646</v>
      </c>
      <c r="K6644" s="129">
        <f t="shared" si="103"/>
        <v>2646</v>
      </c>
      <c r="L6644" s="130" t="s">
        <v>1420</v>
      </c>
    </row>
    <row r="6645" spans="1:12" ht="22.5">
      <c r="A6645" s="263">
        <v>46</v>
      </c>
      <c r="B6645" s="125" t="str">
        <f>+VLOOKUP(A6645,'[1]LISTA FILTRADO'!$A$2:$B$620,2,FALSE)</f>
        <v>Ministerio De Salud</v>
      </c>
      <c r="C6645" s="126">
        <v>42920</v>
      </c>
      <c r="D6645" s="126" t="s">
        <v>13655</v>
      </c>
      <c r="E6645" s="127" t="s">
        <v>3</v>
      </c>
      <c r="F6645" s="127">
        <v>1515912</v>
      </c>
      <c r="G6645" s="127"/>
      <c r="H6645" s="335" t="s">
        <v>13656</v>
      </c>
      <c r="I6645" s="128">
        <v>0</v>
      </c>
      <c r="J6645" s="128">
        <v>358</v>
      </c>
      <c r="K6645" s="129">
        <f t="shared" si="103"/>
        <v>358</v>
      </c>
      <c r="L6645" s="130" t="s">
        <v>1420</v>
      </c>
    </row>
    <row r="6646" spans="1:12" ht="33.75">
      <c r="A6646" s="263">
        <v>15</v>
      </c>
      <c r="B6646" s="125" t="str">
        <f>+VLOOKUP(A6646,'[1]LISTA FILTRADO'!$A$2:$B$620,2,FALSE)</f>
        <v>Ministerio De Gobierno</v>
      </c>
      <c r="C6646" s="126">
        <v>42920</v>
      </c>
      <c r="D6646" s="126" t="s">
        <v>13657</v>
      </c>
      <c r="E6646" s="127" t="s">
        <v>3</v>
      </c>
      <c r="F6646" s="127">
        <v>1515915</v>
      </c>
      <c r="G6646" s="127"/>
      <c r="H6646" s="335" t="s">
        <v>13658</v>
      </c>
      <c r="I6646" s="128">
        <v>0</v>
      </c>
      <c r="J6646" s="128">
        <v>418.68</v>
      </c>
      <c r="K6646" s="129">
        <f t="shared" si="103"/>
        <v>418.68</v>
      </c>
      <c r="L6646" s="130" t="s">
        <v>1420</v>
      </c>
    </row>
    <row r="6647" spans="1:12" ht="33.75">
      <c r="A6647" s="263">
        <v>15</v>
      </c>
      <c r="B6647" s="125" t="str">
        <f>+VLOOKUP(A6647,'[1]LISTA FILTRADO'!$A$2:$B$620,2,FALSE)</f>
        <v>Ministerio De Gobierno</v>
      </c>
      <c r="C6647" s="126">
        <v>42920</v>
      </c>
      <c r="D6647" s="126" t="s">
        <v>13659</v>
      </c>
      <c r="E6647" s="127" t="s">
        <v>3</v>
      </c>
      <c r="F6647" s="127">
        <v>1515916</v>
      </c>
      <c r="G6647" s="127"/>
      <c r="H6647" s="335" t="s">
        <v>13660</v>
      </c>
      <c r="I6647" s="128">
        <v>0</v>
      </c>
      <c r="J6647" s="128">
        <v>35.200000000000003</v>
      </c>
      <c r="K6647" s="129">
        <f t="shared" si="103"/>
        <v>35.200000000000003</v>
      </c>
      <c r="L6647" s="130" t="s">
        <v>1420</v>
      </c>
    </row>
    <row r="6648" spans="1:12" ht="33.75">
      <c r="A6648" s="263">
        <v>15</v>
      </c>
      <c r="B6648" s="125" t="str">
        <f>+VLOOKUP(A6648,'[1]LISTA FILTRADO'!$A$2:$B$620,2,FALSE)</f>
        <v>Ministerio De Gobierno</v>
      </c>
      <c r="C6648" s="126">
        <v>42920</v>
      </c>
      <c r="D6648" s="126" t="s">
        <v>13661</v>
      </c>
      <c r="E6648" s="127" t="s">
        <v>3</v>
      </c>
      <c r="F6648" s="127">
        <v>1515918</v>
      </c>
      <c r="G6648" s="127"/>
      <c r="H6648" s="335" t="s">
        <v>13662</v>
      </c>
      <c r="I6648" s="128">
        <v>0</v>
      </c>
      <c r="J6648" s="128">
        <v>100</v>
      </c>
      <c r="K6648" s="129">
        <f t="shared" si="103"/>
        <v>100</v>
      </c>
      <c r="L6648" s="130" t="s">
        <v>1420</v>
      </c>
    </row>
    <row r="6649" spans="1:12" ht="22.5">
      <c r="A6649" s="263">
        <v>526</v>
      </c>
      <c r="B6649" s="125" t="str">
        <f>+VLOOKUP(A6649,'[1]LISTA FILTRADO'!$A$2:$B$620,2,FALSE)</f>
        <v>Bolivia Tv</v>
      </c>
      <c r="C6649" s="126">
        <v>42920</v>
      </c>
      <c r="D6649" s="126" t="s">
        <v>13663</v>
      </c>
      <c r="E6649" s="127" t="s">
        <v>3</v>
      </c>
      <c r="F6649" s="127">
        <v>1515923</v>
      </c>
      <c r="G6649" s="127"/>
      <c r="H6649" s="335" t="s">
        <v>13664</v>
      </c>
      <c r="I6649" s="128">
        <v>0</v>
      </c>
      <c r="J6649" s="128">
        <v>183</v>
      </c>
      <c r="K6649" s="129">
        <f t="shared" si="103"/>
        <v>183</v>
      </c>
      <c r="L6649" s="130" t="s">
        <v>1420</v>
      </c>
    </row>
    <row r="6650" spans="1:12" ht="22.5">
      <c r="A6650" s="263">
        <v>234</v>
      </c>
      <c r="B6650" s="125" t="str">
        <f>+VLOOKUP(A6650,'[1]LISTA FILTRADO'!$A$2:$B$620,2,FALSE)</f>
        <v>Servicio Geológico Minero</v>
      </c>
      <c r="C6650" s="126">
        <v>42920</v>
      </c>
      <c r="D6650" s="126" t="s">
        <v>13665</v>
      </c>
      <c r="E6650" s="127" t="s">
        <v>3</v>
      </c>
      <c r="F6650" s="127">
        <v>1515924</v>
      </c>
      <c r="G6650" s="127"/>
      <c r="H6650" s="335" t="s">
        <v>13666</v>
      </c>
      <c r="I6650" s="128">
        <v>0</v>
      </c>
      <c r="J6650" s="128">
        <v>1669.5</v>
      </c>
      <c r="K6650" s="129">
        <f t="shared" si="103"/>
        <v>1669.5</v>
      </c>
      <c r="L6650" s="130" t="s">
        <v>1420</v>
      </c>
    </row>
    <row r="6651" spans="1:12" ht="22.5">
      <c r="A6651" s="263">
        <v>234</v>
      </c>
      <c r="B6651" s="125" t="str">
        <f>+VLOOKUP(A6651,'[1]LISTA FILTRADO'!$A$2:$B$620,2,FALSE)</f>
        <v>Servicio Geológico Minero</v>
      </c>
      <c r="C6651" s="126">
        <v>42920</v>
      </c>
      <c r="D6651" s="126" t="s">
        <v>13667</v>
      </c>
      <c r="E6651" s="127" t="s">
        <v>3</v>
      </c>
      <c r="F6651" s="127">
        <v>1515926</v>
      </c>
      <c r="G6651" s="127"/>
      <c r="H6651" s="335" t="s">
        <v>13668</v>
      </c>
      <c r="I6651" s="128">
        <v>0</v>
      </c>
      <c r="J6651" s="128">
        <v>120</v>
      </c>
      <c r="K6651" s="129">
        <f t="shared" si="103"/>
        <v>120</v>
      </c>
      <c r="L6651" s="130" t="s">
        <v>1420</v>
      </c>
    </row>
    <row r="6652" spans="1:12" ht="22.5">
      <c r="A6652" s="263">
        <v>234</v>
      </c>
      <c r="B6652" s="125" t="str">
        <f>+VLOOKUP(A6652,'[1]LISTA FILTRADO'!$A$2:$B$620,2,FALSE)</f>
        <v>Servicio Geológico Minero</v>
      </c>
      <c r="C6652" s="126">
        <v>42920</v>
      </c>
      <c r="D6652" s="126" t="s">
        <v>13669</v>
      </c>
      <c r="E6652" s="127" t="s">
        <v>3</v>
      </c>
      <c r="F6652" s="127">
        <v>1515927</v>
      </c>
      <c r="G6652" s="127"/>
      <c r="H6652" s="335" t="s">
        <v>13670</v>
      </c>
      <c r="I6652" s="128">
        <v>0</v>
      </c>
      <c r="J6652" s="128">
        <v>1958</v>
      </c>
      <c r="K6652" s="129">
        <f t="shared" si="103"/>
        <v>1958</v>
      </c>
      <c r="L6652" s="130" t="s">
        <v>1420</v>
      </c>
    </row>
    <row r="6653" spans="1:12" ht="22.5">
      <c r="A6653" s="263">
        <v>234</v>
      </c>
      <c r="B6653" s="125" t="str">
        <f>+VLOOKUP(A6653,'[1]LISTA FILTRADO'!$A$2:$B$620,2,FALSE)</f>
        <v>Servicio Geológico Minero</v>
      </c>
      <c r="C6653" s="126">
        <v>42920</v>
      </c>
      <c r="D6653" s="126" t="s">
        <v>13671</v>
      </c>
      <c r="E6653" s="127" t="s">
        <v>3</v>
      </c>
      <c r="F6653" s="127">
        <v>1515930</v>
      </c>
      <c r="G6653" s="127"/>
      <c r="H6653" s="335" t="s">
        <v>13672</v>
      </c>
      <c r="I6653" s="128">
        <v>0</v>
      </c>
      <c r="J6653" s="128">
        <v>157</v>
      </c>
      <c r="K6653" s="129">
        <f t="shared" si="103"/>
        <v>157</v>
      </c>
      <c r="L6653" s="130" t="s">
        <v>1420</v>
      </c>
    </row>
    <row r="6654" spans="1:12" ht="22.5">
      <c r="A6654" s="263">
        <v>234</v>
      </c>
      <c r="B6654" s="125" t="str">
        <f>+VLOOKUP(A6654,'[1]LISTA FILTRADO'!$A$2:$B$620,2,FALSE)</f>
        <v>Servicio Geológico Minero</v>
      </c>
      <c r="C6654" s="126">
        <v>42920</v>
      </c>
      <c r="D6654" s="126" t="s">
        <v>13673</v>
      </c>
      <c r="E6654" s="127" t="s">
        <v>3</v>
      </c>
      <c r="F6654" s="127">
        <v>1515931</v>
      </c>
      <c r="G6654" s="127"/>
      <c r="H6654" s="335" t="s">
        <v>13674</v>
      </c>
      <c r="I6654" s="128">
        <v>0</v>
      </c>
      <c r="J6654" s="128">
        <v>1304.78</v>
      </c>
      <c r="K6654" s="129">
        <f t="shared" si="103"/>
        <v>1304.78</v>
      </c>
      <c r="L6654" s="130" t="s">
        <v>1420</v>
      </c>
    </row>
    <row r="6655" spans="1:12" ht="22.5">
      <c r="A6655" s="263">
        <v>16</v>
      </c>
      <c r="B6655" s="125" t="str">
        <f>+VLOOKUP(A6655,'[1]LISTA FILTRADO'!$A$2:$B$620,2,FALSE)</f>
        <v>Ministerio De Educación</v>
      </c>
      <c r="C6655" s="126">
        <v>42920</v>
      </c>
      <c r="D6655" s="126" t="s">
        <v>13675</v>
      </c>
      <c r="E6655" s="127" t="s">
        <v>3</v>
      </c>
      <c r="F6655" s="127">
        <v>1515948</v>
      </c>
      <c r="G6655" s="127"/>
      <c r="H6655" s="335" t="s">
        <v>13676</v>
      </c>
      <c r="I6655" s="128">
        <v>0</v>
      </c>
      <c r="J6655" s="128">
        <v>1420.02</v>
      </c>
      <c r="K6655" s="129">
        <f t="shared" si="103"/>
        <v>1420.02</v>
      </c>
      <c r="L6655" s="130" t="s">
        <v>1420</v>
      </c>
    </row>
    <row r="6656" spans="1:12" ht="22.5">
      <c r="A6656" s="263">
        <v>130</v>
      </c>
      <c r="B6656" s="125" t="str">
        <f>+VLOOKUP(A6656,'[1]LISTA FILTRADO'!$A$2:$B$620,2,FALSE)</f>
        <v>Fondo De Financiamiento Para La Minería</v>
      </c>
      <c r="C6656" s="126">
        <v>42920</v>
      </c>
      <c r="D6656" s="126" t="s">
        <v>13677</v>
      </c>
      <c r="E6656" s="127" t="s">
        <v>3</v>
      </c>
      <c r="F6656" s="127">
        <v>1515953</v>
      </c>
      <c r="G6656" s="127"/>
      <c r="H6656" s="335" t="s">
        <v>13678</v>
      </c>
      <c r="I6656" s="128">
        <v>0</v>
      </c>
      <c r="J6656" s="128">
        <v>222</v>
      </c>
      <c r="K6656" s="129">
        <f t="shared" si="103"/>
        <v>222</v>
      </c>
      <c r="L6656" s="130" t="s">
        <v>1420</v>
      </c>
    </row>
    <row r="6657" spans="1:12" ht="33.75">
      <c r="A6657" s="263" t="s">
        <v>626</v>
      </c>
      <c r="B6657" s="125" t="str">
        <f>+VLOOKUP(A6657,'[1]LISTA FILTRADO'!$A$2:$B$620,2,FALSE)</f>
        <v>Dirección General De Programación Y Operaciones Del Tesoro</v>
      </c>
      <c r="C6657" s="126">
        <v>42920</v>
      </c>
      <c r="D6657" s="126" t="s">
        <v>13679</v>
      </c>
      <c r="E6657" s="127" t="s">
        <v>3</v>
      </c>
      <c r="F6657" s="127">
        <v>1515954</v>
      </c>
      <c r="G6657" s="127"/>
      <c r="H6657" s="335" t="s">
        <v>13680</v>
      </c>
      <c r="I6657" s="128">
        <v>0</v>
      </c>
      <c r="J6657" s="128">
        <v>5</v>
      </c>
      <c r="K6657" s="129">
        <f t="shared" si="103"/>
        <v>5</v>
      </c>
      <c r="L6657" s="130" t="s">
        <v>1420</v>
      </c>
    </row>
    <row r="6658" spans="1:12" ht="33.75">
      <c r="A6658" s="263" t="s">
        <v>626</v>
      </c>
      <c r="B6658" s="125" t="str">
        <f>+VLOOKUP(A6658,'[1]LISTA FILTRADO'!$A$2:$B$620,2,FALSE)</f>
        <v>Dirección General De Programación Y Operaciones Del Tesoro</v>
      </c>
      <c r="C6658" s="126">
        <v>42920</v>
      </c>
      <c r="D6658" s="126" t="s">
        <v>13681</v>
      </c>
      <c r="E6658" s="127" t="s">
        <v>3</v>
      </c>
      <c r="F6658" s="127">
        <v>1515955</v>
      </c>
      <c r="G6658" s="127"/>
      <c r="H6658" s="335" t="s">
        <v>13682</v>
      </c>
      <c r="I6658" s="128">
        <v>0</v>
      </c>
      <c r="J6658" s="128">
        <v>371</v>
      </c>
      <c r="K6658" s="129">
        <f t="shared" si="103"/>
        <v>371</v>
      </c>
      <c r="L6658" s="130" t="s">
        <v>1420</v>
      </c>
    </row>
    <row r="6659" spans="1:12" ht="22.5">
      <c r="A6659" s="263">
        <v>572</v>
      </c>
      <c r="B6659" s="125" t="str">
        <f>+VLOOKUP(A6659,'[1]LISTA FILTRADO'!$A$2:$B$620,2,FALSE)</f>
        <v>Empresa De Apoyo A La Producción De Alimentos</v>
      </c>
      <c r="C6659" s="126">
        <v>42920</v>
      </c>
      <c r="D6659" s="126" t="s">
        <v>13683</v>
      </c>
      <c r="E6659" s="127" t="s">
        <v>3</v>
      </c>
      <c r="F6659" s="127">
        <v>1515957</v>
      </c>
      <c r="G6659" s="127"/>
      <c r="H6659" s="335" t="s">
        <v>13684</v>
      </c>
      <c r="I6659" s="128">
        <v>0</v>
      </c>
      <c r="J6659" s="128">
        <v>300</v>
      </c>
      <c r="K6659" s="129">
        <f t="shared" si="103"/>
        <v>300</v>
      </c>
      <c r="L6659" s="130" t="s">
        <v>1420</v>
      </c>
    </row>
    <row r="6660" spans="1:12" ht="22.5">
      <c r="A6660" s="263">
        <v>20</v>
      </c>
      <c r="B6660" s="125" t="str">
        <f>+VLOOKUP(A6660,'[1]LISTA FILTRADO'!$A$2:$B$620,2,FALSE)</f>
        <v>Ministerio De Defensa</v>
      </c>
      <c r="C6660" s="126">
        <v>42920</v>
      </c>
      <c r="D6660" s="126" t="s">
        <v>13685</v>
      </c>
      <c r="E6660" s="127" t="s">
        <v>3</v>
      </c>
      <c r="F6660" s="127">
        <v>1515976</v>
      </c>
      <c r="G6660" s="127"/>
      <c r="H6660" s="335" t="s">
        <v>13686</v>
      </c>
      <c r="I6660" s="128">
        <v>0</v>
      </c>
      <c r="J6660" s="128">
        <v>10</v>
      </c>
      <c r="K6660" s="129">
        <f t="shared" si="103"/>
        <v>10</v>
      </c>
      <c r="L6660" s="130" t="s">
        <v>1420</v>
      </c>
    </row>
    <row r="6661" spans="1:12" ht="22.5">
      <c r="A6661" s="263">
        <v>20</v>
      </c>
      <c r="B6661" s="125" t="str">
        <f>+VLOOKUP(A6661,'[1]LISTA FILTRADO'!$A$2:$B$620,2,FALSE)</f>
        <v>Ministerio De Defensa</v>
      </c>
      <c r="C6661" s="126">
        <v>42920</v>
      </c>
      <c r="D6661" s="126" t="s">
        <v>13687</v>
      </c>
      <c r="E6661" s="127" t="s">
        <v>3</v>
      </c>
      <c r="F6661" s="127">
        <v>1515977</v>
      </c>
      <c r="G6661" s="127"/>
      <c r="H6661" s="335" t="s">
        <v>13686</v>
      </c>
      <c r="I6661" s="128">
        <v>0</v>
      </c>
      <c r="J6661" s="128">
        <v>10</v>
      </c>
      <c r="K6661" s="129">
        <f t="shared" si="103"/>
        <v>10</v>
      </c>
      <c r="L6661" s="130" t="s">
        <v>1420</v>
      </c>
    </row>
    <row r="6662" spans="1:12" ht="33.75">
      <c r="A6662" s="263">
        <v>292</v>
      </c>
      <c r="B6662" s="125" t="str">
        <f>+VLOOKUP(A6662,'[1]LISTA FILTRADO'!$A$2:$B$620,2,FALSE)</f>
        <v>Vías Bolivia</v>
      </c>
      <c r="C6662" s="126">
        <v>42920</v>
      </c>
      <c r="D6662" s="126" t="s">
        <v>13688</v>
      </c>
      <c r="E6662" s="127" t="s">
        <v>3</v>
      </c>
      <c r="F6662" s="127">
        <v>1515993</v>
      </c>
      <c r="G6662" s="127"/>
      <c r="H6662" s="335" t="s">
        <v>13689</v>
      </c>
      <c r="I6662" s="128">
        <v>0</v>
      </c>
      <c r="J6662" s="128">
        <v>133</v>
      </c>
      <c r="K6662" s="129">
        <f t="shared" si="103"/>
        <v>133</v>
      </c>
      <c r="L6662" s="130" t="s">
        <v>1420</v>
      </c>
    </row>
    <row r="6663" spans="1:12" ht="22.5">
      <c r="A6663" s="263">
        <v>572</v>
      </c>
      <c r="B6663" s="125" t="str">
        <f>+VLOOKUP(A6663,'[1]LISTA FILTRADO'!$A$2:$B$620,2,FALSE)</f>
        <v>Empresa De Apoyo A La Producción De Alimentos</v>
      </c>
      <c r="C6663" s="126">
        <v>42920</v>
      </c>
      <c r="D6663" s="126" t="s">
        <v>13690</v>
      </c>
      <c r="E6663" s="127" t="s">
        <v>3</v>
      </c>
      <c r="F6663" s="127">
        <v>1515994</v>
      </c>
      <c r="G6663" s="127"/>
      <c r="H6663" s="335" t="s">
        <v>13691</v>
      </c>
      <c r="I6663" s="128">
        <v>0</v>
      </c>
      <c r="J6663" s="128">
        <v>300</v>
      </c>
      <c r="K6663" s="129">
        <f t="shared" si="103"/>
        <v>300</v>
      </c>
      <c r="L6663" s="130" t="s">
        <v>1420</v>
      </c>
    </row>
    <row r="6664" spans="1:12" ht="33.75">
      <c r="A6664" s="263">
        <v>292</v>
      </c>
      <c r="B6664" s="125" t="str">
        <f>+VLOOKUP(A6664,'[1]LISTA FILTRADO'!$A$2:$B$620,2,FALSE)</f>
        <v>Vías Bolivia</v>
      </c>
      <c r="C6664" s="126">
        <v>42920</v>
      </c>
      <c r="D6664" s="126" t="s">
        <v>13692</v>
      </c>
      <c r="E6664" s="127" t="s">
        <v>3</v>
      </c>
      <c r="F6664" s="127">
        <v>1515995</v>
      </c>
      <c r="G6664" s="127"/>
      <c r="H6664" s="335" t="s">
        <v>13689</v>
      </c>
      <c r="I6664" s="128">
        <v>0</v>
      </c>
      <c r="J6664" s="128">
        <v>142</v>
      </c>
      <c r="K6664" s="129">
        <f t="shared" si="103"/>
        <v>142</v>
      </c>
      <c r="L6664" s="130" t="s">
        <v>1420</v>
      </c>
    </row>
    <row r="6665" spans="1:12" ht="33.75">
      <c r="A6665" s="263">
        <v>292</v>
      </c>
      <c r="B6665" s="125" t="str">
        <f>+VLOOKUP(A6665,'[1]LISTA FILTRADO'!$A$2:$B$620,2,FALSE)</f>
        <v>Vías Bolivia</v>
      </c>
      <c r="C6665" s="126">
        <v>42920</v>
      </c>
      <c r="D6665" s="126" t="s">
        <v>13693</v>
      </c>
      <c r="E6665" s="127" t="s">
        <v>3</v>
      </c>
      <c r="F6665" s="127">
        <v>1515997</v>
      </c>
      <c r="G6665" s="127"/>
      <c r="H6665" s="335" t="s">
        <v>13689</v>
      </c>
      <c r="I6665" s="128">
        <v>0</v>
      </c>
      <c r="J6665" s="128">
        <v>126</v>
      </c>
      <c r="K6665" s="129">
        <f t="shared" ref="K6665:K6728" si="104">+I6665+J6665</f>
        <v>126</v>
      </c>
      <c r="L6665" s="130" t="s">
        <v>1420</v>
      </c>
    </row>
    <row r="6666" spans="1:12" ht="33.75">
      <c r="A6666" s="263">
        <v>292</v>
      </c>
      <c r="B6666" s="125" t="str">
        <f>+VLOOKUP(A6666,'[1]LISTA FILTRADO'!$A$2:$B$620,2,FALSE)</f>
        <v>Vías Bolivia</v>
      </c>
      <c r="C6666" s="126">
        <v>42920</v>
      </c>
      <c r="D6666" s="126" t="s">
        <v>13694</v>
      </c>
      <c r="E6666" s="127" t="s">
        <v>3</v>
      </c>
      <c r="F6666" s="127">
        <v>1515998</v>
      </c>
      <c r="G6666" s="127"/>
      <c r="H6666" s="335" t="s">
        <v>13689</v>
      </c>
      <c r="I6666" s="128">
        <v>0</v>
      </c>
      <c r="J6666" s="128">
        <v>133</v>
      </c>
      <c r="K6666" s="129">
        <f t="shared" si="104"/>
        <v>133</v>
      </c>
      <c r="L6666" s="130" t="s">
        <v>1420</v>
      </c>
    </row>
    <row r="6667" spans="1:12" ht="33.75">
      <c r="A6667" s="263">
        <v>292</v>
      </c>
      <c r="B6667" s="125" t="str">
        <f>+VLOOKUP(A6667,'[1]LISTA FILTRADO'!$A$2:$B$620,2,FALSE)</f>
        <v>Vías Bolivia</v>
      </c>
      <c r="C6667" s="126">
        <v>42920</v>
      </c>
      <c r="D6667" s="126" t="s">
        <v>13695</v>
      </c>
      <c r="E6667" s="127" t="s">
        <v>3</v>
      </c>
      <c r="F6667" s="127">
        <v>1516000</v>
      </c>
      <c r="G6667" s="127"/>
      <c r="H6667" s="335" t="s">
        <v>13689</v>
      </c>
      <c r="I6667" s="128">
        <v>0</v>
      </c>
      <c r="J6667" s="128">
        <v>95</v>
      </c>
      <c r="K6667" s="129">
        <f t="shared" si="104"/>
        <v>95</v>
      </c>
      <c r="L6667" s="130" t="s">
        <v>1420</v>
      </c>
    </row>
    <row r="6668" spans="1:12" ht="33.75">
      <c r="A6668" s="263">
        <v>292</v>
      </c>
      <c r="B6668" s="125" t="str">
        <f>+VLOOKUP(A6668,'[1]LISTA FILTRADO'!$A$2:$B$620,2,FALSE)</f>
        <v>Vías Bolivia</v>
      </c>
      <c r="C6668" s="126">
        <v>42920</v>
      </c>
      <c r="D6668" s="126" t="s">
        <v>13696</v>
      </c>
      <c r="E6668" s="127" t="s">
        <v>3</v>
      </c>
      <c r="F6668" s="127">
        <v>1516001</v>
      </c>
      <c r="G6668" s="127"/>
      <c r="H6668" s="335" t="s">
        <v>13689</v>
      </c>
      <c r="I6668" s="128">
        <v>0</v>
      </c>
      <c r="J6668" s="128">
        <v>89</v>
      </c>
      <c r="K6668" s="129">
        <f t="shared" si="104"/>
        <v>89</v>
      </c>
      <c r="L6668" s="130" t="s">
        <v>1420</v>
      </c>
    </row>
    <row r="6669" spans="1:12" ht="33.75">
      <c r="A6669" s="263" t="s">
        <v>626</v>
      </c>
      <c r="B6669" s="125" t="str">
        <f>+VLOOKUP(A6669,'[1]LISTA FILTRADO'!$A$2:$B$620,2,FALSE)</f>
        <v>Dirección General De Programación Y Operaciones Del Tesoro</v>
      </c>
      <c r="C6669" s="126">
        <v>42920</v>
      </c>
      <c r="D6669" s="126" t="s">
        <v>13697</v>
      </c>
      <c r="E6669" s="127" t="s">
        <v>3</v>
      </c>
      <c r="F6669" s="127">
        <v>1516002</v>
      </c>
      <c r="G6669" s="127"/>
      <c r="H6669" s="335" t="s">
        <v>13698</v>
      </c>
      <c r="I6669" s="128">
        <v>0</v>
      </c>
      <c r="J6669" s="128">
        <v>242.63</v>
      </c>
      <c r="K6669" s="129">
        <f t="shared" si="104"/>
        <v>242.63</v>
      </c>
      <c r="L6669" s="130" t="s">
        <v>1420</v>
      </c>
    </row>
    <row r="6670" spans="1:12" ht="33.75">
      <c r="A6670" s="263">
        <v>292</v>
      </c>
      <c r="B6670" s="125" t="str">
        <f>+VLOOKUP(A6670,'[1]LISTA FILTRADO'!$A$2:$B$620,2,FALSE)</f>
        <v>Vías Bolivia</v>
      </c>
      <c r="C6670" s="126">
        <v>42920</v>
      </c>
      <c r="D6670" s="126" t="s">
        <v>13699</v>
      </c>
      <c r="E6670" s="127" t="s">
        <v>3</v>
      </c>
      <c r="F6670" s="127">
        <v>1516003</v>
      </c>
      <c r="G6670" s="127"/>
      <c r="H6670" s="335" t="s">
        <v>13689</v>
      </c>
      <c r="I6670" s="128">
        <v>0</v>
      </c>
      <c r="J6670" s="128">
        <v>144</v>
      </c>
      <c r="K6670" s="129">
        <f t="shared" si="104"/>
        <v>144</v>
      </c>
      <c r="L6670" s="130" t="s">
        <v>1420</v>
      </c>
    </row>
    <row r="6671" spans="1:12" ht="22.5">
      <c r="A6671" s="263">
        <v>526</v>
      </c>
      <c r="B6671" s="125" t="str">
        <f>+VLOOKUP(A6671,'[1]LISTA FILTRADO'!$A$2:$B$620,2,FALSE)</f>
        <v>Bolivia Tv</v>
      </c>
      <c r="C6671" s="126">
        <v>42920</v>
      </c>
      <c r="D6671" s="126" t="s">
        <v>13700</v>
      </c>
      <c r="E6671" s="127" t="s">
        <v>3</v>
      </c>
      <c r="F6671" s="127">
        <v>1516034</v>
      </c>
      <c r="G6671" s="127"/>
      <c r="H6671" s="335" t="s">
        <v>13701</v>
      </c>
      <c r="I6671" s="128">
        <v>0</v>
      </c>
      <c r="J6671" s="128">
        <v>242.98</v>
      </c>
      <c r="K6671" s="129">
        <f t="shared" si="104"/>
        <v>242.98</v>
      </c>
      <c r="L6671" s="130" t="s">
        <v>1420</v>
      </c>
    </row>
    <row r="6672" spans="1:12" ht="22.5">
      <c r="A6672" s="263">
        <v>234</v>
      </c>
      <c r="B6672" s="125" t="str">
        <f>+VLOOKUP(A6672,'[1]LISTA FILTRADO'!$A$2:$B$620,2,FALSE)</f>
        <v>Servicio Geológico Minero</v>
      </c>
      <c r="C6672" s="126">
        <v>42920</v>
      </c>
      <c r="D6672" s="126" t="s">
        <v>13702</v>
      </c>
      <c r="E6672" s="127" t="s">
        <v>3</v>
      </c>
      <c r="F6672" s="127">
        <v>1516037</v>
      </c>
      <c r="G6672" s="127"/>
      <c r="H6672" s="335" t="s">
        <v>13703</v>
      </c>
      <c r="I6672" s="128">
        <v>0</v>
      </c>
      <c r="J6672" s="128">
        <v>1525</v>
      </c>
      <c r="K6672" s="129">
        <f t="shared" si="104"/>
        <v>1525</v>
      </c>
      <c r="L6672" s="130" t="s">
        <v>1420</v>
      </c>
    </row>
    <row r="6673" spans="1:12" ht="22.5">
      <c r="A6673" s="263">
        <v>526</v>
      </c>
      <c r="B6673" s="125" t="str">
        <f>+VLOOKUP(A6673,'[1]LISTA FILTRADO'!$A$2:$B$620,2,FALSE)</f>
        <v>Bolivia Tv</v>
      </c>
      <c r="C6673" s="126">
        <v>42920</v>
      </c>
      <c r="D6673" s="126" t="s">
        <v>13704</v>
      </c>
      <c r="E6673" s="127" t="s">
        <v>3</v>
      </c>
      <c r="F6673" s="127">
        <v>1516038</v>
      </c>
      <c r="G6673" s="127"/>
      <c r="H6673" s="335" t="s">
        <v>13705</v>
      </c>
      <c r="I6673" s="128">
        <v>0</v>
      </c>
      <c r="J6673" s="128">
        <v>77</v>
      </c>
      <c r="K6673" s="129">
        <f t="shared" si="104"/>
        <v>77</v>
      </c>
      <c r="L6673" s="130" t="s">
        <v>1420</v>
      </c>
    </row>
    <row r="6674" spans="1:12" ht="22.5">
      <c r="A6674" s="263">
        <v>526</v>
      </c>
      <c r="B6674" s="125" t="str">
        <f>+VLOOKUP(A6674,'[1]LISTA FILTRADO'!$A$2:$B$620,2,FALSE)</f>
        <v>Bolivia Tv</v>
      </c>
      <c r="C6674" s="126">
        <v>42920</v>
      </c>
      <c r="D6674" s="126" t="s">
        <v>13706</v>
      </c>
      <c r="E6674" s="127" t="s">
        <v>3</v>
      </c>
      <c r="F6674" s="127">
        <v>1516048</v>
      </c>
      <c r="G6674" s="127"/>
      <c r="H6674" s="335" t="s">
        <v>13707</v>
      </c>
      <c r="I6674" s="128">
        <v>0</v>
      </c>
      <c r="J6674" s="128">
        <v>40</v>
      </c>
      <c r="K6674" s="129">
        <f t="shared" si="104"/>
        <v>40</v>
      </c>
      <c r="L6674" s="130" t="s">
        <v>1420</v>
      </c>
    </row>
    <row r="6675" spans="1:12" ht="22.5">
      <c r="A6675" s="263">
        <v>526</v>
      </c>
      <c r="B6675" s="125" t="str">
        <f>+VLOOKUP(A6675,'[1]LISTA FILTRADO'!$A$2:$B$620,2,FALSE)</f>
        <v>Bolivia Tv</v>
      </c>
      <c r="C6675" s="126">
        <v>42920</v>
      </c>
      <c r="D6675" s="126" t="s">
        <v>13708</v>
      </c>
      <c r="E6675" s="127" t="s">
        <v>3</v>
      </c>
      <c r="F6675" s="127">
        <v>1516051</v>
      </c>
      <c r="G6675" s="127"/>
      <c r="H6675" s="335" t="s">
        <v>13709</v>
      </c>
      <c r="I6675" s="128">
        <v>0</v>
      </c>
      <c r="J6675" s="128">
        <v>40</v>
      </c>
      <c r="K6675" s="129">
        <f t="shared" si="104"/>
        <v>40</v>
      </c>
      <c r="L6675" s="130" t="s">
        <v>1420</v>
      </c>
    </row>
    <row r="6676" spans="1:12" ht="33.75">
      <c r="A6676" s="263">
        <v>591</v>
      </c>
      <c r="B6676" s="125" t="str">
        <f>+VLOOKUP(A6676,'[1]LISTA FILTRADO'!$A$2:$B$620,2,FALSE)</f>
        <v>Empresa Estatal De Transporte Por Cable Mi Teleférico</v>
      </c>
      <c r="C6676" s="126">
        <v>42920</v>
      </c>
      <c r="D6676" s="126" t="s">
        <v>13710</v>
      </c>
      <c r="E6676" s="127" t="s">
        <v>3</v>
      </c>
      <c r="F6676" s="127">
        <v>1516053</v>
      </c>
      <c r="G6676" s="127"/>
      <c r="H6676" s="335" t="s">
        <v>13711</v>
      </c>
      <c r="I6676" s="128">
        <v>0</v>
      </c>
      <c r="J6676" s="128">
        <v>47.16</v>
      </c>
      <c r="K6676" s="129">
        <f t="shared" si="104"/>
        <v>47.16</v>
      </c>
      <c r="L6676" s="130" t="s">
        <v>1420</v>
      </c>
    </row>
    <row r="6677" spans="1:12" ht="22.5">
      <c r="A6677" s="263">
        <v>526</v>
      </c>
      <c r="B6677" s="125" t="str">
        <f>+VLOOKUP(A6677,'[1]LISTA FILTRADO'!$A$2:$B$620,2,FALSE)</f>
        <v>Bolivia Tv</v>
      </c>
      <c r="C6677" s="126">
        <v>42920</v>
      </c>
      <c r="D6677" s="126" t="s">
        <v>13712</v>
      </c>
      <c r="E6677" s="127" t="s">
        <v>3</v>
      </c>
      <c r="F6677" s="127">
        <v>1516057</v>
      </c>
      <c r="G6677" s="127"/>
      <c r="H6677" s="335" t="s">
        <v>13713</v>
      </c>
      <c r="I6677" s="128">
        <v>0</v>
      </c>
      <c r="J6677" s="128">
        <v>75</v>
      </c>
      <c r="K6677" s="129">
        <f t="shared" si="104"/>
        <v>75</v>
      </c>
      <c r="L6677" s="130" t="s">
        <v>1420</v>
      </c>
    </row>
    <row r="6678" spans="1:12" ht="33.75">
      <c r="A6678" s="263" t="s">
        <v>626</v>
      </c>
      <c r="B6678" s="125" t="str">
        <f>+VLOOKUP(A6678,'[1]LISTA FILTRADO'!$A$2:$B$620,2,FALSE)</f>
        <v>Dirección General De Programación Y Operaciones Del Tesoro</v>
      </c>
      <c r="C6678" s="126">
        <v>42920</v>
      </c>
      <c r="D6678" s="126" t="s">
        <v>13714</v>
      </c>
      <c r="E6678" s="127" t="s">
        <v>3</v>
      </c>
      <c r="F6678" s="127">
        <v>1516063</v>
      </c>
      <c r="G6678" s="127"/>
      <c r="H6678" s="335" t="s">
        <v>13715</v>
      </c>
      <c r="I6678" s="128">
        <v>0</v>
      </c>
      <c r="J6678" s="128">
        <v>976</v>
      </c>
      <c r="K6678" s="129">
        <f t="shared" si="104"/>
        <v>976</v>
      </c>
      <c r="L6678" s="130" t="s">
        <v>1420</v>
      </c>
    </row>
    <row r="6679" spans="1:12" ht="22.5">
      <c r="A6679" s="263">
        <v>70</v>
      </c>
      <c r="B6679" s="125" t="str">
        <f>+VLOOKUP(A6679,'[1]LISTA FILTRADO'!$A$2:$B$620,2,FALSE)</f>
        <v>Ministerio De Trabajo, Empleo Y Previsión Social</v>
      </c>
      <c r="C6679" s="126">
        <v>42920</v>
      </c>
      <c r="D6679" s="126" t="s">
        <v>13716</v>
      </c>
      <c r="E6679" s="127" t="s">
        <v>3</v>
      </c>
      <c r="F6679" s="127">
        <v>1516065</v>
      </c>
      <c r="G6679" s="127"/>
      <c r="H6679" s="335" t="s">
        <v>13717</v>
      </c>
      <c r="I6679" s="128">
        <v>0</v>
      </c>
      <c r="J6679" s="128">
        <v>185.5</v>
      </c>
      <c r="K6679" s="129">
        <f t="shared" si="104"/>
        <v>185.5</v>
      </c>
      <c r="L6679" s="130" t="s">
        <v>1420</v>
      </c>
    </row>
    <row r="6680" spans="1:12" ht="22.5">
      <c r="A6680" s="263">
        <v>342</v>
      </c>
      <c r="B6680" s="125" t="str">
        <f>+VLOOKUP(A6680,'[1]LISTA FILTRADO'!$A$2:$B$620,2,FALSE)</f>
        <v>Agencia Estatal De Vivienda</v>
      </c>
      <c r="C6680" s="126">
        <v>42920</v>
      </c>
      <c r="D6680" s="126" t="s">
        <v>13718</v>
      </c>
      <c r="E6680" s="127" t="s">
        <v>3</v>
      </c>
      <c r="F6680" s="127">
        <v>1516068</v>
      </c>
      <c r="G6680" s="127"/>
      <c r="H6680" s="335" t="s">
        <v>13719</v>
      </c>
      <c r="I6680" s="128">
        <v>0</v>
      </c>
      <c r="J6680" s="128">
        <v>36.25</v>
      </c>
      <c r="K6680" s="129">
        <f t="shared" si="104"/>
        <v>36.25</v>
      </c>
      <c r="L6680" s="130" t="s">
        <v>1420</v>
      </c>
    </row>
    <row r="6681" spans="1:12" ht="22.5">
      <c r="A6681" s="263">
        <v>342</v>
      </c>
      <c r="B6681" s="125" t="str">
        <f>+VLOOKUP(A6681,'[1]LISTA FILTRADO'!$A$2:$B$620,2,FALSE)</f>
        <v>Agencia Estatal De Vivienda</v>
      </c>
      <c r="C6681" s="126">
        <v>42920</v>
      </c>
      <c r="D6681" s="126" t="s">
        <v>13720</v>
      </c>
      <c r="E6681" s="127" t="s">
        <v>3</v>
      </c>
      <c r="F6681" s="127">
        <v>1516069</v>
      </c>
      <c r="G6681" s="127"/>
      <c r="H6681" s="335" t="s">
        <v>13719</v>
      </c>
      <c r="I6681" s="128">
        <v>0</v>
      </c>
      <c r="J6681" s="128">
        <v>60.8</v>
      </c>
      <c r="K6681" s="129">
        <f t="shared" si="104"/>
        <v>60.8</v>
      </c>
      <c r="L6681" s="130" t="s">
        <v>1420</v>
      </c>
    </row>
    <row r="6682" spans="1:12" ht="22.5">
      <c r="A6682" s="263">
        <v>70</v>
      </c>
      <c r="B6682" s="125" t="str">
        <f>+VLOOKUP(A6682,'[1]LISTA FILTRADO'!$A$2:$B$620,2,FALSE)</f>
        <v>Ministerio De Trabajo, Empleo Y Previsión Social</v>
      </c>
      <c r="C6682" s="126">
        <v>42920</v>
      </c>
      <c r="D6682" s="126" t="s">
        <v>13721</v>
      </c>
      <c r="E6682" s="127" t="s">
        <v>3</v>
      </c>
      <c r="F6682" s="127">
        <v>1516074</v>
      </c>
      <c r="G6682" s="127"/>
      <c r="H6682" s="335" t="s">
        <v>13722</v>
      </c>
      <c r="I6682" s="128">
        <v>0</v>
      </c>
      <c r="J6682" s="128">
        <v>2100</v>
      </c>
      <c r="K6682" s="129">
        <f t="shared" si="104"/>
        <v>2100</v>
      </c>
      <c r="L6682" s="130" t="s">
        <v>1420</v>
      </c>
    </row>
    <row r="6683" spans="1:12" ht="22.5">
      <c r="A6683" s="263">
        <v>41</v>
      </c>
      <c r="B6683" s="125" t="str">
        <f>+VLOOKUP(A6683,'[1]LISTA FILTRADO'!$A$2:$B$620,2,FALSE)</f>
        <v>Ministerio De Desarrollo Productivo Y Economía Plural</v>
      </c>
      <c r="C6683" s="126">
        <v>42920</v>
      </c>
      <c r="D6683" s="126" t="s">
        <v>13723</v>
      </c>
      <c r="E6683" s="127" t="s">
        <v>3</v>
      </c>
      <c r="F6683" s="127">
        <v>1516105</v>
      </c>
      <c r="G6683" s="127"/>
      <c r="H6683" s="335" t="s">
        <v>13555</v>
      </c>
      <c r="I6683" s="128">
        <v>0</v>
      </c>
      <c r="J6683" s="128">
        <v>1822.5</v>
      </c>
      <c r="K6683" s="129">
        <f t="shared" si="104"/>
        <v>1822.5</v>
      </c>
      <c r="L6683" s="130" t="s">
        <v>1420</v>
      </c>
    </row>
    <row r="6684" spans="1:12" ht="22.5">
      <c r="A6684" s="263">
        <v>206</v>
      </c>
      <c r="B6684" s="125" t="str">
        <f>+VLOOKUP(A6684,'[1]LISTA FILTRADO'!$A$2:$B$620,2,FALSE)</f>
        <v>Instituto Nacional De Estadística</v>
      </c>
      <c r="C6684" s="126">
        <v>42920</v>
      </c>
      <c r="D6684" s="126" t="s">
        <v>13724</v>
      </c>
      <c r="E6684" s="127" t="s">
        <v>3</v>
      </c>
      <c r="F6684" s="127">
        <v>1516109</v>
      </c>
      <c r="G6684" s="127"/>
      <c r="H6684" s="335" t="s">
        <v>13725</v>
      </c>
      <c r="I6684" s="128">
        <v>0</v>
      </c>
      <c r="J6684" s="128">
        <v>170.5</v>
      </c>
      <c r="K6684" s="129">
        <f t="shared" si="104"/>
        <v>170.5</v>
      </c>
      <c r="L6684" s="130" t="s">
        <v>1420</v>
      </c>
    </row>
    <row r="6685" spans="1:12" ht="22.5">
      <c r="A6685" s="263">
        <v>206</v>
      </c>
      <c r="B6685" s="125" t="str">
        <f>+VLOOKUP(A6685,'[1]LISTA FILTRADO'!$A$2:$B$620,2,FALSE)</f>
        <v>Instituto Nacional De Estadística</v>
      </c>
      <c r="C6685" s="126">
        <v>42920</v>
      </c>
      <c r="D6685" s="126" t="s">
        <v>13726</v>
      </c>
      <c r="E6685" s="127" t="s">
        <v>3</v>
      </c>
      <c r="F6685" s="127">
        <v>1516110</v>
      </c>
      <c r="G6685" s="127"/>
      <c r="H6685" s="335" t="s">
        <v>13727</v>
      </c>
      <c r="I6685" s="128">
        <v>0</v>
      </c>
      <c r="J6685" s="128">
        <v>20</v>
      </c>
      <c r="K6685" s="129">
        <f t="shared" si="104"/>
        <v>20</v>
      </c>
      <c r="L6685" s="130" t="s">
        <v>1420</v>
      </c>
    </row>
    <row r="6686" spans="1:12" ht="33.75">
      <c r="A6686" s="263" t="s">
        <v>626</v>
      </c>
      <c r="B6686" s="125" t="str">
        <f>+VLOOKUP(A6686,'[1]LISTA FILTRADO'!$A$2:$B$620,2,FALSE)</f>
        <v>Dirección General De Programación Y Operaciones Del Tesoro</v>
      </c>
      <c r="C6686" s="126">
        <v>42920</v>
      </c>
      <c r="D6686" s="126" t="s">
        <v>13728</v>
      </c>
      <c r="E6686" s="127" t="s">
        <v>3</v>
      </c>
      <c r="F6686" s="127">
        <v>1516111</v>
      </c>
      <c r="G6686" s="127"/>
      <c r="H6686" s="335" t="s">
        <v>13729</v>
      </c>
      <c r="I6686" s="128">
        <v>0</v>
      </c>
      <c r="J6686" s="128">
        <v>617</v>
      </c>
      <c r="K6686" s="129">
        <f t="shared" si="104"/>
        <v>617</v>
      </c>
      <c r="L6686" s="130" t="s">
        <v>1420</v>
      </c>
    </row>
    <row r="6687" spans="1:12" ht="22.5">
      <c r="A6687" s="263">
        <v>15</v>
      </c>
      <c r="B6687" s="125" t="str">
        <f>+VLOOKUP(A6687,'[1]LISTA FILTRADO'!$A$2:$B$620,2,FALSE)</f>
        <v>Ministerio De Gobierno</v>
      </c>
      <c r="C6687" s="126">
        <v>42920</v>
      </c>
      <c r="D6687" s="126" t="s">
        <v>13730</v>
      </c>
      <c r="E6687" s="127" t="s">
        <v>3</v>
      </c>
      <c r="F6687" s="127">
        <v>1516116</v>
      </c>
      <c r="G6687" s="127"/>
      <c r="H6687" s="335" t="s">
        <v>13731</v>
      </c>
      <c r="I6687" s="128">
        <v>0</v>
      </c>
      <c r="J6687" s="128">
        <v>150</v>
      </c>
      <c r="K6687" s="129">
        <f t="shared" si="104"/>
        <v>150</v>
      </c>
      <c r="L6687" s="130" t="s">
        <v>1420</v>
      </c>
    </row>
    <row r="6688" spans="1:12" ht="33.75">
      <c r="A6688" s="263">
        <v>201</v>
      </c>
      <c r="B6688" s="125" t="str">
        <f>+VLOOKUP(A6688,'[1]LISTA FILTRADO'!$A$2:$B$620,2,FALSE)</f>
        <v>Agencia Para El Des. De Las Macroreg. Y Zonas Fronterizas</v>
      </c>
      <c r="C6688" s="126">
        <v>42920</v>
      </c>
      <c r="D6688" s="126" t="s">
        <v>13732</v>
      </c>
      <c r="E6688" s="127" t="s">
        <v>3</v>
      </c>
      <c r="F6688" s="127">
        <v>1516122</v>
      </c>
      <c r="G6688" s="127"/>
      <c r="H6688" s="335" t="s">
        <v>13733</v>
      </c>
      <c r="I6688" s="128">
        <v>0</v>
      </c>
      <c r="J6688" s="128">
        <v>371</v>
      </c>
      <c r="K6688" s="129">
        <f t="shared" si="104"/>
        <v>371</v>
      </c>
      <c r="L6688" s="130" t="s">
        <v>1420</v>
      </c>
    </row>
    <row r="6689" spans="1:12" ht="33.75">
      <c r="A6689" s="263">
        <v>41</v>
      </c>
      <c r="B6689" s="125" t="str">
        <f>+VLOOKUP(A6689,'[1]LISTA FILTRADO'!$A$2:$B$620,2,FALSE)</f>
        <v>Ministerio De Desarrollo Productivo Y Economía Plural</v>
      </c>
      <c r="C6689" s="126">
        <v>42920</v>
      </c>
      <c r="D6689" s="126" t="s">
        <v>13734</v>
      </c>
      <c r="E6689" s="127" t="s">
        <v>3</v>
      </c>
      <c r="F6689" s="127">
        <v>1516124</v>
      </c>
      <c r="G6689" s="127"/>
      <c r="H6689" s="335" t="s">
        <v>13735</v>
      </c>
      <c r="I6689" s="128">
        <v>0</v>
      </c>
      <c r="J6689" s="128">
        <v>500</v>
      </c>
      <c r="K6689" s="129">
        <f t="shared" si="104"/>
        <v>500</v>
      </c>
      <c r="L6689" s="130" t="s">
        <v>1420</v>
      </c>
    </row>
    <row r="6690" spans="1:12" ht="22.5">
      <c r="A6690" s="263">
        <v>46</v>
      </c>
      <c r="B6690" s="125" t="str">
        <f>+VLOOKUP(A6690,'[1]LISTA FILTRADO'!$A$2:$B$620,2,FALSE)</f>
        <v>Ministerio De Salud</v>
      </c>
      <c r="C6690" s="126">
        <v>42920</v>
      </c>
      <c r="D6690" s="126" t="s">
        <v>13736</v>
      </c>
      <c r="E6690" s="127" t="s">
        <v>3</v>
      </c>
      <c r="F6690" s="127">
        <v>1516128</v>
      </c>
      <c r="G6690" s="127"/>
      <c r="H6690" s="335" t="s">
        <v>13737</v>
      </c>
      <c r="I6690" s="128">
        <v>0</v>
      </c>
      <c r="J6690" s="128">
        <v>2274</v>
      </c>
      <c r="K6690" s="129">
        <f t="shared" si="104"/>
        <v>2274</v>
      </c>
      <c r="L6690" s="130" t="s">
        <v>1420</v>
      </c>
    </row>
    <row r="6691" spans="1:12" ht="22.5">
      <c r="A6691" s="263">
        <v>46</v>
      </c>
      <c r="B6691" s="125" t="str">
        <f>+VLOOKUP(A6691,'[1]LISTA FILTRADO'!$A$2:$B$620,2,FALSE)</f>
        <v>Ministerio De Salud</v>
      </c>
      <c r="C6691" s="126">
        <v>42920</v>
      </c>
      <c r="D6691" s="126" t="s">
        <v>13738</v>
      </c>
      <c r="E6691" s="127" t="s">
        <v>3</v>
      </c>
      <c r="F6691" s="127">
        <v>1516129</v>
      </c>
      <c r="G6691" s="127"/>
      <c r="H6691" s="335" t="s">
        <v>13737</v>
      </c>
      <c r="I6691" s="128">
        <v>0</v>
      </c>
      <c r="J6691" s="128">
        <v>270</v>
      </c>
      <c r="K6691" s="129">
        <f t="shared" si="104"/>
        <v>270</v>
      </c>
      <c r="L6691" s="130" t="s">
        <v>1420</v>
      </c>
    </row>
    <row r="6692" spans="1:12" ht="33.75">
      <c r="A6692" s="263" t="s">
        <v>626</v>
      </c>
      <c r="B6692" s="125" t="str">
        <f>+VLOOKUP(A6692,'[1]LISTA FILTRADO'!$A$2:$B$620,2,FALSE)</f>
        <v>Dirección General De Programación Y Operaciones Del Tesoro</v>
      </c>
      <c r="C6692" s="126">
        <v>42920</v>
      </c>
      <c r="D6692" s="126" t="s">
        <v>13739</v>
      </c>
      <c r="E6692" s="127" t="s">
        <v>3</v>
      </c>
      <c r="F6692" s="127">
        <v>1516142</v>
      </c>
      <c r="G6692" s="127"/>
      <c r="H6692" s="335" t="s">
        <v>13740</v>
      </c>
      <c r="I6692" s="128">
        <v>0</v>
      </c>
      <c r="J6692" s="128">
        <v>4748.6000000000004</v>
      </c>
      <c r="K6692" s="129">
        <f t="shared" si="104"/>
        <v>4748.6000000000004</v>
      </c>
      <c r="L6692" s="130" t="s">
        <v>1420</v>
      </c>
    </row>
    <row r="6693" spans="1:12" ht="33.75">
      <c r="A6693" s="263">
        <v>523</v>
      </c>
      <c r="B6693" s="125" t="str">
        <f>+VLOOKUP(A6693,'[1]LISTA FILTRADO'!$A$2:$B$620,2,FALSE)</f>
        <v>Empresa De Correos De Bolivia</v>
      </c>
      <c r="C6693" s="126">
        <v>42921</v>
      </c>
      <c r="D6693" s="126" t="s">
        <v>13741</v>
      </c>
      <c r="E6693" s="127" t="s">
        <v>3</v>
      </c>
      <c r="F6693" s="127">
        <v>1516254</v>
      </c>
      <c r="G6693" s="127"/>
      <c r="H6693" s="335" t="s">
        <v>13742</v>
      </c>
      <c r="I6693" s="128">
        <v>0</v>
      </c>
      <c r="J6693" s="128">
        <v>20111.5</v>
      </c>
      <c r="K6693" s="129">
        <f t="shared" si="104"/>
        <v>20111.5</v>
      </c>
      <c r="L6693" s="130" t="s">
        <v>1420</v>
      </c>
    </row>
    <row r="6694" spans="1:12" ht="33.75">
      <c r="A6694" s="263">
        <v>212</v>
      </c>
      <c r="B6694" s="125" t="str">
        <f>+VLOOKUP(A6694,'[1]LISTA FILTRADO'!$A$2:$B$620,2,FALSE)</f>
        <v>Instituto Nacional De Reforma Agraria</v>
      </c>
      <c r="C6694" s="126">
        <v>42921</v>
      </c>
      <c r="D6694" s="126" t="s">
        <v>13743</v>
      </c>
      <c r="E6694" s="127" t="s">
        <v>3</v>
      </c>
      <c r="F6694" s="127">
        <v>1516260</v>
      </c>
      <c r="G6694" s="127"/>
      <c r="H6694" s="335" t="s">
        <v>13744</v>
      </c>
      <c r="I6694" s="128">
        <v>0</v>
      </c>
      <c r="J6694" s="128">
        <v>101905</v>
      </c>
      <c r="K6694" s="129">
        <f t="shared" si="104"/>
        <v>101905</v>
      </c>
      <c r="L6694" s="130" t="s">
        <v>1420</v>
      </c>
    </row>
    <row r="6695" spans="1:12" ht="22.5">
      <c r="A6695" s="263">
        <v>523</v>
      </c>
      <c r="B6695" s="125" t="str">
        <f>+VLOOKUP(A6695,'[1]LISTA FILTRADO'!$A$2:$B$620,2,FALSE)</f>
        <v>Empresa De Correos De Bolivia</v>
      </c>
      <c r="C6695" s="126">
        <v>42921</v>
      </c>
      <c r="D6695" s="126" t="s">
        <v>13745</v>
      </c>
      <c r="E6695" s="127" t="s">
        <v>3</v>
      </c>
      <c r="F6695" s="127">
        <v>1516265</v>
      </c>
      <c r="G6695" s="127"/>
      <c r="H6695" s="335" t="s">
        <v>13746</v>
      </c>
      <c r="I6695" s="128">
        <v>0</v>
      </c>
      <c r="J6695" s="128">
        <v>27144</v>
      </c>
      <c r="K6695" s="129">
        <f t="shared" si="104"/>
        <v>27144</v>
      </c>
      <c r="L6695" s="130" t="s">
        <v>1420</v>
      </c>
    </row>
    <row r="6696" spans="1:12" ht="33.75">
      <c r="A6696" s="263" t="s">
        <v>626</v>
      </c>
      <c r="B6696" s="125" t="str">
        <f>+VLOOKUP(A6696,'[1]LISTA FILTRADO'!$A$2:$B$620,2,FALSE)</f>
        <v>Dirección General De Programación Y Operaciones Del Tesoro</v>
      </c>
      <c r="C6696" s="126">
        <v>42921</v>
      </c>
      <c r="D6696" s="126" t="s">
        <v>13747</v>
      </c>
      <c r="E6696" s="127" t="s">
        <v>3</v>
      </c>
      <c r="F6696" s="127">
        <v>1516310</v>
      </c>
      <c r="G6696" s="127"/>
      <c r="H6696" s="335" t="s">
        <v>13748</v>
      </c>
      <c r="I6696" s="128">
        <v>0</v>
      </c>
      <c r="J6696" s="128">
        <v>16560</v>
      </c>
      <c r="K6696" s="129">
        <f t="shared" si="104"/>
        <v>16560</v>
      </c>
      <c r="L6696" s="130" t="s">
        <v>1420</v>
      </c>
    </row>
    <row r="6697" spans="1:12" ht="33.75">
      <c r="A6697" s="263">
        <v>222</v>
      </c>
      <c r="B6697" s="125" t="str">
        <f>+VLOOKUP(A6697,'[1]LISTA FILTRADO'!$A$2:$B$620,2,FALSE)</f>
        <v>Instituto Nacional De Innovación Agropecuaria Y Forestal</v>
      </c>
      <c r="C6697" s="126">
        <v>42921</v>
      </c>
      <c r="D6697" s="126" t="s">
        <v>13749</v>
      </c>
      <c r="E6697" s="127" t="s">
        <v>3</v>
      </c>
      <c r="F6697" s="127">
        <v>1516339</v>
      </c>
      <c r="G6697" s="127"/>
      <c r="H6697" s="335" t="s">
        <v>13750</v>
      </c>
      <c r="I6697" s="128">
        <v>0</v>
      </c>
      <c r="J6697" s="128">
        <v>64.91</v>
      </c>
      <c r="K6697" s="129">
        <f t="shared" si="104"/>
        <v>64.91</v>
      </c>
      <c r="L6697" s="130" t="s">
        <v>1420</v>
      </c>
    </row>
    <row r="6698" spans="1:12" ht="33.75">
      <c r="A6698" s="263">
        <v>342</v>
      </c>
      <c r="B6698" s="125" t="str">
        <f>+VLOOKUP(A6698,'[1]LISTA FILTRADO'!$A$2:$B$620,2,FALSE)</f>
        <v>Agencia Estatal De Vivienda</v>
      </c>
      <c r="C6698" s="126">
        <v>42921</v>
      </c>
      <c r="D6698" s="126" t="s">
        <v>13751</v>
      </c>
      <c r="E6698" s="127" t="s">
        <v>3</v>
      </c>
      <c r="F6698" s="127">
        <v>1516350</v>
      </c>
      <c r="G6698" s="127"/>
      <c r="H6698" s="335" t="s">
        <v>13752</v>
      </c>
      <c r="I6698" s="128">
        <v>0</v>
      </c>
      <c r="J6698" s="128">
        <v>6317.6</v>
      </c>
      <c r="K6698" s="129">
        <f t="shared" si="104"/>
        <v>6317.6</v>
      </c>
      <c r="L6698" s="130" t="s">
        <v>1420</v>
      </c>
    </row>
    <row r="6699" spans="1:12" ht="33.75">
      <c r="A6699" s="263">
        <v>342</v>
      </c>
      <c r="B6699" s="125" t="str">
        <f>+VLOOKUP(A6699,'[1]LISTA FILTRADO'!$A$2:$B$620,2,FALSE)</f>
        <v>Agencia Estatal De Vivienda</v>
      </c>
      <c r="C6699" s="126">
        <v>42921</v>
      </c>
      <c r="D6699" s="126" t="s">
        <v>13753</v>
      </c>
      <c r="E6699" s="127" t="s">
        <v>3</v>
      </c>
      <c r="F6699" s="127">
        <v>1516370</v>
      </c>
      <c r="G6699" s="127"/>
      <c r="H6699" s="335" t="s">
        <v>13754</v>
      </c>
      <c r="I6699" s="128">
        <v>0</v>
      </c>
      <c r="J6699" s="128">
        <v>2224.08</v>
      </c>
      <c r="K6699" s="129">
        <f t="shared" si="104"/>
        <v>2224.08</v>
      </c>
      <c r="L6699" s="130" t="s">
        <v>1420</v>
      </c>
    </row>
    <row r="6700" spans="1:12" ht="33.75">
      <c r="A6700" s="263">
        <v>340</v>
      </c>
      <c r="B6700" s="125" t="str">
        <f>+VLOOKUP(A6700,'[1]LISTA FILTRADO'!$A$2:$B$620,2,FALSE)</f>
        <v>Servicio General De Identificación Personal</v>
      </c>
      <c r="C6700" s="126">
        <v>42921</v>
      </c>
      <c r="D6700" s="126" t="s">
        <v>13755</v>
      </c>
      <c r="E6700" s="127" t="s">
        <v>3</v>
      </c>
      <c r="F6700" s="127">
        <v>1516413</v>
      </c>
      <c r="G6700" s="127"/>
      <c r="H6700" s="335" t="s">
        <v>13756</v>
      </c>
      <c r="I6700" s="128">
        <v>0</v>
      </c>
      <c r="J6700" s="128">
        <v>25834.67</v>
      </c>
      <c r="K6700" s="129">
        <f t="shared" si="104"/>
        <v>25834.67</v>
      </c>
      <c r="L6700" s="130" t="s">
        <v>1420</v>
      </c>
    </row>
    <row r="6701" spans="1:12" ht="33.75">
      <c r="A6701" s="263">
        <v>340</v>
      </c>
      <c r="B6701" s="125" t="str">
        <f>+VLOOKUP(A6701,'[1]LISTA FILTRADO'!$A$2:$B$620,2,FALSE)</f>
        <v>Servicio General De Identificación Personal</v>
      </c>
      <c r="C6701" s="126">
        <v>42921</v>
      </c>
      <c r="D6701" s="126" t="s">
        <v>13757</v>
      </c>
      <c r="E6701" s="127" t="s">
        <v>3</v>
      </c>
      <c r="F6701" s="127">
        <v>1516414</v>
      </c>
      <c r="G6701" s="127"/>
      <c r="H6701" s="335" t="s">
        <v>13758</v>
      </c>
      <c r="I6701" s="128">
        <v>0</v>
      </c>
      <c r="J6701" s="128">
        <v>11394.88</v>
      </c>
      <c r="K6701" s="129">
        <f t="shared" si="104"/>
        <v>11394.88</v>
      </c>
      <c r="L6701" s="130" t="s">
        <v>1420</v>
      </c>
    </row>
    <row r="6702" spans="1:12" ht="33.75">
      <c r="A6702" s="263">
        <v>590</v>
      </c>
      <c r="B6702" s="125" t="str">
        <f>+VLOOKUP(A6702,'[1]LISTA FILTRADO'!$A$2:$B$620,2,FALSE)</f>
        <v>Empresa Pública "Quipus"</v>
      </c>
      <c r="C6702" s="126">
        <v>42921</v>
      </c>
      <c r="D6702" s="126" t="s">
        <v>13759</v>
      </c>
      <c r="E6702" s="127" t="s">
        <v>3</v>
      </c>
      <c r="F6702" s="127">
        <v>1516416</v>
      </c>
      <c r="G6702" s="127"/>
      <c r="H6702" s="335" t="s">
        <v>13760</v>
      </c>
      <c r="I6702" s="128">
        <v>0</v>
      </c>
      <c r="J6702" s="128">
        <v>107.5</v>
      </c>
      <c r="K6702" s="129">
        <f t="shared" si="104"/>
        <v>107.5</v>
      </c>
      <c r="L6702" s="130" t="s">
        <v>1420</v>
      </c>
    </row>
    <row r="6703" spans="1:12" ht="33.75">
      <c r="A6703" s="263" t="s">
        <v>633</v>
      </c>
      <c r="B6703" s="125" t="str">
        <f>+VLOOKUP(A6703,'[1]LISTA FILTRADO'!$A$2:$B$620,2,FALSE)</f>
        <v>Acreedores</v>
      </c>
      <c r="C6703" s="126">
        <v>42921</v>
      </c>
      <c r="D6703" s="126" t="s">
        <v>13761</v>
      </c>
      <c r="E6703" s="127" t="s">
        <v>3</v>
      </c>
      <c r="F6703" s="127">
        <v>1516426</v>
      </c>
      <c r="G6703" s="127"/>
      <c r="H6703" s="335" t="s">
        <v>13762</v>
      </c>
      <c r="I6703" s="128">
        <v>0</v>
      </c>
      <c r="J6703" s="128">
        <v>23346.86</v>
      </c>
      <c r="K6703" s="129">
        <f t="shared" si="104"/>
        <v>23346.86</v>
      </c>
      <c r="L6703" s="130" t="s">
        <v>1420</v>
      </c>
    </row>
    <row r="6704" spans="1:12" ht="33.75">
      <c r="A6704" s="263" t="s">
        <v>626</v>
      </c>
      <c r="B6704" s="125" t="str">
        <f>+VLOOKUP(A6704,'[1]LISTA FILTRADO'!$A$2:$B$620,2,FALSE)</f>
        <v>Dirección General De Programación Y Operaciones Del Tesoro</v>
      </c>
      <c r="C6704" s="126">
        <v>42921</v>
      </c>
      <c r="D6704" s="126" t="s">
        <v>13763</v>
      </c>
      <c r="E6704" s="127" t="s">
        <v>3</v>
      </c>
      <c r="F6704" s="127">
        <v>1516267</v>
      </c>
      <c r="G6704" s="127"/>
      <c r="H6704" s="335" t="s">
        <v>8991</v>
      </c>
      <c r="I6704" s="128">
        <v>0</v>
      </c>
      <c r="J6704" s="128">
        <v>442</v>
      </c>
      <c r="K6704" s="129">
        <f t="shared" si="104"/>
        <v>442</v>
      </c>
      <c r="L6704" s="130" t="s">
        <v>1420</v>
      </c>
    </row>
    <row r="6705" spans="1:12" ht="33.75">
      <c r="A6705" s="263" t="s">
        <v>626</v>
      </c>
      <c r="B6705" s="125" t="str">
        <f>+VLOOKUP(A6705,'[1]LISTA FILTRADO'!$A$2:$B$620,2,FALSE)</f>
        <v>Dirección General De Programación Y Operaciones Del Tesoro</v>
      </c>
      <c r="C6705" s="126">
        <v>42921</v>
      </c>
      <c r="D6705" s="126" t="s">
        <v>13764</v>
      </c>
      <c r="E6705" s="127" t="s">
        <v>3</v>
      </c>
      <c r="F6705" s="127">
        <v>1516286</v>
      </c>
      <c r="G6705" s="127"/>
      <c r="H6705" s="335" t="s">
        <v>13765</v>
      </c>
      <c r="I6705" s="128">
        <v>0</v>
      </c>
      <c r="J6705" s="128">
        <v>57.69</v>
      </c>
      <c r="K6705" s="129">
        <f t="shared" si="104"/>
        <v>57.69</v>
      </c>
      <c r="L6705" s="130" t="s">
        <v>1420</v>
      </c>
    </row>
    <row r="6706" spans="1:12" ht="22.5">
      <c r="A6706" s="263">
        <v>35</v>
      </c>
      <c r="B6706" s="125" t="str">
        <f>+VLOOKUP(A6706,'[1]LISTA FILTRADO'!$A$2:$B$620,2,FALSE)</f>
        <v>Ministerio De Economía Y Finanzas Públicas</v>
      </c>
      <c r="C6706" s="126">
        <v>42921</v>
      </c>
      <c r="D6706" s="126" t="s">
        <v>13766</v>
      </c>
      <c r="E6706" s="127" t="s">
        <v>3</v>
      </c>
      <c r="F6706" s="127">
        <v>1516288</v>
      </c>
      <c r="G6706" s="127"/>
      <c r="H6706" s="335" t="s">
        <v>3029</v>
      </c>
      <c r="I6706" s="128">
        <v>0</v>
      </c>
      <c r="J6706" s="128">
        <v>460</v>
      </c>
      <c r="K6706" s="129">
        <f t="shared" si="104"/>
        <v>460</v>
      </c>
      <c r="L6706" s="130" t="s">
        <v>1420</v>
      </c>
    </row>
    <row r="6707" spans="1:12" ht="33.75">
      <c r="A6707" s="263" t="s">
        <v>626</v>
      </c>
      <c r="B6707" s="125" t="str">
        <f>+VLOOKUP(A6707,'[1]LISTA FILTRADO'!$A$2:$B$620,2,FALSE)</f>
        <v>Dirección General De Programación Y Operaciones Del Tesoro</v>
      </c>
      <c r="C6707" s="126">
        <v>42921</v>
      </c>
      <c r="D6707" s="126" t="s">
        <v>13767</v>
      </c>
      <c r="E6707" s="127" t="s">
        <v>3</v>
      </c>
      <c r="F6707" s="127">
        <v>1516291</v>
      </c>
      <c r="G6707" s="127"/>
      <c r="H6707" s="335" t="s">
        <v>9110</v>
      </c>
      <c r="I6707" s="128">
        <v>0</v>
      </c>
      <c r="J6707" s="128">
        <v>609.73</v>
      </c>
      <c r="K6707" s="129">
        <f t="shared" si="104"/>
        <v>609.73</v>
      </c>
      <c r="L6707" s="130" t="s">
        <v>1420</v>
      </c>
    </row>
    <row r="6708" spans="1:12" ht="33.75">
      <c r="A6708" s="263" t="s">
        <v>626</v>
      </c>
      <c r="B6708" s="125" t="str">
        <f>+VLOOKUP(A6708,'[1]LISTA FILTRADO'!$A$2:$B$620,2,FALSE)</f>
        <v>Dirección General De Programación Y Operaciones Del Tesoro</v>
      </c>
      <c r="C6708" s="126">
        <v>42921</v>
      </c>
      <c r="D6708" s="126" t="s">
        <v>13768</v>
      </c>
      <c r="E6708" s="127" t="s">
        <v>3</v>
      </c>
      <c r="F6708" s="127">
        <v>1516296</v>
      </c>
      <c r="G6708" s="127"/>
      <c r="H6708" s="335" t="s">
        <v>13769</v>
      </c>
      <c r="I6708" s="128">
        <v>0</v>
      </c>
      <c r="J6708" s="128">
        <v>1506</v>
      </c>
      <c r="K6708" s="129">
        <f t="shared" si="104"/>
        <v>1506</v>
      </c>
      <c r="L6708" s="130" t="s">
        <v>1420</v>
      </c>
    </row>
    <row r="6709" spans="1:12" ht="33.75">
      <c r="A6709" s="263">
        <v>35</v>
      </c>
      <c r="B6709" s="125" t="str">
        <f>+VLOOKUP(A6709,'[1]LISTA FILTRADO'!$A$2:$B$620,2,FALSE)</f>
        <v>Ministerio De Economía Y Finanzas Públicas</v>
      </c>
      <c r="C6709" s="126">
        <v>42921</v>
      </c>
      <c r="D6709" s="126" t="s">
        <v>13770</v>
      </c>
      <c r="E6709" s="127" t="s">
        <v>3</v>
      </c>
      <c r="F6709" s="127">
        <v>1516299</v>
      </c>
      <c r="G6709" s="127"/>
      <c r="H6709" s="335" t="s">
        <v>13771</v>
      </c>
      <c r="I6709" s="128">
        <v>0</v>
      </c>
      <c r="J6709" s="128">
        <v>9750</v>
      </c>
      <c r="K6709" s="129">
        <f t="shared" si="104"/>
        <v>9750</v>
      </c>
      <c r="L6709" s="130" t="s">
        <v>1420</v>
      </c>
    </row>
    <row r="6710" spans="1:12" ht="33.75">
      <c r="A6710" s="263" t="s">
        <v>626</v>
      </c>
      <c r="B6710" s="125" t="str">
        <f>+VLOOKUP(A6710,'[1]LISTA FILTRADO'!$A$2:$B$620,2,FALSE)</f>
        <v>Dirección General De Programación Y Operaciones Del Tesoro</v>
      </c>
      <c r="C6710" s="126">
        <v>42921</v>
      </c>
      <c r="D6710" s="126" t="s">
        <v>13772</v>
      </c>
      <c r="E6710" s="127" t="s">
        <v>3</v>
      </c>
      <c r="F6710" s="127">
        <v>1516302</v>
      </c>
      <c r="G6710" s="127"/>
      <c r="H6710" s="335" t="s">
        <v>4941</v>
      </c>
      <c r="I6710" s="128">
        <v>0</v>
      </c>
      <c r="J6710" s="128">
        <v>711.18</v>
      </c>
      <c r="K6710" s="129">
        <f t="shared" si="104"/>
        <v>711.18</v>
      </c>
      <c r="L6710" s="130" t="s">
        <v>1420</v>
      </c>
    </row>
    <row r="6711" spans="1:12" ht="33.75">
      <c r="A6711" s="263" t="s">
        <v>626</v>
      </c>
      <c r="B6711" s="125" t="str">
        <f>+VLOOKUP(A6711,'[1]LISTA FILTRADO'!$A$2:$B$620,2,FALSE)</f>
        <v>Dirección General De Programación Y Operaciones Del Tesoro</v>
      </c>
      <c r="C6711" s="126">
        <v>42921</v>
      </c>
      <c r="D6711" s="126" t="s">
        <v>13773</v>
      </c>
      <c r="E6711" s="127" t="s">
        <v>3</v>
      </c>
      <c r="F6711" s="127">
        <v>1516311</v>
      </c>
      <c r="G6711" s="127"/>
      <c r="H6711" s="335" t="s">
        <v>13774</v>
      </c>
      <c r="I6711" s="128">
        <v>0</v>
      </c>
      <c r="J6711" s="128">
        <v>989.26</v>
      </c>
      <c r="K6711" s="129">
        <f t="shared" si="104"/>
        <v>989.26</v>
      </c>
      <c r="L6711" s="130" t="s">
        <v>1420</v>
      </c>
    </row>
    <row r="6712" spans="1:12" ht="33.75">
      <c r="A6712" s="263" t="s">
        <v>626</v>
      </c>
      <c r="B6712" s="125" t="str">
        <f>+VLOOKUP(A6712,'[1]LISTA FILTRADO'!$A$2:$B$620,2,FALSE)</f>
        <v>Dirección General De Programación Y Operaciones Del Tesoro</v>
      </c>
      <c r="C6712" s="126">
        <v>42921</v>
      </c>
      <c r="D6712" s="126" t="s">
        <v>13775</v>
      </c>
      <c r="E6712" s="127" t="s">
        <v>3</v>
      </c>
      <c r="F6712" s="127">
        <v>1516315</v>
      </c>
      <c r="G6712" s="127"/>
      <c r="H6712" s="335" t="s">
        <v>4968</v>
      </c>
      <c r="I6712" s="128">
        <v>0</v>
      </c>
      <c r="J6712" s="128">
        <v>1713</v>
      </c>
      <c r="K6712" s="129">
        <f t="shared" si="104"/>
        <v>1713</v>
      </c>
      <c r="L6712" s="130" t="s">
        <v>1420</v>
      </c>
    </row>
    <row r="6713" spans="1:12" ht="33.75">
      <c r="A6713" s="263">
        <v>20</v>
      </c>
      <c r="B6713" s="125" t="str">
        <f>+VLOOKUP(A6713,'[1]LISTA FILTRADO'!$A$2:$B$620,2,FALSE)</f>
        <v>Ministerio De Defensa</v>
      </c>
      <c r="C6713" s="126">
        <v>42921</v>
      </c>
      <c r="D6713" s="126" t="s">
        <v>13776</v>
      </c>
      <c r="E6713" s="127" t="s">
        <v>3</v>
      </c>
      <c r="F6713" s="127">
        <v>1516318</v>
      </c>
      <c r="G6713" s="127"/>
      <c r="H6713" s="335" t="s">
        <v>13777</v>
      </c>
      <c r="I6713" s="128">
        <v>0</v>
      </c>
      <c r="J6713" s="128">
        <v>2960.5</v>
      </c>
      <c r="K6713" s="129">
        <f t="shared" si="104"/>
        <v>2960.5</v>
      </c>
      <c r="L6713" s="130" t="s">
        <v>1420</v>
      </c>
    </row>
    <row r="6714" spans="1:12" ht="33.75">
      <c r="A6714" s="263">
        <v>20</v>
      </c>
      <c r="B6714" s="125" t="str">
        <f>+VLOOKUP(A6714,'[1]LISTA FILTRADO'!$A$2:$B$620,2,FALSE)</f>
        <v>Ministerio De Defensa</v>
      </c>
      <c r="C6714" s="126">
        <v>42921</v>
      </c>
      <c r="D6714" s="126" t="s">
        <v>13778</v>
      </c>
      <c r="E6714" s="127" t="s">
        <v>3</v>
      </c>
      <c r="F6714" s="127">
        <v>1516319</v>
      </c>
      <c r="G6714" s="127"/>
      <c r="H6714" s="335" t="s">
        <v>13779</v>
      </c>
      <c r="I6714" s="128">
        <v>0</v>
      </c>
      <c r="J6714" s="128">
        <v>4871.91</v>
      </c>
      <c r="K6714" s="129">
        <f t="shared" si="104"/>
        <v>4871.91</v>
      </c>
      <c r="L6714" s="130" t="s">
        <v>1420</v>
      </c>
    </row>
    <row r="6715" spans="1:12" ht="33.75">
      <c r="A6715" s="263">
        <v>661</v>
      </c>
      <c r="B6715" s="125" t="str">
        <f>+VLOOKUP(A6715,'[1]LISTA FILTRADO'!$A$2:$B$620,2,FALSE)</f>
        <v>Tribunal Constitucional Plurinacional</v>
      </c>
      <c r="C6715" s="126">
        <v>42921</v>
      </c>
      <c r="D6715" s="126" t="s">
        <v>13780</v>
      </c>
      <c r="E6715" s="127" t="s">
        <v>3</v>
      </c>
      <c r="F6715" s="127">
        <v>1516365</v>
      </c>
      <c r="G6715" s="127"/>
      <c r="H6715" s="335" t="s">
        <v>13781</v>
      </c>
      <c r="I6715" s="128">
        <v>0</v>
      </c>
      <c r="J6715" s="128">
        <v>400</v>
      </c>
      <c r="K6715" s="129">
        <f t="shared" si="104"/>
        <v>400</v>
      </c>
      <c r="L6715" s="130" t="s">
        <v>1420</v>
      </c>
    </row>
    <row r="6716" spans="1:12" ht="22.5">
      <c r="A6716" s="263">
        <v>212</v>
      </c>
      <c r="B6716" s="125" t="str">
        <f>+VLOOKUP(A6716,'[1]LISTA FILTRADO'!$A$2:$B$620,2,FALSE)</f>
        <v>Instituto Nacional De Reforma Agraria</v>
      </c>
      <c r="C6716" s="126">
        <v>42921</v>
      </c>
      <c r="D6716" s="126" t="s">
        <v>13782</v>
      </c>
      <c r="E6716" s="127" t="s">
        <v>3</v>
      </c>
      <c r="F6716" s="127">
        <v>1516376</v>
      </c>
      <c r="G6716" s="127"/>
      <c r="H6716" s="335" t="s">
        <v>13783</v>
      </c>
      <c r="I6716" s="128">
        <v>0</v>
      </c>
      <c r="J6716" s="128">
        <v>726</v>
      </c>
      <c r="K6716" s="129">
        <f t="shared" si="104"/>
        <v>726</v>
      </c>
      <c r="L6716" s="130" t="s">
        <v>1420</v>
      </c>
    </row>
    <row r="6717" spans="1:12" ht="22.5">
      <c r="A6717" s="263">
        <v>586</v>
      </c>
      <c r="B6717" s="125" t="str">
        <f>+VLOOKUP(A6717,'[1]LISTA FILTRADO'!$A$2:$B$620,2,FALSE)</f>
        <v>Empresa Azucarera San Buenaventura</v>
      </c>
      <c r="C6717" s="126">
        <v>42921</v>
      </c>
      <c r="D6717" s="126" t="s">
        <v>13784</v>
      </c>
      <c r="E6717" s="127" t="s">
        <v>3</v>
      </c>
      <c r="F6717" s="127">
        <v>1516379</v>
      </c>
      <c r="G6717" s="127"/>
      <c r="H6717" s="335" t="s">
        <v>13785</v>
      </c>
      <c r="I6717" s="128">
        <v>0</v>
      </c>
      <c r="J6717" s="128">
        <v>2989</v>
      </c>
      <c r="K6717" s="129">
        <f t="shared" si="104"/>
        <v>2989</v>
      </c>
      <c r="L6717" s="130" t="s">
        <v>1420</v>
      </c>
    </row>
    <row r="6718" spans="1:12" ht="22.5">
      <c r="A6718" s="263">
        <v>20</v>
      </c>
      <c r="B6718" s="125" t="str">
        <f>+VLOOKUP(A6718,'[1]LISTA FILTRADO'!$A$2:$B$620,2,FALSE)</f>
        <v>Ministerio De Defensa</v>
      </c>
      <c r="C6718" s="126">
        <v>42921</v>
      </c>
      <c r="D6718" s="126" t="s">
        <v>13786</v>
      </c>
      <c r="E6718" s="127" t="s">
        <v>3</v>
      </c>
      <c r="F6718" s="127">
        <v>1516395</v>
      </c>
      <c r="G6718" s="127"/>
      <c r="H6718" s="335" t="s">
        <v>13787</v>
      </c>
      <c r="I6718" s="128">
        <v>0</v>
      </c>
      <c r="J6718" s="128">
        <v>234</v>
      </c>
      <c r="K6718" s="129">
        <f t="shared" si="104"/>
        <v>234</v>
      </c>
      <c r="L6718" s="130" t="s">
        <v>1420</v>
      </c>
    </row>
    <row r="6719" spans="1:12" ht="33.75">
      <c r="A6719" s="263" t="s">
        <v>626</v>
      </c>
      <c r="B6719" s="125" t="str">
        <f>+VLOOKUP(A6719,'[1]LISTA FILTRADO'!$A$2:$B$620,2,FALSE)</f>
        <v>Dirección General De Programación Y Operaciones Del Tesoro</v>
      </c>
      <c r="C6719" s="126">
        <v>42921</v>
      </c>
      <c r="D6719" s="126" t="s">
        <v>13788</v>
      </c>
      <c r="E6719" s="127" t="s">
        <v>3</v>
      </c>
      <c r="F6719" s="127">
        <v>1516401</v>
      </c>
      <c r="G6719" s="127"/>
      <c r="H6719" s="335" t="s">
        <v>13789</v>
      </c>
      <c r="I6719" s="128">
        <v>0</v>
      </c>
      <c r="J6719" s="219">
        <v>394.52</v>
      </c>
      <c r="K6719" s="129">
        <f t="shared" si="104"/>
        <v>394.52</v>
      </c>
      <c r="L6719" s="130" t="s">
        <v>4099</v>
      </c>
    </row>
    <row r="6720" spans="1:12" ht="22.5">
      <c r="A6720" s="263">
        <v>526</v>
      </c>
      <c r="B6720" s="125" t="str">
        <f>+VLOOKUP(A6720,'[1]LISTA FILTRADO'!$A$2:$B$620,2,FALSE)</f>
        <v>Bolivia Tv</v>
      </c>
      <c r="C6720" s="126">
        <v>42921</v>
      </c>
      <c r="D6720" s="126" t="s">
        <v>13790</v>
      </c>
      <c r="E6720" s="127" t="s">
        <v>3</v>
      </c>
      <c r="F6720" s="127">
        <v>1516404</v>
      </c>
      <c r="G6720" s="127"/>
      <c r="H6720" s="335" t="s">
        <v>13791</v>
      </c>
      <c r="I6720" s="128">
        <v>0</v>
      </c>
      <c r="J6720" s="128">
        <v>261</v>
      </c>
      <c r="K6720" s="129">
        <f t="shared" si="104"/>
        <v>261</v>
      </c>
      <c r="L6720" s="130" t="s">
        <v>1420</v>
      </c>
    </row>
    <row r="6721" spans="1:12" ht="22.5">
      <c r="A6721" s="263">
        <v>206</v>
      </c>
      <c r="B6721" s="125" t="str">
        <f>+VLOOKUP(A6721,'[1]LISTA FILTRADO'!$A$2:$B$620,2,FALSE)</f>
        <v>Instituto Nacional De Estadística</v>
      </c>
      <c r="C6721" s="126">
        <v>42921</v>
      </c>
      <c r="D6721" s="126" t="s">
        <v>13792</v>
      </c>
      <c r="E6721" s="127" t="s">
        <v>3</v>
      </c>
      <c r="F6721" s="127">
        <v>1516408</v>
      </c>
      <c r="G6721" s="127"/>
      <c r="H6721" s="335" t="s">
        <v>13793</v>
      </c>
      <c r="I6721" s="128">
        <v>0</v>
      </c>
      <c r="J6721" s="128">
        <v>20</v>
      </c>
      <c r="K6721" s="129">
        <f t="shared" si="104"/>
        <v>20</v>
      </c>
      <c r="L6721" s="130" t="s">
        <v>1420</v>
      </c>
    </row>
    <row r="6722" spans="1:12" ht="22.5">
      <c r="A6722" s="263">
        <v>283</v>
      </c>
      <c r="B6722" s="125" t="str">
        <f>+VLOOKUP(A6722,'[1]LISTA FILTRADO'!$A$2:$B$620,2,FALSE)</f>
        <v>Aduana Nacional</v>
      </c>
      <c r="C6722" s="126">
        <v>42921</v>
      </c>
      <c r="D6722" s="126" t="s">
        <v>13794</v>
      </c>
      <c r="E6722" s="127" t="s">
        <v>3</v>
      </c>
      <c r="F6722" s="127">
        <v>1516411</v>
      </c>
      <c r="G6722" s="127"/>
      <c r="H6722" s="335" t="s">
        <v>13795</v>
      </c>
      <c r="I6722" s="128">
        <v>0</v>
      </c>
      <c r="J6722" s="219">
        <v>371</v>
      </c>
      <c r="K6722" s="129">
        <f t="shared" si="104"/>
        <v>371</v>
      </c>
      <c r="L6722" s="130" t="s">
        <v>4099</v>
      </c>
    </row>
    <row r="6723" spans="1:12" ht="33.75">
      <c r="A6723" s="263" t="s">
        <v>626</v>
      </c>
      <c r="B6723" s="125" t="str">
        <f>+VLOOKUP(A6723,'[1]LISTA FILTRADO'!$A$2:$B$620,2,FALSE)</f>
        <v>Dirección General De Programación Y Operaciones Del Tesoro</v>
      </c>
      <c r="C6723" s="126">
        <v>42921</v>
      </c>
      <c r="D6723" s="126" t="s">
        <v>13796</v>
      </c>
      <c r="E6723" s="127" t="s">
        <v>3</v>
      </c>
      <c r="F6723" s="127">
        <v>1516417</v>
      </c>
      <c r="G6723" s="127"/>
      <c r="H6723" s="335" t="s">
        <v>13797</v>
      </c>
      <c r="I6723" s="128">
        <v>0</v>
      </c>
      <c r="J6723" s="128">
        <v>348.8</v>
      </c>
      <c r="K6723" s="129">
        <f t="shared" si="104"/>
        <v>348.8</v>
      </c>
      <c r="L6723" s="130" t="s">
        <v>1420</v>
      </c>
    </row>
    <row r="6724" spans="1:12" ht="22.5">
      <c r="A6724" s="263">
        <v>132</v>
      </c>
      <c r="B6724" s="125" t="str">
        <f>+VLOOKUP(A6724,'[1]LISTA FILTRADO'!$A$2:$B$620,2,FALSE)</f>
        <v>Servicio De Desarrollo De Las Empresas Púb. Productivas</v>
      </c>
      <c r="C6724" s="126">
        <v>42921</v>
      </c>
      <c r="D6724" s="126" t="s">
        <v>13798</v>
      </c>
      <c r="E6724" s="127" t="s">
        <v>3</v>
      </c>
      <c r="F6724" s="127">
        <v>1516428</v>
      </c>
      <c r="G6724" s="127"/>
      <c r="H6724" s="335" t="s">
        <v>13799</v>
      </c>
      <c r="I6724" s="128">
        <v>0</v>
      </c>
      <c r="J6724" s="128">
        <v>14.14</v>
      </c>
      <c r="K6724" s="129">
        <f t="shared" si="104"/>
        <v>14.14</v>
      </c>
      <c r="L6724" s="130" t="s">
        <v>1420</v>
      </c>
    </row>
    <row r="6725" spans="1:12" ht="22.5">
      <c r="A6725" s="263">
        <v>526</v>
      </c>
      <c r="B6725" s="125" t="str">
        <f>+VLOOKUP(A6725,'[1]LISTA FILTRADO'!$A$2:$B$620,2,FALSE)</f>
        <v>Bolivia Tv</v>
      </c>
      <c r="C6725" s="126">
        <v>42921</v>
      </c>
      <c r="D6725" s="126" t="s">
        <v>13800</v>
      </c>
      <c r="E6725" s="127" t="s">
        <v>3</v>
      </c>
      <c r="F6725" s="127">
        <v>1516443</v>
      </c>
      <c r="G6725" s="127"/>
      <c r="H6725" s="335" t="s">
        <v>13801</v>
      </c>
      <c r="I6725" s="128">
        <v>0</v>
      </c>
      <c r="J6725" s="128">
        <v>239.8</v>
      </c>
      <c r="K6725" s="129">
        <f t="shared" si="104"/>
        <v>239.8</v>
      </c>
      <c r="L6725" s="130" t="s">
        <v>1420</v>
      </c>
    </row>
    <row r="6726" spans="1:12" ht="22.5">
      <c r="A6726" s="263">
        <v>265</v>
      </c>
      <c r="B6726" s="125" t="str">
        <f>+VLOOKUP(A6726,'[1]LISTA FILTRADO'!$A$2:$B$620,2,FALSE)</f>
        <v>Direc. Dptal. De Educación  Chuquisaca</v>
      </c>
      <c r="C6726" s="126">
        <v>42921</v>
      </c>
      <c r="D6726" s="126" t="s">
        <v>13802</v>
      </c>
      <c r="E6726" s="127" t="s">
        <v>3</v>
      </c>
      <c r="F6726" s="127">
        <v>1516464</v>
      </c>
      <c r="G6726" s="127"/>
      <c r="H6726" s="335" t="s">
        <v>13803</v>
      </c>
      <c r="I6726" s="128">
        <v>0</v>
      </c>
      <c r="J6726" s="128">
        <v>646</v>
      </c>
      <c r="K6726" s="129">
        <f t="shared" si="104"/>
        <v>646</v>
      </c>
      <c r="L6726" s="130" t="s">
        <v>1420</v>
      </c>
    </row>
    <row r="6727" spans="1:12" ht="33.75">
      <c r="A6727" s="263" t="s">
        <v>626</v>
      </c>
      <c r="B6727" s="125" t="str">
        <f>+VLOOKUP(A6727,'[1]LISTA FILTRADO'!$A$2:$B$620,2,FALSE)</f>
        <v>Dirección General De Programación Y Operaciones Del Tesoro</v>
      </c>
      <c r="C6727" s="126">
        <v>42921</v>
      </c>
      <c r="D6727" s="126" t="s">
        <v>13804</v>
      </c>
      <c r="E6727" s="127" t="s">
        <v>3</v>
      </c>
      <c r="F6727" s="127">
        <v>1516470</v>
      </c>
      <c r="G6727" s="127"/>
      <c r="H6727" s="335" t="s">
        <v>13805</v>
      </c>
      <c r="I6727" s="128">
        <v>0</v>
      </c>
      <c r="J6727" s="128">
        <v>940</v>
      </c>
      <c r="K6727" s="129">
        <f t="shared" si="104"/>
        <v>940</v>
      </c>
      <c r="L6727" s="130" t="s">
        <v>1420</v>
      </c>
    </row>
    <row r="6728" spans="1:12" ht="22.5">
      <c r="A6728" s="263">
        <v>46</v>
      </c>
      <c r="B6728" s="125" t="str">
        <f>+VLOOKUP(A6728,'[1]LISTA FILTRADO'!$A$2:$B$620,2,FALSE)</f>
        <v>Ministerio De Salud</v>
      </c>
      <c r="C6728" s="126">
        <v>42921</v>
      </c>
      <c r="D6728" s="126" t="s">
        <v>13806</v>
      </c>
      <c r="E6728" s="127" t="s">
        <v>3</v>
      </c>
      <c r="F6728" s="127">
        <v>1516472</v>
      </c>
      <c r="G6728" s="127"/>
      <c r="H6728" s="335" t="s">
        <v>13807</v>
      </c>
      <c r="I6728" s="128">
        <v>0</v>
      </c>
      <c r="J6728" s="128">
        <v>2446.1999999999998</v>
      </c>
      <c r="K6728" s="129">
        <f t="shared" si="104"/>
        <v>2446.1999999999998</v>
      </c>
      <c r="L6728" s="130" t="s">
        <v>1420</v>
      </c>
    </row>
    <row r="6729" spans="1:12" ht="33.75">
      <c r="A6729" s="263" t="s">
        <v>626</v>
      </c>
      <c r="B6729" s="125" t="str">
        <f>+VLOOKUP(A6729,'[1]LISTA FILTRADO'!$A$2:$B$620,2,FALSE)</f>
        <v>Dirección General De Programación Y Operaciones Del Tesoro</v>
      </c>
      <c r="C6729" s="126">
        <v>42921</v>
      </c>
      <c r="D6729" s="126" t="s">
        <v>13808</v>
      </c>
      <c r="E6729" s="127" t="s">
        <v>3</v>
      </c>
      <c r="F6729" s="127">
        <v>1516474</v>
      </c>
      <c r="G6729" s="127"/>
      <c r="H6729" s="335" t="s">
        <v>13809</v>
      </c>
      <c r="I6729" s="128">
        <v>0</v>
      </c>
      <c r="J6729" s="128">
        <v>250</v>
      </c>
      <c r="K6729" s="129">
        <f t="shared" ref="K6729:K6792" si="105">+I6729+J6729</f>
        <v>250</v>
      </c>
      <c r="L6729" s="130" t="s">
        <v>1420</v>
      </c>
    </row>
    <row r="6730" spans="1:12" ht="22.5">
      <c r="A6730" s="263">
        <v>526</v>
      </c>
      <c r="B6730" s="125" t="str">
        <f>+VLOOKUP(A6730,'[1]LISTA FILTRADO'!$A$2:$B$620,2,FALSE)</f>
        <v>Bolivia Tv</v>
      </c>
      <c r="C6730" s="126">
        <v>42921</v>
      </c>
      <c r="D6730" s="126" t="s">
        <v>13810</v>
      </c>
      <c r="E6730" s="127" t="s">
        <v>3</v>
      </c>
      <c r="F6730" s="127">
        <v>1516477</v>
      </c>
      <c r="G6730" s="127"/>
      <c r="H6730" s="335" t="s">
        <v>9503</v>
      </c>
      <c r="I6730" s="128">
        <v>0</v>
      </c>
      <c r="J6730" s="128">
        <v>1181</v>
      </c>
      <c r="K6730" s="129">
        <f t="shared" si="105"/>
        <v>1181</v>
      </c>
      <c r="L6730" s="130" t="s">
        <v>1420</v>
      </c>
    </row>
    <row r="6731" spans="1:12" ht="22.5">
      <c r="A6731" s="263">
        <v>526</v>
      </c>
      <c r="B6731" s="125" t="str">
        <f>+VLOOKUP(A6731,'[1]LISTA FILTRADO'!$A$2:$B$620,2,FALSE)</f>
        <v>Bolivia Tv</v>
      </c>
      <c r="C6731" s="126">
        <v>42921</v>
      </c>
      <c r="D6731" s="126" t="s">
        <v>13811</v>
      </c>
      <c r="E6731" s="127" t="s">
        <v>3</v>
      </c>
      <c r="F6731" s="127">
        <v>1516478</v>
      </c>
      <c r="G6731" s="127"/>
      <c r="H6731" s="335" t="s">
        <v>9503</v>
      </c>
      <c r="I6731" s="128">
        <v>0</v>
      </c>
      <c r="J6731" s="128">
        <v>3694</v>
      </c>
      <c r="K6731" s="129">
        <f t="shared" si="105"/>
        <v>3694</v>
      </c>
      <c r="L6731" s="130" t="s">
        <v>1420</v>
      </c>
    </row>
    <row r="6732" spans="1:12" ht="33.75">
      <c r="A6732" s="263">
        <v>234</v>
      </c>
      <c r="B6732" s="125" t="str">
        <f>+VLOOKUP(A6732,'[1]LISTA FILTRADO'!$A$2:$B$620,2,FALSE)</f>
        <v>Servicio Geológico Minero</v>
      </c>
      <c r="C6732" s="126">
        <v>42921</v>
      </c>
      <c r="D6732" s="126" t="s">
        <v>13812</v>
      </c>
      <c r="E6732" s="127" t="s">
        <v>3</v>
      </c>
      <c r="F6732" s="127">
        <v>1516484</v>
      </c>
      <c r="G6732" s="127"/>
      <c r="H6732" s="335" t="s">
        <v>13813</v>
      </c>
      <c r="I6732" s="128">
        <v>0</v>
      </c>
      <c r="J6732" s="128">
        <v>1669.5</v>
      </c>
      <c r="K6732" s="129">
        <f t="shared" si="105"/>
        <v>1669.5</v>
      </c>
      <c r="L6732" s="130" t="s">
        <v>1420</v>
      </c>
    </row>
    <row r="6733" spans="1:12" ht="22.5">
      <c r="A6733" s="263">
        <v>526</v>
      </c>
      <c r="B6733" s="125" t="str">
        <f>+VLOOKUP(A6733,'[1]LISTA FILTRADO'!$A$2:$B$620,2,FALSE)</f>
        <v>Bolivia Tv</v>
      </c>
      <c r="C6733" s="126">
        <v>42921</v>
      </c>
      <c r="D6733" s="126" t="s">
        <v>13814</v>
      </c>
      <c r="E6733" s="127" t="s">
        <v>3</v>
      </c>
      <c r="F6733" s="127">
        <v>1516485</v>
      </c>
      <c r="G6733" s="127"/>
      <c r="H6733" s="335" t="s">
        <v>13815</v>
      </c>
      <c r="I6733" s="128">
        <v>0</v>
      </c>
      <c r="J6733" s="128">
        <v>1181</v>
      </c>
      <c r="K6733" s="129">
        <f t="shared" si="105"/>
        <v>1181</v>
      </c>
      <c r="L6733" s="130" t="s">
        <v>1420</v>
      </c>
    </row>
    <row r="6734" spans="1:12" ht="22.5">
      <c r="A6734" s="263">
        <v>526</v>
      </c>
      <c r="B6734" s="125" t="str">
        <f>+VLOOKUP(A6734,'[1]LISTA FILTRADO'!$A$2:$B$620,2,FALSE)</f>
        <v>Bolivia Tv</v>
      </c>
      <c r="C6734" s="126">
        <v>42921</v>
      </c>
      <c r="D6734" s="126" t="s">
        <v>13816</v>
      </c>
      <c r="E6734" s="127" t="s">
        <v>3</v>
      </c>
      <c r="F6734" s="127">
        <v>1516487</v>
      </c>
      <c r="G6734" s="127"/>
      <c r="H6734" s="335" t="s">
        <v>13815</v>
      </c>
      <c r="I6734" s="128">
        <v>0</v>
      </c>
      <c r="J6734" s="128">
        <v>3694</v>
      </c>
      <c r="K6734" s="129">
        <f t="shared" si="105"/>
        <v>3694</v>
      </c>
      <c r="L6734" s="130" t="s">
        <v>1420</v>
      </c>
    </row>
    <row r="6735" spans="1:12" ht="22.5">
      <c r="A6735" s="263">
        <v>51</v>
      </c>
      <c r="B6735" s="125" t="str">
        <f>+VLOOKUP(A6735,'[1]LISTA FILTRADO'!$A$2:$B$620,2,FALSE)</f>
        <v>Ministerio De Autonomias</v>
      </c>
      <c r="C6735" s="126">
        <v>42921</v>
      </c>
      <c r="D6735" s="126" t="s">
        <v>13817</v>
      </c>
      <c r="E6735" s="127" t="s">
        <v>3</v>
      </c>
      <c r="F6735" s="127">
        <v>1516497</v>
      </c>
      <c r="G6735" s="127"/>
      <c r="H6735" s="335" t="s">
        <v>13818</v>
      </c>
      <c r="I6735" s="128">
        <v>0</v>
      </c>
      <c r="J6735" s="128">
        <v>4240</v>
      </c>
      <c r="K6735" s="129">
        <f t="shared" si="105"/>
        <v>4240</v>
      </c>
      <c r="L6735" s="130" t="s">
        <v>1420</v>
      </c>
    </row>
    <row r="6736" spans="1:12" ht="22.5">
      <c r="A6736" s="263">
        <v>46</v>
      </c>
      <c r="B6736" s="125" t="str">
        <f>+VLOOKUP(A6736,'[1]LISTA FILTRADO'!$A$2:$B$620,2,FALSE)</f>
        <v>Ministerio De Salud</v>
      </c>
      <c r="C6736" s="126">
        <v>42921</v>
      </c>
      <c r="D6736" s="126" t="s">
        <v>13819</v>
      </c>
      <c r="E6736" s="127" t="s">
        <v>3</v>
      </c>
      <c r="F6736" s="127">
        <v>1516501</v>
      </c>
      <c r="G6736" s="127"/>
      <c r="H6736" s="335" t="s">
        <v>13820</v>
      </c>
      <c r="I6736" s="128">
        <v>0</v>
      </c>
      <c r="J6736" s="128">
        <v>1080</v>
      </c>
      <c r="K6736" s="129">
        <f t="shared" si="105"/>
        <v>1080</v>
      </c>
      <c r="L6736" s="130" t="s">
        <v>1420</v>
      </c>
    </row>
    <row r="6737" spans="1:12" ht="33.75">
      <c r="A6737" s="263" t="s">
        <v>626</v>
      </c>
      <c r="B6737" s="125" t="str">
        <f>+VLOOKUP(A6737,'[1]LISTA FILTRADO'!$A$2:$B$620,2,FALSE)</f>
        <v>Dirección General De Programación Y Operaciones Del Tesoro</v>
      </c>
      <c r="C6737" s="126">
        <v>42921</v>
      </c>
      <c r="D6737" s="126" t="s">
        <v>13821</v>
      </c>
      <c r="E6737" s="127" t="s">
        <v>3</v>
      </c>
      <c r="F6737" s="127">
        <v>1516505</v>
      </c>
      <c r="G6737" s="127"/>
      <c r="H6737" s="335" t="s">
        <v>13822</v>
      </c>
      <c r="I6737" s="128">
        <v>0</v>
      </c>
      <c r="J6737" s="128">
        <v>29</v>
      </c>
      <c r="K6737" s="129">
        <f t="shared" si="105"/>
        <v>29</v>
      </c>
      <c r="L6737" s="130" t="s">
        <v>1420</v>
      </c>
    </row>
    <row r="6738" spans="1:12" ht="33.75">
      <c r="A6738" s="263" t="s">
        <v>626</v>
      </c>
      <c r="B6738" s="125" t="str">
        <f>+VLOOKUP(A6738,'[1]LISTA FILTRADO'!$A$2:$B$620,2,FALSE)</f>
        <v>Dirección General De Programación Y Operaciones Del Tesoro</v>
      </c>
      <c r="C6738" s="126">
        <v>42921</v>
      </c>
      <c r="D6738" s="126" t="s">
        <v>13823</v>
      </c>
      <c r="E6738" s="127" t="s">
        <v>3</v>
      </c>
      <c r="F6738" s="127">
        <v>1516507</v>
      </c>
      <c r="G6738" s="127"/>
      <c r="H6738" s="335" t="s">
        <v>13824</v>
      </c>
      <c r="I6738" s="128">
        <v>0</v>
      </c>
      <c r="J6738" s="128">
        <v>3447.78</v>
      </c>
      <c r="K6738" s="129">
        <f t="shared" si="105"/>
        <v>3447.78</v>
      </c>
      <c r="L6738" s="130" t="s">
        <v>1420</v>
      </c>
    </row>
    <row r="6739" spans="1:12" ht="22.5">
      <c r="A6739" s="263">
        <v>212</v>
      </c>
      <c r="B6739" s="125" t="str">
        <f>+VLOOKUP(A6739,'[1]LISTA FILTRADO'!$A$2:$B$620,2,FALSE)</f>
        <v>Instituto Nacional De Reforma Agraria</v>
      </c>
      <c r="C6739" s="126">
        <v>42921</v>
      </c>
      <c r="D6739" s="126" t="s">
        <v>13825</v>
      </c>
      <c r="E6739" s="127" t="s">
        <v>3</v>
      </c>
      <c r="F6739" s="127">
        <v>1516512</v>
      </c>
      <c r="G6739" s="127"/>
      <c r="H6739" s="335" t="s">
        <v>13826</v>
      </c>
      <c r="I6739" s="128">
        <v>0</v>
      </c>
      <c r="J6739" s="128">
        <v>203.11</v>
      </c>
      <c r="K6739" s="129">
        <f t="shared" si="105"/>
        <v>203.11</v>
      </c>
      <c r="L6739" s="130" t="s">
        <v>1420</v>
      </c>
    </row>
    <row r="6740" spans="1:12" ht="22.5">
      <c r="A6740" s="263">
        <v>46</v>
      </c>
      <c r="B6740" s="125" t="str">
        <f>+VLOOKUP(A6740,'[1]LISTA FILTRADO'!$A$2:$B$620,2,FALSE)</f>
        <v>Ministerio De Salud</v>
      </c>
      <c r="C6740" s="126">
        <v>42921</v>
      </c>
      <c r="D6740" s="126" t="s">
        <v>13827</v>
      </c>
      <c r="E6740" s="127" t="s">
        <v>3</v>
      </c>
      <c r="F6740" s="127">
        <v>1516543</v>
      </c>
      <c r="G6740" s="127"/>
      <c r="H6740" s="335" t="s">
        <v>13828</v>
      </c>
      <c r="I6740" s="128">
        <v>0</v>
      </c>
      <c r="J6740" s="128">
        <v>235.5</v>
      </c>
      <c r="K6740" s="129">
        <f t="shared" si="105"/>
        <v>235.5</v>
      </c>
      <c r="L6740" s="130" t="s">
        <v>1420</v>
      </c>
    </row>
    <row r="6741" spans="1:12" ht="33.75">
      <c r="A6741" s="263">
        <v>224</v>
      </c>
      <c r="B6741" s="125" t="str">
        <f>+VLOOKUP(A6741,'[1]LISTA FILTRADO'!$A$2:$B$620,2,FALSE)</f>
        <v>Insumos Bolivia</v>
      </c>
      <c r="C6741" s="126">
        <v>42921</v>
      </c>
      <c r="D6741" s="126" t="s">
        <v>13829</v>
      </c>
      <c r="E6741" s="127" t="s">
        <v>3</v>
      </c>
      <c r="F6741" s="127">
        <v>1516552</v>
      </c>
      <c r="G6741" s="127"/>
      <c r="H6741" s="335" t="s">
        <v>13830</v>
      </c>
      <c r="I6741" s="128">
        <v>0</v>
      </c>
      <c r="J6741" s="128">
        <v>1787.95</v>
      </c>
      <c r="K6741" s="129">
        <f t="shared" si="105"/>
        <v>1787.95</v>
      </c>
      <c r="L6741" s="130" t="s">
        <v>1420</v>
      </c>
    </row>
    <row r="6742" spans="1:12" ht="22.5">
      <c r="A6742" s="263">
        <v>224</v>
      </c>
      <c r="B6742" s="125" t="str">
        <f>+VLOOKUP(A6742,'[1]LISTA FILTRADO'!$A$2:$B$620,2,FALSE)</f>
        <v>Insumos Bolivia</v>
      </c>
      <c r="C6742" s="126">
        <v>42921</v>
      </c>
      <c r="D6742" s="126" t="s">
        <v>13831</v>
      </c>
      <c r="E6742" s="127" t="s">
        <v>3</v>
      </c>
      <c r="F6742" s="127">
        <v>1516553</v>
      </c>
      <c r="G6742" s="127"/>
      <c r="H6742" s="335" t="s">
        <v>13832</v>
      </c>
      <c r="I6742" s="128">
        <v>0</v>
      </c>
      <c r="J6742" s="128">
        <v>555.91999999999996</v>
      </c>
      <c r="K6742" s="129">
        <f t="shared" si="105"/>
        <v>555.91999999999996</v>
      </c>
      <c r="L6742" s="130" t="s">
        <v>1420</v>
      </c>
    </row>
    <row r="6743" spans="1:12" ht="22.5">
      <c r="A6743" s="263">
        <v>224</v>
      </c>
      <c r="B6743" s="125" t="str">
        <f>+VLOOKUP(A6743,'[1]LISTA FILTRADO'!$A$2:$B$620,2,FALSE)</f>
        <v>Insumos Bolivia</v>
      </c>
      <c r="C6743" s="126">
        <v>42921</v>
      </c>
      <c r="D6743" s="126" t="s">
        <v>13833</v>
      </c>
      <c r="E6743" s="127" t="s">
        <v>3</v>
      </c>
      <c r="F6743" s="127">
        <v>1516561</v>
      </c>
      <c r="G6743" s="127"/>
      <c r="H6743" s="335" t="s">
        <v>13834</v>
      </c>
      <c r="I6743" s="128">
        <v>0</v>
      </c>
      <c r="J6743" s="128">
        <v>51</v>
      </c>
      <c r="K6743" s="129">
        <f t="shared" si="105"/>
        <v>51</v>
      </c>
      <c r="L6743" s="130" t="s">
        <v>1420</v>
      </c>
    </row>
    <row r="6744" spans="1:12" ht="22.5">
      <c r="A6744" s="263">
        <v>342</v>
      </c>
      <c r="B6744" s="125" t="str">
        <f>+VLOOKUP(A6744,'[1]LISTA FILTRADO'!$A$2:$B$620,2,FALSE)</f>
        <v>Agencia Estatal De Vivienda</v>
      </c>
      <c r="C6744" s="126">
        <v>42921</v>
      </c>
      <c r="D6744" s="126" t="s">
        <v>13835</v>
      </c>
      <c r="E6744" s="127" t="s">
        <v>3</v>
      </c>
      <c r="F6744" s="127">
        <v>1516565</v>
      </c>
      <c r="G6744" s="127"/>
      <c r="H6744" s="335" t="s">
        <v>13836</v>
      </c>
      <c r="I6744" s="128">
        <v>0</v>
      </c>
      <c r="J6744" s="128">
        <v>10.3</v>
      </c>
      <c r="K6744" s="129">
        <f t="shared" si="105"/>
        <v>10.3</v>
      </c>
      <c r="L6744" s="130" t="s">
        <v>1420</v>
      </c>
    </row>
    <row r="6745" spans="1:12" ht="22.5">
      <c r="A6745" s="263">
        <v>224</v>
      </c>
      <c r="B6745" s="125" t="str">
        <f>+VLOOKUP(A6745,'[1]LISTA FILTRADO'!$A$2:$B$620,2,FALSE)</f>
        <v>Insumos Bolivia</v>
      </c>
      <c r="C6745" s="126">
        <v>42921</v>
      </c>
      <c r="D6745" s="126" t="s">
        <v>13837</v>
      </c>
      <c r="E6745" s="127" t="s">
        <v>3</v>
      </c>
      <c r="F6745" s="127">
        <v>1516568</v>
      </c>
      <c r="G6745" s="127"/>
      <c r="H6745" s="335" t="s">
        <v>13838</v>
      </c>
      <c r="I6745" s="128">
        <v>0</v>
      </c>
      <c r="J6745" s="128">
        <v>21.5</v>
      </c>
      <c r="K6745" s="129">
        <f t="shared" si="105"/>
        <v>21.5</v>
      </c>
      <c r="L6745" s="130" t="s">
        <v>1420</v>
      </c>
    </row>
    <row r="6746" spans="1:12" ht="22.5">
      <c r="A6746" s="263">
        <v>35</v>
      </c>
      <c r="B6746" s="125" t="str">
        <f>+VLOOKUP(A6746,'[1]LISTA FILTRADO'!$A$2:$B$620,2,FALSE)</f>
        <v>Ministerio De Economía Y Finanzas Públicas</v>
      </c>
      <c r="C6746" s="126">
        <v>42921</v>
      </c>
      <c r="D6746" s="126" t="s">
        <v>13839</v>
      </c>
      <c r="E6746" s="127" t="s">
        <v>3</v>
      </c>
      <c r="F6746" s="127">
        <v>1516569</v>
      </c>
      <c r="G6746" s="127"/>
      <c r="H6746" s="335" t="s">
        <v>13840</v>
      </c>
      <c r="I6746" s="128">
        <v>0</v>
      </c>
      <c r="J6746" s="128">
        <v>482.16</v>
      </c>
      <c r="K6746" s="129">
        <f t="shared" si="105"/>
        <v>482.16</v>
      </c>
      <c r="L6746" s="130" t="s">
        <v>1420</v>
      </c>
    </row>
    <row r="6747" spans="1:12" ht="33.75">
      <c r="A6747" s="263">
        <v>591</v>
      </c>
      <c r="B6747" s="125" t="str">
        <f>+VLOOKUP(A6747,'[1]LISTA FILTRADO'!$A$2:$B$620,2,FALSE)</f>
        <v>Empresa Estatal De Transporte Por Cable Mi Teleférico</v>
      </c>
      <c r="C6747" s="126">
        <v>42921</v>
      </c>
      <c r="D6747" s="126" t="s">
        <v>13841</v>
      </c>
      <c r="E6747" s="127" t="s">
        <v>3</v>
      </c>
      <c r="F6747" s="127">
        <v>1516575</v>
      </c>
      <c r="G6747" s="127"/>
      <c r="H6747" s="335" t="s">
        <v>13842</v>
      </c>
      <c r="I6747" s="128">
        <v>0</v>
      </c>
      <c r="J6747" s="128">
        <v>43</v>
      </c>
      <c r="K6747" s="129">
        <f t="shared" si="105"/>
        <v>43</v>
      </c>
      <c r="L6747" s="130" t="s">
        <v>1420</v>
      </c>
    </row>
    <row r="6748" spans="1:12" ht="33.75">
      <c r="A6748" s="263">
        <v>591</v>
      </c>
      <c r="B6748" s="125" t="str">
        <f>+VLOOKUP(A6748,'[1]LISTA FILTRADO'!$A$2:$B$620,2,FALSE)</f>
        <v>Empresa Estatal De Transporte Por Cable Mi Teleférico</v>
      </c>
      <c r="C6748" s="126">
        <v>42921</v>
      </c>
      <c r="D6748" s="126" t="s">
        <v>13843</v>
      </c>
      <c r="E6748" s="127" t="s">
        <v>3</v>
      </c>
      <c r="F6748" s="127">
        <v>1516576</v>
      </c>
      <c r="G6748" s="127"/>
      <c r="H6748" s="335" t="s">
        <v>13842</v>
      </c>
      <c r="I6748" s="128">
        <v>0</v>
      </c>
      <c r="J6748" s="128">
        <v>45</v>
      </c>
      <c r="K6748" s="129">
        <f t="shared" si="105"/>
        <v>45</v>
      </c>
      <c r="L6748" s="130" t="s">
        <v>1420</v>
      </c>
    </row>
    <row r="6749" spans="1:12" ht="33.75">
      <c r="A6749" s="263">
        <v>591</v>
      </c>
      <c r="B6749" s="125" t="str">
        <f>+VLOOKUP(A6749,'[1]LISTA FILTRADO'!$A$2:$B$620,2,FALSE)</f>
        <v>Empresa Estatal De Transporte Por Cable Mi Teleférico</v>
      </c>
      <c r="C6749" s="126">
        <v>42921</v>
      </c>
      <c r="D6749" s="126" t="s">
        <v>13844</v>
      </c>
      <c r="E6749" s="127" t="s">
        <v>3</v>
      </c>
      <c r="F6749" s="127">
        <v>1516577</v>
      </c>
      <c r="G6749" s="127"/>
      <c r="H6749" s="335" t="s">
        <v>13842</v>
      </c>
      <c r="I6749" s="128">
        <v>0</v>
      </c>
      <c r="J6749" s="128">
        <v>21</v>
      </c>
      <c r="K6749" s="129">
        <f t="shared" si="105"/>
        <v>21</v>
      </c>
      <c r="L6749" s="130" t="s">
        <v>1420</v>
      </c>
    </row>
    <row r="6750" spans="1:12" ht="33.75">
      <c r="A6750" s="263">
        <v>591</v>
      </c>
      <c r="B6750" s="125" t="str">
        <f>+VLOOKUP(A6750,'[1]LISTA FILTRADO'!$A$2:$B$620,2,FALSE)</f>
        <v>Empresa Estatal De Transporte Por Cable Mi Teleférico</v>
      </c>
      <c r="C6750" s="126">
        <v>42921</v>
      </c>
      <c r="D6750" s="126" t="s">
        <v>13845</v>
      </c>
      <c r="E6750" s="127" t="s">
        <v>3</v>
      </c>
      <c r="F6750" s="127">
        <v>1516579</v>
      </c>
      <c r="G6750" s="127"/>
      <c r="H6750" s="335" t="s">
        <v>13842</v>
      </c>
      <c r="I6750" s="128">
        <v>0</v>
      </c>
      <c r="J6750" s="128">
        <v>23</v>
      </c>
      <c r="K6750" s="129">
        <f t="shared" si="105"/>
        <v>23</v>
      </c>
      <c r="L6750" s="130" t="s">
        <v>1420</v>
      </c>
    </row>
    <row r="6751" spans="1:12" ht="22.5">
      <c r="A6751" s="263">
        <v>15</v>
      </c>
      <c r="B6751" s="125" t="str">
        <f>+VLOOKUP(A6751,'[1]LISTA FILTRADO'!$A$2:$B$620,2,FALSE)</f>
        <v>Ministerio De Gobierno</v>
      </c>
      <c r="C6751" s="126">
        <v>42921</v>
      </c>
      <c r="D6751" s="126" t="s">
        <v>13846</v>
      </c>
      <c r="E6751" s="127" t="s">
        <v>3</v>
      </c>
      <c r="F6751" s="127">
        <v>1516586</v>
      </c>
      <c r="G6751" s="127"/>
      <c r="H6751" s="335" t="s">
        <v>13847</v>
      </c>
      <c r="I6751" s="128">
        <v>0</v>
      </c>
      <c r="J6751" s="128">
        <v>1253.43</v>
      </c>
      <c r="K6751" s="129">
        <f t="shared" si="105"/>
        <v>1253.43</v>
      </c>
      <c r="L6751" s="130" t="s">
        <v>1420</v>
      </c>
    </row>
    <row r="6752" spans="1:12" ht="22.5">
      <c r="A6752" s="263">
        <v>46</v>
      </c>
      <c r="B6752" s="125" t="str">
        <f>+VLOOKUP(A6752,'[1]LISTA FILTRADO'!$A$2:$B$620,2,FALSE)</f>
        <v>Ministerio De Salud</v>
      </c>
      <c r="C6752" s="126">
        <v>42921</v>
      </c>
      <c r="D6752" s="126" t="s">
        <v>13848</v>
      </c>
      <c r="E6752" s="127" t="s">
        <v>3</v>
      </c>
      <c r="F6752" s="127">
        <v>1516588</v>
      </c>
      <c r="G6752" s="127"/>
      <c r="H6752" s="335" t="s">
        <v>13849</v>
      </c>
      <c r="I6752" s="128">
        <v>0</v>
      </c>
      <c r="J6752" s="128">
        <v>414</v>
      </c>
      <c r="K6752" s="129">
        <f t="shared" si="105"/>
        <v>414</v>
      </c>
      <c r="L6752" s="130" t="s">
        <v>1420</v>
      </c>
    </row>
    <row r="6753" spans="1:12" ht="33.75">
      <c r="A6753" s="263">
        <v>20</v>
      </c>
      <c r="B6753" s="125" t="str">
        <f>+VLOOKUP(A6753,'[1]LISTA FILTRADO'!$A$2:$B$620,2,FALSE)</f>
        <v>Ministerio De Defensa</v>
      </c>
      <c r="C6753" s="126">
        <v>42921</v>
      </c>
      <c r="D6753" s="126" t="s">
        <v>13850</v>
      </c>
      <c r="E6753" s="127" t="s">
        <v>3</v>
      </c>
      <c r="F6753" s="127">
        <v>1516597</v>
      </c>
      <c r="G6753" s="127"/>
      <c r="H6753" s="335" t="s">
        <v>13851</v>
      </c>
      <c r="I6753" s="128">
        <v>0</v>
      </c>
      <c r="J6753" s="128">
        <v>44</v>
      </c>
      <c r="K6753" s="129">
        <f t="shared" si="105"/>
        <v>44</v>
      </c>
      <c r="L6753" s="130" t="s">
        <v>1420</v>
      </c>
    </row>
    <row r="6754" spans="1:12" ht="33.75">
      <c r="A6754" s="263" t="s">
        <v>626</v>
      </c>
      <c r="B6754" s="125" t="str">
        <f>+VLOOKUP(A6754,'[1]LISTA FILTRADO'!$A$2:$B$620,2,FALSE)</f>
        <v>Dirección General De Programación Y Operaciones Del Tesoro</v>
      </c>
      <c r="C6754" s="126">
        <v>42921</v>
      </c>
      <c r="D6754" s="126" t="s">
        <v>13852</v>
      </c>
      <c r="E6754" s="127" t="s">
        <v>3</v>
      </c>
      <c r="F6754" s="127">
        <v>1516601</v>
      </c>
      <c r="G6754" s="127"/>
      <c r="H6754" s="335" t="s">
        <v>13853</v>
      </c>
      <c r="I6754" s="128">
        <v>0</v>
      </c>
      <c r="J6754" s="128">
        <v>1008</v>
      </c>
      <c r="K6754" s="129">
        <f t="shared" si="105"/>
        <v>1008</v>
      </c>
      <c r="L6754" s="130" t="s">
        <v>1420</v>
      </c>
    </row>
    <row r="6755" spans="1:12" ht="22.5">
      <c r="A6755" s="263">
        <v>586</v>
      </c>
      <c r="B6755" s="125" t="str">
        <f>+VLOOKUP(A6755,'[1]LISTA FILTRADO'!$A$2:$B$620,2,FALSE)</f>
        <v>Empresa Azucarera San Buenaventura</v>
      </c>
      <c r="C6755" s="126">
        <v>42921</v>
      </c>
      <c r="D6755" s="126" t="s">
        <v>13854</v>
      </c>
      <c r="E6755" s="127" t="s">
        <v>3</v>
      </c>
      <c r="F6755" s="127">
        <v>1516612</v>
      </c>
      <c r="G6755" s="127"/>
      <c r="H6755" s="335" t="s">
        <v>13855</v>
      </c>
      <c r="I6755" s="128">
        <v>0</v>
      </c>
      <c r="J6755" s="128">
        <v>0.97</v>
      </c>
      <c r="K6755" s="129">
        <f t="shared" si="105"/>
        <v>0.97</v>
      </c>
      <c r="L6755" s="130" t="s">
        <v>1420</v>
      </c>
    </row>
    <row r="6756" spans="1:12" ht="33.75">
      <c r="A6756" s="263">
        <v>283</v>
      </c>
      <c r="B6756" s="125" t="str">
        <f>+VLOOKUP(A6756,'[1]LISTA FILTRADO'!$A$2:$B$620,2,FALSE)</f>
        <v>Aduana Nacional</v>
      </c>
      <c r="C6756" s="126">
        <v>42921</v>
      </c>
      <c r="D6756" s="126" t="s">
        <v>13856</v>
      </c>
      <c r="E6756" s="127" t="s">
        <v>3</v>
      </c>
      <c r="F6756" s="127">
        <v>1516625</v>
      </c>
      <c r="G6756" s="127"/>
      <c r="H6756" s="335" t="s">
        <v>13857</v>
      </c>
      <c r="I6756" s="128">
        <v>0</v>
      </c>
      <c r="J6756" s="128">
        <v>371</v>
      </c>
      <c r="K6756" s="129">
        <f t="shared" si="105"/>
        <v>371</v>
      </c>
      <c r="L6756" s="130" t="s">
        <v>1420</v>
      </c>
    </row>
    <row r="6757" spans="1:12" ht="33.75">
      <c r="A6757" s="263">
        <v>283</v>
      </c>
      <c r="B6757" s="125" t="str">
        <f>+VLOOKUP(A6757,'[1]LISTA FILTRADO'!$A$2:$B$620,2,FALSE)</f>
        <v>Aduana Nacional</v>
      </c>
      <c r="C6757" s="126">
        <v>42921</v>
      </c>
      <c r="D6757" s="126" t="s">
        <v>13858</v>
      </c>
      <c r="E6757" s="127" t="s">
        <v>3</v>
      </c>
      <c r="F6757" s="127">
        <v>1516626</v>
      </c>
      <c r="G6757" s="127"/>
      <c r="H6757" s="335" t="s">
        <v>13857</v>
      </c>
      <c r="I6757" s="128">
        <v>0</v>
      </c>
      <c r="J6757" s="128">
        <v>371</v>
      </c>
      <c r="K6757" s="129">
        <f t="shared" si="105"/>
        <v>371</v>
      </c>
      <c r="L6757" s="130" t="s">
        <v>1420</v>
      </c>
    </row>
    <row r="6758" spans="1:12" ht="33.75">
      <c r="A6758" s="263">
        <v>680</v>
      </c>
      <c r="B6758" s="125" t="str">
        <f>+VLOOKUP(A6758,'[1]LISTA FILTRADO'!$A$2:$B$620,2,FALSE)</f>
        <v>Contraloria General Del Estado</v>
      </c>
      <c r="C6758" s="126">
        <v>42922</v>
      </c>
      <c r="D6758" s="126" t="s">
        <v>13859</v>
      </c>
      <c r="E6758" s="127" t="s">
        <v>3</v>
      </c>
      <c r="F6758" s="127">
        <v>1516765</v>
      </c>
      <c r="G6758" s="127"/>
      <c r="H6758" s="335" t="s">
        <v>13860</v>
      </c>
      <c r="I6758" s="128">
        <v>0</v>
      </c>
      <c r="J6758" s="128">
        <v>2000</v>
      </c>
      <c r="K6758" s="129">
        <f t="shared" si="105"/>
        <v>2000</v>
      </c>
      <c r="L6758" s="130" t="s">
        <v>1420</v>
      </c>
    </row>
    <row r="6759" spans="1:12" ht="33.75">
      <c r="A6759" s="263">
        <v>35</v>
      </c>
      <c r="B6759" s="125" t="str">
        <f>+VLOOKUP(A6759,'[1]LISTA FILTRADO'!$A$2:$B$620,2,FALSE)</f>
        <v>Ministerio De Economía Y Finanzas Públicas</v>
      </c>
      <c r="C6759" s="126">
        <v>42922</v>
      </c>
      <c r="D6759" s="126" t="s">
        <v>13861</v>
      </c>
      <c r="E6759" s="127" t="s">
        <v>3</v>
      </c>
      <c r="F6759" s="127">
        <v>1516773</v>
      </c>
      <c r="G6759" s="127"/>
      <c r="H6759" s="335" t="s">
        <v>13862</v>
      </c>
      <c r="I6759" s="128">
        <v>0</v>
      </c>
      <c r="J6759" s="128">
        <v>3132</v>
      </c>
      <c r="K6759" s="129">
        <f t="shared" si="105"/>
        <v>3132</v>
      </c>
      <c r="L6759" s="130" t="s">
        <v>1420</v>
      </c>
    </row>
    <row r="6760" spans="1:12" ht="33.75">
      <c r="A6760" s="263">
        <v>35</v>
      </c>
      <c r="B6760" s="125" t="str">
        <f>+VLOOKUP(A6760,'[1]LISTA FILTRADO'!$A$2:$B$620,2,FALSE)</f>
        <v>Ministerio De Economía Y Finanzas Públicas</v>
      </c>
      <c r="C6760" s="126">
        <v>42922</v>
      </c>
      <c r="D6760" s="126" t="s">
        <v>13863</v>
      </c>
      <c r="E6760" s="127" t="s">
        <v>3</v>
      </c>
      <c r="F6760" s="127">
        <v>1516774</v>
      </c>
      <c r="G6760" s="127"/>
      <c r="H6760" s="335" t="s">
        <v>13864</v>
      </c>
      <c r="I6760" s="128">
        <v>0</v>
      </c>
      <c r="J6760" s="128">
        <v>3600</v>
      </c>
      <c r="K6760" s="129">
        <f t="shared" si="105"/>
        <v>3600</v>
      </c>
      <c r="L6760" s="130" t="s">
        <v>1420</v>
      </c>
    </row>
    <row r="6761" spans="1:12" ht="33.75">
      <c r="A6761" s="263">
        <v>35</v>
      </c>
      <c r="B6761" s="125" t="str">
        <f>+VLOOKUP(A6761,'[1]LISTA FILTRADO'!$A$2:$B$620,2,FALSE)</f>
        <v>Ministerio De Economía Y Finanzas Públicas</v>
      </c>
      <c r="C6761" s="126">
        <v>42922</v>
      </c>
      <c r="D6761" s="126" t="s">
        <v>13865</v>
      </c>
      <c r="E6761" s="127" t="s">
        <v>3</v>
      </c>
      <c r="F6761" s="127">
        <v>1516776</v>
      </c>
      <c r="G6761" s="127"/>
      <c r="H6761" s="335" t="s">
        <v>13866</v>
      </c>
      <c r="I6761" s="128">
        <v>0</v>
      </c>
      <c r="J6761" s="128">
        <v>18000</v>
      </c>
      <c r="K6761" s="129">
        <f t="shared" si="105"/>
        <v>18000</v>
      </c>
      <c r="L6761" s="130" t="s">
        <v>1420</v>
      </c>
    </row>
    <row r="6762" spans="1:12" ht="33.75">
      <c r="A6762" s="263">
        <v>35</v>
      </c>
      <c r="B6762" s="125" t="str">
        <f>+VLOOKUP(A6762,'[1]LISTA FILTRADO'!$A$2:$B$620,2,FALSE)</f>
        <v>Ministerio De Economía Y Finanzas Públicas</v>
      </c>
      <c r="C6762" s="126">
        <v>42922</v>
      </c>
      <c r="D6762" s="126" t="s">
        <v>13867</v>
      </c>
      <c r="E6762" s="127" t="s">
        <v>3</v>
      </c>
      <c r="F6762" s="127">
        <v>1516777</v>
      </c>
      <c r="G6762" s="127"/>
      <c r="H6762" s="335" t="s">
        <v>13868</v>
      </c>
      <c r="I6762" s="128">
        <v>0</v>
      </c>
      <c r="J6762" s="128">
        <v>94000</v>
      </c>
      <c r="K6762" s="129">
        <f t="shared" si="105"/>
        <v>94000</v>
      </c>
      <c r="L6762" s="130" t="s">
        <v>1420</v>
      </c>
    </row>
    <row r="6763" spans="1:12" ht="33.75">
      <c r="A6763" s="263">
        <v>35</v>
      </c>
      <c r="B6763" s="125" t="str">
        <f>+VLOOKUP(A6763,'[1]LISTA FILTRADO'!$A$2:$B$620,2,FALSE)</f>
        <v>Ministerio De Economía Y Finanzas Públicas</v>
      </c>
      <c r="C6763" s="126">
        <v>42922</v>
      </c>
      <c r="D6763" s="126" t="s">
        <v>13869</v>
      </c>
      <c r="E6763" s="127" t="s">
        <v>3</v>
      </c>
      <c r="F6763" s="127">
        <v>1516780</v>
      </c>
      <c r="G6763" s="127"/>
      <c r="H6763" s="335" t="s">
        <v>13870</v>
      </c>
      <c r="I6763" s="128">
        <v>0</v>
      </c>
      <c r="J6763" s="128">
        <v>5000</v>
      </c>
      <c r="K6763" s="129">
        <f t="shared" si="105"/>
        <v>5000</v>
      </c>
      <c r="L6763" s="130" t="s">
        <v>1420</v>
      </c>
    </row>
    <row r="6764" spans="1:12" ht="33.75">
      <c r="A6764" s="263">
        <v>35</v>
      </c>
      <c r="B6764" s="125" t="str">
        <f>+VLOOKUP(A6764,'[1]LISTA FILTRADO'!$A$2:$B$620,2,FALSE)</f>
        <v>Ministerio De Economía Y Finanzas Públicas</v>
      </c>
      <c r="C6764" s="126">
        <v>42922</v>
      </c>
      <c r="D6764" s="126" t="s">
        <v>13871</v>
      </c>
      <c r="E6764" s="127" t="s">
        <v>3</v>
      </c>
      <c r="F6764" s="127">
        <v>1516781</v>
      </c>
      <c r="G6764" s="127"/>
      <c r="H6764" s="335" t="s">
        <v>13872</v>
      </c>
      <c r="I6764" s="128">
        <v>0</v>
      </c>
      <c r="J6764" s="128">
        <v>6160</v>
      </c>
      <c r="K6764" s="129">
        <f t="shared" si="105"/>
        <v>6160</v>
      </c>
      <c r="L6764" s="130" t="s">
        <v>1420</v>
      </c>
    </row>
    <row r="6765" spans="1:12" ht="33.75">
      <c r="A6765" s="263">
        <v>35</v>
      </c>
      <c r="B6765" s="125" t="str">
        <f>+VLOOKUP(A6765,'[1]LISTA FILTRADO'!$A$2:$B$620,2,FALSE)</f>
        <v>Ministerio De Economía Y Finanzas Públicas</v>
      </c>
      <c r="C6765" s="126">
        <v>42922</v>
      </c>
      <c r="D6765" s="126" t="s">
        <v>13873</v>
      </c>
      <c r="E6765" s="127" t="s">
        <v>3</v>
      </c>
      <c r="F6765" s="127">
        <v>1516782</v>
      </c>
      <c r="G6765" s="127"/>
      <c r="H6765" s="335" t="s">
        <v>13874</v>
      </c>
      <c r="I6765" s="128">
        <v>0</v>
      </c>
      <c r="J6765" s="128">
        <v>4384.6000000000004</v>
      </c>
      <c r="K6765" s="129">
        <f t="shared" si="105"/>
        <v>4384.6000000000004</v>
      </c>
      <c r="L6765" s="130" t="s">
        <v>1420</v>
      </c>
    </row>
    <row r="6766" spans="1:12" ht="33.75">
      <c r="A6766" s="263">
        <v>35</v>
      </c>
      <c r="B6766" s="125" t="str">
        <f>+VLOOKUP(A6766,'[1]LISTA FILTRADO'!$A$2:$B$620,2,FALSE)</f>
        <v>Ministerio De Economía Y Finanzas Públicas</v>
      </c>
      <c r="C6766" s="126">
        <v>42922</v>
      </c>
      <c r="D6766" s="126" t="s">
        <v>13875</v>
      </c>
      <c r="E6766" s="127" t="s">
        <v>3</v>
      </c>
      <c r="F6766" s="127">
        <v>1516784</v>
      </c>
      <c r="G6766" s="127"/>
      <c r="H6766" s="335" t="s">
        <v>13876</v>
      </c>
      <c r="I6766" s="128">
        <v>0</v>
      </c>
      <c r="J6766" s="128">
        <v>10347</v>
      </c>
      <c r="K6766" s="129">
        <f t="shared" si="105"/>
        <v>10347</v>
      </c>
      <c r="L6766" s="130" t="s">
        <v>1420</v>
      </c>
    </row>
    <row r="6767" spans="1:12" ht="33.75">
      <c r="A6767" s="263">
        <v>35</v>
      </c>
      <c r="B6767" s="125" t="str">
        <f>+VLOOKUP(A6767,'[1]LISTA FILTRADO'!$A$2:$B$620,2,FALSE)</f>
        <v>Ministerio De Economía Y Finanzas Públicas</v>
      </c>
      <c r="C6767" s="126">
        <v>42922</v>
      </c>
      <c r="D6767" s="126" t="s">
        <v>13877</v>
      </c>
      <c r="E6767" s="127" t="s">
        <v>3</v>
      </c>
      <c r="F6767" s="127">
        <v>1516786</v>
      </c>
      <c r="G6767" s="127"/>
      <c r="H6767" s="335" t="s">
        <v>13878</v>
      </c>
      <c r="I6767" s="128">
        <v>0</v>
      </c>
      <c r="J6767" s="128">
        <v>65</v>
      </c>
      <c r="K6767" s="129">
        <f t="shared" si="105"/>
        <v>65</v>
      </c>
      <c r="L6767" s="130" t="s">
        <v>1420</v>
      </c>
    </row>
    <row r="6768" spans="1:12" ht="33.75">
      <c r="A6768" s="263">
        <v>35</v>
      </c>
      <c r="B6768" s="125" t="str">
        <f>+VLOOKUP(A6768,'[1]LISTA FILTRADO'!$A$2:$B$620,2,FALSE)</f>
        <v>Ministerio De Economía Y Finanzas Públicas</v>
      </c>
      <c r="C6768" s="126">
        <v>42922</v>
      </c>
      <c r="D6768" s="126" t="s">
        <v>13879</v>
      </c>
      <c r="E6768" s="127" t="s">
        <v>3</v>
      </c>
      <c r="F6768" s="127">
        <v>1516787</v>
      </c>
      <c r="G6768" s="127"/>
      <c r="H6768" s="335" t="s">
        <v>13880</v>
      </c>
      <c r="I6768" s="128">
        <v>0</v>
      </c>
      <c r="J6768" s="128">
        <v>9832</v>
      </c>
      <c r="K6768" s="129">
        <f t="shared" si="105"/>
        <v>9832</v>
      </c>
      <c r="L6768" s="130" t="s">
        <v>1420</v>
      </c>
    </row>
    <row r="6769" spans="1:12" ht="33.75">
      <c r="A6769" s="263">
        <v>35</v>
      </c>
      <c r="B6769" s="125" t="str">
        <f>+VLOOKUP(A6769,'[1]LISTA FILTRADO'!$A$2:$B$620,2,FALSE)</f>
        <v>Ministerio De Economía Y Finanzas Públicas</v>
      </c>
      <c r="C6769" s="126">
        <v>42922</v>
      </c>
      <c r="D6769" s="126" t="s">
        <v>13881</v>
      </c>
      <c r="E6769" s="127" t="s">
        <v>3</v>
      </c>
      <c r="F6769" s="127">
        <v>1516788</v>
      </c>
      <c r="G6769" s="127"/>
      <c r="H6769" s="335" t="s">
        <v>13882</v>
      </c>
      <c r="I6769" s="128">
        <v>0</v>
      </c>
      <c r="J6769" s="128">
        <v>800</v>
      </c>
      <c r="K6769" s="129">
        <f t="shared" si="105"/>
        <v>800</v>
      </c>
      <c r="L6769" s="130" t="s">
        <v>1420</v>
      </c>
    </row>
    <row r="6770" spans="1:12" ht="33.75">
      <c r="A6770" s="263">
        <v>163</v>
      </c>
      <c r="B6770" s="125" t="str">
        <f>+VLOOKUP(A6770,'[1]LISTA FILTRADO'!$A$2:$B$620,2,FALSE)</f>
        <v>Agencia Nacional De Hidrocarburos</v>
      </c>
      <c r="C6770" s="126">
        <v>42922</v>
      </c>
      <c r="D6770" s="126" t="s">
        <v>13883</v>
      </c>
      <c r="E6770" s="127" t="s">
        <v>3</v>
      </c>
      <c r="F6770" s="127">
        <v>1516815</v>
      </c>
      <c r="G6770" s="127"/>
      <c r="H6770" s="335" t="s">
        <v>13884</v>
      </c>
      <c r="I6770" s="128">
        <v>0</v>
      </c>
      <c r="J6770" s="128">
        <v>199.63</v>
      </c>
      <c r="K6770" s="129">
        <f t="shared" si="105"/>
        <v>199.63</v>
      </c>
      <c r="L6770" s="130" t="s">
        <v>1420</v>
      </c>
    </row>
    <row r="6771" spans="1:12" ht="33.75">
      <c r="A6771" s="263">
        <v>163</v>
      </c>
      <c r="B6771" s="125" t="str">
        <f>+VLOOKUP(A6771,'[1]LISTA FILTRADO'!$A$2:$B$620,2,FALSE)</f>
        <v>Agencia Nacional De Hidrocarburos</v>
      </c>
      <c r="C6771" s="126">
        <v>42922</v>
      </c>
      <c r="D6771" s="126" t="s">
        <v>13885</v>
      </c>
      <c r="E6771" s="127" t="s">
        <v>3</v>
      </c>
      <c r="F6771" s="127">
        <v>1516823</v>
      </c>
      <c r="G6771" s="127"/>
      <c r="H6771" s="335" t="s">
        <v>13886</v>
      </c>
      <c r="I6771" s="128">
        <v>0</v>
      </c>
      <c r="J6771" s="128">
        <v>148.4</v>
      </c>
      <c r="K6771" s="129">
        <f t="shared" si="105"/>
        <v>148.4</v>
      </c>
      <c r="L6771" s="130" t="s">
        <v>1420</v>
      </c>
    </row>
    <row r="6772" spans="1:12" ht="33.75">
      <c r="A6772" s="263">
        <v>163</v>
      </c>
      <c r="B6772" s="125" t="str">
        <f>+VLOOKUP(A6772,'[1]LISTA FILTRADO'!$A$2:$B$620,2,FALSE)</f>
        <v>Agencia Nacional De Hidrocarburos</v>
      </c>
      <c r="C6772" s="126">
        <v>42922</v>
      </c>
      <c r="D6772" s="126" t="s">
        <v>13887</v>
      </c>
      <c r="E6772" s="127" t="s">
        <v>3</v>
      </c>
      <c r="F6772" s="127">
        <v>1516828</v>
      </c>
      <c r="G6772" s="127"/>
      <c r="H6772" s="335" t="s">
        <v>13888</v>
      </c>
      <c r="I6772" s="128">
        <v>0</v>
      </c>
      <c r="J6772" s="128">
        <v>148.4</v>
      </c>
      <c r="K6772" s="129">
        <f t="shared" si="105"/>
        <v>148.4</v>
      </c>
      <c r="L6772" s="130" t="s">
        <v>1420</v>
      </c>
    </row>
    <row r="6773" spans="1:12" ht="33.75">
      <c r="A6773" s="263" t="s">
        <v>626</v>
      </c>
      <c r="B6773" s="125" t="str">
        <f>+VLOOKUP(A6773,'[1]LISTA FILTRADO'!$A$2:$B$620,2,FALSE)</f>
        <v>Dirección General De Programación Y Operaciones Del Tesoro</v>
      </c>
      <c r="C6773" s="126">
        <v>42922</v>
      </c>
      <c r="D6773" s="126" t="s">
        <v>13889</v>
      </c>
      <c r="E6773" s="127" t="s">
        <v>3</v>
      </c>
      <c r="F6773" s="127">
        <v>1516831</v>
      </c>
      <c r="G6773" s="127"/>
      <c r="H6773" s="335" t="s">
        <v>13890</v>
      </c>
      <c r="I6773" s="128">
        <v>0</v>
      </c>
      <c r="J6773" s="128">
        <v>15603.49</v>
      </c>
      <c r="K6773" s="129">
        <f t="shared" si="105"/>
        <v>15603.49</v>
      </c>
      <c r="L6773" s="130" t="s">
        <v>1420</v>
      </c>
    </row>
    <row r="6774" spans="1:12" ht="33.75">
      <c r="A6774" s="263">
        <v>70</v>
      </c>
      <c r="B6774" s="125" t="str">
        <f>+VLOOKUP(A6774,'[1]LISTA FILTRADO'!$A$2:$B$620,2,FALSE)</f>
        <v>Ministerio De Trabajo, Empleo Y Previsión Social</v>
      </c>
      <c r="C6774" s="126">
        <v>42922</v>
      </c>
      <c r="D6774" s="126" t="s">
        <v>13891</v>
      </c>
      <c r="E6774" s="127" t="s">
        <v>3</v>
      </c>
      <c r="F6774" s="127">
        <v>1516840</v>
      </c>
      <c r="G6774" s="127"/>
      <c r="H6774" s="335" t="s">
        <v>13892</v>
      </c>
      <c r="I6774" s="128">
        <v>0</v>
      </c>
      <c r="J6774" s="128">
        <v>100</v>
      </c>
      <c r="K6774" s="129">
        <f t="shared" si="105"/>
        <v>100</v>
      </c>
      <c r="L6774" s="130" t="s">
        <v>1420</v>
      </c>
    </row>
    <row r="6775" spans="1:12" ht="33.75">
      <c r="A6775" s="263">
        <v>35</v>
      </c>
      <c r="B6775" s="125" t="str">
        <f>+VLOOKUP(A6775,'[1]LISTA FILTRADO'!$A$2:$B$620,2,FALSE)</f>
        <v>Ministerio De Economía Y Finanzas Públicas</v>
      </c>
      <c r="C6775" s="126">
        <v>42922</v>
      </c>
      <c r="D6775" s="126" t="s">
        <v>13893</v>
      </c>
      <c r="E6775" s="127" t="s">
        <v>3</v>
      </c>
      <c r="F6775" s="127">
        <v>1516855</v>
      </c>
      <c r="G6775" s="127"/>
      <c r="H6775" s="335" t="s">
        <v>13894</v>
      </c>
      <c r="I6775" s="128">
        <v>0</v>
      </c>
      <c r="J6775" s="128">
        <v>758.13</v>
      </c>
      <c r="K6775" s="129">
        <f t="shared" si="105"/>
        <v>758.13</v>
      </c>
      <c r="L6775" s="130" t="s">
        <v>1420</v>
      </c>
    </row>
    <row r="6776" spans="1:12" ht="22.5">
      <c r="A6776" s="263">
        <v>46</v>
      </c>
      <c r="B6776" s="125" t="str">
        <f>+VLOOKUP(A6776,'[1]LISTA FILTRADO'!$A$2:$B$620,2,FALSE)</f>
        <v>Ministerio De Salud</v>
      </c>
      <c r="C6776" s="126">
        <v>42922</v>
      </c>
      <c r="D6776" s="126" t="s">
        <v>13895</v>
      </c>
      <c r="E6776" s="127" t="s">
        <v>3</v>
      </c>
      <c r="F6776" s="127">
        <v>1516716</v>
      </c>
      <c r="G6776" s="127"/>
      <c r="H6776" s="335" t="s">
        <v>13896</v>
      </c>
      <c r="I6776" s="128">
        <v>0</v>
      </c>
      <c r="J6776" s="128">
        <v>90</v>
      </c>
      <c r="K6776" s="129">
        <f t="shared" si="105"/>
        <v>90</v>
      </c>
      <c r="L6776" s="130" t="s">
        <v>1420</v>
      </c>
    </row>
    <row r="6777" spans="1:12" ht="33.75">
      <c r="A6777" s="263">
        <v>35</v>
      </c>
      <c r="B6777" s="125" t="str">
        <f>+VLOOKUP(A6777,'[1]LISTA FILTRADO'!$A$2:$B$620,2,FALSE)</f>
        <v>Ministerio De Economía Y Finanzas Públicas</v>
      </c>
      <c r="C6777" s="126">
        <v>42922</v>
      </c>
      <c r="D6777" s="126" t="s">
        <v>13897</v>
      </c>
      <c r="E6777" s="127" t="s">
        <v>3</v>
      </c>
      <c r="F6777" s="127">
        <v>1516728</v>
      </c>
      <c r="G6777" s="127"/>
      <c r="H6777" s="335" t="s">
        <v>13898</v>
      </c>
      <c r="I6777" s="128">
        <v>0</v>
      </c>
      <c r="J6777" s="128">
        <v>1726</v>
      </c>
      <c r="K6777" s="129">
        <f t="shared" si="105"/>
        <v>1726</v>
      </c>
      <c r="L6777" s="130" t="s">
        <v>1420</v>
      </c>
    </row>
    <row r="6778" spans="1:12" ht="33.75">
      <c r="A6778" s="263">
        <v>15</v>
      </c>
      <c r="B6778" s="125" t="str">
        <f>+VLOOKUP(A6778,'[1]LISTA FILTRADO'!$A$2:$B$620,2,FALSE)</f>
        <v>Ministerio De Gobierno</v>
      </c>
      <c r="C6778" s="126">
        <v>42922</v>
      </c>
      <c r="D6778" s="126" t="s">
        <v>13899</v>
      </c>
      <c r="E6778" s="127" t="s">
        <v>3</v>
      </c>
      <c r="F6778" s="127">
        <v>1516729</v>
      </c>
      <c r="G6778" s="127"/>
      <c r="H6778" s="335" t="s">
        <v>13900</v>
      </c>
      <c r="I6778" s="128">
        <v>0</v>
      </c>
      <c r="J6778" s="128">
        <v>397</v>
      </c>
      <c r="K6778" s="129">
        <f t="shared" si="105"/>
        <v>397</v>
      </c>
      <c r="L6778" s="130" t="s">
        <v>1420</v>
      </c>
    </row>
    <row r="6779" spans="1:12" ht="33.75">
      <c r="A6779" s="263" t="s">
        <v>626</v>
      </c>
      <c r="B6779" s="125" t="str">
        <f>+VLOOKUP(A6779,'[1]LISTA FILTRADO'!$A$2:$B$620,2,FALSE)</f>
        <v>Dirección General De Programación Y Operaciones Del Tesoro</v>
      </c>
      <c r="C6779" s="126">
        <v>42922</v>
      </c>
      <c r="D6779" s="126" t="s">
        <v>13901</v>
      </c>
      <c r="E6779" s="127" t="s">
        <v>3</v>
      </c>
      <c r="F6779" s="127">
        <v>1516735</v>
      </c>
      <c r="G6779" s="127"/>
      <c r="H6779" s="335" t="s">
        <v>3378</v>
      </c>
      <c r="I6779" s="128">
        <v>0</v>
      </c>
      <c r="J6779" s="128">
        <v>1693.08</v>
      </c>
      <c r="K6779" s="129">
        <f t="shared" si="105"/>
        <v>1693.08</v>
      </c>
      <c r="L6779" s="130" t="s">
        <v>1420</v>
      </c>
    </row>
    <row r="6780" spans="1:12" ht="22.5">
      <c r="A6780" s="263">
        <v>46</v>
      </c>
      <c r="B6780" s="125" t="str">
        <f>+VLOOKUP(A6780,'[1]LISTA FILTRADO'!$A$2:$B$620,2,FALSE)</f>
        <v>Ministerio De Salud</v>
      </c>
      <c r="C6780" s="126">
        <v>42922</v>
      </c>
      <c r="D6780" s="126" t="s">
        <v>13902</v>
      </c>
      <c r="E6780" s="127" t="s">
        <v>3</v>
      </c>
      <c r="F6780" s="127">
        <v>1516740</v>
      </c>
      <c r="G6780" s="127"/>
      <c r="H6780" s="335" t="s">
        <v>13903</v>
      </c>
      <c r="I6780" s="128">
        <v>0</v>
      </c>
      <c r="J6780" s="128">
        <v>5756.4</v>
      </c>
      <c r="K6780" s="129">
        <f t="shared" si="105"/>
        <v>5756.4</v>
      </c>
      <c r="L6780" s="130" t="s">
        <v>1420</v>
      </c>
    </row>
    <row r="6781" spans="1:12" ht="22.5">
      <c r="A6781" s="263">
        <v>35</v>
      </c>
      <c r="B6781" s="125" t="str">
        <f>+VLOOKUP(A6781,'[1]LISTA FILTRADO'!$A$2:$B$620,2,FALSE)</f>
        <v>Ministerio De Economía Y Finanzas Públicas</v>
      </c>
      <c r="C6781" s="126">
        <v>42922</v>
      </c>
      <c r="D6781" s="126" t="s">
        <v>13904</v>
      </c>
      <c r="E6781" s="127" t="s">
        <v>3</v>
      </c>
      <c r="F6781" s="127">
        <v>1516750</v>
      </c>
      <c r="G6781" s="127"/>
      <c r="H6781" s="335" t="s">
        <v>1349</v>
      </c>
      <c r="I6781" s="128">
        <v>0</v>
      </c>
      <c r="J6781" s="128">
        <v>1500</v>
      </c>
      <c r="K6781" s="129">
        <f t="shared" si="105"/>
        <v>1500</v>
      </c>
      <c r="L6781" s="130" t="s">
        <v>1420</v>
      </c>
    </row>
    <row r="6782" spans="1:12" ht="33.75">
      <c r="A6782" s="263" t="s">
        <v>626</v>
      </c>
      <c r="B6782" s="125" t="str">
        <f>+VLOOKUP(A6782,'[1]LISTA FILTRADO'!$A$2:$B$620,2,FALSE)</f>
        <v>Dirección General De Programación Y Operaciones Del Tesoro</v>
      </c>
      <c r="C6782" s="126">
        <v>42922</v>
      </c>
      <c r="D6782" s="126" t="s">
        <v>13905</v>
      </c>
      <c r="E6782" s="127" t="s">
        <v>3</v>
      </c>
      <c r="F6782" s="127">
        <v>1516756</v>
      </c>
      <c r="G6782" s="127"/>
      <c r="H6782" s="335" t="s">
        <v>13906</v>
      </c>
      <c r="I6782" s="128">
        <v>0</v>
      </c>
      <c r="J6782" s="128">
        <v>173.71</v>
      </c>
      <c r="K6782" s="129">
        <f t="shared" si="105"/>
        <v>173.71</v>
      </c>
      <c r="L6782" s="130" t="s">
        <v>1420</v>
      </c>
    </row>
    <row r="6783" spans="1:12" ht="22.5">
      <c r="A6783" s="263">
        <v>526</v>
      </c>
      <c r="B6783" s="125" t="str">
        <f>+VLOOKUP(A6783,'[1]LISTA FILTRADO'!$A$2:$B$620,2,FALSE)</f>
        <v>Bolivia Tv</v>
      </c>
      <c r="C6783" s="126">
        <v>42922</v>
      </c>
      <c r="D6783" s="126" t="s">
        <v>13907</v>
      </c>
      <c r="E6783" s="127" t="s">
        <v>3</v>
      </c>
      <c r="F6783" s="127">
        <v>1516759</v>
      </c>
      <c r="G6783" s="127"/>
      <c r="H6783" s="335" t="s">
        <v>7182</v>
      </c>
      <c r="I6783" s="128">
        <v>0</v>
      </c>
      <c r="J6783" s="128">
        <v>195</v>
      </c>
      <c r="K6783" s="129">
        <f t="shared" si="105"/>
        <v>195</v>
      </c>
      <c r="L6783" s="130" t="s">
        <v>1420</v>
      </c>
    </row>
    <row r="6784" spans="1:12" ht="33.75">
      <c r="A6784" s="263" t="s">
        <v>626</v>
      </c>
      <c r="B6784" s="125" t="str">
        <f>+VLOOKUP(A6784,'[1]LISTA FILTRADO'!$A$2:$B$620,2,FALSE)</f>
        <v>Dirección General De Programación Y Operaciones Del Tesoro</v>
      </c>
      <c r="C6784" s="126">
        <v>42922</v>
      </c>
      <c r="D6784" s="126" t="s">
        <v>13908</v>
      </c>
      <c r="E6784" s="127" t="s">
        <v>3</v>
      </c>
      <c r="F6784" s="127">
        <v>1516763</v>
      </c>
      <c r="G6784" s="127"/>
      <c r="H6784" s="335" t="s">
        <v>13909</v>
      </c>
      <c r="I6784" s="128">
        <v>0</v>
      </c>
      <c r="J6784" s="128">
        <v>456.12</v>
      </c>
      <c r="K6784" s="129">
        <f t="shared" si="105"/>
        <v>456.12</v>
      </c>
      <c r="L6784" s="130" t="s">
        <v>1420</v>
      </c>
    </row>
    <row r="6785" spans="1:12" ht="33.75">
      <c r="A6785" s="263" t="s">
        <v>626</v>
      </c>
      <c r="B6785" s="125" t="str">
        <f>+VLOOKUP(A6785,'[1]LISTA FILTRADO'!$A$2:$B$620,2,FALSE)</f>
        <v>Dirección General De Programación Y Operaciones Del Tesoro</v>
      </c>
      <c r="C6785" s="126">
        <v>42922</v>
      </c>
      <c r="D6785" s="126" t="s">
        <v>13910</v>
      </c>
      <c r="E6785" s="127" t="s">
        <v>3</v>
      </c>
      <c r="F6785" s="127">
        <v>1516764</v>
      </c>
      <c r="G6785" s="127"/>
      <c r="H6785" s="335" t="s">
        <v>13911</v>
      </c>
      <c r="I6785" s="128">
        <v>0</v>
      </c>
      <c r="J6785" s="128">
        <v>2517.87</v>
      </c>
      <c r="K6785" s="129">
        <f t="shared" si="105"/>
        <v>2517.87</v>
      </c>
      <c r="L6785" s="130" t="s">
        <v>1420</v>
      </c>
    </row>
    <row r="6786" spans="1:12" ht="22.5">
      <c r="A6786" s="263">
        <v>526</v>
      </c>
      <c r="B6786" s="125" t="str">
        <f>+VLOOKUP(A6786,'[1]LISTA FILTRADO'!$A$2:$B$620,2,FALSE)</f>
        <v>Bolivia Tv</v>
      </c>
      <c r="C6786" s="126">
        <v>42922</v>
      </c>
      <c r="D6786" s="126" t="s">
        <v>13912</v>
      </c>
      <c r="E6786" s="127" t="s">
        <v>3</v>
      </c>
      <c r="F6786" s="127">
        <v>1516771</v>
      </c>
      <c r="G6786" s="127"/>
      <c r="H6786" s="335" t="s">
        <v>13913</v>
      </c>
      <c r="I6786" s="128">
        <v>0</v>
      </c>
      <c r="J6786" s="128">
        <v>30</v>
      </c>
      <c r="K6786" s="129">
        <f t="shared" si="105"/>
        <v>30</v>
      </c>
      <c r="L6786" s="130" t="s">
        <v>1420</v>
      </c>
    </row>
    <row r="6787" spans="1:12" ht="33.75">
      <c r="A6787" s="263">
        <v>35</v>
      </c>
      <c r="B6787" s="125" t="str">
        <f>+VLOOKUP(A6787,'[1]LISTA FILTRADO'!$A$2:$B$620,2,FALSE)</f>
        <v>Ministerio De Economía Y Finanzas Públicas</v>
      </c>
      <c r="C6787" s="126">
        <v>42922</v>
      </c>
      <c r="D6787" s="126" t="s">
        <v>13914</v>
      </c>
      <c r="E6787" s="127" t="s">
        <v>3</v>
      </c>
      <c r="F6787" s="127">
        <v>1516775</v>
      </c>
      <c r="G6787" s="127"/>
      <c r="H6787" s="335" t="s">
        <v>13915</v>
      </c>
      <c r="I6787" s="128">
        <v>0</v>
      </c>
      <c r="J6787" s="128">
        <v>17982.84</v>
      </c>
      <c r="K6787" s="129">
        <f t="shared" si="105"/>
        <v>17982.84</v>
      </c>
      <c r="L6787" s="130" t="s">
        <v>1420</v>
      </c>
    </row>
    <row r="6788" spans="1:12" ht="33.75">
      <c r="A6788" s="263" t="s">
        <v>626</v>
      </c>
      <c r="B6788" s="125" t="str">
        <f>+VLOOKUP(A6788,'[1]LISTA FILTRADO'!$A$2:$B$620,2,FALSE)</f>
        <v>Dirección General De Programación Y Operaciones Del Tesoro</v>
      </c>
      <c r="C6788" s="126">
        <v>42922</v>
      </c>
      <c r="D6788" s="126" t="s">
        <v>13916</v>
      </c>
      <c r="E6788" s="127" t="s">
        <v>3</v>
      </c>
      <c r="F6788" s="127">
        <v>1516794</v>
      </c>
      <c r="G6788" s="127"/>
      <c r="H6788" s="335" t="s">
        <v>6129</v>
      </c>
      <c r="I6788" s="128">
        <v>0</v>
      </c>
      <c r="J6788" s="128">
        <v>1968.57</v>
      </c>
      <c r="K6788" s="129">
        <f t="shared" si="105"/>
        <v>1968.57</v>
      </c>
      <c r="L6788" s="130" t="s">
        <v>1420</v>
      </c>
    </row>
    <row r="6789" spans="1:12" ht="33.75">
      <c r="A6789" s="263" t="s">
        <v>626</v>
      </c>
      <c r="B6789" s="125" t="str">
        <f>+VLOOKUP(A6789,'[1]LISTA FILTRADO'!$A$2:$B$620,2,FALSE)</f>
        <v>Dirección General De Programación Y Operaciones Del Tesoro</v>
      </c>
      <c r="C6789" s="126">
        <v>42922</v>
      </c>
      <c r="D6789" s="126" t="s">
        <v>13917</v>
      </c>
      <c r="E6789" s="127" t="s">
        <v>3</v>
      </c>
      <c r="F6789" s="127">
        <v>1516798</v>
      </c>
      <c r="G6789" s="127"/>
      <c r="H6789" s="335" t="s">
        <v>13918</v>
      </c>
      <c r="I6789" s="128">
        <v>0</v>
      </c>
      <c r="J6789" s="128">
        <v>1214.73</v>
      </c>
      <c r="K6789" s="129">
        <f t="shared" si="105"/>
        <v>1214.73</v>
      </c>
      <c r="L6789" s="130" t="s">
        <v>1420</v>
      </c>
    </row>
    <row r="6790" spans="1:12" ht="22.5">
      <c r="A6790" s="263">
        <v>342</v>
      </c>
      <c r="B6790" s="125" t="str">
        <f>+VLOOKUP(A6790,'[1]LISTA FILTRADO'!$A$2:$B$620,2,FALSE)</f>
        <v>Agencia Estatal De Vivienda</v>
      </c>
      <c r="C6790" s="126">
        <v>42922</v>
      </c>
      <c r="D6790" s="126" t="s">
        <v>13919</v>
      </c>
      <c r="E6790" s="127" t="s">
        <v>3</v>
      </c>
      <c r="F6790" s="127">
        <v>1516806</v>
      </c>
      <c r="G6790" s="127"/>
      <c r="H6790" s="335" t="s">
        <v>13920</v>
      </c>
      <c r="I6790" s="128">
        <v>0</v>
      </c>
      <c r="J6790" s="128">
        <v>1811.92</v>
      </c>
      <c r="K6790" s="129">
        <f t="shared" si="105"/>
        <v>1811.92</v>
      </c>
      <c r="L6790" s="130" t="s">
        <v>1420</v>
      </c>
    </row>
    <row r="6791" spans="1:12" ht="22.5">
      <c r="A6791" s="263">
        <v>46</v>
      </c>
      <c r="B6791" s="125" t="str">
        <f>+VLOOKUP(A6791,'[1]LISTA FILTRADO'!$A$2:$B$620,2,FALSE)</f>
        <v>Ministerio De Salud</v>
      </c>
      <c r="C6791" s="126">
        <v>42922</v>
      </c>
      <c r="D6791" s="126" t="s">
        <v>13921</v>
      </c>
      <c r="E6791" s="127" t="s">
        <v>3</v>
      </c>
      <c r="F6791" s="127">
        <v>1516807</v>
      </c>
      <c r="G6791" s="127"/>
      <c r="H6791" s="335" t="s">
        <v>13922</v>
      </c>
      <c r="I6791" s="128">
        <v>0</v>
      </c>
      <c r="J6791" s="128">
        <v>200</v>
      </c>
      <c r="K6791" s="129">
        <f t="shared" si="105"/>
        <v>200</v>
      </c>
      <c r="L6791" s="130" t="s">
        <v>1420</v>
      </c>
    </row>
    <row r="6792" spans="1:12" ht="33.75">
      <c r="A6792" s="263" t="s">
        <v>626</v>
      </c>
      <c r="B6792" s="125" t="str">
        <f>+VLOOKUP(A6792,'[1]LISTA FILTRADO'!$A$2:$B$620,2,FALSE)</f>
        <v>Dirección General De Programación Y Operaciones Del Tesoro</v>
      </c>
      <c r="C6792" s="126">
        <v>42922</v>
      </c>
      <c r="D6792" s="126" t="s">
        <v>13923</v>
      </c>
      <c r="E6792" s="127" t="s">
        <v>3</v>
      </c>
      <c r="F6792" s="127">
        <v>1516843</v>
      </c>
      <c r="G6792" s="127"/>
      <c r="H6792" s="335" t="s">
        <v>13924</v>
      </c>
      <c r="I6792" s="128">
        <v>0</v>
      </c>
      <c r="J6792" s="128">
        <v>57.69</v>
      </c>
      <c r="K6792" s="129">
        <f t="shared" si="105"/>
        <v>57.69</v>
      </c>
      <c r="L6792" s="130" t="s">
        <v>1420</v>
      </c>
    </row>
    <row r="6793" spans="1:12" ht="22.5">
      <c r="A6793" s="263">
        <v>46</v>
      </c>
      <c r="B6793" s="125" t="str">
        <f>+VLOOKUP(A6793,'[1]LISTA FILTRADO'!$A$2:$B$620,2,FALSE)</f>
        <v>Ministerio De Salud</v>
      </c>
      <c r="C6793" s="126">
        <v>42922</v>
      </c>
      <c r="D6793" s="126" t="s">
        <v>13925</v>
      </c>
      <c r="E6793" s="127" t="s">
        <v>3</v>
      </c>
      <c r="F6793" s="127">
        <v>1516847</v>
      </c>
      <c r="G6793" s="127"/>
      <c r="H6793" s="335" t="s">
        <v>13926</v>
      </c>
      <c r="I6793" s="128">
        <v>0</v>
      </c>
      <c r="J6793" s="128">
        <v>30</v>
      </c>
      <c r="K6793" s="129">
        <f t="shared" ref="K6793:K6856" si="106">+I6793+J6793</f>
        <v>30</v>
      </c>
      <c r="L6793" s="130" t="s">
        <v>1420</v>
      </c>
    </row>
    <row r="6794" spans="1:12" ht="22.5">
      <c r="A6794" s="263">
        <v>20</v>
      </c>
      <c r="B6794" s="125" t="str">
        <f>+VLOOKUP(A6794,'[1]LISTA FILTRADO'!$A$2:$B$620,2,FALSE)</f>
        <v>Ministerio De Defensa</v>
      </c>
      <c r="C6794" s="126">
        <v>42922</v>
      </c>
      <c r="D6794" s="126" t="s">
        <v>13927</v>
      </c>
      <c r="E6794" s="127" t="s">
        <v>3</v>
      </c>
      <c r="F6794" s="127">
        <v>1516848</v>
      </c>
      <c r="G6794" s="127"/>
      <c r="H6794" s="335" t="s">
        <v>13928</v>
      </c>
      <c r="I6794" s="128">
        <v>0</v>
      </c>
      <c r="J6794" s="128">
        <v>307.7</v>
      </c>
      <c r="K6794" s="129">
        <f t="shared" si="106"/>
        <v>307.7</v>
      </c>
      <c r="L6794" s="130" t="s">
        <v>1420</v>
      </c>
    </row>
    <row r="6795" spans="1:12" ht="22.5">
      <c r="A6795" s="263">
        <v>20</v>
      </c>
      <c r="B6795" s="125" t="str">
        <f>+VLOOKUP(A6795,'[1]LISTA FILTRADO'!$A$2:$B$620,2,FALSE)</f>
        <v>Ministerio De Defensa</v>
      </c>
      <c r="C6795" s="126">
        <v>42922</v>
      </c>
      <c r="D6795" s="126" t="s">
        <v>13929</v>
      </c>
      <c r="E6795" s="127" t="s">
        <v>3</v>
      </c>
      <c r="F6795" s="127">
        <v>1516865</v>
      </c>
      <c r="G6795" s="127"/>
      <c r="H6795" s="335" t="s">
        <v>13930</v>
      </c>
      <c r="I6795" s="128">
        <v>0</v>
      </c>
      <c r="J6795" s="128">
        <v>3401</v>
      </c>
      <c r="K6795" s="129">
        <f t="shared" si="106"/>
        <v>3401</v>
      </c>
      <c r="L6795" s="130" t="s">
        <v>1420</v>
      </c>
    </row>
    <row r="6796" spans="1:12" ht="22.5">
      <c r="A6796" s="263">
        <v>20</v>
      </c>
      <c r="B6796" s="125" t="str">
        <f>+VLOOKUP(A6796,'[1]LISTA FILTRADO'!$A$2:$B$620,2,FALSE)</f>
        <v>Ministerio De Defensa</v>
      </c>
      <c r="C6796" s="126">
        <v>42922</v>
      </c>
      <c r="D6796" s="126" t="s">
        <v>13931</v>
      </c>
      <c r="E6796" s="127" t="s">
        <v>3</v>
      </c>
      <c r="F6796" s="127">
        <v>1516866</v>
      </c>
      <c r="G6796" s="127"/>
      <c r="H6796" s="335" t="s">
        <v>13932</v>
      </c>
      <c r="I6796" s="128">
        <v>0</v>
      </c>
      <c r="J6796" s="128">
        <v>814.75</v>
      </c>
      <c r="K6796" s="129">
        <f t="shared" si="106"/>
        <v>814.75</v>
      </c>
      <c r="L6796" s="130" t="s">
        <v>1420</v>
      </c>
    </row>
    <row r="6797" spans="1:12" ht="22.5">
      <c r="A6797" s="263">
        <v>35</v>
      </c>
      <c r="B6797" s="125" t="str">
        <f>+VLOOKUP(A6797,'[1]LISTA FILTRADO'!$A$2:$B$620,2,FALSE)</f>
        <v>Ministerio De Economía Y Finanzas Públicas</v>
      </c>
      <c r="C6797" s="126">
        <v>42922</v>
      </c>
      <c r="D6797" s="126" t="s">
        <v>13933</v>
      </c>
      <c r="E6797" s="127" t="s">
        <v>3</v>
      </c>
      <c r="F6797" s="127">
        <v>1516867</v>
      </c>
      <c r="G6797" s="127"/>
      <c r="H6797" s="335" t="s">
        <v>13934</v>
      </c>
      <c r="I6797" s="128">
        <v>0</v>
      </c>
      <c r="J6797" s="128">
        <v>819.3</v>
      </c>
      <c r="K6797" s="129">
        <f t="shared" si="106"/>
        <v>819.3</v>
      </c>
      <c r="L6797" s="130" t="s">
        <v>1420</v>
      </c>
    </row>
    <row r="6798" spans="1:12" ht="33.75">
      <c r="A6798" s="263" t="s">
        <v>626</v>
      </c>
      <c r="B6798" s="125" t="str">
        <f>+VLOOKUP(A6798,'[1]LISTA FILTRADO'!$A$2:$B$620,2,FALSE)</f>
        <v>Dirección General De Programación Y Operaciones Del Tesoro</v>
      </c>
      <c r="C6798" s="126">
        <v>42922</v>
      </c>
      <c r="D6798" s="126" t="s">
        <v>13935</v>
      </c>
      <c r="E6798" s="127" t="s">
        <v>3</v>
      </c>
      <c r="F6798" s="127">
        <v>1516877</v>
      </c>
      <c r="G6798" s="127"/>
      <c r="H6798" s="335" t="s">
        <v>9007</v>
      </c>
      <c r="I6798" s="128">
        <v>0</v>
      </c>
      <c r="J6798" s="128">
        <v>1412</v>
      </c>
      <c r="K6798" s="129">
        <f t="shared" si="106"/>
        <v>1412</v>
      </c>
      <c r="L6798" s="130" t="s">
        <v>1420</v>
      </c>
    </row>
    <row r="6799" spans="1:12" ht="33.75">
      <c r="A6799" s="263">
        <v>86</v>
      </c>
      <c r="B6799" s="125" t="str">
        <f>+VLOOKUP(A6799,'[1]LISTA FILTRADO'!$A$2:$B$620,2,FALSE)</f>
        <v>Ministerio De Medio Ambiente Y Agua</v>
      </c>
      <c r="C6799" s="126">
        <v>42922</v>
      </c>
      <c r="D6799" s="126" t="s">
        <v>13936</v>
      </c>
      <c r="E6799" s="127" t="s">
        <v>3</v>
      </c>
      <c r="F6799" s="127">
        <v>1516884</v>
      </c>
      <c r="G6799" s="127"/>
      <c r="H6799" s="335" t="s">
        <v>13937</v>
      </c>
      <c r="I6799" s="128">
        <v>0</v>
      </c>
      <c r="J6799" s="128">
        <v>1163</v>
      </c>
      <c r="K6799" s="129">
        <f t="shared" si="106"/>
        <v>1163</v>
      </c>
      <c r="L6799" s="130" t="s">
        <v>1420</v>
      </c>
    </row>
    <row r="6800" spans="1:12" ht="22.5">
      <c r="A6800" s="263">
        <v>526</v>
      </c>
      <c r="B6800" s="125" t="str">
        <f>+VLOOKUP(A6800,'[1]LISTA FILTRADO'!$A$2:$B$620,2,FALSE)</f>
        <v>Bolivia Tv</v>
      </c>
      <c r="C6800" s="126">
        <v>42922</v>
      </c>
      <c r="D6800" s="126" t="s">
        <v>13938</v>
      </c>
      <c r="E6800" s="127" t="s">
        <v>3</v>
      </c>
      <c r="F6800" s="127">
        <v>1516904</v>
      </c>
      <c r="G6800" s="127"/>
      <c r="H6800" s="335" t="s">
        <v>13939</v>
      </c>
      <c r="I6800" s="128">
        <v>0</v>
      </c>
      <c r="J6800" s="128">
        <v>77</v>
      </c>
      <c r="K6800" s="129">
        <f t="shared" si="106"/>
        <v>77</v>
      </c>
      <c r="L6800" s="130" t="s">
        <v>1420</v>
      </c>
    </row>
    <row r="6801" spans="1:12" ht="22.5">
      <c r="A6801" s="263">
        <v>526</v>
      </c>
      <c r="B6801" s="125" t="str">
        <f>+VLOOKUP(A6801,'[1]LISTA FILTRADO'!$A$2:$B$620,2,FALSE)</f>
        <v>Bolivia Tv</v>
      </c>
      <c r="C6801" s="126">
        <v>42922</v>
      </c>
      <c r="D6801" s="126" t="s">
        <v>13940</v>
      </c>
      <c r="E6801" s="127" t="s">
        <v>3</v>
      </c>
      <c r="F6801" s="127">
        <v>1516914</v>
      </c>
      <c r="G6801" s="127"/>
      <c r="H6801" s="335" t="s">
        <v>13941</v>
      </c>
      <c r="I6801" s="128">
        <v>0</v>
      </c>
      <c r="J6801" s="128">
        <v>77</v>
      </c>
      <c r="K6801" s="129">
        <f t="shared" si="106"/>
        <v>77</v>
      </c>
      <c r="L6801" s="130" t="s">
        <v>1420</v>
      </c>
    </row>
    <row r="6802" spans="1:12" ht="22.5">
      <c r="A6802" s="263">
        <v>46</v>
      </c>
      <c r="B6802" s="125" t="str">
        <f>+VLOOKUP(A6802,'[1]LISTA FILTRADO'!$A$2:$B$620,2,FALSE)</f>
        <v>Ministerio De Salud</v>
      </c>
      <c r="C6802" s="126">
        <v>42922</v>
      </c>
      <c r="D6802" s="126" t="s">
        <v>13942</v>
      </c>
      <c r="E6802" s="127" t="s">
        <v>3</v>
      </c>
      <c r="F6802" s="127">
        <v>1516927</v>
      </c>
      <c r="G6802" s="127"/>
      <c r="H6802" s="335" t="s">
        <v>13943</v>
      </c>
      <c r="I6802" s="128">
        <v>0</v>
      </c>
      <c r="J6802" s="128">
        <v>222.24</v>
      </c>
      <c r="K6802" s="129">
        <f t="shared" si="106"/>
        <v>222.24</v>
      </c>
      <c r="L6802" s="130" t="s">
        <v>1420</v>
      </c>
    </row>
    <row r="6803" spans="1:12" ht="22.5">
      <c r="A6803" s="263">
        <v>46</v>
      </c>
      <c r="B6803" s="125" t="str">
        <f>+VLOOKUP(A6803,'[1]LISTA FILTRADO'!$A$2:$B$620,2,FALSE)</f>
        <v>Ministerio De Salud</v>
      </c>
      <c r="C6803" s="126">
        <v>42922</v>
      </c>
      <c r="D6803" s="126" t="s">
        <v>13944</v>
      </c>
      <c r="E6803" s="127" t="s">
        <v>3</v>
      </c>
      <c r="F6803" s="127">
        <v>1516929</v>
      </c>
      <c r="G6803" s="127"/>
      <c r="H6803" s="335" t="s">
        <v>13945</v>
      </c>
      <c r="I6803" s="128">
        <v>0</v>
      </c>
      <c r="J6803" s="128">
        <v>800</v>
      </c>
      <c r="K6803" s="129">
        <f t="shared" si="106"/>
        <v>800</v>
      </c>
      <c r="L6803" s="130" t="s">
        <v>1420</v>
      </c>
    </row>
    <row r="6804" spans="1:12" ht="22.5">
      <c r="A6804" s="263">
        <v>291</v>
      </c>
      <c r="B6804" s="125" t="str">
        <f>+VLOOKUP(A6804,'[1]LISTA FILTRADO'!$A$2:$B$620,2,FALSE)</f>
        <v>Administradora Boliviana De Carreteras</v>
      </c>
      <c r="C6804" s="126">
        <v>42922</v>
      </c>
      <c r="D6804" s="126" t="s">
        <v>13946</v>
      </c>
      <c r="E6804" s="127" t="s">
        <v>3</v>
      </c>
      <c r="F6804" s="127">
        <v>1516930</v>
      </c>
      <c r="G6804" s="127"/>
      <c r="H6804" s="335" t="s">
        <v>13947</v>
      </c>
      <c r="I6804" s="128">
        <v>0</v>
      </c>
      <c r="J6804" s="128">
        <v>80</v>
      </c>
      <c r="K6804" s="129">
        <f t="shared" si="106"/>
        <v>80</v>
      </c>
      <c r="L6804" s="130" t="s">
        <v>1420</v>
      </c>
    </row>
    <row r="6805" spans="1:12" ht="33.75">
      <c r="A6805" s="263" t="s">
        <v>626</v>
      </c>
      <c r="B6805" s="125" t="str">
        <f>+VLOOKUP(A6805,'[1]LISTA FILTRADO'!$A$2:$B$620,2,FALSE)</f>
        <v>Dirección General De Programación Y Operaciones Del Tesoro</v>
      </c>
      <c r="C6805" s="126">
        <v>42922</v>
      </c>
      <c r="D6805" s="126" t="s">
        <v>13948</v>
      </c>
      <c r="E6805" s="127" t="s">
        <v>3</v>
      </c>
      <c r="F6805" s="127">
        <v>1516942</v>
      </c>
      <c r="G6805" s="127"/>
      <c r="H6805" s="335" t="s">
        <v>13949</v>
      </c>
      <c r="I6805" s="128">
        <v>0</v>
      </c>
      <c r="J6805" s="128">
        <v>45</v>
      </c>
      <c r="K6805" s="129">
        <f t="shared" si="106"/>
        <v>45</v>
      </c>
      <c r="L6805" s="130" t="s">
        <v>1420</v>
      </c>
    </row>
    <row r="6806" spans="1:12" ht="33.75">
      <c r="A6806" s="263" t="s">
        <v>626</v>
      </c>
      <c r="B6806" s="125" t="str">
        <f>+VLOOKUP(A6806,'[1]LISTA FILTRADO'!$A$2:$B$620,2,FALSE)</f>
        <v>Dirección General De Programación Y Operaciones Del Tesoro</v>
      </c>
      <c r="C6806" s="126">
        <v>42922</v>
      </c>
      <c r="D6806" s="126" t="s">
        <v>13950</v>
      </c>
      <c r="E6806" s="127" t="s">
        <v>3</v>
      </c>
      <c r="F6806" s="127">
        <v>1516944</v>
      </c>
      <c r="G6806" s="127"/>
      <c r="H6806" s="335" t="s">
        <v>13951</v>
      </c>
      <c r="I6806" s="128">
        <v>0</v>
      </c>
      <c r="J6806" s="128">
        <v>338</v>
      </c>
      <c r="K6806" s="129">
        <f t="shared" si="106"/>
        <v>338</v>
      </c>
      <c r="L6806" s="130" t="s">
        <v>1420</v>
      </c>
    </row>
    <row r="6807" spans="1:12" ht="22.5">
      <c r="A6807" s="263">
        <v>46</v>
      </c>
      <c r="B6807" s="125" t="str">
        <f>+VLOOKUP(A6807,'[1]LISTA FILTRADO'!$A$2:$B$620,2,FALSE)</f>
        <v>Ministerio De Salud</v>
      </c>
      <c r="C6807" s="126">
        <v>42922</v>
      </c>
      <c r="D6807" s="126" t="s">
        <v>13952</v>
      </c>
      <c r="E6807" s="127" t="s">
        <v>3</v>
      </c>
      <c r="F6807" s="127">
        <v>1516947</v>
      </c>
      <c r="G6807" s="127"/>
      <c r="H6807" s="335" t="s">
        <v>13953</v>
      </c>
      <c r="I6807" s="128">
        <v>0</v>
      </c>
      <c r="J6807" s="128">
        <v>1380</v>
      </c>
      <c r="K6807" s="129">
        <f t="shared" si="106"/>
        <v>1380</v>
      </c>
      <c r="L6807" s="130" t="s">
        <v>1420</v>
      </c>
    </row>
    <row r="6808" spans="1:12" ht="22.5">
      <c r="A6808" s="263">
        <v>20</v>
      </c>
      <c r="B6808" s="125" t="str">
        <f>+VLOOKUP(A6808,'[1]LISTA FILTRADO'!$A$2:$B$620,2,FALSE)</f>
        <v>Ministerio De Defensa</v>
      </c>
      <c r="C6808" s="126">
        <v>42922</v>
      </c>
      <c r="D6808" s="126" t="s">
        <v>13954</v>
      </c>
      <c r="E6808" s="127" t="s">
        <v>3</v>
      </c>
      <c r="F6808" s="127">
        <v>1516964</v>
      </c>
      <c r="G6808" s="127"/>
      <c r="H6808" s="335" t="s">
        <v>13955</v>
      </c>
      <c r="I6808" s="128">
        <v>0</v>
      </c>
      <c r="J6808" s="128">
        <v>988.8</v>
      </c>
      <c r="K6808" s="129">
        <f t="shared" si="106"/>
        <v>988.8</v>
      </c>
      <c r="L6808" s="130" t="s">
        <v>1420</v>
      </c>
    </row>
    <row r="6809" spans="1:12" ht="22.5">
      <c r="A6809" s="263">
        <v>46</v>
      </c>
      <c r="B6809" s="125" t="str">
        <f>+VLOOKUP(A6809,'[1]LISTA FILTRADO'!$A$2:$B$620,2,FALSE)</f>
        <v>Ministerio De Salud</v>
      </c>
      <c r="C6809" s="126">
        <v>42922</v>
      </c>
      <c r="D6809" s="126" t="s">
        <v>13956</v>
      </c>
      <c r="E6809" s="127" t="s">
        <v>3</v>
      </c>
      <c r="F6809" s="127">
        <v>1516967</v>
      </c>
      <c r="G6809" s="127"/>
      <c r="H6809" s="335" t="s">
        <v>13957</v>
      </c>
      <c r="I6809" s="128">
        <v>0</v>
      </c>
      <c r="J6809" s="128">
        <v>160</v>
      </c>
      <c r="K6809" s="129">
        <f t="shared" si="106"/>
        <v>160</v>
      </c>
      <c r="L6809" s="130" t="s">
        <v>1420</v>
      </c>
    </row>
    <row r="6810" spans="1:12" ht="22.5">
      <c r="A6810" s="263">
        <v>46</v>
      </c>
      <c r="B6810" s="125" t="str">
        <f>+VLOOKUP(A6810,'[1]LISTA FILTRADO'!$A$2:$B$620,2,FALSE)</f>
        <v>Ministerio De Salud</v>
      </c>
      <c r="C6810" s="126">
        <v>42922</v>
      </c>
      <c r="D6810" s="126" t="s">
        <v>13958</v>
      </c>
      <c r="E6810" s="127" t="s">
        <v>3</v>
      </c>
      <c r="F6810" s="127">
        <v>1516970</v>
      </c>
      <c r="G6810" s="127"/>
      <c r="H6810" s="335" t="s">
        <v>13957</v>
      </c>
      <c r="I6810" s="128">
        <v>0</v>
      </c>
      <c r="J6810" s="128">
        <v>398</v>
      </c>
      <c r="K6810" s="129">
        <f t="shared" si="106"/>
        <v>398</v>
      </c>
      <c r="L6810" s="130" t="s">
        <v>1420</v>
      </c>
    </row>
    <row r="6811" spans="1:12" ht="22.5">
      <c r="A6811" s="263">
        <v>572</v>
      </c>
      <c r="B6811" s="125" t="str">
        <f>+VLOOKUP(A6811,'[1]LISTA FILTRADO'!$A$2:$B$620,2,FALSE)</f>
        <v>Empresa De Apoyo A La Producción De Alimentos</v>
      </c>
      <c r="C6811" s="126">
        <v>42922</v>
      </c>
      <c r="D6811" s="126" t="s">
        <v>13959</v>
      </c>
      <c r="E6811" s="127" t="s">
        <v>3</v>
      </c>
      <c r="F6811" s="127">
        <v>1516974</v>
      </c>
      <c r="G6811" s="127"/>
      <c r="H6811" s="335" t="s">
        <v>13960</v>
      </c>
      <c r="I6811" s="128">
        <v>0</v>
      </c>
      <c r="J6811" s="128">
        <v>345</v>
      </c>
      <c r="K6811" s="129">
        <f t="shared" si="106"/>
        <v>345</v>
      </c>
      <c r="L6811" s="130" t="s">
        <v>1420</v>
      </c>
    </row>
    <row r="6812" spans="1:12" ht="22.5">
      <c r="A6812" s="263">
        <v>526</v>
      </c>
      <c r="B6812" s="125" t="str">
        <f>+VLOOKUP(A6812,'[1]LISTA FILTRADO'!$A$2:$B$620,2,FALSE)</f>
        <v>Bolivia Tv</v>
      </c>
      <c r="C6812" s="126">
        <v>42922</v>
      </c>
      <c r="D6812" s="126" t="s">
        <v>13961</v>
      </c>
      <c r="E6812" s="127" t="s">
        <v>3</v>
      </c>
      <c r="F6812" s="127">
        <v>1516975</v>
      </c>
      <c r="G6812" s="127"/>
      <c r="H6812" s="335" t="s">
        <v>13962</v>
      </c>
      <c r="I6812" s="128">
        <v>0</v>
      </c>
      <c r="J6812" s="128">
        <v>550</v>
      </c>
      <c r="K6812" s="129">
        <f t="shared" si="106"/>
        <v>550</v>
      </c>
      <c r="L6812" s="130" t="s">
        <v>1420</v>
      </c>
    </row>
    <row r="6813" spans="1:12" ht="33.75">
      <c r="A6813" s="263">
        <v>526</v>
      </c>
      <c r="B6813" s="125" t="str">
        <f>+VLOOKUP(A6813,'[1]LISTA FILTRADO'!$A$2:$B$620,2,FALSE)</f>
        <v>Bolivia Tv</v>
      </c>
      <c r="C6813" s="126">
        <v>42922</v>
      </c>
      <c r="D6813" s="126" t="s">
        <v>13963</v>
      </c>
      <c r="E6813" s="127" t="s">
        <v>3</v>
      </c>
      <c r="F6813" s="127">
        <v>1516976</v>
      </c>
      <c r="G6813" s="127"/>
      <c r="H6813" s="335" t="s">
        <v>13964</v>
      </c>
      <c r="I6813" s="128">
        <v>0</v>
      </c>
      <c r="J6813" s="128">
        <v>703.7</v>
      </c>
      <c r="K6813" s="129">
        <f t="shared" si="106"/>
        <v>703.7</v>
      </c>
      <c r="L6813" s="130" t="s">
        <v>1420</v>
      </c>
    </row>
    <row r="6814" spans="1:12" ht="22.5">
      <c r="A6814" s="263">
        <v>70</v>
      </c>
      <c r="B6814" s="125" t="str">
        <f>+VLOOKUP(A6814,'[1]LISTA FILTRADO'!$A$2:$B$620,2,FALSE)</f>
        <v>Ministerio De Trabajo, Empleo Y Previsión Social</v>
      </c>
      <c r="C6814" s="126">
        <v>42922</v>
      </c>
      <c r="D6814" s="126" t="s">
        <v>13965</v>
      </c>
      <c r="E6814" s="127" t="s">
        <v>3</v>
      </c>
      <c r="F6814" s="127">
        <v>1517007</v>
      </c>
      <c r="G6814" s="127"/>
      <c r="H6814" s="335" t="s">
        <v>13966</v>
      </c>
      <c r="I6814" s="128">
        <v>0</v>
      </c>
      <c r="J6814" s="128">
        <v>114</v>
      </c>
      <c r="K6814" s="129">
        <f t="shared" si="106"/>
        <v>114</v>
      </c>
      <c r="L6814" s="130" t="s">
        <v>1420</v>
      </c>
    </row>
    <row r="6815" spans="1:12" ht="22.5">
      <c r="A6815" s="263">
        <v>206</v>
      </c>
      <c r="B6815" s="125" t="str">
        <f>+VLOOKUP(A6815,'[1]LISTA FILTRADO'!$A$2:$B$620,2,FALSE)</f>
        <v>Instituto Nacional De Estadística</v>
      </c>
      <c r="C6815" s="126">
        <v>42922</v>
      </c>
      <c r="D6815" s="126" t="s">
        <v>13967</v>
      </c>
      <c r="E6815" s="127" t="s">
        <v>3</v>
      </c>
      <c r="F6815" s="127">
        <v>1517032</v>
      </c>
      <c r="G6815" s="127"/>
      <c r="H6815" s="335" t="s">
        <v>13968</v>
      </c>
      <c r="I6815" s="128">
        <v>0</v>
      </c>
      <c r="J6815" s="128">
        <v>55</v>
      </c>
      <c r="K6815" s="129">
        <f t="shared" si="106"/>
        <v>55</v>
      </c>
      <c r="L6815" s="130" t="s">
        <v>1420</v>
      </c>
    </row>
    <row r="6816" spans="1:12" ht="33.75">
      <c r="A6816" s="263" t="s">
        <v>626</v>
      </c>
      <c r="B6816" s="125" t="str">
        <f>+VLOOKUP(A6816,'[1]LISTA FILTRADO'!$A$2:$B$620,2,FALSE)</f>
        <v>Dirección General De Programación Y Operaciones Del Tesoro</v>
      </c>
      <c r="C6816" s="126">
        <v>42923</v>
      </c>
      <c r="D6816" s="126" t="s">
        <v>13969</v>
      </c>
      <c r="E6816" s="127" t="s">
        <v>3</v>
      </c>
      <c r="F6816" s="127">
        <v>1517188</v>
      </c>
      <c r="G6816" s="127"/>
      <c r="H6816" s="335" t="s">
        <v>13970</v>
      </c>
      <c r="I6816" s="128">
        <v>0</v>
      </c>
      <c r="J6816" s="128">
        <v>4709.6400000000003</v>
      </c>
      <c r="K6816" s="129">
        <f t="shared" si="106"/>
        <v>4709.6400000000003</v>
      </c>
      <c r="L6816" s="130" t="s">
        <v>1420</v>
      </c>
    </row>
    <row r="6817" spans="1:12" ht="33.75">
      <c r="A6817" s="263">
        <v>660</v>
      </c>
      <c r="B6817" s="125" t="str">
        <f>+VLOOKUP(A6817,'[1]LISTA FILTRADO'!$A$2:$B$620,2,FALSE)</f>
        <v>Órgano Judicial</v>
      </c>
      <c r="C6817" s="126">
        <v>42923</v>
      </c>
      <c r="D6817" s="126" t="s">
        <v>13971</v>
      </c>
      <c r="E6817" s="127" t="s">
        <v>3</v>
      </c>
      <c r="F6817" s="127">
        <v>1517195</v>
      </c>
      <c r="G6817" s="127"/>
      <c r="H6817" s="335" t="s">
        <v>13972</v>
      </c>
      <c r="I6817" s="128">
        <v>0</v>
      </c>
      <c r="J6817" s="128">
        <v>300</v>
      </c>
      <c r="K6817" s="129">
        <f t="shared" si="106"/>
        <v>300</v>
      </c>
      <c r="L6817" s="130" t="s">
        <v>1420</v>
      </c>
    </row>
    <row r="6818" spans="1:12" ht="33.75">
      <c r="A6818" s="263">
        <v>660</v>
      </c>
      <c r="B6818" s="125" t="str">
        <f>+VLOOKUP(A6818,'[1]LISTA FILTRADO'!$A$2:$B$620,2,FALSE)</f>
        <v>Órgano Judicial</v>
      </c>
      <c r="C6818" s="126">
        <v>42923</v>
      </c>
      <c r="D6818" s="126" t="s">
        <v>13973</v>
      </c>
      <c r="E6818" s="127" t="s">
        <v>3</v>
      </c>
      <c r="F6818" s="127">
        <v>1517200</v>
      </c>
      <c r="G6818" s="127"/>
      <c r="H6818" s="335" t="s">
        <v>13974</v>
      </c>
      <c r="I6818" s="128">
        <v>0</v>
      </c>
      <c r="J6818" s="128">
        <v>230.8</v>
      </c>
      <c r="K6818" s="129">
        <f t="shared" si="106"/>
        <v>230.8</v>
      </c>
      <c r="L6818" s="130" t="s">
        <v>1420</v>
      </c>
    </row>
    <row r="6819" spans="1:12" ht="33.75">
      <c r="A6819" s="263">
        <v>660</v>
      </c>
      <c r="B6819" s="125" t="str">
        <f>+VLOOKUP(A6819,'[1]LISTA FILTRADO'!$A$2:$B$620,2,FALSE)</f>
        <v>Órgano Judicial</v>
      </c>
      <c r="C6819" s="126">
        <v>42923</v>
      </c>
      <c r="D6819" s="126" t="s">
        <v>13975</v>
      </c>
      <c r="E6819" s="127" t="s">
        <v>3</v>
      </c>
      <c r="F6819" s="127">
        <v>1517205</v>
      </c>
      <c r="G6819" s="127"/>
      <c r="H6819" s="335" t="s">
        <v>13976</v>
      </c>
      <c r="I6819" s="128">
        <v>0</v>
      </c>
      <c r="J6819" s="128">
        <v>2945</v>
      </c>
      <c r="K6819" s="129">
        <f t="shared" si="106"/>
        <v>2945</v>
      </c>
      <c r="L6819" s="130" t="s">
        <v>1420</v>
      </c>
    </row>
    <row r="6820" spans="1:12" ht="33.75">
      <c r="A6820" s="263">
        <v>660</v>
      </c>
      <c r="B6820" s="125" t="str">
        <f>+VLOOKUP(A6820,'[1]LISTA FILTRADO'!$A$2:$B$620,2,FALSE)</f>
        <v>Órgano Judicial</v>
      </c>
      <c r="C6820" s="126">
        <v>42923</v>
      </c>
      <c r="D6820" s="126" t="s">
        <v>13977</v>
      </c>
      <c r="E6820" s="127" t="s">
        <v>3</v>
      </c>
      <c r="F6820" s="127">
        <v>1517208</v>
      </c>
      <c r="G6820" s="127"/>
      <c r="H6820" s="335" t="s">
        <v>13978</v>
      </c>
      <c r="I6820" s="128">
        <v>0</v>
      </c>
      <c r="J6820" s="128">
        <v>1324</v>
      </c>
      <c r="K6820" s="129">
        <f t="shared" si="106"/>
        <v>1324</v>
      </c>
      <c r="L6820" s="130" t="s">
        <v>1420</v>
      </c>
    </row>
    <row r="6821" spans="1:12" ht="33.75">
      <c r="A6821" s="263">
        <v>86</v>
      </c>
      <c r="B6821" s="125" t="str">
        <f>+VLOOKUP(A6821,'[1]LISTA FILTRADO'!$A$2:$B$620,2,FALSE)</f>
        <v>Ministerio De Medio Ambiente Y Agua</v>
      </c>
      <c r="C6821" s="126">
        <v>42923</v>
      </c>
      <c r="D6821" s="126" t="s">
        <v>13979</v>
      </c>
      <c r="E6821" s="127" t="s">
        <v>3</v>
      </c>
      <c r="F6821" s="127">
        <v>1517209</v>
      </c>
      <c r="G6821" s="127"/>
      <c r="H6821" s="335" t="s">
        <v>13980</v>
      </c>
      <c r="I6821" s="128">
        <v>0</v>
      </c>
      <c r="J6821" s="128">
        <v>1134</v>
      </c>
      <c r="K6821" s="129">
        <f t="shared" si="106"/>
        <v>1134</v>
      </c>
      <c r="L6821" s="130" t="s">
        <v>1420</v>
      </c>
    </row>
    <row r="6822" spans="1:12" ht="22.5">
      <c r="A6822" s="263">
        <v>224</v>
      </c>
      <c r="B6822" s="125" t="str">
        <f>+VLOOKUP(A6822,'[1]LISTA FILTRADO'!$A$2:$B$620,2,FALSE)</f>
        <v>Insumos Bolivia</v>
      </c>
      <c r="C6822" s="126">
        <v>42923</v>
      </c>
      <c r="D6822" s="126" t="s">
        <v>13981</v>
      </c>
      <c r="E6822" s="127" t="s">
        <v>3</v>
      </c>
      <c r="F6822" s="127">
        <v>1517210</v>
      </c>
      <c r="G6822" s="127"/>
      <c r="H6822" s="335" t="s">
        <v>13982</v>
      </c>
      <c r="I6822" s="128">
        <v>0</v>
      </c>
      <c r="J6822" s="128">
        <v>809.1</v>
      </c>
      <c r="K6822" s="129">
        <f t="shared" si="106"/>
        <v>809.1</v>
      </c>
      <c r="L6822" s="130" t="s">
        <v>1420</v>
      </c>
    </row>
    <row r="6823" spans="1:12" ht="33.75">
      <c r="A6823" s="263">
        <v>86</v>
      </c>
      <c r="B6823" s="125" t="str">
        <f>+VLOOKUP(A6823,'[1]LISTA FILTRADO'!$A$2:$B$620,2,FALSE)</f>
        <v>Ministerio De Medio Ambiente Y Agua</v>
      </c>
      <c r="C6823" s="126">
        <v>42923</v>
      </c>
      <c r="D6823" s="126" t="s">
        <v>13983</v>
      </c>
      <c r="E6823" s="127" t="s">
        <v>3</v>
      </c>
      <c r="F6823" s="127">
        <v>1517219</v>
      </c>
      <c r="G6823" s="127"/>
      <c r="H6823" s="335" t="s">
        <v>13984</v>
      </c>
      <c r="I6823" s="128">
        <v>0</v>
      </c>
      <c r="J6823" s="128">
        <v>3000</v>
      </c>
      <c r="K6823" s="129">
        <f t="shared" si="106"/>
        <v>3000</v>
      </c>
      <c r="L6823" s="130" t="s">
        <v>1420</v>
      </c>
    </row>
    <row r="6824" spans="1:12" ht="22.5">
      <c r="A6824" s="263">
        <v>578</v>
      </c>
      <c r="B6824" s="125" t="str">
        <f>+VLOOKUP(A6824,'[1]LISTA FILTRADO'!$A$2:$B$620,2,FALSE)</f>
        <v>Boliviana De Aviación</v>
      </c>
      <c r="C6824" s="126">
        <v>42923</v>
      </c>
      <c r="D6824" s="126" t="s">
        <v>13985</v>
      </c>
      <c r="E6824" s="127" t="s">
        <v>3</v>
      </c>
      <c r="F6824" s="127">
        <v>1517220</v>
      </c>
      <c r="G6824" s="127"/>
      <c r="H6824" s="335" t="s">
        <v>13986</v>
      </c>
      <c r="I6824" s="128">
        <v>0</v>
      </c>
      <c r="J6824" s="128">
        <v>304</v>
      </c>
      <c r="K6824" s="129">
        <f t="shared" si="106"/>
        <v>304</v>
      </c>
      <c r="L6824" s="130" t="s">
        <v>1420</v>
      </c>
    </row>
    <row r="6825" spans="1:12" ht="22.5">
      <c r="A6825" s="263">
        <v>578</v>
      </c>
      <c r="B6825" s="125" t="str">
        <f>+VLOOKUP(A6825,'[1]LISTA FILTRADO'!$A$2:$B$620,2,FALSE)</f>
        <v>Boliviana De Aviación</v>
      </c>
      <c r="C6825" s="126">
        <v>42923</v>
      </c>
      <c r="D6825" s="126" t="s">
        <v>13987</v>
      </c>
      <c r="E6825" s="127" t="s">
        <v>3</v>
      </c>
      <c r="F6825" s="127">
        <v>1517221</v>
      </c>
      <c r="G6825" s="127"/>
      <c r="H6825" s="335" t="s">
        <v>13988</v>
      </c>
      <c r="I6825" s="128">
        <v>0</v>
      </c>
      <c r="J6825" s="128">
        <v>3200</v>
      </c>
      <c r="K6825" s="129">
        <f t="shared" si="106"/>
        <v>3200</v>
      </c>
      <c r="L6825" s="130" t="s">
        <v>1420</v>
      </c>
    </row>
    <row r="6826" spans="1:12" ht="22.5">
      <c r="A6826" s="263">
        <v>578</v>
      </c>
      <c r="B6826" s="125" t="str">
        <f>+VLOOKUP(A6826,'[1]LISTA FILTRADO'!$A$2:$B$620,2,FALSE)</f>
        <v>Boliviana De Aviación</v>
      </c>
      <c r="C6826" s="126">
        <v>42923</v>
      </c>
      <c r="D6826" s="126" t="s">
        <v>13989</v>
      </c>
      <c r="E6826" s="127" t="s">
        <v>3</v>
      </c>
      <c r="F6826" s="127">
        <v>1517224</v>
      </c>
      <c r="G6826" s="127"/>
      <c r="H6826" s="335" t="s">
        <v>13990</v>
      </c>
      <c r="I6826" s="128">
        <v>0</v>
      </c>
      <c r="J6826" s="128">
        <v>25</v>
      </c>
      <c r="K6826" s="129">
        <f t="shared" si="106"/>
        <v>25</v>
      </c>
      <c r="L6826" s="130" t="s">
        <v>1420</v>
      </c>
    </row>
    <row r="6827" spans="1:12" ht="33.75">
      <c r="A6827" s="263">
        <v>16</v>
      </c>
      <c r="B6827" s="125" t="str">
        <f>+VLOOKUP(A6827,'[1]LISTA FILTRADO'!$A$2:$B$620,2,FALSE)</f>
        <v>Ministerio De Educación</v>
      </c>
      <c r="C6827" s="126">
        <v>42923</v>
      </c>
      <c r="D6827" s="126" t="s">
        <v>13991</v>
      </c>
      <c r="E6827" s="127" t="s">
        <v>3</v>
      </c>
      <c r="F6827" s="127">
        <v>1517226</v>
      </c>
      <c r="G6827" s="127"/>
      <c r="H6827" s="335" t="s">
        <v>13992</v>
      </c>
      <c r="I6827" s="128">
        <v>0</v>
      </c>
      <c r="J6827" s="128">
        <v>511</v>
      </c>
      <c r="K6827" s="129">
        <f t="shared" si="106"/>
        <v>511</v>
      </c>
      <c r="L6827" s="130" t="s">
        <v>1420</v>
      </c>
    </row>
    <row r="6828" spans="1:12" ht="22.5">
      <c r="A6828" s="263">
        <v>578</v>
      </c>
      <c r="B6828" s="125" t="str">
        <f>+VLOOKUP(A6828,'[1]LISTA FILTRADO'!$A$2:$B$620,2,FALSE)</f>
        <v>Boliviana De Aviación</v>
      </c>
      <c r="C6828" s="126">
        <v>42923</v>
      </c>
      <c r="D6828" s="126" t="s">
        <v>13993</v>
      </c>
      <c r="E6828" s="127" t="s">
        <v>3</v>
      </c>
      <c r="F6828" s="127">
        <v>1517227</v>
      </c>
      <c r="G6828" s="127"/>
      <c r="H6828" s="335" t="s">
        <v>13994</v>
      </c>
      <c r="I6828" s="128">
        <v>0</v>
      </c>
      <c r="J6828" s="128">
        <v>1000</v>
      </c>
      <c r="K6828" s="129">
        <f t="shared" si="106"/>
        <v>1000</v>
      </c>
      <c r="L6828" s="130" t="s">
        <v>1420</v>
      </c>
    </row>
    <row r="6829" spans="1:12" ht="22.5">
      <c r="A6829" s="263">
        <v>578</v>
      </c>
      <c r="B6829" s="125" t="str">
        <f>+VLOOKUP(A6829,'[1]LISTA FILTRADO'!$A$2:$B$620,2,FALSE)</f>
        <v>Boliviana De Aviación</v>
      </c>
      <c r="C6829" s="126">
        <v>42923</v>
      </c>
      <c r="D6829" s="126" t="s">
        <v>13995</v>
      </c>
      <c r="E6829" s="127" t="s">
        <v>3</v>
      </c>
      <c r="F6829" s="127">
        <v>1517228</v>
      </c>
      <c r="G6829" s="127"/>
      <c r="H6829" s="335" t="s">
        <v>13996</v>
      </c>
      <c r="I6829" s="128">
        <v>0</v>
      </c>
      <c r="J6829" s="128">
        <v>100</v>
      </c>
      <c r="K6829" s="129">
        <f t="shared" si="106"/>
        <v>100</v>
      </c>
      <c r="L6829" s="130" t="s">
        <v>1420</v>
      </c>
    </row>
    <row r="6830" spans="1:12" ht="33.75">
      <c r="A6830" s="263">
        <v>20</v>
      </c>
      <c r="B6830" s="125" t="str">
        <f>+VLOOKUP(A6830,'[1]LISTA FILTRADO'!$A$2:$B$620,2,FALSE)</f>
        <v>Ministerio De Defensa</v>
      </c>
      <c r="C6830" s="126">
        <v>42923</v>
      </c>
      <c r="D6830" s="126" t="s">
        <v>13997</v>
      </c>
      <c r="E6830" s="127" t="s">
        <v>3</v>
      </c>
      <c r="F6830" s="127">
        <v>1517265</v>
      </c>
      <c r="G6830" s="127"/>
      <c r="H6830" s="335" t="s">
        <v>13998</v>
      </c>
      <c r="I6830" s="128">
        <v>0</v>
      </c>
      <c r="J6830" s="128">
        <v>207408</v>
      </c>
      <c r="K6830" s="129">
        <f t="shared" si="106"/>
        <v>207408</v>
      </c>
      <c r="L6830" s="130" t="s">
        <v>1420</v>
      </c>
    </row>
    <row r="6831" spans="1:12" ht="33.75">
      <c r="A6831" s="263">
        <v>70</v>
      </c>
      <c r="B6831" s="125" t="str">
        <f>+VLOOKUP(A6831,'[1]LISTA FILTRADO'!$A$2:$B$620,2,FALSE)</f>
        <v>Ministerio De Trabajo, Empleo Y Previsión Social</v>
      </c>
      <c r="C6831" s="126">
        <v>42923</v>
      </c>
      <c r="D6831" s="126" t="s">
        <v>13999</v>
      </c>
      <c r="E6831" s="127" t="s">
        <v>3</v>
      </c>
      <c r="F6831" s="127">
        <v>1517296</v>
      </c>
      <c r="G6831" s="127"/>
      <c r="H6831" s="335" t="s">
        <v>14000</v>
      </c>
      <c r="I6831" s="128">
        <v>0</v>
      </c>
      <c r="J6831" s="128">
        <v>120</v>
      </c>
      <c r="K6831" s="129">
        <f t="shared" si="106"/>
        <v>120</v>
      </c>
      <c r="L6831" s="130" t="s">
        <v>1420</v>
      </c>
    </row>
    <row r="6832" spans="1:12" ht="33.75">
      <c r="A6832" s="263">
        <v>592</v>
      </c>
      <c r="B6832" s="125" t="str">
        <f>+VLOOKUP(A6832,'[1]LISTA FILTRADO'!$A$2:$B$620,2,FALSE)</f>
        <v>Empresa Estatal Boliviana De Turismo</v>
      </c>
      <c r="C6832" s="126">
        <v>42923</v>
      </c>
      <c r="D6832" s="126" t="s">
        <v>14001</v>
      </c>
      <c r="E6832" s="127" t="s">
        <v>3</v>
      </c>
      <c r="F6832" s="127">
        <v>1517304</v>
      </c>
      <c r="G6832" s="127"/>
      <c r="H6832" s="335" t="s">
        <v>14002</v>
      </c>
      <c r="I6832" s="128">
        <v>0</v>
      </c>
      <c r="J6832" s="128">
        <v>97850</v>
      </c>
      <c r="K6832" s="129">
        <f t="shared" si="106"/>
        <v>97850</v>
      </c>
      <c r="L6832" s="130" t="s">
        <v>1420</v>
      </c>
    </row>
    <row r="6833" spans="1:12" ht="33.75">
      <c r="A6833" s="263">
        <v>86</v>
      </c>
      <c r="B6833" s="125" t="str">
        <f>+VLOOKUP(A6833,'[1]LISTA FILTRADO'!$A$2:$B$620,2,FALSE)</f>
        <v>Ministerio De Medio Ambiente Y Agua</v>
      </c>
      <c r="C6833" s="126">
        <v>42923</v>
      </c>
      <c r="D6833" s="126" t="s">
        <v>14003</v>
      </c>
      <c r="E6833" s="127" t="s">
        <v>3</v>
      </c>
      <c r="F6833" s="127">
        <v>1517306</v>
      </c>
      <c r="G6833" s="127"/>
      <c r="H6833" s="335" t="s">
        <v>14004</v>
      </c>
      <c r="I6833" s="128">
        <v>0</v>
      </c>
      <c r="J6833" s="128">
        <v>90</v>
      </c>
      <c r="K6833" s="129">
        <f t="shared" si="106"/>
        <v>90</v>
      </c>
      <c r="L6833" s="130" t="s">
        <v>1420</v>
      </c>
    </row>
    <row r="6834" spans="1:12" ht="33.75">
      <c r="A6834" s="263">
        <v>291</v>
      </c>
      <c r="B6834" s="125" t="str">
        <f>+VLOOKUP(A6834,'[1]LISTA FILTRADO'!$A$2:$B$620,2,FALSE)</f>
        <v>Administradora Boliviana De Carreteras</v>
      </c>
      <c r="C6834" s="126">
        <v>42923</v>
      </c>
      <c r="D6834" s="126" t="s">
        <v>14005</v>
      </c>
      <c r="E6834" s="127" t="s">
        <v>3</v>
      </c>
      <c r="F6834" s="127">
        <v>1517307</v>
      </c>
      <c r="G6834" s="127"/>
      <c r="H6834" s="335" t="s">
        <v>14006</v>
      </c>
      <c r="I6834" s="128">
        <v>0</v>
      </c>
      <c r="J6834" s="128">
        <v>128096.96000000001</v>
      </c>
      <c r="K6834" s="129">
        <f t="shared" si="106"/>
        <v>128096.96000000001</v>
      </c>
      <c r="L6834" s="130" t="s">
        <v>1420</v>
      </c>
    </row>
    <row r="6835" spans="1:12" ht="22.5">
      <c r="A6835" s="263">
        <v>46</v>
      </c>
      <c r="B6835" s="125" t="str">
        <f>+VLOOKUP(A6835,'[1]LISTA FILTRADO'!$A$2:$B$620,2,FALSE)</f>
        <v>Ministerio De Salud</v>
      </c>
      <c r="C6835" s="126">
        <v>42923</v>
      </c>
      <c r="D6835" s="126" t="s">
        <v>14007</v>
      </c>
      <c r="E6835" s="127" t="s">
        <v>3</v>
      </c>
      <c r="F6835" s="127">
        <v>1517336</v>
      </c>
      <c r="G6835" s="127"/>
      <c r="H6835" s="335" t="s">
        <v>14008</v>
      </c>
      <c r="I6835" s="128">
        <v>0</v>
      </c>
      <c r="J6835" s="128">
        <v>246300</v>
      </c>
      <c r="K6835" s="129">
        <f t="shared" si="106"/>
        <v>246300</v>
      </c>
      <c r="L6835" s="130" t="s">
        <v>1420</v>
      </c>
    </row>
    <row r="6836" spans="1:12" ht="33.75">
      <c r="A6836" s="263">
        <v>234</v>
      </c>
      <c r="B6836" s="125" t="str">
        <f>+VLOOKUP(A6836,'[1]LISTA FILTRADO'!$A$2:$B$620,2,FALSE)</f>
        <v>Servicio Geológico Minero</v>
      </c>
      <c r="C6836" s="126">
        <v>42923</v>
      </c>
      <c r="D6836" s="126" t="s">
        <v>14009</v>
      </c>
      <c r="E6836" s="127" t="s">
        <v>3</v>
      </c>
      <c r="F6836" s="127">
        <v>1517136</v>
      </c>
      <c r="G6836" s="127"/>
      <c r="H6836" s="335" t="s">
        <v>14010</v>
      </c>
      <c r="I6836" s="128">
        <v>0</v>
      </c>
      <c r="J6836" s="128">
        <v>2819.14</v>
      </c>
      <c r="K6836" s="129">
        <f t="shared" si="106"/>
        <v>2819.14</v>
      </c>
      <c r="L6836" s="130" t="s">
        <v>1420</v>
      </c>
    </row>
    <row r="6837" spans="1:12" ht="33.75">
      <c r="A6837" s="263">
        <v>234</v>
      </c>
      <c r="B6837" s="125" t="str">
        <f>+VLOOKUP(A6837,'[1]LISTA FILTRADO'!$A$2:$B$620,2,FALSE)</f>
        <v>Servicio Geológico Minero</v>
      </c>
      <c r="C6837" s="126">
        <v>42923</v>
      </c>
      <c r="D6837" s="126" t="s">
        <v>14011</v>
      </c>
      <c r="E6837" s="127" t="s">
        <v>3</v>
      </c>
      <c r="F6837" s="127">
        <v>1517137</v>
      </c>
      <c r="G6837" s="127"/>
      <c r="H6837" s="335" t="s">
        <v>14012</v>
      </c>
      <c r="I6837" s="128">
        <v>0</v>
      </c>
      <c r="J6837" s="128">
        <v>16</v>
      </c>
      <c r="K6837" s="129">
        <f t="shared" si="106"/>
        <v>16</v>
      </c>
      <c r="L6837" s="130" t="s">
        <v>1420</v>
      </c>
    </row>
    <row r="6838" spans="1:12" ht="22.5">
      <c r="A6838" s="263">
        <v>224</v>
      </c>
      <c r="B6838" s="125" t="str">
        <f>+VLOOKUP(A6838,'[1]LISTA FILTRADO'!$A$2:$B$620,2,FALSE)</f>
        <v>Insumos Bolivia</v>
      </c>
      <c r="C6838" s="126">
        <v>42923</v>
      </c>
      <c r="D6838" s="126" t="s">
        <v>14013</v>
      </c>
      <c r="E6838" s="127" t="s">
        <v>3</v>
      </c>
      <c r="F6838" s="127">
        <v>1517149</v>
      </c>
      <c r="G6838" s="127"/>
      <c r="H6838" s="335" t="s">
        <v>14014</v>
      </c>
      <c r="I6838" s="128">
        <v>0</v>
      </c>
      <c r="J6838" s="128">
        <v>5</v>
      </c>
      <c r="K6838" s="129">
        <f t="shared" si="106"/>
        <v>5</v>
      </c>
      <c r="L6838" s="130" t="s">
        <v>1420</v>
      </c>
    </row>
    <row r="6839" spans="1:12" ht="22.5">
      <c r="A6839" s="263">
        <v>526</v>
      </c>
      <c r="B6839" s="125" t="str">
        <f>+VLOOKUP(A6839,'[1]LISTA FILTRADO'!$A$2:$B$620,2,FALSE)</f>
        <v>Bolivia Tv</v>
      </c>
      <c r="C6839" s="126">
        <v>42923</v>
      </c>
      <c r="D6839" s="126" t="s">
        <v>14015</v>
      </c>
      <c r="E6839" s="127" t="s">
        <v>3</v>
      </c>
      <c r="F6839" s="127">
        <v>1517159</v>
      </c>
      <c r="G6839" s="127"/>
      <c r="H6839" s="335" t="s">
        <v>14016</v>
      </c>
      <c r="I6839" s="128">
        <v>0</v>
      </c>
      <c r="J6839" s="128">
        <v>77</v>
      </c>
      <c r="K6839" s="129">
        <f t="shared" si="106"/>
        <v>77</v>
      </c>
      <c r="L6839" s="130" t="s">
        <v>1420</v>
      </c>
    </row>
    <row r="6840" spans="1:12" ht="22.5">
      <c r="A6840" s="263">
        <v>526</v>
      </c>
      <c r="B6840" s="125" t="str">
        <f>+VLOOKUP(A6840,'[1]LISTA FILTRADO'!$A$2:$B$620,2,FALSE)</f>
        <v>Bolivia Tv</v>
      </c>
      <c r="C6840" s="126">
        <v>42923</v>
      </c>
      <c r="D6840" s="126" t="s">
        <v>14017</v>
      </c>
      <c r="E6840" s="127" t="s">
        <v>3</v>
      </c>
      <c r="F6840" s="127">
        <v>1517162</v>
      </c>
      <c r="G6840" s="127"/>
      <c r="H6840" s="335" t="s">
        <v>14018</v>
      </c>
      <c r="I6840" s="128">
        <v>0</v>
      </c>
      <c r="J6840" s="128">
        <v>77</v>
      </c>
      <c r="K6840" s="129">
        <f t="shared" si="106"/>
        <v>77</v>
      </c>
      <c r="L6840" s="130" t="s">
        <v>1420</v>
      </c>
    </row>
    <row r="6841" spans="1:12" ht="22.5">
      <c r="A6841" s="263">
        <v>291</v>
      </c>
      <c r="B6841" s="125" t="str">
        <f>+VLOOKUP(A6841,'[1]LISTA FILTRADO'!$A$2:$B$620,2,FALSE)</f>
        <v>Administradora Boliviana De Carreteras</v>
      </c>
      <c r="C6841" s="126">
        <v>42923</v>
      </c>
      <c r="D6841" s="126" t="s">
        <v>14019</v>
      </c>
      <c r="E6841" s="127" t="s">
        <v>3</v>
      </c>
      <c r="F6841" s="127">
        <v>1517164</v>
      </c>
      <c r="G6841" s="127"/>
      <c r="H6841" s="335" t="s">
        <v>8938</v>
      </c>
      <c r="I6841" s="128">
        <v>0</v>
      </c>
      <c r="J6841" s="128">
        <v>19.11</v>
      </c>
      <c r="K6841" s="129">
        <f t="shared" si="106"/>
        <v>19.11</v>
      </c>
      <c r="L6841" s="130" t="s">
        <v>1420</v>
      </c>
    </row>
    <row r="6842" spans="1:12" ht="22.5">
      <c r="A6842" s="263">
        <v>291</v>
      </c>
      <c r="B6842" s="125" t="str">
        <f>+VLOOKUP(A6842,'[1]LISTA FILTRADO'!$A$2:$B$620,2,FALSE)</f>
        <v>Administradora Boliviana De Carreteras</v>
      </c>
      <c r="C6842" s="126">
        <v>42923</v>
      </c>
      <c r="D6842" s="126" t="s">
        <v>14020</v>
      </c>
      <c r="E6842" s="127" t="s">
        <v>3</v>
      </c>
      <c r="F6842" s="127">
        <v>1517165</v>
      </c>
      <c r="G6842" s="127"/>
      <c r="H6842" s="335" t="s">
        <v>14021</v>
      </c>
      <c r="I6842" s="128">
        <v>0</v>
      </c>
      <c r="J6842" s="128">
        <v>51</v>
      </c>
      <c r="K6842" s="129">
        <f t="shared" si="106"/>
        <v>51</v>
      </c>
      <c r="L6842" s="130" t="s">
        <v>1420</v>
      </c>
    </row>
    <row r="6843" spans="1:12" ht="22.5">
      <c r="A6843" s="263">
        <v>20</v>
      </c>
      <c r="B6843" s="125" t="str">
        <f>+VLOOKUP(A6843,'[1]LISTA FILTRADO'!$A$2:$B$620,2,FALSE)</f>
        <v>Ministerio De Defensa</v>
      </c>
      <c r="C6843" s="126">
        <v>42923</v>
      </c>
      <c r="D6843" s="126" t="s">
        <v>14022</v>
      </c>
      <c r="E6843" s="127" t="s">
        <v>3</v>
      </c>
      <c r="F6843" s="127">
        <v>1517167</v>
      </c>
      <c r="G6843" s="127"/>
      <c r="H6843" s="335" t="s">
        <v>14023</v>
      </c>
      <c r="I6843" s="128">
        <v>0</v>
      </c>
      <c r="J6843" s="128">
        <v>17</v>
      </c>
      <c r="K6843" s="129">
        <f t="shared" si="106"/>
        <v>17</v>
      </c>
      <c r="L6843" s="130" t="s">
        <v>1420</v>
      </c>
    </row>
    <row r="6844" spans="1:12" ht="33.75">
      <c r="A6844" s="263">
        <v>20</v>
      </c>
      <c r="B6844" s="125" t="str">
        <f>+VLOOKUP(A6844,'[1]LISTA FILTRADO'!$A$2:$B$620,2,FALSE)</f>
        <v>Ministerio De Defensa</v>
      </c>
      <c r="C6844" s="126">
        <v>42923</v>
      </c>
      <c r="D6844" s="126" t="s">
        <v>14024</v>
      </c>
      <c r="E6844" s="127" t="s">
        <v>3</v>
      </c>
      <c r="F6844" s="127">
        <v>1517168</v>
      </c>
      <c r="G6844" s="127"/>
      <c r="H6844" s="335" t="s">
        <v>14025</v>
      </c>
      <c r="I6844" s="128">
        <v>0</v>
      </c>
      <c r="J6844" s="128">
        <v>47.5</v>
      </c>
      <c r="K6844" s="129">
        <f t="shared" si="106"/>
        <v>47.5</v>
      </c>
      <c r="L6844" s="130" t="s">
        <v>1420</v>
      </c>
    </row>
    <row r="6845" spans="1:12" ht="22.5">
      <c r="A6845" s="263">
        <v>20</v>
      </c>
      <c r="B6845" s="125" t="str">
        <f>+VLOOKUP(A6845,'[1]LISTA FILTRADO'!$A$2:$B$620,2,FALSE)</f>
        <v>Ministerio De Defensa</v>
      </c>
      <c r="C6845" s="126">
        <v>42923</v>
      </c>
      <c r="D6845" s="126" t="s">
        <v>14026</v>
      </c>
      <c r="E6845" s="127" t="s">
        <v>3</v>
      </c>
      <c r="F6845" s="127">
        <v>1517178</v>
      </c>
      <c r="G6845" s="127"/>
      <c r="H6845" s="335" t="s">
        <v>14027</v>
      </c>
      <c r="I6845" s="128">
        <v>0</v>
      </c>
      <c r="J6845" s="128">
        <v>63.24</v>
      </c>
      <c r="K6845" s="129">
        <f t="shared" si="106"/>
        <v>63.24</v>
      </c>
      <c r="L6845" s="130" t="s">
        <v>1420</v>
      </c>
    </row>
    <row r="6846" spans="1:12" ht="22.5">
      <c r="A6846" s="263">
        <v>20</v>
      </c>
      <c r="B6846" s="125" t="str">
        <f>+VLOOKUP(A6846,'[1]LISTA FILTRADO'!$A$2:$B$620,2,FALSE)</f>
        <v>Ministerio De Defensa</v>
      </c>
      <c r="C6846" s="126">
        <v>42923</v>
      </c>
      <c r="D6846" s="126" t="s">
        <v>14028</v>
      </c>
      <c r="E6846" s="127" t="s">
        <v>3</v>
      </c>
      <c r="F6846" s="127">
        <v>1517179</v>
      </c>
      <c r="G6846" s="127"/>
      <c r="H6846" s="335" t="s">
        <v>14029</v>
      </c>
      <c r="I6846" s="128">
        <v>0</v>
      </c>
      <c r="J6846" s="128">
        <v>63.24</v>
      </c>
      <c r="K6846" s="129">
        <f t="shared" si="106"/>
        <v>63.24</v>
      </c>
      <c r="L6846" s="130" t="s">
        <v>1420</v>
      </c>
    </row>
    <row r="6847" spans="1:12" ht="22.5">
      <c r="A6847" s="263">
        <v>46</v>
      </c>
      <c r="B6847" s="125" t="str">
        <f>+VLOOKUP(A6847,'[1]LISTA FILTRADO'!$A$2:$B$620,2,FALSE)</f>
        <v>Ministerio De Salud</v>
      </c>
      <c r="C6847" s="126">
        <v>42923</v>
      </c>
      <c r="D6847" s="126" t="s">
        <v>14030</v>
      </c>
      <c r="E6847" s="127" t="s">
        <v>3</v>
      </c>
      <c r="F6847" s="127">
        <v>1517187</v>
      </c>
      <c r="G6847" s="127"/>
      <c r="H6847" s="335" t="s">
        <v>14031</v>
      </c>
      <c r="I6847" s="128">
        <v>0</v>
      </c>
      <c r="J6847" s="128">
        <v>1113</v>
      </c>
      <c r="K6847" s="129">
        <f t="shared" si="106"/>
        <v>1113</v>
      </c>
      <c r="L6847" s="130" t="s">
        <v>1420</v>
      </c>
    </row>
    <row r="6848" spans="1:12" ht="22.5">
      <c r="A6848" s="263">
        <v>46</v>
      </c>
      <c r="B6848" s="125" t="str">
        <f>+VLOOKUP(A6848,'[1]LISTA FILTRADO'!$A$2:$B$620,2,FALSE)</f>
        <v>Ministerio De Salud</v>
      </c>
      <c r="C6848" s="126">
        <v>42923</v>
      </c>
      <c r="D6848" s="126" t="s">
        <v>14032</v>
      </c>
      <c r="E6848" s="127" t="s">
        <v>3</v>
      </c>
      <c r="F6848" s="127">
        <v>1517190</v>
      </c>
      <c r="G6848" s="127"/>
      <c r="H6848" s="335" t="s">
        <v>14033</v>
      </c>
      <c r="I6848" s="128">
        <v>0</v>
      </c>
      <c r="J6848" s="128">
        <v>225</v>
      </c>
      <c r="K6848" s="129">
        <f t="shared" si="106"/>
        <v>225</v>
      </c>
      <c r="L6848" s="130" t="s">
        <v>1420</v>
      </c>
    </row>
    <row r="6849" spans="1:12" ht="22.5">
      <c r="A6849" s="263">
        <v>234</v>
      </c>
      <c r="B6849" s="125" t="str">
        <f>+VLOOKUP(A6849,'[1]LISTA FILTRADO'!$A$2:$B$620,2,FALSE)</f>
        <v>Servicio Geológico Minero</v>
      </c>
      <c r="C6849" s="126">
        <v>42923</v>
      </c>
      <c r="D6849" s="126" t="s">
        <v>14034</v>
      </c>
      <c r="E6849" s="127" t="s">
        <v>3</v>
      </c>
      <c r="F6849" s="127">
        <v>1517196</v>
      </c>
      <c r="G6849" s="127"/>
      <c r="H6849" s="335" t="s">
        <v>14035</v>
      </c>
      <c r="I6849" s="128">
        <v>0</v>
      </c>
      <c r="J6849" s="128">
        <v>2064</v>
      </c>
      <c r="K6849" s="129">
        <f t="shared" si="106"/>
        <v>2064</v>
      </c>
      <c r="L6849" s="130" t="s">
        <v>1420</v>
      </c>
    </row>
    <row r="6850" spans="1:12" ht="22.5">
      <c r="A6850" s="263">
        <v>234</v>
      </c>
      <c r="B6850" s="125" t="str">
        <f>+VLOOKUP(A6850,'[1]LISTA FILTRADO'!$A$2:$B$620,2,FALSE)</f>
        <v>Servicio Geológico Minero</v>
      </c>
      <c r="C6850" s="126">
        <v>42923</v>
      </c>
      <c r="D6850" s="126" t="s">
        <v>14036</v>
      </c>
      <c r="E6850" s="127" t="s">
        <v>3</v>
      </c>
      <c r="F6850" s="127">
        <v>1517199</v>
      </c>
      <c r="G6850" s="127"/>
      <c r="H6850" s="335" t="s">
        <v>14037</v>
      </c>
      <c r="I6850" s="128">
        <v>0</v>
      </c>
      <c r="J6850" s="128">
        <v>10</v>
      </c>
      <c r="K6850" s="129">
        <f t="shared" si="106"/>
        <v>10</v>
      </c>
      <c r="L6850" s="130" t="s">
        <v>1420</v>
      </c>
    </row>
    <row r="6851" spans="1:12" ht="33.75">
      <c r="A6851" s="263" t="s">
        <v>626</v>
      </c>
      <c r="B6851" s="125" t="str">
        <f>+VLOOKUP(A6851,'[1]LISTA FILTRADO'!$A$2:$B$620,2,FALSE)</f>
        <v>Dirección General De Programación Y Operaciones Del Tesoro</v>
      </c>
      <c r="C6851" s="126">
        <v>42923</v>
      </c>
      <c r="D6851" s="126" t="s">
        <v>14038</v>
      </c>
      <c r="E6851" s="127" t="s">
        <v>3</v>
      </c>
      <c r="F6851" s="127">
        <v>1517202</v>
      </c>
      <c r="G6851" s="127"/>
      <c r="H6851" s="335" t="s">
        <v>14039</v>
      </c>
      <c r="I6851" s="128">
        <v>0</v>
      </c>
      <c r="J6851" s="128">
        <v>2088.39</v>
      </c>
      <c r="K6851" s="129">
        <f t="shared" si="106"/>
        <v>2088.39</v>
      </c>
      <c r="L6851" s="130" t="s">
        <v>1420</v>
      </c>
    </row>
    <row r="6852" spans="1:12" ht="22.5">
      <c r="A6852" s="263">
        <v>46</v>
      </c>
      <c r="B6852" s="125" t="str">
        <f>+VLOOKUP(A6852,'[1]LISTA FILTRADO'!$A$2:$B$620,2,FALSE)</f>
        <v>Ministerio De Salud</v>
      </c>
      <c r="C6852" s="126">
        <v>42923</v>
      </c>
      <c r="D6852" s="126" t="s">
        <v>14040</v>
      </c>
      <c r="E6852" s="127" t="s">
        <v>3</v>
      </c>
      <c r="F6852" s="127">
        <v>1517203</v>
      </c>
      <c r="G6852" s="127"/>
      <c r="H6852" s="335" t="s">
        <v>14041</v>
      </c>
      <c r="I6852" s="128">
        <v>0</v>
      </c>
      <c r="J6852" s="128">
        <v>160</v>
      </c>
      <c r="K6852" s="129">
        <f t="shared" si="106"/>
        <v>160</v>
      </c>
      <c r="L6852" s="130" t="s">
        <v>1420</v>
      </c>
    </row>
    <row r="6853" spans="1:12" ht="22.5">
      <c r="A6853" s="263">
        <v>46</v>
      </c>
      <c r="B6853" s="125" t="str">
        <f>+VLOOKUP(A6853,'[1]LISTA FILTRADO'!$A$2:$B$620,2,FALSE)</f>
        <v>Ministerio De Salud</v>
      </c>
      <c r="C6853" s="126">
        <v>42923</v>
      </c>
      <c r="D6853" s="126" t="s">
        <v>14042</v>
      </c>
      <c r="E6853" s="127" t="s">
        <v>3</v>
      </c>
      <c r="F6853" s="127">
        <v>1517212</v>
      </c>
      <c r="G6853" s="127"/>
      <c r="H6853" s="335" t="s">
        <v>14043</v>
      </c>
      <c r="I6853" s="128">
        <v>0</v>
      </c>
      <c r="J6853" s="128">
        <v>12991</v>
      </c>
      <c r="K6853" s="129">
        <f t="shared" si="106"/>
        <v>12991</v>
      </c>
      <c r="L6853" s="130" t="s">
        <v>1420</v>
      </c>
    </row>
    <row r="6854" spans="1:12" ht="33.75">
      <c r="A6854" s="263" t="s">
        <v>626</v>
      </c>
      <c r="B6854" s="125" t="str">
        <f>+VLOOKUP(A6854,'[1]LISTA FILTRADO'!$A$2:$B$620,2,FALSE)</f>
        <v>Dirección General De Programación Y Operaciones Del Tesoro</v>
      </c>
      <c r="C6854" s="126">
        <v>42923</v>
      </c>
      <c r="D6854" s="126" t="s">
        <v>14044</v>
      </c>
      <c r="E6854" s="127" t="s">
        <v>3</v>
      </c>
      <c r="F6854" s="127">
        <v>1517235</v>
      </c>
      <c r="G6854" s="127"/>
      <c r="H6854" s="335" t="s">
        <v>14045</v>
      </c>
      <c r="I6854" s="128">
        <v>0</v>
      </c>
      <c r="J6854" s="128">
        <v>2219.25</v>
      </c>
      <c r="K6854" s="129">
        <f t="shared" si="106"/>
        <v>2219.25</v>
      </c>
      <c r="L6854" s="130" t="s">
        <v>1420</v>
      </c>
    </row>
    <row r="6855" spans="1:12" ht="33.75">
      <c r="A6855" s="263" t="s">
        <v>626</v>
      </c>
      <c r="B6855" s="125" t="str">
        <f>+VLOOKUP(A6855,'[1]LISTA FILTRADO'!$A$2:$B$620,2,FALSE)</f>
        <v>Dirección General De Programación Y Operaciones Del Tesoro</v>
      </c>
      <c r="C6855" s="126">
        <v>42923</v>
      </c>
      <c r="D6855" s="126" t="s">
        <v>14046</v>
      </c>
      <c r="E6855" s="127" t="s">
        <v>3</v>
      </c>
      <c r="F6855" s="127">
        <v>1517236</v>
      </c>
      <c r="G6855" s="127"/>
      <c r="H6855" s="335" t="s">
        <v>14047</v>
      </c>
      <c r="I6855" s="128">
        <v>0</v>
      </c>
      <c r="J6855" s="128">
        <v>1703.18</v>
      </c>
      <c r="K6855" s="129">
        <f t="shared" si="106"/>
        <v>1703.18</v>
      </c>
      <c r="L6855" s="130" t="s">
        <v>1420</v>
      </c>
    </row>
    <row r="6856" spans="1:12" ht="33.75">
      <c r="A6856" s="263" t="s">
        <v>626</v>
      </c>
      <c r="B6856" s="125" t="str">
        <f>+VLOOKUP(A6856,'[1]LISTA FILTRADO'!$A$2:$B$620,2,FALSE)</f>
        <v>Dirección General De Programación Y Operaciones Del Tesoro</v>
      </c>
      <c r="C6856" s="126">
        <v>42923</v>
      </c>
      <c r="D6856" s="126" t="s">
        <v>14048</v>
      </c>
      <c r="E6856" s="127" t="s">
        <v>3</v>
      </c>
      <c r="F6856" s="127">
        <v>1517237</v>
      </c>
      <c r="G6856" s="127"/>
      <c r="H6856" s="335" t="s">
        <v>14049</v>
      </c>
      <c r="I6856" s="128">
        <v>0</v>
      </c>
      <c r="J6856" s="128">
        <v>458</v>
      </c>
      <c r="K6856" s="129">
        <f t="shared" si="106"/>
        <v>458</v>
      </c>
      <c r="L6856" s="130" t="s">
        <v>1420</v>
      </c>
    </row>
    <row r="6857" spans="1:12" ht="33.75">
      <c r="A6857" s="263" t="s">
        <v>626</v>
      </c>
      <c r="B6857" s="125" t="str">
        <f>+VLOOKUP(A6857,'[1]LISTA FILTRADO'!$A$2:$B$620,2,FALSE)</f>
        <v>Dirección General De Programación Y Operaciones Del Tesoro</v>
      </c>
      <c r="C6857" s="126">
        <v>42923</v>
      </c>
      <c r="D6857" s="126" t="s">
        <v>14050</v>
      </c>
      <c r="E6857" s="127" t="s">
        <v>3</v>
      </c>
      <c r="F6857" s="127">
        <v>1517239</v>
      </c>
      <c r="G6857" s="127"/>
      <c r="H6857" s="335" t="s">
        <v>14051</v>
      </c>
      <c r="I6857" s="128">
        <v>0</v>
      </c>
      <c r="J6857" s="128">
        <v>1035.49</v>
      </c>
      <c r="K6857" s="129">
        <f t="shared" ref="K6857:K6920" si="107">+I6857+J6857</f>
        <v>1035.49</v>
      </c>
      <c r="L6857" s="130" t="s">
        <v>1420</v>
      </c>
    </row>
    <row r="6858" spans="1:12" ht="33.75">
      <c r="A6858" s="263" t="s">
        <v>626</v>
      </c>
      <c r="B6858" s="125" t="str">
        <f>+VLOOKUP(A6858,'[1]LISTA FILTRADO'!$A$2:$B$620,2,FALSE)</f>
        <v>Dirección General De Programación Y Operaciones Del Tesoro</v>
      </c>
      <c r="C6858" s="126">
        <v>42923</v>
      </c>
      <c r="D6858" s="126" t="s">
        <v>14052</v>
      </c>
      <c r="E6858" s="127" t="s">
        <v>3</v>
      </c>
      <c r="F6858" s="127">
        <v>1517240</v>
      </c>
      <c r="G6858" s="127"/>
      <c r="H6858" s="335" t="s">
        <v>14053</v>
      </c>
      <c r="I6858" s="128">
        <v>0</v>
      </c>
      <c r="J6858" s="128">
        <v>415.81</v>
      </c>
      <c r="K6858" s="129">
        <f t="shared" si="107"/>
        <v>415.81</v>
      </c>
      <c r="L6858" s="130" t="s">
        <v>1420</v>
      </c>
    </row>
    <row r="6859" spans="1:12" ht="33.75">
      <c r="A6859" s="263" t="s">
        <v>626</v>
      </c>
      <c r="B6859" s="125" t="str">
        <f>+VLOOKUP(A6859,'[1]LISTA FILTRADO'!$A$2:$B$620,2,FALSE)</f>
        <v>Dirección General De Programación Y Operaciones Del Tesoro</v>
      </c>
      <c r="C6859" s="126">
        <v>42923</v>
      </c>
      <c r="D6859" s="126" t="s">
        <v>14054</v>
      </c>
      <c r="E6859" s="127" t="s">
        <v>3</v>
      </c>
      <c r="F6859" s="127">
        <v>1517241</v>
      </c>
      <c r="G6859" s="127"/>
      <c r="H6859" s="335" t="s">
        <v>14055</v>
      </c>
      <c r="I6859" s="128">
        <v>0</v>
      </c>
      <c r="J6859" s="128">
        <v>17.04</v>
      </c>
      <c r="K6859" s="129">
        <f t="shared" si="107"/>
        <v>17.04</v>
      </c>
      <c r="L6859" s="130" t="s">
        <v>1420</v>
      </c>
    </row>
    <row r="6860" spans="1:12" ht="33.75">
      <c r="A6860" s="263" t="s">
        <v>626</v>
      </c>
      <c r="B6860" s="125" t="str">
        <f>+VLOOKUP(A6860,'[1]LISTA FILTRADO'!$A$2:$B$620,2,FALSE)</f>
        <v>Dirección General De Programación Y Operaciones Del Tesoro</v>
      </c>
      <c r="C6860" s="126">
        <v>42923</v>
      </c>
      <c r="D6860" s="126" t="s">
        <v>14056</v>
      </c>
      <c r="E6860" s="127" t="s">
        <v>3</v>
      </c>
      <c r="F6860" s="127">
        <v>1517244</v>
      </c>
      <c r="G6860" s="127"/>
      <c r="H6860" s="335" t="s">
        <v>14057</v>
      </c>
      <c r="I6860" s="128">
        <v>0</v>
      </c>
      <c r="J6860" s="128">
        <v>1102.6600000000001</v>
      </c>
      <c r="K6860" s="129">
        <f t="shared" si="107"/>
        <v>1102.6600000000001</v>
      </c>
      <c r="L6860" s="130" t="s">
        <v>1420</v>
      </c>
    </row>
    <row r="6861" spans="1:12" ht="33.75">
      <c r="A6861" s="263" t="s">
        <v>626</v>
      </c>
      <c r="B6861" s="125" t="str">
        <f>+VLOOKUP(A6861,'[1]LISTA FILTRADO'!$A$2:$B$620,2,FALSE)</f>
        <v>Dirección General De Programación Y Operaciones Del Tesoro</v>
      </c>
      <c r="C6861" s="126">
        <v>42923</v>
      </c>
      <c r="D6861" s="126" t="s">
        <v>14058</v>
      </c>
      <c r="E6861" s="127" t="s">
        <v>3</v>
      </c>
      <c r="F6861" s="127">
        <v>1517245</v>
      </c>
      <c r="G6861" s="127"/>
      <c r="H6861" s="335" t="s">
        <v>14059</v>
      </c>
      <c r="I6861" s="128">
        <v>0</v>
      </c>
      <c r="J6861" s="128">
        <v>6233.27</v>
      </c>
      <c r="K6861" s="129">
        <f t="shared" si="107"/>
        <v>6233.27</v>
      </c>
      <c r="L6861" s="130" t="s">
        <v>1420</v>
      </c>
    </row>
    <row r="6862" spans="1:12" ht="33.75">
      <c r="A6862" s="263" t="s">
        <v>626</v>
      </c>
      <c r="B6862" s="125" t="str">
        <f>+VLOOKUP(A6862,'[1]LISTA FILTRADO'!$A$2:$B$620,2,FALSE)</f>
        <v>Dirección General De Programación Y Operaciones Del Tesoro</v>
      </c>
      <c r="C6862" s="126">
        <v>42923</v>
      </c>
      <c r="D6862" s="126" t="s">
        <v>14060</v>
      </c>
      <c r="E6862" s="127" t="s">
        <v>3</v>
      </c>
      <c r="F6862" s="127">
        <v>1517247</v>
      </c>
      <c r="G6862" s="127"/>
      <c r="H6862" s="335" t="s">
        <v>14061</v>
      </c>
      <c r="I6862" s="128">
        <v>0</v>
      </c>
      <c r="J6862" s="128">
        <v>415.95</v>
      </c>
      <c r="K6862" s="129">
        <f t="shared" si="107"/>
        <v>415.95</v>
      </c>
      <c r="L6862" s="130" t="s">
        <v>1420</v>
      </c>
    </row>
    <row r="6863" spans="1:12" ht="33.75">
      <c r="A6863" s="263" t="s">
        <v>626</v>
      </c>
      <c r="B6863" s="125" t="str">
        <f>+VLOOKUP(A6863,'[1]LISTA FILTRADO'!$A$2:$B$620,2,FALSE)</f>
        <v>Dirección General De Programación Y Operaciones Del Tesoro</v>
      </c>
      <c r="C6863" s="126">
        <v>42923</v>
      </c>
      <c r="D6863" s="126" t="s">
        <v>14062</v>
      </c>
      <c r="E6863" s="127" t="s">
        <v>3</v>
      </c>
      <c r="F6863" s="127">
        <v>1517250</v>
      </c>
      <c r="G6863" s="127"/>
      <c r="H6863" s="335" t="s">
        <v>14063</v>
      </c>
      <c r="I6863" s="128">
        <v>0</v>
      </c>
      <c r="J6863" s="128">
        <v>6950.01</v>
      </c>
      <c r="K6863" s="129">
        <f t="shared" si="107"/>
        <v>6950.01</v>
      </c>
      <c r="L6863" s="130" t="s">
        <v>1420</v>
      </c>
    </row>
    <row r="6864" spans="1:12" ht="33.75">
      <c r="A6864" s="263" t="s">
        <v>626</v>
      </c>
      <c r="B6864" s="125" t="str">
        <f>+VLOOKUP(A6864,'[1]LISTA FILTRADO'!$A$2:$B$620,2,FALSE)</f>
        <v>Dirección General De Programación Y Operaciones Del Tesoro</v>
      </c>
      <c r="C6864" s="126">
        <v>42923</v>
      </c>
      <c r="D6864" s="126" t="s">
        <v>14064</v>
      </c>
      <c r="E6864" s="127" t="s">
        <v>3</v>
      </c>
      <c r="F6864" s="127">
        <v>1517258</v>
      </c>
      <c r="G6864" s="127"/>
      <c r="H6864" s="335" t="s">
        <v>14065</v>
      </c>
      <c r="I6864" s="128">
        <v>0</v>
      </c>
      <c r="J6864" s="128">
        <v>1368</v>
      </c>
      <c r="K6864" s="129">
        <f t="shared" si="107"/>
        <v>1368</v>
      </c>
      <c r="L6864" s="130" t="s">
        <v>1420</v>
      </c>
    </row>
    <row r="6865" spans="1:12" ht="22.5">
      <c r="A6865" s="263">
        <v>20</v>
      </c>
      <c r="B6865" s="125" t="str">
        <f>+VLOOKUP(A6865,'[1]LISTA FILTRADO'!$A$2:$B$620,2,FALSE)</f>
        <v>Ministerio De Defensa</v>
      </c>
      <c r="C6865" s="126">
        <v>42923</v>
      </c>
      <c r="D6865" s="126" t="s">
        <v>14066</v>
      </c>
      <c r="E6865" s="127" t="s">
        <v>3</v>
      </c>
      <c r="F6865" s="127">
        <v>1517260</v>
      </c>
      <c r="G6865" s="127"/>
      <c r="H6865" s="335" t="s">
        <v>14067</v>
      </c>
      <c r="I6865" s="128">
        <v>0</v>
      </c>
      <c r="J6865" s="128">
        <v>78</v>
      </c>
      <c r="K6865" s="129">
        <f t="shared" si="107"/>
        <v>78</v>
      </c>
      <c r="L6865" s="130" t="s">
        <v>1420</v>
      </c>
    </row>
    <row r="6866" spans="1:12" ht="22.5">
      <c r="A6866" s="263">
        <v>20</v>
      </c>
      <c r="B6866" s="125" t="str">
        <f>+VLOOKUP(A6866,'[1]LISTA FILTRADO'!$A$2:$B$620,2,FALSE)</f>
        <v>Ministerio De Defensa</v>
      </c>
      <c r="C6866" s="126">
        <v>42923</v>
      </c>
      <c r="D6866" s="126" t="s">
        <v>14068</v>
      </c>
      <c r="E6866" s="127" t="s">
        <v>3</v>
      </c>
      <c r="F6866" s="127">
        <v>1517261</v>
      </c>
      <c r="G6866" s="127"/>
      <c r="H6866" s="335" t="s">
        <v>14069</v>
      </c>
      <c r="I6866" s="128">
        <v>0</v>
      </c>
      <c r="J6866" s="128">
        <v>78</v>
      </c>
      <c r="K6866" s="129">
        <f t="shared" si="107"/>
        <v>78</v>
      </c>
      <c r="L6866" s="130" t="s">
        <v>1420</v>
      </c>
    </row>
    <row r="6867" spans="1:12" ht="33.75">
      <c r="A6867" s="263">
        <v>234</v>
      </c>
      <c r="B6867" s="125" t="str">
        <f>+VLOOKUP(A6867,'[1]LISTA FILTRADO'!$A$2:$B$620,2,FALSE)</f>
        <v>Servicio Geológico Minero</v>
      </c>
      <c r="C6867" s="126">
        <v>42923</v>
      </c>
      <c r="D6867" s="126" t="s">
        <v>14070</v>
      </c>
      <c r="E6867" s="127" t="s">
        <v>3</v>
      </c>
      <c r="F6867" s="127">
        <v>1517264</v>
      </c>
      <c r="G6867" s="127"/>
      <c r="H6867" s="335" t="s">
        <v>14071</v>
      </c>
      <c r="I6867" s="128">
        <v>0</v>
      </c>
      <c r="J6867" s="128">
        <v>1706</v>
      </c>
      <c r="K6867" s="129">
        <f t="shared" si="107"/>
        <v>1706</v>
      </c>
      <c r="L6867" s="130" t="s">
        <v>1420</v>
      </c>
    </row>
    <row r="6868" spans="1:12" ht="22.5">
      <c r="A6868" s="263">
        <v>526</v>
      </c>
      <c r="B6868" s="125" t="str">
        <f>+VLOOKUP(A6868,'[1]LISTA FILTRADO'!$A$2:$B$620,2,FALSE)</f>
        <v>Bolivia Tv</v>
      </c>
      <c r="C6868" s="126">
        <v>42923</v>
      </c>
      <c r="D6868" s="126" t="s">
        <v>14072</v>
      </c>
      <c r="E6868" s="127" t="s">
        <v>3</v>
      </c>
      <c r="F6868" s="127">
        <v>1517286</v>
      </c>
      <c r="G6868" s="127"/>
      <c r="H6868" s="335" t="s">
        <v>14073</v>
      </c>
      <c r="I6868" s="128">
        <v>0</v>
      </c>
      <c r="J6868" s="128">
        <v>77</v>
      </c>
      <c r="K6868" s="129">
        <f t="shared" si="107"/>
        <v>77</v>
      </c>
      <c r="L6868" s="130" t="s">
        <v>1420</v>
      </c>
    </row>
    <row r="6869" spans="1:12" ht="33.75">
      <c r="A6869" s="263" t="s">
        <v>626</v>
      </c>
      <c r="B6869" s="125" t="str">
        <f>+VLOOKUP(A6869,'[1]LISTA FILTRADO'!$A$2:$B$620,2,FALSE)</f>
        <v>Dirección General De Programación Y Operaciones Del Tesoro</v>
      </c>
      <c r="C6869" s="126">
        <v>42923</v>
      </c>
      <c r="D6869" s="126" t="s">
        <v>14074</v>
      </c>
      <c r="E6869" s="127" t="s">
        <v>3</v>
      </c>
      <c r="F6869" s="127">
        <v>1517321</v>
      </c>
      <c r="G6869" s="127"/>
      <c r="H6869" s="335" t="s">
        <v>14075</v>
      </c>
      <c r="I6869" s="128">
        <v>0</v>
      </c>
      <c r="J6869" s="128">
        <v>9619.5</v>
      </c>
      <c r="K6869" s="129">
        <f t="shared" si="107"/>
        <v>9619.5</v>
      </c>
      <c r="L6869" s="130" t="s">
        <v>1420</v>
      </c>
    </row>
    <row r="6870" spans="1:12" ht="22.5">
      <c r="A6870" s="263">
        <v>46</v>
      </c>
      <c r="B6870" s="125" t="str">
        <f>+VLOOKUP(A6870,'[1]LISTA FILTRADO'!$A$2:$B$620,2,FALSE)</f>
        <v>Ministerio De Salud</v>
      </c>
      <c r="C6870" s="126">
        <v>42923</v>
      </c>
      <c r="D6870" s="126" t="s">
        <v>14076</v>
      </c>
      <c r="E6870" s="127" t="s">
        <v>3</v>
      </c>
      <c r="F6870" s="127">
        <v>1517323</v>
      </c>
      <c r="G6870" s="127"/>
      <c r="H6870" s="335" t="s">
        <v>14077</v>
      </c>
      <c r="I6870" s="128">
        <v>0</v>
      </c>
      <c r="J6870" s="128">
        <v>870</v>
      </c>
      <c r="K6870" s="129">
        <f t="shared" si="107"/>
        <v>870</v>
      </c>
      <c r="L6870" s="130" t="s">
        <v>1420</v>
      </c>
    </row>
    <row r="6871" spans="1:12" ht="22.5">
      <c r="A6871" s="263">
        <v>70</v>
      </c>
      <c r="B6871" s="125" t="str">
        <f>+VLOOKUP(A6871,'[1]LISTA FILTRADO'!$A$2:$B$620,2,FALSE)</f>
        <v>Ministerio De Trabajo, Empleo Y Previsión Social</v>
      </c>
      <c r="C6871" s="126">
        <v>42923</v>
      </c>
      <c r="D6871" s="126" t="s">
        <v>14078</v>
      </c>
      <c r="E6871" s="127" t="s">
        <v>3</v>
      </c>
      <c r="F6871" s="127">
        <v>1517334</v>
      </c>
      <c r="G6871" s="127"/>
      <c r="H6871" s="335" t="s">
        <v>14079</v>
      </c>
      <c r="I6871" s="128">
        <v>0</v>
      </c>
      <c r="J6871" s="128">
        <v>240.5</v>
      </c>
      <c r="K6871" s="129">
        <f t="shared" si="107"/>
        <v>240.5</v>
      </c>
      <c r="L6871" s="130" t="s">
        <v>1420</v>
      </c>
    </row>
    <row r="6872" spans="1:12" ht="33.75">
      <c r="A6872" s="263" t="s">
        <v>626</v>
      </c>
      <c r="B6872" s="125" t="str">
        <f>+VLOOKUP(A6872,'[1]LISTA FILTRADO'!$A$2:$B$620,2,FALSE)</f>
        <v>Dirección General De Programación Y Operaciones Del Tesoro</v>
      </c>
      <c r="C6872" s="126">
        <v>42923</v>
      </c>
      <c r="D6872" s="126" t="s">
        <v>14080</v>
      </c>
      <c r="E6872" s="127" t="s">
        <v>3</v>
      </c>
      <c r="F6872" s="127">
        <v>1517350</v>
      </c>
      <c r="G6872" s="127"/>
      <c r="H6872" s="335" t="s">
        <v>14081</v>
      </c>
      <c r="I6872" s="128">
        <v>0</v>
      </c>
      <c r="J6872" s="128">
        <v>1520.32</v>
      </c>
      <c r="K6872" s="129">
        <f t="shared" si="107"/>
        <v>1520.32</v>
      </c>
      <c r="L6872" s="130" t="s">
        <v>1420</v>
      </c>
    </row>
    <row r="6873" spans="1:12" ht="22.5">
      <c r="A6873" s="263">
        <v>526</v>
      </c>
      <c r="B6873" s="125" t="str">
        <f>+VLOOKUP(A6873,'[1]LISTA FILTRADO'!$A$2:$B$620,2,FALSE)</f>
        <v>Bolivia Tv</v>
      </c>
      <c r="C6873" s="126">
        <v>42923</v>
      </c>
      <c r="D6873" s="126" t="s">
        <v>14082</v>
      </c>
      <c r="E6873" s="127" t="s">
        <v>3</v>
      </c>
      <c r="F6873" s="127">
        <v>1517362</v>
      </c>
      <c r="G6873" s="127"/>
      <c r="H6873" s="335" t="s">
        <v>14083</v>
      </c>
      <c r="I6873" s="128">
        <v>0</v>
      </c>
      <c r="J6873" s="128">
        <v>195</v>
      </c>
      <c r="K6873" s="129">
        <f t="shared" si="107"/>
        <v>195</v>
      </c>
      <c r="L6873" s="130" t="s">
        <v>1420</v>
      </c>
    </row>
    <row r="6874" spans="1:12" ht="22.5">
      <c r="A6874" s="263">
        <v>46</v>
      </c>
      <c r="B6874" s="125" t="str">
        <f>+VLOOKUP(A6874,'[1]LISTA FILTRADO'!$A$2:$B$620,2,FALSE)</f>
        <v>Ministerio De Salud</v>
      </c>
      <c r="C6874" s="126">
        <v>42923</v>
      </c>
      <c r="D6874" s="126" t="s">
        <v>14084</v>
      </c>
      <c r="E6874" s="127" t="s">
        <v>3</v>
      </c>
      <c r="F6874" s="127">
        <v>1517388</v>
      </c>
      <c r="G6874" s="127"/>
      <c r="H6874" s="335" t="s">
        <v>14085</v>
      </c>
      <c r="I6874" s="128">
        <v>0</v>
      </c>
      <c r="J6874" s="128">
        <v>285</v>
      </c>
      <c r="K6874" s="129">
        <f t="shared" si="107"/>
        <v>285</v>
      </c>
      <c r="L6874" s="130" t="s">
        <v>1420</v>
      </c>
    </row>
    <row r="6875" spans="1:12" ht="22.5">
      <c r="A6875" s="263">
        <v>46</v>
      </c>
      <c r="B6875" s="125" t="str">
        <f>+VLOOKUP(A6875,'[1]LISTA FILTRADO'!$A$2:$B$620,2,FALSE)</f>
        <v>Ministerio De Salud</v>
      </c>
      <c r="C6875" s="126">
        <v>42923</v>
      </c>
      <c r="D6875" s="126" t="s">
        <v>14086</v>
      </c>
      <c r="E6875" s="127" t="s">
        <v>3</v>
      </c>
      <c r="F6875" s="127">
        <v>1517403</v>
      </c>
      <c r="G6875" s="127"/>
      <c r="H6875" s="335" t="s">
        <v>14087</v>
      </c>
      <c r="I6875" s="128">
        <v>0</v>
      </c>
      <c r="J6875" s="128">
        <v>396</v>
      </c>
      <c r="K6875" s="129">
        <f t="shared" si="107"/>
        <v>396</v>
      </c>
      <c r="L6875" s="130" t="s">
        <v>1420</v>
      </c>
    </row>
    <row r="6876" spans="1:12" ht="22.5">
      <c r="A6876" s="263">
        <v>206</v>
      </c>
      <c r="B6876" s="125" t="str">
        <f>+VLOOKUP(A6876,'[1]LISTA FILTRADO'!$A$2:$B$620,2,FALSE)</f>
        <v>Instituto Nacional De Estadística</v>
      </c>
      <c r="C6876" s="126">
        <v>42923</v>
      </c>
      <c r="D6876" s="126" t="s">
        <v>14088</v>
      </c>
      <c r="E6876" s="127" t="s">
        <v>3</v>
      </c>
      <c r="F6876" s="127">
        <v>1517405</v>
      </c>
      <c r="G6876" s="127"/>
      <c r="H6876" s="335" t="s">
        <v>14089</v>
      </c>
      <c r="I6876" s="128">
        <v>0</v>
      </c>
      <c r="J6876" s="128">
        <v>34.799999999999997</v>
      </c>
      <c r="K6876" s="129">
        <f t="shared" si="107"/>
        <v>34.799999999999997</v>
      </c>
      <c r="L6876" s="130" t="s">
        <v>1420</v>
      </c>
    </row>
    <row r="6877" spans="1:12" ht="33.75">
      <c r="A6877" s="263" t="s">
        <v>626</v>
      </c>
      <c r="B6877" s="125" t="str">
        <f>+VLOOKUP(A6877,'[1]LISTA FILTRADO'!$A$2:$B$620,2,FALSE)</f>
        <v>Dirección General De Programación Y Operaciones Del Tesoro</v>
      </c>
      <c r="C6877" s="126">
        <v>42923</v>
      </c>
      <c r="D6877" s="126" t="s">
        <v>14090</v>
      </c>
      <c r="E6877" s="127" t="s">
        <v>3</v>
      </c>
      <c r="F6877" s="127">
        <v>1517417</v>
      </c>
      <c r="G6877" s="127"/>
      <c r="H6877" s="335" t="s">
        <v>9670</v>
      </c>
      <c r="I6877" s="128">
        <v>0</v>
      </c>
      <c r="J6877" s="128">
        <v>10</v>
      </c>
      <c r="K6877" s="129">
        <f t="shared" si="107"/>
        <v>10</v>
      </c>
      <c r="L6877" s="130" t="s">
        <v>1420</v>
      </c>
    </row>
    <row r="6878" spans="1:12" ht="22.5">
      <c r="A6878" s="263">
        <v>70</v>
      </c>
      <c r="B6878" s="125" t="str">
        <f>+VLOOKUP(A6878,'[1]LISTA FILTRADO'!$A$2:$B$620,2,FALSE)</f>
        <v>Ministerio De Trabajo, Empleo Y Previsión Social</v>
      </c>
      <c r="C6878" s="126">
        <v>42923</v>
      </c>
      <c r="D6878" s="126" t="s">
        <v>14091</v>
      </c>
      <c r="E6878" s="127" t="s">
        <v>3</v>
      </c>
      <c r="F6878" s="127">
        <v>1517430</v>
      </c>
      <c r="G6878" s="127"/>
      <c r="H6878" s="335" t="s">
        <v>14092</v>
      </c>
      <c r="I6878" s="128">
        <v>0</v>
      </c>
      <c r="J6878" s="128">
        <v>371</v>
      </c>
      <c r="K6878" s="129">
        <f t="shared" si="107"/>
        <v>371</v>
      </c>
      <c r="L6878" s="130" t="s">
        <v>1420</v>
      </c>
    </row>
    <row r="6879" spans="1:12" ht="22.5">
      <c r="A6879" s="263">
        <v>70</v>
      </c>
      <c r="B6879" s="125" t="str">
        <f>+VLOOKUP(A6879,'[1]LISTA FILTRADO'!$A$2:$B$620,2,FALSE)</f>
        <v>Ministerio De Trabajo, Empleo Y Previsión Social</v>
      </c>
      <c r="C6879" s="126">
        <v>42923</v>
      </c>
      <c r="D6879" s="126" t="s">
        <v>14093</v>
      </c>
      <c r="E6879" s="127" t="s">
        <v>3</v>
      </c>
      <c r="F6879" s="127">
        <v>1517432</v>
      </c>
      <c r="G6879" s="127"/>
      <c r="H6879" s="335" t="s">
        <v>14094</v>
      </c>
      <c r="I6879" s="128">
        <v>0</v>
      </c>
      <c r="J6879" s="128">
        <v>371</v>
      </c>
      <c r="K6879" s="129">
        <f t="shared" si="107"/>
        <v>371</v>
      </c>
      <c r="L6879" s="130" t="s">
        <v>1420</v>
      </c>
    </row>
    <row r="6880" spans="1:12" ht="22.5">
      <c r="A6880" s="263">
        <v>70</v>
      </c>
      <c r="B6880" s="125" t="str">
        <f>+VLOOKUP(A6880,'[1]LISTA FILTRADO'!$A$2:$B$620,2,FALSE)</f>
        <v>Ministerio De Trabajo, Empleo Y Previsión Social</v>
      </c>
      <c r="C6880" s="126">
        <v>42923</v>
      </c>
      <c r="D6880" s="126" t="s">
        <v>14095</v>
      </c>
      <c r="E6880" s="127" t="s">
        <v>3</v>
      </c>
      <c r="F6880" s="127">
        <v>1517434</v>
      </c>
      <c r="G6880" s="127"/>
      <c r="H6880" s="335" t="s">
        <v>14096</v>
      </c>
      <c r="I6880" s="128">
        <v>0</v>
      </c>
      <c r="J6880" s="128">
        <v>185.5</v>
      </c>
      <c r="K6880" s="129">
        <f t="shared" si="107"/>
        <v>185.5</v>
      </c>
      <c r="L6880" s="130" t="s">
        <v>1420</v>
      </c>
    </row>
    <row r="6881" spans="1:12" ht="33.75">
      <c r="A6881" s="263" t="s">
        <v>626</v>
      </c>
      <c r="B6881" s="125" t="str">
        <f>+VLOOKUP(A6881,'[1]LISTA FILTRADO'!$A$2:$B$620,2,FALSE)</f>
        <v>Dirección General De Programación Y Operaciones Del Tesoro</v>
      </c>
      <c r="C6881" s="126">
        <v>42923</v>
      </c>
      <c r="D6881" s="126" t="s">
        <v>14097</v>
      </c>
      <c r="E6881" s="127" t="s">
        <v>3</v>
      </c>
      <c r="F6881" s="127">
        <v>1517436</v>
      </c>
      <c r="G6881" s="127"/>
      <c r="H6881" s="335" t="s">
        <v>14098</v>
      </c>
      <c r="I6881" s="128">
        <v>0</v>
      </c>
      <c r="J6881" s="128">
        <v>54.48</v>
      </c>
      <c r="K6881" s="129">
        <f t="shared" si="107"/>
        <v>54.48</v>
      </c>
      <c r="L6881" s="130" t="s">
        <v>1420</v>
      </c>
    </row>
    <row r="6882" spans="1:12" ht="33.75">
      <c r="A6882" s="263" t="s">
        <v>626</v>
      </c>
      <c r="B6882" s="125" t="str">
        <f>+VLOOKUP(A6882,'[1]LISTA FILTRADO'!$A$2:$B$620,2,FALSE)</f>
        <v>Dirección General De Programación Y Operaciones Del Tesoro</v>
      </c>
      <c r="C6882" s="126">
        <v>42923</v>
      </c>
      <c r="D6882" s="126" t="s">
        <v>14099</v>
      </c>
      <c r="E6882" s="127" t="s">
        <v>3</v>
      </c>
      <c r="F6882" s="127">
        <v>1517437</v>
      </c>
      <c r="G6882" s="127"/>
      <c r="H6882" s="335" t="s">
        <v>14100</v>
      </c>
      <c r="I6882" s="128">
        <v>0</v>
      </c>
      <c r="J6882" s="128">
        <v>742</v>
      </c>
      <c r="K6882" s="129">
        <f t="shared" si="107"/>
        <v>742</v>
      </c>
      <c r="L6882" s="130" t="s">
        <v>1420</v>
      </c>
    </row>
    <row r="6883" spans="1:12" ht="33.75">
      <c r="A6883" s="263" t="s">
        <v>626</v>
      </c>
      <c r="B6883" s="125" t="str">
        <f>+VLOOKUP(A6883,'[1]LISTA FILTRADO'!$A$2:$B$620,2,FALSE)</f>
        <v>Dirección General De Programación Y Operaciones Del Tesoro</v>
      </c>
      <c r="C6883" s="126">
        <v>42923</v>
      </c>
      <c r="D6883" s="126" t="s">
        <v>14101</v>
      </c>
      <c r="E6883" s="127" t="s">
        <v>3</v>
      </c>
      <c r="F6883" s="127">
        <v>1517439</v>
      </c>
      <c r="G6883" s="127"/>
      <c r="H6883" s="335" t="s">
        <v>14098</v>
      </c>
      <c r="I6883" s="128">
        <v>0</v>
      </c>
      <c r="J6883" s="128">
        <v>20</v>
      </c>
      <c r="K6883" s="129">
        <f t="shared" si="107"/>
        <v>20</v>
      </c>
      <c r="L6883" s="130" t="s">
        <v>1420</v>
      </c>
    </row>
    <row r="6884" spans="1:12" ht="33.75">
      <c r="A6884" s="263" t="s">
        <v>626</v>
      </c>
      <c r="B6884" s="125" t="str">
        <f>+VLOOKUP(A6884,'[1]LISTA FILTRADO'!$A$2:$B$620,2,FALSE)</f>
        <v>Dirección General De Programación Y Operaciones Del Tesoro</v>
      </c>
      <c r="C6884" s="126">
        <v>42923</v>
      </c>
      <c r="D6884" s="126" t="s">
        <v>14102</v>
      </c>
      <c r="E6884" s="127" t="s">
        <v>3</v>
      </c>
      <c r="F6884" s="127">
        <v>1517441</v>
      </c>
      <c r="G6884" s="127"/>
      <c r="H6884" s="335" t="s">
        <v>14103</v>
      </c>
      <c r="I6884" s="128">
        <v>0</v>
      </c>
      <c r="J6884" s="128">
        <v>60.3</v>
      </c>
      <c r="K6884" s="129">
        <f t="shared" si="107"/>
        <v>60.3</v>
      </c>
      <c r="L6884" s="130" t="s">
        <v>1420</v>
      </c>
    </row>
    <row r="6885" spans="1:12" ht="33.75">
      <c r="A6885" s="263">
        <v>681</v>
      </c>
      <c r="B6885" s="125" t="str">
        <f>+VLOOKUP(A6885,'[1]LISTA FILTRADO'!$A$2:$B$620,2,FALSE)</f>
        <v>Ministerio Público</v>
      </c>
      <c r="C6885" s="126">
        <v>42923</v>
      </c>
      <c r="D6885" s="126" t="s">
        <v>14104</v>
      </c>
      <c r="E6885" s="127" t="s">
        <v>3</v>
      </c>
      <c r="F6885" s="127">
        <v>1517447</v>
      </c>
      <c r="G6885" s="127"/>
      <c r="H6885" s="335" t="s">
        <v>14105</v>
      </c>
      <c r="I6885" s="128">
        <v>0</v>
      </c>
      <c r="J6885" s="128">
        <v>5650</v>
      </c>
      <c r="K6885" s="129">
        <f t="shared" si="107"/>
        <v>5650</v>
      </c>
      <c r="L6885" s="130" t="s">
        <v>1420</v>
      </c>
    </row>
    <row r="6886" spans="1:12" ht="22.5">
      <c r="A6886" s="263">
        <v>70</v>
      </c>
      <c r="B6886" s="125" t="str">
        <f>+VLOOKUP(A6886,'[1]LISTA FILTRADO'!$A$2:$B$620,2,FALSE)</f>
        <v>Ministerio De Trabajo, Empleo Y Previsión Social</v>
      </c>
      <c r="C6886" s="126">
        <v>42923</v>
      </c>
      <c r="D6886" s="126" t="s">
        <v>14106</v>
      </c>
      <c r="E6886" s="127" t="s">
        <v>3</v>
      </c>
      <c r="F6886" s="127">
        <v>1517472</v>
      </c>
      <c r="G6886" s="127"/>
      <c r="H6886" s="335" t="s">
        <v>14107</v>
      </c>
      <c r="I6886" s="128">
        <v>0</v>
      </c>
      <c r="J6886" s="128">
        <v>101</v>
      </c>
      <c r="K6886" s="129">
        <f t="shared" si="107"/>
        <v>101</v>
      </c>
      <c r="L6886" s="130" t="s">
        <v>1420</v>
      </c>
    </row>
    <row r="6887" spans="1:12" ht="22.5">
      <c r="A6887" s="263">
        <v>46</v>
      </c>
      <c r="B6887" s="125" t="str">
        <f>+VLOOKUP(A6887,'[1]LISTA FILTRADO'!$A$2:$B$620,2,FALSE)</f>
        <v>Ministerio De Salud</v>
      </c>
      <c r="C6887" s="126">
        <v>42923</v>
      </c>
      <c r="D6887" s="126" t="s">
        <v>14108</v>
      </c>
      <c r="E6887" s="127" t="s">
        <v>3</v>
      </c>
      <c r="F6887" s="127">
        <v>1517479</v>
      </c>
      <c r="G6887" s="127"/>
      <c r="H6887" s="335" t="s">
        <v>14109</v>
      </c>
      <c r="I6887" s="128">
        <v>0</v>
      </c>
      <c r="J6887" s="128">
        <v>4952</v>
      </c>
      <c r="K6887" s="129">
        <f t="shared" si="107"/>
        <v>4952</v>
      </c>
      <c r="L6887" s="130" t="s">
        <v>1420</v>
      </c>
    </row>
    <row r="6888" spans="1:12" ht="22.5">
      <c r="A6888" s="263">
        <v>46</v>
      </c>
      <c r="B6888" s="125" t="str">
        <f>+VLOOKUP(A6888,'[1]LISTA FILTRADO'!$A$2:$B$620,2,FALSE)</f>
        <v>Ministerio De Salud</v>
      </c>
      <c r="C6888" s="126">
        <v>42923</v>
      </c>
      <c r="D6888" s="126" t="s">
        <v>14110</v>
      </c>
      <c r="E6888" s="127" t="s">
        <v>3</v>
      </c>
      <c r="F6888" s="127">
        <v>1517487</v>
      </c>
      <c r="G6888" s="127"/>
      <c r="H6888" s="335" t="s">
        <v>14111</v>
      </c>
      <c r="I6888" s="128">
        <v>0</v>
      </c>
      <c r="J6888" s="128">
        <v>10899</v>
      </c>
      <c r="K6888" s="129">
        <f t="shared" si="107"/>
        <v>10899</v>
      </c>
      <c r="L6888" s="130" t="s">
        <v>1420</v>
      </c>
    </row>
    <row r="6889" spans="1:12" ht="22.5">
      <c r="A6889" s="263">
        <v>526</v>
      </c>
      <c r="B6889" s="125" t="str">
        <f>+VLOOKUP(A6889,'[1]LISTA FILTRADO'!$A$2:$B$620,2,FALSE)</f>
        <v>Bolivia Tv</v>
      </c>
      <c r="C6889" s="126">
        <v>42923</v>
      </c>
      <c r="D6889" s="126" t="s">
        <v>14112</v>
      </c>
      <c r="E6889" s="127" t="s">
        <v>3</v>
      </c>
      <c r="F6889" s="127">
        <v>1517491</v>
      </c>
      <c r="G6889" s="127"/>
      <c r="H6889" s="335" t="s">
        <v>14113</v>
      </c>
      <c r="I6889" s="128">
        <v>0</v>
      </c>
      <c r="J6889" s="128">
        <v>21</v>
      </c>
      <c r="K6889" s="129">
        <f t="shared" si="107"/>
        <v>21</v>
      </c>
      <c r="L6889" s="130" t="s">
        <v>1420</v>
      </c>
    </row>
    <row r="6890" spans="1:12" ht="22.5">
      <c r="A6890" s="263">
        <v>526</v>
      </c>
      <c r="B6890" s="125" t="str">
        <f>+VLOOKUP(A6890,'[1]LISTA FILTRADO'!$A$2:$B$620,2,FALSE)</f>
        <v>Bolivia Tv</v>
      </c>
      <c r="C6890" s="126">
        <v>42923</v>
      </c>
      <c r="D6890" s="126" t="s">
        <v>14114</v>
      </c>
      <c r="E6890" s="127" t="s">
        <v>3</v>
      </c>
      <c r="F6890" s="127">
        <v>1517492</v>
      </c>
      <c r="G6890" s="127"/>
      <c r="H6890" s="335" t="s">
        <v>14115</v>
      </c>
      <c r="I6890" s="128">
        <v>0</v>
      </c>
      <c r="J6890" s="128">
        <v>21</v>
      </c>
      <c r="K6890" s="129">
        <f t="shared" si="107"/>
        <v>21</v>
      </c>
      <c r="L6890" s="130" t="s">
        <v>1420</v>
      </c>
    </row>
    <row r="6891" spans="1:12" ht="22.5">
      <c r="A6891" s="263">
        <v>526</v>
      </c>
      <c r="B6891" s="125" t="str">
        <f>+VLOOKUP(A6891,'[1]LISTA FILTRADO'!$A$2:$B$620,2,FALSE)</f>
        <v>Bolivia Tv</v>
      </c>
      <c r="C6891" s="126">
        <v>42923</v>
      </c>
      <c r="D6891" s="126" t="s">
        <v>14116</v>
      </c>
      <c r="E6891" s="127" t="s">
        <v>3</v>
      </c>
      <c r="F6891" s="127">
        <v>1517496</v>
      </c>
      <c r="G6891" s="127"/>
      <c r="H6891" s="335" t="s">
        <v>14117</v>
      </c>
      <c r="I6891" s="128">
        <v>0</v>
      </c>
      <c r="J6891" s="128">
        <v>21</v>
      </c>
      <c r="K6891" s="129">
        <f t="shared" si="107"/>
        <v>21</v>
      </c>
      <c r="L6891" s="130" t="s">
        <v>1420</v>
      </c>
    </row>
    <row r="6892" spans="1:12" ht="33.75">
      <c r="A6892" s="263">
        <v>595</v>
      </c>
      <c r="B6892" s="125" t="str">
        <f>+VLOOKUP(A6892,'[1]LISTA FILTRADO'!$A$2:$B$620,2,FALSE)</f>
        <v>Gestora Pública de la Seguridad Social de Largo Plazo</v>
      </c>
      <c r="C6892" s="126">
        <v>42926</v>
      </c>
      <c r="D6892" s="126" t="s">
        <v>14118</v>
      </c>
      <c r="E6892" s="127" t="s">
        <v>3</v>
      </c>
      <c r="F6892" s="127">
        <v>1517669</v>
      </c>
      <c r="G6892" s="127"/>
      <c r="H6892" s="335" t="s">
        <v>14119</v>
      </c>
      <c r="I6892" s="128">
        <v>0</v>
      </c>
      <c r="J6892" s="128">
        <v>763.2</v>
      </c>
      <c r="K6892" s="129">
        <f t="shared" si="107"/>
        <v>763.2</v>
      </c>
      <c r="L6892" s="130" t="s">
        <v>1420</v>
      </c>
    </row>
    <row r="6893" spans="1:12" ht="33.75">
      <c r="A6893" s="263">
        <v>86</v>
      </c>
      <c r="B6893" s="125" t="str">
        <f>+VLOOKUP(A6893,'[1]LISTA FILTRADO'!$A$2:$B$620,2,FALSE)</f>
        <v>Ministerio De Medio Ambiente Y Agua</v>
      </c>
      <c r="C6893" s="126">
        <v>42926</v>
      </c>
      <c r="D6893" s="126" t="s">
        <v>14120</v>
      </c>
      <c r="E6893" s="127" t="s">
        <v>3</v>
      </c>
      <c r="F6893" s="127">
        <v>1517675</v>
      </c>
      <c r="G6893" s="127"/>
      <c r="H6893" s="335" t="s">
        <v>14121</v>
      </c>
      <c r="I6893" s="128">
        <v>0</v>
      </c>
      <c r="J6893" s="128">
        <v>226.66</v>
      </c>
      <c r="K6893" s="129">
        <f t="shared" si="107"/>
        <v>226.66</v>
      </c>
      <c r="L6893" s="130" t="s">
        <v>1420</v>
      </c>
    </row>
    <row r="6894" spans="1:12" ht="33.75">
      <c r="A6894" s="263">
        <v>86</v>
      </c>
      <c r="B6894" s="125" t="str">
        <f>+VLOOKUP(A6894,'[1]LISTA FILTRADO'!$A$2:$B$620,2,FALSE)</f>
        <v>Ministerio De Medio Ambiente Y Agua</v>
      </c>
      <c r="C6894" s="126">
        <v>42926</v>
      </c>
      <c r="D6894" s="126" t="s">
        <v>14122</v>
      </c>
      <c r="E6894" s="127" t="s">
        <v>3</v>
      </c>
      <c r="F6894" s="127">
        <v>1517678</v>
      </c>
      <c r="G6894" s="127"/>
      <c r="H6894" s="335" t="s">
        <v>14123</v>
      </c>
      <c r="I6894" s="128">
        <v>0</v>
      </c>
      <c r="J6894" s="128">
        <v>6187.81</v>
      </c>
      <c r="K6894" s="129">
        <f t="shared" si="107"/>
        <v>6187.81</v>
      </c>
      <c r="L6894" s="130" t="s">
        <v>1420</v>
      </c>
    </row>
    <row r="6895" spans="1:12" ht="33.75">
      <c r="A6895" s="263">
        <v>86</v>
      </c>
      <c r="B6895" s="125" t="str">
        <f>+VLOOKUP(A6895,'[1]LISTA FILTRADO'!$A$2:$B$620,2,FALSE)</f>
        <v>Ministerio De Medio Ambiente Y Agua</v>
      </c>
      <c r="C6895" s="126">
        <v>42926</v>
      </c>
      <c r="D6895" s="126" t="s">
        <v>14124</v>
      </c>
      <c r="E6895" s="127" t="s">
        <v>3</v>
      </c>
      <c r="F6895" s="127">
        <v>1517680</v>
      </c>
      <c r="G6895" s="127"/>
      <c r="H6895" s="335" t="s">
        <v>14125</v>
      </c>
      <c r="I6895" s="128">
        <v>0</v>
      </c>
      <c r="J6895" s="128">
        <v>676.63</v>
      </c>
      <c r="K6895" s="129">
        <f t="shared" si="107"/>
        <v>676.63</v>
      </c>
      <c r="L6895" s="130" t="s">
        <v>1420</v>
      </c>
    </row>
    <row r="6896" spans="1:12" ht="33.75">
      <c r="A6896" s="263" t="s">
        <v>633</v>
      </c>
      <c r="B6896" s="125" t="str">
        <f>+VLOOKUP(A6896,'[1]LISTA FILTRADO'!$A$2:$B$620,2,FALSE)</f>
        <v>Acreedores</v>
      </c>
      <c r="C6896" s="126">
        <v>42926</v>
      </c>
      <c r="D6896" s="126" t="s">
        <v>14126</v>
      </c>
      <c r="E6896" s="127" t="s">
        <v>3</v>
      </c>
      <c r="F6896" s="127">
        <v>1517682</v>
      </c>
      <c r="G6896" s="127"/>
      <c r="H6896" s="335" t="s">
        <v>14127</v>
      </c>
      <c r="I6896" s="128">
        <v>0</v>
      </c>
      <c r="J6896" s="128">
        <v>2818.03</v>
      </c>
      <c r="K6896" s="129">
        <f t="shared" si="107"/>
        <v>2818.03</v>
      </c>
      <c r="L6896" s="130" t="s">
        <v>1420</v>
      </c>
    </row>
    <row r="6897" spans="1:12" ht="33.75">
      <c r="A6897" s="263">
        <v>46</v>
      </c>
      <c r="B6897" s="125" t="str">
        <f>+VLOOKUP(A6897,'[1]LISTA FILTRADO'!$A$2:$B$620,2,FALSE)</f>
        <v>Ministerio De Salud</v>
      </c>
      <c r="C6897" s="126">
        <v>42926</v>
      </c>
      <c r="D6897" s="126" t="s">
        <v>14128</v>
      </c>
      <c r="E6897" s="127" t="s">
        <v>3</v>
      </c>
      <c r="F6897" s="127">
        <v>1517684</v>
      </c>
      <c r="G6897" s="127"/>
      <c r="H6897" s="335" t="s">
        <v>14129</v>
      </c>
      <c r="I6897" s="128">
        <v>0</v>
      </c>
      <c r="J6897" s="128">
        <v>5351</v>
      </c>
      <c r="K6897" s="129">
        <f t="shared" si="107"/>
        <v>5351</v>
      </c>
      <c r="L6897" s="130" t="s">
        <v>1420</v>
      </c>
    </row>
    <row r="6898" spans="1:12" ht="33.75">
      <c r="A6898" s="263">
        <v>86</v>
      </c>
      <c r="B6898" s="125" t="str">
        <f>+VLOOKUP(A6898,'[1]LISTA FILTRADO'!$A$2:$B$620,2,FALSE)</f>
        <v>Ministerio De Medio Ambiente Y Agua</v>
      </c>
      <c r="C6898" s="126">
        <v>42926</v>
      </c>
      <c r="D6898" s="126" t="s">
        <v>14130</v>
      </c>
      <c r="E6898" s="127" t="s">
        <v>3</v>
      </c>
      <c r="F6898" s="127">
        <v>1517685</v>
      </c>
      <c r="G6898" s="127"/>
      <c r="H6898" s="335" t="s">
        <v>14131</v>
      </c>
      <c r="I6898" s="128">
        <v>0</v>
      </c>
      <c r="J6898" s="128">
        <v>604.67999999999995</v>
      </c>
      <c r="K6898" s="129">
        <f t="shared" si="107"/>
        <v>604.67999999999995</v>
      </c>
      <c r="L6898" s="130" t="s">
        <v>1420</v>
      </c>
    </row>
    <row r="6899" spans="1:12" ht="33.75">
      <c r="A6899" s="263">
        <v>523</v>
      </c>
      <c r="B6899" s="125" t="str">
        <f>+VLOOKUP(A6899,'[1]LISTA FILTRADO'!$A$2:$B$620,2,FALSE)</f>
        <v>Empresa De Correos De Bolivia</v>
      </c>
      <c r="C6899" s="126">
        <v>42926</v>
      </c>
      <c r="D6899" s="126" t="s">
        <v>14132</v>
      </c>
      <c r="E6899" s="127" t="s">
        <v>3</v>
      </c>
      <c r="F6899" s="127">
        <v>1517689</v>
      </c>
      <c r="G6899" s="127"/>
      <c r="H6899" s="335" t="s">
        <v>14133</v>
      </c>
      <c r="I6899" s="128">
        <v>0</v>
      </c>
      <c r="J6899" s="128">
        <v>136</v>
      </c>
      <c r="K6899" s="129">
        <f t="shared" si="107"/>
        <v>136</v>
      </c>
      <c r="L6899" s="130" t="s">
        <v>1420</v>
      </c>
    </row>
    <row r="6900" spans="1:12" ht="33.75">
      <c r="A6900" s="263">
        <v>523</v>
      </c>
      <c r="B6900" s="125" t="str">
        <f>+VLOOKUP(A6900,'[1]LISTA FILTRADO'!$A$2:$B$620,2,FALSE)</f>
        <v>Empresa De Correos De Bolivia</v>
      </c>
      <c r="C6900" s="126">
        <v>42926</v>
      </c>
      <c r="D6900" s="126" t="s">
        <v>14134</v>
      </c>
      <c r="E6900" s="127" t="s">
        <v>3</v>
      </c>
      <c r="F6900" s="127">
        <v>1517691</v>
      </c>
      <c r="G6900" s="127"/>
      <c r="H6900" s="335" t="s">
        <v>14135</v>
      </c>
      <c r="I6900" s="128">
        <v>0</v>
      </c>
      <c r="J6900" s="128">
        <v>146</v>
      </c>
      <c r="K6900" s="129">
        <f t="shared" si="107"/>
        <v>146</v>
      </c>
      <c r="L6900" s="130" t="s">
        <v>1420</v>
      </c>
    </row>
    <row r="6901" spans="1:12" ht="33.75">
      <c r="A6901" s="263">
        <v>523</v>
      </c>
      <c r="B6901" s="125" t="str">
        <f>+VLOOKUP(A6901,'[1]LISTA FILTRADO'!$A$2:$B$620,2,FALSE)</f>
        <v>Empresa De Correos De Bolivia</v>
      </c>
      <c r="C6901" s="126">
        <v>42926</v>
      </c>
      <c r="D6901" s="126" t="s">
        <v>14136</v>
      </c>
      <c r="E6901" s="127" t="s">
        <v>3</v>
      </c>
      <c r="F6901" s="127">
        <v>1517693</v>
      </c>
      <c r="G6901" s="127"/>
      <c r="H6901" s="335" t="s">
        <v>14137</v>
      </c>
      <c r="I6901" s="128">
        <v>0</v>
      </c>
      <c r="J6901" s="128">
        <v>1720</v>
      </c>
      <c r="K6901" s="129">
        <f t="shared" si="107"/>
        <v>1720</v>
      </c>
      <c r="L6901" s="130" t="s">
        <v>1420</v>
      </c>
    </row>
    <row r="6902" spans="1:12" ht="22.5">
      <c r="A6902" s="263">
        <v>15</v>
      </c>
      <c r="B6902" s="125" t="str">
        <f>+VLOOKUP(A6902,'[1]LISTA FILTRADO'!$A$2:$B$620,2,FALSE)</f>
        <v>Ministerio De Gobierno</v>
      </c>
      <c r="C6902" s="126">
        <v>42926</v>
      </c>
      <c r="D6902" s="126" t="s">
        <v>14138</v>
      </c>
      <c r="E6902" s="127" t="s">
        <v>3</v>
      </c>
      <c r="F6902" s="127">
        <v>1517702</v>
      </c>
      <c r="G6902" s="127"/>
      <c r="H6902" s="335" t="s">
        <v>14139</v>
      </c>
      <c r="I6902" s="128">
        <v>0</v>
      </c>
      <c r="J6902" s="128">
        <v>1400</v>
      </c>
      <c r="K6902" s="129">
        <f t="shared" si="107"/>
        <v>1400</v>
      </c>
      <c r="L6902" s="130" t="s">
        <v>1420</v>
      </c>
    </row>
    <row r="6903" spans="1:12" ht="22.5">
      <c r="A6903" s="263">
        <v>254</v>
      </c>
      <c r="B6903" s="125" t="str">
        <f>+VLOOKUP(A6903,'[1]LISTA FILTRADO'!$A$2:$B$620,2,FALSE)</f>
        <v>Instituto Del Seguro Agrario</v>
      </c>
      <c r="C6903" s="126">
        <v>42926</v>
      </c>
      <c r="D6903" s="126" t="s">
        <v>14140</v>
      </c>
      <c r="E6903" s="127" t="s">
        <v>3</v>
      </c>
      <c r="F6903" s="127">
        <v>1517703</v>
      </c>
      <c r="G6903" s="127"/>
      <c r="H6903" s="335" t="s">
        <v>14141</v>
      </c>
      <c r="I6903" s="128">
        <v>0</v>
      </c>
      <c r="J6903" s="128">
        <v>490</v>
      </c>
      <c r="K6903" s="129">
        <f t="shared" si="107"/>
        <v>490</v>
      </c>
      <c r="L6903" s="130" t="s">
        <v>1420</v>
      </c>
    </row>
    <row r="6904" spans="1:12" ht="22.5">
      <c r="A6904" s="263">
        <v>15</v>
      </c>
      <c r="B6904" s="125" t="str">
        <f>+VLOOKUP(A6904,'[1]LISTA FILTRADO'!$A$2:$B$620,2,FALSE)</f>
        <v>Ministerio De Gobierno</v>
      </c>
      <c r="C6904" s="126">
        <v>42926</v>
      </c>
      <c r="D6904" s="126" t="s">
        <v>14142</v>
      </c>
      <c r="E6904" s="127" t="s">
        <v>3</v>
      </c>
      <c r="F6904" s="127">
        <v>1517704</v>
      </c>
      <c r="G6904" s="127"/>
      <c r="H6904" s="335" t="s">
        <v>14143</v>
      </c>
      <c r="I6904" s="128">
        <v>0</v>
      </c>
      <c r="J6904" s="128">
        <v>244</v>
      </c>
      <c r="K6904" s="129">
        <f t="shared" si="107"/>
        <v>244</v>
      </c>
      <c r="L6904" s="130" t="s">
        <v>1420</v>
      </c>
    </row>
    <row r="6905" spans="1:12" ht="22.5">
      <c r="A6905" s="263">
        <v>15</v>
      </c>
      <c r="B6905" s="125" t="str">
        <f>+VLOOKUP(A6905,'[1]LISTA FILTRADO'!$A$2:$B$620,2,FALSE)</f>
        <v>Ministerio De Gobierno</v>
      </c>
      <c r="C6905" s="126">
        <v>42926</v>
      </c>
      <c r="D6905" s="126" t="s">
        <v>14144</v>
      </c>
      <c r="E6905" s="127" t="s">
        <v>3</v>
      </c>
      <c r="F6905" s="127">
        <v>1517705</v>
      </c>
      <c r="G6905" s="127"/>
      <c r="H6905" s="335" t="s">
        <v>14145</v>
      </c>
      <c r="I6905" s="128">
        <v>0</v>
      </c>
      <c r="J6905" s="128">
        <v>90</v>
      </c>
      <c r="K6905" s="129">
        <f t="shared" si="107"/>
        <v>90</v>
      </c>
      <c r="L6905" s="130" t="s">
        <v>1420</v>
      </c>
    </row>
    <row r="6906" spans="1:12" ht="22.5">
      <c r="A6906" s="263">
        <v>15</v>
      </c>
      <c r="B6906" s="125" t="str">
        <f>+VLOOKUP(A6906,'[1]LISTA FILTRADO'!$A$2:$B$620,2,FALSE)</f>
        <v>Ministerio De Gobierno</v>
      </c>
      <c r="C6906" s="126">
        <v>42926</v>
      </c>
      <c r="D6906" s="126" t="s">
        <v>14146</v>
      </c>
      <c r="E6906" s="127" t="s">
        <v>3</v>
      </c>
      <c r="F6906" s="127">
        <v>1517709</v>
      </c>
      <c r="G6906" s="127"/>
      <c r="H6906" s="335" t="s">
        <v>14147</v>
      </c>
      <c r="I6906" s="128">
        <v>0</v>
      </c>
      <c r="J6906" s="128">
        <v>797</v>
      </c>
      <c r="K6906" s="129">
        <f t="shared" si="107"/>
        <v>797</v>
      </c>
      <c r="L6906" s="130" t="s">
        <v>1420</v>
      </c>
    </row>
    <row r="6907" spans="1:12" ht="22.5">
      <c r="A6907" s="263">
        <v>15</v>
      </c>
      <c r="B6907" s="125" t="str">
        <f>+VLOOKUP(A6907,'[1]LISTA FILTRADO'!$A$2:$B$620,2,FALSE)</f>
        <v>Ministerio De Gobierno</v>
      </c>
      <c r="C6907" s="126">
        <v>42926</v>
      </c>
      <c r="D6907" s="126" t="s">
        <v>14148</v>
      </c>
      <c r="E6907" s="127" t="s">
        <v>3</v>
      </c>
      <c r="F6907" s="127">
        <v>1517711</v>
      </c>
      <c r="G6907" s="127"/>
      <c r="H6907" s="335" t="s">
        <v>14149</v>
      </c>
      <c r="I6907" s="128">
        <v>0</v>
      </c>
      <c r="J6907" s="128">
        <v>588</v>
      </c>
      <c r="K6907" s="129">
        <f t="shared" si="107"/>
        <v>588</v>
      </c>
      <c r="L6907" s="130" t="s">
        <v>1420</v>
      </c>
    </row>
    <row r="6908" spans="1:12" ht="33.75">
      <c r="A6908" s="263">
        <v>222</v>
      </c>
      <c r="B6908" s="125" t="str">
        <f>+VLOOKUP(A6908,'[1]LISTA FILTRADO'!$A$2:$B$620,2,FALSE)</f>
        <v>Instituto Nacional De Innovación Agropecuaria Y Forestal</v>
      </c>
      <c r="C6908" s="126">
        <v>42926</v>
      </c>
      <c r="D6908" s="126" t="s">
        <v>14150</v>
      </c>
      <c r="E6908" s="127" t="s">
        <v>3</v>
      </c>
      <c r="F6908" s="127">
        <v>1517731</v>
      </c>
      <c r="G6908" s="127"/>
      <c r="H6908" s="335" t="s">
        <v>14151</v>
      </c>
      <c r="I6908" s="128">
        <v>0</v>
      </c>
      <c r="J6908" s="128">
        <v>14427.5</v>
      </c>
      <c r="K6908" s="129">
        <f t="shared" si="107"/>
        <v>14427.5</v>
      </c>
      <c r="L6908" s="130" t="s">
        <v>1420</v>
      </c>
    </row>
    <row r="6909" spans="1:12" ht="45">
      <c r="A6909" s="263">
        <v>587</v>
      </c>
      <c r="B6909" s="125" t="str">
        <f>+VLOOKUP(A6909,'[1]LISTA FILTRADO'!$A$2:$B$620,2,FALSE)</f>
        <v>Empresa Estratégica Boliviana De Construcción Y Conservación De Infraestructura Civil</v>
      </c>
      <c r="C6909" s="126">
        <v>42926</v>
      </c>
      <c r="D6909" s="126" t="s">
        <v>14152</v>
      </c>
      <c r="E6909" s="127" t="s">
        <v>3</v>
      </c>
      <c r="F6909" s="127">
        <v>1517733</v>
      </c>
      <c r="G6909" s="127"/>
      <c r="H6909" s="335" t="s">
        <v>14153</v>
      </c>
      <c r="I6909" s="128">
        <v>0</v>
      </c>
      <c r="J6909" s="128">
        <v>300</v>
      </c>
      <c r="K6909" s="129">
        <f t="shared" si="107"/>
        <v>300</v>
      </c>
      <c r="L6909" s="130" t="s">
        <v>1420</v>
      </c>
    </row>
    <row r="6910" spans="1:12" ht="22.5">
      <c r="A6910" s="263">
        <v>249</v>
      </c>
      <c r="B6910" s="125" t="str">
        <f>+VLOOKUP(A6910,'[1]LISTA FILTRADO'!$A$2:$B$620,2,FALSE)</f>
        <v>Central De Abastecimiento Y Suministros De Salud</v>
      </c>
      <c r="C6910" s="126">
        <v>42926</v>
      </c>
      <c r="D6910" s="126" t="s">
        <v>14154</v>
      </c>
      <c r="E6910" s="127" t="s">
        <v>3</v>
      </c>
      <c r="F6910" s="127">
        <v>1517617</v>
      </c>
      <c r="G6910" s="127"/>
      <c r="H6910" s="335" t="s">
        <v>14155</v>
      </c>
      <c r="I6910" s="128">
        <v>0</v>
      </c>
      <c r="J6910" s="128">
        <v>837.2</v>
      </c>
      <c r="K6910" s="129">
        <f t="shared" si="107"/>
        <v>837.2</v>
      </c>
      <c r="L6910" s="130" t="s">
        <v>1420</v>
      </c>
    </row>
    <row r="6911" spans="1:12" ht="22.5">
      <c r="A6911" s="263">
        <v>41</v>
      </c>
      <c r="B6911" s="125" t="str">
        <f>+VLOOKUP(A6911,'[1]LISTA FILTRADO'!$A$2:$B$620,2,FALSE)</f>
        <v>Ministerio De Desarrollo Productivo Y Economía Plural</v>
      </c>
      <c r="C6911" s="126">
        <v>42926</v>
      </c>
      <c r="D6911" s="126" t="s">
        <v>14156</v>
      </c>
      <c r="E6911" s="127" t="s">
        <v>3</v>
      </c>
      <c r="F6911" s="127">
        <v>1517770</v>
      </c>
      <c r="G6911" s="127"/>
      <c r="H6911" s="335" t="s">
        <v>14157</v>
      </c>
      <c r="I6911" s="128">
        <v>0</v>
      </c>
      <c r="J6911" s="128">
        <v>1822.5</v>
      </c>
      <c r="K6911" s="129">
        <f t="shared" si="107"/>
        <v>1822.5</v>
      </c>
      <c r="L6911" s="130" t="s">
        <v>1420</v>
      </c>
    </row>
    <row r="6912" spans="1:12" ht="22.5">
      <c r="A6912" s="263">
        <v>292</v>
      </c>
      <c r="B6912" s="125" t="str">
        <f>+VLOOKUP(A6912,'[1]LISTA FILTRADO'!$A$2:$B$620,2,FALSE)</f>
        <v>Vías Bolivia</v>
      </c>
      <c r="C6912" s="126">
        <v>42926</v>
      </c>
      <c r="D6912" s="126" t="s">
        <v>14158</v>
      </c>
      <c r="E6912" s="127" t="s">
        <v>3</v>
      </c>
      <c r="F6912" s="127">
        <v>1517797</v>
      </c>
      <c r="G6912" s="127"/>
      <c r="H6912" s="335" t="s">
        <v>14159</v>
      </c>
      <c r="I6912" s="128">
        <v>0</v>
      </c>
      <c r="J6912" s="128">
        <v>136</v>
      </c>
      <c r="K6912" s="129">
        <f t="shared" si="107"/>
        <v>136</v>
      </c>
      <c r="L6912" s="130" t="s">
        <v>1420</v>
      </c>
    </row>
    <row r="6913" spans="1:12" ht="22.5">
      <c r="A6913" s="263">
        <v>292</v>
      </c>
      <c r="B6913" s="125" t="str">
        <f>+VLOOKUP(A6913,'[1]LISTA FILTRADO'!$A$2:$B$620,2,FALSE)</f>
        <v>Vías Bolivia</v>
      </c>
      <c r="C6913" s="126">
        <v>42926</v>
      </c>
      <c r="D6913" s="126" t="s">
        <v>14160</v>
      </c>
      <c r="E6913" s="127" t="s">
        <v>3</v>
      </c>
      <c r="F6913" s="127">
        <v>1517798</v>
      </c>
      <c r="G6913" s="127"/>
      <c r="H6913" s="335" t="s">
        <v>14159</v>
      </c>
      <c r="I6913" s="128">
        <v>0</v>
      </c>
      <c r="J6913" s="128">
        <v>129</v>
      </c>
      <c r="K6913" s="129">
        <f t="shared" si="107"/>
        <v>129</v>
      </c>
      <c r="L6913" s="130" t="s">
        <v>1420</v>
      </c>
    </row>
    <row r="6914" spans="1:12" ht="22.5">
      <c r="A6914" s="263">
        <v>292</v>
      </c>
      <c r="B6914" s="125" t="str">
        <f>+VLOOKUP(A6914,'[1]LISTA FILTRADO'!$A$2:$B$620,2,FALSE)</f>
        <v>Vías Bolivia</v>
      </c>
      <c r="C6914" s="126">
        <v>42926</v>
      </c>
      <c r="D6914" s="126" t="s">
        <v>14161</v>
      </c>
      <c r="E6914" s="127" t="s">
        <v>3</v>
      </c>
      <c r="F6914" s="127">
        <v>1517799</v>
      </c>
      <c r="G6914" s="127"/>
      <c r="H6914" s="335" t="s">
        <v>14159</v>
      </c>
      <c r="I6914" s="128">
        <v>0</v>
      </c>
      <c r="J6914" s="128">
        <v>135</v>
      </c>
      <c r="K6914" s="129">
        <f t="shared" si="107"/>
        <v>135</v>
      </c>
      <c r="L6914" s="130" t="s">
        <v>1420</v>
      </c>
    </row>
    <row r="6915" spans="1:12" ht="22.5">
      <c r="A6915" s="263">
        <v>292</v>
      </c>
      <c r="B6915" s="125" t="str">
        <f>+VLOOKUP(A6915,'[1]LISTA FILTRADO'!$A$2:$B$620,2,FALSE)</f>
        <v>Vías Bolivia</v>
      </c>
      <c r="C6915" s="126">
        <v>42926</v>
      </c>
      <c r="D6915" s="126" t="s">
        <v>14162</v>
      </c>
      <c r="E6915" s="127" t="s">
        <v>3</v>
      </c>
      <c r="F6915" s="127">
        <v>1517801</v>
      </c>
      <c r="G6915" s="127"/>
      <c r="H6915" s="335" t="s">
        <v>14159</v>
      </c>
      <c r="I6915" s="128">
        <v>0</v>
      </c>
      <c r="J6915" s="128">
        <v>129</v>
      </c>
      <c r="K6915" s="129">
        <f t="shared" si="107"/>
        <v>129</v>
      </c>
      <c r="L6915" s="130" t="s">
        <v>1420</v>
      </c>
    </row>
    <row r="6916" spans="1:12" ht="22.5">
      <c r="A6916" s="263">
        <v>292</v>
      </c>
      <c r="B6916" s="125" t="str">
        <f>+VLOOKUP(A6916,'[1]LISTA FILTRADO'!$A$2:$B$620,2,FALSE)</f>
        <v>Vías Bolivia</v>
      </c>
      <c r="C6916" s="126">
        <v>42926</v>
      </c>
      <c r="D6916" s="126" t="s">
        <v>14163</v>
      </c>
      <c r="E6916" s="127" t="s">
        <v>3</v>
      </c>
      <c r="F6916" s="127">
        <v>1517802</v>
      </c>
      <c r="G6916" s="127"/>
      <c r="H6916" s="335" t="s">
        <v>14159</v>
      </c>
      <c r="I6916" s="128">
        <v>0</v>
      </c>
      <c r="J6916" s="128">
        <v>98</v>
      </c>
      <c r="K6916" s="129">
        <f t="shared" si="107"/>
        <v>98</v>
      </c>
      <c r="L6916" s="130" t="s">
        <v>1420</v>
      </c>
    </row>
    <row r="6917" spans="1:12" ht="22.5">
      <c r="A6917" s="263">
        <v>292</v>
      </c>
      <c r="B6917" s="125" t="str">
        <f>+VLOOKUP(A6917,'[1]LISTA FILTRADO'!$A$2:$B$620,2,FALSE)</f>
        <v>Vías Bolivia</v>
      </c>
      <c r="C6917" s="126">
        <v>42926</v>
      </c>
      <c r="D6917" s="126" t="s">
        <v>14164</v>
      </c>
      <c r="E6917" s="127" t="s">
        <v>3</v>
      </c>
      <c r="F6917" s="127">
        <v>1517803</v>
      </c>
      <c r="G6917" s="127"/>
      <c r="H6917" s="335" t="s">
        <v>14159</v>
      </c>
      <c r="I6917" s="128">
        <v>0</v>
      </c>
      <c r="J6917" s="128">
        <v>89</v>
      </c>
      <c r="K6917" s="129">
        <f t="shared" si="107"/>
        <v>89</v>
      </c>
      <c r="L6917" s="130" t="s">
        <v>1420</v>
      </c>
    </row>
    <row r="6918" spans="1:12" ht="33.75">
      <c r="A6918" s="263">
        <v>86</v>
      </c>
      <c r="B6918" s="125" t="str">
        <f>+VLOOKUP(A6918,'[1]LISTA FILTRADO'!$A$2:$B$620,2,FALSE)</f>
        <v>Ministerio De Medio Ambiente Y Agua</v>
      </c>
      <c r="C6918" s="126">
        <v>42926</v>
      </c>
      <c r="D6918" s="126" t="s">
        <v>14165</v>
      </c>
      <c r="E6918" s="127" t="s">
        <v>3</v>
      </c>
      <c r="F6918" s="127">
        <v>1517804</v>
      </c>
      <c r="G6918" s="127"/>
      <c r="H6918" s="335" t="s">
        <v>14166</v>
      </c>
      <c r="I6918" s="128">
        <v>0</v>
      </c>
      <c r="J6918" s="128">
        <v>279.60000000000002</v>
      </c>
      <c r="K6918" s="129">
        <f t="shared" si="107"/>
        <v>279.60000000000002</v>
      </c>
      <c r="L6918" s="130" t="s">
        <v>1420</v>
      </c>
    </row>
    <row r="6919" spans="1:12" ht="33.75">
      <c r="A6919" s="263">
        <v>20</v>
      </c>
      <c r="B6919" s="125" t="str">
        <f>+VLOOKUP(A6919,'[1]LISTA FILTRADO'!$A$2:$B$620,2,FALSE)</f>
        <v>Ministerio De Defensa</v>
      </c>
      <c r="C6919" s="126">
        <v>42926</v>
      </c>
      <c r="D6919" s="126" t="s">
        <v>14167</v>
      </c>
      <c r="E6919" s="127" t="s">
        <v>3</v>
      </c>
      <c r="F6919" s="127">
        <v>1517806</v>
      </c>
      <c r="G6919" s="127"/>
      <c r="H6919" s="335" t="s">
        <v>14168</v>
      </c>
      <c r="I6919" s="128">
        <v>0</v>
      </c>
      <c r="J6919" s="128">
        <v>59.52</v>
      </c>
      <c r="K6919" s="129">
        <f t="shared" si="107"/>
        <v>59.52</v>
      </c>
      <c r="L6919" s="130" t="s">
        <v>1420</v>
      </c>
    </row>
    <row r="6920" spans="1:12" ht="33.75">
      <c r="A6920" s="263">
        <v>20</v>
      </c>
      <c r="B6920" s="125" t="str">
        <f>+VLOOKUP(A6920,'[1]LISTA FILTRADO'!$A$2:$B$620,2,FALSE)</f>
        <v>Ministerio De Defensa</v>
      </c>
      <c r="C6920" s="126">
        <v>42926</v>
      </c>
      <c r="D6920" s="126" t="s">
        <v>14169</v>
      </c>
      <c r="E6920" s="127" t="s">
        <v>3</v>
      </c>
      <c r="F6920" s="127">
        <v>1517807</v>
      </c>
      <c r="G6920" s="127"/>
      <c r="H6920" s="335" t="s">
        <v>14168</v>
      </c>
      <c r="I6920" s="128">
        <v>0</v>
      </c>
      <c r="J6920" s="128">
        <v>53.76</v>
      </c>
      <c r="K6920" s="129">
        <f t="shared" si="107"/>
        <v>53.76</v>
      </c>
      <c r="L6920" s="130" t="s">
        <v>1420</v>
      </c>
    </row>
    <row r="6921" spans="1:12" ht="33.75">
      <c r="A6921" s="263">
        <v>20</v>
      </c>
      <c r="B6921" s="125" t="str">
        <f>+VLOOKUP(A6921,'[1]LISTA FILTRADO'!$A$2:$B$620,2,FALSE)</f>
        <v>Ministerio De Defensa</v>
      </c>
      <c r="C6921" s="126">
        <v>42926</v>
      </c>
      <c r="D6921" s="126" t="s">
        <v>14170</v>
      </c>
      <c r="E6921" s="127" t="s">
        <v>3</v>
      </c>
      <c r="F6921" s="127">
        <v>1517808</v>
      </c>
      <c r="G6921" s="127"/>
      <c r="H6921" s="335" t="s">
        <v>14168</v>
      </c>
      <c r="I6921" s="128">
        <v>0</v>
      </c>
      <c r="J6921" s="128">
        <v>57.6</v>
      </c>
      <c r="K6921" s="129">
        <f t="shared" ref="K6921:K6984" si="108">+I6921+J6921</f>
        <v>57.6</v>
      </c>
      <c r="L6921" s="130" t="s">
        <v>1420</v>
      </c>
    </row>
    <row r="6922" spans="1:12" ht="33.75">
      <c r="A6922" s="263">
        <v>20</v>
      </c>
      <c r="B6922" s="125" t="str">
        <f>+VLOOKUP(A6922,'[1]LISTA FILTRADO'!$A$2:$B$620,2,FALSE)</f>
        <v>Ministerio De Defensa</v>
      </c>
      <c r="C6922" s="126">
        <v>42926</v>
      </c>
      <c r="D6922" s="126" t="s">
        <v>14171</v>
      </c>
      <c r="E6922" s="127" t="s">
        <v>3</v>
      </c>
      <c r="F6922" s="127">
        <v>1517809</v>
      </c>
      <c r="G6922" s="127"/>
      <c r="H6922" s="335" t="s">
        <v>14168</v>
      </c>
      <c r="I6922" s="128">
        <v>0</v>
      </c>
      <c r="J6922" s="128">
        <v>59.56</v>
      </c>
      <c r="K6922" s="129">
        <f t="shared" si="108"/>
        <v>59.56</v>
      </c>
      <c r="L6922" s="130" t="s">
        <v>1420</v>
      </c>
    </row>
    <row r="6923" spans="1:12" ht="33.75">
      <c r="A6923" s="263">
        <v>20</v>
      </c>
      <c r="B6923" s="125" t="str">
        <f>+VLOOKUP(A6923,'[1]LISTA FILTRADO'!$A$2:$B$620,2,FALSE)</f>
        <v>Ministerio De Defensa</v>
      </c>
      <c r="C6923" s="126">
        <v>42926</v>
      </c>
      <c r="D6923" s="126" t="s">
        <v>14172</v>
      </c>
      <c r="E6923" s="127" t="s">
        <v>3</v>
      </c>
      <c r="F6923" s="127">
        <v>1517810</v>
      </c>
      <c r="G6923" s="127"/>
      <c r="H6923" s="335" t="s">
        <v>14168</v>
      </c>
      <c r="I6923" s="128">
        <v>0</v>
      </c>
      <c r="J6923" s="128">
        <v>59.52</v>
      </c>
      <c r="K6923" s="129">
        <f t="shared" si="108"/>
        <v>59.52</v>
      </c>
      <c r="L6923" s="130" t="s">
        <v>1420</v>
      </c>
    </row>
    <row r="6924" spans="1:12" ht="22.5">
      <c r="A6924" s="263">
        <v>526</v>
      </c>
      <c r="B6924" s="125" t="str">
        <f>+VLOOKUP(A6924,'[1]LISTA FILTRADO'!$A$2:$B$620,2,FALSE)</f>
        <v>Bolivia Tv</v>
      </c>
      <c r="C6924" s="126">
        <v>42926</v>
      </c>
      <c r="D6924" s="126" t="s">
        <v>14173</v>
      </c>
      <c r="E6924" s="127" t="s">
        <v>3</v>
      </c>
      <c r="F6924" s="127">
        <v>1517813</v>
      </c>
      <c r="G6924" s="127"/>
      <c r="H6924" s="335" t="s">
        <v>14174</v>
      </c>
      <c r="I6924" s="128">
        <v>0</v>
      </c>
      <c r="J6924" s="128">
        <v>200</v>
      </c>
      <c r="K6924" s="129">
        <f t="shared" si="108"/>
        <v>200</v>
      </c>
      <c r="L6924" s="130" t="s">
        <v>1420</v>
      </c>
    </row>
    <row r="6925" spans="1:12" ht="22.5">
      <c r="A6925" s="263">
        <v>526</v>
      </c>
      <c r="B6925" s="125" t="str">
        <f>+VLOOKUP(A6925,'[1]LISTA FILTRADO'!$A$2:$B$620,2,FALSE)</f>
        <v>Bolivia Tv</v>
      </c>
      <c r="C6925" s="126">
        <v>42926</v>
      </c>
      <c r="D6925" s="126" t="s">
        <v>14175</v>
      </c>
      <c r="E6925" s="127" t="s">
        <v>3</v>
      </c>
      <c r="F6925" s="127">
        <v>1517814</v>
      </c>
      <c r="G6925" s="127"/>
      <c r="H6925" s="335" t="s">
        <v>14176</v>
      </c>
      <c r="I6925" s="128">
        <v>0</v>
      </c>
      <c r="J6925" s="128">
        <v>77</v>
      </c>
      <c r="K6925" s="129">
        <f t="shared" si="108"/>
        <v>77</v>
      </c>
      <c r="L6925" s="130" t="s">
        <v>1420</v>
      </c>
    </row>
    <row r="6926" spans="1:12" ht="22.5">
      <c r="A6926" s="263">
        <v>86</v>
      </c>
      <c r="B6926" s="125" t="str">
        <f>+VLOOKUP(A6926,'[1]LISTA FILTRADO'!$A$2:$B$620,2,FALSE)</f>
        <v>Ministerio De Medio Ambiente Y Agua</v>
      </c>
      <c r="C6926" s="126">
        <v>42926</v>
      </c>
      <c r="D6926" s="126" t="s">
        <v>14177</v>
      </c>
      <c r="E6926" s="127" t="s">
        <v>3</v>
      </c>
      <c r="F6926" s="127">
        <v>1517816</v>
      </c>
      <c r="G6926" s="127"/>
      <c r="H6926" s="335" t="s">
        <v>14178</v>
      </c>
      <c r="I6926" s="128">
        <v>0</v>
      </c>
      <c r="J6926" s="128">
        <v>371</v>
      </c>
      <c r="K6926" s="129">
        <f t="shared" si="108"/>
        <v>371</v>
      </c>
      <c r="L6926" s="130" t="s">
        <v>1420</v>
      </c>
    </row>
    <row r="6927" spans="1:12" ht="33.75">
      <c r="A6927" s="263" t="s">
        <v>626</v>
      </c>
      <c r="B6927" s="125" t="str">
        <f>+VLOOKUP(A6927,'[1]LISTA FILTRADO'!$A$2:$B$620,2,FALSE)</f>
        <v>Dirección General De Programación Y Operaciones Del Tesoro</v>
      </c>
      <c r="C6927" s="126">
        <v>42926</v>
      </c>
      <c r="D6927" s="126" t="s">
        <v>14179</v>
      </c>
      <c r="E6927" s="127" t="s">
        <v>3</v>
      </c>
      <c r="F6927" s="127">
        <v>1517829</v>
      </c>
      <c r="G6927" s="127"/>
      <c r="H6927" s="335" t="s">
        <v>14049</v>
      </c>
      <c r="I6927" s="128">
        <v>0</v>
      </c>
      <c r="J6927" s="128">
        <v>458</v>
      </c>
      <c r="K6927" s="129">
        <f t="shared" si="108"/>
        <v>458</v>
      </c>
      <c r="L6927" s="130" t="s">
        <v>1420</v>
      </c>
    </row>
    <row r="6928" spans="1:12" ht="33.75">
      <c r="A6928" s="263" t="s">
        <v>626</v>
      </c>
      <c r="B6928" s="125" t="str">
        <f>+VLOOKUP(A6928,'[1]LISTA FILTRADO'!$A$2:$B$620,2,FALSE)</f>
        <v>Dirección General De Programación Y Operaciones Del Tesoro</v>
      </c>
      <c r="C6928" s="126">
        <v>42926</v>
      </c>
      <c r="D6928" s="126" t="s">
        <v>14180</v>
      </c>
      <c r="E6928" s="127" t="s">
        <v>3</v>
      </c>
      <c r="F6928" s="127">
        <v>1517831</v>
      </c>
      <c r="G6928" s="127"/>
      <c r="H6928" s="335" t="s">
        <v>14049</v>
      </c>
      <c r="I6928" s="128">
        <v>0</v>
      </c>
      <c r="J6928" s="128">
        <v>507</v>
      </c>
      <c r="K6928" s="129">
        <f t="shared" si="108"/>
        <v>507</v>
      </c>
      <c r="L6928" s="130" t="s">
        <v>1420</v>
      </c>
    </row>
    <row r="6929" spans="1:12" ht="33.75">
      <c r="A6929" s="263" t="s">
        <v>626</v>
      </c>
      <c r="B6929" s="125" t="str">
        <f>+VLOOKUP(A6929,'[1]LISTA FILTRADO'!$A$2:$B$620,2,FALSE)</f>
        <v>Dirección General De Programación Y Operaciones Del Tesoro</v>
      </c>
      <c r="C6929" s="126">
        <v>42926</v>
      </c>
      <c r="D6929" s="126" t="s">
        <v>14181</v>
      </c>
      <c r="E6929" s="127" t="s">
        <v>3</v>
      </c>
      <c r="F6929" s="127">
        <v>1517833</v>
      </c>
      <c r="G6929" s="127"/>
      <c r="H6929" s="335" t="s">
        <v>14049</v>
      </c>
      <c r="I6929" s="128">
        <v>0</v>
      </c>
      <c r="J6929" s="128">
        <v>507</v>
      </c>
      <c r="K6929" s="129">
        <f t="shared" si="108"/>
        <v>507</v>
      </c>
      <c r="L6929" s="130" t="s">
        <v>1420</v>
      </c>
    </row>
    <row r="6930" spans="1:12" ht="33.75">
      <c r="A6930" s="263">
        <v>15</v>
      </c>
      <c r="B6930" s="125" t="str">
        <f>+VLOOKUP(A6930,'[1]LISTA FILTRADO'!$A$2:$B$620,2,FALSE)</f>
        <v>Ministerio De Gobierno</v>
      </c>
      <c r="C6930" s="126">
        <v>42926</v>
      </c>
      <c r="D6930" s="126" t="s">
        <v>14182</v>
      </c>
      <c r="E6930" s="127" t="s">
        <v>3</v>
      </c>
      <c r="F6930" s="127">
        <v>1517851</v>
      </c>
      <c r="G6930" s="127"/>
      <c r="H6930" s="335" t="s">
        <v>14183</v>
      </c>
      <c r="I6930" s="128">
        <v>0</v>
      </c>
      <c r="J6930" s="128">
        <v>820</v>
      </c>
      <c r="K6930" s="129">
        <f t="shared" si="108"/>
        <v>820</v>
      </c>
      <c r="L6930" s="130" t="s">
        <v>1420</v>
      </c>
    </row>
    <row r="6931" spans="1:12" ht="22.5">
      <c r="A6931" s="263">
        <v>46</v>
      </c>
      <c r="B6931" s="125" t="str">
        <f>+VLOOKUP(A6931,'[1]LISTA FILTRADO'!$A$2:$B$620,2,FALSE)</f>
        <v>Ministerio De Salud</v>
      </c>
      <c r="C6931" s="126">
        <v>42926</v>
      </c>
      <c r="D6931" s="126" t="s">
        <v>14184</v>
      </c>
      <c r="E6931" s="127" t="s">
        <v>3</v>
      </c>
      <c r="F6931" s="127">
        <v>1517855</v>
      </c>
      <c r="G6931" s="127"/>
      <c r="H6931" s="335" t="s">
        <v>14185</v>
      </c>
      <c r="I6931" s="128">
        <v>0</v>
      </c>
      <c r="J6931" s="128">
        <v>685.5</v>
      </c>
      <c r="K6931" s="129">
        <f t="shared" si="108"/>
        <v>685.5</v>
      </c>
      <c r="L6931" s="130" t="s">
        <v>1420</v>
      </c>
    </row>
    <row r="6932" spans="1:12" ht="33.75">
      <c r="A6932" s="263">
        <v>201</v>
      </c>
      <c r="B6932" s="125" t="str">
        <f>+VLOOKUP(A6932,'[1]LISTA FILTRADO'!$A$2:$B$620,2,FALSE)</f>
        <v>Agencia Para El Des. De Las Macroreg. Y Zonas Fronterizas</v>
      </c>
      <c r="C6932" s="126">
        <v>42926</v>
      </c>
      <c r="D6932" s="126" t="s">
        <v>14186</v>
      </c>
      <c r="E6932" s="127" t="s">
        <v>3</v>
      </c>
      <c r="F6932" s="127">
        <v>1517856</v>
      </c>
      <c r="G6932" s="127"/>
      <c r="H6932" s="335" t="s">
        <v>14187</v>
      </c>
      <c r="I6932" s="128">
        <v>0</v>
      </c>
      <c r="J6932" s="128">
        <v>109.11</v>
      </c>
      <c r="K6932" s="129">
        <f t="shared" si="108"/>
        <v>109.11</v>
      </c>
      <c r="L6932" s="130" t="s">
        <v>1420</v>
      </c>
    </row>
    <row r="6933" spans="1:12" ht="33.75">
      <c r="A6933" s="263" t="s">
        <v>626</v>
      </c>
      <c r="B6933" s="125" t="str">
        <f>+VLOOKUP(A6933,'[1]LISTA FILTRADO'!$A$2:$B$620,2,FALSE)</f>
        <v>Dirección General De Programación Y Operaciones Del Tesoro</v>
      </c>
      <c r="C6933" s="126">
        <v>42926</v>
      </c>
      <c r="D6933" s="126" t="s">
        <v>14188</v>
      </c>
      <c r="E6933" s="127" t="s">
        <v>3</v>
      </c>
      <c r="F6933" s="127">
        <v>1517860</v>
      </c>
      <c r="G6933" s="127"/>
      <c r="H6933" s="335" t="s">
        <v>14189</v>
      </c>
      <c r="I6933" s="128">
        <v>0</v>
      </c>
      <c r="J6933" s="128">
        <v>3855</v>
      </c>
      <c r="K6933" s="129">
        <f t="shared" si="108"/>
        <v>3855</v>
      </c>
      <c r="L6933" s="130" t="s">
        <v>1420</v>
      </c>
    </row>
    <row r="6934" spans="1:12" ht="33.75">
      <c r="A6934" s="263" t="s">
        <v>626</v>
      </c>
      <c r="B6934" s="125" t="str">
        <f>+VLOOKUP(A6934,'[1]LISTA FILTRADO'!$A$2:$B$620,2,FALSE)</f>
        <v>Dirección General De Programación Y Operaciones Del Tesoro</v>
      </c>
      <c r="C6934" s="126">
        <v>42926</v>
      </c>
      <c r="D6934" s="126" t="s">
        <v>14190</v>
      </c>
      <c r="E6934" s="127" t="s">
        <v>3</v>
      </c>
      <c r="F6934" s="127">
        <v>1517889</v>
      </c>
      <c r="G6934" s="127"/>
      <c r="H6934" s="335" t="s">
        <v>14191</v>
      </c>
      <c r="I6934" s="128">
        <v>0</v>
      </c>
      <c r="J6934" s="128">
        <v>136</v>
      </c>
      <c r="K6934" s="129">
        <f t="shared" si="108"/>
        <v>136</v>
      </c>
      <c r="L6934" s="130" t="s">
        <v>1420</v>
      </c>
    </row>
    <row r="6935" spans="1:12" ht="22.5">
      <c r="A6935" s="263">
        <v>526</v>
      </c>
      <c r="B6935" s="125" t="str">
        <f>+VLOOKUP(A6935,'[1]LISTA FILTRADO'!$A$2:$B$620,2,FALSE)</f>
        <v>Bolivia Tv</v>
      </c>
      <c r="C6935" s="126">
        <v>42926</v>
      </c>
      <c r="D6935" s="126" t="s">
        <v>14192</v>
      </c>
      <c r="E6935" s="127" t="s">
        <v>3</v>
      </c>
      <c r="F6935" s="127">
        <v>1517900</v>
      </c>
      <c r="G6935" s="127"/>
      <c r="H6935" s="335" t="s">
        <v>14193</v>
      </c>
      <c r="I6935" s="128">
        <v>0</v>
      </c>
      <c r="J6935" s="128">
        <v>30</v>
      </c>
      <c r="K6935" s="129">
        <f t="shared" si="108"/>
        <v>30</v>
      </c>
      <c r="L6935" s="130" t="s">
        <v>1420</v>
      </c>
    </row>
    <row r="6936" spans="1:12" ht="22.5">
      <c r="A6936" s="263">
        <v>526</v>
      </c>
      <c r="B6936" s="125" t="str">
        <f>+VLOOKUP(A6936,'[1]LISTA FILTRADO'!$A$2:$B$620,2,FALSE)</f>
        <v>Bolivia Tv</v>
      </c>
      <c r="C6936" s="126">
        <v>42926</v>
      </c>
      <c r="D6936" s="126" t="s">
        <v>14194</v>
      </c>
      <c r="E6936" s="127" t="s">
        <v>3</v>
      </c>
      <c r="F6936" s="127">
        <v>1517901</v>
      </c>
      <c r="G6936" s="127"/>
      <c r="H6936" s="335" t="s">
        <v>14195</v>
      </c>
      <c r="I6936" s="128">
        <v>0</v>
      </c>
      <c r="J6936" s="128">
        <v>144.94</v>
      </c>
      <c r="K6936" s="129">
        <f t="shared" si="108"/>
        <v>144.94</v>
      </c>
      <c r="L6936" s="130" t="s">
        <v>1420</v>
      </c>
    </row>
    <row r="6937" spans="1:12" ht="22.5">
      <c r="A6937" s="263">
        <v>526</v>
      </c>
      <c r="B6937" s="125" t="str">
        <f>+VLOOKUP(A6937,'[1]LISTA FILTRADO'!$A$2:$B$620,2,FALSE)</f>
        <v>Bolivia Tv</v>
      </c>
      <c r="C6937" s="126">
        <v>42926</v>
      </c>
      <c r="D6937" s="126" t="s">
        <v>14196</v>
      </c>
      <c r="E6937" s="127" t="s">
        <v>3</v>
      </c>
      <c r="F6937" s="127">
        <v>1517903</v>
      </c>
      <c r="G6937" s="127"/>
      <c r="H6937" s="335" t="s">
        <v>14197</v>
      </c>
      <c r="I6937" s="128">
        <v>0</v>
      </c>
      <c r="J6937" s="128">
        <v>84.88</v>
      </c>
      <c r="K6937" s="129">
        <f t="shared" si="108"/>
        <v>84.88</v>
      </c>
      <c r="L6937" s="130" t="s">
        <v>1420</v>
      </c>
    </row>
    <row r="6938" spans="1:12" ht="22.5">
      <c r="A6938" s="263">
        <v>342</v>
      </c>
      <c r="B6938" s="125" t="str">
        <f>+VLOOKUP(A6938,'[1]LISTA FILTRADO'!$A$2:$B$620,2,FALSE)</f>
        <v>Agencia Estatal De Vivienda</v>
      </c>
      <c r="C6938" s="126">
        <v>42926</v>
      </c>
      <c r="D6938" s="126" t="s">
        <v>14198</v>
      </c>
      <c r="E6938" s="127" t="s">
        <v>3</v>
      </c>
      <c r="F6938" s="127">
        <v>1517904</v>
      </c>
      <c r="G6938" s="127"/>
      <c r="H6938" s="335" t="s">
        <v>14199</v>
      </c>
      <c r="I6938" s="128">
        <v>0</v>
      </c>
      <c r="J6938" s="128">
        <v>15.43</v>
      </c>
      <c r="K6938" s="129">
        <f t="shared" si="108"/>
        <v>15.43</v>
      </c>
      <c r="L6938" s="130" t="s">
        <v>1420</v>
      </c>
    </row>
    <row r="6939" spans="1:12" ht="22.5">
      <c r="A6939" s="263">
        <v>526</v>
      </c>
      <c r="B6939" s="125" t="str">
        <f>+VLOOKUP(A6939,'[1]LISTA FILTRADO'!$A$2:$B$620,2,FALSE)</f>
        <v>Bolivia Tv</v>
      </c>
      <c r="C6939" s="126">
        <v>42926</v>
      </c>
      <c r="D6939" s="126" t="s">
        <v>14200</v>
      </c>
      <c r="E6939" s="127" t="s">
        <v>3</v>
      </c>
      <c r="F6939" s="127">
        <v>1517905</v>
      </c>
      <c r="G6939" s="127"/>
      <c r="H6939" s="335" t="s">
        <v>14195</v>
      </c>
      <c r="I6939" s="128">
        <v>0</v>
      </c>
      <c r="J6939" s="128">
        <v>8.61</v>
      </c>
      <c r="K6939" s="129">
        <f t="shared" si="108"/>
        <v>8.61</v>
      </c>
      <c r="L6939" s="130" t="s">
        <v>1420</v>
      </c>
    </row>
    <row r="6940" spans="1:12" ht="22.5">
      <c r="A6940" s="263">
        <v>70</v>
      </c>
      <c r="B6940" s="125" t="str">
        <f>+VLOOKUP(A6940,'[1]LISTA FILTRADO'!$A$2:$B$620,2,FALSE)</f>
        <v>Ministerio De Trabajo, Empleo Y Previsión Social</v>
      </c>
      <c r="C6940" s="126">
        <v>42926</v>
      </c>
      <c r="D6940" s="126" t="s">
        <v>14201</v>
      </c>
      <c r="E6940" s="127" t="s">
        <v>3</v>
      </c>
      <c r="F6940" s="127">
        <v>1517914</v>
      </c>
      <c r="G6940" s="127"/>
      <c r="H6940" s="335" t="s">
        <v>14202</v>
      </c>
      <c r="I6940" s="128">
        <v>0</v>
      </c>
      <c r="J6940" s="128">
        <v>4709</v>
      </c>
      <c r="K6940" s="129">
        <f t="shared" si="108"/>
        <v>4709</v>
      </c>
      <c r="L6940" s="130" t="s">
        <v>1420</v>
      </c>
    </row>
    <row r="6941" spans="1:12" ht="33.75">
      <c r="A6941" s="263" t="s">
        <v>626</v>
      </c>
      <c r="B6941" s="125" t="str">
        <f>+VLOOKUP(A6941,'[1]LISTA FILTRADO'!$A$2:$B$620,2,FALSE)</f>
        <v>Dirección General De Programación Y Operaciones Del Tesoro</v>
      </c>
      <c r="C6941" s="126">
        <v>42926</v>
      </c>
      <c r="D6941" s="126" t="s">
        <v>14203</v>
      </c>
      <c r="E6941" s="127" t="s">
        <v>3</v>
      </c>
      <c r="F6941" s="127">
        <v>1517934</v>
      </c>
      <c r="G6941" s="127"/>
      <c r="H6941" s="335" t="s">
        <v>14204</v>
      </c>
      <c r="I6941" s="128">
        <v>0</v>
      </c>
      <c r="J6941" s="128">
        <v>672.87</v>
      </c>
      <c r="K6941" s="129">
        <f t="shared" si="108"/>
        <v>672.87</v>
      </c>
      <c r="L6941" s="130" t="s">
        <v>1420</v>
      </c>
    </row>
    <row r="6942" spans="1:12" ht="22.5">
      <c r="A6942" s="263">
        <v>46</v>
      </c>
      <c r="B6942" s="125" t="str">
        <f>+VLOOKUP(A6942,'[1]LISTA FILTRADO'!$A$2:$B$620,2,FALSE)</f>
        <v>Ministerio De Salud</v>
      </c>
      <c r="C6942" s="126">
        <v>42926</v>
      </c>
      <c r="D6942" s="126" t="s">
        <v>14205</v>
      </c>
      <c r="E6942" s="127" t="s">
        <v>3</v>
      </c>
      <c r="F6942" s="127">
        <v>1517948</v>
      </c>
      <c r="G6942" s="127"/>
      <c r="H6942" s="335" t="s">
        <v>14206</v>
      </c>
      <c r="I6942" s="128">
        <v>0</v>
      </c>
      <c r="J6942" s="128">
        <v>2117</v>
      </c>
      <c r="K6942" s="129">
        <f t="shared" si="108"/>
        <v>2117</v>
      </c>
      <c r="L6942" s="130" t="s">
        <v>1420</v>
      </c>
    </row>
    <row r="6943" spans="1:12" ht="22.5">
      <c r="A6943" s="263">
        <v>526</v>
      </c>
      <c r="B6943" s="125" t="str">
        <f>+VLOOKUP(A6943,'[1]LISTA FILTRADO'!$A$2:$B$620,2,FALSE)</f>
        <v>Bolivia Tv</v>
      </c>
      <c r="C6943" s="126">
        <v>42926</v>
      </c>
      <c r="D6943" s="126" t="s">
        <v>14207</v>
      </c>
      <c r="E6943" s="127" t="s">
        <v>3</v>
      </c>
      <c r="F6943" s="127">
        <v>1517959</v>
      </c>
      <c r="G6943" s="127"/>
      <c r="H6943" s="335" t="s">
        <v>14208</v>
      </c>
      <c r="I6943" s="128">
        <v>0</v>
      </c>
      <c r="J6943" s="128">
        <v>21</v>
      </c>
      <c r="K6943" s="129">
        <f t="shared" si="108"/>
        <v>21</v>
      </c>
      <c r="L6943" s="130" t="s">
        <v>1420</v>
      </c>
    </row>
    <row r="6944" spans="1:12" ht="22.5">
      <c r="A6944" s="263">
        <v>526</v>
      </c>
      <c r="B6944" s="125" t="str">
        <f>+VLOOKUP(A6944,'[1]LISTA FILTRADO'!$A$2:$B$620,2,FALSE)</f>
        <v>Bolivia Tv</v>
      </c>
      <c r="C6944" s="126">
        <v>42926</v>
      </c>
      <c r="D6944" s="126" t="s">
        <v>14209</v>
      </c>
      <c r="E6944" s="127" t="s">
        <v>3</v>
      </c>
      <c r="F6944" s="127">
        <v>1517960</v>
      </c>
      <c r="G6944" s="127"/>
      <c r="H6944" s="335" t="s">
        <v>14210</v>
      </c>
      <c r="I6944" s="128">
        <v>0</v>
      </c>
      <c r="J6944" s="128">
        <v>21</v>
      </c>
      <c r="K6944" s="129">
        <f t="shared" si="108"/>
        <v>21</v>
      </c>
      <c r="L6944" s="130" t="s">
        <v>1420</v>
      </c>
    </row>
    <row r="6945" spans="1:12" ht="22.5">
      <c r="A6945" s="263">
        <v>526</v>
      </c>
      <c r="B6945" s="125" t="str">
        <f>+VLOOKUP(A6945,'[1]LISTA FILTRADO'!$A$2:$B$620,2,FALSE)</f>
        <v>Bolivia Tv</v>
      </c>
      <c r="C6945" s="126">
        <v>42926</v>
      </c>
      <c r="D6945" s="126" t="s">
        <v>14211</v>
      </c>
      <c r="E6945" s="127" t="s">
        <v>3</v>
      </c>
      <c r="F6945" s="127">
        <v>1517962</v>
      </c>
      <c r="G6945" s="127"/>
      <c r="H6945" s="335" t="s">
        <v>14212</v>
      </c>
      <c r="I6945" s="128">
        <v>0</v>
      </c>
      <c r="J6945" s="128">
        <v>21</v>
      </c>
      <c r="K6945" s="129">
        <f t="shared" si="108"/>
        <v>21</v>
      </c>
      <c r="L6945" s="130" t="s">
        <v>1420</v>
      </c>
    </row>
    <row r="6946" spans="1:12" ht="22.5">
      <c r="A6946" s="263">
        <v>206</v>
      </c>
      <c r="B6946" s="125" t="str">
        <f>+VLOOKUP(A6946,'[1]LISTA FILTRADO'!$A$2:$B$620,2,FALSE)</f>
        <v>Instituto Nacional De Estadística</v>
      </c>
      <c r="C6946" s="126">
        <v>42926</v>
      </c>
      <c r="D6946" s="126" t="s">
        <v>14213</v>
      </c>
      <c r="E6946" s="127" t="s">
        <v>3</v>
      </c>
      <c r="F6946" s="127">
        <v>1517974</v>
      </c>
      <c r="G6946" s="127"/>
      <c r="H6946" s="335" t="s">
        <v>14214</v>
      </c>
      <c r="I6946" s="128">
        <v>0</v>
      </c>
      <c r="J6946" s="128">
        <v>10</v>
      </c>
      <c r="K6946" s="129">
        <f t="shared" si="108"/>
        <v>10</v>
      </c>
      <c r="L6946" s="130" t="s">
        <v>1420</v>
      </c>
    </row>
    <row r="6947" spans="1:12" ht="22.5">
      <c r="A6947" s="263">
        <v>523</v>
      </c>
      <c r="B6947" s="125" t="str">
        <f>+VLOOKUP(A6947,'[1]LISTA FILTRADO'!$A$2:$B$620,2,FALSE)</f>
        <v>Empresa De Correos De Bolivia</v>
      </c>
      <c r="C6947" s="126">
        <v>42927</v>
      </c>
      <c r="D6947" s="126" t="s">
        <v>14215</v>
      </c>
      <c r="E6947" s="127" t="s">
        <v>3</v>
      </c>
      <c r="F6947" s="127">
        <v>1518080</v>
      </c>
      <c r="G6947" s="127"/>
      <c r="H6947" s="335" t="s">
        <v>14216</v>
      </c>
      <c r="I6947" s="128">
        <v>0</v>
      </c>
      <c r="J6947" s="128">
        <v>2241</v>
      </c>
      <c r="K6947" s="129">
        <f t="shared" si="108"/>
        <v>2241</v>
      </c>
      <c r="L6947" s="130" t="s">
        <v>1420</v>
      </c>
    </row>
    <row r="6948" spans="1:12" ht="22.5">
      <c r="A6948" s="263">
        <v>523</v>
      </c>
      <c r="B6948" s="125" t="str">
        <f>+VLOOKUP(A6948,'[1]LISTA FILTRADO'!$A$2:$B$620,2,FALSE)</f>
        <v>Empresa De Correos De Bolivia</v>
      </c>
      <c r="C6948" s="126">
        <v>42927</v>
      </c>
      <c r="D6948" s="126" t="s">
        <v>14217</v>
      </c>
      <c r="E6948" s="127" t="s">
        <v>3</v>
      </c>
      <c r="F6948" s="127">
        <v>1518082</v>
      </c>
      <c r="G6948" s="127"/>
      <c r="H6948" s="335" t="s">
        <v>14218</v>
      </c>
      <c r="I6948" s="128">
        <v>0</v>
      </c>
      <c r="J6948" s="128">
        <v>16.84</v>
      </c>
      <c r="K6948" s="129">
        <f t="shared" si="108"/>
        <v>16.84</v>
      </c>
      <c r="L6948" s="130" t="s">
        <v>1420</v>
      </c>
    </row>
    <row r="6949" spans="1:12" ht="22.5">
      <c r="A6949" s="263">
        <v>523</v>
      </c>
      <c r="B6949" s="125" t="str">
        <f>+VLOOKUP(A6949,'[1]LISTA FILTRADO'!$A$2:$B$620,2,FALSE)</f>
        <v>Empresa De Correos De Bolivia</v>
      </c>
      <c r="C6949" s="126">
        <v>42927</v>
      </c>
      <c r="D6949" s="126" t="s">
        <v>14219</v>
      </c>
      <c r="E6949" s="127" t="s">
        <v>3</v>
      </c>
      <c r="F6949" s="127">
        <v>1518085</v>
      </c>
      <c r="G6949" s="127"/>
      <c r="H6949" s="335" t="s">
        <v>14220</v>
      </c>
      <c r="I6949" s="128">
        <v>0</v>
      </c>
      <c r="J6949" s="128">
        <v>1961.73</v>
      </c>
      <c r="K6949" s="129">
        <f t="shared" si="108"/>
        <v>1961.73</v>
      </c>
      <c r="L6949" s="130" t="s">
        <v>1420</v>
      </c>
    </row>
    <row r="6950" spans="1:12" ht="22.5">
      <c r="A6950" s="263">
        <v>523</v>
      </c>
      <c r="B6950" s="125" t="str">
        <f>+VLOOKUP(A6950,'[1]LISTA FILTRADO'!$A$2:$B$620,2,FALSE)</f>
        <v>Empresa De Correos De Bolivia</v>
      </c>
      <c r="C6950" s="126">
        <v>42927</v>
      </c>
      <c r="D6950" s="126" t="s">
        <v>14221</v>
      </c>
      <c r="E6950" s="127" t="s">
        <v>3</v>
      </c>
      <c r="F6950" s="127">
        <v>1518086</v>
      </c>
      <c r="G6950" s="127"/>
      <c r="H6950" s="335" t="s">
        <v>14222</v>
      </c>
      <c r="I6950" s="128">
        <v>0</v>
      </c>
      <c r="J6950" s="128">
        <v>993.58</v>
      </c>
      <c r="K6950" s="129">
        <f t="shared" si="108"/>
        <v>993.58</v>
      </c>
      <c r="L6950" s="130" t="s">
        <v>1420</v>
      </c>
    </row>
    <row r="6951" spans="1:12" ht="22.5">
      <c r="A6951" s="263">
        <v>523</v>
      </c>
      <c r="B6951" s="125" t="str">
        <f>+VLOOKUP(A6951,'[1]LISTA FILTRADO'!$A$2:$B$620,2,FALSE)</f>
        <v>Empresa De Correos De Bolivia</v>
      </c>
      <c r="C6951" s="126">
        <v>42927</v>
      </c>
      <c r="D6951" s="126" t="s">
        <v>14223</v>
      </c>
      <c r="E6951" s="127" t="s">
        <v>3</v>
      </c>
      <c r="F6951" s="127">
        <v>1518088</v>
      </c>
      <c r="G6951" s="127"/>
      <c r="H6951" s="335" t="s">
        <v>14224</v>
      </c>
      <c r="I6951" s="128">
        <v>0</v>
      </c>
      <c r="J6951" s="128">
        <v>36.6</v>
      </c>
      <c r="K6951" s="129">
        <f t="shared" si="108"/>
        <v>36.6</v>
      </c>
      <c r="L6951" s="130" t="s">
        <v>1420</v>
      </c>
    </row>
    <row r="6952" spans="1:12" ht="22.5">
      <c r="A6952" s="263">
        <v>523</v>
      </c>
      <c r="B6952" s="125" t="str">
        <f>+VLOOKUP(A6952,'[1]LISTA FILTRADO'!$A$2:$B$620,2,FALSE)</f>
        <v>Empresa De Correos De Bolivia</v>
      </c>
      <c r="C6952" s="126">
        <v>42927</v>
      </c>
      <c r="D6952" s="126" t="s">
        <v>14225</v>
      </c>
      <c r="E6952" s="127" t="s">
        <v>3</v>
      </c>
      <c r="F6952" s="127">
        <v>1518089</v>
      </c>
      <c r="G6952" s="127"/>
      <c r="H6952" s="335" t="s">
        <v>14226</v>
      </c>
      <c r="I6952" s="128">
        <v>0</v>
      </c>
      <c r="J6952" s="128">
        <v>27.8</v>
      </c>
      <c r="K6952" s="129">
        <f t="shared" si="108"/>
        <v>27.8</v>
      </c>
      <c r="L6952" s="130" t="s">
        <v>1420</v>
      </c>
    </row>
    <row r="6953" spans="1:12" ht="22.5">
      <c r="A6953" s="263">
        <v>523</v>
      </c>
      <c r="B6953" s="125" t="str">
        <f>+VLOOKUP(A6953,'[1]LISTA FILTRADO'!$A$2:$B$620,2,FALSE)</f>
        <v>Empresa De Correos De Bolivia</v>
      </c>
      <c r="C6953" s="126">
        <v>42927</v>
      </c>
      <c r="D6953" s="126" t="s">
        <v>14227</v>
      </c>
      <c r="E6953" s="127" t="s">
        <v>3</v>
      </c>
      <c r="F6953" s="127">
        <v>1518090</v>
      </c>
      <c r="G6953" s="127"/>
      <c r="H6953" s="335" t="s">
        <v>14228</v>
      </c>
      <c r="I6953" s="128">
        <v>0</v>
      </c>
      <c r="J6953" s="128">
        <v>44.8</v>
      </c>
      <c r="K6953" s="129">
        <f t="shared" si="108"/>
        <v>44.8</v>
      </c>
      <c r="L6953" s="130" t="s">
        <v>1420</v>
      </c>
    </row>
    <row r="6954" spans="1:12" ht="22.5">
      <c r="A6954" s="263">
        <v>523</v>
      </c>
      <c r="B6954" s="125" t="str">
        <f>+VLOOKUP(A6954,'[1]LISTA FILTRADO'!$A$2:$B$620,2,FALSE)</f>
        <v>Empresa De Correos De Bolivia</v>
      </c>
      <c r="C6954" s="126">
        <v>42927</v>
      </c>
      <c r="D6954" s="126" t="s">
        <v>14229</v>
      </c>
      <c r="E6954" s="127" t="s">
        <v>3</v>
      </c>
      <c r="F6954" s="127">
        <v>1518091</v>
      </c>
      <c r="G6954" s="127"/>
      <c r="H6954" s="335" t="s">
        <v>14230</v>
      </c>
      <c r="I6954" s="128">
        <v>0</v>
      </c>
      <c r="J6954" s="128">
        <v>23.3</v>
      </c>
      <c r="K6954" s="129">
        <f t="shared" si="108"/>
        <v>23.3</v>
      </c>
      <c r="L6954" s="130" t="s">
        <v>1420</v>
      </c>
    </row>
    <row r="6955" spans="1:12" ht="22.5">
      <c r="A6955" s="263">
        <v>523</v>
      </c>
      <c r="B6955" s="125" t="str">
        <f>+VLOOKUP(A6955,'[1]LISTA FILTRADO'!$A$2:$B$620,2,FALSE)</f>
        <v>Empresa De Correos De Bolivia</v>
      </c>
      <c r="C6955" s="126">
        <v>42927</v>
      </c>
      <c r="D6955" s="126" t="s">
        <v>14231</v>
      </c>
      <c r="E6955" s="127" t="s">
        <v>3</v>
      </c>
      <c r="F6955" s="127">
        <v>1518092</v>
      </c>
      <c r="G6955" s="127"/>
      <c r="H6955" s="335" t="s">
        <v>14232</v>
      </c>
      <c r="I6955" s="128">
        <v>0</v>
      </c>
      <c r="J6955" s="128">
        <v>3292.16</v>
      </c>
      <c r="K6955" s="129">
        <f t="shared" si="108"/>
        <v>3292.16</v>
      </c>
      <c r="L6955" s="130" t="s">
        <v>1420</v>
      </c>
    </row>
    <row r="6956" spans="1:12" ht="22.5">
      <c r="A6956" s="263">
        <v>523</v>
      </c>
      <c r="B6956" s="125" t="str">
        <f>+VLOOKUP(A6956,'[1]LISTA FILTRADO'!$A$2:$B$620,2,FALSE)</f>
        <v>Empresa De Correos De Bolivia</v>
      </c>
      <c r="C6956" s="126">
        <v>42927</v>
      </c>
      <c r="D6956" s="126" t="s">
        <v>14233</v>
      </c>
      <c r="E6956" s="127" t="s">
        <v>3</v>
      </c>
      <c r="F6956" s="127">
        <v>1518093</v>
      </c>
      <c r="G6956" s="127"/>
      <c r="H6956" s="335" t="s">
        <v>14234</v>
      </c>
      <c r="I6956" s="128">
        <v>0</v>
      </c>
      <c r="J6956" s="128">
        <v>257.60000000000002</v>
      </c>
      <c r="K6956" s="129">
        <f t="shared" si="108"/>
        <v>257.60000000000002</v>
      </c>
      <c r="L6956" s="130" t="s">
        <v>1420</v>
      </c>
    </row>
    <row r="6957" spans="1:12" ht="22.5">
      <c r="A6957" s="263">
        <v>523</v>
      </c>
      <c r="B6957" s="125" t="str">
        <f>+VLOOKUP(A6957,'[1]LISTA FILTRADO'!$A$2:$B$620,2,FALSE)</f>
        <v>Empresa De Correos De Bolivia</v>
      </c>
      <c r="C6957" s="126">
        <v>42927</v>
      </c>
      <c r="D6957" s="126" t="s">
        <v>14235</v>
      </c>
      <c r="E6957" s="127" t="s">
        <v>3</v>
      </c>
      <c r="F6957" s="127">
        <v>1518094</v>
      </c>
      <c r="G6957" s="127"/>
      <c r="H6957" s="335" t="s">
        <v>14236</v>
      </c>
      <c r="I6957" s="128">
        <v>0</v>
      </c>
      <c r="J6957" s="128">
        <v>104.67</v>
      </c>
      <c r="K6957" s="129">
        <f t="shared" si="108"/>
        <v>104.67</v>
      </c>
      <c r="L6957" s="130" t="s">
        <v>1420</v>
      </c>
    </row>
    <row r="6958" spans="1:12" ht="22.5">
      <c r="A6958" s="263">
        <v>523</v>
      </c>
      <c r="B6958" s="125" t="str">
        <f>+VLOOKUP(A6958,'[1]LISTA FILTRADO'!$A$2:$B$620,2,FALSE)</f>
        <v>Empresa De Correos De Bolivia</v>
      </c>
      <c r="C6958" s="126">
        <v>42927</v>
      </c>
      <c r="D6958" s="126" t="s">
        <v>14237</v>
      </c>
      <c r="E6958" s="127" t="s">
        <v>3</v>
      </c>
      <c r="F6958" s="127">
        <v>1518095</v>
      </c>
      <c r="G6958" s="127"/>
      <c r="H6958" s="335" t="s">
        <v>14238</v>
      </c>
      <c r="I6958" s="128">
        <v>0</v>
      </c>
      <c r="J6958" s="128">
        <v>252.21</v>
      </c>
      <c r="K6958" s="129">
        <f t="shared" si="108"/>
        <v>252.21</v>
      </c>
      <c r="L6958" s="130" t="s">
        <v>1420</v>
      </c>
    </row>
    <row r="6959" spans="1:12" ht="33.75">
      <c r="A6959" s="263">
        <v>212</v>
      </c>
      <c r="B6959" s="125" t="str">
        <f>+VLOOKUP(A6959,'[1]LISTA FILTRADO'!$A$2:$B$620,2,FALSE)</f>
        <v>Instituto Nacional De Reforma Agraria</v>
      </c>
      <c r="C6959" s="126">
        <v>42927</v>
      </c>
      <c r="D6959" s="126" t="s">
        <v>14239</v>
      </c>
      <c r="E6959" s="127" t="s">
        <v>3</v>
      </c>
      <c r="F6959" s="127">
        <v>1518115</v>
      </c>
      <c r="G6959" s="127"/>
      <c r="H6959" s="335" t="s">
        <v>14240</v>
      </c>
      <c r="I6959" s="128">
        <v>0</v>
      </c>
      <c r="J6959" s="128">
        <v>60850</v>
      </c>
      <c r="K6959" s="129">
        <f t="shared" si="108"/>
        <v>60850</v>
      </c>
      <c r="L6959" s="130" t="s">
        <v>1420</v>
      </c>
    </row>
    <row r="6960" spans="1:12" ht="33.75">
      <c r="A6960" s="263">
        <v>212</v>
      </c>
      <c r="B6960" s="125" t="str">
        <f>+VLOOKUP(A6960,'[1]LISTA FILTRADO'!$A$2:$B$620,2,FALSE)</f>
        <v>Instituto Nacional De Reforma Agraria</v>
      </c>
      <c r="C6960" s="126">
        <v>42927</v>
      </c>
      <c r="D6960" s="126" t="s">
        <v>14241</v>
      </c>
      <c r="E6960" s="127" t="s">
        <v>3</v>
      </c>
      <c r="F6960" s="127">
        <v>1518116</v>
      </c>
      <c r="G6960" s="127"/>
      <c r="H6960" s="335" t="s">
        <v>14242</v>
      </c>
      <c r="I6960" s="128">
        <v>0</v>
      </c>
      <c r="J6960" s="128">
        <v>290</v>
      </c>
      <c r="K6960" s="129">
        <f t="shared" si="108"/>
        <v>290</v>
      </c>
      <c r="L6960" s="130" t="s">
        <v>1420</v>
      </c>
    </row>
    <row r="6961" spans="1:12" ht="33.75">
      <c r="A6961" s="263">
        <v>212</v>
      </c>
      <c r="B6961" s="125" t="str">
        <f>+VLOOKUP(A6961,'[1]LISTA FILTRADO'!$A$2:$B$620,2,FALSE)</f>
        <v>Instituto Nacional De Reforma Agraria</v>
      </c>
      <c r="C6961" s="126">
        <v>42927</v>
      </c>
      <c r="D6961" s="126" t="s">
        <v>14243</v>
      </c>
      <c r="E6961" s="127" t="s">
        <v>3</v>
      </c>
      <c r="F6961" s="127">
        <v>1518118</v>
      </c>
      <c r="G6961" s="127"/>
      <c r="H6961" s="335" t="s">
        <v>14244</v>
      </c>
      <c r="I6961" s="128">
        <v>0</v>
      </c>
      <c r="J6961" s="128">
        <v>1450</v>
      </c>
      <c r="K6961" s="129">
        <f t="shared" si="108"/>
        <v>1450</v>
      </c>
      <c r="L6961" s="130" t="s">
        <v>1420</v>
      </c>
    </row>
    <row r="6962" spans="1:12" ht="33.75">
      <c r="A6962" s="263">
        <v>10</v>
      </c>
      <c r="B6962" s="125" t="str">
        <f>+VLOOKUP(A6962,'[1]LISTA FILTRADO'!$A$2:$B$620,2,FALSE)</f>
        <v>Ministerio De Relaciones Exteriores</v>
      </c>
      <c r="C6962" s="126">
        <v>42927</v>
      </c>
      <c r="D6962" s="126" t="s">
        <v>14245</v>
      </c>
      <c r="E6962" s="127" t="s">
        <v>3</v>
      </c>
      <c r="F6962" s="127">
        <v>1518121</v>
      </c>
      <c r="G6962" s="127"/>
      <c r="H6962" s="335" t="s">
        <v>14246</v>
      </c>
      <c r="I6962" s="128">
        <v>0</v>
      </c>
      <c r="J6962" s="128">
        <v>13439.78</v>
      </c>
      <c r="K6962" s="129">
        <f t="shared" si="108"/>
        <v>13439.78</v>
      </c>
      <c r="L6962" s="130" t="s">
        <v>1420</v>
      </c>
    </row>
    <row r="6963" spans="1:12" ht="33.75">
      <c r="A6963" s="263">
        <v>46</v>
      </c>
      <c r="B6963" s="125" t="str">
        <f>+VLOOKUP(A6963,'[1]LISTA FILTRADO'!$A$2:$B$620,2,FALSE)</f>
        <v>Ministerio De Salud</v>
      </c>
      <c r="C6963" s="126">
        <v>42927</v>
      </c>
      <c r="D6963" s="126" t="s">
        <v>14247</v>
      </c>
      <c r="E6963" s="127" t="s">
        <v>3</v>
      </c>
      <c r="F6963" s="127">
        <v>1518153</v>
      </c>
      <c r="G6963" s="127"/>
      <c r="H6963" s="335" t="s">
        <v>14248</v>
      </c>
      <c r="I6963" s="128">
        <v>0</v>
      </c>
      <c r="J6963" s="128">
        <v>29249</v>
      </c>
      <c r="K6963" s="129">
        <f t="shared" si="108"/>
        <v>29249</v>
      </c>
      <c r="L6963" s="130" t="s">
        <v>1420</v>
      </c>
    </row>
    <row r="6964" spans="1:12" ht="33.75">
      <c r="A6964" s="263">
        <v>46</v>
      </c>
      <c r="B6964" s="125" t="str">
        <f>+VLOOKUP(A6964,'[1]LISTA FILTRADO'!$A$2:$B$620,2,FALSE)</f>
        <v>Ministerio De Salud</v>
      </c>
      <c r="C6964" s="126">
        <v>42927</v>
      </c>
      <c r="D6964" s="126" t="s">
        <v>14249</v>
      </c>
      <c r="E6964" s="127" t="s">
        <v>3</v>
      </c>
      <c r="F6964" s="127">
        <v>1518156</v>
      </c>
      <c r="G6964" s="127"/>
      <c r="H6964" s="335" t="s">
        <v>14250</v>
      </c>
      <c r="I6964" s="128">
        <v>0</v>
      </c>
      <c r="J6964" s="128">
        <v>46100</v>
      </c>
      <c r="K6964" s="129">
        <f t="shared" si="108"/>
        <v>46100</v>
      </c>
      <c r="L6964" s="130" t="s">
        <v>1420</v>
      </c>
    </row>
    <row r="6965" spans="1:12" ht="22.5">
      <c r="A6965" s="263">
        <v>523</v>
      </c>
      <c r="B6965" s="125" t="str">
        <f>+VLOOKUP(A6965,'[1]LISTA FILTRADO'!$A$2:$B$620,2,FALSE)</f>
        <v>Empresa De Correos De Bolivia</v>
      </c>
      <c r="C6965" s="126">
        <v>42927</v>
      </c>
      <c r="D6965" s="126" t="s">
        <v>14251</v>
      </c>
      <c r="E6965" s="127" t="s">
        <v>3</v>
      </c>
      <c r="F6965" s="127">
        <v>1518184</v>
      </c>
      <c r="G6965" s="127"/>
      <c r="H6965" s="335" t="s">
        <v>14252</v>
      </c>
      <c r="I6965" s="128">
        <v>0</v>
      </c>
      <c r="J6965" s="128">
        <v>4374</v>
      </c>
      <c r="K6965" s="129">
        <f t="shared" si="108"/>
        <v>4374</v>
      </c>
      <c r="L6965" s="130" t="s">
        <v>1420</v>
      </c>
    </row>
    <row r="6966" spans="1:12" ht="33.75">
      <c r="A6966" s="263">
        <v>86</v>
      </c>
      <c r="B6966" s="125" t="str">
        <f>+VLOOKUP(A6966,'[1]LISTA FILTRADO'!$A$2:$B$620,2,FALSE)</f>
        <v>Ministerio De Medio Ambiente Y Agua</v>
      </c>
      <c r="C6966" s="126">
        <v>42927</v>
      </c>
      <c r="D6966" s="126" t="s">
        <v>14253</v>
      </c>
      <c r="E6966" s="127" t="s">
        <v>3</v>
      </c>
      <c r="F6966" s="127">
        <v>1518190</v>
      </c>
      <c r="G6966" s="127"/>
      <c r="H6966" s="335" t="s">
        <v>14254</v>
      </c>
      <c r="I6966" s="128">
        <v>0</v>
      </c>
      <c r="J6966" s="128">
        <v>1141.5</v>
      </c>
      <c r="K6966" s="129">
        <f t="shared" si="108"/>
        <v>1141.5</v>
      </c>
      <c r="L6966" s="130" t="s">
        <v>1420</v>
      </c>
    </row>
    <row r="6967" spans="1:12" ht="33.75">
      <c r="A6967" s="263" t="s">
        <v>633</v>
      </c>
      <c r="B6967" s="125" t="str">
        <f>+VLOOKUP(A6967,'[1]LISTA FILTRADO'!$A$2:$B$620,2,FALSE)</f>
        <v>Acreedores</v>
      </c>
      <c r="C6967" s="126">
        <v>42927</v>
      </c>
      <c r="D6967" s="126" t="s">
        <v>14255</v>
      </c>
      <c r="E6967" s="127" t="s">
        <v>3</v>
      </c>
      <c r="F6967" s="127">
        <v>1518194</v>
      </c>
      <c r="G6967" s="127"/>
      <c r="H6967" s="335" t="s">
        <v>14256</v>
      </c>
      <c r="I6967" s="128">
        <v>0</v>
      </c>
      <c r="J6967" s="128">
        <v>199834.13</v>
      </c>
      <c r="K6967" s="129">
        <f t="shared" si="108"/>
        <v>199834.13</v>
      </c>
      <c r="L6967" s="130" t="s">
        <v>1420</v>
      </c>
    </row>
    <row r="6968" spans="1:12" ht="33.75">
      <c r="A6968" s="263">
        <v>291</v>
      </c>
      <c r="B6968" s="125" t="str">
        <f>+VLOOKUP(A6968,'[1]LISTA FILTRADO'!$A$2:$B$620,2,FALSE)</f>
        <v>Administradora Boliviana De Carreteras</v>
      </c>
      <c r="C6968" s="126">
        <v>42927</v>
      </c>
      <c r="D6968" s="126" t="s">
        <v>14257</v>
      </c>
      <c r="E6968" s="127" t="s">
        <v>3</v>
      </c>
      <c r="F6968" s="127">
        <v>1518211</v>
      </c>
      <c r="G6968" s="127"/>
      <c r="H6968" s="335" t="s">
        <v>14258</v>
      </c>
      <c r="I6968" s="128">
        <v>0</v>
      </c>
      <c r="J6968" s="128">
        <v>3256651.57</v>
      </c>
      <c r="K6968" s="129">
        <f t="shared" si="108"/>
        <v>3256651.57</v>
      </c>
      <c r="L6968" s="130" t="s">
        <v>1420</v>
      </c>
    </row>
    <row r="6969" spans="1:12" ht="33.75">
      <c r="A6969" s="263">
        <v>87</v>
      </c>
      <c r="B6969" s="125" t="str">
        <f>+VLOOKUP(A6969,'[1]LISTA FILTRADO'!$A$2:$B$620,2,FALSE)</f>
        <v>Ministerio De Comunicación</v>
      </c>
      <c r="C6969" s="126">
        <v>42927</v>
      </c>
      <c r="D6969" s="126" t="s">
        <v>14259</v>
      </c>
      <c r="E6969" s="127" t="s">
        <v>3</v>
      </c>
      <c r="F6969" s="127">
        <v>1518216</v>
      </c>
      <c r="G6969" s="127"/>
      <c r="H6969" s="335" t="s">
        <v>14260</v>
      </c>
      <c r="I6969" s="128">
        <v>0</v>
      </c>
      <c r="J6969" s="128">
        <v>1064.27</v>
      </c>
      <c r="K6969" s="129">
        <f t="shared" si="108"/>
        <v>1064.27</v>
      </c>
      <c r="L6969" s="130" t="s">
        <v>1420</v>
      </c>
    </row>
    <row r="6970" spans="1:12" ht="33.75">
      <c r="A6970" s="263">
        <v>315</v>
      </c>
      <c r="B6970" s="125" t="str">
        <f>+VLOOKUP(A6970,'[1]LISTA FILTRADO'!$A$2:$B$620,2,FALSE)</f>
        <v>Autoridad De Fiscalización Y Control Social De Empresas</v>
      </c>
      <c r="C6970" s="126">
        <v>42927</v>
      </c>
      <c r="D6970" s="126" t="s">
        <v>14261</v>
      </c>
      <c r="E6970" s="127" t="s">
        <v>3</v>
      </c>
      <c r="F6970" s="127">
        <v>1518218</v>
      </c>
      <c r="G6970" s="127"/>
      <c r="H6970" s="335" t="s">
        <v>14262</v>
      </c>
      <c r="I6970" s="128">
        <v>0</v>
      </c>
      <c r="J6970" s="128">
        <v>546.54999999999995</v>
      </c>
      <c r="K6970" s="129">
        <f t="shared" si="108"/>
        <v>546.54999999999995</v>
      </c>
      <c r="L6970" s="130" t="s">
        <v>1420</v>
      </c>
    </row>
    <row r="6971" spans="1:12" ht="33.75">
      <c r="A6971" s="263">
        <v>169</v>
      </c>
      <c r="B6971" s="125" t="str">
        <f>+VLOOKUP(A6971,'[1]LISTA FILTRADO'!$A$2:$B$620,2,FALSE)</f>
        <v>Autoridad General De Impugnación Tributaria</v>
      </c>
      <c r="C6971" s="126">
        <v>42927</v>
      </c>
      <c r="D6971" s="126" t="s">
        <v>14263</v>
      </c>
      <c r="E6971" s="127" t="s">
        <v>3</v>
      </c>
      <c r="F6971" s="127">
        <v>1518221</v>
      </c>
      <c r="G6971" s="127"/>
      <c r="H6971" s="335" t="s">
        <v>14264</v>
      </c>
      <c r="I6971" s="128">
        <v>0</v>
      </c>
      <c r="J6971" s="128">
        <v>12396.97</v>
      </c>
      <c r="K6971" s="129">
        <f t="shared" si="108"/>
        <v>12396.97</v>
      </c>
      <c r="L6971" s="130" t="s">
        <v>1420</v>
      </c>
    </row>
    <row r="6972" spans="1:12" ht="33.75">
      <c r="A6972" s="263">
        <v>374</v>
      </c>
      <c r="B6972" s="125" t="str">
        <f>+VLOOKUP(A6972,'[1]LISTA FILTRADO'!$A$2:$B$620,2,FALSE)</f>
        <v>Agencia de Gobierno Electrónico y Tecnologías de Información y Comunicación</v>
      </c>
      <c r="C6972" s="126">
        <v>42927</v>
      </c>
      <c r="D6972" s="126" t="s">
        <v>14265</v>
      </c>
      <c r="E6972" s="127" t="s">
        <v>3</v>
      </c>
      <c r="F6972" s="127">
        <v>1518222</v>
      </c>
      <c r="G6972" s="127"/>
      <c r="H6972" s="335" t="s">
        <v>14266</v>
      </c>
      <c r="I6972" s="128">
        <v>0</v>
      </c>
      <c r="J6972" s="128">
        <v>6281.21</v>
      </c>
      <c r="K6972" s="129">
        <f t="shared" si="108"/>
        <v>6281.21</v>
      </c>
      <c r="L6972" s="130" t="s">
        <v>1420</v>
      </c>
    </row>
    <row r="6973" spans="1:12" ht="33.75">
      <c r="A6973" s="263">
        <v>46</v>
      </c>
      <c r="B6973" s="125" t="str">
        <f>+VLOOKUP(A6973,'[1]LISTA FILTRADO'!$A$2:$B$620,2,FALSE)</f>
        <v>Ministerio De Salud</v>
      </c>
      <c r="C6973" s="126">
        <v>42927</v>
      </c>
      <c r="D6973" s="126" t="s">
        <v>14267</v>
      </c>
      <c r="E6973" s="127" t="s">
        <v>3</v>
      </c>
      <c r="F6973" s="127">
        <v>1518224</v>
      </c>
      <c r="G6973" s="127"/>
      <c r="H6973" s="335" t="s">
        <v>14268</v>
      </c>
      <c r="I6973" s="128">
        <v>0</v>
      </c>
      <c r="J6973" s="128">
        <v>1096.9100000000001</v>
      </c>
      <c r="K6973" s="129">
        <f t="shared" si="108"/>
        <v>1096.9100000000001</v>
      </c>
      <c r="L6973" s="130" t="s">
        <v>1420</v>
      </c>
    </row>
    <row r="6974" spans="1:12" ht="33.75">
      <c r="A6974" s="263">
        <v>650</v>
      </c>
      <c r="B6974" s="125" t="str">
        <f>+VLOOKUP(A6974,'[1]LISTA FILTRADO'!$A$2:$B$620,2,FALSE)</f>
        <v>Asamblea Legislativa Plurinacional</v>
      </c>
      <c r="C6974" s="126">
        <v>42927</v>
      </c>
      <c r="D6974" s="126" t="s">
        <v>14269</v>
      </c>
      <c r="E6974" s="127" t="s">
        <v>3</v>
      </c>
      <c r="F6974" s="127">
        <v>1518225</v>
      </c>
      <c r="G6974" s="127"/>
      <c r="H6974" s="335" t="s">
        <v>14270</v>
      </c>
      <c r="I6974" s="128">
        <v>0</v>
      </c>
      <c r="J6974" s="128">
        <v>15214.32</v>
      </c>
      <c r="K6974" s="129">
        <f t="shared" si="108"/>
        <v>15214.32</v>
      </c>
      <c r="L6974" s="130" t="s">
        <v>1420</v>
      </c>
    </row>
    <row r="6975" spans="1:12" ht="33.75">
      <c r="A6975" s="263">
        <v>20</v>
      </c>
      <c r="B6975" s="125" t="str">
        <f>+VLOOKUP(A6975,'[1]LISTA FILTRADO'!$A$2:$B$620,2,FALSE)</f>
        <v>Ministerio De Defensa</v>
      </c>
      <c r="C6975" s="126">
        <v>42927</v>
      </c>
      <c r="D6975" s="126" t="s">
        <v>14271</v>
      </c>
      <c r="E6975" s="127" t="s">
        <v>3</v>
      </c>
      <c r="F6975" s="127">
        <v>1518241</v>
      </c>
      <c r="G6975" s="127"/>
      <c r="H6975" s="335" t="s">
        <v>14272</v>
      </c>
      <c r="I6975" s="128">
        <v>0</v>
      </c>
      <c r="J6975" s="128">
        <v>224112</v>
      </c>
      <c r="K6975" s="129">
        <f t="shared" si="108"/>
        <v>224112</v>
      </c>
      <c r="L6975" s="130" t="s">
        <v>1420</v>
      </c>
    </row>
    <row r="6976" spans="1:12" ht="22.5">
      <c r="A6976" s="263">
        <v>526</v>
      </c>
      <c r="B6976" s="125" t="str">
        <f>+VLOOKUP(A6976,'[1]LISTA FILTRADO'!$A$2:$B$620,2,FALSE)</f>
        <v>Bolivia Tv</v>
      </c>
      <c r="C6976" s="126">
        <v>42927</v>
      </c>
      <c r="D6976" s="126" t="s">
        <v>14273</v>
      </c>
      <c r="E6976" s="127" t="s">
        <v>3</v>
      </c>
      <c r="F6976" s="127">
        <v>1518083</v>
      </c>
      <c r="G6976" s="127"/>
      <c r="H6976" s="335" t="s">
        <v>14274</v>
      </c>
      <c r="I6976" s="128">
        <v>0</v>
      </c>
      <c r="J6976" s="128">
        <v>128</v>
      </c>
      <c r="K6976" s="129">
        <f t="shared" si="108"/>
        <v>128</v>
      </c>
      <c r="L6976" s="130" t="s">
        <v>1420</v>
      </c>
    </row>
    <row r="6977" spans="1:12" ht="22.5">
      <c r="A6977" s="263">
        <v>585</v>
      </c>
      <c r="B6977" s="125" t="str">
        <f>+VLOOKUP(A6977,'[1]LISTA FILTRADO'!$A$2:$B$620,2,FALSE)</f>
        <v>Agencia Boliviana Espacial</v>
      </c>
      <c r="C6977" s="126">
        <v>42927</v>
      </c>
      <c r="D6977" s="126" t="s">
        <v>14275</v>
      </c>
      <c r="E6977" s="127" t="s">
        <v>3</v>
      </c>
      <c r="F6977" s="127">
        <v>1518107</v>
      </c>
      <c r="G6977" s="127"/>
      <c r="H6977" s="335" t="s">
        <v>14276</v>
      </c>
      <c r="I6977" s="128">
        <v>0</v>
      </c>
      <c r="J6977" s="128">
        <v>10.4</v>
      </c>
      <c r="K6977" s="129">
        <f t="shared" si="108"/>
        <v>10.4</v>
      </c>
      <c r="L6977" s="130" t="s">
        <v>1420</v>
      </c>
    </row>
    <row r="6978" spans="1:12" ht="33.75">
      <c r="A6978" s="263">
        <v>70</v>
      </c>
      <c r="B6978" s="125" t="str">
        <f>+VLOOKUP(A6978,'[1]LISTA FILTRADO'!$A$2:$B$620,2,FALSE)</f>
        <v>Ministerio De Trabajo, Empleo Y Previsión Social</v>
      </c>
      <c r="C6978" s="126">
        <v>42927</v>
      </c>
      <c r="D6978" s="126" t="s">
        <v>14277</v>
      </c>
      <c r="E6978" s="127" t="s">
        <v>3</v>
      </c>
      <c r="F6978" s="127">
        <v>1518147</v>
      </c>
      <c r="G6978" s="127"/>
      <c r="H6978" s="335" t="s">
        <v>14278</v>
      </c>
      <c r="I6978" s="128">
        <v>0</v>
      </c>
      <c r="J6978" s="128">
        <v>9.6999999999999993</v>
      </c>
      <c r="K6978" s="129">
        <f t="shared" si="108"/>
        <v>9.6999999999999993</v>
      </c>
      <c r="L6978" s="130" t="s">
        <v>1420</v>
      </c>
    </row>
    <row r="6979" spans="1:12" ht="22.5">
      <c r="A6979" s="263">
        <v>212</v>
      </c>
      <c r="B6979" s="125" t="str">
        <f>+VLOOKUP(A6979,'[1]LISTA FILTRADO'!$A$2:$B$620,2,FALSE)</f>
        <v>Instituto Nacional De Reforma Agraria</v>
      </c>
      <c r="C6979" s="126">
        <v>42927</v>
      </c>
      <c r="D6979" s="126" t="s">
        <v>14279</v>
      </c>
      <c r="E6979" s="127" t="s">
        <v>3</v>
      </c>
      <c r="F6979" s="127">
        <v>1518186</v>
      </c>
      <c r="G6979" s="127"/>
      <c r="H6979" s="335" t="s">
        <v>14280</v>
      </c>
      <c r="I6979" s="128">
        <v>0</v>
      </c>
      <c r="J6979" s="128">
        <v>555</v>
      </c>
      <c r="K6979" s="129">
        <f t="shared" si="108"/>
        <v>555</v>
      </c>
      <c r="L6979" s="130" t="s">
        <v>1420</v>
      </c>
    </row>
    <row r="6980" spans="1:12" ht="22.5">
      <c r="A6980" s="263">
        <v>212</v>
      </c>
      <c r="B6980" s="125" t="str">
        <f>+VLOOKUP(A6980,'[1]LISTA FILTRADO'!$A$2:$B$620,2,FALSE)</f>
        <v>Instituto Nacional De Reforma Agraria</v>
      </c>
      <c r="C6980" s="126">
        <v>42927</v>
      </c>
      <c r="D6980" s="126" t="s">
        <v>14281</v>
      </c>
      <c r="E6980" s="127" t="s">
        <v>3</v>
      </c>
      <c r="F6980" s="127">
        <v>1518187</v>
      </c>
      <c r="G6980" s="127"/>
      <c r="H6980" s="335" t="s">
        <v>14282</v>
      </c>
      <c r="I6980" s="128">
        <v>0</v>
      </c>
      <c r="J6980" s="128">
        <v>555</v>
      </c>
      <c r="K6980" s="129">
        <f t="shared" si="108"/>
        <v>555</v>
      </c>
      <c r="L6980" s="130" t="s">
        <v>1420</v>
      </c>
    </row>
    <row r="6981" spans="1:12" ht="33.75">
      <c r="A6981" s="263" t="s">
        <v>626</v>
      </c>
      <c r="B6981" s="125" t="str">
        <f>+VLOOKUP(A6981,'[1]LISTA FILTRADO'!$A$2:$B$620,2,FALSE)</f>
        <v>Dirección General De Programación Y Operaciones Del Tesoro</v>
      </c>
      <c r="C6981" s="126">
        <v>42927</v>
      </c>
      <c r="D6981" s="126" t="s">
        <v>14283</v>
      </c>
      <c r="E6981" s="127" t="s">
        <v>3</v>
      </c>
      <c r="F6981" s="127">
        <v>1518199</v>
      </c>
      <c r="G6981" s="127"/>
      <c r="H6981" s="335" t="s">
        <v>14284</v>
      </c>
      <c r="I6981" s="128">
        <v>0</v>
      </c>
      <c r="J6981" s="128">
        <v>29</v>
      </c>
      <c r="K6981" s="129">
        <f t="shared" si="108"/>
        <v>29</v>
      </c>
      <c r="L6981" s="130" t="s">
        <v>1420</v>
      </c>
    </row>
    <row r="6982" spans="1:12" ht="33.75">
      <c r="A6982" s="263">
        <v>512</v>
      </c>
      <c r="B6982" s="125" t="str">
        <f>+VLOOKUP(A6982,'[1]LISTA FILTRADO'!$A$2:$B$620,2,FALSE)</f>
        <v>Adm.De Aeropuertos Y Servicios Auxiliares A La Naveg. Aérea</v>
      </c>
      <c r="C6982" s="126">
        <v>42927</v>
      </c>
      <c r="D6982" s="126" t="s">
        <v>14285</v>
      </c>
      <c r="E6982" s="127" t="s">
        <v>3</v>
      </c>
      <c r="F6982" s="127">
        <v>1518200</v>
      </c>
      <c r="G6982" s="127"/>
      <c r="H6982" s="335" t="s">
        <v>14286</v>
      </c>
      <c r="I6982" s="128">
        <v>0</v>
      </c>
      <c r="J6982" s="128">
        <v>30</v>
      </c>
      <c r="K6982" s="129">
        <f t="shared" si="108"/>
        <v>30</v>
      </c>
      <c r="L6982" s="130" t="s">
        <v>1420</v>
      </c>
    </row>
    <row r="6983" spans="1:12" ht="33.75">
      <c r="A6983" s="263">
        <v>225</v>
      </c>
      <c r="B6983" s="125" t="str">
        <f>+VLOOKUP(A6983,'[1]LISTA FILTRADO'!$A$2:$B$620,2,FALSE)</f>
        <v>Serv. Nal. Para La Sostenibilidad En Saneamiento Básico</v>
      </c>
      <c r="C6983" s="126">
        <v>42927</v>
      </c>
      <c r="D6983" s="126" t="s">
        <v>14287</v>
      </c>
      <c r="E6983" s="127" t="s">
        <v>3</v>
      </c>
      <c r="F6983" s="127">
        <v>1518228</v>
      </c>
      <c r="G6983" s="127"/>
      <c r="H6983" s="335" t="s">
        <v>14288</v>
      </c>
      <c r="I6983" s="128">
        <v>0</v>
      </c>
      <c r="J6983" s="128">
        <v>232.5</v>
      </c>
      <c r="K6983" s="129">
        <f t="shared" si="108"/>
        <v>232.5</v>
      </c>
      <c r="L6983" s="130" t="s">
        <v>1420</v>
      </c>
    </row>
    <row r="6984" spans="1:12" ht="33.75">
      <c r="A6984" s="263">
        <v>225</v>
      </c>
      <c r="B6984" s="125" t="str">
        <f>+VLOOKUP(A6984,'[1]LISTA FILTRADO'!$A$2:$B$620,2,FALSE)</f>
        <v>Serv. Nal. Para La Sostenibilidad En Saneamiento Básico</v>
      </c>
      <c r="C6984" s="126">
        <v>42927</v>
      </c>
      <c r="D6984" s="126" t="s">
        <v>14289</v>
      </c>
      <c r="E6984" s="127" t="s">
        <v>3</v>
      </c>
      <c r="F6984" s="127">
        <v>1518229</v>
      </c>
      <c r="G6984" s="127"/>
      <c r="H6984" s="335" t="s">
        <v>14290</v>
      </c>
      <c r="I6984" s="128">
        <v>0</v>
      </c>
      <c r="J6984" s="128">
        <v>240</v>
      </c>
      <c r="K6984" s="129">
        <f t="shared" si="108"/>
        <v>240</v>
      </c>
      <c r="L6984" s="130" t="s">
        <v>1420</v>
      </c>
    </row>
    <row r="6985" spans="1:12" ht="33.75">
      <c r="A6985" s="263" t="s">
        <v>626</v>
      </c>
      <c r="B6985" s="125" t="str">
        <f>+VLOOKUP(A6985,'[1]LISTA FILTRADO'!$A$2:$B$620,2,FALSE)</f>
        <v>Dirección General De Programación Y Operaciones Del Tesoro</v>
      </c>
      <c r="C6985" s="126">
        <v>42927</v>
      </c>
      <c r="D6985" s="126" t="s">
        <v>14291</v>
      </c>
      <c r="E6985" s="127" t="s">
        <v>3</v>
      </c>
      <c r="F6985" s="127">
        <v>1518232</v>
      </c>
      <c r="G6985" s="127"/>
      <c r="H6985" s="335" t="s">
        <v>14292</v>
      </c>
      <c r="I6985" s="128">
        <v>0</v>
      </c>
      <c r="J6985" s="128">
        <v>63.55</v>
      </c>
      <c r="K6985" s="129">
        <f t="shared" ref="K6985:K7048" si="109">+I6985+J6985</f>
        <v>63.55</v>
      </c>
      <c r="L6985" s="130" t="s">
        <v>1420</v>
      </c>
    </row>
    <row r="6986" spans="1:12" ht="33.75">
      <c r="A6986" s="263" t="s">
        <v>626</v>
      </c>
      <c r="B6986" s="125" t="str">
        <f>+VLOOKUP(A6986,'[1]LISTA FILTRADO'!$A$2:$B$620,2,FALSE)</f>
        <v>Dirección General De Programación Y Operaciones Del Tesoro</v>
      </c>
      <c r="C6986" s="126">
        <v>42927</v>
      </c>
      <c r="D6986" s="126" t="s">
        <v>14293</v>
      </c>
      <c r="E6986" s="127" t="s">
        <v>3</v>
      </c>
      <c r="F6986" s="127">
        <v>1518236</v>
      </c>
      <c r="G6986" s="127"/>
      <c r="H6986" s="335" t="s">
        <v>14292</v>
      </c>
      <c r="I6986" s="128">
        <v>0</v>
      </c>
      <c r="J6986" s="128">
        <v>63.55</v>
      </c>
      <c r="K6986" s="129">
        <f t="shared" si="109"/>
        <v>63.55</v>
      </c>
      <c r="L6986" s="130" t="s">
        <v>1420</v>
      </c>
    </row>
    <row r="6987" spans="1:12" ht="22.5">
      <c r="A6987" s="263">
        <v>20</v>
      </c>
      <c r="B6987" s="125" t="str">
        <f>+VLOOKUP(A6987,'[1]LISTA FILTRADO'!$A$2:$B$620,2,FALSE)</f>
        <v>Ministerio De Defensa</v>
      </c>
      <c r="C6987" s="126">
        <v>42927</v>
      </c>
      <c r="D6987" s="126" t="s">
        <v>14294</v>
      </c>
      <c r="E6987" s="127" t="s">
        <v>3</v>
      </c>
      <c r="F6987" s="127">
        <v>1518246</v>
      </c>
      <c r="G6987" s="127"/>
      <c r="H6987" s="335" t="s">
        <v>14295</v>
      </c>
      <c r="I6987" s="128">
        <v>0</v>
      </c>
      <c r="J6987" s="128">
        <v>1</v>
      </c>
      <c r="K6987" s="129">
        <f t="shared" si="109"/>
        <v>1</v>
      </c>
      <c r="L6987" s="130" t="s">
        <v>1420</v>
      </c>
    </row>
    <row r="6988" spans="1:12" ht="33.75">
      <c r="A6988" s="263">
        <v>20</v>
      </c>
      <c r="B6988" s="125" t="str">
        <f>+VLOOKUP(A6988,'[1]LISTA FILTRADO'!$A$2:$B$620,2,FALSE)</f>
        <v>Ministerio De Defensa</v>
      </c>
      <c r="C6988" s="126">
        <v>42927</v>
      </c>
      <c r="D6988" s="126" t="s">
        <v>14296</v>
      </c>
      <c r="E6988" s="127" t="s">
        <v>3</v>
      </c>
      <c r="F6988" s="127">
        <v>1518247</v>
      </c>
      <c r="G6988" s="127"/>
      <c r="H6988" s="335" t="s">
        <v>14297</v>
      </c>
      <c r="I6988" s="128">
        <v>0</v>
      </c>
      <c r="J6988" s="128">
        <v>1</v>
      </c>
      <c r="K6988" s="129">
        <f t="shared" si="109"/>
        <v>1</v>
      </c>
      <c r="L6988" s="130" t="s">
        <v>1420</v>
      </c>
    </row>
    <row r="6989" spans="1:12" ht="33.75">
      <c r="A6989" s="263" t="s">
        <v>626</v>
      </c>
      <c r="B6989" s="125" t="str">
        <f>+VLOOKUP(A6989,'[1]LISTA FILTRADO'!$A$2:$B$620,2,FALSE)</f>
        <v>Dirección General De Programación Y Operaciones Del Tesoro</v>
      </c>
      <c r="C6989" s="126">
        <v>42927</v>
      </c>
      <c r="D6989" s="126" t="s">
        <v>14298</v>
      </c>
      <c r="E6989" s="127" t="s">
        <v>3</v>
      </c>
      <c r="F6989" s="127">
        <v>1518258</v>
      </c>
      <c r="G6989" s="127"/>
      <c r="H6989" s="335" t="s">
        <v>14299</v>
      </c>
      <c r="I6989" s="128">
        <v>0</v>
      </c>
      <c r="J6989" s="128">
        <v>401</v>
      </c>
      <c r="K6989" s="129">
        <f t="shared" si="109"/>
        <v>401</v>
      </c>
      <c r="L6989" s="130" t="s">
        <v>1420</v>
      </c>
    </row>
    <row r="6990" spans="1:12" ht="22.5">
      <c r="A6990" s="263">
        <v>15</v>
      </c>
      <c r="B6990" s="125" t="str">
        <f>+VLOOKUP(A6990,'[1]LISTA FILTRADO'!$A$2:$B$620,2,FALSE)</f>
        <v>Ministerio De Gobierno</v>
      </c>
      <c r="C6990" s="126">
        <v>42927</v>
      </c>
      <c r="D6990" s="126" t="s">
        <v>14300</v>
      </c>
      <c r="E6990" s="127" t="s">
        <v>3</v>
      </c>
      <c r="F6990" s="127">
        <v>1518272</v>
      </c>
      <c r="G6990" s="127"/>
      <c r="H6990" s="335" t="s">
        <v>14301</v>
      </c>
      <c r="I6990" s="128">
        <v>0</v>
      </c>
      <c r="J6990" s="128">
        <v>167.69</v>
      </c>
      <c r="K6990" s="129">
        <f t="shared" si="109"/>
        <v>167.69</v>
      </c>
      <c r="L6990" s="130" t="s">
        <v>1420</v>
      </c>
    </row>
    <row r="6991" spans="1:12" ht="33.75">
      <c r="A6991" s="263" t="s">
        <v>626</v>
      </c>
      <c r="B6991" s="125" t="str">
        <f>+VLOOKUP(A6991,'[1]LISTA FILTRADO'!$A$2:$B$620,2,FALSE)</f>
        <v>Dirección General De Programación Y Operaciones Del Tesoro</v>
      </c>
      <c r="C6991" s="126">
        <v>42927</v>
      </c>
      <c r="D6991" s="126" t="s">
        <v>14302</v>
      </c>
      <c r="E6991" s="127" t="s">
        <v>3</v>
      </c>
      <c r="F6991" s="127">
        <v>1518279</v>
      </c>
      <c r="G6991" s="127"/>
      <c r="H6991" s="335" t="s">
        <v>14303</v>
      </c>
      <c r="I6991" s="128">
        <v>0</v>
      </c>
      <c r="J6991" s="128">
        <v>11525.67</v>
      </c>
      <c r="K6991" s="129">
        <f t="shared" si="109"/>
        <v>11525.67</v>
      </c>
      <c r="L6991" s="130" t="s">
        <v>1420</v>
      </c>
    </row>
    <row r="6992" spans="1:12" ht="22.5">
      <c r="A6992" s="263">
        <v>70</v>
      </c>
      <c r="B6992" s="125" t="str">
        <f>+VLOOKUP(A6992,'[1]LISTA FILTRADO'!$A$2:$B$620,2,FALSE)</f>
        <v>Ministerio De Trabajo, Empleo Y Previsión Social</v>
      </c>
      <c r="C6992" s="126">
        <v>42927</v>
      </c>
      <c r="D6992" s="126" t="s">
        <v>14304</v>
      </c>
      <c r="E6992" s="127" t="s">
        <v>3</v>
      </c>
      <c r="F6992" s="127">
        <v>1518282</v>
      </c>
      <c r="G6992" s="127"/>
      <c r="H6992" s="335" t="s">
        <v>14305</v>
      </c>
      <c r="I6992" s="128">
        <v>0</v>
      </c>
      <c r="J6992" s="128">
        <v>859</v>
      </c>
      <c r="K6992" s="129">
        <f t="shared" si="109"/>
        <v>859</v>
      </c>
      <c r="L6992" s="130" t="s">
        <v>1420</v>
      </c>
    </row>
    <row r="6993" spans="1:12" ht="22.5">
      <c r="A6993" s="263">
        <v>46</v>
      </c>
      <c r="B6993" s="125" t="str">
        <f>+VLOOKUP(A6993,'[1]LISTA FILTRADO'!$A$2:$B$620,2,FALSE)</f>
        <v>Ministerio De Salud</v>
      </c>
      <c r="C6993" s="126">
        <v>42927</v>
      </c>
      <c r="D6993" s="126" t="s">
        <v>14306</v>
      </c>
      <c r="E6993" s="127" t="s">
        <v>3</v>
      </c>
      <c r="F6993" s="127">
        <v>1518284</v>
      </c>
      <c r="G6993" s="127"/>
      <c r="H6993" s="335" t="s">
        <v>14307</v>
      </c>
      <c r="I6993" s="128">
        <v>0</v>
      </c>
      <c r="J6993" s="128">
        <v>450</v>
      </c>
      <c r="K6993" s="129">
        <f t="shared" si="109"/>
        <v>450</v>
      </c>
      <c r="L6993" s="130" t="s">
        <v>1420</v>
      </c>
    </row>
    <row r="6994" spans="1:12" ht="22.5">
      <c r="A6994" s="263">
        <v>212</v>
      </c>
      <c r="B6994" s="125" t="str">
        <f>+VLOOKUP(A6994,'[1]LISTA FILTRADO'!$A$2:$B$620,2,FALSE)</f>
        <v>Instituto Nacional De Reforma Agraria</v>
      </c>
      <c r="C6994" s="126">
        <v>42927</v>
      </c>
      <c r="D6994" s="126" t="s">
        <v>14308</v>
      </c>
      <c r="E6994" s="127" t="s">
        <v>3</v>
      </c>
      <c r="F6994" s="127">
        <v>1518292</v>
      </c>
      <c r="G6994" s="127"/>
      <c r="H6994" s="335" t="s">
        <v>14309</v>
      </c>
      <c r="I6994" s="128">
        <v>0</v>
      </c>
      <c r="J6994" s="128">
        <v>360</v>
      </c>
      <c r="K6994" s="129">
        <f t="shared" si="109"/>
        <v>360</v>
      </c>
      <c r="L6994" s="130" t="s">
        <v>1420</v>
      </c>
    </row>
    <row r="6995" spans="1:12" ht="33.75">
      <c r="A6995" s="263" t="s">
        <v>626</v>
      </c>
      <c r="B6995" s="125" t="str">
        <f>+VLOOKUP(A6995,'[1]LISTA FILTRADO'!$A$2:$B$620,2,FALSE)</f>
        <v>Dirección General De Programación Y Operaciones Del Tesoro</v>
      </c>
      <c r="C6995" s="126">
        <v>42927</v>
      </c>
      <c r="D6995" s="126" t="s">
        <v>14310</v>
      </c>
      <c r="E6995" s="127" t="s">
        <v>3</v>
      </c>
      <c r="F6995" s="127">
        <v>1518301</v>
      </c>
      <c r="G6995" s="127"/>
      <c r="H6995" s="335" t="s">
        <v>14311</v>
      </c>
      <c r="I6995" s="128">
        <v>0</v>
      </c>
      <c r="J6995" s="128">
        <v>333.9</v>
      </c>
      <c r="K6995" s="129">
        <f t="shared" si="109"/>
        <v>333.9</v>
      </c>
      <c r="L6995" s="130" t="s">
        <v>1420</v>
      </c>
    </row>
    <row r="6996" spans="1:12" ht="33.75">
      <c r="A6996" s="263" t="s">
        <v>626</v>
      </c>
      <c r="B6996" s="125" t="str">
        <f>+VLOOKUP(A6996,'[1]LISTA FILTRADO'!$A$2:$B$620,2,FALSE)</f>
        <v>Dirección General De Programación Y Operaciones Del Tesoro</v>
      </c>
      <c r="C6996" s="126">
        <v>42927</v>
      </c>
      <c r="D6996" s="126" t="s">
        <v>14312</v>
      </c>
      <c r="E6996" s="127" t="s">
        <v>3</v>
      </c>
      <c r="F6996" s="127">
        <v>1518302</v>
      </c>
      <c r="G6996" s="127"/>
      <c r="H6996" s="335" t="s">
        <v>14313</v>
      </c>
      <c r="I6996" s="128">
        <v>0</v>
      </c>
      <c r="J6996" s="128">
        <v>567</v>
      </c>
      <c r="K6996" s="129">
        <f t="shared" si="109"/>
        <v>567</v>
      </c>
      <c r="L6996" s="130" t="s">
        <v>1420</v>
      </c>
    </row>
    <row r="6997" spans="1:12" ht="33.75">
      <c r="A6997" s="263" t="s">
        <v>626</v>
      </c>
      <c r="B6997" s="125" t="str">
        <f>+VLOOKUP(A6997,'[1]LISTA FILTRADO'!$A$2:$B$620,2,FALSE)</f>
        <v>Dirección General De Programación Y Operaciones Del Tesoro</v>
      </c>
      <c r="C6997" s="126">
        <v>42927</v>
      </c>
      <c r="D6997" s="126" t="s">
        <v>14314</v>
      </c>
      <c r="E6997" s="127" t="s">
        <v>3</v>
      </c>
      <c r="F6997" s="127">
        <v>1518317</v>
      </c>
      <c r="G6997" s="127"/>
      <c r="H6997" s="335" t="s">
        <v>14315</v>
      </c>
      <c r="I6997" s="128">
        <v>0</v>
      </c>
      <c r="J6997" s="128">
        <v>3227.81</v>
      </c>
      <c r="K6997" s="129">
        <f t="shared" si="109"/>
        <v>3227.81</v>
      </c>
      <c r="L6997" s="130" t="s">
        <v>1420</v>
      </c>
    </row>
    <row r="6998" spans="1:12" ht="22.5">
      <c r="A6998" s="263">
        <v>66</v>
      </c>
      <c r="B6998" s="125" t="str">
        <f>+VLOOKUP(A6998,'[1]LISTA FILTRADO'!$A$2:$B$620,2,FALSE)</f>
        <v>Ministerio De Planificación Del Desarrollo</v>
      </c>
      <c r="C6998" s="126">
        <v>42927</v>
      </c>
      <c r="D6998" s="126" t="s">
        <v>14316</v>
      </c>
      <c r="E6998" s="127" t="s">
        <v>3</v>
      </c>
      <c r="F6998" s="127">
        <v>1518318</v>
      </c>
      <c r="G6998" s="127"/>
      <c r="H6998" s="335" t="s">
        <v>14317</v>
      </c>
      <c r="I6998" s="128">
        <v>0</v>
      </c>
      <c r="J6998" s="128">
        <v>18.829999999999998</v>
      </c>
      <c r="K6998" s="129">
        <f t="shared" si="109"/>
        <v>18.829999999999998</v>
      </c>
      <c r="L6998" s="130" t="s">
        <v>1420</v>
      </c>
    </row>
    <row r="6999" spans="1:12" ht="22.5">
      <c r="A6999" s="263">
        <v>526</v>
      </c>
      <c r="B6999" s="125" t="str">
        <f>+VLOOKUP(A6999,'[1]LISTA FILTRADO'!$A$2:$B$620,2,FALSE)</f>
        <v>Bolivia Tv</v>
      </c>
      <c r="C6999" s="126">
        <v>42927</v>
      </c>
      <c r="D6999" s="126" t="s">
        <v>14318</v>
      </c>
      <c r="E6999" s="127" t="s">
        <v>3</v>
      </c>
      <c r="F6999" s="127">
        <v>1518321</v>
      </c>
      <c r="G6999" s="127"/>
      <c r="H6999" s="335" t="s">
        <v>14319</v>
      </c>
      <c r="I6999" s="128">
        <v>0</v>
      </c>
      <c r="J6999" s="128">
        <v>77</v>
      </c>
      <c r="K6999" s="129">
        <f t="shared" si="109"/>
        <v>77</v>
      </c>
      <c r="L6999" s="130" t="s">
        <v>1420</v>
      </c>
    </row>
    <row r="7000" spans="1:12" ht="22.5">
      <c r="A7000" s="263">
        <v>70</v>
      </c>
      <c r="B7000" s="125" t="str">
        <f>+VLOOKUP(A7000,'[1]LISTA FILTRADO'!$A$2:$B$620,2,FALSE)</f>
        <v>Ministerio De Trabajo, Empleo Y Previsión Social</v>
      </c>
      <c r="C7000" s="126">
        <v>42927</v>
      </c>
      <c r="D7000" s="126" t="s">
        <v>14320</v>
      </c>
      <c r="E7000" s="127" t="s">
        <v>3</v>
      </c>
      <c r="F7000" s="127">
        <v>1518330</v>
      </c>
      <c r="G7000" s="127"/>
      <c r="H7000" s="335" t="s">
        <v>14321</v>
      </c>
      <c r="I7000" s="128">
        <v>0</v>
      </c>
      <c r="J7000" s="128">
        <v>200</v>
      </c>
      <c r="K7000" s="129">
        <f t="shared" si="109"/>
        <v>200</v>
      </c>
      <c r="L7000" s="130" t="s">
        <v>1420</v>
      </c>
    </row>
    <row r="7001" spans="1:12" ht="22.5">
      <c r="A7001" s="263">
        <v>15</v>
      </c>
      <c r="B7001" s="125" t="str">
        <f>+VLOOKUP(A7001,'[1]LISTA FILTRADO'!$A$2:$B$620,2,FALSE)</f>
        <v>Ministerio De Gobierno</v>
      </c>
      <c r="C7001" s="126">
        <v>42927</v>
      </c>
      <c r="D7001" s="126" t="s">
        <v>14322</v>
      </c>
      <c r="E7001" s="127" t="s">
        <v>3</v>
      </c>
      <c r="F7001" s="127">
        <v>1518348</v>
      </c>
      <c r="G7001" s="127"/>
      <c r="H7001" s="335" t="s">
        <v>14323</v>
      </c>
      <c r="I7001" s="128">
        <v>0</v>
      </c>
      <c r="J7001" s="128">
        <v>3495</v>
      </c>
      <c r="K7001" s="129">
        <f t="shared" si="109"/>
        <v>3495</v>
      </c>
      <c r="L7001" s="130" t="s">
        <v>1420</v>
      </c>
    </row>
    <row r="7002" spans="1:12" ht="22.5">
      <c r="A7002" s="263">
        <v>15</v>
      </c>
      <c r="B7002" s="125" t="str">
        <f>+VLOOKUP(A7002,'[1]LISTA FILTRADO'!$A$2:$B$620,2,FALSE)</f>
        <v>Ministerio De Gobierno</v>
      </c>
      <c r="C7002" s="126">
        <v>42927</v>
      </c>
      <c r="D7002" s="126" t="s">
        <v>14324</v>
      </c>
      <c r="E7002" s="127" t="s">
        <v>3</v>
      </c>
      <c r="F7002" s="127">
        <v>1518349</v>
      </c>
      <c r="G7002" s="127"/>
      <c r="H7002" s="335" t="s">
        <v>14325</v>
      </c>
      <c r="I7002" s="128">
        <v>0</v>
      </c>
      <c r="J7002" s="128">
        <v>2617.31</v>
      </c>
      <c r="K7002" s="129">
        <f t="shared" si="109"/>
        <v>2617.31</v>
      </c>
      <c r="L7002" s="130" t="s">
        <v>1420</v>
      </c>
    </row>
    <row r="7003" spans="1:12" ht="22.5">
      <c r="A7003" s="263">
        <v>15</v>
      </c>
      <c r="B7003" s="125" t="str">
        <f>+VLOOKUP(A7003,'[1]LISTA FILTRADO'!$A$2:$B$620,2,FALSE)</f>
        <v>Ministerio De Gobierno</v>
      </c>
      <c r="C7003" s="126">
        <v>42927</v>
      </c>
      <c r="D7003" s="126" t="s">
        <v>14326</v>
      </c>
      <c r="E7003" s="127" t="s">
        <v>3</v>
      </c>
      <c r="F7003" s="127">
        <v>1518350</v>
      </c>
      <c r="G7003" s="127"/>
      <c r="H7003" s="335" t="s">
        <v>14327</v>
      </c>
      <c r="I7003" s="128">
        <v>0</v>
      </c>
      <c r="J7003" s="128">
        <v>116.71</v>
      </c>
      <c r="K7003" s="129">
        <f t="shared" si="109"/>
        <v>116.71</v>
      </c>
      <c r="L7003" s="130" t="s">
        <v>1420</v>
      </c>
    </row>
    <row r="7004" spans="1:12" ht="22.5">
      <c r="A7004" s="263">
        <v>70</v>
      </c>
      <c r="B7004" s="125" t="str">
        <f>+VLOOKUP(A7004,'[1]LISTA FILTRADO'!$A$2:$B$620,2,FALSE)</f>
        <v>Ministerio De Trabajo, Empleo Y Previsión Social</v>
      </c>
      <c r="C7004" s="126">
        <v>42927</v>
      </c>
      <c r="D7004" s="126" t="s">
        <v>14328</v>
      </c>
      <c r="E7004" s="127" t="s">
        <v>3</v>
      </c>
      <c r="F7004" s="127">
        <v>1518363</v>
      </c>
      <c r="G7004" s="127"/>
      <c r="H7004" s="335" t="s">
        <v>14329</v>
      </c>
      <c r="I7004" s="128">
        <v>0</v>
      </c>
      <c r="J7004" s="128">
        <v>1196</v>
      </c>
      <c r="K7004" s="129">
        <f t="shared" si="109"/>
        <v>1196</v>
      </c>
      <c r="L7004" s="130" t="s">
        <v>1420</v>
      </c>
    </row>
    <row r="7005" spans="1:12" ht="22.5">
      <c r="A7005" s="263">
        <v>35</v>
      </c>
      <c r="B7005" s="125" t="str">
        <f>+VLOOKUP(A7005,'[1]LISTA FILTRADO'!$A$2:$B$620,2,FALSE)</f>
        <v>Ministerio De Economía Y Finanzas Públicas</v>
      </c>
      <c r="C7005" s="126">
        <v>42927</v>
      </c>
      <c r="D7005" s="126" t="s">
        <v>14330</v>
      </c>
      <c r="E7005" s="127" t="s">
        <v>3</v>
      </c>
      <c r="F7005" s="127">
        <v>1518368</v>
      </c>
      <c r="G7005" s="127"/>
      <c r="H7005" s="335" t="s">
        <v>3163</v>
      </c>
      <c r="I7005" s="128">
        <v>0</v>
      </c>
      <c r="J7005" s="128">
        <v>1200</v>
      </c>
      <c r="K7005" s="129">
        <f t="shared" si="109"/>
        <v>1200</v>
      </c>
      <c r="L7005" s="130" t="s">
        <v>1420</v>
      </c>
    </row>
    <row r="7006" spans="1:12" ht="22.5">
      <c r="A7006" s="263">
        <v>206</v>
      </c>
      <c r="B7006" s="125" t="str">
        <f>+VLOOKUP(A7006,'[1]LISTA FILTRADO'!$A$2:$B$620,2,FALSE)</f>
        <v>Instituto Nacional De Estadística</v>
      </c>
      <c r="C7006" s="126">
        <v>42927</v>
      </c>
      <c r="D7006" s="126" t="s">
        <v>14331</v>
      </c>
      <c r="E7006" s="127" t="s">
        <v>3</v>
      </c>
      <c r="F7006" s="127">
        <v>1518382</v>
      </c>
      <c r="G7006" s="127"/>
      <c r="H7006" s="335" t="s">
        <v>14332</v>
      </c>
      <c r="I7006" s="128">
        <v>0</v>
      </c>
      <c r="J7006" s="128">
        <v>10</v>
      </c>
      <c r="K7006" s="129">
        <f t="shared" si="109"/>
        <v>10</v>
      </c>
      <c r="L7006" s="130" t="s">
        <v>1420</v>
      </c>
    </row>
    <row r="7007" spans="1:12" ht="22.5">
      <c r="A7007" s="263">
        <v>574</v>
      </c>
      <c r="B7007" s="125" t="str">
        <f>+VLOOKUP(A7007,'[1]LISTA FILTRADO'!$A$2:$B$620,2,FALSE)</f>
        <v>Lácteos De Bolivia</v>
      </c>
      <c r="C7007" s="126">
        <v>42928</v>
      </c>
      <c r="D7007" s="126" t="s">
        <v>14333</v>
      </c>
      <c r="E7007" s="127" t="s">
        <v>3</v>
      </c>
      <c r="F7007" s="127">
        <v>1518489</v>
      </c>
      <c r="G7007" s="127"/>
      <c r="H7007" s="335" t="s">
        <v>14334</v>
      </c>
      <c r="I7007" s="128">
        <v>0</v>
      </c>
      <c r="J7007" s="128">
        <v>25008.34</v>
      </c>
      <c r="K7007" s="129">
        <f t="shared" si="109"/>
        <v>25008.34</v>
      </c>
      <c r="L7007" s="130" t="s">
        <v>1420</v>
      </c>
    </row>
    <row r="7008" spans="1:12" ht="22.5">
      <c r="A7008" s="263">
        <v>574</v>
      </c>
      <c r="B7008" s="125" t="str">
        <f>+VLOOKUP(A7008,'[1]LISTA FILTRADO'!$A$2:$B$620,2,FALSE)</f>
        <v>Lácteos De Bolivia</v>
      </c>
      <c r="C7008" s="126">
        <v>42928</v>
      </c>
      <c r="D7008" s="126" t="s">
        <v>14335</v>
      </c>
      <c r="E7008" s="127" t="s">
        <v>3</v>
      </c>
      <c r="F7008" s="127">
        <v>1518490</v>
      </c>
      <c r="G7008" s="127"/>
      <c r="H7008" s="335" t="s">
        <v>14336</v>
      </c>
      <c r="I7008" s="128">
        <v>0</v>
      </c>
      <c r="J7008" s="128">
        <v>8.3000000000000007</v>
      </c>
      <c r="K7008" s="129">
        <f t="shared" si="109"/>
        <v>8.3000000000000007</v>
      </c>
      <c r="L7008" s="130" t="s">
        <v>1420</v>
      </c>
    </row>
    <row r="7009" spans="1:12" ht="33.75">
      <c r="A7009" s="263">
        <v>574</v>
      </c>
      <c r="B7009" s="125" t="str">
        <f>+VLOOKUP(A7009,'[1]LISTA FILTRADO'!$A$2:$B$620,2,FALSE)</f>
        <v>Lácteos De Bolivia</v>
      </c>
      <c r="C7009" s="126">
        <v>42928</v>
      </c>
      <c r="D7009" s="126" t="s">
        <v>14337</v>
      </c>
      <c r="E7009" s="127" t="s">
        <v>3</v>
      </c>
      <c r="F7009" s="127">
        <v>1518493</v>
      </c>
      <c r="G7009" s="127"/>
      <c r="H7009" s="335" t="s">
        <v>14338</v>
      </c>
      <c r="I7009" s="128">
        <v>0</v>
      </c>
      <c r="J7009" s="128">
        <v>110</v>
      </c>
      <c r="K7009" s="129">
        <f t="shared" si="109"/>
        <v>110</v>
      </c>
      <c r="L7009" s="130" t="s">
        <v>1420</v>
      </c>
    </row>
    <row r="7010" spans="1:12" ht="22.5">
      <c r="A7010" s="263">
        <v>574</v>
      </c>
      <c r="B7010" s="125" t="str">
        <f>+VLOOKUP(A7010,'[1]LISTA FILTRADO'!$A$2:$B$620,2,FALSE)</f>
        <v>Lácteos De Bolivia</v>
      </c>
      <c r="C7010" s="126">
        <v>42928</v>
      </c>
      <c r="D7010" s="126" t="s">
        <v>14339</v>
      </c>
      <c r="E7010" s="127" t="s">
        <v>3</v>
      </c>
      <c r="F7010" s="127">
        <v>1518494</v>
      </c>
      <c r="G7010" s="127"/>
      <c r="H7010" s="335" t="s">
        <v>14340</v>
      </c>
      <c r="I7010" s="128">
        <v>0</v>
      </c>
      <c r="J7010" s="128">
        <v>13.13</v>
      </c>
      <c r="K7010" s="129">
        <f t="shared" si="109"/>
        <v>13.13</v>
      </c>
      <c r="L7010" s="130" t="s">
        <v>1420</v>
      </c>
    </row>
    <row r="7011" spans="1:12" ht="33.75">
      <c r="A7011" s="263">
        <v>574</v>
      </c>
      <c r="B7011" s="125" t="str">
        <f>+VLOOKUP(A7011,'[1]LISTA FILTRADO'!$A$2:$B$620,2,FALSE)</f>
        <v>Lácteos De Bolivia</v>
      </c>
      <c r="C7011" s="126">
        <v>42928</v>
      </c>
      <c r="D7011" s="126" t="s">
        <v>14341</v>
      </c>
      <c r="E7011" s="127" t="s">
        <v>3</v>
      </c>
      <c r="F7011" s="127">
        <v>1518495</v>
      </c>
      <c r="G7011" s="127"/>
      <c r="H7011" s="335" t="s">
        <v>14342</v>
      </c>
      <c r="I7011" s="128">
        <v>0</v>
      </c>
      <c r="J7011" s="128">
        <v>919</v>
      </c>
      <c r="K7011" s="129">
        <f t="shared" si="109"/>
        <v>919</v>
      </c>
      <c r="L7011" s="130" t="s">
        <v>1420</v>
      </c>
    </row>
    <row r="7012" spans="1:12" ht="22.5">
      <c r="A7012" s="263">
        <v>574</v>
      </c>
      <c r="B7012" s="125" t="str">
        <f>+VLOOKUP(A7012,'[1]LISTA FILTRADO'!$A$2:$B$620,2,FALSE)</f>
        <v>Lácteos De Bolivia</v>
      </c>
      <c r="C7012" s="126">
        <v>42928</v>
      </c>
      <c r="D7012" s="126" t="s">
        <v>14343</v>
      </c>
      <c r="E7012" s="127" t="s">
        <v>3</v>
      </c>
      <c r="F7012" s="127">
        <v>1518496</v>
      </c>
      <c r="G7012" s="127"/>
      <c r="H7012" s="335" t="s">
        <v>14344</v>
      </c>
      <c r="I7012" s="128">
        <v>0</v>
      </c>
      <c r="J7012" s="128">
        <v>4116.21</v>
      </c>
      <c r="K7012" s="129">
        <f t="shared" si="109"/>
        <v>4116.21</v>
      </c>
      <c r="L7012" s="130" t="s">
        <v>1420</v>
      </c>
    </row>
    <row r="7013" spans="1:12" ht="33.75">
      <c r="A7013" s="263">
        <v>574</v>
      </c>
      <c r="B7013" s="125" t="str">
        <f>+VLOOKUP(A7013,'[1]LISTA FILTRADO'!$A$2:$B$620,2,FALSE)</f>
        <v>Lácteos De Bolivia</v>
      </c>
      <c r="C7013" s="126">
        <v>42928</v>
      </c>
      <c r="D7013" s="126" t="s">
        <v>14345</v>
      </c>
      <c r="E7013" s="127" t="s">
        <v>3</v>
      </c>
      <c r="F7013" s="127">
        <v>1518498</v>
      </c>
      <c r="G7013" s="127"/>
      <c r="H7013" s="335" t="s">
        <v>14346</v>
      </c>
      <c r="I7013" s="128">
        <v>0</v>
      </c>
      <c r="J7013" s="128">
        <v>50</v>
      </c>
      <c r="K7013" s="129">
        <f t="shared" si="109"/>
        <v>50</v>
      </c>
      <c r="L7013" s="130" t="s">
        <v>1420</v>
      </c>
    </row>
    <row r="7014" spans="1:12" ht="22.5">
      <c r="A7014" s="263">
        <v>574</v>
      </c>
      <c r="B7014" s="125" t="str">
        <f>+VLOOKUP(A7014,'[1]LISTA FILTRADO'!$A$2:$B$620,2,FALSE)</f>
        <v>Lácteos De Bolivia</v>
      </c>
      <c r="C7014" s="126">
        <v>42928</v>
      </c>
      <c r="D7014" s="126" t="s">
        <v>14347</v>
      </c>
      <c r="E7014" s="127" t="s">
        <v>3</v>
      </c>
      <c r="F7014" s="127">
        <v>1518500</v>
      </c>
      <c r="G7014" s="127"/>
      <c r="H7014" s="335" t="s">
        <v>14348</v>
      </c>
      <c r="I7014" s="128">
        <v>0</v>
      </c>
      <c r="J7014" s="128">
        <v>8548.9500000000007</v>
      </c>
      <c r="K7014" s="129">
        <f t="shared" si="109"/>
        <v>8548.9500000000007</v>
      </c>
      <c r="L7014" s="130" t="s">
        <v>1420</v>
      </c>
    </row>
    <row r="7015" spans="1:12" ht="22.5">
      <c r="A7015" s="263">
        <v>523</v>
      </c>
      <c r="B7015" s="125" t="str">
        <f>+VLOOKUP(A7015,'[1]LISTA FILTRADO'!$A$2:$B$620,2,FALSE)</f>
        <v>Empresa De Correos De Bolivia</v>
      </c>
      <c r="C7015" s="126">
        <v>42928</v>
      </c>
      <c r="D7015" s="126" t="s">
        <v>14349</v>
      </c>
      <c r="E7015" s="127" t="s">
        <v>3</v>
      </c>
      <c r="F7015" s="127">
        <v>1518511</v>
      </c>
      <c r="G7015" s="127"/>
      <c r="H7015" s="335" t="s">
        <v>14350</v>
      </c>
      <c r="I7015" s="128">
        <v>0</v>
      </c>
      <c r="J7015" s="128">
        <v>3807.34</v>
      </c>
      <c r="K7015" s="129">
        <f t="shared" si="109"/>
        <v>3807.34</v>
      </c>
      <c r="L7015" s="130" t="s">
        <v>1420</v>
      </c>
    </row>
    <row r="7016" spans="1:12" ht="22.5">
      <c r="A7016" s="263">
        <v>523</v>
      </c>
      <c r="B7016" s="125" t="str">
        <f>+VLOOKUP(A7016,'[1]LISTA FILTRADO'!$A$2:$B$620,2,FALSE)</f>
        <v>Empresa De Correos De Bolivia</v>
      </c>
      <c r="C7016" s="126">
        <v>42928</v>
      </c>
      <c r="D7016" s="126" t="s">
        <v>14351</v>
      </c>
      <c r="E7016" s="127" t="s">
        <v>3</v>
      </c>
      <c r="F7016" s="127">
        <v>1518512</v>
      </c>
      <c r="G7016" s="127"/>
      <c r="H7016" s="335" t="s">
        <v>14352</v>
      </c>
      <c r="I7016" s="128">
        <v>0</v>
      </c>
      <c r="J7016" s="128">
        <v>907.23</v>
      </c>
      <c r="K7016" s="129">
        <f t="shared" si="109"/>
        <v>907.23</v>
      </c>
      <c r="L7016" s="130" t="s">
        <v>1420</v>
      </c>
    </row>
    <row r="7017" spans="1:12" ht="33.75">
      <c r="A7017" s="263">
        <v>46</v>
      </c>
      <c r="B7017" s="125" t="str">
        <f>+VLOOKUP(A7017,'[1]LISTA FILTRADO'!$A$2:$B$620,2,FALSE)</f>
        <v>Ministerio De Salud</v>
      </c>
      <c r="C7017" s="126">
        <v>42928</v>
      </c>
      <c r="D7017" s="126" t="s">
        <v>14353</v>
      </c>
      <c r="E7017" s="127" t="s">
        <v>3</v>
      </c>
      <c r="F7017" s="127">
        <v>1518515</v>
      </c>
      <c r="G7017" s="127"/>
      <c r="H7017" s="335" t="s">
        <v>14354</v>
      </c>
      <c r="I7017" s="128">
        <v>0</v>
      </c>
      <c r="J7017" s="128">
        <v>178000</v>
      </c>
      <c r="K7017" s="129">
        <f t="shared" si="109"/>
        <v>178000</v>
      </c>
      <c r="L7017" s="130" t="s">
        <v>1420</v>
      </c>
    </row>
    <row r="7018" spans="1:12" ht="33.75">
      <c r="A7018" s="263">
        <v>86</v>
      </c>
      <c r="B7018" s="125" t="str">
        <f>+VLOOKUP(A7018,'[1]LISTA FILTRADO'!$A$2:$B$620,2,FALSE)</f>
        <v>Ministerio De Medio Ambiente Y Agua</v>
      </c>
      <c r="C7018" s="126">
        <v>42928</v>
      </c>
      <c r="D7018" s="126" t="s">
        <v>14355</v>
      </c>
      <c r="E7018" s="127" t="s">
        <v>3</v>
      </c>
      <c r="F7018" s="127">
        <v>1518537</v>
      </c>
      <c r="G7018" s="127"/>
      <c r="H7018" s="335" t="s">
        <v>14356</v>
      </c>
      <c r="I7018" s="128">
        <v>0</v>
      </c>
      <c r="J7018" s="128">
        <v>350000</v>
      </c>
      <c r="K7018" s="129">
        <f t="shared" si="109"/>
        <v>350000</v>
      </c>
      <c r="L7018" s="130" t="s">
        <v>1420</v>
      </c>
    </row>
    <row r="7019" spans="1:12" ht="33.75">
      <c r="A7019" s="263">
        <v>86</v>
      </c>
      <c r="B7019" s="125" t="str">
        <f>+VLOOKUP(A7019,'[1]LISTA FILTRADO'!$A$2:$B$620,2,FALSE)</f>
        <v>Ministerio De Medio Ambiente Y Agua</v>
      </c>
      <c r="C7019" s="126">
        <v>42928</v>
      </c>
      <c r="D7019" s="126" t="s">
        <v>14357</v>
      </c>
      <c r="E7019" s="127" t="s">
        <v>3</v>
      </c>
      <c r="F7019" s="127">
        <v>1518555</v>
      </c>
      <c r="G7019" s="127"/>
      <c r="H7019" s="335" t="s">
        <v>14358</v>
      </c>
      <c r="I7019" s="128">
        <v>0</v>
      </c>
      <c r="J7019" s="128">
        <v>2640.15</v>
      </c>
      <c r="K7019" s="129">
        <f t="shared" si="109"/>
        <v>2640.15</v>
      </c>
      <c r="L7019" s="130" t="s">
        <v>1420</v>
      </c>
    </row>
    <row r="7020" spans="1:12" ht="33.75">
      <c r="A7020" s="263">
        <v>10</v>
      </c>
      <c r="B7020" s="125" t="str">
        <f>+VLOOKUP(A7020,'[1]LISTA FILTRADO'!$A$2:$B$620,2,FALSE)</f>
        <v>Ministerio De Relaciones Exteriores</v>
      </c>
      <c r="C7020" s="126">
        <v>42928</v>
      </c>
      <c r="D7020" s="126" t="s">
        <v>14359</v>
      </c>
      <c r="E7020" s="127" t="s">
        <v>3</v>
      </c>
      <c r="F7020" s="127">
        <v>1518575</v>
      </c>
      <c r="G7020" s="127"/>
      <c r="H7020" s="335" t="s">
        <v>14360</v>
      </c>
      <c r="I7020" s="128">
        <v>0</v>
      </c>
      <c r="J7020" s="128">
        <v>8459.75</v>
      </c>
      <c r="K7020" s="129">
        <f t="shared" si="109"/>
        <v>8459.75</v>
      </c>
      <c r="L7020" s="130" t="s">
        <v>1420</v>
      </c>
    </row>
    <row r="7021" spans="1:12" ht="22.5">
      <c r="A7021" s="263">
        <v>212</v>
      </c>
      <c r="B7021" s="125" t="str">
        <f>+VLOOKUP(A7021,'[1]LISTA FILTRADO'!$A$2:$B$620,2,FALSE)</f>
        <v>Instituto Nacional De Reforma Agraria</v>
      </c>
      <c r="C7021" s="126">
        <v>42928</v>
      </c>
      <c r="D7021" s="126" t="s">
        <v>14361</v>
      </c>
      <c r="E7021" s="127" t="s">
        <v>3</v>
      </c>
      <c r="F7021" s="127">
        <v>1518587</v>
      </c>
      <c r="G7021" s="127"/>
      <c r="H7021" s="335" t="s">
        <v>14362</v>
      </c>
      <c r="I7021" s="128">
        <v>0</v>
      </c>
      <c r="J7021" s="128">
        <v>3839</v>
      </c>
      <c r="K7021" s="129">
        <f t="shared" si="109"/>
        <v>3839</v>
      </c>
      <c r="L7021" s="130" t="s">
        <v>1420</v>
      </c>
    </row>
    <row r="7022" spans="1:12" ht="33.75">
      <c r="A7022" s="263">
        <v>70</v>
      </c>
      <c r="B7022" s="125" t="str">
        <f>+VLOOKUP(A7022,'[1]LISTA FILTRADO'!$A$2:$B$620,2,FALSE)</f>
        <v>Ministerio De Trabajo, Empleo Y Previsión Social</v>
      </c>
      <c r="C7022" s="126">
        <v>42928</v>
      </c>
      <c r="D7022" s="126" t="s">
        <v>14363</v>
      </c>
      <c r="E7022" s="127" t="s">
        <v>3</v>
      </c>
      <c r="F7022" s="127">
        <v>1518595</v>
      </c>
      <c r="G7022" s="127"/>
      <c r="H7022" s="335" t="s">
        <v>14364</v>
      </c>
      <c r="I7022" s="128">
        <v>0</v>
      </c>
      <c r="J7022" s="128">
        <v>927.5</v>
      </c>
      <c r="K7022" s="129">
        <f t="shared" si="109"/>
        <v>927.5</v>
      </c>
      <c r="L7022" s="130" t="s">
        <v>1420</v>
      </c>
    </row>
    <row r="7023" spans="1:12" ht="22.5">
      <c r="A7023" s="263">
        <v>254</v>
      </c>
      <c r="B7023" s="125" t="str">
        <f>+VLOOKUP(A7023,'[1]LISTA FILTRADO'!$A$2:$B$620,2,FALSE)</f>
        <v>Instituto Del Seguro Agrario</v>
      </c>
      <c r="C7023" s="126">
        <v>42928</v>
      </c>
      <c r="D7023" s="126" t="s">
        <v>14365</v>
      </c>
      <c r="E7023" s="127" t="s">
        <v>3</v>
      </c>
      <c r="F7023" s="127">
        <v>1518623</v>
      </c>
      <c r="G7023" s="127"/>
      <c r="H7023" s="335" t="s">
        <v>14366</v>
      </c>
      <c r="I7023" s="128">
        <v>0</v>
      </c>
      <c r="J7023" s="128">
        <v>395.5</v>
      </c>
      <c r="K7023" s="129">
        <f t="shared" si="109"/>
        <v>395.5</v>
      </c>
      <c r="L7023" s="130" t="s">
        <v>1420</v>
      </c>
    </row>
    <row r="7024" spans="1:12" ht="33.75">
      <c r="A7024" s="263">
        <v>291</v>
      </c>
      <c r="B7024" s="125" t="str">
        <f>+VLOOKUP(A7024,'[1]LISTA FILTRADO'!$A$2:$B$620,2,FALSE)</f>
        <v>Administradora Boliviana De Carreteras</v>
      </c>
      <c r="C7024" s="126">
        <v>42928</v>
      </c>
      <c r="D7024" s="126" t="s">
        <v>14367</v>
      </c>
      <c r="E7024" s="127" t="s">
        <v>3</v>
      </c>
      <c r="F7024" s="127">
        <v>1518645</v>
      </c>
      <c r="G7024" s="127"/>
      <c r="H7024" s="335" t="s">
        <v>14368</v>
      </c>
      <c r="I7024" s="128">
        <v>0</v>
      </c>
      <c r="J7024" s="128">
        <v>27257.200000000001</v>
      </c>
      <c r="K7024" s="129">
        <f t="shared" si="109"/>
        <v>27257.200000000001</v>
      </c>
      <c r="L7024" s="130" t="s">
        <v>1420</v>
      </c>
    </row>
    <row r="7025" spans="1:12" ht="33.75">
      <c r="A7025" s="263">
        <v>15</v>
      </c>
      <c r="B7025" s="125" t="str">
        <f>+VLOOKUP(A7025,'[1]LISTA FILTRADO'!$A$2:$B$620,2,FALSE)</f>
        <v>Ministerio De Gobierno</v>
      </c>
      <c r="C7025" s="126">
        <v>42928</v>
      </c>
      <c r="D7025" s="126" t="s">
        <v>14369</v>
      </c>
      <c r="E7025" s="127" t="s">
        <v>3</v>
      </c>
      <c r="F7025" s="127">
        <v>1518648</v>
      </c>
      <c r="G7025" s="127"/>
      <c r="H7025" s="335" t="s">
        <v>14370</v>
      </c>
      <c r="I7025" s="128">
        <v>0</v>
      </c>
      <c r="J7025" s="128">
        <v>156508.10999999999</v>
      </c>
      <c r="K7025" s="129">
        <f t="shared" si="109"/>
        <v>156508.10999999999</v>
      </c>
      <c r="L7025" s="130" t="s">
        <v>1420</v>
      </c>
    </row>
    <row r="7026" spans="1:12" ht="22.5">
      <c r="A7026" s="263">
        <v>253</v>
      </c>
      <c r="B7026" s="125" t="str">
        <f>+VLOOKUP(A7026,'[1]LISTA FILTRADO'!$A$2:$B$620,2,FALSE)</f>
        <v>Entidad Ejecutora De Medio Ambiente Y Agua</v>
      </c>
      <c r="C7026" s="126">
        <v>42928</v>
      </c>
      <c r="D7026" s="126" t="s">
        <v>14371</v>
      </c>
      <c r="E7026" s="127" t="s">
        <v>3</v>
      </c>
      <c r="F7026" s="127">
        <v>1518657</v>
      </c>
      <c r="G7026" s="127"/>
      <c r="H7026" s="335" t="s">
        <v>14372</v>
      </c>
      <c r="I7026" s="128">
        <v>0</v>
      </c>
      <c r="J7026" s="128">
        <v>5000000</v>
      </c>
      <c r="K7026" s="129">
        <f t="shared" si="109"/>
        <v>5000000</v>
      </c>
      <c r="L7026" s="130" t="s">
        <v>1420</v>
      </c>
    </row>
    <row r="7027" spans="1:12" ht="22.5">
      <c r="A7027" s="263">
        <v>253</v>
      </c>
      <c r="B7027" s="125" t="str">
        <f>+VLOOKUP(A7027,'[1]LISTA FILTRADO'!$A$2:$B$620,2,FALSE)</f>
        <v>Entidad Ejecutora De Medio Ambiente Y Agua</v>
      </c>
      <c r="C7027" s="126">
        <v>42928</v>
      </c>
      <c r="D7027" s="126" t="s">
        <v>14373</v>
      </c>
      <c r="E7027" s="127" t="s">
        <v>3</v>
      </c>
      <c r="F7027" s="127">
        <v>1518660</v>
      </c>
      <c r="G7027" s="127"/>
      <c r="H7027" s="335" t="s">
        <v>14374</v>
      </c>
      <c r="I7027" s="128">
        <v>0</v>
      </c>
      <c r="J7027" s="128">
        <v>4541304.76</v>
      </c>
      <c r="K7027" s="129">
        <f t="shared" si="109"/>
        <v>4541304.76</v>
      </c>
      <c r="L7027" s="130" t="s">
        <v>1420</v>
      </c>
    </row>
    <row r="7028" spans="1:12" ht="33.75">
      <c r="A7028" s="263">
        <v>86</v>
      </c>
      <c r="B7028" s="125" t="str">
        <f>+VLOOKUP(A7028,'[1]LISTA FILTRADO'!$A$2:$B$620,2,FALSE)</f>
        <v>Ministerio De Medio Ambiente Y Agua</v>
      </c>
      <c r="C7028" s="126">
        <v>42928</v>
      </c>
      <c r="D7028" s="126" t="s">
        <v>14375</v>
      </c>
      <c r="E7028" s="127" t="s">
        <v>3</v>
      </c>
      <c r="F7028" s="127">
        <v>1518670</v>
      </c>
      <c r="G7028" s="127"/>
      <c r="H7028" s="335" t="s">
        <v>14376</v>
      </c>
      <c r="I7028" s="128">
        <v>0</v>
      </c>
      <c r="J7028" s="128">
        <v>15849.61</v>
      </c>
      <c r="K7028" s="129">
        <f t="shared" si="109"/>
        <v>15849.61</v>
      </c>
      <c r="L7028" s="130" t="s">
        <v>1420</v>
      </c>
    </row>
    <row r="7029" spans="1:12" ht="33.75">
      <c r="A7029" s="263">
        <v>86</v>
      </c>
      <c r="B7029" s="125" t="str">
        <f>+VLOOKUP(A7029,'[1]LISTA FILTRADO'!$A$2:$B$620,2,FALSE)</f>
        <v>Ministerio De Medio Ambiente Y Agua</v>
      </c>
      <c r="C7029" s="126">
        <v>42928</v>
      </c>
      <c r="D7029" s="126" t="s">
        <v>14377</v>
      </c>
      <c r="E7029" s="127" t="s">
        <v>3</v>
      </c>
      <c r="F7029" s="127">
        <v>1518671</v>
      </c>
      <c r="G7029" s="127"/>
      <c r="H7029" s="335" t="s">
        <v>14378</v>
      </c>
      <c r="I7029" s="128">
        <v>0</v>
      </c>
      <c r="J7029" s="128">
        <v>450</v>
      </c>
      <c r="K7029" s="129">
        <f t="shared" si="109"/>
        <v>450</v>
      </c>
      <c r="L7029" s="130" t="s">
        <v>1420</v>
      </c>
    </row>
    <row r="7030" spans="1:12" ht="33.75">
      <c r="A7030" s="263">
        <v>86</v>
      </c>
      <c r="B7030" s="125" t="str">
        <f>+VLOOKUP(A7030,'[1]LISTA FILTRADO'!$A$2:$B$620,2,FALSE)</f>
        <v>Ministerio De Medio Ambiente Y Agua</v>
      </c>
      <c r="C7030" s="126">
        <v>42928</v>
      </c>
      <c r="D7030" s="126" t="s">
        <v>14379</v>
      </c>
      <c r="E7030" s="127" t="s">
        <v>3</v>
      </c>
      <c r="F7030" s="127">
        <v>1518672</v>
      </c>
      <c r="G7030" s="127"/>
      <c r="H7030" s="335" t="s">
        <v>14380</v>
      </c>
      <c r="I7030" s="128">
        <v>0</v>
      </c>
      <c r="J7030" s="128">
        <v>111.33</v>
      </c>
      <c r="K7030" s="129">
        <f t="shared" si="109"/>
        <v>111.33</v>
      </c>
      <c r="L7030" s="130" t="s">
        <v>1420</v>
      </c>
    </row>
    <row r="7031" spans="1:12" ht="33.75">
      <c r="A7031" s="263" t="s">
        <v>626</v>
      </c>
      <c r="B7031" s="125" t="str">
        <f>+VLOOKUP(A7031,'[1]LISTA FILTRADO'!$A$2:$B$620,2,FALSE)</f>
        <v>Dirección General De Programación Y Operaciones Del Tesoro</v>
      </c>
      <c r="C7031" s="126">
        <v>42928</v>
      </c>
      <c r="D7031" s="126" t="s">
        <v>14381</v>
      </c>
      <c r="E7031" s="127" t="s">
        <v>3</v>
      </c>
      <c r="F7031" s="127">
        <v>1518692</v>
      </c>
      <c r="G7031" s="127"/>
      <c r="H7031" s="335" t="s">
        <v>14382</v>
      </c>
      <c r="I7031" s="128">
        <v>0</v>
      </c>
      <c r="J7031" s="128">
        <v>8514.39</v>
      </c>
      <c r="K7031" s="129">
        <f t="shared" si="109"/>
        <v>8514.39</v>
      </c>
      <c r="L7031" s="130" t="s">
        <v>1420</v>
      </c>
    </row>
    <row r="7032" spans="1:12" ht="33.75">
      <c r="A7032" s="263" t="s">
        <v>626</v>
      </c>
      <c r="B7032" s="125" t="str">
        <f>+VLOOKUP(A7032,'[1]LISTA FILTRADO'!$A$2:$B$620,2,FALSE)</f>
        <v>Dirección General De Programación Y Operaciones Del Tesoro</v>
      </c>
      <c r="C7032" s="126">
        <v>42928</v>
      </c>
      <c r="D7032" s="126" t="s">
        <v>14383</v>
      </c>
      <c r="E7032" s="127" t="s">
        <v>3</v>
      </c>
      <c r="F7032" s="127">
        <v>1518488</v>
      </c>
      <c r="G7032" s="127"/>
      <c r="H7032" s="335" t="s">
        <v>14384</v>
      </c>
      <c r="I7032" s="128">
        <v>0</v>
      </c>
      <c r="J7032" s="128">
        <v>9897.01</v>
      </c>
      <c r="K7032" s="129">
        <f t="shared" si="109"/>
        <v>9897.01</v>
      </c>
      <c r="L7032" s="130" t="s">
        <v>1420</v>
      </c>
    </row>
    <row r="7033" spans="1:12" ht="22.5">
      <c r="A7033" s="263">
        <v>234</v>
      </c>
      <c r="B7033" s="125" t="str">
        <f>+VLOOKUP(A7033,'[1]LISTA FILTRADO'!$A$2:$B$620,2,FALSE)</f>
        <v>Servicio Geológico Minero</v>
      </c>
      <c r="C7033" s="126">
        <v>42928</v>
      </c>
      <c r="D7033" s="126" t="s">
        <v>14385</v>
      </c>
      <c r="E7033" s="127" t="s">
        <v>3</v>
      </c>
      <c r="F7033" s="127">
        <v>1518504</v>
      </c>
      <c r="G7033" s="127"/>
      <c r="H7033" s="335" t="s">
        <v>14386</v>
      </c>
      <c r="I7033" s="128">
        <v>0</v>
      </c>
      <c r="J7033" s="128">
        <v>178</v>
      </c>
      <c r="K7033" s="129">
        <f t="shared" si="109"/>
        <v>178</v>
      </c>
      <c r="L7033" s="130" t="s">
        <v>1420</v>
      </c>
    </row>
    <row r="7034" spans="1:12" ht="33.75">
      <c r="A7034" s="263">
        <v>670</v>
      </c>
      <c r="B7034" s="125" t="str">
        <f>+VLOOKUP(A7034,'[1]LISTA FILTRADO'!$A$2:$B$620,2,FALSE)</f>
        <v>Órgano Electoral Plurinacional</v>
      </c>
      <c r="C7034" s="126">
        <v>42928</v>
      </c>
      <c r="D7034" s="126" t="s">
        <v>14387</v>
      </c>
      <c r="E7034" s="127" t="s">
        <v>3</v>
      </c>
      <c r="F7034" s="127">
        <v>1518509</v>
      </c>
      <c r="G7034" s="127"/>
      <c r="H7034" s="335" t="s">
        <v>14388</v>
      </c>
      <c r="I7034" s="128">
        <v>0</v>
      </c>
      <c r="J7034" s="128">
        <v>278.7</v>
      </c>
      <c r="K7034" s="129">
        <f t="shared" si="109"/>
        <v>278.7</v>
      </c>
      <c r="L7034" s="130" t="s">
        <v>1420</v>
      </c>
    </row>
    <row r="7035" spans="1:12" ht="33.75">
      <c r="A7035" s="263" t="s">
        <v>626</v>
      </c>
      <c r="B7035" s="125" t="str">
        <f>+VLOOKUP(A7035,'[1]LISTA FILTRADO'!$A$2:$B$620,2,FALSE)</f>
        <v>Dirección General De Programación Y Operaciones Del Tesoro</v>
      </c>
      <c r="C7035" s="126">
        <v>42928</v>
      </c>
      <c r="D7035" s="126" t="s">
        <v>14389</v>
      </c>
      <c r="E7035" s="127" t="s">
        <v>3</v>
      </c>
      <c r="F7035" s="127">
        <v>1518534</v>
      </c>
      <c r="G7035" s="127"/>
      <c r="H7035" s="335" t="s">
        <v>14390</v>
      </c>
      <c r="I7035" s="128">
        <v>0</v>
      </c>
      <c r="J7035" s="128">
        <v>500</v>
      </c>
      <c r="K7035" s="129">
        <f t="shared" si="109"/>
        <v>500</v>
      </c>
      <c r="L7035" s="130" t="s">
        <v>1420</v>
      </c>
    </row>
    <row r="7036" spans="1:12" ht="22.5">
      <c r="A7036" s="263">
        <v>292</v>
      </c>
      <c r="B7036" s="125" t="str">
        <f>+VLOOKUP(A7036,'[1]LISTA FILTRADO'!$A$2:$B$620,2,FALSE)</f>
        <v>Vías Bolivia</v>
      </c>
      <c r="C7036" s="126">
        <v>42928</v>
      </c>
      <c r="D7036" s="126" t="s">
        <v>14391</v>
      </c>
      <c r="E7036" s="127" t="s">
        <v>3</v>
      </c>
      <c r="F7036" s="127">
        <v>1518568</v>
      </c>
      <c r="G7036" s="127"/>
      <c r="H7036" s="335" t="s">
        <v>14392</v>
      </c>
      <c r="I7036" s="128">
        <v>0</v>
      </c>
      <c r="J7036" s="128">
        <v>439</v>
      </c>
      <c r="K7036" s="129">
        <f t="shared" si="109"/>
        <v>439</v>
      </c>
      <c r="L7036" s="130" t="s">
        <v>1420</v>
      </c>
    </row>
    <row r="7037" spans="1:12" ht="33.75">
      <c r="A7037" s="263">
        <v>86</v>
      </c>
      <c r="B7037" s="125" t="str">
        <f>+VLOOKUP(A7037,'[1]LISTA FILTRADO'!$A$2:$B$620,2,FALSE)</f>
        <v>Ministerio De Medio Ambiente Y Agua</v>
      </c>
      <c r="C7037" s="126">
        <v>42928</v>
      </c>
      <c r="D7037" s="126" t="s">
        <v>14393</v>
      </c>
      <c r="E7037" s="127" t="s">
        <v>3</v>
      </c>
      <c r="F7037" s="127">
        <v>1518573</v>
      </c>
      <c r="G7037" s="127"/>
      <c r="H7037" s="335" t="s">
        <v>14394</v>
      </c>
      <c r="I7037" s="128">
        <v>0</v>
      </c>
      <c r="J7037" s="128">
        <v>2029.57</v>
      </c>
      <c r="K7037" s="129">
        <f t="shared" si="109"/>
        <v>2029.57</v>
      </c>
      <c r="L7037" s="130" t="s">
        <v>1420</v>
      </c>
    </row>
    <row r="7038" spans="1:12" ht="33.75">
      <c r="A7038" s="263">
        <v>670</v>
      </c>
      <c r="B7038" s="125" t="str">
        <f>+VLOOKUP(A7038,'[1]LISTA FILTRADO'!$A$2:$B$620,2,FALSE)</f>
        <v>Órgano Electoral Plurinacional</v>
      </c>
      <c r="C7038" s="126">
        <v>42928</v>
      </c>
      <c r="D7038" s="126" t="s">
        <v>14395</v>
      </c>
      <c r="E7038" s="127" t="s">
        <v>3</v>
      </c>
      <c r="F7038" s="127">
        <v>1518602</v>
      </c>
      <c r="G7038" s="127"/>
      <c r="H7038" s="335" t="s">
        <v>14396</v>
      </c>
      <c r="I7038" s="128">
        <v>0</v>
      </c>
      <c r="J7038" s="128">
        <v>23.97</v>
      </c>
      <c r="K7038" s="129">
        <f t="shared" si="109"/>
        <v>23.97</v>
      </c>
      <c r="L7038" s="130" t="s">
        <v>1420</v>
      </c>
    </row>
    <row r="7039" spans="1:12" ht="22.5">
      <c r="A7039" s="263">
        <v>526</v>
      </c>
      <c r="B7039" s="125" t="str">
        <f>+VLOOKUP(A7039,'[1]LISTA FILTRADO'!$A$2:$B$620,2,FALSE)</f>
        <v>Bolivia Tv</v>
      </c>
      <c r="C7039" s="126">
        <v>42928</v>
      </c>
      <c r="D7039" s="126" t="s">
        <v>14397</v>
      </c>
      <c r="E7039" s="127" t="s">
        <v>3</v>
      </c>
      <c r="F7039" s="127">
        <v>1518604</v>
      </c>
      <c r="G7039" s="127"/>
      <c r="H7039" s="335" t="s">
        <v>14398</v>
      </c>
      <c r="I7039" s="128">
        <v>0</v>
      </c>
      <c r="J7039" s="128">
        <v>77</v>
      </c>
      <c r="K7039" s="129">
        <f t="shared" si="109"/>
        <v>77</v>
      </c>
      <c r="L7039" s="130" t="s">
        <v>1420</v>
      </c>
    </row>
    <row r="7040" spans="1:12" ht="33.75">
      <c r="A7040" s="263">
        <v>670</v>
      </c>
      <c r="B7040" s="125" t="str">
        <f>+VLOOKUP(A7040,'[1]LISTA FILTRADO'!$A$2:$B$620,2,FALSE)</f>
        <v>Órgano Electoral Plurinacional</v>
      </c>
      <c r="C7040" s="126">
        <v>42928</v>
      </c>
      <c r="D7040" s="126" t="s">
        <v>14399</v>
      </c>
      <c r="E7040" s="127" t="s">
        <v>3</v>
      </c>
      <c r="F7040" s="127">
        <v>1518606</v>
      </c>
      <c r="G7040" s="127"/>
      <c r="H7040" s="335" t="s">
        <v>14400</v>
      </c>
      <c r="I7040" s="128">
        <v>0</v>
      </c>
      <c r="J7040" s="128">
        <v>37.36</v>
      </c>
      <c r="K7040" s="129">
        <f t="shared" si="109"/>
        <v>37.36</v>
      </c>
      <c r="L7040" s="130" t="s">
        <v>1420</v>
      </c>
    </row>
    <row r="7041" spans="1:12" ht="22.5">
      <c r="A7041" s="263">
        <v>16</v>
      </c>
      <c r="B7041" s="125" t="str">
        <f>+VLOOKUP(A7041,'[1]LISTA FILTRADO'!$A$2:$B$620,2,FALSE)</f>
        <v>Ministerio De Educación</v>
      </c>
      <c r="C7041" s="126">
        <v>42928</v>
      </c>
      <c r="D7041" s="126" t="s">
        <v>14401</v>
      </c>
      <c r="E7041" s="127" t="s">
        <v>3</v>
      </c>
      <c r="F7041" s="127">
        <v>1518613</v>
      </c>
      <c r="G7041" s="127"/>
      <c r="H7041" s="335" t="s">
        <v>14402</v>
      </c>
      <c r="I7041" s="128">
        <v>0</v>
      </c>
      <c r="J7041" s="128">
        <v>2192</v>
      </c>
      <c r="K7041" s="129">
        <f t="shared" si="109"/>
        <v>2192</v>
      </c>
      <c r="L7041" s="130" t="s">
        <v>1420</v>
      </c>
    </row>
    <row r="7042" spans="1:12" ht="33.75">
      <c r="A7042" s="263">
        <v>234</v>
      </c>
      <c r="B7042" s="125" t="str">
        <f>+VLOOKUP(A7042,'[1]LISTA FILTRADO'!$A$2:$B$620,2,FALSE)</f>
        <v>Servicio Geológico Minero</v>
      </c>
      <c r="C7042" s="126">
        <v>42928</v>
      </c>
      <c r="D7042" s="126" t="s">
        <v>14403</v>
      </c>
      <c r="E7042" s="127" t="s">
        <v>3</v>
      </c>
      <c r="F7042" s="127">
        <v>1518616</v>
      </c>
      <c r="G7042" s="127"/>
      <c r="H7042" s="335" t="s">
        <v>14404</v>
      </c>
      <c r="I7042" s="128">
        <v>0</v>
      </c>
      <c r="J7042" s="128">
        <v>50</v>
      </c>
      <c r="K7042" s="129">
        <f t="shared" si="109"/>
        <v>50</v>
      </c>
      <c r="L7042" s="130" t="s">
        <v>1420</v>
      </c>
    </row>
    <row r="7043" spans="1:12" ht="33.75">
      <c r="A7043" s="263">
        <v>234</v>
      </c>
      <c r="B7043" s="125" t="str">
        <f>+VLOOKUP(A7043,'[1]LISTA FILTRADO'!$A$2:$B$620,2,FALSE)</f>
        <v>Servicio Geológico Minero</v>
      </c>
      <c r="C7043" s="126">
        <v>42928</v>
      </c>
      <c r="D7043" s="126" t="s">
        <v>14405</v>
      </c>
      <c r="E7043" s="127" t="s">
        <v>3</v>
      </c>
      <c r="F7043" s="127">
        <v>1518619</v>
      </c>
      <c r="G7043" s="127"/>
      <c r="H7043" s="335" t="s">
        <v>14406</v>
      </c>
      <c r="I7043" s="128">
        <v>0</v>
      </c>
      <c r="J7043" s="128">
        <v>77</v>
      </c>
      <c r="K7043" s="129">
        <f t="shared" si="109"/>
        <v>77</v>
      </c>
      <c r="L7043" s="130" t="s">
        <v>1420</v>
      </c>
    </row>
    <row r="7044" spans="1:12" ht="22.5">
      <c r="A7044" s="263">
        <v>15</v>
      </c>
      <c r="B7044" s="125" t="str">
        <f>+VLOOKUP(A7044,'[1]LISTA FILTRADO'!$A$2:$B$620,2,FALSE)</f>
        <v>Ministerio De Gobierno</v>
      </c>
      <c r="C7044" s="126">
        <v>42928</v>
      </c>
      <c r="D7044" s="126" t="s">
        <v>14407</v>
      </c>
      <c r="E7044" s="127" t="s">
        <v>3</v>
      </c>
      <c r="F7044" s="127">
        <v>1518620</v>
      </c>
      <c r="G7044" s="127"/>
      <c r="H7044" s="335" t="s">
        <v>14408</v>
      </c>
      <c r="I7044" s="128">
        <v>0</v>
      </c>
      <c r="J7044" s="128">
        <v>143.25</v>
      </c>
      <c r="K7044" s="129">
        <f t="shared" si="109"/>
        <v>143.25</v>
      </c>
      <c r="L7044" s="130" t="s">
        <v>1420</v>
      </c>
    </row>
    <row r="7045" spans="1:12" ht="22.5">
      <c r="A7045" s="263">
        <v>47</v>
      </c>
      <c r="B7045" s="125" t="str">
        <f>+VLOOKUP(A7045,'[1]LISTA FILTRADO'!$A$2:$B$620,2,FALSE)</f>
        <v>Ministerio De Desarrollo Rural Y Tierras</v>
      </c>
      <c r="C7045" s="126">
        <v>42928</v>
      </c>
      <c r="D7045" s="126" t="s">
        <v>14409</v>
      </c>
      <c r="E7045" s="127" t="s">
        <v>3</v>
      </c>
      <c r="F7045" s="127">
        <v>1518621</v>
      </c>
      <c r="G7045" s="127"/>
      <c r="H7045" s="335" t="s">
        <v>14410</v>
      </c>
      <c r="I7045" s="128">
        <v>0</v>
      </c>
      <c r="J7045" s="128">
        <v>11.2</v>
      </c>
      <c r="K7045" s="129">
        <f t="shared" si="109"/>
        <v>11.2</v>
      </c>
      <c r="L7045" s="130" t="s">
        <v>1420</v>
      </c>
    </row>
    <row r="7046" spans="1:12" ht="22.5">
      <c r="A7046" s="263">
        <v>15</v>
      </c>
      <c r="B7046" s="125" t="str">
        <f>+VLOOKUP(A7046,'[1]LISTA FILTRADO'!$A$2:$B$620,2,FALSE)</f>
        <v>Ministerio De Gobierno</v>
      </c>
      <c r="C7046" s="126">
        <v>42928</v>
      </c>
      <c r="D7046" s="126" t="s">
        <v>14411</v>
      </c>
      <c r="E7046" s="127" t="s">
        <v>3</v>
      </c>
      <c r="F7046" s="127">
        <v>1518622</v>
      </c>
      <c r="G7046" s="127"/>
      <c r="H7046" s="335" t="s">
        <v>14412</v>
      </c>
      <c r="I7046" s="128">
        <v>0</v>
      </c>
      <c r="J7046" s="128">
        <v>8.1199999999999992</v>
      </c>
      <c r="K7046" s="129">
        <f t="shared" si="109"/>
        <v>8.1199999999999992</v>
      </c>
      <c r="L7046" s="130" t="s">
        <v>1420</v>
      </c>
    </row>
    <row r="7047" spans="1:12" ht="22.5">
      <c r="A7047" s="263">
        <v>342</v>
      </c>
      <c r="B7047" s="125" t="str">
        <f>+VLOOKUP(A7047,'[1]LISTA FILTRADO'!$A$2:$B$620,2,FALSE)</f>
        <v>Agencia Estatal De Vivienda</v>
      </c>
      <c r="C7047" s="126">
        <v>42928</v>
      </c>
      <c r="D7047" s="126" t="s">
        <v>14413</v>
      </c>
      <c r="E7047" s="127" t="s">
        <v>3</v>
      </c>
      <c r="F7047" s="127">
        <v>1518643</v>
      </c>
      <c r="G7047" s="127"/>
      <c r="H7047" s="335" t="s">
        <v>14414</v>
      </c>
      <c r="I7047" s="128">
        <v>0</v>
      </c>
      <c r="J7047" s="128">
        <v>17.600000000000001</v>
      </c>
      <c r="K7047" s="129">
        <f t="shared" si="109"/>
        <v>17.600000000000001</v>
      </c>
      <c r="L7047" s="130" t="s">
        <v>1420</v>
      </c>
    </row>
    <row r="7048" spans="1:12" ht="33.75">
      <c r="A7048" s="263">
        <v>670</v>
      </c>
      <c r="B7048" s="125" t="str">
        <f>+VLOOKUP(A7048,'[1]LISTA FILTRADO'!$A$2:$B$620,2,FALSE)</f>
        <v>Órgano Electoral Plurinacional</v>
      </c>
      <c r="C7048" s="126">
        <v>42928</v>
      </c>
      <c r="D7048" s="126" t="s">
        <v>14415</v>
      </c>
      <c r="E7048" s="127" t="s">
        <v>3</v>
      </c>
      <c r="F7048" s="127">
        <v>1518653</v>
      </c>
      <c r="G7048" s="127"/>
      <c r="H7048" s="335" t="s">
        <v>14416</v>
      </c>
      <c r="I7048" s="128">
        <v>0</v>
      </c>
      <c r="J7048" s="128">
        <v>288.19</v>
      </c>
      <c r="K7048" s="129">
        <f t="shared" si="109"/>
        <v>288.19</v>
      </c>
      <c r="L7048" s="130" t="s">
        <v>1420</v>
      </c>
    </row>
    <row r="7049" spans="1:12" ht="33.75">
      <c r="A7049" s="263">
        <v>670</v>
      </c>
      <c r="B7049" s="125" t="str">
        <f>+VLOOKUP(A7049,'[1]LISTA FILTRADO'!$A$2:$B$620,2,FALSE)</f>
        <v>Órgano Electoral Plurinacional</v>
      </c>
      <c r="C7049" s="126">
        <v>42928</v>
      </c>
      <c r="D7049" s="126" t="s">
        <v>14417</v>
      </c>
      <c r="E7049" s="127" t="s">
        <v>3</v>
      </c>
      <c r="F7049" s="127">
        <v>1518663</v>
      </c>
      <c r="G7049" s="127"/>
      <c r="H7049" s="335" t="s">
        <v>14418</v>
      </c>
      <c r="I7049" s="128">
        <v>0</v>
      </c>
      <c r="J7049" s="128">
        <v>54.53</v>
      </c>
      <c r="K7049" s="129">
        <f t="shared" ref="K7049:K7112" si="110">+I7049+J7049</f>
        <v>54.53</v>
      </c>
      <c r="L7049" s="130" t="s">
        <v>1420</v>
      </c>
    </row>
    <row r="7050" spans="1:12" ht="33.75">
      <c r="A7050" s="263">
        <v>221</v>
      </c>
      <c r="B7050" s="125" t="str">
        <f>+VLOOKUP(A7050,'[1]LISTA FILTRADO'!$A$2:$B$620,2,FALSE)</f>
        <v>Serv. Nal. De Reg. Y Control De La Comer. De Minerales Y Metales</v>
      </c>
      <c r="C7050" s="126">
        <v>42928</v>
      </c>
      <c r="D7050" s="126" t="s">
        <v>14419</v>
      </c>
      <c r="E7050" s="127" t="s">
        <v>3</v>
      </c>
      <c r="F7050" s="127">
        <v>1518673</v>
      </c>
      <c r="G7050" s="127"/>
      <c r="H7050" s="335" t="s">
        <v>14420</v>
      </c>
      <c r="I7050" s="128">
        <v>0</v>
      </c>
      <c r="J7050" s="128">
        <v>42</v>
      </c>
      <c r="K7050" s="129">
        <f t="shared" si="110"/>
        <v>42</v>
      </c>
      <c r="L7050" s="130" t="s">
        <v>1420</v>
      </c>
    </row>
    <row r="7051" spans="1:12" ht="33.75">
      <c r="A7051" s="263" t="s">
        <v>626</v>
      </c>
      <c r="B7051" s="125" t="str">
        <f>+VLOOKUP(A7051,'[1]LISTA FILTRADO'!$A$2:$B$620,2,FALSE)</f>
        <v>Dirección General De Programación Y Operaciones Del Tesoro</v>
      </c>
      <c r="C7051" s="126">
        <v>42928</v>
      </c>
      <c r="D7051" s="126" t="s">
        <v>14421</v>
      </c>
      <c r="E7051" s="127" t="s">
        <v>3</v>
      </c>
      <c r="F7051" s="127">
        <v>1518675</v>
      </c>
      <c r="G7051" s="127"/>
      <c r="H7051" s="335" t="s">
        <v>14422</v>
      </c>
      <c r="I7051" s="128">
        <v>0</v>
      </c>
      <c r="J7051" s="128">
        <v>1850</v>
      </c>
      <c r="K7051" s="129">
        <f t="shared" si="110"/>
        <v>1850</v>
      </c>
      <c r="L7051" s="130" t="s">
        <v>1420</v>
      </c>
    </row>
    <row r="7052" spans="1:12" ht="33.75">
      <c r="A7052" s="263" t="s">
        <v>626</v>
      </c>
      <c r="B7052" s="125" t="str">
        <f>+VLOOKUP(A7052,'[1]LISTA FILTRADO'!$A$2:$B$620,2,FALSE)</f>
        <v>Dirección General De Programación Y Operaciones Del Tesoro</v>
      </c>
      <c r="C7052" s="126">
        <v>42928</v>
      </c>
      <c r="D7052" s="126" t="s">
        <v>14423</v>
      </c>
      <c r="E7052" s="127" t="s">
        <v>3</v>
      </c>
      <c r="F7052" s="127">
        <v>1518678</v>
      </c>
      <c r="G7052" s="127"/>
      <c r="H7052" s="335" t="s">
        <v>14424</v>
      </c>
      <c r="I7052" s="128">
        <v>0</v>
      </c>
      <c r="J7052" s="128">
        <v>169</v>
      </c>
      <c r="K7052" s="129">
        <f t="shared" si="110"/>
        <v>169</v>
      </c>
      <c r="L7052" s="130" t="s">
        <v>1420</v>
      </c>
    </row>
    <row r="7053" spans="1:12" ht="33.75">
      <c r="A7053" s="263">
        <v>47</v>
      </c>
      <c r="B7053" s="125" t="str">
        <f>+VLOOKUP(A7053,'[1]LISTA FILTRADO'!$A$2:$B$620,2,FALSE)</f>
        <v>Ministerio De Desarrollo Rural Y Tierras</v>
      </c>
      <c r="C7053" s="126">
        <v>42928</v>
      </c>
      <c r="D7053" s="126" t="s">
        <v>14425</v>
      </c>
      <c r="E7053" s="127" t="s">
        <v>3</v>
      </c>
      <c r="F7053" s="127">
        <v>1518682</v>
      </c>
      <c r="G7053" s="127"/>
      <c r="H7053" s="335" t="s">
        <v>14426</v>
      </c>
      <c r="I7053" s="128">
        <v>0</v>
      </c>
      <c r="J7053" s="128">
        <v>400</v>
      </c>
      <c r="K7053" s="129">
        <f t="shared" si="110"/>
        <v>400</v>
      </c>
      <c r="L7053" s="130" t="s">
        <v>1420</v>
      </c>
    </row>
    <row r="7054" spans="1:12" ht="33.75">
      <c r="A7054" s="263" t="s">
        <v>626</v>
      </c>
      <c r="B7054" s="125" t="str">
        <f>+VLOOKUP(A7054,'[1]LISTA FILTRADO'!$A$2:$B$620,2,FALSE)</f>
        <v>Dirección General De Programación Y Operaciones Del Tesoro</v>
      </c>
      <c r="C7054" s="126">
        <v>42928</v>
      </c>
      <c r="D7054" s="126" t="s">
        <v>14427</v>
      </c>
      <c r="E7054" s="127" t="s">
        <v>3</v>
      </c>
      <c r="F7054" s="127">
        <v>1518684</v>
      </c>
      <c r="G7054" s="127"/>
      <c r="H7054" s="335" t="s">
        <v>14428</v>
      </c>
      <c r="I7054" s="128">
        <v>0</v>
      </c>
      <c r="J7054" s="128">
        <v>4169</v>
      </c>
      <c r="K7054" s="129">
        <f t="shared" si="110"/>
        <v>4169</v>
      </c>
      <c r="L7054" s="130" t="s">
        <v>1420</v>
      </c>
    </row>
    <row r="7055" spans="1:12" ht="22.5">
      <c r="A7055" s="263">
        <v>224</v>
      </c>
      <c r="B7055" s="125" t="str">
        <f>+VLOOKUP(A7055,'[1]LISTA FILTRADO'!$A$2:$B$620,2,FALSE)</f>
        <v>Insumos Bolivia</v>
      </c>
      <c r="C7055" s="126">
        <v>42928</v>
      </c>
      <c r="D7055" s="126" t="s">
        <v>14429</v>
      </c>
      <c r="E7055" s="127" t="s">
        <v>3</v>
      </c>
      <c r="F7055" s="127">
        <v>1518685</v>
      </c>
      <c r="G7055" s="127"/>
      <c r="H7055" s="335" t="s">
        <v>14430</v>
      </c>
      <c r="I7055" s="128">
        <v>0</v>
      </c>
      <c r="J7055" s="128">
        <v>20</v>
      </c>
      <c r="K7055" s="129">
        <f t="shared" si="110"/>
        <v>20</v>
      </c>
      <c r="L7055" s="130" t="s">
        <v>1420</v>
      </c>
    </row>
    <row r="7056" spans="1:12" ht="33.75">
      <c r="A7056" s="263">
        <v>234</v>
      </c>
      <c r="B7056" s="125" t="str">
        <f>+VLOOKUP(A7056,'[1]LISTA FILTRADO'!$A$2:$B$620,2,FALSE)</f>
        <v>Servicio Geológico Minero</v>
      </c>
      <c r="C7056" s="126">
        <v>42928</v>
      </c>
      <c r="D7056" s="126" t="s">
        <v>14431</v>
      </c>
      <c r="E7056" s="127" t="s">
        <v>3</v>
      </c>
      <c r="F7056" s="127">
        <v>1518687</v>
      </c>
      <c r="G7056" s="127"/>
      <c r="H7056" s="335" t="s">
        <v>14432</v>
      </c>
      <c r="I7056" s="128">
        <v>0</v>
      </c>
      <c r="J7056" s="128">
        <v>720</v>
      </c>
      <c r="K7056" s="129">
        <f t="shared" si="110"/>
        <v>720</v>
      </c>
      <c r="L7056" s="130" t="s">
        <v>1420</v>
      </c>
    </row>
    <row r="7057" spans="1:12" ht="22.5">
      <c r="A7057" s="263">
        <v>130</v>
      </c>
      <c r="B7057" s="125" t="str">
        <f>+VLOOKUP(A7057,'[1]LISTA FILTRADO'!$A$2:$B$620,2,FALSE)</f>
        <v>Fondo De Financiamiento Para La Minería</v>
      </c>
      <c r="C7057" s="126">
        <v>42928</v>
      </c>
      <c r="D7057" s="126" t="s">
        <v>14433</v>
      </c>
      <c r="E7057" s="127" t="s">
        <v>3</v>
      </c>
      <c r="F7057" s="127">
        <v>1518704</v>
      </c>
      <c r="G7057" s="127"/>
      <c r="H7057" s="335" t="s">
        <v>14434</v>
      </c>
      <c r="I7057" s="128">
        <v>0</v>
      </c>
      <c r="J7057" s="128">
        <v>12</v>
      </c>
      <c r="K7057" s="129">
        <f t="shared" si="110"/>
        <v>12</v>
      </c>
      <c r="L7057" s="130" t="s">
        <v>1420</v>
      </c>
    </row>
    <row r="7058" spans="1:12" ht="22.5">
      <c r="A7058" s="263">
        <v>130</v>
      </c>
      <c r="B7058" s="125" t="str">
        <f>+VLOOKUP(A7058,'[1]LISTA FILTRADO'!$A$2:$B$620,2,FALSE)</f>
        <v>Fondo De Financiamiento Para La Minería</v>
      </c>
      <c r="C7058" s="126">
        <v>42928</v>
      </c>
      <c r="D7058" s="126" t="s">
        <v>14435</v>
      </c>
      <c r="E7058" s="127" t="s">
        <v>3</v>
      </c>
      <c r="F7058" s="127">
        <v>1518705</v>
      </c>
      <c r="G7058" s="127"/>
      <c r="H7058" s="335" t="s">
        <v>14436</v>
      </c>
      <c r="I7058" s="128">
        <v>0</v>
      </c>
      <c r="J7058" s="128">
        <v>170</v>
      </c>
      <c r="K7058" s="129">
        <f t="shared" si="110"/>
        <v>170</v>
      </c>
      <c r="L7058" s="130" t="s">
        <v>1420</v>
      </c>
    </row>
    <row r="7059" spans="1:12" ht="33.75">
      <c r="A7059" s="263">
        <v>41</v>
      </c>
      <c r="B7059" s="125" t="str">
        <f>+VLOOKUP(A7059,'[1]LISTA FILTRADO'!$A$2:$B$620,2,FALSE)</f>
        <v>Ministerio De Desarrollo Productivo Y Economía Plural</v>
      </c>
      <c r="C7059" s="126">
        <v>42928</v>
      </c>
      <c r="D7059" s="126" t="s">
        <v>14437</v>
      </c>
      <c r="E7059" s="127" t="s">
        <v>3</v>
      </c>
      <c r="F7059" s="127">
        <v>1518708</v>
      </c>
      <c r="G7059" s="127"/>
      <c r="H7059" s="335" t="s">
        <v>14438</v>
      </c>
      <c r="I7059" s="128">
        <v>0</v>
      </c>
      <c r="J7059" s="128">
        <v>1120</v>
      </c>
      <c r="K7059" s="129">
        <f t="shared" si="110"/>
        <v>1120</v>
      </c>
      <c r="L7059" s="130" t="s">
        <v>1420</v>
      </c>
    </row>
    <row r="7060" spans="1:12" ht="33.75">
      <c r="A7060" s="263" t="s">
        <v>626</v>
      </c>
      <c r="B7060" s="125" t="str">
        <f>+VLOOKUP(A7060,'[1]LISTA FILTRADO'!$A$2:$B$620,2,FALSE)</f>
        <v>Dirección General De Programación Y Operaciones Del Tesoro</v>
      </c>
      <c r="C7060" s="126">
        <v>42928</v>
      </c>
      <c r="D7060" s="126" t="s">
        <v>14439</v>
      </c>
      <c r="E7060" s="127" t="s">
        <v>3</v>
      </c>
      <c r="F7060" s="127">
        <v>1518709</v>
      </c>
      <c r="G7060" s="127"/>
      <c r="H7060" s="335" t="s">
        <v>14440</v>
      </c>
      <c r="I7060" s="128">
        <v>0</v>
      </c>
      <c r="J7060" s="128">
        <v>2954.52</v>
      </c>
      <c r="K7060" s="129">
        <f t="shared" si="110"/>
        <v>2954.52</v>
      </c>
      <c r="L7060" s="130" t="s">
        <v>1420</v>
      </c>
    </row>
    <row r="7061" spans="1:12" ht="33.75">
      <c r="A7061" s="263" t="s">
        <v>626</v>
      </c>
      <c r="B7061" s="125" t="str">
        <f>+VLOOKUP(A7061,'[1]LISTA FILTRADO'!$A$2:$B$620,2,FALSE)</f>
        <v>Dirección General De Programación Y Operaciones Del Tesoro</v>
      </c>
      <c r="C7061" s="126">
        <v>42928</v>
      </c>
      <c r="D7061" s="126" t="s">
        <v>14441</v>
      </c>
      <c r="E7061" s="127" t="s">
        <v>3</v>
      </c>
      <c r="F7061" s="127">
        <v>1518725</v>
      </c>
      <c r="G7061" s="127"/>
      <c r="H7061" s="335" t="s">
        <v>14442</v>
      </c>
      <c r="I7061" s="128">
        <v>0</v>
      </c>
      <c r="J7061" s="128">
        <v>200</v>
      </c>
      <c r="K7061" s="129">
        <f t="shared" si="110"/>
        <v>200</v>
      </c>
      <c r="L7061" s="130" t="s">
        <v>1420</v>
      </c>
    </row>
    <row r="7062" spans="1:12" ht="22.5">
      <c r="A7062" s="263">
        <v>10</v>
      </c>
      <c r="B7062" s="125" t="str">
        <f>+VLOOKUP(A7062,'[1]LISTA FILTRADO'!$A$2:$B$620,2,FALSE)</f>
        <v>Ministerio De Relaciones Exteriores</v>
      </c>
      <c r="C7062" s="126">
        <v>42928</v>
      </c>
      <c r="D7062" s="126" t="s">
        <v>14443</v>
      </c>
      <c r="E7062" s="127" t="s">
        <v>3</v>
      </c>
      <c r="F7062" s="127">
        <v>1518731</v>
      </c>
      <c r="G7062" s="127"/>
      <c r="H7062" s="335" t="s">
        <v>14444</v>
      </c>
      <c r="I7062" s="128">
        <v>0</v>
      </c>
      <c r="J7062" s="128">
        <v>168.73</v>
      </c>
      <c r="K7062" s="129">
        <f t="shared" si="110"/>
        <v>168.73</v>
      </c>
      <c r="L7062" s="130" t="s">
        <v>1420</v>
      </c>
    </row>
    <row r="7063" spans="1:12" ht="33.75">
      <c r="A7063" s="263">
        <v>234</v>
      </c>
      <c r="B7063" s="125" t="str">
        <f>+VLOOKUP(A7063,'[1]LISTA FILTRADO'!$A$2:$B$620,2,FALSE)</f>
        <v>Servicio Geológico Minero</v>
      </c>
      <c r="C7063" s="126">
        <v>42928</v>
      </c>
      <c r="D7063" s="126" t="s">
        <v>14445</v>
      </c>
      <c r="E7063" s="127" t="s">
        <v>3</v>
      </c>
      <c r="F7063" s="127">
        <v>1518762</v>
      </c>
      <c r="G7063" s="127"/>
      <c r="H7063" s="335" t="s">
        <v>14446</v>
      </c>
      <c r="I7063" s="128">
        <v>0</v>
      </c>
      <c r="J7063" s="128">
        <v>100</v>
      </c>
      <c r="K7063" s="129">
        <f t="shared" si="110"/>
        <v>100</v>
      </c>
      <c r="L7063" s="130" t="s">
        <v>1420</v>
      </c>
    </row>
    <row r="7064" spans="1:12" ht="22.5">
      <c r="A7064" s="263">
        <v>526</v>
      </c>
      <c r="B7064" s="125" t="str">
        <f>+VLOOKUP(A7064,'[1]LISTA FILTRADO'!$A$2:$B$620,2,FALSE)</f>
        <v>Bolivia Tv</v>
      </c>
      <c r="C7064" s="126">
        <v>42928</v>
      </c>
      <c r="D7064" s="126" t="s">
        <v>14447</v>
      </c>
      <c r="E7064" s="127" t="s">
        <v>3</v>
      </c>
      <c r="F7064" s="127">
        <v>1518777</v>
      </c>
      <c r="G7064" s="127"/>
      <c r="H7064" s="335" t="s">
        <v>14448</v>
      </c>
      <c r="I7064" s="128">
        <v>0</v>
      </c>
      <c r="J7064" s="128">
        <v>21</v>
      </c>
      <c r="K7064" s="129">
        <f t="shared" si="110"/>
        <v>21</v>
      </c>
      <c r="L7064" s="130" t="s">
        <v>1420</v>
      </c>
    </row>
    <row r="7065" spans="1:12" ht="22.5">
      <c r="A7065" s="263">
        <v>526</v>
      </c>
      <c r="B7065" s="125" t="str">
        <f>+VLOOKUP(A7065,'[1]LISTA FILTRADO'!$A$2:$B$620,2,FALSE)</f>
        <v>Bolivia Tv</v>
      </c>
      <c r="C7065" s="126">
        <v>42928</v>
      </c>
      <c r="D7065" s="126" t="s">
        <v>14449</v>
      </c>
      <c r="E7065" s="127" t="s">
        <v>3</v>
      </c>
      <c r="F7065" s="127">
        <v>1518780</v>
      </c>
      <c r="G7065" s="127"/>
      <c r="H7065" s="335" t="s">
        <v>14450</v>
      </c>
      <c r="I7065" s="128">
        <v>0</v>
      </c>
      <c r="J7065" s="128">
        <v>21</v>
      </c>
      <c r="K7065" s="129">
        <f t="shared" si="110"/>
        <v>21</v>
      </c>
      <c r="L7065" s="130" t="s">
        <v>1420</v>
      </c>
    </row>
    <row r="7066" spans="1:12" ht="22.5">
      <c r="A7066" s="263">
        <v>526</v>
      </c>
      <c r="B7066" s="125" t="str">
        <f>+VLOOKUP(A7066,'[1]LISTA FILTRADO'!$A$2:$B$620,2,FALSE)</f>
        <v>Bolivia Tv</v>
      </c>
      <c r="C7066" s="126">
        <v>42928</v>
      </c>
      <c r="D7066" s="126" t="s">
        <v>14451</v>
      </c>
      <c r="E7066" s="127" t="s">
        <v>3</v>
      </c>
      <c r="F7066" s="127">
        <v>1518781</v>
      </c>
      <c r="G7066" s="127"/>
      <c r="H7066" s="335" t="s">
        <v>14452</v>
      </c>
      <c r="I7066" s="128">
        <v>0</v>
      </c>
      <c r="J7066" s="128">
        <v>21</v>
      </c>
      <c r="K7066" s="129">
        <f t="shared" si="110"/>
        <v>21</v>
      </c>
      <c r="L7066" s="130" t="s">
        <v>1420</v>
      </c>
    </row>
    <row r="7067" spans="1:12" ht="33.75">
      <c r="A7067" s="263">
        <v>670</v>
      </c>
      <c r="B7067" s="125" t="str">
        <f>+VLOOKUP(A7067,'[1]LISTA FILTRADO'!$A$2:$B$620,2,FALSE)</f>
        <v>Órgano Electoral Plurinacional</v>
      </c>
      <c r="C7067" s="126">
        <v>42928</v>
      </c>
      <c r="D7067" s="126" t="s">
        <v>14453</v>
      </c>
      <c r="E7067" s="127" t="s">
        <v>3</v>
      </c>
      <c r="F7067" s="127">
        <v>1518785</v>
      </c>
      <c r="G7067" s="127"/>
      <c r="H7067" s="335" t="s">
        <v>14454</v>
      </c>
      <c r="I7067" s="128">
        <v>0</v>
      </c>
      <c r="J7067" s="128">
        <v>240</v>
      </c>
      <c r="K7067" s="129">
        <f t="shared" si="110"/>
        <v>240</v>
      </c>
      <c r="L7067" s="130" t="s">
        <v>1420</v>
      </c>
    </row>
    <row r="7068" spans="1:12" ht="22.5">
      <c r="A7068" s="263">
        <v>526</v>
      </c>
      <c r="B7068" s="125" t="str">
        <f>+VLOOKUP(A7068,'[1]LISTA FILTRADO'!$A$2:$B$620,2,FALSE)</f>
        <v>Bolivia Tv</v>
      </c>
      <c r="C7068" s="126">
        <v>42928</v>
      </c>
      <c r="D7068" s="126" t="s">
        <v>14455</v>
      </c>
      <c r="E7068" s="127" t="s">
        <v>3</v>
      </c>
      <c r="F7068" s="127">
        <v>1518786</v>
      </c>
      <c r="G7068" s="127"/>
      <c r="H7068" s="335" t="s">
        <v>14456</v>
      </c>
      <c r="I7068" s="128">
        <v>0</v>
      </c>
      <c r="J7068" s="128">
        <v>21</v>
      </c>
      <c r="K7068" s="129">
        <f t="shared" si="110"/>
        <v>21</v>
      </c>
      <c r="L7068" s="130" t="s">
        <v>1420</v>
      </c>
    </row>
    <row r="7069" spans="1:12" ht="22.5">
      <c r="A7069" s="263">
        <v>526</v>
      </c>
      <c r="B7069" s="125" t="str">
        <f>+VLOOKUP(A7069,'[1]LISTA FILTRADO'!$A$2:$B$620,2,FALSE)</f>
        <v>Bolivia Tv</v>
      </c>
      <c r="C7069" s="126">
        <v>42928</v>
      </c>
      <c r="D7069" s="126" t="s">
        <v>14457</v>
      </c>
      <c r="E7069" s="127" t="s">
        <v>3</v>
      </c>
      <c r="F7069" s="127">
        <v>1518800</v>
      </c>
      <c r="G7069" s="127"/>
      <c r="H7069" s="335" t="s">
        <v>14458</v>
      </c>
      <c r="I7069" s="128">
        <v>0</v>
      </c>
      <c r="J7069" s="128">
        <v>21</v>
      </c>
      <c r="K7069" s="129">
        <f t="shared" si="110"/>
        <v>21</v>
      </c>
      <c r="L7069" s="130" t="s">
        <v>1420</v>
      </c>
    </row>
    <row r="7070" spans="1:12" ht="33.75">
      <c r="A7070" s="263" t="s">
        <v>626</v>
      </c>
      <c r="B7070" s="125" t="str">
        <f>+VLOOKUP(A7070,'[1]LISTA FILTRADO'!$A$2:$B$620,2,FALSE)</f>
        <v>Dirección General De Programación Y Operaciones Del Tesoro</v>
      </c>
      <c r="C7070" s="126">
        <v>42928</v>
      </c>
      <c r="D7070" s="126" t="s">
        <v>14459</v>
      </c>
      <c r="E7070" s="127" t="s">
        <v>3</v>
      </c>
      <c r="F7070" s="127">
        <v>1518803</v>
      </c>
      <c r="G7070" s="127"/>
      <c r="H7070" s="335" t="s">
        <v>14460</v>
      </c>
      <c r="I7070" s="128">
        <v>0</v>
      </c>
      <c r="J7070" s="128">
        <v>86.1</v>
      </c>
      <c r="K7070" s="129">
        <f t="shared" si="110"/>
        <v>86.1</v>
      </c>
      <c r="L7070" s="130" t="s">
        <v>1420</v>
      </c>
    </row>
    <row r="7071" spans="1:12" ht="22.5">
      <c r="A7071" s="263">
        <v>574</v>
      </c>
      <c r="B7071" s="125" t="str">
        <f>+VLOOKUP(A7071,'[1]LISTA FILTRADO'!$A$2:$B$620,2,FALSE)</f>
        <v>Lácteos De Bolivia</v>
      </c>
      <c r="C7071" s="126">
        <v>42928</v>
      </c>
      <c r="D7071" s="126" t="s">
        <v>14461</v>
      </c>
      <c r="E7071" s="127" t="s">
        <v>3</v>
      </c>
      <c r="F7071" s="127">
        <v>1518810</v>
      </c>
      <c r="G7071" s="127"/>
      <c r="H7071" s="335" t="s">
        <v>14462</v>
      </c>
      <c r="I7071" s="128">
        <v>0</v>
      </c>
      <c r="J7071" s="128">
        <v>100</v>
      </c>
      <c r="K7071" s="129">
        <f t="shared" si="110"/>
        <v>100</v>
      </c>
      <c r="L7071" s="130" t="s">
        <v>1420</v>
      </c>
    </row>
    <row r="7072" spans="1:12" ht="22.5">
      <c r="A7072" s="263">
        <v>526</v>
      </c>
      <c r="B7072" s="125" t="str">
        <f>+VLOOKUP(A7072,'[1]LISTA FILTRADO'!$A$2:$B$620,2,FALSE)</f>
        <v>Bolivia Tv</v>
      </c>
      <c r="C7072" s="126">
        <v>42928</v>
      </c>
      <c r="D7072" s="126" t="s">
        <v>14463</v>
      </c>
      <c r="E7072" s="127" t="s">
        <v>3</v>
      </c>
      <c r="F7072" s="127">
        <v>1518813</v>
      </c>
      <c r="G7072" s="127"/>
      <c r="H7072" s="335" t="s">
        <v>1316</v>
      </c>
      <c r="I7072" s="128">
        <v>0</v>
      </c>
      <c r="J7072" s="128">
        <v>80</v>
      </c>
      <c r="K7072" s="129">
        <f t="shared" si="110"/>
        <v>80</v>
      </c>
      <c r="L7072" s="130" t="s">
        <v>1420</v>
      </c>
    </row>
    <row r="7073" spans="1:12" ht="22.5">
      <c r="A7073" s="263">
        <v>526</v>
      </c>
      <c r="B7073" s="125" t="str">
        <f>+VLOOKUP(A7073,'[1]LISTA FILTRADO'!$A$2:$B$620,2,FALSE)</f>
        <v>Bolivia Tv</v>
      </c>
      <c r="C7073" s="126">
        <v>42928</v>
      </c>
      <c r="D7073" s="126" t="s">
        <v>14464</v>
      </c>
      <c r="E7073" s="127" t="s">
        <v>3</v>
      </c>
      <c r="F7073" s="127">
        <v>1518826</v>
      </c>
      <c r="G7073" s="127"/>
      <c r="H7073" s="335" t="s">
        <v>7226</v>
      </c>
      <c r="I7073" s="128">
        <v>0</v>
      </c>
      <c r="J7073" s="128">
        <v>140</v>
      </c>
      <c r="K7073" s="129">
        <f t="shared" si="110"/>
        <v>140</v>
      </c>
      <c r="L7073" s="130" t="s">
        <v>1420</v>
      </c>
    </row>
    <row r="7074" spans="1:12" ht="22.5">
      <c r="A7074" s="263">
        <v>206</v>
      </c>
      <c r="B7074" s="125" t="str">
        <f>+VLOOKUP(A7074,'[1]LISTA FILTRADO'!$A$2:$B$620,2,FALSE)</f>
        <v>Instituto Nacional De Estadística</v>
      </c>
      <c r="C7074" s="126">
        <v>42928</v>
      </c>
      <c r="D7074" s="126" t="s">
        <v>14465</v>
      </c>
      <c r="E7074" s="127" t="s">
        <v>3</v>
      </c>
      <c r="F7074" s="127">
        <v>1518855</v>
      </c>
      <c r="G7074" s="127"/>
      <c r="H7074" s="335" t="s">
        <v>14466</v>
      </c>
      <c r="I7074" s="128">
        <v>0</v>
      </c>
      <c r="J7074" s="128">
        <v>20</v>
      </c>
      <c r="K7074" s="129">
        <f t="shared" si="110"/>
        <v>20</v>
      </c>
      <c r="L7074" s="130" t="s">
        <v>1420</v>
      </c>
    </row>
    <row r="7075" spans="1:12" ht="22.5">
      <c r="A7075" s="263">
        <v>70</v>
      </c>
      <c r="B7075" s="125" t="str">
        <f>+VLOOKUP(A7075,'[1]LISTA FILTRADO'!$A$2:$B$620,2,FALSE)</f>
        <v>Ministerio De Trabajo, Empleo Y Previsión Social</v>
      </c>
      <c r="C7075" s="126">
        <v>42928</v>
      </c>
      <c r="D7075" s="126" t="s">
        <v>14467</v>
      </c>
      <c r="E7075" s="127" t="s">
        <v>3</v>
      </c>
      <c r="F7075" s="127">
        <v>1518863</v>
      </c>
      <c r="G7075" s="127"/>
      <c r="H7075" s="335" t="s">
        <v>14468</v>
      </c>
      <c r="I7075" s="128">
        <v>0</v>
      </c>
      <c r="J7075" s="128">
        <v>121</v>
      </c>
      <c r="K7075" s="129">
        <f t="shared" si="110"/>
        <v>121</v>
      </c>
      <c r="L7075" s="130" t="s">
        <v>1420</v>
      </c>
    </row>
    <row r="7076" spans="1:12" ht="22.5">
      <c r="A7076" s="263">
        <v>342</v>
      </c>
      <c r="B7076" s="125" t="str">
        <f>+VLOOKUP(A7076,'[1]LISTA FILTRADO'!$A$2:$B$620,2,FALSE)</f>
        <v>Agencia Estatal De Vivienda</v>
      </c>
      <c r="C7076" s="126">
        <v>42929</v>
      </c>
      <c r="D7076" s="126" t="s">
        <v>14469</v>
      </c>
      <c r="E7076" s="127" t="s">
        <v>3</v>
      </c>
      <c r="F7076" s="127">
        <v>1518982</v>
      </c>
      <c r="G7076" s="127"/>
      <c r="H7076" s="335" t="s">
        <v>14470</v>
      </c>
      <c r="I7076" s="128">
        <v>0</v>
      </c>
      <c r="J7076" s="128">
        <v>976.8</v>
      </c>
      <c r="K7076" s="129">
        <f t="shared" si="110"/>
        <v>976.8</v>
      </c>
      <c r="L7076" s="130" t="s">
        <v>1420</v>
      </c>
    </row>
    <row r="7077" spans="1:12" ht="22.5">
      <c r="A7077" s="263">
        <v>342</v>
      </c>
      <c r="B7077" s="125" t="str">
        <f>+VLOOKUP(A7077,'[1]LISTA FILTRADO'!$A$2:$B$620,2,FALSE)</f>
        <v>Agencia Estatal De Vivienda</v>
      </c>
      <c r="C7077" s="126">
        <v>42929</v>
      </c>
      <c r="D7077" s="126" t="s">
        <v>14471</v>
      </c>
      <c r="E7077" s="127" t="s">
        <v>3</v>
      </c>
      <c r="F7077" s="127">
        <v>1518983</v>
      </c>
      <c r="G7077" s="127"/>
      <c r="H7077" s="335" t="s">
        <v>14472</v>
      </c>
      <c r="I7077" s="128">
        <v>0</v>
      </c>
      <c r="J7077" s="128">
        <v>1461.9</v>
      </c>
      <c r="K7077" s="129">
        <f t="shared" si="110"/>
        <v>1461.9</v>
      </c>
      <c r="L7077" s="130" t="s">
        <v>1420</v>
      </c>
    </row>
    <row r="7078" spans="1:12" ht="22.5">
      <c r="A7078" s="263">
        <v>342</v>
      </c>
      <c r="B7078" s="125" t="str">
        <f>+VLOOKUP(A7078,'[1]LISTA FILTRADO'!$A$2:$B$620,2,FALSE)</f>
        <v>Agencia Estatal De Vivienda</v>
      </c>
      <c r="C7078" s="126">
        <v>42929</v>
      </c>
      <c r="D7078" s="126" t="s">
        <v>14473</v>
      </c>
      <c r="E7078" s="127" t="s">
        <v>3</v>
      </c>
      <c r="F7078" s="127">
        <v>1518985</v>
      </c>
      <c r="G7078" s="127"/>
      <c r="H7078" s="335" t="s">
        <v>14474</v>
      </c>
      <c r="I7078" s="128">
        <v>0</v>
      </c>
      <c r="J7078" s="128">
        <v>185.9</v>
      </c>
      <c r="K7078" s="129">
        <f t="shared" si="110"/>
        <v>185.9</v>
      </c>
      <c r="L7078" s="130" t="s">
        <v>1420</v>
      </c>
    </row>
    <row r="7079" spans="1:12" ht="22.5">
      <c r="A7079" s="263">
        <v>523</v>
      </c>
      <c r="B7079" s="125" t="str">
        <f>+VLOOKUP(A7079,'[1]LISTA FILTRADO'!$A$2:$B$620,2,FALSE)</f>
        <v>Empresa De Correos De Bolivia</v>
      </c>
      <c r="C7079" s="126">
        <v>42929</v>
      </c>
      <c r="D7079" s="126" t="s">
        <v>14475</v>
      </c>
      <c r="E7079" s="127" t="s">
        <v>3</v>
      </c>
      <c r="F7079" s="127">
        <v>1518986</v>
      </c>
      <c r="G7079" s="127"/>
      <c r="H7079" s="335" t="s">
        <v>14476</v>
      </c>
      <c r="I7079" s="128">
        <v>0</v>
      </c>
      <c r="J7079" s="128">
        <v>1347.86</v>
      </c>
      <c r="K7079" s="129">
        <f t="shared" si="110"/>
        <v>1347.86</v>
      </c>
      <c r="L7079" s="130" t="s">
        <v>1420</v>
      </c>
    </row>
    <row r="7080" spans="1:12" ht="22.5">
      <c r="A7080" s="263">
        <v>523</v>
      </c>
      <c r="B7080" s="125" t="str">
        <f>+VLOOKUP(A7080,'[1]LISTA FILTRADO'!$A$2:$B$620,2,FALSE)</f>
        <v>Empresa De Correos De Bolivia</v>
      </c>
      <c r="C7080" s="126">
        <v>42929</v>
      </c>
      <c r="D7080" s="126" t="s">
        <v>14477</v>
      </c>
      <c r="E7080" s="127" t="s">
        <v>3</v>
      </c>
      <c r="F7080" s="127">
        <v>1518989</v>
      </c>
      <c r="G7080" s="127"/>
      <c r="H7080" s="335" t="s">
        <v>14478</v>
      </c>
      <c r="I7080" s="128">
        <v>0</v>
      </c>
      <c r="J7080" s="128">
        <v>325.87</v>
      </c>
      <c r="K7080" s="129">
        <f t="shared" si="110"/>
        <v>325.87</v>
      </c>
      <c r="L7080" s="130" t="s">
        <v>1420</v>
      </c>
    </row>
    <row r="7081" spans="1:12" ht="22.5">
      <c r="A7081" s="263">
        <v>523</v>
      </c>
      <c r="B7081" s="125" t="str">
        <f>+VLOOKUP(A7081,'[1]LISTA FILTRADO'!$A$2:$B$620,2,FALSE)</f>
        <v>Empresa De Correos De Bolivia</v>
      </c>
      <c r="C7081" s="126">
        <v>42929</v>
      </c>
      <c r="D7081" s="126" t="s">
        <v>14479</v>
      </c>
      <c r="E7081" s="127" t="s">
        <v>3</v>
      </c>
      <c r="F7081" s="127">
        <v>1518992</v>
      </c>
      <c r="G7081" s="127"/>
      <c r="H7081" s="335" t="s">
        <v>14480</v>
      </c>
      <c r="I7081" s="128">
        <v>0</v>
      </c>
      <c r="J7081" s="128">
        <v>345.42</v>
      </c>
      <c r="K7081" s="129">
        <f t="shared" si="110"/>
        <v>345.42</v>
      </c>
      <c r="L7081" s="130" t="s">
        <v>1420</v>
      </c>
    </row>
    <row r="7082" spans="1:12" ht="22.5">
      <c r="A7082" s="263">
        <v>523</v>
      </c>
      <c r="B7082" s="125" t="str">
        <f>+VLOOKUP(A7082,'[1]LISTA FILTRADO'!$A$2:$B$620,2,FALSE)</f>
        <v>Empresa De Correos De Bolivia</v>
      </c>
      <c r="C7082" s="126">
        <v>42929</v>
      </c>
      <c r="D7082" s="126" t="s">
        <v>14481</v>
      </c>
      <c r="E7082" s="127" t="s">
        <v>3</v>
      </c>
      <c r="F7082" s="127">
        <v>1518993</v>
      </c>
      <c r="G7082" s="127"/>
      <c r="H7082" s="335" t="s">
        <v>14482</v>
      </c>
      <c r="I7082" s="128">
        <v>0</v>
      </c>
      <c r="J7082" s="128">
        <v>947.71</v>
      </c>
      <c r="K7082" s="129">
        <f t="shared" si="110"/>
        <v>947.71</v>
      </c>
      <c r="L7082" s="130" t="s">
        <v>1420</v>
      </c>
    </row>
    <row r="7083" spans="1:12" ht="22.5">
      <c r="A7083" s="263">
        <v>523</v>
      </c>
      <c r="B7083" s="125" t="str">
        <f>+VLOOKUP(A7083,'[1]LISTA FILTRADO'!$A$2:$B$620,2,FALSE)</f>
        <v>Empresa De Correos De Bolivia</v>
      </c>
      <c r="C7083" s="126">
        <v>42929</v>
      </c>
      <c r="D7083" s="126" t="s">
        <v>14483</v>
      </c>
      <c r="E7083" s="127" t="s">
        <v>3</v>
      </c>
      <c r="F7083" s="127">
        <v>1518995</v>
      </c>
      <c r="G7083" s="127"/>
      <c r="H7083" s="335" t="s">
        <v>14484</v>
      </c>
      <c r="I7083" s="128">
        <v>0</v>
      </c>
      <c r="J7083" s="128">
        <v>1244.06</v>
      </c>
      <c r="K7083" s="129">
        <f t="shared" si="110"/>
        <v>1244.06</v>
      </c>
      <c r="L7083" s="130" t="s">
        <v>1420</v>
      </c>
    </row>
    <row r="7084" spans="1:12" ht="22.5">
      <c r="A7084" s="263">
        <v>523</v>
      </c>
      <c r="B7084" s="125" t="str">
        <f>+VLOOKUP(A7084,'[1]LISTA FILTRADO'!$A$2:$B$620,2,FALSE)</f>
        <v>Empresa De Correos De Bolivia</v>
      </c>
      <c r="C7084" s="126">
        <v>42929</v>
      </c>
      <c r="D7084" s="126" t="s">
        <v>14485</v>
      </c>
      <c r="E7084" s="127" t="s">
        <v>3</v>
      </c>
      <c r="F7084" s="127">
        <v>1518998</v>
      </c>
      <c r="G7084" s="127"/>
      <c r="H7084" s="335" t="s">
        <v>14486</v>
      </c>
      <c r="I7084" s="128">
        <v>0</v>
      </c>
      <c r="J7084" s="128">
        <v>766.95</v>
      </c>
      <c r="K7084" s="129">
        <f t="shared" si="110"/>
        <v>766.95</v>
      </c>
      <c r="L7084" s="130" t="s">
        <v>1420</v>
      </c>
    </row>
    <row r="7085" spans="1:12" ht="22.5">
      <c r="A7085" s="263">
        <v>523</v>
      </c>
      <c r="B7085" s="125" t="str">
        <f>+VLOOKUP(A7085,'[1]LISTA FILTRADO'!$A$2:$B$620,2,FALSE)</f>
        <v>Empresa De Correos De Bolivia</v>
      </c>
      <c r="C7085" s="126">
        <v>42929</v>
      </c>
      <c r="D7085" s="126" t="s">
        <v>14487</v>
      </c>
      <c r="E7085" s="127" t="s">
        <v>3</v>
      </c>
      <c r="F7085" s="127">
        <v>1519000</v>
      </c>
      <c r="G7085" s="127"/>
      <c r="H7085" s="335" t="s">
        <v>14488</v>
      </c>
      <c r="I7085" s="128">
        <v>0</v>
      </c>
      <c r="J7085" s="128">
        <v>766.72</v>
      </c>
      <c r="K7085" s="129">
        <f t="shared" si="110"/>
        <v>766.72</v>
      </c>
      <c r="L7085" s="130" t="s">
        <v>1420</v>
      </c>
    </row>
    <row r="7086" spans="1:12" ht="22.5">
      <c r="A7086" s="263">
        <v>46</v>
      </c>
      <c r="B7086" s="125" t="str">
        <f>+VLOOKUP(A7086,'[1]LISTA FILTRADO'!$A$2:$B$620,2,FALSE)</f>
        <v>Ministerio De Salud</v>
      </c>
      <c r="C7086" s="126">
        <v>42929</v>
      </c>
      <c r="D7086" s="126" t="s">
        <v>14489</v>
      </c>
      <c r="E7086" s="127" t="s">
        <v>3</v>
      </c>
      <c r="F7086" s="127">
        <v>1519036</v>
      </c>
      <c r="G7086" s="127"/>
      <c r="H7086" s="335" t="s">
        <v>14490</v>
      </c>
      <c r="I7086" s="128">
        <v>0</v>
      </c>
      <c r="J7086" s="128">
        <v>50000</v>
      </c>
      <c r="K7086" s="129">
        <f t="shared" si="110"/>
        <v>50000</v>
      </c>
      <c r="L7086" s="130" t="s">
        <v>1420</v>
      </c>
    </row>
    <row r="7087" spans="1:12" ht="33.75">
      <c r="A7087" s="263">
        <v>20</v>
      </c>
      <c r="B7087" s="125" t="str">
        <f>+VLOOKUP(A7087,'[1]LISTA FILTRADO'!$A$2:$B$620,2,FALSE)</f>
        <v>Ministerio De Defensa</v>
      </c>
      <c r="C7087" s="126">
        <v>42929</v>
      </c>
      <c r="D7087" s="126" t="s">
        <v>14491</v>
      </c>
      <c r="E7087" s="127" t="s">
        <v>3</v>
      </c>
      <c r="F7087" s="127">
        <v>1519052</v>
      </c>
      <c r="G7087" s="127"/>
      <c r="H7087" s="335" t="s">
        <v>14492</v>
      </c>
      <c r="I7087" s="128">
        <v>0</v>
      </c>
      <c r="J7087" s="128">
        <v>1900</v>
      </c>
      <c r="K7087" s="129">
        <f t="shared" si="110"/>
        <v>1900</v>
      </c>
      <c r="L7087" s="130" t="s">
        <v>1420</v>
      </c>
    </row>
    <row r="7088" spans="1:12" ht="33.75">
      <c r="A7088" s="263">
        <v>20</v>
      </c>
      <c r="B7088" s="125" t="str">
        <f>+VLOOKUP(A7088,'[1]LISTA FILTRADO'!$A$2:$B$620,2,FALSE)</f>
        <v>Ministerio De Defensa</v>
      </c>
      <c r="C7088" s="126">
        <v>42929</v>
      </c>
      <c r="D7088" s="126" t="s">
        <v>14493</v>
      </c>
      <c r="E7088" s="127" t="s">
        <v>3</v>
      </c>
      <c r="F7088" s="127">
        <v>1519055</v>
      </c>
      <c r="G7088" s="127"/>
      <c r="H7088" s="335" t="s">
        <v>14494</v>
      </c>
      <c r="I7088" s="128">
        <v>0</v>
      </c>
      <c r="J7088" s="128">
        <v>17821.54</v>
      </c>
      <c r="K7088" s="129">
        <f t="shared" si="110"/>
        <v>17821.54</v>
      </c>
      <c r="L7088" s="130" t="s">
        <v>1420</v>
      </c>
    </row>
    <row r="7089" spans="1:12" ht="33.75">
      <c r="A7089" s="263">
        <v>20</v>
      </c>
      <c r="B7089" s="125" t="str">
        <f>+VLOOKUP(A7089,'[1]LISTA FILTRADO'!$A$2:$B$620,2,FALSE)</f>
        <v>Ministerio De Defensa</v>
      </c>
      <c r="C7089" s="126">
        <v>42929</v>
      </c>
      <c r="D7089" s="126" t="s">
        <v>14495</v>
      </c>
      <c r="E7089" s="127" t="s">
        <v>3</v>
      </c>
      <c r="F7089" s="127">
        <v>1519056</v>
      </c>
      <c r="G7089" s="127"/>
      <c r="H7089" s="335" t="s">
        <v>14496</v>
      </c>
      <c r="I7089" s="128">
        <v>0</v>
      </c>
      <c r="J7089" s="128">
        <v>75725.009999999995</v>
      </c>
      <c r="K7089" s="129">
        <f t="shared" si="110"/>
        <v>75725.009999999995</v>
      </c>
      <c r="L7089" s="130" t="s">
        <v>1420</v>
      </c>
    </row>
    <row r="7090" spans="1:12" ht="22.5">
      <c r="A7090" s="263">
        <v>283</v>
      </c>
      <c r="B7090" s="125" t="str">
        <f>+VLOOKUP(A7090,'[1]LISTA FILTRADO'!$A$2:$B$620,2,FALSE)</f>
        <v>Aduana Nacional</v>
      </c>
      <c r="C7090" s="126">
        <v>42929</v>
      </c>
      <c r="D7090" s="126" t="s">
        <v>14497</v>
      </c>
      <c r="E7090" s="127" t="s">
        <v>3</v>
      </c>
      <c r="F7090" s="127">
        <v>1519058</v>
      </c>
      <c r="G7090" s="127"/>
      <c r="H7090" s="335" t="s">
        <v>14498</v>
      </c>
      <c r="I7090" s="128">
        <v>0</v>
      </c>
      <c r="J7090" s="128">
        <v>6759.9</v>
      </c>
      <c r="K7090" s="129">
        <f t="shared" si="110"/>
        <v>6759.9</v>
      </c>
      <c r="L7090" s="130" t="s">
        <v>1420</v>
      </c>
    </row>
    <row r="7091" spans="1:12" ht="33.75">
      <c r="A7091" s="263">
        <v>20</v>
      </c>
      <c r="B7091" s="125" t="str">
        <f>+VLOOKUP(A7091,'[1]LISTA FILTRADO'!$A$2:$B$620,2,FALSE)</f>
        <v>Ministerio De Defensa</v>
      </c>
      <c r="C7091" s="126">
        <v>42929</v>
      </c>
      <c r="D7091" s="126" t="s">
        <v>14499</v>
      </c>
      <c r="E7091" s="127" t="s">
        <v>3</v>
      </c>
      <c r="F7091" s="127">
        <v>1519059</v>
      </c>
      <c r="G7091" s="127"/>
      <c r="H7091" s="335" t="s">
        <v>14500</v>
      </c>
      <c r="I7091" s="128">
        <v>0</v>
      </c>
      <c r="J7091" s="128">
        <v>76443.899999999994</v>
      </c>
      <c r="K7091" s="129">
        <f t="shared" si="110"/>
        <v>76443.899999999994</v>
      </c>
      <c r="L7091" s="130" t="s">
        <v>1420</v>
      </c>
    </row>
    <row r="7092" spans="1:12" ht="33.75">
      <c r="A7092" s="263">
        <v>512</v>
      </c>
      <c r="B7092" s="125" t="str">
        <f>+VLOOKUP(A7092,'[1]LISTA FILTRADO'!$A$2:$B$620,2,FALSE)</f>
        <v>Adm.De Aeropuertos Y Servicios Auxiliares A La Naveg. Aérea</v>
      </c>
      <c r="C7092" s="126">
        <v>42929</v>
      </c>
      <c r="D7092" s="126" t="s">
        <v>14501</v>
      </c>
      <c r="E7092" s="127" t="s">
        <v>3</v>
      </c>
      <c r="F7092" s="127">
        <v>1519065</v>
      </c>
      <c r="G7092" s="127"/>
      <c r="H7092" s="335" t="s">
        <v>14502</v>
      </c>
      <c r="I7092" s="128">
        <v>0</v>
      </c>
      <c r="J7092" s="128">
        <v>1113</v>
      </c>
      <c r="K7092" s="129">
        <f t="shared" si="110"/>
        <v>1113</v>
      </c>
      <c r="L7092" s="130" t="s">
        <v>1420</v>
      </c>
    </row>
    <row r="7093" spans="1:12" ht="33.75">
      <c r="A7093" s="263" t="s">
        <v>633</v>
      </c>
      <c r="B7093" s="125" t="str">
        <f>+VLOOKUP(A7093,'[1]LISTA FILTRADO'!$A$2:$B$620,2,FALSE)</f>
        <v>Acreedores</v>
      </c>
      <c r="C7093" s="126">
        <v>42929</v>
      </c>
      <c r="D7093" s="126" t="s">
        <v>14503</v>
      </c>
      <c r="E7093" s="127" t="s">
        <v>3</v>
      </c>
      <c r="F7093" s="127">
        <v>1519066</v>
      </c>
      <c r="G7093" s="127"/>
      <c r="H7093" s="335" t="s">
        <v>14504</v>
      </c>
      <c r="I7093" s="128">
        <v>0</v>
      </c>
      <c r="J7093" s="128">
        <v>1432.33</v>
      </c>
      <c r="K7093" s="129">
        <f t="shared" si="110"/>
        <v>1432.33</v>
      </c>
      <c r="L7093" s="130" t="s">
        <v>1420</v>
      </c>
    </row>
    <row r="7094" spans="1:12" ht="33.75">
      <c r="A7094" s="263">
        <v>512</v>
      </c>
      <c r="B7094" s="125" t="str">
        <f>+VLOOKUP(A7094,'[1]LISTA FILTRADO'!$A$2:$B$620,2,FALSE)</f>
        <v>Adm.De Aeropuertos Y Servicios Auxiliares A La Naveg. Aérea</v>
      </c>
      <c r="C7094" s="126">
        <v>42929</v>
      </c>
      <c r="D7094" s="126" t="s">
        <v>14505</v>
      </c>
      <c r="E7094" s="127" t="s">
        <v>3</v>
      </c>
      <c r="F7094" s="127">
        <v>1519069</v>
      </c>
      <c r="G7094" s="127"/>
      <c r="H7094" s="335" t="s">
        <v>14506</v>
      </c>
      <c r="I7094" s="128">
        <v>0</v>
      </c>
      <c r="J7094" s="128">
        <v>993</v>
      </c>
      <c r="K7094" s="129">
        <f t="shared" si="110"/>
        <v>993</v>
      </c>
      <c r="L7094" s="130" t="s">
        <v>1420</v>
      </c>
    </row>
    <row r="7095" spans="1:12" ht="33.75">
      <c r="A7095" s="263">
        <v>512</v>
      </c>
      <c r="B7095" s="125" t="str">
        <f>+VLOOKUP(A7095,'[1]LISTA FILTRADO'!$A$2:$B$620,2,FALSE)</f>
        <v>Adm.De Aeropuertos Y Servicios Auxiliares A La Naveg. Aérea</v>
      </c>
      <c r="C7095" s="126">
        <v>42929</v>
      </c>
      <c r="D7095" s="126" t="s">
        <v>14507</v>
      </c>
      <c r="E7095" s="127" t="s">
        <v>3</v>
      </c>
      <c r="F7095" s="127">
        <v>1519072</v>
      </c>
      <c r="G7095" s="127"/>
      <c r="H7095" s="335" t="s">
        <v>14508</v>
      </c>
      <c r="I7095" s="128">
        <v>0</v>
      </c>
      <c r="J7095" s="128">
        <v>20</v>
      </c>
      <c r="K7095" s="129">
        <f t="shared" si="110"/>
        <v>20</v>
      </c>
      <c r="L7095" s="130" t="s">
        <v>1420</v>
      </c>
    </row>
    <row r="7096" spans="1:12" ht="33.75">
      <c r="A7096" s="263">
        <v>512</v>
      </c>
      <c r="B7096" s="125" t="str">
        <f>+VLOOKUP(A7096,'[1]LISTA FILTRADO'!$A$2:$B$620,2,FALSE)</f>
        <v>Adm.De Aeropuertos Y Servicios Auxiliares A La Naveg. Aérea</v>
      </c>
      <c r="C7096" s="126">
        <v>42929</v>
      </c>
      <c r="D7096" s="126" t="s">
        <v>14509</v>
      </c>
      <c r="E7096" s="127" t="s">
        <v>3</v>
      </c>
      <c r="F7096" s="127">
        <v>1519073</v>
      </c>
      <c r="G7096" s="127"/>
      <c r="H7096" s="335" t="s">
        <v>14510</v>
      </c>
      <c r="I7096" s="128">
        <v>0</v>
      </c>
      <c r="J7096" s="128">
        <v>612</v>
      </c>
      <c r="K7096" s="129">
        <f t="shared" si="110"/>
        <v>612</v>
      </c>
      <c r="L7096" s="130" t="s">
        <v>1420</v>
      </c>
    </row>
    <row r="7097" spans="1:12" ht="33.75">
      <c r="A7097" s="263">
        <v>512</v>
      </c>
      <c r="B7097" s="125" t="str">
        <f>+VLOOKUP(A7097,'[1]LISTA FILTRADO'!$A$2:$B$620,2,FALSE)</f>
        <v>Adm.De Aeropuertos Y Servicios Auxiliares A La Naveg. Aérea</v>
      </c>
      <c r="C7097" s="126">
        <v>42929</v>
      </c>
      <c r="D7097" s="126" t="s">
        <v>14511</v>
      </c>
      <c r="E7097" s="127" t="s">
        <v>3</v>
      </c>
      <c r="F7097" s="127">
        <v>1519074</v>
      </c>
      <c r="G7097" s="127"/>
      <c r="H7097" s="335" t="s">
        <v>14512</v>
      </c>
      <c r="I7097" s="128">
        <v>0</v>
      </c>
      <c r="J7097" s="128">
        <v>3000</v>
      </c>
      <c r="K7097" s="129">
        <f t="shared" si="110"/>
        <v>3000</v>
      </c>
      <c r="L7097" s="130" t="s">
        <v>1420</v>
      </c>
    </row>
    <row r="7098" spans="1:12" ht="33.75">
      <c r="A7098" s="263">
        <v>47</v>
      </c>
      <c r="B7098" s="125" t="str">
        <f>+VLOOKUP(A7098,'[1]LISTA FILTRADO'!$A$2:$B$620,2,FALSE)</f>
        <v>Ministerio De Desarrollo Rural Y Tierras</v>
      </c>
      <c r="C7098" s="126">
        <v>42929</v>
      </c>
      <c r="D7098" s="126" t="s">
        <v>14513</v>
      </c>
      <c r="E7098" s="127" t="s">
        <v>3</v>
      </c>
      <c r="F7098" s="127">
        <v>1519094</v>
      </c>
      <c r="G7098" s="127"/>
      <c r="H7098" s="335" t="s">
        <v>14514</v>
      </c>
      <c r="I7098" s="128">
        <v>0</v>
      </c>
      <c r="J7098" s="128">
        <v>232289.01</v>
      </c>
      <c r="K7098" s="129">
        <f t="shared" si="110"/>
        <v>232289.01</v>
      </c>
      <c r="L7098" s="130" t="s">
        <v>1420</v>
      </c>
    </row>
    <row r="7099" spans="1:12" ht="33.75">
      <c r="A7099" s="263">
        <v>47</v>
      </c>
      <c r="B7099" s="125" t="str">
        <f>+VLOOKUP(A7099,'[1]LISTA FILTRADO'!$A$2:$B$620,2,FALSE)</f>
        <v>Ministerio De Desarrollo Rural Y Tierras</v>
      </c>
      <c r="C7099" s="126">
        <v>42929</v>
      </c>
      <c r="D7099" s="126" t="s">
        <v>14515</v>
      </c>
      <c r="E7099" s="127" t="s">
        <v>3</v>
      </c>
      <c r="F7099" s="127">
        <v>1519095</v>
      </c>
      <c r="G7099" s="127"/>
      <c r="H7099" s="335" t="s">
        <v>14516</v>
      </c>
      <c r="I7099" s="128">
        <v>0</v>
      </c>
      <c r="J7099" s="128">
        <v>129.91999999999999</v>
      </c>
      <c r="K7099" s="129">
        <f t="shared" si="110"/>
        <v>129.91999999999999</v>
      </c>
      <c r="L7099" s="130" t="s">
        <v>1420</v>
      </c>
    </row>
    <row r="7100" spans="1:12" ht="33.75">
      <c r="A7100" s="263">
        <v>47</v>
      </c>
      <c r="B7100" s="125" t="str">
        <f>+VLOOKUP(A7100,'[1]LISTA FILTRADO'!$A$2:$B$620,2,FALSE)</f>
        <v>Ministerio De Desarrollo Rural Y Tierras</v>
      </c>
      <c r="C7100" s="126">
        <v>42929</v>
      </c>
      <c r="D7100" s="126" t="s">
        <v>14517</v>
      </c>
      <c r="E7100" s="127" t="s">
        <v>3</v>
      </c>
      <c r="F7100" s="127">
        <v>1519096</v>
      </c>
      <c r="G7100" s="127"/>
      <c r="H7100" s="335" t="s">
        <v>14518</v>
      </c>
      <c r="I7100" s="128">
        <v>0</v>
      </c>
      <c r="J7100" s="128">
        <v>97736.62</v>
      </c>
      <c r="K7100" s="129">
        <f t="shared" si="110"/>
        <v>97736.62</v>
      </c>
      <c r="L7100" s="130" t="s">
        <v>1420</v>
      </c>
    </row>
    <row r="7101" spans="1:12" ht="33.75">
      <c r="A7101" s="263">
        <v>47</v>
      </c>
      <c r="B7101" s="125" t="str">
        <f>+VLOOKUP(A7101,'[1]LISTA FILTRADO'!$A$2:$B$620,2,FALSE)</f>
        <v>Ministerio De Desarrollo Rural Y Tierras</v>
      </c>
      <c r="C7101" s="126">
        <v>42929</v>
      </c>
      <c r="D7101" s="126" t="s">
        <v>14519</v>
      </c>
      <c r="E7101" s="127" t="s">
        <v>3</v>
      </c>
      <c r="F7101" s="127">
        <v>1519098</v>
      </c>
      <c r="G7101" s="127"/>
      <c r="H7101" s="335" t="s">
        <v>14520</v>
      </c>
      <c r="I7101" s="128">
        <v>0</v>
      </c>
      <c r="J7101" s="128">
        <v>412263.45</v>
      </c>
      <c r="K7101" s="129">
        <f t="shared" si="110"/>
        <v>412263.45</v>
      </c>
      <c r="L7101" s="130" t="s">
        <v>1420</v>
      </c>
    </row>
    <row r="7102" spans="1:12" ht="33.75">
      <c r="A7102" s="263">
        <v>47</v>
      </c>
      <c r="B7102" s="125" t="str">
        <f>+VLOOKUP(A7102,'[1]LISTA FILTRADO'!$A$2:$B$620,2,FALSE)</f>
        <v>Ministerio De Desarrollo Rural Y Tierras</v>
      </c>
      <c r="C7102" s="126">
        <v>42929</v>
      </c>
      <c r="D7102" s="126" t="s">
        <v>14521</v>
      </c>
      <c r="E7102" s="127" t="s">
        <v>3</v>
      </c>
      <c r="F7102" s="127">
        <v>1519100</v>
      </c>
      <c r="G7102" s="127"/>
      <c r="H7102" s="335" t="s">
        <v>14522</v>
      </c>
      <c r="I7102" s="128">
        <v>0</v>
      </c>
      <c r="J7102" s="128">
        <v>55226.89</v>
      </c>
      <c r="K7102" s="129">
        <f t="shared" si="110"/>
        <v>55226.89</v>
      </c>
      <c r="L7102" s="130" t="s">
        <v>1420</v>
      </c>
    </row>
    <row r="7103" spans="1:12" ht="33.75">
      <c r="A7103" s="263">
        <v>47</v>
      </c>
      <c r="B7103" s="125" t="str">
        <f>+VLOOKUP(A7103,'[1]LISTA FILTRADO'!$A$2:$B$620,2,FALSE)</f>
        <v>Ministerio De Desarrollo Rural Y Tierras</v>
      </c>
      <c r="C7103" s="126">
        <v>42929</v>
      </c>
      <c r="D7103" s="126" t="s">
        <v>14523</v>
      </c>
      <c r="E7103" s="127" t="s">
        <v>3</v>
      </c>
      <c r="F7103" s="127">
        <v>1519101</v>
      </c>
      <c r="G7103" s="127"/>
      <c r="H7103" s="335" t="s">
        <v>14524</v>
      </c>
      <c r="I7103" s="128">
        <v>0</v>
      </c>
      <c r="J7103" s="128">
        <v>40187.43</v>
      </c>
      <c r="K7103" s="129">
        <f t="shared" si="110"/>
        <v>40187.43</v>
      </c>
      <c r="L7103" s="130" t="s">
        <v>1420</v>
      </c>
    </row>
    <row r="7104" spans="1:12" ht="33.75">
      <c r="A7104" s="263">
        <v>47</v>
      </c>
      <c r="B7104" s="125" t="str">
        <f>+VLOOKUP(A7104,'[1]LISTA FILTRADO'!$A$2:$B$620,2,FALSE)</f>
        <v>Ministerio De Desarrollo Rural Y Tierras</v>
      </c>
      <c r="C7104" s="126">
        <v>42929</v>
      </c>
      <c r="D7104" s="126" t="s">
        <v>14525</v>
      </c>
      <c r="E7104" s="127" t="s">
        <v>3</v>
      </c>
      <c r="F7104" s="127">
        <v>1519102</v>
      </c>
      <c r="G7104" s="127"/>
      <c r="H7104" s="335" t="s">
        <v>14526</v>
      </c>
      <c r="I7104" s="128">
        <v>0</v>
      </c>
      <c r="J7104" s="128">
        <v>39356.57</v>
      </c>
      <c r="K7104" s="129">
        <f t="shared" si="110"/>
        <v>39356.57</v>
      </c>
      <c r="L7104" s="130" t="s">
        <v>1420</v>
      </c>
    </row>
    <row r="7105" spans="1:12" ht="33.75">
      <c r="A7105" s="263" t="s">
        <v>626</v>
      </c>
      <c r="B7105" s="125" t="str">
        <f>+VLOOKUP(A7105,'[1]LISTA FILTRADO'!$A$2:$B$620,2,FALSE)</f>
        <v>Dirección General De Programación Y Operaciones Del Tesoro</v>
      </c>
      <c r="C7105" s="126">
        <v>42929</v>
      </c>
      <c r="D7105" s="126" t="s">
        <v>14527</v>
      </c>
      <c r="E7105" s="127" t="s">
        <v>3</v>
      </c>
      <c r="F7105" s="127">
        <v>1518963</v>
      </c>
      <c r="G7105" s="127"/>
      <c r="H7105" s="335" t="s">
        <v>14528</v>
      </c>
      <c r="I7105" s="128">
        <v>0</v>
      </c>
      <c r="J7105" s="128">
        <v>78</v>
      </c>
      <c r="K7105" s="129">
        <f t="shared" si="110"/>
        <v>78</v>
      </c>
      <c r="L7105" s="130" t="s">
        <v>1420</v>
      </c>
    </row>
    <row r="7106" spans="1:12" ht="33.75">
      <c r="A7106" s="263" t="s">
        <v>626</v>
      </c>
      <c r="B7106" s="125" t="str">
        <f>+VLOOKUP(A7106,'[1]LISTA FILTRADO'!$A$2:$B$620,2,FALSE)</f>
        <v>Dirección General De Programación Y Operaciones Del Tesoro</v>
      </c>
      <c r="C7106" s="126">
        <v>42929</v>
      </c>
      <c r="D7106" s="126" t="s">
        <v>14529</v>
      </c>
      <c r="E7106" s="127" t="s">
        <v>3</v>
      </c>
      <c r="F7106" s="127">
        <v>1518964</v>
      </c>
      <c r="G7106" s="127"/>
      <c r="H7106" s="335" t="s">
        <v>14530</v>
      </c>
      <c r="I7106" s="128">
        <v>0</v>
      </c>
      <c r="J7106" s="128">
        <v>384</v>
      </c>
      <c r="K7106" s="129">
        <f t="shared" si="110"/>
        <v>384</v>
      </c>
      <c r="L7106" s="130" t="s">
        <v>1420</v>
      </c>
    </row>
    <row r="7107" spans="1:12" ht="33.75">
      <c r="A7107" s="263" t="s">
        <v>626</v>
      </c>
      <c r="B7107" s="125" t="str">
        <f>+VLOOKUP(A7107,'[1]LISTA FILTRADO'!$A$2:$B$620,2,FALSE)</f>
        <v>Dirección General De Programación Y Operaciones Del Tesoro</v>
      </c>
      <c r="C7107" s="126">
        <v>42929</v>
      </c>
      <c r="D7107" s="126" t="s">
        <v>14531</v>
      </c>
      <c r="E7107" s="127" t="s">
        <v>3</v>
      </c>
      <c r="F7107" s="127">
        <v>1518971</v>
      </c>
      <c r="G7107" s="127"/>
      <c r="H7107" s="335" t="s">
        <v>14532</v>
      </c>
      <c r="I7107" s="128">
        <v>0</v>
      </c>
      <c r="J7107" s="128">
        <v>0.6</v>
      </c>
      <c r="K7107" s="129">
        <f t="shared" si="110"/>
        <v>0.6</v>
      </c>
      <c r="L7107" s="130" t="s">
        <v>1420</v>
      </c>
    </row>
    <row r="7108" spans="1:12" ht="33.75">
      <c r="A7108" s="263">
        <v>52</v>
      </c>
      <c r="B7108" s="125" t="str">
        <f>+VLOOKUP(A7108,'[1]LISTA FILTRADO'!$A$2:$B$620,2,FALSE)</f>
        <v>Ministerio De Culturas Y Turismo</v>
      </c>
      <c r="C7108" s="126">
        <v>42929</v>
      </c>
      <c r="D7108" s="126" t="s">
        <v>14533</v>
      </c>
      <c r="E7108" s="127" t="s">
        <v>3</v>
      </c>
      <c r="F7108" s="127">
        <v>1518997</v>
      </c>
      <c r="G7108" s="127"/>
      <c r="H7108" s="335" t="s">
        <v>14534</v>
      </c>
      <c r="I7108" s="128">
        <v>0</v>
      </c>
      <c r="J7108" s="128">
        <v>1143</v>
      </c>
      <c r="K7108" s="129">
        <f t="shared" si="110"/>
        <v>1143</v>
      </c>
      <c r="L7108" s="130" t="s">
        <v>1420</v>
      </c>
    </row>
    <row r="7109" spans="1:12" ht="22.5">
      <c r="A7109" s="263">
        <v>15</v>
      </c>
      <c r="B7109" s="125" t="str">
        <f>+VLOOKUP(A7109,'[1]LISTA FILTRADO'!$A$2:$B$620,2,FALSE)</f>
        <v>Ministerio De Gobierno</v>
      </c>
      <c r="C7109" s="126">
        <v>42929</v>
      </c>
      <c r="D7109" s="126" t="s">
        <v>14535</v>
      </c>
      <c r="E7109" s="127" t="s">
        <v>3</v>
      </c>
      <c r="F7109" s="127">
        <v>1519004</v>
      </c>
      <c r="G7109" s="127"/>
      <c r="H7109" s="335" t="s">
        <v>14536</v>
      </c>
      <c r="I7109" s="128">
        <v>0</v>
      </c>
      <c r="J7109" s="128">
        <v>199.06</v>
      </c>
      <c r="K7109" s="129">
        <f t="shared" si="110"/>
        <v>199.06</v>
      </c>
      <c r="L7109" s="130" t="s">
        <v>1420</v>
      </c>
    </row>
    <row r="7110" spans="1:12" ht="22.5">
      <c r="A7110" s="263">
        <v>129</v>
      </c>
      <c r="B7110" s="125" t="str">
        <f>+VLOOKUP(A7110,'[1]LISTA FILTRADO'!$A$2:$B$620,2,FALSE)</f>
        <v>Escuela De Gestión Pública Plurinacional</v>
      </c>
      <c r="C7110" s="126">
        <v>42929</v>
      </c>
      <c r="D7110" s="126" t="s">
        <v>14537</v>
      </c>
      <c r="E7110" s="127" t="s">
        <v>3</v>
      </c>
      <c r="F7110" s="127">
        <v>1519005</v>
      </c>
      <c r="G7110" s="127"/>
      <c r="H7110" s="335" t="s">
        <v>14538</v>
      </c>
      <c r="I7110" s="128">
        <v>0</v>
      </c>
      <c r="J7110" s="128">
        <v>2249</v>
      </c>
      <c r="K7110" s="129">
        <f t="shared" si="110"/>
        <v>2249</v>
      </c>
      <c r="L7110" s="130" t="s">
        <v>1420</v>
      </c>
    </row>
    <row r="7111" spans="1:12" ht="22.5">
      <c r="A7111" s="263">
        <v>15</v>
      </c>
      <c r="B7111" s="125" t="str">
        <f>+VLOOKUP(A7111,'[1]LISTA FILTRADO'!$A$2:$B$620,2,FALSE)</f>
        <v>Ministerio De Gobierno</v>
      </c>
      <c r="C7111" s="126">
        <v>42929</v>
      </c>
      <c r="D7111" s="126" t="s">
        <v>14539</v>
      </c>
      <c r="E7111" s="127" t="s">
        <v>3</v>
      </c>
      <c r="F7111" s="127">
        <v>1519006</v>
      </c>
      <c r="G7111" s="127"/>
      <c r="H7111" s="335" t="s">
        <v>14540</v>
      </c>
      <c r="I7111" s="128">
        <v>0</v>
      </c>
      <c r="J7111" s="128">
        <v>46.61</v>
      </c>
      <c r="K7111" s="129">
        <f t="shared" si="110"/>
        <v>46.61</v>
      </c>
      <c r="L7111" s="130" t="s">
        <v>1420</v>
      </c>
    </row>
    <row r="7112" spans="1:12" ht="22.5">
      <c r="A7112" s="263">
        <v>15</v>
      </c>
      <c r="B7112" s="125" t="str">
        <f>+VLOOKUP(A7112,'[1]LISTA FILTRADO'!$A$2:$B$620,2,FALSE)</f>
        <v>Ministerio De Gobierno</v>
      </c>
      <c r="C7112" s="126">
        <v>42929</v>
      </c>
      <c r="D7112" s="126" t="s">
        <v>14541</v>
      </c>
      <c r="E7112" s="127" t="s">
        <v>3</v>
      </c>
      <c r="F7112" s="127">
        <v>1519007</v>
      </c>
      <c r="G7112" s="127"/>
      <c r="H7112" s="335" t="s">
        <v>14536</v>
      </c>
      <c r="I7112" s="128">
        <v>0</v>
      </c>
      <c r="J7112" s="128">
        <v>1302.58</v>
      </c>
      <c r="K7112" s="129">
        <f t="shared" si="110"/>
        <v>1302.58</v>
      </c>
      <c r="L7112" s="130" t="s">
        <v>1420</v>
      </c>
    </row>
    <row r="7113" spans="1:12" ht="22.5">
      <c r="A7113" s="263">
        <v>15</v>
      </c>
      <c r="B7113" s="125" t="str">
        <f>+VLOOKUP(A7113,'[1]LISTA FILTRADO'!$A$2:$B$620,2,FALSE)</f>
        <v>Ministerio De Gobierno</v>
      </c>
      <c r="C7113" s="126">
        <v>42929</v>
      </c>
      <c r="D7113" s="126" t="s">
        <v>14542</v>
      </c>
      <c r="E7113" s="127" t="s">
        <v>3</v>
      </c>
      <c r="F7113" s="127">
        <v>1519009</v>
      </c>
      <c r="G7113" s="127"/>
      <c r="H7113" s="335" t="s">
        <v>14543</v>
      </c>
      <c r="I7113" s="128">
        <v>0</v>
      </c>
      <c r="J7113" s="128">
        <v>6.25</v>
      </c>
      <c r="K7113" s="129">
        <f t="shared" ref="K7113:K7176" si="111">+I7113+J7113</f>
        <v>6.25</v>
      </c>
      <c r="L7113" s="130" t="s">
        <v>1420</v>
      </c>
    </row>
    <row r="7114" spans="1:12" ht="22.5">
      <c r="A7114" s="263">
        <v>15</v>
      </c>
      <c r="B7114" s="125" t="str">
        <f>+VLOOKUP(A7114,'[1]LISTA FILTRADO'!$A$2:$B$620,2,FALSE)</f>
        <v>Ministerio De Gobierno</v>
      </c>
      <c r="C7114" s="126">
        <v>42929</v>
      </c>
      <c r="D7114" s="126" t="s">
        <v>14544</v>
      </c>
      <c r="E7114" s="127" t="s">
        <v>3</v>
      </c>
      <c r="F7114" s="127">
        <v>1519010</v>
      </c>
      <c r="G7114" s="127"/>
      <c r="H7114" s="335" t="s">
        <v>14545</v>
      </c>
      <c r="I7114" s="128">
        <v>0</v>
      </c>
      <c r="J7114" s="128">
        <v>0.02</v>
      </c>
      <c r="K7114" s="129">
        <f t="shared" si="111"/>
        <v>0.02</v>
      </c>
      <c r="L7114" s="130" t="s">
        <v>1420</v>
      </c>
    </row>
    <row r="7115" spans="1:12" ht="22.5">
      <c r="A7115" s="263">
        <v>15</v>
      </c>
      <c r="B7115" s="125" t="str">
        <f>+VLOOKUP(A7115,'[1]LISTA FILTRADO'!$A$2:$B$620,2,FALSE)</f>
        <v>Ministerio De Gobierno</v>
      </c>
      <c r="C7115" s="126">
        <v>42929</v>
      </c>
      <c r="D7115" s="126" t="s">
        <v>14546</v>
      </c>
      <c r="E7115" s="127" t="s">
        <v>3</v>
      </c>
      <c r="F7115" s="127">
        <v>1519011</v>
      </c>
      <c r="G7115" s="127"/>
      <c r="H7115" s="335" t="s">
        <v>14545</v>
      </c>
      <c r="I7115" s="128">
        <v>0</v>
      </c>
      <c r="J7115" s="128">
        <v>4.1399999999999997</v>
      </c>
      <c r="K7115" s="129">
        <f t="shared" si="111"/>
        <v>4.1399999999999997</v>
      </c>
      <c r="L7115" s="130" t="s">
        <v>1420</v>
      </c>
    </row>
    <row r="7116" spans="1:12" ht="22.5">
      <c r="A7116" s="263">
        <v>283</v>
      </c>
      <c r="B7116" s="125" t="str">
        <f>+VLOOKUP(A7116,'[1]LISTA FILTRADO'!$A$2:$B$620,2,FALSE)</f>
        <v>Aduana Nacional</v>
      </c>
      <c r="C7116" s="126">
        <v>42929</v>
      </c>
      <c r="D7116" s="126" t="s">
        <v>14547</v>
      </c>
      <c r="E7116" s="127" t="s">
        <v>3</v>
      </c>
      <c r="F7116" s="127">
        <v>1519057</v>
      </c>
      <c r="G7116" s="127"/>
      <c r="H7116" s="335" t="s">
        <v>14548</v>
      </c>
      <c r="I7116" s="128">
        <v>0</v>
      </c>
      <c r="J7116" s="128">
        <v>3085</v>
      </c>
      <c r="K7116" s="129">
        <f t="shared" si="111"/>
        <v>3085</v>
      </c>
      <c r="L7116" s="130" t="s">
        <v>1420</v>
      </c>
    </row>
    <row r="7117" spans="1:12" ht="22.5">
      <c r="A7117" s="263">
        <v>291</v>
      </c>
      <c r="B7117" s="125" t="str">
        <f>+VLOOKUP(A7117,'[1]LISTA FILTRADO'!$A$2:$B$620,2,FALSE)</f>
        <v>Administradora Boliviana De Carreteras</v>
      </c>
      <c r="C7117" s="126">
        <v>42929</v>
      </c>
      <c r="D7117" s="126" t="s">
        <v>14549</v>
      </c>
      <c r="E7117" s="127" t="s">
        <v>3</v>
      </c>
      <c r="F7117" s="127">
        <v>1519060</v>
      </c>
      <c r="G7117" s="127"/>
      <c r="H7117" s="335" t="s">
        <v>14550</v>
      </c>
      <c r="I7117" s="128">
        <v>0</v>
      </c>
      <c r="J7117" s="128">
        <v>80</v>
      </c>
      <c r="K7117" s="129">
        <f t="shared" si="111"/>
        <v>80</v>
      </c>
      <c r="L7117" s="130" t="s">
        <v>1420</v>
      </c>
    </row>
    <row r="7118" spans="1:12" ht="22.5">
      <c r="A7118" s="263">
        <v>15</v>
      </c>
      <c r="B7118" s="125" t="str">
        <f>+VLOOKUP(A7118,'[1]LISTA FILTRADO'!$A$2:$B$620,2,FALSE)</f>
        <v>Ministerio De Gobierno</v>
      </c>
      <c r="C7118" s="126">
        <v>42929</v>
      </c>
      <c r="D7118" s="126" t="s">
        <v>14551</v>
      </c>
      <c r="E7118" s="127" t="s">
        <v>3</v>
      </c>
      <c r="F7118" s="127">
        <v>1519071</v>
      </c>
      <c r="G7118" s="127"/>
      <c r="H7118" s="335" t="s">
        <v>14552</v>
      </c>
      <c r="I7118" s="128">
        <v>0</v>
      </c>
      <c r="J7118" s="128">
        <v>9.14</v>
      </c>
      <c r="K7118" s="129">
        <f t="shared" si="111"/>
        <v>9.14</v>
      </c>
      <c r="L7118" s="130" t="s">
        <v>1420</v>
      </c>
    </row>
    <row r="7119" spans="1:12" ht="22.5">
      <c r="A7119" s="263">
        <v>47</v>
      </c>
      <c r="B7119" s="125" t="str">
        <f>+VLOOKUP(A7119,'[1]LISTA FILTRADO'!$A$2:$B$620,2,FALSE)</f>
        <v>Ministerio De Desarrollo Rural Y Tierras</v>
      </c>
      <c r="C7119" s="126">
        <v>42929</v>
      </c>
      <c r="D7119" s="126" t="s">
        <v>14553</v>
      </c>
      <c r="E7119" s="127" t="s">
        <v>3</v>
      </c>
      <c r="F7119" s="127">
        <v>1519097</v>
      </c>
      <c r="G7119" s="127"/>
      <c r="H7119" s="335" t="s">
        <v>14554</v>
      </c>
      <c r="I7119" s="128">
        <v>0</v>
      </c>
      <c r="J7119" s="128">
        <v>195</v>
      </c>
      <c r="K7119" s="129">
        <f t="shared" si="111"/>
        <v>195</v>
      </c>
      <c r="L7119" s="130" t="s">
        <v>1420</v>
      </c>
    </row>
    <row r="7120" spans="1:12" ht="22.5">
      <c r="A7120" s="263">
        <v>47</v>
      </c>
      <c r="B7120" s="125" t="str">
        <f>+VLOOKUP(A7120,'[1]LISTA FILTRADO'!$A$2:$B$620,2,FALSE)</f>
        <v>Ministerio De Desarrollo Rural Y Tierras</v>
      </c>
      <c r="C7120" s="126">
        <v>42929</v>
      </c>
      <c r="D7120" s="126" t="s">
        <v>14555</v>
      </c>
      <c r="E7120" s="127" t="s">
        <v>3</v>
      </c>
      <c r="F7120" s="127">
        <v>1519099</v>
      </c>
      <c r="G7120" s="127"/>
      <c r="H7120" s="335" t="s">
        <v>14554</v>
      </c>
      <c r="I7120" s="128">
        <v>0</v>
      </c>
      <c r="J7120" s="128">
        <v>255</v>
      </c>
      <c r="K7120" s="129">
        <f t="shared" si="111"/>
        <v>255</v>
      </c>
      <c r="L7120" s="130" t="s">
        <v>1420</v>
      </c>
    </row>
    <row r="7121" spans="1:12" ht="22.5">
      <c r="A7121" s="263">
        <v>290</v>
      </c>
      <c r="B7121" s="125" t="str">
        <f>+VLOOKUP(A7121,'[1]LISTA FILTRADO'!$A$2:$B$620,2,FALSE)</f>
        <v>Servicio De Impuestos Nacionales</v>
      </c>
      <c r="C7121" s="126">
        <v>42929</v>
      </c>
      <c r="D7121" s="126" t="s">
        <v>14556</v>
      </c>
      <c r="E7121" s="127" t="s">
        <v>3</v>
      </c>
      <c r="F7121" s="127">
        <v>1519107</v>
      </c>
      <c r="G7121" s="127"/>
      <c r="H7121" s="335" t="s">
        <v>14557</v>
      </c>
      <c r="I7121" s="128">
        <v>0</v>
      </c>
      <c r="J7121" s="128">
        <v>15</v>
      </c>
      <c r="K7121" s="129">
        <f t="shared" si="111"/>
        <v>15</v>
      </c>
      <c r="L7121" s="130" t="s">
        <v>1420</v>
      </c>
    </row>
    <row r="7122" spans="1:12" ht="22.5">
      <c r="A7122" s="263">
        <v>290</v>
      </c>
      <c r="B7122" s="125" t="str">
        <f>+VLOOKUP(A7122,'[1]LISTA FILTRADO'!$A$2:$B$620,2,FALSE)</f>
        <v>Servicio De Impuestos Nacionales</v>
      </c>
      <c r="C7122" s="126">
        <v>42929</v>
      </c>
      <c r="D7122" s="126" t="s">
        <v>14558</v>
      </c>
      <c r="E7122" s="127" t="s">
        <v>3</v>
      </c>
      <c r="F7122" s="127">
        <v>1519108</v>
      </c>
      <c r="G7122" s="127"/>
      <c r="H7122" s="335" t="s">
        <v>14559</v>
      </c>
      <c r="I7122" s="128">
        <v>0</v>
      </c>
      <c r="J7122" s="128">
        <v>15</v>
      </c>
      <c r="K7122" s="129">
        <f t="shared" si="111"/>
        <v>15</v>
      </c>
      <c r="L7122" s="130" t="s">
        <v>1420</v>
      </c>
    </row>
    <row r="7123" spans="1:12" ht="22.5">
      <c r="A7123" s="263">
        <v>290</v>
      </c>
      <c r="B7123" s="125" t="str">
        <f>+VLOOKUP(A7123,'[1]LISTA FILTRADO'!$A$2:$B$620,2,FALSE)</f>
        <v>Servicio De Impuestos Nacionales</v>
      </c>
      <c r="C7123" s="126">
        <v>42929</v>
      </c>
      <c r="D7123" s="126" t="s">
        <v>14560</v>
      </c>
      <c r="E7123" s="127" t="s">
        <v>3</v>
      </c>
      <c r="F7123" s="127">
        <v>1519110</v>
      </c>
      <c r="G7123" s="127"/>
      <c r="H7123" s="335" t="s">
        <v>14561</v>
      </c>
      <c r="I7123" s="128">
        <v>0</v>
      </c>
      <c r="J7123" s="128">
        <v>15</v>
      </c>
      <c r="K7123" s="129">
        <f t="shared" si="111"/>
        <v>15</v>
      </c>
      <c r="L7123" s="130" t="s">
        <v>1420</v>
      </c>
    </row>
    <row r="7124" spans="1:12" ht="33.75">
      <c r="A7124" s="263">
        <v>15</v>
      </c>
      <c r="B7124" s="125" t="str">
        <f>+VLOOKUP(A7124,'[1]LISTA FILTRADO'!$A$2:$B$620,2,FALSE)</f>
        <v>Ministerio De Gobierno</v>
      </c>
      <c r="C7124" s="126">
        <v>42929</v>
      </c>
      <c r="D7124" s="126" t="s">
        <v>14562</v>
      </c>
      <c r="E7124" s="127" t="s">
        <v>3</v>
      </c>
      <c r="F7124" s="127">
        <v>1519113</v>
      </c>
      <c r="G7124" s="127"/>
      <c r="H7124" s="335" t="s">
        <v>14563</v>
      </c>
      <c r="I7124" s="128">
        <v>0</v>
      </c>
      <c r="J7124" s="128">
        <v>10.5</v>
      </c>
      <c r="K7124" s="129">
        <f t="shared" si="111"/>
        <v>10.5</v>
      </c>
      <c r="L7124" s="130" t="s">
        <v>1420</v>
      </c>
    </row>
    <row r="7125" spans="1:12" ht="33.75">
      <c r="A7125" s="263" t="s">
        <v>626</v>
      </c>
      <c r="B7125" s="125" t="str">
        <f>+VLOOKUP(A7125,'[1]LISTA FILTRADO'!$A$2:$B$620,2,FALSE)</f>
        <v>Dirección General De Programación Y Operaciones Del Tesoro</v>
      </c>
      <c r="C7125" s="126">
        <v>42929</v>
      </c>
      <c r="D7125" s="126" t="s">
        <v>14564</v>
      </c>
      <c r="E7125" s="127" t="s">
        <v>3</v>
      </c>
      <c r="F7125" s="127">
        <v>1519116</v>
      </c>
      <c r="G7125" s="127"/>
      <c r="H7125" s="335" t="s">
        <v>14565</v>
      </c>
      <c r="I7125" s="128">
        <v>0</v>
      </c>
      <c r="J7125" s="128">
        <v>3650</v>
      </c>
      <c r="K7125" s="129">
        <f t="shared" si="111"/>
        <v>3650</v>
      </c>
      <c r="L7125" s="130" t="s">
        <v>1420</v>
      </c>
    </row>
    <row r="7126" spans="1:12" ht="33.75">
      <c r="A7126" s="263" t="s">
        <v>626</v>
      </c>
      <c r="B7126" s="125" t="str">
        <f>+VLOOKUP(A7126,'[1]LISTA FILTRADO'!$A$2:$B$620,2,FALSE)</f>
        <v>Dirección General De Programación Y Operaciones Del Tesoro</v>
      </c>
      <c r="C7126" s="126">
        <v>42929</v>
      </c>
      <c r="D7126" s="126" t="s">
        <v>14566</v>
      </c>
      <c r="E7126" s="127" t="s">
        <v>3</v>
      </c>
      <c r="F7126" s="127">
        <v>1519122</v>
      </c>
      <c r="G7126" s="127"/>
      <c r="H7126" s="335" t="s">
        <v>14567</v>
      </c>
      <c r="I7126" s="128">
        <v>0</v>
      </c>
      <c r="J7126" s="128">
        <v>45.16</v>
      </c>
      <c r="K7126" s="129">
        <f t="shared" si="111"/>
        <v>45.16</v>
      </c>
      <c r="L7126" s="130" t="s">
        <v>1420</v>
      </c>
    </row>
    <row r="7127" spans="1:12" ht="33.75">
      <c r="A7127" s="263" t="s">
        <v>626</v>
      </c>
      <c r="B7127" s="125" t="str">
        <f>+VLOOKUP(A7127,'[1]LISTA FILTRADO'!$A$2:$B$620,2,FALSE)</f>
        <v>Dirección General De Programación Y Operaciones Del Tesoro</v>
      </c>
      <c r="C7127" s="126">
        <v>42929</v>
      </c>
      <c r="D7127" s="126" t="s">
        <v>14568</v>
      </c>
      <c r="E7127" s="127" t="s">
        <v>3</v>
      </c>
      <c r="F7127" s="127">
        <v>1519123</v>
      </c>
      <c r="G7127" s="127"/>
      <c r="H7127" s="335" t="s">
        <v>14569</v>
      </c>
      <c r="I7127" s="128">
        <v>0</v>
      </c>
      <c r="J7127" s="128">
        <v>17.55</v>
      </c>
      <c r="K7127" s="129">
        <f t="shared" si="111"/>
        <v>17.55</v>
      </c>
      <c r="L7127" s="130" t="s">
        <v>1420</v>
      </c>
    </row>
    <row r="7128" spans="1:12" ht="22.5">
      <c r="A7128" s="263">
        <v>16</v>
      </c>
      <c r="B7128" s="125" t="str">
        <f>+VLOOKUP(A7128,'[1]LISTA FILTRADO'!$A$2:$B$620,2,FALSE)</f>
        <v>Ministerio De Educación</v>
      </c>
      <c r="C7128" s="126">
        <v>42929</v>
      </c>
      <c r="D7128" s="126" t="s">
        <v>14570</v>
      </c>
      <c r="E7128" s="127" t="s">
        <v>3</v>
      </c>
      <c r="F7128" s="127">
        <v>1519129</v>
      </c>
      <c r="G7128" s="127"/>
      <c r="H7128" s="335" t="s">
        <v>14571</v>
      </c>
      <c r="I7128" s="128">
        <v>0</v>
      </c>
      <c r="J7128" s="128">
        <v>40</v>
      </c>
      <c r="K7128" s="129">
        <f t="shared" si="111"/>
        <v>40</v>
      </c>
      <c r="L7128" s="130" t="s">
        <v>1420</v>
      </c>
    </row>
    <row r="7129" spans="1:12" ht="22.5">
      <c r="A7129" s="263">
        <v>670</v>
      </c>
      <c r="B7129" s="125" t="str">
        <f>+VLOOKUP(A7129,'[1]LISTA FILTRADO'!$A$2:$B$620,2,FALSE)</f>
        <v>Órgano Electoral Plurinacional</v>
      </c>
      <c r="C7129" s="126">
        <v>42929</v>
      </c>
      <c r="D7129" s="126" t="s">
        <v>14572</v>
      </c>
      <c r="E7129" s="127" t="s">
        <v>3</v>
      </c>
      <c r="F7129" s="127">
        <v>1519133</v>
      </c>
      <c r="G7129" s="127"/>
      <c r="H7129" s="335" t="s">
        <v>14573</v>
      </c>
      <c r="I7129" s="128">
        <v>0</v>
      </c>
      <c r="J7129" s="128">
        <v>417.99</v>
      </c>
      <c r="K7129" s="129">
        <f t="shared" si="111"/>
        <v>417.99</v>
      </c>
      <c r="L7129" s="130" t="s">
        <v>1420</v>
      </c>
    </row>
    <row r="7130" spans="1:12" ht="22.5">
      <c r="A7130" s="263">
        <v>292</v>
      </c>
      <c r="B7130" s="125" t="str">
        <f>+VLOOKUP(A7130,'[1]LISTA FILTRADO'!$A$2:$B$620,2,FALSE)</f>
        <v>Vías Bolivia</v>
      </c>
      <c r="C7130" s="126">
        <v>42929</v>
      </c>
      <c r="D7130" s="126" t="s">
        <v>14574</v>
      </c>
      <c r="E7130" s="127" t="s">
        <v>3</v>
      </c>
      <c r="F7130" s="127">
        <v>1519144</v>
      </c>
      <c r="G7130" s="127"/>
      <c r="H7130" s="335" t="s">
        <v>14575</v>
      </c>
      <c r="I7130" s="128">
        <v>0</v>
      </c>
      <c r="J7130" s="128">
        <v>127</v>
      </c>
      <c r="K7130" s="129">
        <f t="shared" si="111"/>
        <v>127</v>
      </c>
      <c r="L7130" s="130" t="s">
        <v>1420</v>
      </c>
    </row>
    <row r="7131" spans="1:12" ht="22.5">
      <c r="A7131" s="263">
        <v>292</v>
      </c>
      <c r="B7131" s="125" t="str">
        <f>+VLOOKUP(A7131,'[1]LISTA FILTRADO'!$A$2:$B$620,2,FALSE)</f>
        <v>Vías Bolivia</v>
      </c>
      <c r="C7131" s="126">
        <v>42929</v>
      </c>
      <c r="D7131" s="126" t="s">
        <v>14576</v>
      </c>
      <c r="E7131" s="127" t="s">
        <v>3</v>
      </c>
      <c r="F7131" s="127">
        <v>1519145</v>
      </c>
      <c r="G7131" s="127"/>
      <c r="H7131" s="335" t="s">
        <v>14575</v>
      </c>
      <c r="I7131" s="128">
        <v>0</v>
      </c>
      <c r="J7131" s="128">
        <v>74</v>
      </c>
      <c r="K7131" s="129">
        <f t="shared" si="111"/>
        <v>74</v>
      </c>
      <c r="L7131" s="130" t="s">
        <v>1420</v>
      </c>
    </row>
    <row r="7132" spans="1:12" ht="22.5">
      <c r="A7132" s="263">
        <v>292</v>
      </c>
      <c r="B7132" s="125" t="str">
        <f>+VLOOKUP(A7132,'[1]LISTA FILTRADO'!$A$2:$B$620,2,FALSE)</f>
        <v>Vías Bolivia</v>
      </c>
      <c r="C7132" s="126">
        <v>42929</v>
      </c>
      <c r="D7132" s="126" t="s">
        <v>14577</v>
      </c>
      <c r="E7132" s="127" t="s">
        <v>3</v>
      </c>
      <c r="F7132" s="127">
        <v>1519146</v>
      </c>
      <c r="G7132" s="127"/>
      <c r="H7132" s="335" t="s">
        <v>14575</v>
      </c>
      <c r="I7132" s="128">
        <v>0</v>
      </c>
      <c r="J7132" s="128">
        <v>114</v>
      </c>
      <c r="K7132" s="129">
        <f t="shared" si="111"/>
        <v>114</v>
      </c>
      <c r="L7132" s="130" t="s">
        <v>1420</v>
      </c>
    </row>
    <row r="7133" spans="1:12" ht="22.5">
      <c r="A7133" s="263">
        <v>526</v>
      </c>
      <c r="B7133" s="125" t="str">
        <f>+VLOOKUP(A7133,'[1]LISTA FILTRADO'!$A$2:$B$620,2,FALSE)</f>
        <v>Bolivia Tv</v>
      </c>
      <c r="C7133" s="126">
        <v>42929</v>
      </c>
      <c r="D7133" s="126" t="s">
        <v>14578</v>
      </c>
      <c r="E7133" s="127" t="s">
        <v>3</v>
      </c>
      <c r="F7133" s="127">
        <v>1519148</v>
      </c>
      <c r="G7133" s="127"/>
      <c r="H7133" s="335" t="s">
        <v>14448</v>
      </c>
      <c r="I7133" s="128">
        <v>0</v>
      </c>
      <c r="J7133" s="128">
        <v>54</v>
      </c>
      <c r="K7133" s="129">
        <f t="shared" si="111"/>
        <v>54</v>
      </c>
      <c r="L7133" s="130" t="s">
        <v>1420</v>
      </c>
    </row>
    <row r="7134" spans="1:12" ht="22.5">
      <c r="A7134" s="263">
        <v>526</v>
      </c>
      <c r="B7134" s="125" t="str">
        <f>+VLOOKUP(A7134,'[1]LISTA FILTRADO'!$A$2:$B$620,2,FALSE)</f>
        <v>Bolivia Tv</v>
      </c>
      <c r="C7134" s="126">
        <v>42929</v>
      </c>
      <c r="D7134" s="126" t="s">
        <v>14579</v>
      </c>
      <c r="E7134" s="127" t="s">
        <v>3</v>
      </c>
      <c r="F7134" s="127">
        <v>1519149</v>
      </c>
      <c r="G7134" s="127"/>
      <c r="H7134" s="335" t="s">
        <v>14580</v>
      </c>
      <c r="I7134" s="128">
        <v>0</v>
      </c>
      <c r="J7134" s="128">
        <v>54</v>
      </c>
      <c r="K7134" s="129">
        <f t="shared" si="111"/>
        <v>54</v>
      </c>
      <c r="L7134" s="130" t="s">
        <v>1420</v>
      </c>
    </row>
    <row r="7135" spans="1:12" ht="22.5">
      <c r="A7135" s="263">
        <v>46</v>
      </c>
      <c r="B7135" s="125" t="str">
        <f>+VLOOKUP(A7135,'[1]LISTA FILTRADO'!$A$2:$B$620,2,FALSE)</f>
        <v>Ministerio De Salud</v>
      </c>
      <c r="C7135" s="126">
        <v>42929</v>
      </c>
      <c r="D7135" s="126" t="s">
        <v>14581</v>
      </c>
      <c r="E7135" s="127" t="s">
        <v>3</v>
      </c>
      <c r="F7135" s="127">
        <v>1519157</v>
      </c>
      <c r="G7135" s="127"/>
      <c r="H7135" s="335" t="s">
        <v>14582</v>
      </c>
      <c r="I7135" s="128">
        <v>0</v>
      </c>
      <c r="J7135" s="128">
        <v>111.3</v>
      </c>
      <c r="K7135" s="129">
        <f t="shared" si="111"/>
        <v>111.3</v>
      </c>
      <c r="L7135" s="130" t="s">
        <v>1420</v>
      </c>
    </row>
    <row r="7136" spans="1:12" ht="22.5">
      <c r="A7136" s="263">
        <v>20</v>
      </c>
      <c r="B7136" s="125" t="str">
        <f>+VLOOKUP(A7136,'[1]LISTA FILTRADO'!$A$2:$B$620,2,FALSE)</f>
        <v>Ministerio De Defensa</v>
      </c>
      <c r="C7136" s="126">
        <v>42929</v>
      </c>
      <c r="D7136" s="126" t="s">
        <v>14583</v>
      </c>
      <c r="E7136" s="127" t="s">
        <v>3</v>
      </c>
      <c r="F7136" s="127">
        <v>1519161</v>
      </c>
      <c r="G7136" s="127"/>
      <c r="H7136" s="335" t="s">
        <v>14584</v>
      </c>
      <c r="I7136" s="128">
        <v>0</v>
      </c>
      <c r="J7136" s="128">
        <v>211.2</v>
      </c>
      <c r="K7136" s="129">
        <f t="shared" si="111"/>
        <v>211.2</v>
      </c>
      <c r="L7136" s="130" t="s">
        <v>1420</v>
      </c>
    </row>
    <row r="7137" spans="1:12" ht="33.75">
      <c r="A7137" s="263">
        <v>20</v>
      </c>
      <c r="B7137" s="125" t="str">
        <f>+VLOOKUP(A7137,'[1]LISTA FILTRADO'!$A$2:$B$620,2,FALSE)</f>
        <v>Ministerio De Defensa</v>
      </c>
      <c r="C7137" s="126">
        <v>42929</v>
      </c>
      <c r="D7137" s="126" t="s">
        <v>14585</v>
      </c>
      <c r="E7137" s="127" t="s">
        <v>3</v>
      </c>
      <c r="F7137" s="127">
        <v>1519162</v>
      </c>
      <c r="G7137" s="127"/>
      <c r="H7137" s="335" t="s">
        <v>14586</v>
      </c>
      <c r="I7137" s="128">
        <v>0</v>
      </c>
      <c r="J7137" s="128">
        <v>292</v>
      </c>
      <c r="K7137" s="129">
        <f t="shared" si="111"/>
        <v>292</v>
      </c>
      <c r="L7137" s="130" t="s">
        <v>1420</v>
      </c>
    </row>
    <row r="7138" spans="1:12" ht="33.75">
      <c r="A7138" s="263">
        <v>20</v>
      </c>
      <c r="B7138" s="125" t="str">
        <f>+VLOOKUP(A7138,'[1]LISTA FILTRADO'!$A$2:$B$620,2,FALSE)</f>
        <v>Ministerio De Defensa</v>
      </c>
      <c r="C7138" s="126">
        <v>42929</v>
      </c>
      <c r="D7138" s="126" t="s">
        <v>14587</v>
      </c>
      <c r="E7138" s="127" t="s">
        <v>3</v>
      </c>
      <c r="F7138" s="127">
        <v>1519164</v>
      </c>
      <c r="G7138" s="127"/>
      <c r="H7138" s="335" t="s">
        <v>14588</v>
      </c>
      <c r="I7138" s="128">
        <v>0</v>
      </c>
      <c r="J7138" s="128">
        <v>1692</v>
      </c>
      <c r="K7138" s="129">
        <f t="shared" si="111"/>
        <v>1692</v>
      </c>
      <c r="L7138" s="130" t="s">
        <v>1420</v>
      </c>
    </row>
    <row r="7139" spans="1:12" ht="22.5">
      <c r="A7139" s="263">
        <v>46</v>
      </c>
      <c r="B7139" s="125" t="str">
        <f>+VLOOKUP(A7139,'[1]LISTA FILTRADO'!$A$2:$B$620,2,FALSE)</f>
        <v>Ministerio De Salud</v>
      </c>
      <c r="C7139" s="126">
        <v>42929</v>
      </c>
      <c r="D7139" s="126" t="s">
        <v>14589</v>
      </c>
      <c r="E7139" s="127" t="s">
        <v>3</v>
      </c>
      <c r="F7139" s="127">
        <v>1519190</v>
      </c>
      <c r="G7139" s="127"/>
      <c r="H7139" s="335" t="s">
        <v>14206</v>
      </c>
      <c r="I7139" s="128">
        <v>0</v>
      </c>
      <c r="J7139" s="128">
        <v>133700</v>
      </c>
      <c r="K7139" s="129">
        <f t="shared" si="111"/>
        <v>133700</v>
      </c>
      <c r="L7139" s="130" t="s">
        <v>1420</v>
      </c>
    </row>
    <row r="7140" spans="1:12" ht="22.5">
      <c r="A7140" s="263">
        <v>526</v>
      </c>
      <c r="B7140" s="125" t="str">
        <f>+VLOOKUP(A7140,'[1]LISTA FILTRADO'!$A$2:$B$620,2,FALSE)</f>
        <v>Bolivia Tv</v>
      </c>
      <c r="C7140" s="126">
        <v>42929</v>
      </c>
      <c r="D7140" s="126" t="s">
        <v>14590</v>
      </c>
      <c r="E7140" s="127" t="s">
        <v>3</v>
      </c>
      <c r="F7140" s="127">
        <v>1519191</v>
      </c>
      <c r="G7140" s="127"/>
      <c r="H7140" s="335" t="s">
        <v>14591</v>
      </c>
      <c r="I7140" s="128">
        <v>0</v>
      </c>
      <c r="J7140" s="128">
        <v>54</v>
      </c>
      <c r="K7140" s="129">
        <f t="shared" si="111"/>
        <v>54</v>
      </c>
      <c r="L7140" s="130" t="s">
        <v>1420</v>
      </c>
    </row>
    <row r="7141" spans="1:12" ht="33.75">
      <c r="A7141" s="263">
        <v>574</v>
      </c>
      <c r="B7141" s="125" t="str">
        <f>+VLOOKUP(A7141,'[1]LISTA FILTRADO'!$A$2:$B$620,2,FALSE)</f>
        <v>Lácteos De Bolivia</v>
      </c>
      <c r="C7141" s="126">
        <v>42929</v>
      </c>
      <c r="D7141" s="126" t="s">
        <v>14592</v>
      </c>
      <c r="E7141" s="127" t="s">
        <v>3</v>
      </c>
      <c r="F7141" s="127">
        <v>1519192</v>
      </c>
      <c r="G7141" s="127"/>
      <c r="H7141" s="335" t="s">
        <v>14593</v>
      </c>
      <c r="I7141" s="128">
        <v>0</v>
      </c>
      <c r="J7141" s="128">
        <v>100</v>
      </c>
      <c r="K7141" s="129">
        <f t="shared" si="111"/>
        <v>100</v>
      </c>
      <c r="L7141" s="130" t="s">
        <v>1420</v>
      </c>
    </row>
    <row r="7142" spans="1:12" ht="22.5">
      <c r="A7142" s="263">
        <v>234</v>
      </c>
      <c r="B7142" s="125" t="str">
        <f>+VLOOKUP(A7142,'[1]LISTA FILTRADO'!$A$2:$B$620,2,FALSE)</f>
        <v>Servicio Geológico Minero</v>
      </c>
      <c r="C7142" s="126">
        <v>42929</v>
      </c>
      <c r="D7142" s="126" t="s">
        <v>14594</v>
      </c>
      <c r="E7142" s="127" t="s">
        <v>3</v>
      </c>
      <c r="F7142" s="127">
        <v>1519193</v>
      </c>
      <c r="G7142" s="127"/>
      <c r="H7142" s="335" t="s">
        <v>14595</v>
      </c>
      <c r="I7142" s="128">
        <v>0</v>
      </c>
      <c r="J7142" s="128">
        <v>140</v>
      </c>
      <c r="K7142" s="129">
        <f t="shared" si="111"/>
        <v>140</v>
      </c>
      <c r="L7142" s="130" t="s">
        <v>1420</v>
      </c>
    </row>
    <row r="7143" spans="1:12" ht="22.5">
      <c r="A7143" s="263">
        <v>234</v>
      </c>
      <c r="B7143" s="125" t="str">
        <f>+VLOOKUP(A7143,'[1]LISTA FILTRADO'!$A$2:$B$620,2,FALSE)</f>
        <v>Servicio Geológico Minero</v>
      </c>
      <c r="C7143" s="126">
        <v>42929</v>
      </c>
      <c r="D7143" s="126" t="s">
        <v>14596</v>
      </c>
      <c r="E7143" s="127" t="s">
        <v>3</v>
      </c>
      <c r="F7143" s="127">
        <v>1519195</v>
      </c>
      <c r="G7143" s="127"/>
      <c r="H7143" s="335" t="s">
        <v>14597</v>
      </c>
      <c r="I7143" s="128">
        <v>0</v>
      </c>
      <c r="J7143" s="128">
        <v>3</v>
      </c>
      <c r="K7143" s="129">
        <f t="shared" si="111"/>
        <v>3</v>
      </c>
      <c r="L7143" s="130" t="s">
        <v>1420</v>
      </c>
    </row>
    <row r="7144" spans="1:12" ht="33.75">
      <c r="A7144" s="263">
        <v>591</v>
      </c>
      <c r="B7144" s="125" t="str">
        <f>+VLOOKUP(A7144,'[1]LISTA FILTRADO'!$A$2:$B$620,2,FALSE)</f>
        <v>Empresa Estatal De Transporte Por Cable Mi Teleférico</v>
      </c>
      <c r="C7144" s="126">
        <v>42929</v>
      </c>
      <c r="D7144" s="126" t="s">
        <v>14598</v>
      </c>
      <c r="E7144" s="127" t="s">
        <v>3</v>
      </c>
      <c r="F7144" s="127">
        <v>1519209</v>
      </c>
      <c r="G7144" s="127"/>
      <c r="H7144" s="335" t="s">
        <v>14599</v>
      </c>
      <c r="I7144" s="128">
        <v>0</v>
      </c>
      <c r="J7144" s="128">
        <v>91</v>
      </c>
      <c r="K7144" s="129">
        <f t="shared" si="111"/>
        <v>91</v>
      </c>
      <c r="L7144" s="130" t="s">
        <v>1420</v>
      </c>
    </row>
    <row r="7145" spans="1:12" ht="33.75">
      <c r="A7145" s="263">
        <v>591</v>
      </c>
      <c r="B7145" s="125" t="str">
        <f>+VLOOKUP(A7145,'[1]LISTA FILTRADO'!$A$2:$B$620,2,FALSE)</f>
        <v>Empresa Estatal De Transporte Por Cable Mi Teleférico</v>
      </c>
      <c r="C7145" s="126">
        <v>42929</v>
      </c>
      <c r="D7145" s="126" t="s">
        <v>14600</v>
      </c>
      <c r="E7145" s="127" t="s">
        <v>3</v>
      </c>
      <c r="F7145" s="127">
        <v>1519211</v>
      </c>
      <c r="G7145" s="127"/>
      <c r="H7145" s="335" t="s">
        <v>14601</v>
      </c>
      <c r="I7145" s="128">
        <v>0</v>
      </c>
      <c r="J7145" s="128">
        <v>126.8</v>
      </c>
      <c r="K7145" s="129">
        <f t="shared" si="111"/>
        <v>126.8</v>
      </c>
      <c r="L7145" s="130" t="s">
        <v>1420</v>
      </c>
    </row>
    <row r="7146" spans="1:12" ht="33.75">
      <c r="A7146" s="263" t="s">
        <v>626</v>
      </c>
      <c r="B7146" s="125" t="str">
        <f>+VLOOKUP(A7146,'[1]LISTA FILTRADO'!$A$2:$B$620,2,FALSE)</f>
        <v>Dirección General De Programación Y Operaciones Del Tesoro</v>
      </c>
      <c r="C7146" s="126">
        <v>42929</v>
      </c>
      <c r="D7146" s="126" t="s">
        <v>14602</v>
      </c>
      <c r="E7146" s="127" t="s">
        <v>3</v>
      </c>
      <c r="F7146" s="127">
        <v>1519266</v>
      </c>
      <c r="G7146" s="127"/>
      <c r="H7146" s="335" t="s">
        <v>14603</v>
      </c>
      <c r="I7146" s="128">
        <v>0</v>
      </c>
      <c r="J7146" s="128">
        <v>1159</v>
      </c>
      <c r="K7146" s="129">
        <f t="shared" si="111"/>
        <v>1159</v>
      </c>
      <c r="L7146" s="130" t="s">
        <v>1420</v>
      </c>
    </row>
    <row r="7147" spans="1:12" ht="22.5">
      <c r="A7147" s="263">
        <v>526</v>
      </c>
      <c r="B7147" s="125" t="str">
        <f>+VLOOKUP(A7147,'[1]LISTA FILTRADO'!$A$2:$B$620,2,FALSE)</f>
        <v>Bolivia Tv</v>
      </c>
      <c r="C7147" s="126">
        <v>42929</v>
      </c>
      <c r="D7147" s="126" t="s">
        <v>14604</v>
      </c>
      <c r="E7147" s="127" t="s">
        <v>3</v>
      </c>
      <c r="F7147" s="127">
        <v>1519268</v>
      </c>
      <c r="G7147" s="127"/>
      <c r="H7147" s="335" t="s">
        <v>14605</v>
      </c>
      <c r="I7147" s="128">
        <v>0</v>
      </c>
      <c r="J7147" s="128">
        <v>105.96</v>
      </c>
      <c r="K7147" s="129">
        <f t="shared" si="111"/>
        <v>105.96</v>
      </c>
      <c r="L7147" s="130" t="s">
        <v>1420</v>
      </c>
    </row>
    <row r="7148" spans="1:12" ht="22.5">
      <c r="A7148" s="263">
        <v>526</v>
      </c>
      <c r="B7148" s="125" t="str">
        <f>+VLOOKUP(A7148,'[1]LISTA FILTRADO'!$A$2:$B$620,2,FALSE)</f>
        <v>Bolivia Tv</v>
      </c>
      <c r="C7148" s="126">
        <v>42929</v>
      </c>
      <c r="D7148" s="126" t="s">
        <v>14606</v>
      </c>
      <c r="E7148" s="127" t="s">
        <v>3</v>
      </c>
      <c r="F7148" s="127">
        <v>1519269</v>
      </c>
      <c r="G7148" s="127"/>
      <c r="H7148" s="335" t="s">
        <v>14605</v>
      </c>
      <c r="I7148" s="128">
        <v>0</v>
      </c>
      <c r="J7148" s="128">
        <v>174.93</v>
      </c>
      <c r="K7148" s="129">
        <f t="shared" si="111"/>
        <v>174.93</v>
      </c>
      <c r="L7148" s="130" t="s">
        <v>1420</v>
      </c>
    </row>
    <row r="7149" spans="1:12" ht="22.5">
      <c r="A7149" s="263">
        <v>206</v>
      </c>
      <c r="B7149" s="125" t="str">
        <f>+VLOOKUP(A7149,'[1]LISTA FILTRADO'!$A$2:$B$620,2,FALSE)</f>
        <v>Instituto Nacional De Estadística</v>
      </c>
      <c r="C7149" s="126">
        <v>42929</v>
      </c>
      <c r="D7149" s="126" t="s">
        <v>14607</v>
      </c>
      <c r="E7149" s="127" t="s">
        <v>3</v>
      </c>
      <c r="F7149" s="127">
        <v>1519285</v>
      </c>
      <c r="G7149" s="127"/>
      <c r="H7149" s="335" t="s">
        <v>14608</v>
      </c>
      <c r="I7149" s="128">
        <v>0</v>
      </c>
      <c r="J7149" s="128">
        <v>21.3</v>
      </c>
      <c r="K7149" s="129">
        <f t="shared" si="111"/>
        <v>21.3</v>
      </c>
      <c r="L7149" s="130" t="s">
        <v>1420</v>
      </c>
    </row>
    <row r="7150" spans="1:12" ht="33.75">
      <c r="A7150" s="263">
        <v>224</v>
      </c>
      <c r="B7150" s="125" t="str">
        <f>+VLOOKUP(A7150,'[1]LISTA FILTRADO'!$A$2:$B$620,2,FALSE)</f>
        <v>Insumos Bolivia</v>
      </c>
      <c r="C7150" s="126">
        <v>42930</v>
      </c>
      <c r="D7150" s="126" t="s">
        <v>14609</v>
      </c>
      <c r="E7150" s="127" t="s">
        <v>3</v>
      </c>
      <c r="F7150" s="127">
        <v>1519390</v>
      </c>
      <c r="G7150" s="127"/>
      <c r="H7150" s="335" t="s">
        <v>14610</v>
      </c>
      <c r="I7150" s="128">
        <v>0</v>
      </c>
      <c r="J7150" s="128">
        <v>1000000</v>
      </c>
      <c r="K7150" s="129">
        <f t="shared" si="111"/>
        <v>1000000</v>
      </c>
      <c r="L7150" s="130" t="s">
        <v>1420</v>
      </c>
    </row>
    <row r="7151" spans="1:12" ht="33.75">
      <c r="A7151" s="263">
        <v>224</v>
      </c>
      <c r="B7151" s="125" t="str">
        <f>+VLOOKUP(A7151,'[1]LISTA FILTRADO'!$A$2:$B$620,2,FALSE)</f>
        <v>Insumos Bolivia</v>
      </c>
      <c r="C7151" s="126">
        <v>42930</v>
      </c>
      <c r="D7151" s="126" t="s">
        <v>14611</v>
      </c>
      <c r="E7151" s="127" t="s">
        <v>3</v>
      </c>
      <c r="F7151" s="127">
        <v>1519393</v>
      </c>
      <c r="G7151" s="127"/>
      <c r="H7151" s="335" t="s">
        <v>14612</v>
      </c>
      <c r="I7151" s="128">
        <v>0</v>
      </c>
      <c r="J7151" s="128">
        <v>3000000</v>
      </c>
      <c r="K7151" s="129">
        <f t="shared" si="111"/>
        <v>3000000</v>
      </c>
      <c r="L7151" s="130" t="s">
        <v>1420</v>
      </c>
    </row>
    <row r="7152" spans="1:12" ht="22.5">
      <c r="A7152" s="263">
        <v>15</v>
      </c>
      <c r="B7152" s="125" t="str">
        <f>+VLOOKUP(A7152,'[1]LISTA FILTRADO'!$A$2:$B$620,2,FALSE)</f>
        <v>Ministerio De Gobierno</v>
      </c>
      <c r="C7152" s="126">
        <v>42930</v>
      </c>
      <c r="D7152" s="126" t="s">
        <v>14613</v>
      </c>
      <c r="E7152" s="127" t="s">
        <v>3</v>
      </c>
      <c r="F7152" s="127">
        <v>1519402</v>
      </c>
      <c r="G7152" s="127"/>
      <c r="H7152" s="335" t="s">
        <v>14614</v>
      </c>
      <c r="I7152" s="128">
        <v>0</v>
      </c>
      <c r="J7152" s="128">
        <v>237388.14</v>
      </c>
      <c r="K7152" s="129">
        <f t="shared" si="111"/>
        <v>237388.14</v>
      </c>
      <c r="L7152" s="130" t="s">
        <v>1420</v>
      </c>
    </row>
    <row r="7153" spans="1:12" ht="22.5">
      <c r="A7153" s="263">
        <v>283</v>
      </c>
      <c r="B7153" s="125" t="str">
        <f>+VLOOKUP(A7153,'[1]LISTA FILTRADO'!$A$2:$B$620,2,FALSE)</f>
        <v>Aduana Nacional</v>
      </c>
      <c r="C7153" s="126">
        <v>42930</v>
      </c>
      <c r="D7153" s="126" t="s">
        <v>14615</v>
      </c>
      <c r="E7153" s="127" t="s">
        <v>3</v>
      </c>
      <c r="F7153" s="127">
        <v>1519470</v>
      </c>
      <c r="G7153" s="127"/>
      <c r="H7153" s="335" t="s">
        <v>14616</v>
      </c>
      <c r="I7153" s="128">
        <v>0</v>
      </c>
      <c r="J7153" s="128">
        <v>612.26</v>
      </c>
      <c r="K7153" s="129">
        <f t="shared" si="111"/>
        <v>612.26</v>
      </c>
      <c r="L7153" s="130" t="s">
        <v>1420</v>
      </c>
    </row>
    <row r="7154" spans="1:12" ht="22.5">
      <c r="A7154" s="263">
        <v>283</v>
      </c>
      <c r="B7154" s="125" t="str">
        <f>+VLOOKUP(A7154,'[1]LISTA FILTRADO'!$A$2:$B$620,2,FALSE)</f>
        <v>Aduana Nacional</v>
      </c>
      <c r="C7154" s="126">
        <v>42930</v>
      </c>
      <c r="D7154" s="126" t="s">
        <v>14617</v>
      </c>
      <c r="E7154" s="127" t="s">
        <v>3</v>
      </c>
      <c r="F7154" s="127">
        <v>1519472</v>
      </c>
      <c r="G7154" s="127"/>
      <c r="H7154" s="335" t="s">
        <v>14618</v>
      </c>
      <c r="I7154" s="128">
        <v>0</v>
      </c>
      <c r="J7154" s="128">
        <v>53.91</v>
      </c>
      <c r="K7154" s="129">
        <f t="shared" si="111"/>
        <v>53.91</v>
      </c>
      <c r="L7154" s="130" t="s">
        <v>1420</v>
      </c>
    </row>
    <row r="7155" spans="1:12" ht="22.5">
      <c r="A7155" s="263">
        <v>283</v>
      </c>
      <c r="B7155" s="125" t="str">
        <f>+VLOOKUP(A7155,'[1]LISTA FILTRADO'!$A$2:$B$620,2,FALSE)</f>
        <v>Aduana Nacional</v>
      </c>
      <c r="C7155" s="126">
        <v>42930</v>
      </c>
      <c r="D7155" s="126" t="s">
        <v>14619</v>
      </c>
      <c r="E7155" s="127" t="s">
        <v>3</v>
      </c>
      <c r="F7155" s="127">
        <v>1519474</v>
      </c>
      <c r="G7155" s="127"/>
      <c r="H7155" s="335" t="s">
        <v>14620</v>
      </c>
      <c r="I7155" s="128">
        <v>0</v>
      </c>
      <c r="J7155" s="128">
        <v>378.9</v>
      </c>
      <c r="K7155" s="129">
        <f t="shared" si="111"/>
        <v>378.9</v>
      </c>
      <c r="L7155" s="130" t="s">
        <v>1420</v>
      </c>
    </row>
    <row r="7156" spans="1:12" ht="22.5">
      <c r="A7156" s="263">
        <v>206</v>
      </c>
      <c r="B7156" s="125" t="str">
        <f>+VLOOKUP(A7156,'[1]LISTA FILTRADO'!$A$2:$B$620,2,FALSE)</f>
        <v>Instituto Nacional De Estadística</v>
      </c>
      <c r="C7156" s="126">
        <v>42930</v>
      </c>
      <c r="D7156" s="126" t="s">
        <v>14621</v>
      </c>
      <c r="E7156" s="127" t="s">
        <v>3</v>
      </c>
      <c r="F7156" s="127">
        <v>1519484</v>
      </c>
      <c r="G7156" s="127"/>
      <c r="H7156" s="335" t="s">
        <v>14622</v>
      </c>
      <c r="I7156" s="128">
        <v>0</v>
      </c>
      <c r="J7156" s="128">
        <v>930</v>
      </c>
      <c r="K7156" s="129">
        <f t="shared" si="111"/>
        <v>930</v>
      </c>
      <c r="L7156" s="130" t="s">
        <v>1420</v>
      </c>
    </row>
    <row r="7157" spans="1:12" ht="22.5">
      <c r="A7157" s="263">
        <v>206</v>
      </c>
      <c r="B7157" s="125" t="str">
        <f>+VLOOKUP(A7157,'[1]LISTA FILTRADO'!$A$2:$B$620,2,FALSE)</f>
        <v>Instituto Nacional De Estadística</v>
      </c>
      <c r="C7157" s="126">
        <v>42930</v>
      </c>
      <c r="D7157" s="126" t="s">
        <v>14623</v>
      </c>
      <c r="E7157" s="127" t="s">
        <v>3</v>
      </c>
      <c r="F7157" s="127">
        <v>1519485</v>
      </c>
      <c r="G7157" s="127"/>
      <c r="H7157" s="335" t="s">
        <v>14624</v>
      </c>
      <c r="I7157" s="128">
        <v>0</v>
      </c>
      <c r="J7157" s="128">
        <v>3935</v>
      </c>
      <c r="K7157" s="129">
        <f t="shared" si="111"/>
        <v>3935</v>
      </c>
      <c r="L7157" s="130" t="s">
        <v>1420</v>
      </c>
    </row>
    <row r="7158" spans="1:12" ht="33.75">
      <c r="A7158" s="263">
        <v>582</v>
      </c>
      <c r="B7158" s="125" t="str">
        <f>+VLOOKUP(A7158,'[1]LISTA FILTRADO'!$A$2:$B$620,2,FALSE)</f>
        <v>Empresa Boliviana De Almendras Y Derivados</v>
      </c>
      <c r="C7158" s="126">
        <v>42930</v>
      </c>
      <c r="D7158" s="126" t="s">
        <v>14625</v>
      </c>
      <c r="E7158" s="127" t="s">
        <v>3</v>
      </c>
      <c r="F7158" s="127">
        <v>1519490</v>
      </c>
      <c r="G7158" s="127"/>
      <c r="H7158" s="335" t="s">
        <v>14626</v>
      </c>
      <c r="I7158" s="128">
        <v>0</v>
      </c>
      <c r="J7158" s="128">
        <v>19004.849999999999</v>
      </c>
      <c r="K7158" s="129">
        <f t="shared" si="111"/>
        <v>19004.849999999999</v>
      </c>
      <c r="L7158" s="130" t="s">
        <v>1420</v>
      </c>
    </row>
    <row r="7159" spans="1:12" ht="33.75">
      <c r="A7159" s="263">
        <v>582</v>
      </c>
      <c r="B7159" s="125" t="str">
        <f>+VLOOKUP(A7159,'[1]LISTA FILTRADO'!$A$2:$B$620,2,FALSE)</f>
        <v>Empresa Boliviana De Almendras Y Derivados</v>
      </c>
      <c r="C7159" s="126">
        <v>42930</v>
      </c>
      <c r="D7159" s="126" t="s">
        <v>14627</v>
      </c>
      <c r="E7159" s="127" t="s">
        <v>3</v>
      </c>
      <c r="F7159" s="127">
        <v>1519491</v>
      </c>
      <c r="G7159" s="127"/>
      <c r="H7159" s="335" t="s">
        <v>14628</v>
      </c>
      <c r="I7159" s="128">
        <v>0</v>
      </c>
      <c r="J7159" s="128">
        <v>3154.2</v>
      </c>
      <c r="K7159" s="129">
        <f t="shared" si="111"/>
        <v>3154.2</v>
      </c>
      <c r="L7159" s="130" t="s">
        <v>1420</v>
      </c>
    </row>
    <row r="7160" spans="1:12" ht="22.5">
      <c r="A7160" s="263">
        <v>46</v>
      </c>
      <c r="B7160" s="125" t="str">
        <f>+VLOOKUP(A7160,'[1]LISTA FILTRADO'!$A$2:$B$620,2,FALSE)</f>
        <v>Ministerio De Salud</v>
      </c>
      <c r="C7160" s="126">
        <v>42930</v>
      </c>
      <c r="D7160" s="126" t="s">
        <v>14629</v>
      </c>
      <c r="E7160" s="127" t="s">
        <v>3</v>
      </c>
      <c r="F7160" s="127">
        <v>1519512</v>
      </c>
      <c r="G7160" s="127"/>
      <c r="H7160" s="335" t="s">
        <v>14630</v>
      </c>
      <c r="I7160" s="128">
        <v>0</v>
      </c>
      <c r="J7160" s="128">
        <v>28500</v>
      </c>
      <c r="K7160" s="129">
        <f t="shared" si="111"/>
        <v>28500</v>
      </c>
      <c r="L7160" s="130" t="s">
        <v>1420</v>
      </c>
    </row>
    <row r="7161" spans="1:12" ht="33.75">
      <c r="A7161" s="263">
        <v>15</v>
      </c>
      <c r="B7161" s="125" t="str">
        <f>+VLOOKUP(A7161,'[1]LISTA FILTRADO'!$A$2:$B$620,2,FALSE)</f>
        <v>Ministerio De Gobierno</v>
      </c>
      <c r="C7161" s="126">
        <v>42930</v>
      </c>
      <c r="D7161" s="126" t="s">
        <v>14631</v>
      </c>
      <c r="E7161" s="127" t="s">
        <v>3</v>
      </c>
      <c r="F7161" s="127">
        <v>1519531</v>
      </c>
      <c r="G7161" s="127"/>
      <c r="H7161" s="335" t="s">
        <v>14632</v>
      </c>
      <c r="I7161" s="128">
        <v>0</v>
      </c>
      <c r="J7161" s="128">
        <v>157565.5</v>
      </c>
      <c r="K7161" s="129">
        <f t="shared" si="111"/>
        <v>157565.5</v>
      </c>
      <c r="L7161" s="130" t="s">
        <v>1420</v>
      </c>
    </row>
    <row r="7162" spans="1:12" ht="33.75">
      <c r="A7162" s="263">
        <v>70</v>
      </c>
      <c r="B7162" s="125" t="str">
        <f>+VLOOKUP(A7162,'[1]LISTA FILTRADO'!$A$2:$B$620,2,FALSE)</f>
        <v>Ministerio De Trabajo, Empleo Y Previsión Social</v>
      </c>
      <c r="C7162" s="126">
        <v>42930</v>
      </c>
      <c r="D7162" s="126" t="s">
        <v>14633</v>
      </c>
      <c r="E7162" s="127" t="s">
        <v>3</v>
      </c>
      <c r="F7162" s="127">
        <v>1519532</v>
      </c>
      <c r="G7162" s="127"/>
      <c r="H7162" s="335" t="s">
        <v>14634</v>
      </c>
      <c r="I7162" s="128">
        <v>0</v>
      </c>
      <c r="J7162" s="128">
        <v>267.39999999999998</v>
      </c>
      <c r="K7162" s="129">
        <f t="shared" si="111"/>
        <v>267.39999999999998</v>
      </c>
      <c r="L7162" s="130" t="s">
        <v>1420</v>
      </c>
    </row>
    <row r="7163" spans="1:12" ht="33.75">
      <c r="A7163" s="263" t="s">
        <v>626</v>
      </c>
      <c r="B7163" s="125" t="str">
        <f>+VLOOKUP(A7163,'[1]LISTA FILTRADO'!$A$2:$B$620,2,FALSE)</f>
        <v>Dirección General De Programación Y Operaciones Del Tesoro</v>
      </c>
      <c r="C7163" s="126">
        <v>42930</v>
      </c>
      <c r="D7163" s="126" t="s">
        <v>14635</v>
      </c>
      <c r="E7163" s="127" t="s">
        <v>3</v>
      </c>
      <c r="F7163" s="127">
        <v>1519387</v>
      </c>
      <c r="G7163" s="127"/>
      <c r="H7163" s="335" t="s">
        <v>14636</v>
      </c>
      <c r="I7163" s="128">
        <v>0</v>
      </c>
      <c r="J7163" s="128">
        <v>2214.48</v>
      </c>
      <c r="K7163" s="129">
        <f t="shared" si="111"/>
        <v>2214.48</v>
      </c>
      <c r="L7163" s="130" t="s">
        <v>1420</v>
      </c>
    </row>
    <row r="7164" spans="1:12" ht="33.75">
      <c r="A7164" s="263">
        <v>15</v>
      </c>
      <c r="B7164" s="125" t="str">
        <f>+VLOOKUP(A7164,'[1]LISTA FILTRADO'!$A$2:$B$620,2,FALSE)</f>
        <v>Ministerio De Gobierno</v>
      </c>
      <c r="C7164" s="126">
        <v>42930</v>
      </c>
      <c r="D7164" s="126" t="s">
        <v>14637</v>
      </c>
      <c r="E7164" s="127" t="s">
        <v>3</v>
      </c>
      <c r="F7164" s="127">
        <v>1519388</v>
      </c>
      <c r="G7164" s="127"/>
      <c r="H7164" s="335" t="s">
        <v>14638</v>
      </c>
      <c r="I7164" s="128">
        <v>0</v>
      </c>
      <c r="J7164" s="128">
        <v>676.64</v>
      </c>
      <c r="K7164" s="129">
        <f t="shared" si="111"/>
        <v>676.64</v>
      </c>
      <c r="L7164" s="130" t="s">
        <v>1420</v>
      </c>
    </row>
    <row r="7165" spans="1:12" ht="33.75">
      <c r="A7165" s="263" t="s">
        <v>626</v>
      </c>
      <c r="B7165" s="125" t="str">
        <f>+VLOOKUP(A7165,'[1]LISTA FILTRADO'!$A$2:$B$620,2,FALSE)</f>
        <v>Dirección General De Programación Y Operaciones Del Tesoro</v>
      </c>
      <c r="C7165" s="126">
        <v>42930</v>
      </c>
      <c r="D7165" s="126" t="s">
        <v>14639</v>
      </c>
      <c r="E7165" s="127" t="s">
        <v>3</v>
      </c>
      <c r="F7165" s="127">
        <v>1519396</v>
      </c>
      <c r="G7165" s="127"/>
      <c r="H7165" s="335" t="s">
        <v>14640</v>
      </c>
      <c r="I7165" s="128">
        <v>0</v>
      </c>
      <c r="J7165" s="128">
        <v>265.89999999999998</v>
      </c>
      <c r="K7165" s="129">
        <f t="shared" si="111"/>
        <v>265.89999999999998</v>
      </c>
      <c r="L7165" s="130" t="s">
        <v>1420</v>
      </c>
    </row>
    <row r="7166" spans="1:12" ht="33.75">
      <c r="A7166" s="263">
        <v>16</v>
      </c>
      <c r="B7166" s="125" t="str">
        <f>+VLOOKUP(A7166,'[1]LISTA FILTRADO'!$A$2:$B$620,2,FALSE)</f>
        <v>Ministerio De Educación</v>
      </c>
      <c r="C7166" s="126">
        <v>42930</v>
      </c>
      <c r="D7166" s="126" t="s">
        <v>14641</v>
      </c>
      <c r="E7166" s="127" t="s">
        <v>3</v>
      </c>
      <c r="F7166" s="127">
        <v>1519416</v>
      </c>
      <c r="G7166" s="127"/>
      <c r="H7166" s="335" t="s">
        <v>14642</v>
      </c>
      <c r="I7166" s="128">
        <v>0</v>
      </c>
      <c r="J7166" s="128">
        <v>15000</v>
      </c>
      <c r="K7166" s="129">
        <f t="shared" si="111"/>
        <v>15000</v>
      </c>
      <c r="L7166" s="130" t="s">
        <v>1420</v>
      </c>
    </row>
    <row r="7167" spans="1:12" ht="33.75">
      <c r="A7167" s="263" t="s">
        <v>626</v>
      </c>
      <c r="B7167" s="125" t="str">
        <f>+VLOOKUP(A7167,'[1]LISTA FILTRADO'!$A$2:$B$620,2,FALSE)</f>
        <v>Dirección General De Programación Y Operaciones Del Tesoro</v>
      </c>
      <c r="C7167" s="126">
        <v>42930</v>
      </c>
      <c r="D7167" s="126" t="s">
        <v>14643</v>
      </c>
      <c r="E7167" s="127" t="s">
        <v>3</v>
      </c>
      <c r="F7167" s="127">
        <v>1519418</v>
      </c>
      <c r="G7167" s="127"/>
      <c r="H7167" s="335" t="s">
        <v>14644</v>
      </c>
      <c r="I7167" s="128">
        <v>0</v>
      </c>
      <c r="J7167" s="128">
        <v>232.5</v>
      </c>
      <c r="K7167" s="129">
        <f t="shared" si="111"/>
        <v>232.5</v>
      </c>
      <c r="L7167" s="130" t="s">
        <v>1420</v>
      </c>
    </row>
    <row r="7168" spans="1:12" ht="33.75">
      <c r="A7168" s="263" t="s">
        <v>626</v>
      </c>
      <c r="B7168" s="125" t="str">
        <f>+VLOOKUP(A7168,'[1]LISTA FILTRADO'!$A$2:$B$620,2,FALSE)</f>
        <v>Dirección General De Programación Y Operaciones Del Tesoro</v>
      </c>
      <c r="C7168" s="126">
        <v>42930</v>
      </c>
      <c r="D7168" s="126" t="s">
        <v>14645</v>
      </c>
      <c r="E7168" s="127" t="s">
        <v>3</v>
      </c>
      <c r="F7168" s="127">
        <v>1519433</v>
      </c>
      <c r="G7168" s="127"/>
      <c r="H7168" s="335" t="s">
        <v>14646</v>
      </c>
      <c r="I7168" s="128">
        <v>0</v>
      </c>
      <c r="J7168" s="128">
        <v>72.5</v>
      </c>
      <c r="K7168" s="129">
        <f t="shared" si="111"/>
        <v>72.5</v>
      </c>
      <c r="L7168" s="130" t="s">
        <v>1420</v>
      </c>
    </row>
    <row r="7169" spans="1:12" ht="22.5">
      <c r="A7169" s="263">
        <v>20</v>
      </c>
      <c r="B7169" s="125" t="str">
        <f>+VLOOKUP(A7169,'[1]LISTA FILTRADO'!$A$2:$B$620,2,FALSE)</f>
        <v>Ministerio De Defensa</v>
      </c>
      <c r="C7169" s="126">
        <v>42930</v>
      </c>
      <c r="D7169" s="126" t="s">
        <v>14647</v>
      </c>
      <c r="E7169" s="127" t="s">
        <v>3</v>
      </c>
      <c r="F7169" s="127">
        <v>1519436</v>
      </c>
      <c r="G7169" s="127"/>
      <c r="H7169" s="335" t="s">
        <v>14648</v>
      </c>
      <c r="I7169" s="128">
        <v>0</v>
      </c>
      <c r="J7169" s="128">
        <v>84.5</v>
      </c>
      <c r="K7169" s="129">
        <f t="shared" si="111"/>
        <v>84.5</v>
      </c>
      <c r="L7169" s="130" t="s">
        <v>1420</v>
      </c>
    </row>
    <row r="7170" spans="1:12" ht="33.75">
      <c r="A7170" s="263">
        <v>591</v>
      </c>
      <c r="B7170" s="125" t="str">
        <f>+VLOOKUP(A7170,'[1]LISTA FILTRADO'!$A$2:$B$620,2,FALSE)</f>
        <v>Empresa Estatal De Transporte Por Cable Mi Teleférico</v>
      </c>
      <c r="C7170" s="126">
        <v>42930</v>
      </c>
      <c r="D7170" s="126" t="s">
        <v>14649</v>
      </c>
      <c r="E7170" s="127" t="s">
        <v>3</v>
      </c>
      <c r="F7170" s="127">
        <v>1519452</v>
      </c>
      <c r="G7170" s="127"/>
      <c r="H7170" s="335" t="s">
        <v>14650</v>
      </c>
      <c r="I7170" s="128">
        <v>0</v>
      </c>
      <c r="J7170" s="128">
        <v>132</v>
      </c>
      <c r="K7170" s="129">
        <f t="shared" si="111"/>
        <v>132</v>
      </c>
      <c r="L7170" s="130" t="s">
        <v>1420</v>
      </c>
    </row>
    <row r="7171" spans="1:12" ht="33.75">
      <c r="A7171" s="263">
        <v>15</v>
      </c>
      <c r="B7171" s="125" t="str">
        <f>+VLOOKUP(A7171,'[1]LISTA FILTRADO'!$A$2:$B$620,2,FALSE)</f>
        <v>Ministerio De Gobierno</v>
      </c>
      <c r="C7171" s="126">
        <v>42930</v>
      </c>
      <c r="D7171" s="126" t="s">
        <v>14651</v>
      </c>
      <c r="E7171" s="127" t="s">
        <v>3</v>
      </c>
      <c r="F7171" s="127">
        <v>1519455</v>
      </c>
      <c r="G7171" s="127"/>
      <c r="H7171" s="335" t="s">
        <v>14652</v>
      </c>
      <c r="I7171" s="128">
        <v>0</v>
      </c>
      <c r="J7171" s="128">
        <v>0.53</v>
      </c>
      <c r="K7171" s="129">
        <f t="shared" si="111"/>
        <v>0.53</v>
      </c>
      <c r="L7171" s="130" t="s">
        <v>1420</v>
      </c>
    </row>
    <row r="7172" spans="1:12" ht="22.5">
      <c r="A7172" s="263">
        <v>291</v>
      </c>
      <c r="B7172" s="125" t="str">
        <f>+VLOOKUP(A7172,'[1]LISTA FILTRADO'!$A$2:$B$620,2,FALSE)</f>
        <v>Administradora Boliviana De Carreteras</v>
      </c>
      <c r="C7172" s="126">
        <v>42930</v>
      </c>
      <c r="D7172" s="126" t="s">
        <v>14653</v>
      </c>
      <c r="E7172" s="127" t="s">
        <v>3</v>
      </c>
      <c r="F7172" s="127">
        <v>1519460</v>
      </c>
      <c r="G7172" s="127"/>
      <c r="H7172" s="335" t="s">
        <v>14654</v>
      </c>
      <c r="I7172" s="128">
        <v>0</v>
      </c>
      <c r="J7172" s="128">
        <v>3722.6</v>
      </c>
      <c r="K7172" s="129">
        <f t="shared" si="111"/>
        <v>3722.6</v>
      </c>
      <c r="L7172" s="130" t="s">
        <v>1420</v>
      </c>
    </row>
    <row r="7173" spans="1:12" ht="22.5">
      <c r="A7173" s="263">
        <v>35</v>
      </c>
      <c r="B7173" s="125" t="str">
        <f>+VLOOKUP(A7173,'[1]LISTA FILTRADO'!$A$2:$B$620,2,FALSE)</f>
        <v>Ministerio De Economía Y Finanzas Públicas</v>
      </c>
      <c r="C7173" s="126">
        <v>42930</v>
      </c>
      <c r="D7173" s="126" t="s">
        <v>14655</v>
      </c>
      <c r="E7173" s="127" t="s">
        <v>3</v>
      </c>
      <c r="F7173" s="127">
        <v>1519468</v>
      </c>
      <c r="G7173" s="127"/>
      <c r="H7173" s="335" t="s">
        <v>14656</v>
      </c>
      <c r="I7173" s="128">
        <v>0</v>
      </c>
      <c r="J7173" s="128">
        <v>396</v>
      </c>
      <c r="K7173" s="129">
        <f t="shared" si="111"/>
        <v>396</v>
      </c>
      <c r="L7173" s="130" t="s">
        <v>1420</v>
      </c>
    </row>
    <row r="7174" spans="1:12" ht="22.5">
      <c r="A7174" s="263">
        <v>35</v>
      </c>
      <c r="B7174" s="125" t="str">
        <f>+VLOOKUP(A7174,'[1]LISTA FILTRADO'!$A$2:$B$620,2,FALSE)</f>
        <v>Ministerio De Economía Y Finanzas Públicas</v>
      </c>
      <c r="C7174" s="126">
        <v>42930</v>
      </c>
      <c r="D7174" s="126" t="s">
        <v>14657</v>
      </c>
      <c r="E7174" s="127" t="s">
        <v>3</v>
      </c>
      <c r="F7174" s="127">
        <v>1519469</v>
      </c>
      <c r="G7174" s="127"/>
      <c r="H7174" s="335" t="s">
        <v>14658</v>
      </c>
      <c r="I7174" s="128">
        <v>0</v>
      </c>
      <c r="J7174" s="128">
        <v>60</v>
      </c>
      <c r="K7174" s="129">
        <f t="shared" si="111"/>
        <v>60</v>
      </c>
      <c r="L7174" s="130" t="s">
        <v>1420</v>
      </c>
    </row>
    <row r="7175" spans="1:12" ht="33.75">
      <c r="A7175" s="263" t="s">
        <v>626</v>
      </c>
      <c r="B7175" s="125" t="str">
        <f>+VLOOKUP(A7175,'[1]LISTA FILTRADO'!$A$2:$B$620,2,FALSE)</f>
        <v>Dirección General De Programación Y Operaciones Del Tesoro</v>
      </c>
      <c r="C7175" s="126">
        <v>42930</v>
      </c>
      <c r="D7175" s="126" t="s">
        <v>14659</v>
      </c>
      <c r="E7175" s="127" t="s">
        <v>3</v>
      </c>
      <c r="F7175" s="127">
        <v>1519471</v>
      </c>
      <c r="G7175" s="127"/>
      <c r="H7175" s="335" t="s">
        <v>14660</v>
      </c>
      <c r="I7175" s="128">
        <v>0</v>
      </c>
      <c r="J7175" s="128">
        <v>329</v>
      </c>
      <c r="K7175" s="129">
        <f t="shared" si="111"/>
        <v>329</v>
      </c>
      <c r="L7175" s="130" t="s">
        <v>1420</v>
      </c>
    </row>
    <row r="7176" spans="1:12" ht="33.75">
      <c r="A7176" s="263" t="s">
        <v>626</v>
      </c>
      <c r="B7176" s="125" t="str">
        <f>+VLOOKUP(A7176,'[1]LISTA FILTRADO'!$A$2:$B$620,2,FALSE)</f>
        <v>Dirección General De Programación Y Operaciones Del Tesoro</v>
      </c>
      <c r="C7176" s="126">
        <v>42930</v>
      </c>
      <c r="D7176" s="126" t="s">
        <v>14661</v>
      </c>
      <c r="E7176" s="127" t="s">
        <v>3</v>
      </c>
      <c r="F7176" s="127">
        <v>1519477</v>
      </c>
      <c r="G7176" s="127"/>
      <c r="H7176" s="335" t="s">
        <v>14662</v>
      </c>
      <c r="I7176" s="128">
        <v>0</v>
      </c>
      <c r="J7176" s="128">
        <v>12651.2</v>
      </c>
      <c r="K7176" s="129">
        <f t="shared" si="111"/>
        <v>12651.2</v>
      </c>
      <c r="L7176" s="130" t="s">
        <v>1420</v>
      </c>
    </row>
    <row r="7177" spans="1:12" ht="33.75">
      <c r="A7177" s="263" t="s">
        <v>626</v>
      </c>
      <c r="B7177" s="125" t="str">
        <f>+VLOOKUP(A7177,'[1]LISTA FILTRADO'!$A$2:$B$620,2,FALSE)</f>
        <v>Dirección General De Programación Y Operaciones Del Tesoro</v>
      </c>
      <c r="C7177" s="126">
        <v>42930</v>
      </c>
      <c r="D7177" s="126" t="s">
        <v>14663</v>
      </c>
      <c r="E7177" s="127" t="s">
        <v>3</v>
      </c>
      <c r="F7177" s="127">
        <v>1519482</v>
      </c>
      <c r="G7177" s="127"/>
      <c r="H7177" s="335" t="s">
        <v>14664</v>
      </c>
      <c r="I7177" s="128">
        <v>0</v>
      </c>
      <c r="J7177" s="128">
        <v>449.4</v>
      </c>
      <c r="K7177" s="129">
        <f t="shared" ref="K7177:K7240" si="112">+I7177+J7177</f>
        <v>449.4</v>
      </c>
      <c r="L7177" s="130" t="s">
        <v>1420</v>
      </c>
    </row>
    <row r="7178" spans="1:12" ht="22.5">
      <c r="A7178" s="263">
        <v>206</v>
      </c>
      <c r="B7178" s="125" t="str">
        <f>+VLOOKUP(A7178,'[1]LISTA FILTRADO'!$A$2:$B$620,2,FALSE)</f>
        <v>Instituto Nacional De Estadística</v>
      </c>
      <c r="C7178" s="126">
        <v>42930</v>
      </c>
      <c r="D7178" s="126" t="s">
        <v>14665</v>
      </c>
      <c r="E7178" s="127" t="s">
        <v>3</v>
      </c>
      <c r="F7178" s="127">
        <v>1519486</v>
      </c>
      <c r="G7178" s="127"/>
      <c r="H7178" s="335" t="s">
        <v>14666</v>
      </c>
      <c r="I7178" s="128">
        <v>0</v>
      </c>
      <c r="J7178" s="128">
        <v>10</v>
      </c>
      <c r="K7178" s="129">
        <f t="shared" si="112"/>
        <v>10</v>
      </c>
      <c r="L7178" s="130" t="s">
        <v>1420</v>
      </c>
    </row>
    <row r="7179" spans="1:12" ht="33.75">
      <c r="A7179" s="263">
        <v>16</v>
      </c>
      <c r="B7179" s="125" t="str">
        <f>+VLOOKUP(A7179,'[1]LISTA FILTRADO'!$A$2:$B$620,2,FALSE)</f>
        <v>Ministerio De Educación</v>
      </c>
      <c r="C7179" s="126">
        <v>42930</v>
      </c>
      <c r="D7179" s="126" t="s">
        <v>14667</v>
      </c>
      <c r="E7179" s="127" t="s">
        <v>3</v>
      </c>
      <c r="F7179" s="127">
        <v>1519489</v>
      </c>
      <c r="G7179" s="127"/>
      <c r="H7179" s="335" t="s">
        <v>14668</v>
      </c>
      <c r="I7179" s="128">
        <v>0</v>
      </c>
      <c r="J7179" s="128">
        <v>432</v>
      </c>
      <c r="K7179" s="129">
        <f t="shared" si="112"/>
        <v>432</v>
      </c>
      <c r="L7179" s="130" t="s">
        <v>1420</v>
      </c>
    </row>
    <row r="7180" spans="1:12" ht="33.75">
      <c r="A7180" s="263">
        <v>20</v>
      </c>
      <c r="B7180" s="125" t="str">
        <f>+VLOOKUP(A7180,'[1]LISTA FILTRADO'!$A$2:$B$620,2,FALSE)</f>
        <v>Ministerio De Defensa</v>
      </c>
      <c r="C7180" s="126">
        <v>42930</v>
      </c>
      <c r="D7180" s="126" t="s">
        <v>14669</v>
      </c>
      <c r="E7180" s="127" t="s">
        <v>3</v>
      </c>
      <c r="F7180" s="127">
        <v>1519522</v>
      </c>
      <c r="G7180" s="127"/>
      <c r="H7180" s="335" t="s">
        <v>14670</v>
      </c>
      <c r="I7180" s="128">
        <v>0</v>
      </c>
      <c r="J7180" s="128">
        <v>863.5</v>
      </c>
      <c r="K7180" s="129">
        <f t="shared" si="112"/>
        <v>863.5</v>
      </c>
      <c r="L7180" s="130" t="s">
        <v>1420</v>
      </c>
    </row>
    <row r="7181" spans="1:12" ht="33.75">
      <c r="A7181" s="263" t="s">
        <v>626</v>
      </c>
      <c r="B7181" s="125" t="str">
        <f>+VLOOKUP(A7181,'[1]LISTA FILTRADO'!$A$2:$B$620,2,FALSE)</f>
        <v>Dirección General De Programación Y Operaciones Del Tesoro</v>
      </c>
      <c r="C7181" s="126">
        <v>42930</v>
      </c>
      <c r="D7181" s="126" t="s">
        <v>14671</v>
      </c>
      <c r="E7181" s="127" t="s">
        <v>3</v>
      </c>
      <c r="F7181" s="127">
        <v>1519551</v>
      </c>
      <c r="G7181" s="127"/>
      <c r="H7181" s="335" t="s">
        <v>9664</v>
      </c>
      <c r="I7181" s="128">
        <v>0</v>
      </c>
      <c r="J7181" s="128">
        <v>20</v>
      </c>
      <c r="K7181" s="129">
        <f t="shared" si="112"/>
        <v>20</v>
      </c>
      <c r="L7181" s="130" t="s">
        <v>1420</v>
      </c>
    </row>
    <row r="7182" spans="1:12" ht="33.75">
      <c r="A7182" s="263">
        <v>15</v>
      </c>
      <c r="B7182" s="125" t="str">
        <f>+VLOOKUP(A7182,'[1]LISTA FILTRADO'!$A$2:$B$620,2,FALSE)</f>
        <v>Ministerio De Gobierno</v>
      </c>
      <c r="C7182" s="126">
        <v>42930</v>
      </c>
      <c r="D7182" s="126" t="s">
        <v>14672</v>
      </c>
      <c r="E7182" s="127" t="s">
        <v>3</v>
      </c>
      <c r="F7182" s="127">
        <v>1519558</v>
      </c>
      <c r="G7182" s="127"/>
      <c r="H7182" s="335" t="s">
        <v>14673</v>
      </c>
      <c r="I7182" s="128">
        <v>0</v>
      </c>
      <c r="J7182" s="128">
        <v>0.13</v>
      </c>
      <c r="K7182" s="129">
        <f t="shared" si="112"/>
        <v>0.13</v>
      </c>
      <c r="L7182" s="130" t="s">
        <v>1420</v>
      </c>
    </row>
    <row r="7183" spans="1:12" ht="22.5">
      <c r="A7183" s="263">
        <v>46</v>
      </c>
      <c r="B7183" s="125" t="str">
        <f>+VLOOKUP(A7183,'[1]LISTA FILTRADO'!$A$2:$B$620,2,FALSE)</f>
        <v>Ministerio De Salud</v>
      </c>
      <c r="C7183" s="126">
        <v>42930</v>
      </c>
      <c r="D7183" s="126" t="s">
        <v>14674</v>
      </c>
      <c r="E7183" s="127" t="s">
        <v>3</v>
      </c>
      <c r="F7183" s="127">
        <v>1519571</v>
      </c>
      <c r="G7183" s="127"/>
      <c r="H7183" s="335" t="s">
        <v>14675</v>
      </c>
      <c r="I7183" s="128">
        <v>0</v>
      </c>
      <c r="J7183" s="128">
        <v>3028</v>
      </c>
      <c r="K7183" s="129">
        <f t="shared" si="112"/>
        <v>3028</v>
      </c>
      <c r="L7183" s="130" t="s">
        <v>1420</v>
      </c>
    </row>
    <row r="7184" spans="1:12" ht="33.75">
      <c r="A7184" s="263">
        <v>591</v>
      </c>
      <c r="B7184" s="125" t="str">
        <f>+VLOOKUP(A7184,'[1]LISTA FILTRADO'!$A$2:$B$620,2,FALSE)</f>
        <v>Empresa Estatal De Transporte Por Cable Mi Teleférico</v>
      </c>
      <c r="C7184" s="126">
        <v>42930</v>
      </c>
      <c r="D7184" s="126" t="s">
        <v>14676</v>
      </c>
      <c r="E7184" s="127" t="s">
        <v>3</v>
      </c>
      <c r="F7184" s="127">
        <v>1519576</v>
      </c>
      <c r="G7184" s="127"/>
      <c r="H7184" s="335" t="s">
        <v>14677</v>
      </c>
      <c r="I7184" s="128">
        <v>0</v>
      </c>
      <c r="J7184" s="128">
        <v>91</v>
      </c>
      <c r="K7184" s="129">
        <f t="shared" si="112"/>
        <v>91</v>
      </c>
      <c r="L7184" s="130" t="s">
        <v>1420</v>
      </c>
    </row>
    <row r="7185" spans="1:12" ht="33.75">
      <c r="A7185" s="263">
        <v>591</v>
      </c>
      <c r="B7185" s="125" t="str">
        <f>+VLOOKUP(A7185,'[1]LISTA FILTRADO'!$A$2:$B$620,2,FALSE)</f>
        <v>Empresa Estatal De Transporte Por Cable Mi Teleférico</v>
      </c>
      <c r="C7185" s="126">
        <v>42930</v>
      </c>
      <c r="D7185" s="126" t="s">
        <v>14678</v>
      </c>
      <c r="E7185" s="127" t="s">
        <v>3</v>
      </c>
      <c r="F7185" s="127">
        <v>1519577</v>
      </c>
      <c r="G7185" s="127"/>
      <c r="H7185" s="335" t="s">
        <v>14679</v>
      </c>
      <c r="I7185" s="128">
        <v>0</v>
      </c>
      <c r="J7185" s="128">
        <v>126.8</v>
      </c>
      <c r="K7185" s="129">
        <f t="shared" si="112"/>
        <v>126.8</v>
      </c>
      <c r="L7185" s="130" t="s">
        <v>1420</v>
      </c>
    </row>
    <row r="7186" spans="1:12" ht="22.5">
      <c r="A7186" s="263">
        <v>86</v>
      </c>
      <c r="B7186" s="125" t="str">
        <f>+VLOOKUP(A7186,'[1]LISTA FILTRADO'!$A$2:$B$620,2,FALSE)</f>
        <v>Ministerio De Medio Ambiente Y Agua</v>
      </c>
      <c r="C7186" s="126">
        <v>42930</v>
      </c>
      <c r="D7186" s="126" t="s">
        <v>14680</v>
      </c>
      <c r="E7186" s="127" t="s">
        <v>3</v>
      </c>
      <c r="F7186" s="127">
        <v>1519578</v>
      </c>
      <c r="G7186" s="127"/>
      <c r="H7186" s="335" t="s">
        <v>14681</v>
      </c>
      <c r="I7186" s="128">
        <v>0</v>
      </c>
      <c r="J7186" s="128">
        <v>30</v>
      </c>
      <c r="K7186" s="129">
        <f t="shared" si="112"/>
        <v>30</v>
      </c>
      <c r="L7186" s="130" t="s">
        <v>1420</v>
      </c>
    </row>
    <row r="7187" spans="1:12" ht="22.5">
      <c r="A7187" s="263">
        <v>572</v>
      </c>
      <c r="B7187" s="125" t="str">
        <f>+VLOOKUP(A7187,'[1]LISTA FILTRADO'!$A$2:$B$620,2,FALSE)</f>
        <v>Empresa De Apoyo A La Producción De Alimentos</v>
      </c>
      <c r="C7187" s="126">
        <v>42930</v>
      </c>
      <c r="D7187" s="126" t="s">
        <v>14682</v>
      </c>
      <c r="E7187" s="127" t="s">
        <v>3</v>
      </c>
      <c r="F7187" s="127">
        <v>1519582</v>
      </c>
      <c r="G7187" s="127"/>
      <c r="H7187" s="335" t="s">
        <v>14683</v>
      </c>
      <c r="I7187" s="128">
        <v>0</v>
      </c>
      <c r="J7187" s="128">
        <v>300</v>
      </c>
      <c r="K7187" s="129">
        <f t="shared" si="112"/>
        <v>300</v>
      </c>
      <c r="L7187" s="130" t="s">
        <v>1420</v>
      </c>
    </row>
    <row r="7188" spans="1:12" ht="22.5">
      <c r="A7188" s="263">
        <v>15</v>
      </c>
      <c r="B7188" s="125" t="str">
        <f>+VLOOKUP(A7188,'[1]LISTA FILTRADO'!$A$2:$B$620,2,FALSE)</f>
        <v>Ministerio De Gobierno</v>
      </c>
      <c r="C7188" s="126">
        <v>42930</v>
      </c>
      <c r="D7188" s="126" t="s">
        <v>14684</v>
      </c>
      <c r="E7188" s="127" t="s">
        <v>3</v>
      </c>
      <c r="F7188" s="127">
        <v>1519614</v>
      </c>
      <c r="G7188" s="127"/>
      <c r="H7188" s="335" t="s">
        <v>14685</v>
      </c>
      <c r="I7188" s="128">
        <v>0</v>
      </c>
      <c r="J7188" s="128">
        <v>3.56</v>
      </c>
      <c r="K7188" s="129">
        <f t="shared" si="112"/>
        <v>3.56</v>
      </c>
      <c r="L7188" s="130" t="s">
        <v>1420</v>
      </c>
    </row>
    <row r="7189" spans="1:12" ht="22.5">
      <c r="A7189" s="263">
        <v>15</v>
      </c>
      <c r="B7189" s="125" t="str">
        <f>+VLOOKUP(A7189,'[1]LISTA FILTRADO'!$A$2:$B$620,2,FALSE)</f>
        <v>Ministerio De Gobierno</v>
      </c>
      <c r="C7189" s="126">
        <v>42930</v>
      </c>
      <c r="D7189" s="126" t="s">
        <v>14686</v>
      </c>
      <c r="E7189" s="127" t="s">
        <v>3</v>
      </c>
      <c r="F7189" s="127">
        <v>1519616</v>
      </c>
      <c r="G7189" s="127"/>
      <c r="H7189" s="335" t="s">
        <v>14687</v>
      </c>
      <c r="I7189" s="128">
        <v>0</v>
      </c>
      <c r="J7189" s="128">
        <v>0.12</v>
      </c>
      <c r="K7189" s="129">
        <f t="shared" si="112"/>
        <v>0.12</v>
      </c>
      <c r="L7189" s="130" t="s">
        <v>1420</v>
      </c>
    </row>
    <row r="7190" spans="1:12" ht="22.5">
      <c r="A7190" s="263">
        <v>15</v>
      </c>
      <c r="B7190" s="125" t="str">
        <f>+VLOOKUP(A7190,'[1]LISTA FILTRADO'!$A$2:$B$620,2,FALSE)</f>
        <v>Ministerio De Gobierno</v>
      </c>
      <c r="C7190" s="126">
        <v>42930</v>
      </c>
      <c r="D7190" s="126" t="s">
        <v>14688</v>
      </c>
      <c r="E7190" s="127" t="s">
        <v>3</v>
      </c>
      <c r="F7190" s="127">
        <v>1519617</v>
      </c>
      <c r="G7190" s="127"/>
      <c r="H7190" s="335" t="s">
        <v>14689</v>
      </c>
      <c r="I7190" s="128">
        <v>0</v>
      </c>
      <c r="J7190" s="128">
        <v>0.27</v>
      </c>
      <c r="K7190" s="129">
        <f t="shared" si="112"/>
        <v>0.27</v>
      </c>
      <c r="L7190" s="130" t="s">
        <v>1420</v>
      </c>
    </row>
    <row r="7191" spans="1:12" ht="22.5">
      <c r="A7191" s="263">
        <v>670</v>
      </c>
      <c r="B7191" s="125" t="str">
        <f>+VLOOKUP(A7191,'[1]LISTA FILTRADO'!$A$2:$B$620,2,FALSE)</f>
        <v>Órgano Electoral Plurinacional</v>
      </c>
      <c r="C7191" s="126">
        <v>42930</v>
      </c>
      <c r="D7191" s="126" t="s">
        <v>14690</v>
      </c>
      <c r="E7191" s="127" t="s">
        <v>3</v>
      </c>
      <c r="F7191" s="127">
        <v>1519619</v>
      </c>
      <c r="G7191" s="127"/>
      <c r="H7191" s="335" t="s">
        <v>14691</v>
      </c>
      <c r="I7191" s="128">
        <v>0</v>
      </c>
      <c r="J7191" s="128">
        <v>154.02000000000001</v>
      </c>
      <c r="K7191" s="129">
        <f t="shared" si="112"/>
        <v>154.02000000000001</v>
      </c>
      <c r="L7191" s="130" t="s">
        <v>1420</v>
      </c>
    </row>
    <row r="7192" spans="1:12" ht="22.5">
      <c r="A7192" s="263">
        <v>670</v>
      </c>
      <c r="B7192" s="125" t="str">
        <f>+VLOOKUP(A7192,'[1]LISTA FILTRADO'!$A$2:$B$620,2,FALSE)</f>
        <v>Órgano Electoral Plurinacional</v>
      </c>
      <c r="C7192" s="126">
        <v>42930</v>
      </c>
      <c r="D7192" s="126" t="s">
        <v>14692</v>
      </c>
      <c r="E7192" s="127" t="s">
        <v>3</v>
      </c>
      <c r="F7192" s="127">
        <v>1519620</v>
      </c>
      <c r="G7192" s="127"/>
      <c r="H7192" s="335" t="s">
        <v>14693</v>
      </c>
      <c r="I7192" s="128">
        <v>0</v>
      </c>
      <c r="J7192" s="128">
        <v>151.58000000000001</v>
      </c>
      <c r="K7192" s="129">
        <f t="shared" si="112"/>
        <v>151.58000000000001</v>
      </c>
      <c r="L7192" s="130" t="s">
        <v>1420</v>
      </c>
    </row>
    <row r="7193" spans="1:12" ht="33.75">
      <c r="A7193" s="263" t="s">
        <v>626</v>
      </c>
      <c r="B7193" s="125" t="str">
        <f>+VLOOKUP(A7193,'[1]LISTA FILTRADO'!$A$2:$B$620,2,FALSE)</f>
        <v>Dirección General De Programación Y Operaciones Del Tesoro</v>
      </c>
      <c r="C7193" s="126">
        <v>42930</v>
      </c>
      <c r="D7193" s="126" t="s">
        <v>14694</v>
      </c>
      <c r="E7193" s="127" t="s">
        <v>3</v>
      </c>
      <c r="F7193" s="127">
        <v>1519629</v>
      </c>
      <c r="G7193" s="127"/>
      <c r="H7193" s="335" t="s">
        <v>14695</v>
      </c>
      <c r="I7193" s="128">
        <v>0</v>
      </c>
      <c r="J7193" s="128">
        <v>4927.76</v>
      </c>
      <c r="K7193" s="129">
        <f t="shared" si="112"/>
        <v>4927.76</v>
      </c>
      <c r="L7193" s="130" t="s">
        <v>1420</v>
      </c>
    </row>
    <row r="7194" spans="1:12" ht="33.75">
      <c r="A7194" s="263">
        <v>20</v>
      </c>
      <c r="B7194" s="125" t="str">
        <f>+VLOOKUP(A7194,'[1]LISTA FILTRADO'!$A$2:$B$620,2,FALSE)</f>
        <v>Ministerio De Defensa</v>
      </c>
      <c r="C7194" s="126">
        <v>42930</v>
      </c>
      <c r="D7194" s="126" t="s">
        <v>14696</v>
      </c>
      <c r="E7194" s="127" t="s">
        <v>3</v>
      </c>
      <c r="F7194" s="127">
        <v>1519635</v>
      </c>
      <c r="G7194" s="127"/>
      <c r="H7194" s="335" t="s">
        <v>14697</v>
      </c>
      <c r="I7194" s="128">
        <v>0</v>
      </c>
      <c r="J7194" s="128">
        <v>217</v>
      </c>
      <c r="K7194" s="129">
        <f t="shared" si="112"/>
        <v>217</v>
      </c>
      <c r="L7194" s="130" t="s">
        <v>1420</v>
      </c>
    </row>
    <row r="7195" spans="1:12" ht="22.5">
      <c r="A7195" s="263">
        <v>46</v>
      </c>
      <c r="B7195" s="125" t="str">
        <f>+VLOOKUP(A7195,'[1]LISTA FILTRADO'!$A$2:$B$620,2,FALSE)</f>
        <v>Ministerio De Salud</v>
      </c>
      <c r="C7195" s="126">
        <v>42930</v>
      </c>
      <c r="D7195" s="126" t="s">
        <v>14698</v>
      </c>
      <c r="E7195" s="127" t="s">
        <v>3</v>
      </c>
      <c r="F7195" s="127">
        <v>1519661</v>
      </c>
      <c r="G7195" s="127"/>
      <c r="H7195" s="335" t="s">
        <v>14699</v>
      </c>
      <c r="I7195" s="128">
        <v>0</v>
      </c>
      <c r="J7195" s="128">
        <v>178</v>
      </c>
      <c r="K7195" s="129">
        <f t="shared" si="112"/>
        <v>178</v>
      </c>
      <c r="L7195" s="130" t="s">
        <v>1420</v>
      </c>
    </row>
    <row r="7196" spans="1:12" ht="33.75">
      <c r="A7196" s="263">
        <v>35</v>
      </c>
      <c r="B7196" s="125" t="str">
        <f>+VLOOKUP(A7196,'[1]LISTA FILTRADO'!$A$2:$B$620,2,FALSE)</f>
        <v>Ministerio De Economía Y Finanzas Públicas</v>
      </c>
      <c r="C7196" s="126">
        <v>42930</v>
      </c>
      <c r="D7196" s="126" t="s">
        <v>14700</v>
      </c>
      <c r="E7196" s="127" t="s">
        <v>3</v>
      </c>
      <c r="F7196" s="127">
        <v>1519663</v>
      </c>
      <c r="G7196" s="127"/>
      <c r="H7196" s="335" t="s">
        <v>14701</v>
      </c>
      <c r="I7196" s="128">
        <v>0</v>
      </c>
      <c r="J7196" s="128">
        <v>3774.45</v>
      </c>
      <c r="K7196" s="129">
        <f t="shared" si="112"/>
        <v>3774.45</v>
      </c>
      <c r="L7196" s="130" t="s">
        <v>1420</v>
      </c>
    </row>
    <row r="7197" spans="1:12" ht="22.5">
      <c r="A7197" s="263">
        <v>526</v>
      </c>
      <c r="B7197" s="125" t="str">
        <f>+VLOOKUP(A7197,'[1]LISTA FILTRADO'!$A$2:$B$620,2,FALSE)</f>
        <v>Bolivia Tv</v>
      </c>
      <c r="C7197" s="126">
        <v>42930</v>
      </c>
      <c r="D7197" s="126" t="s">
        <v>14702</v>
      </c>
      <c r="E7197" s="127" t="s">
        <v>3</v>
      </c>
      <c r="F7197" s="127">
        <v>1519702</v>
      </c>
      <c r="G7197" s="127"/>
      <c r="H7197" s="335" t="s">
        <v>14703</v>
      </c>
      <c r="I7197" s="128">
        <v>0</v>
      </c>
      <c r="J7197" s="128">
        <v>281.89</v>
      </c>
      <c r="K7197" s="129">
        <f t="shared" si="112"/>
        <v>281.89</v>
      </c>
      <c r="L7197" s="130" t="s">
        <v>1420</v>
      </c>
    </row>
    <row r="7198" spans="1:12" ht="33.75">
      <c r="A7198" s="263">
        <v>660</v>
      </c>
      <c r="B7198" s="125" t="str">
        <f>+VLOOKUP(A7198,'[1]LISTA FILTRADO'!$A$2:$B$620,2,FALSE)</f>
        <v>Órgano Judicial</v>
      </c>
      <c r="C7198" s="126">
        <v>42934</v>
      </c>
      <c r="D7198" s="126" t="s">
        <v>14704</v>
      </c>
      <c r="E7198" s="127" t="s">
        <v>3</v>
      </c>
      <c r="F7198" s="127">
        <v>1519833</v>
      </c>
      <c r="G7198" s="127"/>
      <c r="H7198" s="335" t="s">
        <v>14705</v>
      </c>
      <c r="I7198" s="128">
        <v>0</v>
      </c>
      <c r="J7198" s="128">
        <v>1756</v>
      </c>
      <c r="K7198" s="129">
        <f t="shared" si="112"/>
        <v>1756</v>
      </c>
      <c r="L7198" s="130" t="s">
        <v>1420</v>
      </c>
    </row>
    <row r="7199" spans="1:12" ht="22.5">
      <c r="A7199" s="263">
        <v>523</v>
      </c>
      <c r="B7199" s="125" t="str">
        <f>+VLOOKUP(A7199,'[1]LISTA FILTRADO'!$A$2:$B$620,2,FALSE)</f>
        <v>Empresa De Correos De Bolivia</v>
      </c>
      <c r="C7199" s="126">
        <v>42934</v>
      </c>
      <c r="D7199" s="126" t="s">
        <v>14706</v>
      </c>
      <c r="E7199" s="127" t="s">
        <v>3</v>
      </c>
      <c r="F7199" s="127">
        <v>1519845</v>
      </c>
      <c r="G7199" s="127"/>
      <c r="H7199" s="335" t="s">
        <v>14707</v>
      </c>
      <c r="I7199" s="128">
        <v>0</v>
      </c>
      <c r="J7199" s="128">
        <v>9364.5400000000009</v>
      </c>
      <c r="K7199" s="129">
        <f t="shared" si="112"/>
        <v>9364.5400000000009</v>
      </c>
      <c r="L7199" s="130" t="s">
        <v>1420</v>
      </c>
    </row>
    <row r="7200" spans="1:12" ht="33.75">
      <c r="A7200" s="263">
        <v>87</v>
      </c>
      <c r="B7200" s="125" t="str">
        <f>+VLOOKUP(A7200,'[1]LISTA FILTRADO'!$A$2:$B$620,2,FALSE)</f>
        <v>Ministerio De Comunicación</v>
      </c>
      <c r="C7200" s="126">
        <v>42934</v>
      </c>
      <c r="D7200" s="126" t="s">
        <v>14708</v>
      </c>
      <c r="E7200" s="127" t="s">
        <v>3</v>
      </c>
      <c r="F7200" s="127">
        <v>1519867</v>
      </c>
      <c r="G7200" s="127"/>
      <c r="H7200" s="335" t="s">
        <v>14709</v>
      </c>
      <c r="I7200" s="128">
        <v>0</v>
      </c>
      <c r="J7200" s="128">
        <v>1440</v>
      </c>
      <c r="K7200" s="129">
        <f t="shared" si="112"/>
        <v>1440</v>
      </c>
      <c r="L7200" s="130" t="s">
        <v>1420</v>
      </c>
    </row>
    <row r="7201" spans="1:12" ht="33.75">
      <c r="A7201" s="263">
        <v>87</v>
      </c>
      <c r="B7201" s="125" t="str">
        <f>+VLOOKUP(A7201,'[1]LISTA FILTRADO'!$A$2:$B$620,2,FALSE)</f>
        <v>Ministerio De Comunicación</v>
      </c>
      <c r="C7201" s="126">
        <v>42934</v>
      </c>
      <c r="D7201" s="126" t="s">
        <v>14710</v>
      </c>
      <c r="E7201" s="127" t="s">
        <v>3</v>
      </c>
      <c r="F7201" s="127">
        <v>1519868</v>
      </c>
      <c r="G7201" s="127"/>
      <c r="H7201" s="335" t="s">
        <v>14711</v>
      </c>
      <c r="I7201" s="128">
        <v>0</v>
      </c>
      <c r="J7201" s="128">
        <v>12931.39</v>
      </c>
      <c r="K7201" s="129">
        <f t="shared" si="112"/>
        <v>12931.39</v>
      </c>
      <c r="L7201" s="130" t="s">
        <v>1420</v>
      </c>
    </row>
    <row r="7202" spans="1:12" ht="33.75">
      <c r="A7202" s="263">
        <v>87</v>
      </c>
      <c r="B7202" s="125" t="str">
        <f>+VLOOKUP(A7202,'[1]LISTA FILTRADO'!$A$2:$B$620,2,FALSE)</f>
        <v>Ministerio De Comunicación</v>
      </c>
      <c r="C7202" s="126">
        <v>42934</v>
      </c>
      <c r="D7202" s="126" t="s">
        <v>14712</v>
      </c>
      <c r="E7202" s="127" t="s">
        <v>3</v>
      </c>
      <c r="F7202" s="127">
        <v>1519872</v>
      </c>
      <c r="G7202" s="127"/>
      <c r="H7202" s="335" t="s">
        <v>14713</v>
      </c>
      <c r="I7202" s="128">
        <v>0</v>
      </c>
      <c r="J7202" s="128">
        <v>192.74</v>
      </c>
      <c r="K7202" s="129">
        <f t="shared" si="112"/>
        <v>192.74</v>
      </c>
      <c r="L7202" s="130" t="s">
        <v>1420</v>
      </c>
    </row>
    <row r="7203" spans="1:12" ht="22.5">
      <c r="A7203" s="263">
        <v>578</v>
      </c>
      <c r="B7203" s="125" t="str">
        <f>+VLOOKUP(A7203,'[1]LISTA FILTRADO'!$A$2:$B$620,2,FALSE)</f>
        <v>Boliviana De Aviación</v>
      </c>
      <c r="C7203" s="126">
        <v>42934</v>
      </c>
      <c r="D7203" s="126" t="s">
        <v>14714</v>
      </c>
      <c r="E7203" s="127" t="s">
        <v>3</v>
      </c>
      <c r="F7203" s="127">
        <v>1519874</v>
      </c>
      <c r="G7203" s="127"/>
      <c r="H7203" s="335" t="s">
        <v>14715</v>
      </c>
      <c r="I7203" s="128">
        <v>0</v>
      </c>
      <c r="J7203" s="128">
        <v>612.48</v>
      </c>
      <c r="K7203" s="129">
        <f t="shared" si="112"/>
        <v>612.48</v>
      </c>
      <c r="L7203" s="130" t="s">
        <v>1420</v>
      </c>
    </row>
    <row r="7204" spans="1:12" ht="22.5">
      <c r="A7204" s="263">
        <v>578</v>
      </c>
      <c r="B7204" s="125" t="str">
        <f>+VLOOKUP(A7204,'[1]LISTA FILTRADO'!$A$2:$B$620,2,FALSE)</f>
        <v>Boliviana De Aviación</v>
      </c>
      <c r="C7204" s="126">
        <v>42934</v>
      </c>
      <c r="D7204" s="126" t="s">
        <v>14716</v>
      </c>
      <c r="E7204" s="127" t="s">
        <v>3</v>
      </c>
      <c r="F7204" s="127">
        <v>1519876</v>
      </c>
      <c r="G7204" s="127"/>
      <c r="H7204" s="335" t="s">
        <v>14717</v>
      </c>
      <c r="I7204" s="128">
        <v>0</v>
      </c>
      <c r="J7204" s="128">
        <v>459.36</v>
      </c>
      <c r="K7204" s="129">
        <f t="shared" si="112"/>
        <v>459.36</v>
      </c>
      <c r="L7204" s="130" t="s">
        <v>1420</v>
      </c>
    </row>
    <row r="7205" spans="1:12" ht="22.5">
      <c r="A7205" s="263">
        <v>578</v>
      </c>
      <c r="B7205" s="125" t="str">
        <f>+VLOOKUP(A7205,'[1]LISTA FILTRADO'!$A$2:$B$620,2,FALSE)</f>
        <v>Boliviana De Aviación</v>
      </c>
      <c r="C7205" s="126">
        <v>42934</v>
      </c>
      <c r="D7205" s="126" t="s">
        <v>14718</v>
      </c>
      <c r="E7205" s="127" t="s">
        <v>3</v>
      </c>
      <c r="F7205" s="127">
        <v>1519881</v>
      </c>
      <c r="G7205" s="127"/>
      <c r="H7205" s="335" t="s">
        <v>14719</v>
      </c>
      <c r="I7205" s="128">
        <v>0</v>
      </c>
      <c r="J7205" s="128">
        <v>1464.32</v>
      </c>
      <c r="K7205" s="129">
        <f t="shared" si="112"/>
        <v>1464.32</v>
      </c>
      <c r="L7205" s="130" t="s">
        <v>1420</v>
      </c>
    </row>
    <row r="7206" spans="1:12" ht="22.5">
      <c r="A7206" s="263">
        <v>41</v>
      </c>
      <c r="B7206" s="125" t="str">
        <f>+VLOOKUP(A7206,'[1]LISTA FILTRADO'!$A$2:$B$620,2,FALSE)</f>
        <v>Ministerio De Desarrollo Productivo Y Economía Plural</v>
      </c>
      <c r="C7206" s="126">
        <v>42934</v>
      </c>
      <c r="D7206" s="126" t="s">
        <v>14720</v>
      </c>
      <c r="E7206" s="127" t="s">
        <v>3</v>
      </c>
      <c r="F7206" s="127">
        <v>1519937</v>
      </c>
      <c r="G7206" s="127"/>
      <c r="H7206" s="335" t="s">
        <v>14721</v>
      </c>
      <c r="I7206" s="128">
        <v>0</v>
      </c>
      <c r="J7206" s="128">
        <v>238294.26</v>
      </c>
      <c r="K7206" s="129">
        <f t="shared" si="112"/>
        <v>238294.26</v>
      </c>
      <c r="L7206" s="130" t="s">
        <v>1420</v>
      </c>
    </row>
    <row r="7207" spans="1:12" ht="22.5">
      <c r="A7207" s="263">
        <v>47</v>
      </c>
      <c r="B7207" s="125" t="str">
        <f>+VLOOKUP(A7207,'[1]LISTA FILTRADO'!$A$2:$B$620,2,FALSE)</f>
        <v>Ministerio De Desarrollo Rural Y Tierras</v>
      </c>
      <c r="C7207" s="126">
        <v>42934</v>
      </c>
      <c r="D7207" s="126" t="s">
        <v>14722</v>
      </c>
      <c r="E7207" s="127" t="s">
        <v>3</v>
      </c>
      <c r="F7207" s="127">
        <v>1519973</v>
      </c>
      <c r="G7207" s="127"/>
      <c r="H7207" s="335" t="s">
        <v>14723</v>
      </c>
      <c r="I7207" s="128">
        <v>0</v>
      </c>
      <c r="J7207" s="128">
        <v>180</v>
      </c>
      <c r="K7207" s="129">
        <f t="shared" si="112"/>
        <v>180</v>
      </c>
      <c r="L7207" s="130" t="s">
        <v>1420</v>
      </c>
    </row>
    <row r="7208" spans="1:12" ht="33.75">
      <c r="A7208" s="263">
        <v>86</v>
      </c>
      <c r="B7208" s="125" t="str">
        <f>+VLOOKUP(A7208,'[1]LISTA FILTRADO'!$A$2:$B$620,2,FALSE)</f>
        <v>Ministerio De Medio Ambiente Y Agua</v>
      </c>
      <c r="C7208" s="126">
        <v>42934</v>
      </c>
      <c r="D7208" s="126" t="s">
        <v>14724</v>
      </c>
      <c r="E7208" s="127" t="s">
        <v>3</v>
      </c>
      <c r="F7208" s="127">
        <v>1519975</v>
      </c>
      <c r="G7208" s="127"/>
      <c r="H7208" s="335" t="s">
        <v>14725</v>
      </c>
      <c r="I7208" s="128">
        <v>0</v>
      </c>
      <c r="J7208" s="128">
        <v>28427.5</v>
      </c>
      <c r="K7208" s="129">
        <f t="shared" si="112"/>
        <v>28427.5</v>
      </c>
      <c r="L7208" s="130" t="s">
        <v>1420</v>
      </c>
    </row>
    <row r="7209" spans="1:12" ht="33.75">
      <c r="A7209" s="263">
        <v>682</v>
      </c>
      <c r="B7209" s="125" t="str">
        <f>+VLOOKUP(A7209,'[1]LISTA FILTRADO'!$A$2:$B$620,2,FALSE)</f>
        <v>Defensoría Del Pueblo</v>
      </c>
      <c r="C7209" s="126">
        <v>42934</v>
      </c>
      <c r="D7209" s="126" t="s">
        <v>14726</v>
      </c>
      <c r="E7209" s="127" t="s">
        <v>3</v>
      </c>
      <c r="F7209" s="127">
        <v>1519976</v>
      </c>
      <c r="G7209" s="127"/>
      <c r="H7209" s="335" t="s">
        <v>14727</v>
      </c>
      <c r="I7209" s="128">
        <v>0</v>
      </c>
      <c r="J7209" s="128">
        <v>100</v>
      </c>
      <c r="K7209" s="129">
        <f t="shared" si="112"/>
        <v>100</v>
      </c>
      <c r="L7209" s="130" t="s">
        <v>1420</v>
      </c>
    </row>
    <row r="7210" spans="1:12" ht="22.5">
      <c r="A7210" s="263">
        <v>86</v>
      </c>
      <c r="B7210" s="125" t="str">
        <f>+VLOOKUP(A7210,'[1]LISTA FILTRADO'!$A$2:$B$620,2,FALSE)</f>
        <v>Ministerio De Medio Ambiente Y Agua</v>
      </c>
      <c r="C7210" s="126">
        <v>42934</v>
      </c>
      <c r="D7210" s="126" t="s">
        <v>14728</v>
      </c>
      <c r="E7210" s="127" t="s">
        <v>3</v>
      </c>
      <c r="F7210" s="127">
        <v>1519977</v>
      </c>
      <c r="G7210" s="127"/>
      <c r="H7210" s="335" t="s">
        <v>14729</v>
      </c>
      <c r="I7210" s="128">
        <v>0</v>
      </c>
      <c r="J7210" s="128">
        <v>764</v>
      </c>
      <c r="K7210" s="129">
        <f t="shared" si="112"/>
        <v>764</v>
      </c>
      <c r="L7210" s="130" t="s">
        <v>1420</v>
      </c>
    </row>
    <row r="7211" spans="1:12" ht="33.75">
      <c r="A7211" s="263">
        <v>682</v>
      </c>
      <c r="B7211" s="125" t="str">
        <f>+VLOOKUP(A7211,'[1]LISTA FILTRADO'!$A$2:$B$620,2,FALSE)</f>
        <v>Defensoría Del Pueblo</v>
      </c>
      <c r="C7211" s="126">
        <v>42934</v>
      </c>
      <c r="D7211" s="126" t="s">
        <v>14730</v>
      </c>
      <c r="E7211" s="127" t="s">
        <v>3</v>
      </c>
      <c r="F7211" s="127">
        <v>1519980</v>
      </c>
      <c r="G7211" s="127"/>
      <c r="H7211" s="335" t="s">
        <v>14731</v>
      </c>
      <c r="I7211" s="128">
        <v>0</v>
      </c>
      <c r="J7211" s="128">
        <v>53</v>
      </c>
      <c r="K7211" s="129">
        <f t="shared" si="112"/>
        <v>53</v>
      </c>
      <c r="L7211" s="130" t="s">
        <v>1420</v>
      </c>
    </row>
    <row r="7212" spans="1:12" ht="33.75">
      <c r="A7212" s="263">
        <v>86</v>
      </c>
      <c r="B7212" s="125" t="str">
        <f>+VLOOKUP(A7212,'[1]LISTA FILTRADO'!$A$2:$B$620,2,FALSE)</f>
        <v>Ministerio De Medio Ambiente Y Agua</v>
      </c>
      <c r="C7212" s="126">
        <v>42934</v>
      </c>
      <c r="D7212" s="126" t="s">
        <v>14732</v>
      </c>
      <c r="E7212" s="127" t="s">
        <v>3</v>
      </c>
      <c r="F7212" s="127">
        <v>1519981</v>
      </c>
      <c r="G7212" s="127"/>
      <c r="H7212" s="335" t="s">
        <v>14733</v>
      </c>
      <c r="I7212" s="128">
        <v>0</v>
      </c>
      <c r="J7212" s="128">
        <v>4814</v>
      </c>
      <c r="K7212" s="129">
        <f t="shared" si="112"/>
        <v>4814</v>
      </c>
      <c r="L7212" s="130" t="s">
        <v>1420</v>
      </c>
    </row>
    <row r="7213" spans="1:12" ht="33.75">
      <c r="A7213" s="263">
        <v>682</v>
      </c>
      <c r="B7213" s="125" t="str">
        <f>+VLOOKUP(A7213,'[1]LISTA FILTRADO'!$A$2:$B$620,2,FALSE)</f>
        <v>Defensoría Del Pueblo</v>
      </c>
      <c r="C7213" s="126">
        <v>42934</v>
      </c>
      <c r="D7213" s="126" t="s">
        <v>14734</v>
      </c>
      <c r="E7213" s="127" t="s">
        <v>3</v>
      </c>
      <c r="F7213" s="127">
        <v>1519982</v>
      </c>
      <c r="G7213" s="127"/>
      <c r="H7213" s="335" t="s">
        <v>14735</v>
      </c>
      <c r="I7213" s="128">
        <v>0</v>
      </c>
      <c r="J7213" s="128">
        <v>26</v>
      </c>
      <c r="K7213" s="129">
        <f t="shared" si="112"/>
        <v>26</v>
      </c>
      <c r="L7213" s="130" t="s">
        <v>1420</v>
      </c>
    </row>
    <row r="7214" spans="1:12" ht="33.75">
      <c r="A7214" s="263">
        <v>86</v>
      </c>
      <c r="B7214" s="125" t="str">
        <f>+VLOOKUP(A7214,'[1]LISTA FILTRADO'!$A$2:$B$620,2,FALSE)</f>
        <v>Ministerio De Medio Ambiente Y Agua</v>
      </c>
      <c r="C7214" s="126">
        <v>42934</v>
      </c>
      <c r="D7214" s="126" t="s">
        <v>14736</v>
      </c>
      <c r="E7214" s="127" t="s">
        <v>3</v>
      </c>
      <c r="F7214" s="127">
        <v>1519983</v>
      </c>
      <c r="G7214" s="127"/>
      <c r="H7214" s="335" t="s">
        <v>14737</v>
      </c>
      <c r="I7214" s="128">
        <v>0</v>
      </c>
      <c r="J7214" s="128">
        <v>5391</v>
      </c>
      <c r="K7214" s="129">
        <f t="shared" si="112"/>
        <v>5391</v>
      </c>
      <c r="L7214" s="130" t="s">
        <v>1420</v>
      </c>
    </row>
    <row r="7215" spans="1:12" ht="22.5">
      <c r="A7215" s="263">
        <v>86</v>
      </c>
      <c r="B7215" s="125" t="str">
        <f>+VLOOKUP(A7215,'[1]LISTA FILTRADO'!$A$2:$B$620,2,FALSE)</f>
        <v>Ministerio De Medio Ambiente Y Agua</v>
      </c>
      <c r="C7215" s="126">
        <v>42934</v>
      </c>
      <c r="D7215" s="126" t="s">
        <v>14738</v>
      </c>
      <c r="E7215" s="127" t="s">
        <v>3</v>
      </c>
      <c r="F7215" s="127">
        <v>1519988</v>
      </c>
      <c r="G7215" s="127"/>
      <c r="H7215" s="335" t="s">
        <v>14739</v>
      </c>
      <c r="I7215" s="128">
        <v>0</v>
      </c>
      <c r="J7215" s="128">
        <v>1290446</v>
      </c>
      <c r="K7215" s="129">
        <f t="shared" si="112"/>
        <v>1290446</v>
      </c>
      <c r="L7215" s="130" t="s">
        <v>1420</v>
      </c>
    </row>
    <row r="7216" spans="1:12" ht="22.5">
      <c r="A7216" s="263">
        <v>86</v>
      </c>
      <c r="B7216" s="125" t="str">
        <f>+VLOOKUP(A7216,'[1]LISTA FILTRADO'!$A$2:$B$620,2,FALSE)</f>
        <v>Ministerio De Medio Ambiente Y Agua</v>
      </c>
      <c r="C7216" s="126">
        <v>42934</v>
      </c>
      <c r="D7216" s="126" t="s">
        <v>14740</v>
      </c>
      <c r="E7216" s="127" t="s">
        <v>3</v>
      </c>
      <c r="F7216" s="127">
        <v>1519991</v>
      </c>
      <c r="G7216" s="127"/>
      <c r="H7216" s="335" t="s">
        <v>14741</v>
      </c>
      <c r="I7216" s="128">
        <v>0</v>
      </c>
      <c r="J7216" s="128">
        <v>62896.7</v>
      </c>
      <c r="K7216" s="129">
        <f t="shared" si="112"/>
        <v>62896.7</v>
      </c>
      <c r="L7216" s="130" t="s">
        <v>1420</v>
      </c>
    </row>
    <row r="7217" spans="1:12" ht="22.5">
      <c r="A7217" s="263">
        <v>526</v>
      </c>
      <c r="B7217" s="125" t="str">
        <f>+VLOOKUP(A7217,'[1]LISTA FILTRADO'!$A$2:$B$620,2,FALSE)</f>
        <v>Bolivia Tv</v>
      </c>
      <c r="C7217" s="126">
        <v>42934</v>
      </c>
      <c r="D7217" s="126" t="s">
        <v>14742</v>
      </c>
      <c r="E7217" s="127" t="s">
        <v>3</v>
      </c>
      <c r="F7217" s="127">
        <v>1519834</v>
      </c>
      <c r="G7217" s="127"/>
      <c r="H7217" s="335" t="s">
        <v>13701</v>
      </c>
      <c r="I7217" s="128">
        <v>0</v>
      </c>
      <c r="J7217" s="128">
        <v>112.99</v>
      </c>
      <c r="K7217" s="129">
        <f t="shared" si="112"/>
        <v>112.99</v>
      </c>
      <c r="L7217" s="130" t="s">
        <v>1420</v>
      </c>
    </row>
    <row r="7218" spans="1:12" ht="22.5">
      <c r="A7218" s="263">
        <v>526</v>
      </c>
      <c r="B7218" s="125" t="str">
        <f>+VLOOKUP(A7218,'[1]LISTA FILTRADO'!$A$2:$B$620,2,FALSE)</f>
        <v>Bolivia Tv</v>
      </c>
      <c r="C7218" s="126">
        <v>42934</v>
      </c>
      <c r="D7218" s="126" t="s">
        <v>14743</v>
      </c>
      <c r="E7218" s="127" t="s">
        <v>3</v>
      </c>
      <c r="F7218" s="127">
        <v>1519835</v>
      </c>
      <c r="G7218" s="127"/>
      <c r="H7218" s="335" t="s">
        <v>14744</v>
      </c>
      <c r="I7218" s="128">
        <v>0</v>
      </c>
      <c r="J7218" s="128">
        <v>145</v>
      </c>
      <c r="K7218" s="129">
        <f t="shared" si="112"/>
        <v>145</v>
      </c>
      <c r="L7218" s="130" t="s">
        <v>1420</v>
      </c>
    </row>
    <row r="7219" spans="1:12" ht="33.75">
      <c r="A7219" s="263">
        <v>20</v>
      </c>
      <c r="B7219" s="125" t="str">
        <f>+VLOOKUP(A7219,'[1]LISTA FILTRADO'!$A$2:$B$620,2,FALSE)</f>
        <v>Ministerio De Defensa</v>
      </c>
      <c r="C7219" s="126">
        <v>42934</v>
      </c>
      <c r="D7219" s="126" t="s">
        <v>14745</v>
      </c>
      <c r="E7219" s="127" t="s">
        <v>3</v>
      </c>
      <c r="F7219" s="127">
        <v>1519836</v>
      </c>
      <c r="G7219" s="127"/>
      <c r="H7219" s="335" t="s">
        <v>14746</v>
      </c>
      <c r="I7219" s="128">
        <v>0</v>
      </c>
      <c r="J7219" s="128">
        <v>725</v>
      </c>
      <c r="K7219" s="129">
        <f t="shared" si="112"/>
        <v>725</v>
      </c>
      <c r="L7219" s="130" t="s">
        <v>1420</v>
      </c>
    </row>
    <row r="7220" spans="1:12" ht="33.75">
      <c r="A7220" s="263">
        <v>20</v>
      </c>
      <c r="B7220" s="125" t="str">
        <f>+VLOOKUP(A7220,'[1]LISTA FILTRADO'!$A$2:$B$620,2,FALSE)</f>
        <v>Ministerio De Defensa</v>
      </c>
      <c r="C7220" s="126">
        <v>42934</v>
      </c>
      <c r="D7220" s="126" t="s">
        <v>14747</v>
      </c>
      <c r="E7220" s="127" t="s">
        <v>3</v>
      </c>
      <c r="F7220" s="127">
        <v>1519839</v>
      </c>
      <c r="G7220" s="127"/>
      <c r="H7220" s="335" t="s">
        <v>14748</v>
      </c>
      <c r="I7220" s="128">
        <v>0</v>
      </c>
      <c r="J7220" s="128">
        <v>2082</v>
      </c>
      <c r="K7220" s="129">
        <f t="shared" si="112"/>
        <v>2082</v>
      </c>
      <c r="L7220" s="130" t="s">
        <v>1420</v>
      </c>
    </row>
    <row r="7221" spans="1:12" ht="33.75">
      <c r="A7221" s="263" t="s">
        <v>626</v>
      </c>
      <c r="B7221" s="125" t="str">
        <f>+VLOOKUP(A7221,'[1]LISTA FILTRADO'!$A$2:$B$620,2,FALSE)</f>
        <v>Dirección General De Programación Y Operaciones Del Tesoro</v>
      </c>
      <c r="C7221" s="126">
        <v>42934</v>
      </c>
      <c r="D7221" s="126" t="s">
        <v>14749</v>
      </c>
      <c r="E7221" s="127" t="s">
        <v>3</v>
      </c>
      <c r="F7221" s="127">
        <v>1519863</v>
      </c>
      <c r="G7221" s="127"/>
      <c r="H7221" s="335" t="s">
        <v>14750</v>
      </c>
      <c r="I7221" s="128">
        <v>0</v>
      </c>
      <c r="J7221" s="128">
        <v>627.58000000000004</v>
      </c>
      <c r="K7221" s="129">
        <f t="shared" si="112"/>
        <v>627.58000000000004</v>
      </c>
      <c r="L7221" s="130" t="s">
        <v>1420</v>
      </c>
    </row>
    <row r="7222" spans="1:12" ht="33.75">
      <c r="A7222" s="263" t="s">
        <v>626</v>
      </c>
      <c r="B7222" s="125" t="str">
        <f>+VLOOKUP(A7222,'[1]LISTA FILTRADO'!$A$2:$B$620,2,FALSE)</f>
        <v>Dirección General De Programación Y Operaciones Del Tesoro</v>
      </c>
      <c r="C7222" s="126">
        <v>42934</v>
      </c>
      <c r="D7222" s="126" t="s">
        <v>14751</v>
      </c>
      <c r="E7222" s="127" t="s">
        <v>3</v>
      </c>
      <c r="F7222" s="127">
        <v>1519869</v>
      </c>
      <c r="G7222" s="127"/>
      <c r="H7222" s="335" t="s">
        <v>6493</v>
      </c>
      <c r="I7222" s="128">
        <v>0</v>
      </c>
      <c r="J7222" s="128">
        <v>3400</v>
      </c>
      <c r="K7222" s="129">
        <f t="shared" si="112"/>
        <v>3400</v>
      </c>
      <c r="L7222" s="130" t="s">
        <v>1420</v>
      </c>
    </row>
    <row r="7223" spans="1:12" ht="33.75">
      <c r="A7223" s="263" t="s">
        <v>626</v>
      </c>
      <c r="B7223" s="125" t="str">
        <f>+VLOOKUP(A7223,'[1]LISTA FILTRADO'!$A$2:$B$620,2,FALSE)</f>
        <v>Dirección General De Programación Y Operaciones Del Tesoro</v>
      </c>
      <c r="C7223" s="126">
        <v>42934</v>
      </c>
      <c r="D7223" s="126" t="s">
        <v>14752</v>
      </c>
      <c r="E7223" s="127" t="s">
        <v>3</v>
      </c>
      <c r="F7223" s="127">
        <v>1519887</v>
      </c>
      <c r="G7223" s="127"/>
      <c r="H7223" s="335" t="s">
        <v>14753</v>
      </c>
      <c r="I7223" s="128">
        <v>0</v>
      </c>
      <c r="J7223" s="128">
        <v>249.6</v>
      </c>
      <c r="K7223" s="129">
        <f t="shared" si="112"/>
        <v>249.6</v>
      </c>
      <c r="L7223" s="130" t="s">
        <v>1420</v>
      </c>
    </row>
    <row r="7224" spans="1:12" ht="33.75">
      <c r="A7224" s="263" t="s">
        <v>626</v>
      </c>
      <c r="B7224" s="125" t="str">
        <f>+VLOOKUP(A7224,'[1]LISTA FILTRADO'!$A$2:$B$620,2,FALSE)</f>
        <v>Dirección General De Programación Y Operaciones Del Tesoro</v>
      </c>
      <c r="C7224" s="126">
        <v>42934</v>
      </c>
      <c r="D7224" s="126" t="s">
        <v>14754</v>
      </c>
      <c r="E7224" s="127" t="s">
        <v>3</v>
      </c>
      <c r="F7224" s="127">
        <v>1519892</v>
      </c>
      <c r="G7224" s="127"/>
      <c r="H7224" s="335" t="s">
        <v>14755</v>
      </c>
      <c r="I7224" s="128">
        <v>0</v>
      </c>
      <c r="J7224" s="128">
        <v>611.09</v>
      </c>
      <c r="K7224" s="129">
        <f t="shared" si="112"/>
        <v>611.09</v>
      </c>
      <c r="L7224" s="130" t="s">
        <v>1420</v>
      </c>
    </row>
    <row r="7225" spans="1:12" ht="33.75">
      <c r="A7225" s="263" t="s">
        <v>626</v>
      </c>
      <c r="B7225" s="125" t="str">
        <f>+VLOOKUP(A7225,'[1]LISTA FILTRADO'!$A$2:$B$620,2,FALSE)</f>
        <v>Dirección General De Programación Y Operaciones Del Tesoro</v>
      </c>
      <c r="C7225" s="126">
        <v>42934</v>
      </c>
      <c r="D7225" s="126" t="s">
        <v>14756</v>
      </c>
      <c r="E7225" s="127" t="s">
        <v>3</v>
      </c>
      <c r="F7225" s="127">
        <v>1519894</v>
      </c>
      <c r="G7225" s="127"/>
      <c r="H7225" s="335" t="s">
        <v>14757</v>
      </c>
      <c r="I7225" s="128">
        <v>0</v>
      </c>
      <c r="J7225" s="128">
        <v>1237</v>
      </c>
      <c r="K7225" s="129">
        <f t="shared" si="112"/>
        <v>1237</v>
      </c>
      <c r="L7225" s="130" t="s">
        <v>1420</v>
      </c>
    </row>
    <row r="7226" spans="1:12" ht="22.5">
      <c r="A7226" s="263">
        <v>35</v>
      </c>
      <c r="B7226" s="125" t="str">
        <f>+VLOOKUP(A7226,'[1]LISTA FILTRADO'!$A$2:$B$620,2,FALSE)</f>
        <v>Ministerio De Economía Y Finanzas Públicas</v>
      </c>
      <c r="C7226" s="126">
        <v>42934</v>
      </c>
      <c r="D7226" s="126" t="s">
        <v>14758</v>
      </c>
      <c r="E7226" s="127" t="s">
        <v>3</v>
      </c>
      <c r="F7226" s="127">
        <v>1519950</v>
      </c>
      <c r="G7226" s="127"/>
      <c r="H7226" s="335" t="s">
        <v>14658</v>
      </c>
      <c r="I7226" s="128">
        <v>0</v>
      </c>
      <c r="J7226" s="128">
        <v>12</v>
      </c>
      <c r="K7226" s="129">
        <f t="shared" si="112"/>
        <v>12</v>
      </c>
      <c r="L7226" s="130" t="s">
        <v>1420</v>
      </c>
    </row>
    <row r="7227" spans="1:12" ht="33.75">
      <c r="A7227" s="263">
        <v>15</v>
      </c>
      <c r="B7227" s="125" t="str">
        <f>+VLOOKUP(A7227,'[1]LISTA FILTRADO'!$A$2:$B$620,2,FALSE)</f>
        <v>Ministerio De Gobierno</v>
      </c>
      <c r="C7227" s="126">
        <v>42934</v>
      </c>
      <c r="D7227" s="126" t="s">
        <v>14759</v>
      </c>
      <c r="E7227" s="127" t="s">
        <v>3</v>
      </c>
      <c r="F7227" s="127">
        <v>1520001</v>
      </c>
      <c r="G7227" s="127"/>
      <c r="H7227" s="335" t="s">
        <v>14760</v>
      </c>
      <c r="I7227" s="128">
        <v>0</v>
      </c>
      <c r="J7227" s="128">
        <v>36.6</v>
      </c>
      <c r="K7227" s="129">
        <f t="shared" si="112"/>
        <v>36.6</v>
      </c>
      <c r="L7227" s="130" t="s">
        <v>1420</v>
      </c>
    </row>
    <row r="7228" spans="1:12" ht="33.75">
      <c r="A7228" s="263" t="s">
        <v>626</v>
      </c>
      <c r="B7228" s="125" t="str">
        <f>+VLOOKUP(A7228,'[1]LISTA FILTRADO'!$A$2:$B$620,2,FALSE)</f>
        <v>Dirección General De Programación Y Operaciones Del Tesoro</v>
      </c>
      <c r="C7228" s="126">
        <v>42934</v>
      </c>
      <c r="D7228" s="126" t="s">
        <v>14761</v>
      </c>
      <c r="E7228" s="127" t="s">
        <v>3</v>
      </c>
      <c r="F7228" s="127">
        <v>1520004</v>
      </c>
      <c r="G7228" s="127"/>
      <c r="H7228" s="335" t="s">
        <v>14762</v>
      </c>
      <c r="I7228" s="128">
        <v>0</v>
      </c>
      <c r="J7228" s="128">
        <v>835</v>
      </c>
      <c r="K7228" s="129">
        <f t="shared" si="112"/>
        <v>835</v>
      </c>
      <c r="L7228" s="130" t="s">
        <v>1420</v>
      </c>
    </row>
    <row r="7229" spans="1:12" ht="22.5">
      <c r="A7229" s="263">
        <v>526</v>
      </c>
      <c r="B7229" s="125" t="str">
        <f>+VLOOKUP(A7229,'[1]LISTA FILTRADO'!$A$2:$B$620,2,FALSE)</f>
        <v>Bolivia Tv</v>
      </c>
      <c r="C7229" s="126">
        <v>42934</v>
      </c>
      <c r="D7229" s="126" t="s">
        <v>14763</v>
      </c>
      <c r="E7229" s="127" t="s">
        <v>3</v>
      </c>
      <c r="F7229" s="127">
        <v>1520005</v>
      </c>
      <c r="G7229" s="127"/>
      <c r="H7229" s="335" t="s">
        <v>14764</v>
      </c>
      <c r="I7229" s="128">
        <v>0</v>
      </c>
      <c r="J7229" s="128">
        <v>4.97</v>
      </c>
      <c r="K7229" s="129">
        <f t="shared" si="112"/>
        <v>4.97</v>
      </c>
      <c r="L7229" s="130" t="s">
        <v>1420</v>
      </c>
    </row>
    <row r="7230" spans="1:12" ht="33.75">
      <c r="A7230" s="263">
        <v>222</v>
      </c>
      <c r="B7230" s="125" t="str">
        <f>+VLOOKUP(A7230,'[1]LISTA FILTRADO'!$A$2:$B$620,2,FALSE)</f>
        <v>Instituto Nacional De Innovación Agropecuaria Y Forestal</v>
      </c>
      <c r="C7230" s="126">
        <v>42934</v>
      </c>
      <c r="D7230" s="126" t="s">
        <v>14765</v>
      </c>
      <c r="E7230" s="127" t="s">
        <v>3</v>
      </c>
      <c r="F7230" s="127">
        <v>1520011</v>
      </c>
      <c r="G7230" s="127"/>
      <c r="H7230" s="335" t="s">
        <v>14766</v>
      </c>
      <c r="I7230" s="128">
        <v>0</v>
      </c>
      <c r="J7230" s="128">
        <v>2064</v>
      </c>
      <c r="K7230" s="129">
        <f t="shared" si="112"/>
        <v>2064</v>
      </c>
      <c r="L7230" s="130" t="s">
        <v>1420</v>
      </c>
    </row>
    <row r="7231" spans="1:12" ht="22.5">
      <c r="A7231" s="263">
        <v>132</v>
      </c>
      <c r="B7231" s="125" t="str">
        <f>+VLOOKUP(A7231,'[1]LISTA FILTRADO'!$A$2:$B$620,2,FALSE)</f>
        <v>Servicio De Desarrollo De Las Empresas Púb. Productivas</v>
      </c>
      <c r="C7231" s="126">
        <v>42934</v>
      </c>
      <c r="D7231" s="126" t="s">
        <v>14767</v>
      </c>
      <c r="E7231" s="127" t="s">
        <v>3</v>
      </c>
      <c r="F7231" s="127">
        <v>1520017</v>
      </c>
      <c r="G7231" s="127"/>
      <c r="H7231" s="335" t="s">
        <v>14768</v>
      </c>
      <c r="I7231" s="128">
        <v>0</v>
      </c>
      <c r="J7231" s="128">
        <v>19000</v>
      </c>
      <c r="K7231" s="129">
        <f t="shared" si="112"/>
        <v>19000</v>
      </c>
      <c r="L7231" s="130" t="s">
        <v>1420</v>
      </c>
    </row>
    <row r="7232" spans="1:12" ht="33.75">
      <c r="A7232" s="263">
        <v>20</v>
      </c>
      <c r="B7232" s="125" t="str">
        <f>+VLOOKUP(A7232,'[1]LISTA FILTRADO'!$A$2:$B$620,2,FALSE)</f>
        <v>Ministerio De Defensa</v>
      </c>
      <c r="C7232" s="126">
        <v>42934</v>
      </c>
      <c r="D7232" s="126" t="s">
        <v>14769</v>
      </c>
      <c r="E7232" s="127" t="s">
        <v>3</v>
      </c>
      <c r="F7232" s="127">
        <v>1520020</v>
      </c>
      <c r="G7232" s="127"/>
      <c r="H7232" s="335" t="s">
        <v>14770</v>
      </c>
      <c r="I7232" s="128">
        <v>0</v>
      </c>
      <c r="J7232" s="128">
        <v>45</v>
      </c>
      <c r="K7232" s="129">
        <f t="shared" si="112"/>
        <v>45</v>
      </c>
      <c r="L7232" s="130" t="s">
        <v>1420</v>
      </c>
    </row>
    <row r="7233" spans="1:12" ht="33.75">
      <c r="A7233" s="263">
        <v>20</v>
      </c>
      <c r="B7233" s="125" t="str">
        <f>+VLOOKUP(A7233,'[1]LISTA FILTRADO'!$A$2:$B$620,2,FALSE)</f>
        <v>Ministerio De Defensa</v>
      </c>
      <c r="C7233" s="126">
        <v>42934</v>
      </c>
      <c r="D7233" s="126" t="s">
        <v>14771</v>
      </c>
      <c r="E7233" s="127" t="s">
        <v>3</v>
      </c>
      <c r="F7233" s="127">
        <v>1520021</v>
      </c>
      <c r="G7233" s="127"/>
      <c r="H7233" s="335" t="s">
        <v>14772</v>
      </c>
      <c r="I7233" s="128">
        <v>0</v>
      </c>
      <c r="J7233" s="128">
        <v>11</v>
      </c>
      <c r="K7233" s="129">
        <f t="shared" si="112"/>
        <v>11</v>
      </c>
      <c r="L7233" s="130" t="s">
        <v>1420</v>
      </c>
    </row>
    <row r="7234" spans="1:12" ht="22.5">
      <c r="A7234" s="263">
        <v>526</v>
      </c>
      <c r="B7234" s="125" t="str">
        <f>+VLOOKUP(A7234,'[1]LISTA FILTRADO'!$A$2:$B$620,2,FALSE)</f>
        <v>Bolivia Tv</v>
      </c>
      <c r="C7234" s="126">
        <v>42934</v>
      </c>
      <c r="D7234" s="126" t="s">
        <v>14773</v>
      </c>
      <c r="E7234" s="127" t="s">
        <v>3</v>
      </c>
      <c r="F7234" s="127">
        <v>1520031</v>
      </c>
      <c r="G7234" s="127"/>
      <c r="H7234" s="335" t="s">
        <v>14774</v>
      </c>
      <c r="I7234" s="128">
        <v>0</v>
      </c>
      <c r="J7234" s="128">
        <v>366.72</v>
      </c>
      <c r="K7234" s="129">
        <f t="shared" si="112"/>
        <v>366.72</v>
      </c>
      <c r="L7234" s="130" t="s">
        <v>1420</v>
      </c>
    </row>
    <row r="7235" spans="1:12" ht="22.5">
      <c r="A7235" s="263">
        <v>526</v>
      </c>
      <c r="B7235" s="125" t="str">
        <f>+VLOOKUP(A7235,'[1]LISTA FILTRADO'!$A$2:$B$620,2,FALSE)</f>
        <v>Bolivia Tv</v>
      </c>
      <c r="C7235" s="126">
        <v>42934</v>
      </c>
      <c r="D7235" s="126" t="s">
        <v>14775</v>
      </c>
      <c r="E7235" s="127" t="s">
        <v>3</v>
      </c>
      <c r="F7235" s="127">
        <v>1520032</v>
      </c>
      <c r="G7235" s="127"/>
      <c r="H7235" s="335" t="s">
        <v>14774</v>
      </c>
      <c r="I7235" s="128">
        <v>0</v>
      </c>
      <c r="J7235" s="128">
        <v>406.82</v>
      </c>
      <c r="K7235" s="129">
        <f t="shared" si="112"/>
        <v>406.82</v>
      </c>
      <c r="L7235" s="130" t="s">
        <v>1420</v>
      </c>
    </row>
    <row r="7236" spans="1:12" ht="33.75">
      <c r="A7236" s="263">
        <v>670</v>
      </c>
      <c r="B7236" s="125" t="str">
        <f>+VLOOKUP(A7236,'[1]LISTA FILTRADO'!$A$2:$B$620,2,FALSE)</f>
        <v>Órgano Electoral Plurinacional</v>
      </c>
      <c r="C7236" s="126">
        <v>42934</v>
      </c>
      <c r="D7236" s="126" t="s">
        <v>14776</v>
      </c>
      <c r="E7236" s="127" t="s">
        <v>3</v>
      </c>
      <c r="F7236" s="127">
        <v>1520034</v>
      </c>
      <c r="G7236" s="127"/>
      <c r="H7236" s="335" t="s">
        <v>14777</v>
      </c>
      <c r="I7236" s="128">
        <v>0</v>
      </c>
      <c r="J7236" s="128">
        <v>300.76</v>
      </c>
      <c r="K7236" s="129">
        <f t="shared" si="112"/>
        <v>300.76</v>
      </c>
      <c r="L7236" s="130" t="s">
        <v>1420</v>
      </c>
    </row>
    <row r="7237" spans="1:12" ht="22.5">
      <c r="A7237" s="263">
        <v>234</v>
      </c>
      <c r="B7237" s="125" t="str">
        <f>+VLOOKUP(A7237,'[1]LISTA FILTRADO'!$A$2:$B$620,2,FALSE)</f>
        <v>Servicio Geológico Minero</v>
      </c>
      <c r="C7237" s="126">
        <v>42934</v>
      </c>
      <c r="D7237" s="126" t="s">
        <v>14778</v>
      </c>
      <c r="E7237" s="127" t="s">
        <v>3</v>
      </c>
      <c r="F7237" s="127">
        <v>1520040</v>
      </c>
      <c r="G7237" s="127"/>
      <c r="H7237" s="335" t="s">
        <v>14779</v>
      </c>
      <c r="I7237" s="128">
        <v>0</v>
      </c>
      <c r="J7237" s="128">
        <v>1160</v>
      </c>
      <c r="K7237" s="129">
        <f t="shared" si="112"/>
        <v>1160</v>
      </c>
      <c r="L7237" s="130" t="s">
        <v>1420</v>
      </c>
    </row>
    <row r="7238" spans="1:12" ht="33.75">
      <c r="A7238" s="263" t="s">
        <v>626</v>
      </c>
      <c r="B7238" s="125" t="str">
        <f>+VLOOKUP(A7238,'[1]LISTA FILTRADO'!$A$2:$B$620,2,FALSE)</f>
        <v>Dirección General De Programación Y Operaciones Del Tesoro</v>
      </c>
      <c r="C7238" s="126">
        <v>42934</v>
      </c>
      <c r="D7238" s="126" t="s">
        <v>14780</v>
      </c>
      <c r="E7238" s="127" t="s">
        <v>3</v>
      </c>
      <c r="F7238" s="127">
        <v>1520041</v>
      </c>
      <c r="G7238" s="127"/>
      <c r="H7238" s="335" t="s">
        <v>14781</v>
      </c>
      <c r="I7238" s="128">
        <v>0</v>
      </c>
      <c r="J7238" s="128">
        <v>10</v>
      </c>
      <c r="K7238" s="129">
        <f t="shared" si="112"/>
        <v>10</v>
      </c>
      <c r="L7238" s="130" t="s">
        <v>1420</v>
      </c>
    </row>
    <row r="7239" spans="1:12" ht="33.75">
      <c r="A7239" s="263">
        <v>20</v>
      </c>
      <c r="B7239" s="125" t="str">
        <f>+VLOOKUP(A7239,'[1]LISTA FILTRADO'!$A$2:$B$620,2,FALSE)</f>
        <v>Ministerio De Defensa</v>
      </c>
      <c r="C7239" s="126">
        <v>42934</v>
      </c>
      <c r="D7239" s="126" t="s">
        <v>14782</v>
      </c>
      <c r="E7239" s="127" t="s">
        <v>3</v>
      </c>
      <c r="F7239" s="127">
        <v>1520075</v>
      </c>
      <c r="G7239" s="127"/>
      <c r="H7239" s="335" t="s">
        <v>14783</v>
      </c>
      <c r="I7239" s="128">
        <v>0</v>
      </c>
      <c r="J7239" s="128">
        <v>1916</v>
      </c>
      <c r="K7239" s="129">
        <f t="shared" si="112"/>
        <v>1916</v>
      </c>
      <c r="L7239" s="130" t="s">
        <v>1420</v>
      </c>
    </row>
    <row r="7240" spans="1:12" ht="33.75">
      <c r="A7240" s="263" t="s">
        <v>626</v>
      </c>
      <c r="B7240" s="125" t="str">
        <f>+VLOOKUP(A7240,'[1]LISTA FILTRADO'!$A$2:$B$620,2,FALSE)</f>
        <v>Dirección General De Programación Y Operaciones Del Tesoro</v>
      </c>
      <c r="C7240" s="126">
        <v>42934</v>
      </c>
      <c r="D7240" s="126" t="s">
        <v>14784</v>
      </c>
      <c r="E7240" s="127" t="s">
        <v>3</v>
      </c>
      <c r="F7240" s="127">
        <v>1520082</v>
      </c>
      <c r="G7240" s="127"/>
      <c r="H7240" s="335" t="s">
        <v>14785</v>
      </c>
      <c r="I7240" s="128">
        <v>0</v>
      </c>
      <c r="J7240" s="128">
        <v>1500</v>
      </c>
      <c r="K7240" s="129">
        <f t="shared" si="112"/>
        <v>1500</v>
      </c>
      <c r="L7240" s="130" t="s">
        <v>1420</v>
      </c>
    </row>
    <row r="7241" spans="1:12" ht="22.5">
      <c r="A7241" s="263">
        <v>526</v>
      </c>
      <c r="B7241" s="125" t="str">
        <f>+VLOOKUP(A7241,'[1]LISTA FILTRADO'!$A$2:$B$620,2,FALSE)</f>
        <v>Bolivia Tv</v>
      </c>
      <c r="C7241" s="126">
        <v>42934</v>
      </c>
      <c r="D7241" s="126" t="s">
        <v>14786</v>
      </c>
      <c r="E7241" s="127" t="s">
        <v>3</v>
      </c>
      <c r="F7241" s="127">
        <v>1520096</v>
      </c>
      <c r="G7241" s="127"/>
      <c r="H7241" s="335" t="s">
        <v>14787</v>
      </c>
      <c r="I7241" s="128">
        <v>0</v>
      </c>
      <c r="J7241" s="128">
        <v>64</v>
      </c>
      <c r="K7241" s="129">
        <f t="shared" ref="K7241:K7304" si="113">+I7241+J7241</f>
        <v>64</v>
      </c>
      <c r="L7241" s="130" t="s">
        <v>1420</v>
      </c>
    </row>
    <row r="7242" spans="1:12" ht="22.5">
      <c r="A7242" s="263">
        <v>526</v>
      </c>
      <c r="B7242" s="125" t="str">
        <f>+VLOOKUP(A7242,'[1]LISTA FILTRADO'!$A$2:$B$620,2,FALSE)</f>
        <v>Bolivia Tv</v>
      </c>
      <c r="C7242" s="126">
        <v>42934</v>
      </c>
      <c r="D7242" s="126" t="s">
        <v>14788</v>
      </c>
      <c r="E7242" s="127" t="s">
        <v>3</v>
      </c>
      <c r="F7242" s="127">
        <v>1520097</v>
      </c>
      <c r="G7242" s="127"/>
      <c r="H7242" s="335" t="s">
        <v>6059</v>
      </c>
      <c r="I7242" s="128">
        <v>0</v>
      </c>
      <c r="J7242" s="128">
        <v>64</v>
      </c>
      <c r="K7242" s="129">
        <f t="shared" si="113"/>
        <v>64</v>
      </c>
      <c r="L7242" s="130" t="s">
        <v>1420</v>
      </c>
    </row>
    <row r="7243" spans="1:12" ht="22.5">
      <c r="A7243" s="263">
        <v>526</v>
      </c>
      <c r="B7243" s="125" t="str">
        <f>+VLOOKUP(A7243,'[1]LISTA FILTRADO'!$A$2:$B$620,2,FALSE)</f>
        <v>Bolivia Tv</v>
      </c>
      <c r="C7243" s="126">
        <v>42934</v>
      </c>
      <c r="D7243" s="126" t="s">
        <v>14789</v>
      </c>
      <c r="E7243" s="127" t="s">
        <v>3</v>
      </c>
      <c r="F7243" s="127">
        <v>1520098</v>
      </c>
      <c r="G7243" s="127"/>
      <c r="H7243" s="335" t="s">
        <v>14790</v>
      </c>
      <c r="I7243" s="128">
        <v>0</v>
      </c>
      <c r="J7243" s="128">
        <v>96</v>
      </c>
      <c r="K7243" s="129">
        <f t="shared" si="113"/>
        <v>96</v>
      </c>
      <c r="L7243" s="130" t="s">
        <v>1420</v>
      </c>
    </row>
    <row r="7244" spans="1:12" ht="22.5">
      <c r="A7244" s="263">
        <v>292</v>
      </c>
      <c r="B7244" s="125" t="str">
        <f>+VLOOKUP(A7244,'[1]LISTA FILTRADO'!$A$2:$B$620,2,FALSE)</f>
        <v>Vías Bolivia</v>
      </c>
      <c r="C7244" s="126">
        <v>42934</v>
      </c>
      <c r="D7244" s="126" t="s">
        <v>14791</v>
      </c>
      <c r="E7244" s="127" t="s">
        <v>3</v>
      </c>
      <c r="F7244" s="127">
        <v>1520109</v>
      </c>
      <c r="G7244" s="127"/>
      <c r="H7244" s="335" t="s">
        <v>14792</v>
      </c>
      <c r="I7244" s="128">
        <v>0</v>
      </c>
      <c r="J7244" s="128">
        <v>118</v>
      </c>
      <c r="K7244" s="129">
        <f t="shared" si="113"/>
        <v>118</v>
      </c>
      <c r="L7244" s="130" t="s">
        <v>1420</v>
      </c>
    </row>
    <row r="7245" spans="1:12" ht="22.5">
      <c r="A7245" s="263">
        <v>292</v>
      </c>
      <c r="B7245" s="125" t="str">
        <f>+VLOOKUP(A7245,'[1]LISTA FILTRADO'!$A$2:$B$620,2,FALSE)</f>
        <v>Vías Bolivia</v>
      </c>
      <c r="C7245" s="126">
        <v>42934</v>
      </c>
      <c r="D7245" s="126" t="s">
        <v>14793</v>
      </c>
      <c r="E7245" s="127" t="s">
        <v>3</v>
      </c>
      <c r="F7245" s="127">
        <v>1520110</v>
      </c>
      <c r="G7245" s="127"/>
      <c r="H7245" s="335" t="s">
        <v>14792</v>
      </c>
      <c r="I7245" s="128">
        <v>0</v>
      </c>
      <c r="J7245" s="128">
        <v>122</v>
      </c>
      <c r="K7245" s="129">
        <f t="shared" si="113"/>
        <v>122</v>
      </c>
      <c r="L7245" s="130" t="s">
        <v>1420</v>
      </c>
    </row>
    <row r="7246" spans="1:12" ht="22.5">
      <c r="A7246" s="263">
        <v>292</v>
      </c>
      <c r="B7246" s="125" t="str">
        <f>+VLOOKUP(A7246,'[1]LISTA FILTRADO'!$A$2:$B$620,2,FALSE)</f>
        <v>Vías Bolivia</v>
      </c>
      <c r="C7246" s="126">
        <v>42934</v>
      </c>
      <c r="D7246" s="126" t="s">
        <v>14794</v>
      </c>
      <c r="E7246" s="127" t="s">
        <v>3</v>
      </c>
      <c r="F7246" s="127">
        <v>1520112</v>
      </c>
      <c r="G7246" s="127"/>
      <c r="H7246" s="335" t="s">
        <v>14792</v>
      </c>
      <c r="I7246" s="128">
        <v>0</v>
      </c>
      <c r="J7246" s="128">
        <v>90</v>
      </c>
      <c r="K7246" s="129">
        <f t="shared" si="113"/>
        <v>90</v>
      </c>
      <c r="L7246" s="130" t="s">
        <v>1420</v>
      </c>
    </row>
    <row r="7247" spans="1:12" ht="22.5">
      <c r="A7247" s="263">
        <v>292</v>
      </c>
      <c r="B7247" s="125" t="str">
        <f>+VLOOKUP(A7247,'[1]LISTA FILTRADO'!$A$2:$B$620,2,FALSE)</f>
        <v>Vías Bolivia</v>
      </c>
      <c r="C7247" s="126">
        <v>42934</v>
      </c>
      <c r="D7247" s="126" t="s">
        <v>14795</v>
      </c>
      <c r="E7247" s="127" t="s">
        <v>3</v>
      </c>
      <c r="F7247" s="127">
        <v>1520113</v>
      </c>
      <c r="G7247" s="127"/>
      <c r="H7247" s="335" t="s">
        <v>14792</v>
      </c>
      <c r="I7247" s="128">
        <v>0</v>
      </c>
      <c r="J7247" s="128">
        <v>86</v>
      </c>
      <c r="K7247" s="129">
        <f t="shared" si="113"/>
        <v>86</v>
      </c>
      <c r="L7247" s="130" t="s">
        <v>1420</v>
      </c>
    </row>
    <row r="7248" spans="1:12" ht="22.5">
      <c r="A7248" s="263">
        <v>292</v>
      </c>
      <c r="B7248" s="125" t="str">
        <f>+VLOOKUP(A7248,'[1]LISTA FILTRADO'!$A$2:$B$620,2,FALSE)</f>
        <v>Vías Bolivia</v>
      </c>
      <c r="C7248" s="126">
        <v>42934</v>
      </c>
      <c r="D7248" s="126" t="s">
        <v>14796</v>
      </c>
      <c r="E7248" s="127" t="s">
        <v>3</v>
      </c>
      <c r="F7248" s="127">
        <v>1520114</v>
      </c>
      <c r="G7248" s="127"/>
      <c r="H7248" s="335" t="s">
        <v>14792</v>
      </c>
      <c r="I7248" s="128">
        <v>0</v>
      </c>
      <c r="J7248" s="128">
        <v>55</v>
      </c>
      <c r="K7248" s="129">
        <f t="shared" si="113"/>
        <v>55</v>
      </c>
      <c r="L7248" s="130" t="s">
        <v>1420</v>
      </c>
    </row>
    <row r="7249" spans="1:12" ht="22.5">
      <c r="A7249" s="263">
        <v>526</v>
      </c>
      <c r="B7249" s="125" t="str">
        <f>+VLOOKUP(A7249,'[1]LISTA FILTRADO'!$A$2:$B$620,2,FALSE)</f>
        <v>Bolivia Tv</v>
      </c>
      <c r="C7249" s="126">
        <v>42934</v>
      </c>
      <c r="D7249" s="126" t="s">
        <v>14797</v>
      </c>
      <c r="E7249" s="127" t="s">
        <v>3</v>
      </c>
      <c r="F7249" s="127">
        <v>1520123</v>
      </c>
      <c r="G7249" s="127"/>
      <c r="H7249" s="335" t="s">
        <v>14798</v>
      </c>
      <c r="I7249" s="128">
        <v>0</v>
      </c>
      <c r="J7249" s="128">
        <v>95</v>
      </c>
      <c r="K7249" s="129">
        <f t="shared" si="113"/>
        <v>95</v>
      </c>
      <c r="L7249" s="130" t="s">
        <v>1420</v>
      </c>
    </row>
    <row r="7250" spans="1:12" ht="22.5">
      <c r="A7250" s="263">
        <v>234</v>
      </c>
      <c r="B7250" s="125" t="str">
        <f>+VLOOKUP(A7250,'[1]LISTA FILTRADO'!$A$2:$B$620,2,FALSE)</f>
        <v>Servicio Geológico Minero</v>
      </c>
      <c r="C7250" s="126">
        <v>42934</v>
      </c>
      <c r="D7250" s="126" t="s">
        <v>14799</v>
      </c>
      <c r="E7250" s="127" t="s">
        <v>3</v>
      </c>
      <c r="F7250" s="127">
        <v>1520141</v>
      </c>
      <c r="G7250" s="127"/>
      <c r="H7250" s="335" t="s">
        <v>14800</v>
      </c>
      <c r="I7250" s="128">
        <v>0</v>
      </c>
      <c r="J7250" s="128">
        <v>415</v>
      </c>
      <c r="K7250" s="129">
        <f t="shared" si="113"/>
        <v>415</v>
      </c>
      <c r="L7250" s="130" t="s">
        <v>1420</v>
      </c>
    </row>
    <row r="7251" spans="1:12" ht="22.5">
      <c r="A7251" s="263">
        <v>234</v>
      </c>
      <c r="B7251" s="125" t="str">
        <f>+VLOOKUP(A7251,'[1]LISTA FILTRADO'!$A$2:$B$620,2,FALSE)</f>
        <v>Servicio Geológico Minero</v>
      </c>
      <c r="C7251" s="126">
        <v>42934</v>
      </c>
      <c r="D7251" s="126" t="s">
        <v>14801</v>
      </c>
      <c r="E7251" s="127" t="s">
        <v>3</v>
      </c>
      <c r="F7251" s="127">
        <v>1520142</v>
      </c>
      <c r="G7251" s="127"/>
      <c r="H7251" s="335" t="s">
        <v>14802</v>
      </c>
      <c r="I7251" s="128">
        <v>0</v>
      </c>
      <c r="J7251" s="128">
        <v>1622</v>
      </c>
      <c r="K7251" s="129">
        <f t="shared" si="113"/>
        <v>1622</v>
      </c>
      <c r="L7251" s="130" t="s">
        <v>1420</v>
      </c>
    </row>
    <row r="7252" spans="1:12" ht="22.5">
      <c r="A7252" s="263">
        <v>291</v>
      </c>
      <c r="B7252" s="125" t="str">
        <f>+VLOOKUP(A7252,'[1]LISTA FILTRADO'!$A$2:$B$620,2,FALSE)</f>
        <v>Administradora Boliviana De Carreteras</v>
      </c>
      <c r="C7252" s="126">
        <v>42934</v>
      </c>
      <c r="D7252" s="126" t="s">
        <v>14803</v>
      </c>
      <c r="E7252" s="127" t="s">
        <v>3</v>
      </c>
      <c r="F7252" s="127">
        <v>1520143</v>
      </c>
      <c r="G7252" s="127"/>
      <c r="H7252" s="335" t="s">
        <v>14804</v>
      </c>
      <c r="I7252" s="128">
        <v>0</v>
      </c>
      <c r="J7252" s="128">
        <v>35</v>
      </c>
      <c r="K7252" s="129">
        <f t="shared" si="113"/>
        <v>35</v>
      </c>
      <c r="L7252" s="130" t="s">
        <v>1420</v>
      </c>
    </row>
    <row r="7253" spans="1:12" ht="22.5">
      <c r="A7253" s="263">
        <v>290</v>
      </c>
      <c r="B7253" s="125" t="str">
        <f>+VLOOKUP(A7253,'[1]LISTA FILTRADO'!$A$2:$B$620,2,FALSE)</f>
        <v>Servicio De Impuestos Nacionales</v>
      </c>
      <c r="C7253" s="126">
        <v>42934</v>
      </c>
      <c r="D7253" s="126" t="s">
        <v>14805</v>
      </c>
      <c r="E7253" s="127" t="s">
        <v>3</v>
      </c>
      <c r="F7253" s="127">
        <v>1520147</v>
      </c>
      <c r="G7253" s="127"/>
      <c r="H7253" s="335" t="s">
        <v>14806</v>
      </c>
      <c r="I7253" s="128">
        <v>0</v>
      </c>
      <c r="J7253" s="128">
        <v>298</v>
      </c>
      <c r="K7253" s="129">
        <f t="shared" si="113"/>
        <v>298</v>
      </c>
      <c r="L7253" s="130" t="s">
        <v>1420</v>
      </c>
    </row>
    <row r="7254" spans="1:12" ht="22.5">
      <c r="A7254" s="263">
        <v>290</v>
      </c>
      <c r="B7254" s="125" t="str">
        <f>+VLOOKUP(A7254,'[1]LISTA FILTRADO'!$A$2:$B$620,2,FALSE)</f>
        <v>Servicio De Impuestos Nacionales</v>
      </c>
      <c r="C7254" s="126">
        <v>42934</v>
      </c>
      <c r="D7254" s="126" t="s">
        <v>14807</v>
      </c>
      <c r="E7254" s="127" t="s">
        <v>3</v>
      </c>
      <c r="F7254" s="127">
        <v>1520151</v>
      </c>
      <c r="G7254" s="127"/>
      <c r="H7254" s="335" t="s">
        <v>14808</v>
      </c>
      <c r="I7254" s="128">
        <v>0</v>
      </c>
      <c r="J7254" s="128">
        <v>298</v>
      </c>
      <c r="K7254" s="129">
        <f t="shared" si="113"/>
        <v>298</v>
      </c>
      <c r="L7254" s="130" t="s">
        <v>1420</v>
      </c>
    </row>
    <row r="7255" spans="1:12" ht="22.5">
      <c r="A7255" s="263">
        <v>290</v>
      </c>
      <c r="B7255" s="125" t="str">
        <f>+VLOOKUP(A7255,'[1]LISTA FILTRADO'!$A$2:$B$620,2,FALSE)</f>
        <v>Servicio De Impuestos Nacionales</v>
      </c>
      <c r="C7255" s="126">
        <v>42934</v>
      </c>
      <c r="D7255" s="126" t="s">
        <v>14809</v>
      </c>
      <c r="E7255" s="127" t="s">
        <v>3</v>
      </c>
      <c r="F7255" s="127">
        <v>1520153</v>
      </c>
      <c r="G7255" s="127"/>
      <c r="H7255" s="335" t="s">
        <v>14810</v>
      </c>
      <c r="I7255" s="128">
        <v>0</v>
      </c>
      <c r="J7255" s="128">
        <v>738</v>
      </c>
      <c r="K7255" s="129">
        <f t="shared" si="113"/>
        <v>738</v>
      </c>
      <c r="L7255" s="130" t="s">
        <v>1420</v>
      </c>
    </row>
    <row r="7256" spans="1:12" ht="22.5">
      <c r="A7256" s="263">
        <v>572</v>
      </c>
      <c r="B7256" s="125" t="str">
        <f>+VLOOKUP(A7256,'[1]LISTA FILTRADO'!$A$2:$B$620,2,FALSE)</f>
        <v>Empresa De Apoyo A La Producción De Alimentos</v>
      </c>
      <c r="C7256" s="126">
        <v>42934</v>
      </c>
      <c r="D7256" s="126" t="s">
        <v>14811</v>
      </c>
      <c r="E7256" s="127" t="s">
        <v>3</v>
      </c>
      <c r="F7256" s="127">
        <v>1520166</v>
      </c>
      <c r="G7256" s="127"/>
      <c r="H7256" s="335" t="s">
        <v>14812</v>
      </c>
      <c r="I7256" s="128">
        <v>0</v>
      </c>
      <c r="J7256" s="128">
        <v>140</v>
      </c>
      <c r="K7256" s="129">
        <f t="shared" si="113"/>
        <v>140</v>
      </c>
      <c r="L7256" s="130" t="s">
        <v>1420</v>
      </c>
    </row>
    <row r="7257" spans="1:12" ht="22.5">
      <c r="A7257" s="263">
        <v>206</v>
      </c>
      <c r="B7257" s="125" t="str">
        <f>+VLOOKUP(A7257,'[1]LISTA FILTRADO'!$A$2:$B$620,2,FALSE)</f>
        <v>Instituto Nacional De Estadística</v>
      </c>
      <c r="C7257" s="126">
        <v>42934</v>
      </c>
      <c r="D7257" s="126" t="s">
        <v>14813</v>
      </c>
      <c r="E7257" s="127" t="s">
        <v>3</v>
      </c>
      <c r="F7257" s="127">
        <v>1520174</v>
      </c>
      <c r="G7257" s="127"/>
      <c r="H7257" s="335" t="s">
        <v>14814</v>
      </c>
      <c r="I7257" s="128">
        <v>0</v>
      </c>
      <c r="J7257" s="128">
        <v>34.799999999999997</v>
      </c>
      <c r="K7257" s="129">
        <f t="shared" si="113"/>
        <v>34.799999999999997</v>
      </c>
      <c r="L7257" s="130" t="s">
        <v>1420</v>
      </c>
    </row>
    <row r="7258" spans="1:12" ht="33.75">
      <c r="A7258" s="263" t="s">
        <v>626</v>
      </c>
      <c r="B7258" s="125" t="str">
        <f>+VLOOKUP(A7258,'[1]LISTA FILTRADO'!$A$2:$B$620,2,FALSE)</f>
        <v>Dirección General De Programación Y Operaciones Del Tesoro</v>
      </c>
      <c r="C7258" s="126">
        <v>42934</v>
      </c>
      <c r="D7258" s="126" t="s">
        <v>14815</v>
      </c>
      <c r="E7258" s="127" t="s">
        <v>3</v>
      </c>
      <c r="F7258" s="127">
        <v>1520184</v>
      </c>
      <c r="G7258" s="127"/>
      <c r="H7258" s="335" t="s">
        <v>14816</v>
      </c>
      <c r="I7258" s="128">
        <v>0</v>
      </c>
      <c r="J7258" s="128">
        <v>1110</v>
      </c>
      <c r="K7258" s="129">
        <f t="shared" si="113"/>
        <v>1110</v>
      </c>
      <c r="L7258" s="130" t="s">
        <v>1420</v>
      </c>
    </row>
    <row r="7259" spans="1:12" ht="33.75">
      <c r="A7259" s="263" t="s">
        <v>626</v>
      </c>
      <c r="B7259" s="125" t="str">
        <f>+VLOOKUP(A7259,'[1]LISTA FILTRADO'!$A$2:$B$620,2,FALSE)</f>
        <v>Dirección General De Programación Y Operaciones Del Tesoro</v>
      </c>
      <c r="C7259" s="126">
        <v>42934</v>
      </c>
      <c r="D7259" s="126" t="s">
        <v>14817</v>
      </c>
      <c r="E7259" s="127" t="s">
        <v>3</v>
      </c>
      <c r="F7259" s="127">
        <v>1520185</v>
      </c>
      <c r="G7259" s="127"/>
      <c r="H7259" s="335" t="s">
        <v>14818</v>
      </c>
      <c r="I7259" s="128">
        <v>0</v>
      </c>
      <c r="J7259" s="128">
        <v>888</v>
      </c>
      <c r="K7259" s="129">
        <f t="shared" si="113"/>
        <v>888</v>
      </c>
      <c r="L7259" s="130" t="s">
        <v>1420</v>
      </c>
    </row>
    <row r="7260" spans="1:12" ht="33.75">
      <c r="A7260" s="263">
        <v>300</v>
      </c>
      <c r="B7260" s="125" t="str">
        <f>+VLOOKUP(A7260,'[1]LISTA FILTRADO'!$A$2:$B$620,2,FALSE)</f>
        <v>Servicio Departamental De Riego - Cochabamba</v>
      </c>
      <c r="C7260" s="126">
        <v>42935</v>
      </c>
      <c r="D7260" s="126" t="s">
        <v>14819</v>
      </c>
      <c r="E7260" s="127" t="s">
        <v>3</v>
      </c>
      <c r="F7260" s="127">
        <v>1520299</v>
      </c>
      <c r="G7260" s="127"/>
      <c r="H7260" s="335" t="s">
        <v>14820</v>
      </c>
      <c r="I7260" s="128">
        <v>0</v>
      </c>
      <c r="J7260" s="128">
        <v>500000</v>
      </c>
      <c r="K7260" s="129">
        <f t="shared" si="113"/>
        <v>500000</v>
      </c>
      <c r="L7260" s="130" t="s">
        <v>1420</v>
      </c>
    </row>
    <row r="7261" spans="1:12" ht="33.75">
      <c r="A7261" s="263">
        <v>660</v>
      </c>
      <c r="B7261" s="125" t="str">
        <f>+VLOOKUP(A7261,'[1]LISTA FILTRADO'!$A$2:$B$620,2,FALSE)</f>
        <v>Órgano Judicial</v>
      </c>
      <c r="C7261" s="126">
        <v>42935</v>
      </c>
      <c r="D7261" s="126" t="s">
        <v>14821</v>
      </c>
      <c r="E7261" s="127" t="s">
        <v>3</v>
      </c>
      <c r="F7261" s="127">
        <v>1520333</v>
      </c>
      <c r="G7261" s="127"/>
      <c r="H7261" s="335" t="s">
        <v>14822</v>
      </c>
      <c r="I7261" s="128">
        <v>0</v>
      </c>
      <c r="J7261" s="128">
        <v>42</v>
      </c>
      <c r="K7261" s="129">
        <f t="shared" si="113"/>
        <v>42</v>
      </c>
      <c r="L7261" s="130" t="s">
        <v>1420</v>
      </c>
    </row>
    <row r="7262" spans="1:12" ht="33.75">
      <c r="A7262" s="263">
        <v>660</v>
      </c>
      <c r="B7262" s="125" t="str">
        <f>+VLOOKUP(A7262,'[1]LISTA FILTRADO'!$A$2:$B$620,2,FALSE)</f>
        <v>Órgano Judicial</v>
      </c>
      <c r="C7262" s="126">
        <v>42935</v>
      </c>
      <c r="D7262" s="126" t="s">
        <v>14823</v>
      </c>
      <c r="E7262" s="127" t="s">
        <v>3</v>
      </c>
      <c r="F7262" s="127">
        <v>1520336</v>
      </c>
      <c r="G7262" s="127"/>
      <c r="H7262" s="335" t="s">
        <v>14824</v>
      </c>
      <c r="I7262" s="128">
        <v>0</v>
      </c>
      <c r="J7262" s="128">
        <v>911.21</v>
      </c>
      <c r="K7262" s="129">
        <f t="shared" si="113"/>
        <v>911.21</v>
      </c>
      <c r="L7262" s="130" t="s">
        <v>1420</v>
      </c>
    </row>
    <row r="7263" spans="1:12" ht="33.75">
      <c r="A7263" s="263">
        <v>660</v>
      </c>
      <c r="B7263" s="125" t="str">
        <f>+VLOOKUP(A7263,'[1]LISTA FILTRADO'!$A$2:$B$620,2,FALSE)</f>
        <v>Órgano Judicial</v>
      </c>
      <c r="C7263" s="126">
        <v>42935</v>
      </c>
      <c r="D7263" s="126" t="s">
        <v>14825</v>
      </c>
      <c r="E7263" s="127" t="s">
        <v>3</v>
      </c>
      <c r="F7263" s="127">
        <v>1520341</v>
      </c>
      <c r="G7263" s="127"/>
      <c r="H7263" s="335" t="s">
        <v>14826</v>
      </c>
      <c r="I7263" s="128">
        <v>0</v>
      </c>
      <c r="J7263" s="128">
        <v>150</v>
      </c>
      <c r="K7263" s="129">
        <f t="shared" si="113"/>
        <v>150</v>
      </c>
      <c r="L7263" s="130" t="s">
        <v>1420</v>
      </c>
    </row>
    <row r="7264" spans="1:12" ht="22.5">
      <c r="A7264" s="263">
        <v>46</v>
      </c>
      <c r="B7264" s="125" t="str">
        <f>+VLOOKUP(A7264,'[1]LISTA FILTRADO'!$A$2:$B$620,2,FALSE)</f>
        <v>Ministerio De Salud</v>
      </c>
      <c r="C7264" s="126">
        <v>42935</v>
      </c>
      <c r="D7264" s="126" t="s">
        <v>14827</v>
      </c>
      <c r="E7264" s="127" t="s">
        <v>3</v>
      </c>
      <c r="F7264" s="127">
        <v>1520349</v>
      </c>
      <c r="G7264" s="127"/>
      <c r="H7264" s="335" t="s">
        <v>14828</v>
      </c>
      <c r="I7264" s="128">
        <v>0</v>
      </c>
      <c r="J7264" s="128">
        <v>159500</v>
      </c>
      <c r="K7264" s="129">
        <f t="shared" si="113"/>
        <v>159500</v>
      </c>
      <c r="L7264" s="130" t="s">
        <v>1420</v>
      </c>
    </row>
    <row r="7265" spans="1:12" ht="33.75">
      <c r="A7265" s="263">
        <v>35</v>
      </c>
      <c r="B7265" s="125" t="str">
        <f>+VLOOKUP(A7265,'[1]LISTA FILTRADO'!$A$2:$B$620,2,FALSE)</f>
        <v>Ministerio De Economía Y Finanzas Públicas</v>
      </c>
      <c r="C7265" s="126">
        <v>42935</v>
      </c>
      <c r="D7265" s="126" t="s">
        <v>14829</v>
      </c>
      <c r="E7265" s="127" t="s">
        <v>3</v>
      </c>
      <c r="F7265" s="127">
        <v>1520352</v>
      </c>
      <c r="G7265" s="127"/>
      <c r="H7265" s="335" t="s">
        <v>14830</v>
      </c>
      <c r="I7265" s="128">
        <v>0</v>
      </c>
      <c r="J7265" s="128">
        <v>1160</v>
      </c>
      <c r="K7265" s="129">
        <f t="shared" si="113"/>
        <v>1160</v>
      </c>
      <c r="L7265" s="130" t="s">
        <v>1420</v>
      </c>
    </row>
    <row r="7266" spans="1:12" ht="33.75">
      <c r="A7266" s="263">
        <v>35</v>
      </c>
      <c r="B7266" s="125" t="str">
        <f>+VLOOKUP(A7266,'[1]LISTA FILTRADO'!$A$2:$B$620,2,FALSE)</f>
        <v>Ministerio De Economía Y Finanzas Públicas</v>
      </c>
      <c r="C7266" s="126">
        <v>42935</v>
      </c>
      <c r="D7266" s="126" t="s">
        <v>14831</v>
      </c>
      <c r="E7266" s="127" t="s">
        <v>3</v>
      </c>
      <c r="F7266" s="127">
        <v>1520354</v>
      </c>
      <c r="G7266" s="127"/>
      <c r="H7266" s="335" t="s">
        <v>14832</v>
      </c>
      <c r="I7266" s="128">
        <v>0</v>
      </c>
      <c r="J7266" s="128">
        <v>2647.5</v>
      </c>
      <c r="K7266" s="129">
        <f t="shared" si="113"/>
        <v>2647.5</v>
      </c>
      <c r="L7266" s="130" t="s">
        <v>1420</v>
      </c>
    </row>
    <row r="7267" spans="1:12" ht="22.5">
      <c r="A7267" s="263">
        <v>283</v>
      </c>
      <c r="B7267" s="125" t="str">
        <f>+VLOOKUP(A7267,'[1]LISTA FILTRADO'!$A$2:$B$620,2,FALSE)</f>
        <v>Aduana Nacional</v>
      </c>
      <c r="C7267" s="126">
        <v>42935</v>
      </c>
      <c r="D7267" s="126" t="s">
        <v>14833</v>
      </c>
      <c r="E7267" s="127" t="s">
        <v>3</v>
      </c>
      <c r="F7267" s="127">
        <v>1520380</v>
      </c>
      <c r="G7267" s="127"/>
      <c r="H7267" s="335" t="s">
        <v>14834</v>
      </c>
      <c r="I7267" s="128">
        <v>0</v>
      </c>
      <c r="J7267" s="128">
        <v>18197.77</v>
      </c>
      <c r="K7267" s="129">
        <f t="shared" si="113"/>
        <v>18197.77</v>
      </c>
      <c r="L7267" s="130" t="s">
        <v>1420</v>
      </c>
    </row>
    <row r="7268" spans="1:12" ht="22.5">
      <c r="A7268" s="263">
        <v>283</v>
      </c>
      <c r="B7268" s="125" t="str">
        <f>+VLOOKUP(A7268,'[1]LISTA FILTRADO'!$A$2:$B$620,2,FALSE)</f>
        <v>Aduana Nacional</v>
      </c>
      <c r="C7268" s="126">
        <v>42935</v>
      </c>
      <c r="D7268" s="126" t="s">
        <v>14835</v>
      </c>
      <c r="E7268" s="127" t="s">
        <v>3</v>
      </c>
      <c r="F7268" s="127">
        <v>1520382</v>
      </c>
      <c r="G7268" s="127"/>
      <c r="H7268" s="335" t="s">
        <v>14836</v>
      </c>
      <c r="I7268" s="128">
        <v>0</v>
      </c>
      <c r="J7268" s="128">
        <v>38595.51</v>
      </c>
      <c r="K7268" s="129">
        <f t="shared" si="113"/>
        <v>38595.51</v>
      </c>
      <c r="L7268" s="130" t="s">
        <v>1420</v>
      </c>
    </row>
    <row r="7269" spans="1:12" ht="22.5">
      <c r="A7269" s="263">
        <v>283</v>
      </c>
      <c r="B7269" s="125" t="str">
        <f>+VLOOKUP(A7269,'[1]LISTA FILTRADO'!$A$2:$B$620,2,FALSE)</f>
        <v>Aduana Nacional</v>
      </c>
      <c r="C7269" s="126">
        <v>42935</v>
      </c>
      <c r="D7269" s="126" t="s">
        <v>14837</v>
      </c>
      <c r="E7269" s="127" t="s">
        <v>3</v>
      </c>
      <c r="F7269" s="127">
        <v>1520383</v>
      </c>
      <c r="G7269" s="127"/>
      <c r="H7269" s="335" t="s">
        <v>14838</v>
      </c>
      <c r="I7269" s="128">
        <v>0</v>
      </c>
      <c r="J7269" s="128">
        <v>26</v>
      </c>
      <c r="K7269" s="129">
        <f t="shared" si="113"/>
        <v>26</v>
      </c>
      <c r="L7269" s="130" t="s">
        <v>1420</v>
      </c>
    </row>
    <row r="7270" spans="1:12" ht="33.75">
      <c r="A7270" s="263" t="s">
        <v>626</v>
      </c>
      <c r="B7270" s="125" t="str">
        <f>+VLOOKUP(A7270,'[1]LISTA FILTRADO'!$A$2:$B$620,2,FALSE)</f>
        <v>Dirección General De Programación Y Operaciones Del Tesoro</v>
      </c>
      <c r="C7270" s="126">
        <v>42935</v>
      </c>
      <c r="D7270" s="126" t="s">
        <v>14839</v>
      </c>
      <c r="E7270" s="127" t="s">
        <v>3</v>
      </c>
      <c r="F7270" s="127">
        <v>1520305</v>
      </c>
      <c r="G7270" s="127"/>
      <c r="H7270" s="335" t="s">
        <v>14840</v>
      </c>
      <c r="I7270" s="128">
        <v>0</v>
      </c>
      <c r="J7270" s="128">
        <v>5.5</v>
      </c>
      <c r="K7270" s="129">
        <f t="shared" si="113"/>
        <v>5.5</v>
      </c>
      <c r="L7270" s="130" t="s">
        <v>1420</v>
      </c>
    </row>
    <row r="7271" spans="1:12" ht="33.75">
      <c r="A7271" s="263">
        <v>30</v>
      </c>
      <c r="B7271" s="125" t="str">
        <f>+VLOOKUP(A7271,'[1]LISTA FILTRADO'!$A$2:$B$620,2,FALSE)</f>
        <v>Ministerio De Justicia</v>
      </c>
      <c r="C7271" s="126">
        <v>42935</v>
      </c>
      <c r="D7271" s="126" t="s">
        <v>14841</v>
      </c>
      <c r="E7271" s="127" t="s">
        <v>3</v>
      </c>
      <c r="F7271" s="127">
        <v>1520312</v>
      </c>
      <c r="G7271" s="127"/>
      <c r="H7271" s="335" t="s">
        <v>14842</v>
      </c>
      <c r="I7271" s="128">
        <v>0</v>
      </c>
      <c r="J7271" s="128">
        <v>121</v>
      </c>
      <c r="K7271" s="129">
        <f t="shared" si="113"/>
        <v>121</v>
      </c>
      <c r="L7271" s="130" t="s">
        <v>1420</v>
      </c>
    </row>
    <row r="7272" spans="1:12" ht="33.75">
      <c r="A7272" s="263" t="s">
        <v>626</v>
      </c>
      <c r="B7272" s="125" t="str">
        <f>+VLOOKUP(A7272,'[1]LISTA FILTRADO'!$A$2:$B$620,2,FALSE)</f>
        <v>Dirección General De Programación Y Operaciones Del Tesoro</v>
      </c>
      <c r="C7272" s="126">
        <v>42935</v>
      </c>
      <c r="D7272" s="126" t="s">
        <v>14843</v>
      </c>
      <c r="E7272" s="127" t="s">
        <v>3</v>
      </c>
      <c r="F7272" s="127">
        <v>1520313</v>
      </c>
      <c r="G7272" s="127"/>
      <c r="H7272" s="335" t="s">
        <v>14844</v>
      </c>
      <c r="I7272" s="128">
        <v>0</v>
      </c>
      <c r="J7272" s="128">
        <v>646</v>
      </c>
      <c r="K7272" s="129">
        <f t="shared" si="113"/>
        <v>646</v>
      </c>
      <c r="L7272" s="130" t="s">
        <v>1420</v>
      </c>
    </row>
    <row r="7273" spans="1:12" ht="22.5">
      <c r="A7273" s="263">
        <v>290</v>
      </c>
      <c r="B7273" s="125" t="str">
        <f>+VLOOKUP(A7273,'[1]LISTA FILTRADO'!$A$2:$B$620,2,FALSE)</f>
        <v>Servicio De Impuestos Nacionales</v>
      </c>
      <c r="C7273" s="126">
        <v>42935</v>
      </c>
      <c r="D7273" s="126" t="s">
        <v>14845</v>
      </c>
      <c r="E7273" s="127" t="s">
        <v>3</v>
      </c>
      <c r="F7273" s="127">
        <v>1520327</v>
      </c>
      <c r="G7273" s="127"/>
      <c r="H7273" s="335" t="s">
        <v>14846</v>
      </c>
      <c r="I7273" s="128">
        <v>0</v>
      </c>
      <c r="J7273" s="128">
        <v>15</v>
      </c>
      <c r="K7273" s="129">
        <f t="shared" si="113"/>
        <v>15</v>
      </c>
      <c r="L7273" s="130" t="s">
        <v>1420</v>
      </c>
    </row>
    <row r="7274" spans="1:12" ht="22.5">
      <c r="A7274" s="263">
        <v>20</v>
      </c>
      <c r="B7274" s="125" t="str">
        <f>+VLOOKUP(A7274,'[1]LISTA FILTRADO'!$A$2:$B$620,2,FALSE)</f>
        <v>Ministerio De Defensa</v>
      </c>
      <c r="C7274" s="126">
        <v>42935</v>
      </c>
      <c r="D7274" s="126" t="s">
        <v>14847</v>
      </c>
      <c r="E7274" s="127" t="s">
        <v>3</v>
      </c>
      <c r="F7274" s="127">
        <v>1520328</v>
      </c>
      <c r="G7274" s="127"/>
      <c r="H7274" s="335" t="s">
        <v>14848</v>
      </c>
      <c r="I7274" s="128">
        <v>0</v>
      </c>
      <c r="J7274" s="128">
        <v>150</v>
      </c>
      <c r="K7274" s="129">
        <f t="shared" si="113"/>
        <v>150</v>
      </c>
      <c r="L7274" s="130" t="s">
        <v>1420</v>
      </c>
    </row>
    <row r="7275" spans="1:12" ht="22.5">
      <c r="A7275" s="263">
        <v>20</v>
      </c>
      <c r="B7275" s="125" t="str">
        <f>+VLOOKUP(A7275,'[1]LISTA FILTRADO'!$A$2:$B$620,2,FALSE)</f>
        <v>Ministerio De Defensa</v>
      </c>
      <c r="C7275" s="126">
        <v>42935</v>
      </c>
      <c r="D7275" s="126" t="s">
        <v>14849</v>
      </c>
      <c r="E7275" s="127" t="s">
        <v>3</v>
      </c>
      <c r="F7275" s="127">
        <v>1520329</v>
      </c>
      <c r="G7275" s="127"/>
      <c r="H7275" s="335" t="s">
        <v>14848</v>
      </c>
      <c r="I7275" s="128">
        <v>0</v>
      </c>
      <c r="J7275" s="128">
        <v>150</v>
      </c>
      <c r="K7275" s="129">
        <f t="shared" si="113"/>
        <v>150</v>
      </c>
      <c r="L7275" s="130" t="s">
        <v>1420</v>
      </c>
    </row>
    <row r="7276" spans="1:12" ht="33.75">
      <c r="A7276" s="263" t="s">
        <v>626</v>
      </c>
      <c r="B7276" s="125" t="str">
        <f>+VLOOKUP(A7276,'[1]LISTA FILTRADO'!$A$2:$B$620,2,FALSE)</f>
        <v>Dirección General De Programación Y Operaciones Del Tesoro</v>
      </c>
      <c r="C7276" s="126">
        <v>42935</v>
      </c>
      <c r="D7276" s="126" t="s">
        <v>14850</v>
      </c>
      <c r="E7276" s="127" t="s">
        <v>3</v>
      </c>
      <c r="F7276" s="127">
        <v>1520331</v>
      </c>
      <c r="G7276" s="127"/>
      <c r="H7276" s="335" t="s">
        <v>14851</v>
      </c>
      <c r="I7276" s="128">
        <v>0</v>
      </c>
      <c r="J7276" s="128">
        <v>2000.22</v>
      </c>
      <c r="K7276" s="129">
        <f t="shared" si="113"/>
        <v>2000.22</v>
      </c>
      <c r="L7276" s="130" t="s">
        <v>1420</v>
      </c>
    </row>
    <row r="7277" spans="1:12" ht="33.75">
      <c r="A7277" s="263" t="s">
        <v>626</v>
      </c>
      <c r="B7277" s="125" t="str">
        <f>+VLOOKUP(A7277,'[1]LISTA FILTRADO'!$A$2:$B$620,2,FALSE)</f>
        <v>Dirección General De Programación Y Operaciones Del Tesoro</v>
      </c>
      <c r="C7277" s="126">
        <v>42935</v>
      </c>
      <c r="D7277" s="126" t="s">
        <v>14852</v>
      </c>
      <c r="E7277" s="127" t="s">
        <v>3</v>
      </c>
      <c r="F7277" s="127">
        <v>1520332</v>
      </c>
      <c r="G7277" s="127"/>
      <c r="H7277" s="335" t="s">
        <v>14853</v>
      </c>
      <c r="I7277" s="128">
        <v>0</v>
      </c>
      <c r="J7277" s="128">
        <v>546</v>
      </c>
      <c r="K7277" s="129">
        <f t="shared" si="113"/>
        <v>546</v>
      </c>
      <c r="L7277" s="130" t="s">
        <v>1420</v>
      </c>
    </row>
    <row r="7278" spans="1:12" ht="33.75">
      <c r="A7278" s="263" t="s">
        <v>626</v>
      </c>
      <c r="B7278" s="125" t="str">
        <f>+VLOOKUP(A7278,'[1]LISTA FILTRADO'!$A$2:$B$620,2,FALSE)</f>
        <v>Dirección General De Programación Y Operaciones Del Tesoro</v>
      </c>
      <c r="C7278" s="126">
        <v>42935</v>
      </c>
      <c r="D7278" s="126" t="s">
        <v>14854</v>
      </c>
      <c r="E7278" s="127" t="s">
        <v>3</v>
      </c>
      <c r="F7278" s="127">
        <v>1520337</v>
      </c>
      <c r="G7278" s="127"/>
      <c r="H7278" s="335" t="s">
        <v>14855</v>
      </c>
      <c r="I7278" s="128">
        <v>0</v>
      </c>
      <c r="J7278" s="128">
        <v>200</v>
      </c>
      <c r="K7278" s="129">
        <f t="shared" si="113"/>
        <v>200</v>
      </c>
      <c r="L7278" s="130" t="s">
        <v>1420</v>
      </c>
    </row>
    <row r="7279" spans="1:12" ht="33.75">
      <c r="A7279" s="263">
        <v>591</v>
      </c>
      <c r="B7279" s="125" t="str">
        <f>+VLOOKUP(A7279,'[1]LISTA FILTRADO'!$A$2:$B$620,2,FALSE)</f>
        <v>Empresa Estatal De Transporte Por Cable Mi Teleférico</v>
      </c>
      <c r="C7279" s="126">
        <v>42935</v>
      </c>
      <c r="D7279" s="126" t="s">
        <v>14856</v>
      </c>
      <c r="E7279" s="127" t="s">
        <v>3</v>
      </c>
      <c r="F7279" s="127">
        <v>1520342</v>
      </c>
      <c r="G7279" s="127"/>
      <c r="H7279" s="335" t="s">
        <v>14857</v>
      </c>
      <c r="I7279" s="128">
        <v>0</v>
      </c>
      <c r="J7279" s="128">
        <v>386.1</v>
      </c>
      <c r="K7279" s="129">
        <f t="shared" si="113"/>
        <v>386.1</v>
      </c>
      <c r="L7279" s="130" t="s">
        <v>1420</v>
      </c>
    </row>
    <row r="7280" spans="1:12" ht="22.5">
      <c r="A7280" s="263">
        <v>234</v>
      </c>
      <c r="B7280" s="125" t="str">
        <f>+VLOOKUP(A7280,'[1]LISTA FILTRADO'!$A$2:$B$620,2,FALSE)</f>
        <v>Servicio Geológico Minero</v>
      </c>
      <c r="C7280" s="126">
        <v>42935</v>
      </c>
      <c r="D7280" s="126" t="s">
        <v>14858</v>
      </c>
      <c r="E7280" s="127" t="s">
        <v>3</v>
      </c>
      <c r="F7280" s="127">
        <v>1520346</v>
      </c>
      <c r="G7280" s="127"/>
      <c r="H7280" s="335" t="s">
        <v>14859</v>
      </c>
      <c r="I7280" s="128">
        <v>0</v>
      </c>
      <c r="J7280" s="128">
        <v>455</v>
      </c>
      <c r="K7280" s="129">
        <f t="shared" si="113"/>
        <v>455</v>
      </c>
      <c r="L7280" s="130" t="s">
        <v>1420</v>
      </c>
    </row>
    <row r="7281" spans="1:12" ht="22.5">
      <c r="A7281" s="263">
        <v>234</v>
      </c>
      <c r="B7281" s="125" t="str">
        <f>+VLOOKUP(A7281,'[1]LISTA FILTRADO'!$A$2:$B$620,2,FALSE)</f>
        <v>Servicio Geológico Minero</v>
      </c>
      <c r="C7281" s="126">
        <v>42935</v>
      </c>
      <c r="D7281" s="126" t="s">
        <v>14860</v>
      </c>
      <c r="E7281" s="127" t="s">
        <v>3</v>
      </c>
      <c r="F7281" s="127">
        <v>1520348</v>
      </c>
      <c r="G7281" s="127"/>
      <c r="H7281" s="335" t="s">
        <v>14861</v>
      </c>
      <c r="I7281" s="128">
        <v>0</v>
      </c>
      <c r="J7281" s="128">
        <v>67</v>
      </c>
      <c r="K7281" s="129">
        <f t="shared" si="113"/>
        <v>67</v>
      </c>
      <c r="L7281" s="130" t="s">
        <v>1420</v>
      </c>
    </row>
    <row r="7282" spans="1:12" ht="33.75">
      <c r="A7282" s="263">
        <v>591</v>
      </c>
      <c r="B7282" s="125" t="str">
        <f>+VLOOKUP(A7282,'[1]LISTA FILTRADO'!$A$2:$B$620,2,FALSE)</f>
        <v>Empresa Estatal De Transporte Por Cable Mi Teleférico</v>
      </c>
      <c r="C7282" s="126">
        <v>42935</v>
      </c>
      <c r="D7282" s="126" t="s">
        <v>14862</v>
      </c>
      <c r="E7282" s="127" t="s">
        <v>3</v>
      </c>
      <c r="F7282" s="127">
        <v>1520367</v>
      </c>
      <c r="G7282" s="127"/>
      <c r="H7282" s="335" t="s">
        <v>14863</v>
      </c>
      <c r="I7282" s="128">
        <v>0</v>
      </c>
      <c r="J7282" s="128">
        <v>145</v>
      </c>
      <c r="K7282" s="129">
        <f t="shared" si="113"/>
        <v>145</v>
      </c>
      <c r="L7282" s="130" t="s">
        <v>1420</v>
      </c>
    </row>
    <row r="7283" spans="1:12" ht="22.5">
      <c r="A7283" s="263">
        <v>30</v>
      </c>
      <c r="B7283" s="125" t="str">
        <f>+VLOOKUP(A7283,'[1]LISTA FILTRADO'!$A$2:$B$620,2,FALSE)</f>
        <v>Ministerio De Justicia</v>
      </c>
      <c r="C7283" s="126">
        <v>42935</v>
      </c>
      <c r="D7283" s="126" t="s">
        <v>14864</v>
      </c>
      <c r="E7283" s="127" t="s">
        <v>3</v>
      </c>
      <c r="F7283" s="127">
        <v>1520404</v>
      </c>
      <c r="G7283" s="127"/>
      <c r="H7283" s="335" t="s">
        <v>14865</v>
      </c>
      <c r="I7283" s="128">
        <v>0</v>
      </c>
      <c r="J7283" s="128">
        <v>300</v>
      </c>
      <c r="K7283" s="129">
        <f t="shared" si="113"/>
        <v>300</v>
      </c>
      <c r="L7283" s="130" t="s">
        <v>1420</v>
      </c>
    </row>
    <row r="7284" spans="1:12" ht="22.5">
      <c r="A7284" s="263">
        <v>81</v>
      </c>
      <c r="B7284" s="125" t="str">
        <f>+VLOOKUP(A7284,'[1]LISTA FILTRADO'!$A$2:$B$620,2,FALSE)</f>
        <v>Ministerio De Obras Públicas, Servicios Y Vivienda</v>
      </c>
      <c r="C7284" s="126">
        <v>42935</v>
      </c>
      <c r="D7284" s="126" t="s">
        <v>14866</v>
      </c>
      <c r="E7284" s="127" t="s">
        <v>3</v>
      </c>
      <c r="F7284" s="127">
        <v>1520434</v>
      </c>
      <c r="G7284" s="127"/>
      <c r="H7284" s="335" t="s">
        <v>14867</v>
      </c>
      <c r="I7284" s="128">
        <v>0</v>
      </c>
      <c r="J7284" s="128">
        <v>451.88</v>
      </c>
      <c r="K7284" s="129">
        <f t="shared" si="113"/>
        <v>451.88</v>
      </c>
      <c r="L7284" s="130" t="s">
        <v>1420</v>
      </c>
    </row>
    <row r="7285" spans="1:12" ht="22.5">
      <c r="A7285" s="263">
        <v>16</v>
      </c>
      <c r="B7285" s="125" t="str">
        <f>+VLOOKUP(A7285,'[1]LISTA FILTRADO'!$A$2:$B$620,2,FALSE)</f>
        <v>Ministerio De Educación</v>
      </c>
      <c r="C7285" s="126">
        <v>42935</v>
      </c>
      <c r="D7285" s="126" t="s">
        <v>14868</v>
      </c>
      <c r="E7285" s="127" t="s">
        <v>3</v>
      </c>
      <c r="F7285" s="127">
        <v>1520444</v>
      </c>
      <c r="G7285" s="127"/>
      <c r="H7285" s="335" t="s">
        <v>14869</v>
      </c>
      <c r="I7285" s="128">
        <v>0</v>
      </c>
      <c r="J7285" s="128">
        <v>121</v>
      </c>
      <c r="K7285" s="129">
        <f t="shared" si="113"/>
        <v>121</v>
      </c>
      <c r="L7285" s="130" t="s">
        <v>1420</v>
      </c>
    </row>
    <row r="7286" spans="1:12" ht="22.5">
      <c r="A7286" s="263">
        <v>16</v>
      </c>
      <c r="B7286" s="125" t="str">
        <f>+VLOOKUP(A7286,'[1]LISTA FILTRADO'!$A$2:$B$620,2,FALSE)</f>
        <v>Ministerio De Educación</v>
      </c>
      <c r="C7286" s="126">
        <v>42935</v>
      </c>
      <c r="D7286" s="126" t="s">
        <v>14870</v>
      </c>
      <c r="E7286" s="127" t="s">
        <v>3</v>
      </c>
      <c r="F7286" s="127">
        <v>1520449</v>
      </c>
      <c r="G7286" s="127"/>
      <c r="H7286" s="335" t="s">
        <v>14871</v>
      </c>
      <c r="I7286" s="128">
        <v>0</v>
      </c>
      <c r="J7286" s="128">
        <v>13</v>
      </c>
      <c r="K7286" s="129">
        <f t="shared" si="113"/>
        <v>13</v>
      </c>
      <c r="L7286" s="130" t="s">
        <v>1420</v>
      </c>
    </row>
    <row r="7287" spans="1:12" ht="33.75">
      <c r="A7287" s="263" t="s">
        <v>626</v>
      </c>
      <c r="B7287" s="125" t="str">
        <f>+VLOOKUP(A7287,'[1]LISTA FILTRADO'!$A$2:$B$620,2,FALSE)</f>
        <v>Dirección General De Programación Y Operaciones Del Tesoro</v>
      </c>
      <c r="C7287" s="126">
        <v>42935</v>
      </c>
      <c r="D7287" s="126" t="s">
        <v>14872</v>
      </c>
      <c r="E7287" s="127" t="s">
        <v>3</v>
      </c>
      <c r="F7287" s="127">
        <v>1520451</v>
      </c>
      <c r="G7287" s="127"/>
      <c r="H7287" s="335" t="s">
        <v>14873</v>
      </c>
      <c r="I7287" s="128">
        <v>0</v>
      </c>
      <c r="J7287" s="128">
        <v>39.6</v>
      </c>
      <c r="K7287" s="129">
        <f t="shared" si="113"/>
        <v>39.6</v>
      </c>
      <c r="L7287" s="130" t="s">
        <v>1420</v>
      </c>
    </row>
    <row r="7288" spans="1:12" ht="33.75">
      <c r="A7288" s="263" t="s">
        <v>626</v>
      </c>
      <c r="B7288" s="125" t="str">
        <f>+VLOOKUP(A7288,'[1]LISTA FILTRADO'!$A$2:$B$620,2,FALSE)</f>
        <v>Dirección General De Programación Y Operaciones Del Tesoro</v>
      </c>
      <c r="C7288" s="126">
        <v>42935</v>
      </c>
      <c r="D7288" s="126" t="s">
        <v>14874</v>
      </c>
      <c r="E7288" s="127" t="s">
        <v>3</v>
      </c>
      <c r="F7288" s="127">
        <v>1520452</v>
      </c>
      <c r="G7288" s="127"/>
      <c r="H7288" s="335" t="s">
        <v>14875</v>
      </c>
      <c r="I7288" s="128">
        <v>0</v>
      </c>
      <c r="J7288" s="128">
        <v>396</v>
      </c>
      <c r="K7288" s="129">
        <f t="shared" si="113"/>
        <v>396</v>
      </c>
      <c r="L7288" s="130" t="s">
        <v>1420</v>
      </c>
    </row>
    <row r="7289" spans="1:12" ht="22.5">
      <c r="A7289" s="263">
        <v>234</v>
      </c>
      <c r="B7289" s="125" t="str">
        <f>+VLOOKUP(A7289,'[1]LISTA FILTRADO'!$A$2:$B$620,2,FALSE)</f>
        <v>Servicio Geológico Minero</v>
      </c>
      <c r="C7289" s="126">
        <v>42935</v>
      </c>
      <c r="D7289" s="126" t="s">
        <v>14876</v>
      </c>
      <c r="E7289" s="127" t="s">
        <v>3</v>
      </c>
      <c r="F7289" s="127">
        <v>1520458</v>
      </c>
      <c r="G7289" s="127"/>
      <c r="H7289" s="335" t="s">
        <v>14877</v>
      </c>
      <c r="I7289" s="128">
        <v>0</v>
      </c>
      <c r="J7289" s="128">
        <v>52</v>
      </c>
      <c r="K7289" s="129">
        <f t="shared" si="113"/>
        <v>52</v>
      </c>
      <c r="L7289" s="130" t="s">
        <v>1420</v>
      </c>
    </row>
    <row r="7290" spans="1:12" ht="33.75">
      <c r="A7290" s="263">
        <v>234</v>
      </c>
      <c r="B7290" s="125" t="str">
        <f>+VLOOKUP(A7290,'[1]LISTA FILTRADO'!$A$2:$B$620,2,FALSE)</f>
        <v>Servicio Geológico Minero</v>
      </c>
      <c r="C7290" s="126">
        <v>42935</v>
      </c>
      <c r="D7290" s="126" t="s">
        <v>14878</v>
      </c>
      <c r="E7290" s="127" t="s">
        <v>3</v>
      </c>
      <c r="F7290" s="127">
        <v>1520459</v>
      </c>
      <c r="G7290" s="127"/>
      <c r="H7290" s="335" t="s">
        <v>14879</v>
      </c>
      <c r="I7290" s="128">
        <v>0</v>
      </c>
      <c r="J7290" s="128">
        <v>200</v>
      </c>
      <c r="K7290" s="129">
        <f t="shared" si="113"/>
        <v>200</v>
      </c>
      <c r="L7290" s="130" t="s">
        <v>1420</v>
      </c>
    </row>
    <row r="7291" spans="1:12" ht="22.5">
      <c r="A7291" s="263">
        <v>234</v>
      </c>
      <c r="B7291" s="125" t="str">
        <f>+VLOOKUP(A7291,'[1]LISTA FILTRADO'!$A$2:$B$620,2,FALSE)</f>
        <v>Servicio Geológico Minero</v>
      </c>
      <c r="C7291" s="126">
        <v>42935</v>
      </c>
      <c r="D7291" s="126" t="s">
        <v>14880</v>
      </c>
      <c r="E7291" s="127" t="s">
        <v>3</v>
      </c>
      <c r="F7291" s="127">
        <v>1520461</v>
      </c>
      <c r="G7291" s="127"/>
      <c r="H7291" s="335" t="s">
        <v>14881</v>
      </c>
      <c r="I7291" s="128">
        <v>0</v>
      </c>
      <c r="J7291" s="128">
        <v>500</v>
      </c>
      <c r="K7291" s="129">
        <f t="shared" si="113"/>
        <v>500</v>
      </c>
      <c r="L7291" s="130" t="s">
        <v>1420</v>
      </c>
    </row>
    <row r="7292" spans="1:12" ht="22.5">
      <c r="A7292" s="263">
        <v>46</v>
      </c>
      <c r="B7292" s="125" t="str">
        <f>+VLOOKUP(A7292,'[1]LISTA FILTRADO'!$A$2:$B$620,2,FALSE)</f>
        <v>Ministerio De Salud</v>
      </c>
      <c r="C7292" s="126">
        <v>42935</v>
      </c>
      <c r="D7292" s="126" t="s">
        <v>14882</v>
      </c>
      <c r="E7292" s="127" t="s">
        <v>3</v>
      </c>
      <c r="F7292" s="127">
        <v>1520474</v>
      </c>
      <c r="G7292" s="127"/>
      <c r="H7292" s="335" t="s">
        <v>14883</v>
      </c>
      <c r="I7292" s="128">
        <v>0</v>
      </c>
      <c r="J7292" s="128">
        <v>385</v>
      </c>
      <c r="K7292" s="129">
        <f t="shared" si="113"/>
        <v>385</v>
      </c>
      <c r="L7292" s="130" t="s">
        <v>1420</v>
      </c>
    </row>
    <row r="7293" spans="1:12" ht="33.75">
      <c r="A7293" s="263" t="s">
        <v>626</v>
      </c>
      <c r="B7293" s="125" t="str">
        <f>+VLOOKUP(A7293,'[1]LISTA FILTRADO'!$A$2:$B$620,2,FALSE)</f>
        <v>Dirección General De Programación Y Operaciones Del Tesoro</v>
      </c>
      <c r="C7293" s="126">
        <v>42935</v>
      </c>
      <c r="D7293" s="126" t="s">
        <v>14884</v>
      </c>
      <c r="E7293" s="127" t="s">
        <v>3</v>
      </c>
      <c r="F7293" s="127">
        <v>1520481</v>
      </c>
      <c r="G7293" s="127"/>
      <c r="H7293" s="335" t="s">
        <v>14885</v>
      </c>
      <c r="I7293" s="128">
        <v>0</v>
      </c>
      <c r="J7293" s="128">
        <v>8893.82</v>
      </c>
      <c r="K7293" s="129">
        <f t="shared" si="113"/>
        <v>8893.82</v>
      </c>
      <c r="L7293" s="130" t="s">
        <v>1420</v>
      </c>
    </row>
    <row r="7294" spans="1:12" ht="22.5">
      <c r="A7294" s="263">
        <v>670</v>
      </c>
      <c r="B7294" s="125" t="str">
        <f>+VLOOKUP(A7294,'[1]LISTA FILTRADO'!$A$2:$B$620,2,FALSE)</f>
        <v>Órgano Electoral Plurinacional</v>
      </c>
      <c r="C7294" s="126">
        <v>42935</v>
      </c>
      <c r="D7294" s="126" t="s">
        <v>14886</v>
      </c>
      <c r="E7294" s="127" t="s">
        <v>3</v>
      </c>
      <c r="F7294" s="127">
        <v>1520487</v>
      </c>
      <c r="G7294" s="127"/>
      <c r="H7294" s="335" t="s">
        <v>14887</v>
      </c>
      <c r="I7294" s="128">
        <v>0</v>
      </c>
      <c r="J7294" s="128">
        <v>22.91</v>
      </c>
      <c r="K7294" s="129">
        <f t="shared" si="113"/>
        <v>22.91</v>
      </c>
      <c r="L7294" s="130" t="s">
        <v>1420</v>
      </c>
    </row>
    <row r="7295" spans="1:12" ht="33.75">
      <c r="A7295" s="263" t="s">
        <v>626</v>
      </c>
      <c r="B7295" s="125" t="str">
        <f>+VLOOKUP(A7295,'[1]LISTA FILTRADO'!$A$2:$B$620,2,FALSE)</f>
        <v>Dirección General De Programación Y Operaciones Del Tesoro</v>
      </c>
      <c r="C7295" s="126">
        <v>42935</v>
      </c>
      <c r="D7295" s="126" t="s">
        <v>14888</v>
      </c>
      <c r="E7295" s="127" t="s">
        <v>3</v>
      </c>
      <c r="F7295" s="127">
        <v>1520509</v>
      </c>
      <c r="G7295" s="127"/>
      <c r="H7295" s="335" t="s">
        <v>14889</v>
      </c>
      <c r="I7295" s="128">
        <v>0</v>
      </c>
      <c r="J7295" s="128">
        <v>32277.37</v>
      </c>
      <c r="K7295" s="129">
        <f t="shared" si="113"/>
        <v>32277.37</v>
      </c>
      <c r="L7295" s="130" t="s">
        <v>1420</v>
      </c>
    </row>
    <row r="7296" spans="1:12" ht="22.5">
      <c r="A7296" s="263">
        <v>46</v>
      </c>
      <c r="B7296" s="125" t="str">
        <f>+VLOOKUP(A7296,'[1]LISTA FILTRADO'!$A$2:$B$620,2,FALSE)</f>
        <v>Ministerio De Salud</v>
      </c>
      <c r="C7296" s="126">
        <v>42935</v>
      </c>
      <c r="D7296" s="126" t="s">
        <v>14890</v>
      </c>
      <c r="E7296" s="127" t="s">
        <v>3</v>
      </c>
      <c r="F7296" s="127">
        <v>1520511</v>
      </c>
      <c r="G7296" s="127"/>
      <c r="H7296" s="335" t="s">
        <v>14891</v>
      </c>
      <c r="I7296" s="128">
        <v>0</v>
      </c>
      <c r="J7296" s="128">
        <v>14259</v>
      </c>
      <c r="K7296" s="129">
        <f t="shared" si="113"/>
        <v>14259</v>
      </c>
      <c r="L7296" s="130" t="s">
        <v>1420</v>
      </c>
    </row>
    <row r="7297" spans="1:12" ht="22.5">
      <c r="A7297" s="263">
        <v>15</v>
      </c>
      <c r="B7297" s="125" t="str">
        <f>+VLOOKUP(A7297,'[1]LISTA FILTRADO'!$A$2:$B$620,2,FALSE)</f>
        <v>Ministerio De Gobierno</v>
      </c>
      <c r="C7297" s="126">
        <v>42935</v>
      </c>
      <c r="D7297" s="126" t="s">
        <v>14892</v>
      </c>
      <c r="E7297" s="127" t="s">
        <v>3</v>
      </c>
      <c r="F7297" s="127">
        <v>1520520</v>
      </c>
      <c r="G7297" s="127"/>
      <c r="H7297" s="335" t="s">
        <v>14893</v>
      </c>
      <c r="I7297" s="128">
        <v>0</v>
      </c>
      <c r="J7297" s="128">
        <v>3326</v>
      </c>
      <c r="K7297" s="129">
        <f t="shared" si="113"/>
        <v>3326</v>
      </c>
      <c r="L7297" s="130" t="s">
        <v>1420</v>
      </c>
    </row>
    <row r="7298" spans="1:12" ht="22.5">
      <c r="A7298" s="263">
        <v>16</v>
      </c>
      <c r="B7298" s="125" t="str">
        <f>+VLOOKUP(A7298,'[1]LISTA FILTRADO'!$A$2:$B$620,2,FALSE)</f>
        <v>Ministerio De Educación</v>
      </c>
      <c r="C7298" s="126">
        <v>42935</v>
      </c>
      <c r="D7298" s="126" t="s">
        <v>14894</v>
      </c>
      <c r="E7298" s="127" t="s">
        <v>3</v>
      </c>
      <c r="F7298" s="127">
        <v>1520524</v>
      </c>
      <c r="G7298" s="127"/>
      <c r="H7298" s="335" t="s">
        <v>14895</v>
      </c>
      <c r="I7298" s="128">
        <v>0</v>
      </c>
      <c r="J7298" s="128">
        <v>650</v>
      </c>
      <c r="K7298" s="129">
        <f t="shared" si="113"/>
        <v>650</v>
      </c>
      <c r="L7298" s="130" t="s">
        <v>1420</v>
      </c>
    </row>
    <row r="7299" spans="1:12" ht="33.75">
      <c r="A7299" s="263">
        <v>224</v>
      </c>
      <c r="B7299" s="125" t="str">
        <f>+VLOOKUP(A7299,'[1]LISTA FILTRADO'!$A$2:$B$620,2,FALSE)</f>
        <v>Insumos Bolivia</v>
      </c>
      <c r="C7299" s="126">
        <v>42935</v>
      </c>
      <c r="D7299" s="126" t="s">
        <v>14896</v>
      </c>
      <c r="E7299" s="127" t="s">
        <v>3</v>
      </c>
      <c r="F7299" s="127">
        <v>1520527</v>
      </c>
      <c r="G7299" s="127"/>
      <c r="H7299" s="335" t="s">
        <v>14897</v>
      </c>
      <c r="I7299" s="128">
        <v>0</v>
      </c>
      <c r="J7299" s="128">
        <v>273</v>
      </c>
      <c r="K7299" s="129">
        <f t="shared" si="113"/>
        <v>273</v>
      </c>
      <c r="L7299" s="130" t="s">
        <v>1420</v>
      </c>
    </row>
    <row r="7300" spans="1:12" ht="56.25">
      <c r="A7300" s="263">
        <v>372</v>
      </c>
      <c r="B7300" s="125" t="str">
        <f>+VLOOKUP(A7300,'[1]LISTA FILTRADO'!$A$2:$B$620,2,FALSE)</f>
        <v>Unidad de Liquidación del Fondo de Desarrollo para los Pueblos Indígenas, Originarios y Comunidades Campesinas</v>
      </c>
      <c r="C7300" s="126">
        <v>42935</v>
      </c>
      <c r="D7300" s="126" t="s">
        <v>14898</v>
      </c>
      <c r="E7300" s="127" t="s">
        <v>3</v>
      </c>
      <c r="F7300" s="127">
        <v>1520533</v>
      </c>
      <c r="G7300" s="127"/>
      <c r="H7300" s="335" t="s">
        <v>14899</v>
      </c>
      <c r="I7300" s="128">
        <v>0</v>
      </c>
      <c r="J7300" s="128">
        <v>20566.580000000002</v>
      </c>
      <c r="K7300" s="129">
        <f t="shared" si="113"/>
        <v>20566.580000000002</v>
      </c>
      <c r="L7300" s="130" t="s">
        <v>1420</v>
      </c>
    </row>
    <row r="7301" spans="1:12" ht="56.25">
      <c r="A7301" s="263">
        <v>372</v>
      </c>
      <c r="B7301" s="125" t="str">
        <f>+VLOOKUP(A7301,'[1]LISTA FILTRADO'!$A$2:$B$620,2,FALSE)</f>
        <v>Unidad de Liquidación del Fondo de Desarrollo para los Pueblos Indígenas, Originarios y Comunidades Campesinas</v>
      </c>
      <c r="C7301" s="126">
        <v>42935</v>
      </c>
      <c r="D7301" s="126" t="s">
        <v>14900</v>
      </c>
      <c r="E7301" s="127" t="s">
        <v>3</v>
      </c>
      <c r="F7301" s="127">
        <v>1520536</v>
      </c>
      <c r="G7301" s="127"/>
      <c r="H7301" s="335" t="s">
        <v>14901</v>
      </c>
      <c r="I7301" s="128">
        <v>0</v>
      </c>
      <c r="J7301" s="128">
        <v>454.65</v>
      </c>
      <c r="K7301" s="129">
        <f t="shared" si="113"/>
        <v>454.65</v>
      </c>
      <c r="L7301" s="130" t="s">
        <v>1420</v>
      </c>
    </row>
    <row r="7302" spans="1:12" ht="22.5">
      <c r="A7302" s="263">
        <v>572</v>
      </c>
      <c r="B7302" s="125" t="str">
        <f>+VLOOKUP(A7302,'[1]LISTA FILTRADO'!$A$2:$B$620,2,FALSE)</f>
        <v>Empresa De Apoyo A La Producción De Alimentos</v>
      </c>
      <c r="C7302" s="126">
        <v>42935</v>
      </c>
      <c r="D7302" s="126" t="s">
        <v>14902</v>
      </c>
      <c r="E7302" s="127" t="s">
        <v>3</v>
      </c>
      <c r="F7302" s="127">
        <v>1520539</v>
      </c>
      <c r="G7302" s="127"/>
      <c r="H7302" s="335" t="s">
        <v>14903</v>
      </c>
      <c r="I7302" s="128">
        <v>0</v>
      </c>
      <c r="J7302" s="128">
        <v>140</v>
      </c>
      <c r="K7302" s="129">
        <f t="shared" si="113"/>
        <v>140</v>
      </c>
      <c r="L7302" s="130" t="s">
        <v>1420</v>
      </c>
    </row>
    <row r="7303" spans="1:12" ht="33.75">
      <c r="A7303" s="263">
        <v>16</v>
      </c>
      <c r="B7303" s="125" t="str">
        <f>+VLOOKUP(A7303,'[1]LISTA FILTRADO'!$A$2:$B$620,2,FALSE)</f>
        <v>Ministerio De Educación</v>
      </c>
      <c r="C7303" s="126">
        <v>42935</v>
      </c>
      <c r="D7303" s="126" t="s">
        <v>14904</v>
      </c>
      <c r="E7303" s="127" t="s">
        <v>3</v>
      </c>
      <c r="F7303" s="127">
        <v>1520542</v>
      </c>
      <c r="G7303" s="127"/>
      <c r="H7303" s="335" t="s">
        <v>14905</v>
      </c>
      <c r="I7303" s="128">
        <v>0</v>
      </c>
      <c r="J7303" s="128">
        <v>952</v>
      </c>
      <c r="K7303" s="129">
        <f t="shared" si="113"/>
        <v>952</v>
      </c>
      <c r="L7303" s="130" t="s">
        <v>1420</v>
      </c>
    </row>
    <row r="7304" spans="1:12" ht="22.5">
      <c r="A7304" s="263">
        <v>16</v>
      </c>
      <c r="B7304" s="125" t="str">
        <f>+VLOOKUP(A7304,'[1]LISTA FILTRADO'!$A$2:$B$620,2,FALSE)</f>
        <v>Ministerio De Educación</v>
      </c>
      <c r="C7304" s="126">
        <v>42935</v>
      </c>
      <c r="D7304" s="126" t="s">
        <v>14906</v>
      </c>
      <c r="E7304" s="127" t="s">
        <v>3</v>
      </c>
      <c r="F7304" s="127">
        <v>1520547</v>
      </c>
      <c r="G7304" s="127"/>
      <c r="H7304" s="335" t="s">
        <v>14907</v>
      </c>
      <c r="I7304" s="128">
        <v>0</v>
      </c>
      <c r="J7304" s="128">
        <v>6634</v>
      </c>
      <c r="K7304" s="129">
        <f t="shared" si="113"/>
        <v>6634</v>
      </c>
      <c r="L7304" s="130" t="s">
        <v>1420</v>
      </c>
    </row>
    <row r="7305" spans="1:12" ht="33.75">
      <c r="A7305" s="263">
        <v>48</v>
      </c>
      <c r="B7305" s="125" t="str">
        <f>+VLOOKUP(A7305,'[1]LISTA FILTRADO'!$A$2:$B$620,2,FALSE)</f>
        <v>Ministerio De Deportes</v>
      </c>
      <c r="C7305" s="126">
        <v>42935</v>
      </c>
      <c r="D7305" s="126" t="s">
        <v>14908</v>
      </c>
      <c r="E7305" s="127" t="s">
        <v>3</v>
      </c>
      <c r="F7305" s="127">
        <v>1520551</v>
      </c>
      <c r="G7305" s="127"/>
      <c r="H7305" s="335" t="s">
        <v>14909</v>
      </c>
      <c r="I7305" s="128">
        <v>0</v>
      </c>
      <c r="J7305" s="128">
        <v>259</v>
      </c>
      <c r="K7305" s="129">
        <f t="shared" ref="K7305:K7368" si="114">+I7305+J7305</f>
        <v>259</v>
      </c>
      <c r="L7305" s="130" t="s">
        <v>1420</v>
      </c>
    </row>
    <row r="7306" spans="1:12" ht="33.75">
      <c r="A7306" s="263" t="s">
        <v>626</v>
      </c>
      <c r="B7306" s="125" t="str">
        <f>+VLOOKUP(A7306,'[1]LISTA FILTRADO'!$A$2:$B$620,2,FALSE)</f>
        <v>Dirección General De Programación Y Operaciones Del Tesoro</v>
      </c>
      <c r="C7306" s="126">
        <v>42935</v>
      </c>
      <c r="D7306" s="126" t="s">
        <v>14910</v>
      </c>
      <c r="E7306" s="127" t="s">
        <v>3</v>
      </c>
      <c r="F7306" s="127">
        <v>1520587</v>
      </c>
      <c r="G7306" s="127"/>
      <c r="H7306" s="335" t="s">
        <v>14911</v>
      </c>
      <c r="I7306" s="128">
        <v>0</v>
      </c>
      <c r="J7306" s="128">
        <v>1165.08</v>
      </c>
      <c r="K7306" s="129">
        <f t="shared" si="114"/>
        <v>1165.08</v>
      </c>
      <c r="L7306" s="130" t="s">
        <v>1420</v>
      </c>
    </row>
    <row r="7307" spans="1:12" ht="22.5">
      <c r="A7307" s="263">
        <v>206</v>
      </c>
      <c r="B7307" s="125" t="str">
        <f>+VLOOKUP(A7307,'[1]LISTA FILTRADO'!$A$2:$B$620,2,FALSE)</f>
        <v>Instituto Nacional De Estadística</v>
      </c>
      <c r="C7307" s="126">
        <v>42935</v>
      </c>
      <c r="D7307" s="126" t="s">
        <v>14912</v>
      </c>
      <c r="E7307" s="127" t="s">
        <v>3</v>
      </c>
      <c r="F7307" s="127">
        <v>1520596</v>
      </c>
      <c r="G7307" s="127"/>
      <c r="H7307" s="335" t="s">
        <v>14913</v>
      </c>
      <c r="I7307" s="128">
        <v>0</v>
      </c>
      <c r="J7307" s="128">
        <v>10</v>
      </c>
      <c r="K7307" s="129">
        <f t="shared" si="114"/>
        <v>10</v>
      </c>
      <c r="L7307" s="130" t="s">
        <v>1420</v>
      </c>
    </row>
    <row r="7308" spans="1:12" ht="22.5">
      <c r="A7308" s="263">
        <v>46</v>
      </c>
      <c r="B7308" s="125" t="str">
        <f>+VLOOKUP(A7308,'[1]LISTA FILTRADO'!$A$2:$B$620,2,FALSE)</f>
        <v>Ministerio De Salud</v>
      </c>
      <c r="C7308" s="126">
        <v>42936</v>
      </c>
      <c r="D7308" s="126" t="s">
        <v>14914</v>
      </c>
      <c r="E7308" s="127" t="s">
        <v>3</v>
      </c>
      <c r="F7308" s="127">
        <v>1520705</v>
      </c>
      <c r="G7308" s="127"/>
      <c r="H7308" s="335" t="s">
        <v>14915</v>
      </c>
      <c r="I7308" s="128">
        <v>0</v>
      </c>
      <c r="J7308" s="128">
        <v>9000</v>
      </c>
      <c r="K7308" s="129">
        <f t="shared" si="114"/>
        <v>9000</v>
      </c>
      <c r="L7308" s="130" t="s">
        <v>1420</v>
      </c>
    </row>
    <row r="7309" spans="1:12" ht="22.5">
      <c r="A7309" s="263">
        <v>523</v>
      </c>
      <c r="B7309" s="125" t="str">
        <f>+VLOOKUP(A7309,'[1]LISTA FILTRADO'!$A$2:$B$620,2,FALSE)</f>
        <v>Empresa De Correos De Bolivia</v>
      </c>
      <c r="C7309" s="126">
        <v>42936</v>
      </c>
      <c r="D7309" s="126" t="s">
        <v>14916</v>
      </c>
      <c r="E7309" s="127" t="s">
        <v>3</v>
      </c>
      <c r="F7309" s="127">
        <v>1520713</v>
      </c>
      <c r="G7309" s="127"/>
      <c r="H7309" s="335" t="s">
        <v>14917</v>
      </c>
      <c r="I7309" s="128">
        <v>0</v>
      </c>
      <c r="J7309" s="128">
        <v>42867.6</v>
      </c>
      <c r="K7309" s="129">
        <f t="shared" si="114"/>
        <v>42867.6</v>
      </c>
      <c r="L7309" s="130" t="s">
        <v>1420</v>
      </c>
    </row>
    <row r="7310" spans="1:12" ht="22.5">
      <c r="A7310" s="263">
        <v>523</v>
      </c>
      <c r="B7310" s="125" t="str">
        <f>+VLOOKUP(A7310,'[1]LISTA FILTRADO'!$A$2:$B$620,2,FALSE)</f>
        <v>Empresa De Correos De Bolivia</v>
      </c>
      <c r="C7310" s="126">
        <v>42936</v>
      </c>
      <c r="D7310" s="126" t="s">
        <v>14918</v>
      </c>
      <c r="E7310" s="127" t="s">
        <v>3</v>
      </c>
      <c r="F7310" s="127">
        <v>1520715</v>
      </c>
      <c r="G7310" s="127"/>
      <c r="H7310" s="335" t="s">
        <v>14919</v>
      </c>
      <c r="I7310" s="128">
        <v>0</v>
      </c>
      <c r="J7310" s="128">
        <v>1891</v>
      </c>
      <c r="K7310" s="129">
        <f t="shared" si="114"/>
        <v>1891</v>
      </c>
      <c r="L7310" s="130" t="s">
        <v>1420</v>
      </c>
    </row>
    <row r="7311" spans="1:12" ht="33.75">
      <c r="A7311" s="263">
        <v>10</v>
      </c>
      <c r="B7311" s="125" t="str">
        <f>+VLOOKUP(A7311,'[1]LISTA FILTRADO'!$A$2:$B$620,2,FALSE)</f>
        <v>Ministerio De Relaciones Exteriores</v>
      </c>
      <c r="C7311" s="126">
        <v>42936</v>
      </c>
      <c r="D7311" s="126" t="s">
        <v>14920</v>
      </c>
      <c r="E7311" s="127" t="s">
        <v>3</v>
      </c>
      <c r="F7311" s="127">
        <v>1520720</v>
      </c>
      <c r="G7311" s="127"/>
      <c r="H7311" s="335" t="s">
        <v>14921</v>
      </c>
      <c r="I7311" s="128">
        <v>0</v>
      </c>
      <c r="J7311" s="128">
        <v>6785.95</v>
      </c>
      <c r="K7311" s="129">
        <f t="shared" si="114"/>
        <v>6785.95</v>
      </c>
      <c r="L7311" s="130" t="s">
        <v>1420</v>
      </c>
    </row>
    <row r="7312" spans="1:12" ht="33.75">
      <c r="A7312" s="263">
        <v>670</v>
      </c>
      <c r="B7312" s="125" t="str">
        <f>+VLOOKUP(A7312,'[1]LISTA FILTRADO'!$A$2:$B$620,2,FALSE)</f>
        <v>Órgano Electoral Plurinacional</v>
      </c>
      <c r="C7312" s="126">
        <v>42936</v>
      </c>
      <c r="D7312" s="126" t="s">
        <v>14922</v>
      </c>
      <c r="E7312" s="127" t="s">
        <v>3</v>
      </c>
      <c r="F7312" s="127">
        <v>1520749</v>
      </c>
      <c r="G7312" s="127"/>
      <c r="H7312" s="335" t="s">
        <v>14923</v>
      </c>
      <c r="I7312" s="128">
        <v>0</v>
      </c>
      <c r="J7312" s="128">
        <v>38445</v>
      </c>
      <c r="K7312" s="129">
        <f t="shared" si="114"/>
        <v>38445</v>
      </c>
      <c r="L7312" s="130" t="s">
        <v>1420</v>
      </c>
    </row>
    <row r="7313" spans="1:12" ht="22.5">
      <c r="A7313" s="263">
        <v>523</v>
      </c>
      <c r="B7313" s="125" t="str">
        <f>+VLOOKUP(A7313,'[1]LISTA FILTRADO'!$A$2:$B$620,2,FALSE)</f>
        <v>Empresa De Correos De Bolivia</v>
      </c>
      <c r="C7313" s="126">
        <v>42936</v>
      </c>
      <c r="D7313" s="126" t="s">
        <v>14924</v>
      </c>
      <c r="E7313" s="127" t="s">
        <v>3</v>
      </c>
      <c r="F7313" s="127">
        <v>1520755</v>
      </c>
      <c r="G7313" s="127"/>
      <c r="H7313" s="335" t="s">
        <v>14925</v>
      </c>
      <c r="I7313" s="128">
        <v>0</v>
      </c>
      <c r="J7313" s="128">
        <v>1039</v>
      </c>
      <c r="K7313" s="129">
        <f t="shared" si="114"/>
        <v>1039</v>
      </c>
      <c r="L7313" s="130" t="s">
        <v>1420</v>
      </c>
    </row>
    <row r="7314" spans="1:12" ht="22.5">
      <c r="A7314" s="263">
        <v>582</v>
      </c>
      <c r="B7314" s="125" t="str">
        <f>+VLOOKUP(A7314,'[1]LISTA FILTRADO'!$A$2:$B$620,2,FALSE)</f>
        <v>Empresa Boliviana De Almendras Y Derivados</v>
      </c>
      <c r="C7314" s="126">
        <v>42936</v>
      </c>
      <c r="D7314" s="126" t="s">
        <v>14926</v>
      </c>
      <c r="E7314" s="127" t="s">
        <v>3</v>
      </c>
      <c r="F7314" s="127">
        <v>1520771</v>
      </c>
      <c r="G7314" s="127"/>
      <c r="H7314" s="335" t="s">
        <v>14927</v>
      </c>
      <c r="I7314" s="128">
        <v>0</v>
      </c>
      <c r="J7314" s="128">
        <v>17759.849999999999</v>
      </c>
      <c r="K7314" s="129">
        <f t="shared" si="114"/>
        <v>17759.849999999999</v>
      </c>
      <c r="L7314" s="130" t="s">
        <v>1420</v>
      </c>
    </row>
    <row r="7315" spans="1:12" ht="22.5">
      <c r="A7315" s="263">
        <v>582</v>
      </c>
      <c r="B7315" s="125" t="str">
        <f>+VLOOKUP(A7315,'[1]LISTA FILTRADO'!$A$2:$B$620,2,FALSE)</f>
        <v>Empresa Boliviana De Almendras Y Derivados</v>
      </c>
      <c r="C7315" s="126">
        <v>42936</v>
      </c>
      <c r="D7315" s="126" t="s">
        <v>14928</v>
      </c>
      <c r="E7315" s="127" t="s">
        <v>3</v>
      </c>
      <c r="F7315" s="127">
        <v>1520772</v>
      </c>
      <c r="G7315" s="127"/>
      <c r="H7315" s="335" t="s">
        <v>14929</v>
      </c>
      <c r="I7315" s="128">
        <v>0</v>
      </c>
      <c r="J7315" s="128">
        <v>17759.849999999999</v>
      </c>
      <c r="K7315" s="129">
        <f t="shared" si="114"/>
        <v>17759.849999999999</v>
      </c>
      <c r="L7315" s="130" t="s">
        <v>1420</v>
      </c>
    </row>
    <row r="7316" spans="1:12" ht="33.75">
      <c r="A7316" s="263" t="s">
        <v>626</v>
      </c>
      <c r="B7316" s="125" t="str">
        <f>+VLOOKUP(A7316,'[1]LISTA FILTRADO'!$A$2:$B$620,2,FALSE)</f>
        <v>Dirección General De Programación Y Operaciones Del Tesoro</v>
      </c>
      <c r="C7316" s="126">
        <v>42936</v>
      </c>
      <c r="D7316" s="126" t="s">
        <v>14930</v>
      </c>
      <c r="E7316" s="127" t="s">
        <v>3</v>
      </c>
      <c r="F7316" s="127">
        <v>1520779</v>
      </c>
      <c r="G7316" s="127"/>
      <c r="H7316" s="335" t="s">
        <v>14931</v>
      </c>
      <c r="I7316" s="128">
        <v>0</v>
      </c>
      <c r="J7316" s="128">
        <v>23111.78</v>
      </c>
      <c r="K7316" s="129">
        <f t="shared" si="114"/>
        <v>23111.78</v>
      </c>
      <c r="L7316" s="130" t="s">
        <v>1420</v>
      </c>
    </row>
    <row r="7317" spans="1:12" ht="33.75">
      <c r="A7317" s="263" t="s">
        <v>626</v>
      </c>
      <c r="B7317" s="125" t="str">
        <f>+VLOOKUP(A7317,'[1]LISTA FILTRADO'!$A$2:$B$620,2,FALSE)</f>
        <v>Dirección General De Programación Y Operaciones Del Tesoro</v>
      </c>
      <c r="C7317" s="126">
        <v>42936</v>
      </c>
      <c r="D7317" s="126" t="s">
        <v>14932</v>
      </c>
      <c r="E7317" s="127" t="s">
        <v>3</v>
      </c>
      <c r="F7317" s="127">
        <v>1520781</v>
      </c>
      <c r="G7317" s="127"/>
      <c r="H7317" s="335" t="s">
        <v>14933</v>
      </c>
      <c r="I7317" s="128">
        <v>0</v>
      </c>
      <c r="J7317" s="128">
        <v>1899.85</v>
      </c>
      <c r="K7317" s="129">
        <f t="shared" si="114"/>
        <v>1899.85</v>
      </c>
      <c r="L7317" s="130" t="s">
        <v>1420</v>
      </c>
    </row>
    <row r="7318" spans="1:12" ht="22.5">
      <c r="A7318" s="263">
        <v>578</v>
      </c>
      <c r="B7318" s="125" t="str">
        <f>+VLOOKUP(A7318,'[1]LISTA FILTRADO'!$A$2:$B$620,2,FALSE)</f>
        <v>Boliviana De Aviación</v>
      </c>
      <c r="C7318" s="126">
        <v>42936</v>
      </c>
      <c r="D7318" s="126" t="s">
        <v>14934</v>
      </c>
      <c r="E7318" s="127" t="s">
        <v>3</v>
      </c>
      <c r="F7318" s="127">
        <v>1520783</v>
      </c>
      <c r="G7318" s="127"/>
      <c r="H7318" s="335" t="s">
        <v>14935</v>
      </c>
      <c r="I7318" s="128">
        <v>0</v>
      </c>
      <c r="J7318" s="128">
        <v>1043.52</v>
      </c>
      <c r="K7318" s="129">
        <f t="shared" si="114"/>
        <v>1043.52</v>
      </c>
      <c r="L7318" s="130" t="s">
        <v>1420</v>
      </c>
    </row>
    <row r="7319" spans="1:12" ht="33.75">
      <c r="A7319" s="263" t="s">
        <v>626</v>
      </c>
      <c r="B7319" s="125" t="str">
        <f>+VLOOKUP(A7319,'[1]LISTA FILTRADO'!$A$2:$B$620,2,FALSE)</f>
        <v>Dirección General De Programación Y Operaciones Del Tesoro</v>
      </c>
      <c r="C7319" s="126">
        <v>42936</v>
      </c>
      <c r="D7319" s="126" t="s">
        <v>14936</v>
      </c>
      <c r="E7319" s="127" t="s">
        <v>3</v>
      </c>
      <c r="F7319" s="127">
        <v>1520784</v>
      </c>
      <c r="G7319" s="127"/>
      <c r="H7319" s="335" t="s">
        <v>14937</v>
      </c>
      <c r="I7319" s="128">
        <v>0</v>
      </c>
      <c r="J7319" s="128">
        <v>2810</v>
      </c>
      <c r="K7319" s="129">
        <f t="shared" si="114"/>
        <v>2810</v>
      </c>
      <c r="L7319" s="130" t="s">
        <v>1420</v>
      </c>
    </row>
    <row r="7320" spans="1:12" ht="22.5">
      <c r="A7320" s="263">
        <v>578</v>
      </c>
      <c r="B7320" s="125" t="str">
        <f>+VLOOKUP(A7320,'[1]LISTA FILTRADO'!$A$2:$B$620,2,FALSE)</f>
        <v>Boliviana De Aviación</v>
      </c>
      <c r="C7320" s="126">
        <v>42936</v>
      </c>
      <c r="D7320" s="126" t="s">
        <v>14938</v>
      </c>
      <c r="E7320" s="127" t="s">
        <v>3</v>
      </c>
      <c r="F7320" s="127">
        <v>1520790</v>
      </c>
      <c r="G7320" s="127"/>
      <c r="H7320" s="335" t="s">
        <v>14939</v>
      </c>
      <c r="I7320" s="128">
        <v>0</v>
      </c>
      <c r="J7320" s="128">
        <v>124.6</v>
      </c>
      <c r="K7320" s="129">
        <f t="shared" si="114"/>
        <v>124.6</v>
      </c>
      <c r="L7320" s="130" t="s">
        <v>1420</v>
      </c>
    </row>
    <row r="7321" spans="1:12" ht="22.5">
      <c r="A7321" s="263">
        <v>578</v>
      </c>
      <c r="B7321" s="125" t="str">
        <f>+VLOOKUP(A7321,'[1]LISTA FILTRADO'!$A$2:$B$620,2,FALSE)</f>
        <v>Boliviana De Aviación</v>
      </c>
      <c r="C7321" s="126">
        <v>42936</v>
      </c>
      <c r="D7321" s="126" t="s">
        <v>14940</v>
      </c>
      <c r="E7321" s="127" t="s">
        <v>3</v>
      </c>
      <c r="F7321" s="127">
        <v>1520791</v>
      </c>
      <c r="G7321" s="127"/>
      <c r="H7321" s="335" t="s">
        <v>14941</v>
      </c>
      <c r="I7321" s="128">
        <v>0</v>
      </c>
      <c r="J7321" s="128">
        <v>264.48</v>
      </c>
      <c r="K7321" s="129">
        <f t="shared" si="114"/>
        <v>264.48</v>
      </c>
      <c r="L7321" s="130" t="s">
        <v>1420</v>
      </c>
    </row>
    <row r="7322" spans="1:12" ht="33.75">
      <c r="A7322" s="263">
        <v>660</v>
      </c>
      <c r="B7322" s="125" t="str">
        <f>+VLOOKUP(A7322,'[1]LISTA FILTRADO'!$A$2:$B$620,2,FALSE)</f>
        <v>Órgano Judicial</v>
      </c>
      <c r="C7322" s="126">
        <v>42936</v>
      </c>
      <c r="D7322" s="126" t="s">
        <v>14942</v>
      </c>
      <c r="E7322" s="127" t="s">
        <v>3</v>
      </c>
      <c r="F7322" s="127">
        <v>1520792</v>
      </c>
      <c r="G7322" s="127"/>
      <c r="H7322" s="335" t="s">
        <v>14943</v>
      </c>
      <c r="I7322" s="128">
        <v>0</v>
      </c>
      <c r="J7322" s="128">
        <v>3325.23</v>
      </c>
      <c r="K7322" s="129">
        <f t="shared" si="114"/>
        <v>3325.23</v>
      </c>
      <c r="L7322" s="130" t="s">
        <v>1420</v>
      </c>
    </row>
    <row r="7323" spans="1:12" ht="33.75">
      <c r="A7323" s="263">
        <v>660</v>
      </c>
      <c r="B7323" s="125" t="str">
        <f>+VLOOKUP(A7323,'[1]LISTA FILTRADO'!$A$2:$B$620,2,FALSE)</f>
        <v>Órgano Judicial</v>
      </c>
      <c r="C7323" s="126">
        <v>42936</v>
      </c>
      <c r="D7323" s="126" t="s">
        <v>14944</v>
      </c>
      <c r="E7323" s="127" t="s">
        <v>3</v>
      </c>
      <c r="F7323" s="127">
        <v>1520795</v>
      </c>
      <c r="G7323" s="127"/>
      <c r="H7323" s="335" t="s">
        <v>14945</v>
      </c>
      <c r="I7323" s="128">
        <v>0</v>
      </c>
      <c r="J7323" s="128">
        <v>429.8</v>
      </c>
      <c r="K7323" s="129">
        <f t="shared" si="114"/>
        <v>429.8</v>
      </c>
      <c r="L7323" s="130" t="s">
        <v>1420</v>
      </c>
    </row>
    <row r="7324" spans="1:12" ht="33.75">
      <c r="A7324" s="263">
        <v>660</v>
      </c>
      <c r="B7324" s="125" t="str">
        <f>+VLOOKUP(A7324,'[1]LISTA FILTRADO'!$A$2:$B$620,2,FALSE)</f>
        <v>Órgano Judicial</v>
      </c>
      <c r="C7324" s="126">
        <v>42936</v>
      </c>
      <c r="D7324" s="126" t="s">
        <v>14946</v>
      </c>
      <c r="E7324" s="127" t="s">
        <v>3</v>
      </c>
      <c r="F7324" s="127">
        <v>1520798</v>
      </c>
      <c r="G7324" s="127"/>
      <c r="H7324" s="335" t="s">
        <v>14947</v>
      </c>
      <c r="I7324" s="128">
        <v>0</v>
      </c>
      <c r="J7324" s="128">
        <v>1186</v>
      </c>
      <c r="K7324" s="129">
        <f t="shared" si="114"/>
        <v>1186</v>
      </c>
      <c r="L7324" s="130" t="s">
        <v>1420</v>
      </c>
    </row>
    <row r="7325" spans="1:12" ht="33.75">
      <c r="A7325" s="263">
        <v>35</v>
      </c>
      <c r="B7325" s="125" t="str">
        <f>+VLOOKUP(A7325,'[1]LISTA FILTRADO'!$A$2:$B$620,2,FALSE)</f>
        <v>Ministerio De Economía Y Finanzas Públicas</v>
      </c>
      <c r="C7325" s="126">
        <v>42936</v>
      </c>
      <c r="D7325" s="126" t="s">
        <v>14948</v>
      </c>
      <c r="E7325" s="127" t="s">
        <v>3</v>
      </c>
      <c r="F7325" s="127">
        <v>1520800</v>
      </c>
      <c r="G7325" s="127"/>
      <c r="H7325" s="335" t="s">
        <v>14949</v>
      </c>
      <c r="I7325" s="128">
        <v>0</v>
      </c>
      <c r="J7325" s="128">
        <v>2970.96</v>
      </c>
      <c r="K7325" s="129">
        <f t="shared" si="114"/>
        <v>2970.96</v>
      </c>
      <c r="L7325" s="130" t="s">
        <v>1420</v>
      </c>
    </row>
    <row r="7326" spans="1:12" ht="22.5">
      <c r="A7326" s="263">
        <v>578</v>
      </c>
      <c r="B7326" s="125" t="str">
        <f>+VLOOKUP(A7326,'[1]LISTA FILTRADO'!$A$2:$B$620,2,FALSE)</f>
        <v>Boliviana De Aviación</v>
      </c>
      <c r="C7326" s="126">
        <v>42936</v>
      </c>
      <c r="D7326" s="126" t="s">
        <v>14950</v>
      </c>
      <c r="E7326" s="127" t="s">
        <v>3</v>
      </c>
      <c r="F7326" s="127">
        <v>1520801</v>
      </c>
      <c r="G7326" s="127"/>
      <c r="H7326" s="335" t="s">
        <v>14951</v>
      </c>
      <c r="I7326" s="128">
        <v>0</v>
      </c>
      <c r="J7326" s="128">
        <v>27</v>
      </c>
      <c r="K7326" s="129">
        <f t="shared" si="114"/>
        <v>27</v>
      </c>
      <c r="L7326" s="130" t="s">
        <v>1420</v>
      </c>
    </row>
    <row r="7327" spans="1:12" ht="33.75">
      <c r="A7327" s="263">
        <v>660</v>
      </c>
      <c r="B7327" s="125" t="str">
        <f>+VLOOKUP(A7327,'[1]LISTA FILTRADO'!$A$2:$B$620,2,FALSE)</f>
        <v>Órgano Judicial</v>
      </c>
      <c r="C7327" s="126">
        <v>42936</v>
      </c>
      <c r="D7327" s="126" t="s">
        <v>14952</v>
      </c>
      <c r="E7327" s="127" t="s">
        <v>3</v>
      </c>
      <c r="F7327" s="127">
        <v>1520802</v>
      </c>
      <c r="G7327" s="127"/>
      <c r="H7327" s="335" t="s">
        <v>14953</v>
      </c>
      <c r="I7327" s="128">
        <v>0</v>
      </c>
      <c r="J7327" s="219">
        <v>825</v>
      </c>
      <c r="K7327" s="129">
        <f t="shared" si="114"/>
        <v>825</v>
      </c>
      <c r="L7327" s="130" t="s">
        <v>4099</v>
      </c>
    </row>
    <row r="7328" spans="1:12" ht="33.75">
      <c r="A7328" s="263">
        <v>299</v>
      </c>
      <c r="B7328" s="125" t="str">
        <f>+VLOOKUP(A7328,'[1]LISTA FILTRADO'!$A$2:$B$620,2,FALSE)</f>
        <v>Servicio Departamental De Riego - La Paz</v>
      </c>
      <c r="C7328" s="126">
        <v>42936</v>
      </c>
      <c r="D7328" s="126" t="s">
        <v>14954</v>
      </c>
      <c r="E7328" s="127" t="s">
        <v>3</v>
      </c>
      <c r="F7328" s="127">
        <v>1520861</v>
      </c>
      <c r="G7328" s="127"/>
      <c r="H7328" s="335" t="s">
        <v>14955</v>
      </c>
      <c r="I7328" s="128">
        <v>0</v>
      </c>
      <c r="J7328" s="128">
        <v>575000</v>
      </c>
      <c r="K7328" s="129">
        <f t="shared" si="114"/>
        <v>575000</v>
      </c>
      <c r="L7328" s="130" t="s">
        <v>1420</v>
      </c>
    </row>
    <row r="7329" spans="1:12" ht="33.75">
      <c r="A7329" s="263">
        <v>512</v>
      </c>
      <c r="B7329" s="125" t="str">
        <f>+VLOOKUP(A7329,'[1]LISTA FILTRADO'!$A$2:$B$620,2,FALSE)</f>
        <v>Adm.De Aeropuertos Y Servicios Auxiliares A La Naveg. Aérea</v>
      </c>
      <c r="C7329" s="126">
        <v>42936</v>
      </c>
      <c r="D7329" s="126" t="s">
        <v>14956</v>
      </c>
      <c r="E7329" s="127" t="s">
        <v>3</v>
      </c>
      <c r="F7329" s="127">
        <v>1520872</v>
      </c>
      <c r="G7329" s="127"/>
      <c r="H7329" s="335" t="s">
        <v>14957</v>
      </c>
      <c r="I7329" s="128">
        <v>0</v>
      </c>
      <c r="J7329" s="128">
        <v>371</v>
      </c>
      <c r="K7329" s="129">
        <f t="shared" si="114"/>
        <v>371</v>
      </c>
      <c r="L7329" s="130" t="s">
        <v>1420</v>
      </c>
    </row>
    <row r="7330" spans="1:12" ht="22.5">
      <c r="A7330" s="263">
        <v>292</v>
      </c>
      <c r="B7330" s="125" t="str">
        <f>+VLOOKUP(A7330,'[1]LISTA FILTRADO'!$A$2:$B$620,2,FALSE)</f>
        <v>Vías Bolivia</v>
      </c>
      <c r="C7330" s="126">
        <v>42936</v>
      </c>
      <c r="D7330" s="126" t="s">
        <v>14958</v>
      </c>
      <c r="E7330" s="127" t="s">
        <v>3</v>
      </c>
      <c r="F7330" s="127">
        <v>1520878</v>
      </c>
      <c r="G7330" s="127"/>
      <c r="H7330" s="335" t="s">
        <v>14959</v>
      </c>
      <c r="I7330" s="128">
        <v>0</v>
      </c>
      <c r="J7330" s="128">
        <v>82.98</v>
      </c>
      <c r="K7330" s="129">
        <f t="shared" si="114"/>
        <v>82.98</v>
      </c>
      <c r="L7330" s="130" t="s">
        <v>1420</v>
      </c>
    </row>
    <row r="7331" spans="1:12" ht="33.75">
      <c r="A7331" s="263">
        <v>292</v>
      </c>
      <c r="B7331" s="125" t="str">
        <f>+VLOOKUP(A7331,'[1]LISTA FILTRADO'!$A$2:$B$620,2,FALSE)</f>
        <v>Vías Bolivia</v>
      </c>
      <c r="C7331" s="126">
        <v>42936</v>
      </c>
      <c r="D7331" s="126" t="s">
        <v>14960</v>
      </c>
      <c r="E7331" s="127" t="s">
        <v>3</v>
      </c>
      <c r="F7331" s="127">
        <v>1520881</v>
      </c>
      <c r="G7331" s="127"/>
      <c r="H7331" s="335" t="s">
        <v>14961</v>
      </c>
      <c r="I7331" s="128">
        <v>0</v>
      </c>
      <c r="J7331" s="128">
        <v>8952.4599999999991</v>
      </c>
      <c r="K7331" s="129">
        <f t="shared" si="114"/>
        <v>8952.4599999999991</v>
      </c>
      <c r="L7331" s="130" t="s">
        <v>1420</v>
      </c>
    </row>
    <row r="7332" spans="1:12" ht="22.5">
      <c r="A7332" s="263">
        <v>203</v>
      </c>
      <c r="B7332" s="125" t="str">
        <f>+VLOOKUP(A7332,'[1]LISTA FILTRADO'!$A$2:$B$620,2,FALSE)</f>
        <v>Autoridad De Supervisión Del Sistema Financiero</v>
      </c>
      <c r="C7332" s="126">
        <v>42936</v>
      </c>
      <c r="D7332" s="126" t="s">
        <v>14962</v>
      </c>
      <c r="E7332" s="127" t="s">
        <v>3</v>
      </c>
      <c r="F7332" s="127">
        <v>1520701</v>
      </c>
      <c r="G7332" s="127"/>
      <c r="H7332" s="335" t="s">
        <v>14963</v>
      </c>
      <c r="I7332" s="128">
        <v>0</v>
      </c>
      <c r="J7332" s="128">
        <v>1113</v>
      </c>
      <c r="K7332" s="129">
        <f t="shared" si="114"/>
        <v>1113</v>
      </c>
      <c r="L7332" s="130" t="s">
        <v>1420</v>
      </c>
    </row>
    <row r="7333" spans="1:12" ht="33.75">
      <c r="A7333" s="263" t="s">
        <v>626</v>
      </c>
      <c r="B7333" s="125" t="str">
        <f>+VLOOKUP(A7333,'[1]LISTA FILTRADO'!$A$2:$B$620,2,FALSE)</f>
        <v>Dirección General De Programación Y Operaciones Del Tesoro</v>
      </c>
      <c r="C7333" s="126">
        <v>42936</v>
      </c>
      <c r="D7333" s="126" t="s">
        <v>14964</v>
      </c>
      <c r="E7333" s="127" t="s">
        <v>3</v>
      </c>
      <c r="F7333" s="127">
        <v>1520738</v>
      </c>
      <c r="G7333" s="127"/>
      <c r="H7333" s="335" t="s">
        <v>14965</v>
      </c>
      <c r="I7333" s="128">
        <v>0</v>
      </c>
      <c r="J7333" s="128">
        <v>90</v>
      </c>
      <c r="K7333" s="129">
        <f t="shared" si="114"/>
        <v>90</v>
      </c>
      <c r="L7333" s="130" t="s">
        <v>1420</v>
      </c>
    </row>
    <row r="7334" spans="1:12" ht="22.5">
      <c r="A7334" s="263">
        <v>87</v>
      </c>
      <c r="B7334" s="125" t="str">
        <f>+VLOOKUP(A7334,'[1]LISTA FILTRADO'!$A$2:$B$620,2,FALSE)</f>
        <v>Ministerio De Comunicación</v>
      </c>
      <c r="C7334" s="126">
        <v>42936</v>
      </c>
      <c r="D7334" s="126" t="s">
        <v>14966</v>
      </c>
      <c r="E7334" s="127" t="s">
        <v>3</v>
      </c>
      <c r="F7334" s="127">
        <v>1520751</v>
      </c>
      <c r="G7334" s="127"/>
      <c r="H7334" s="335" t="s">
        <v>9813</v>
      </c>
      <c r="I7334" s="128">
        <v>0</v>
      </c>
      <c r="J7334" s="128">
        <v>149.97999999999999</v>
      </c>
      <c r="K7334" s="129">
        <f t="shared" si="114"/>
        <v>149.97999999999999</v>
      </c>
      <c r="L7334" s="130" t="s">
        <v>1420</v>
      </c>
    </row>
    <row r="7335" spans="1:12" ht="33.75">
      <c r="A7335" s="263" t="s">
        <v>626</v>
      </c>
      <c r="B7335" s="125" t="str">
        <f>+VLOOKUP(A7335,'[1]LISTA FILTRADO'!$A$2:$B$620,2,FALSE)</f>
        <v>Dirección General De Programación Y Operaciones Del Tesoro</v>
      </c>
      <c r="C7335" s="126">
        <v>42936</v>
      </c>
      <c r="D7335" s="126" t="s">
        <v>14967</v>
      </c>
      <c r="E7335" s="127" t="s">
        <v>3</v>
      </c>
      <c r="F7335" s="127">
        <v>1520767</v>
      </c>
      <c r="G7335" s="127"/>
      <c r="H7335" s="335" t="s">
        <v>14968</v>
      </c>
      <c r="I7335" s="128">
        <v>0</v>
      </c>
      <c r="J7335" s="128">
        <v>307.45999999999998</v>
      </c>
      <c r="K7335" s="129">
        <f t="shared" si="114"/>
        <v>307.45999999999998</v>
      </c>
      <c r="L7335" s="130" t="s">
        <v>1420</v>
      </c>
    </row>
    <row r="7336" spans="1:12" ht="33.75">
      <c r="A7336" s="263" t="s">
        <v>626</v>
      </c>
      <c r="B7336" s="125" t="str">
        <f>+VLOOKUP(A7336,'[1]LISTA FILTRADO'!$A$2:$B$620,2,FALSE)</f>
        <v>Dirección General De Programación Y Operaciones Del Tesoro</v>
      </c>
      <c r="C7336" s="126">
        <v>42936</v>
      </c>
      <c r="D7336" s="126" t="s">
        <v>14969</v>
      </c>
      <c r="E7336" s="127" t="s">
        <v>3</v>
      </c>
      <c r="F7336" s="127">
        <v>1520768</v>
      </c>
      <c r="G7336" s="127"/>
      <c r="H7336" s="335" t="s">
        <v>14970</v>
      </c>
      <c r="I7336" s="128">
        <v>0</v>
      </c>
      <c r="J7336" s="128">
        <v>13261.9</v>
      </c>
      <c r="K7336" s="129">
        <f t="shared" si="114"/>
        <v>13261.9</v>
      </c>
      <c r="L7336" s="130" t="s">
        <v>1420</v>
      </c>
    </row>
    <row r="7337" spans="1:12" ht="33.75">
      <c r="A7337" s="263" t="s">
        <v>626</v>
      </c>
      <c r="B7337" s="125" t="str">
        <f>+VLOOKUP(A7337,'[1]LISTA FILTRADO'!$A$2:$B$620,2,FALSE)</f>
        <v>Dirección General De Programación Y Operaciones Del Tesoro</v>
      </c>
      <c r="C7337" s="126">
        <v>42936</v>
      </c>
      <c r="D7337" s="126" t="s">
        <v>14971</v>
      </c>
      <c r="E7337" s="127" t="s">
        <v>3</v>
      </c>
      <c r="F7337" s="127">
        <v>1520769</v>
      </c>
      <c r="G7337" s="127"/>
      <c r="H7337" s="335" t="s">
        <v>14972</v>
      </c>
      <c r="I7337" s="128">
        <v>0</v>
      </c>
      <c r="J7337" s="128">
        <v>1750</v>
      </c>
      <c r="K7337" s="129">
        <f t="shared" si="114"/>
        <v>1750</v>
      </c>
      <c r="L7337" s="130" t="s">
        <v>1420</v>
      </c>
    </row>
    <row r="7338" spans="1:12" ht="22.5">
      <c r="A7338" s="263">
        <v>526</v>
      </c>
      <c r="B7338" s="125" t="str">
        <f>+VLOOKUP(A7338,'[1]LISTA FILTRADO'!$A$2:$B$620,2,FALSE)</f>
        <v>Bolivia Tv</v>
      </c>
      <c r="C7338" s="126">
        <v>42936</v>
      </c>
      <c r="D7338" s="126" t="s">
        <v>14973</v>
      </c>
      <c r="E7338" s="127" t="s">
        <v>3</v>
      </c>
      <c r="F7338" s="127">
        <v>1520832</v>
      </c>
      <c r="G7338" s="127"/>
      <c r="H7338" s="335" t="s">
        <v>8988</v>
      </c>
      <c r="I7338" s="128">
        <v>0</v>
      </c>
      <c r="J7338" s="128">
        <v>100</v>
      </c>
      <c r="K7338" s="129">
        <f t="shared" si="114"/>
        <v>100</v>
      </c>
      <c r="L7338" s="130" t="s">
        <v>1420</v>
      </c>
    </row>
    <row r="7339" spans="1:12" ht="22.5">
      <c r="A7339" s="263">
        <v>526</v>
      </c>
      <c r="B7339" s="125" t="str">
        <f>+VLOOKUP(A7339,'[1]LISTA FILTRADO'!$A$2:$B$620,2,FALSE)</f>
        <v>Bolivia Tv</v>
      </c>
      <c r="C7339" s="126">
        <v>42936</v>
      </c>
      <c r="D7339" s="126" t="s">
        <v>14974</v>
      </c>
      <c r="E7339" s="127" t="s">
        <v>3</v>
      </c>
      <c r="F7339" s="127">
        <v>1520834</v>
      </c>
      <c r="G7339" s="127"/>
      <c r="H7339" s="335" t="s">
        <v>8988</v>
      </c>
      <c r="I7339" s="128">
        <v>0</v>
      </c>
      <c r="J7339" s="128">
        <v>19.75</v>
      </c>
      <c r="K7339" s="129">
        <f t="shared" si="114"/>
        <v>19.75</v>
      </c>
      <c r="L7339" s="130" t="s">
        <v>1420</v>
      </c>
    </row>
    <row r="7340" spans="1:12" ht="22.5">
      <c r="A7340" s="263">
        <v>590</v>
      </c>
      <c r="B7340" s="125" t="str">
        <f>+VLOOKUP(A7340,'[1]LISTA FILTRADO'!$A$2:$B$620,2,FALSE)</f>
        <v>Empresa Pública "Quipus"</v>
      </c>
      <c r="C7340" s="126">
        <v>42936</v>
      </c>
      <c r="D7340" s="126" t="s">
        <v>14975</v>
      </c>
      <c r="E7340" s="127" t="s">
        <v>3</v>
      </c>
      <c r="F7340" s="127">
        <v>1520835</v>
      </c>
      <c r="G7340" s="127"/>
      <c r="H7340" s="335" t="s">
        <v>14976</v>
      </c>
      <c r="I7340" s="128">
        <v>0</v>
      </c>
      <c r="J7340" s="128">
        <v>1046.8</v>
      </c>
      <c r="K7340" s="129">
        <f t="shared" si="114"/>
        <v>1046.8</v>
      </c>
      <c r="L7340" s="130" t="s">
        <v>1420</v>
      </c>
    </row>
    <row r="7341" spans="1:12" ht="22.5">
      <c r="A7341" s="263">
        <v>526</v>
      </c>
      <c r="B7341" s="125" t="str">
        <f>+VLOOKUP(A7341,'[1]LISTA FILTRADO'!$A$2:$B$620,2,FALSE)</f>
        <v>Bolivia Tv</v>
      </c>
      <c r="C7341" s="126">
        <v>42936</v>
      </c>
      <c r="D7341" s="126" t="s">
        <v>14977</v>
      </c>
      <c r="E7341" s="127" t="s">
        <v>3</v>
      </c>
      <c r="F7341" s="127">
        <v>1520836</v>
      </c>
      <c r="G7341" s="127"/>
      <c r="H7341" s="335" t="s">
        <v>8988</v>
      </c>
      <c r="I7341" s="128">
        <v>0</v>
      </c>
      <c r="J7341" s="128">
        <v>124.97</v>
      </c>
      <c r="K7341" s="129">
        <f t="shared" si="114"/>
        <v>124.97</v>
      </c>
      <c r="L7341" s="130" t="s">
        <v>1420</v>
      </c>
    </row>
    <row r="7342" spans="1:12" ht="33.75">
      <c r="A7342" s="263" t="s">
        <v>626</v>
      </c>
      <c r="B7342" s="125" t="str">
        <f>+VLOOKUP(A7342,'[1]LISTA FILTRADO'!$A$2:$B$620,2,FALSE)</f>
        <v>Dirección General De Programación Y Operaciones Del Tesoro</v>
      </c>
      <c r="C7342" s="126">
        <v>42936</v>
      </c>
      <c r="D7342" s="126" t="s">
        <v>14978</v>
      </c>
      <c r="E7342" s="127" t="s">
        <v>3</v>
      </c>
      <c r="F7342" s="127">
        <v>1520838</v>
      </c>
      <c r="G7342" s="127"/>
      <c r="H7342" s="335" t="s">
        <v>14979</v>
      </c>
      <c r="I7342" s="128">
        <v>0</v>
      </c>
      <c r="J7342" s="128">
        <v>758</v>
      </c>
      <c r="K7342" s="129">
        <f t="shared" si="114"/>
        <v>758</v>
      </c>
      <c r="L7342" s="130" t="s">
        <v>1420</v>
      </c>
    </row>
    <row r="7343" spans="1:12" ht="33.75">
      <c r="A7343" s="263" t="s">
        <v>626</v>
      </c>
      <c r="B7343" s="125" t="str">
        <f>+VLOOKUP(A7343,'[1]LISTA FILTRADO'!$A$2:$B$620,2,FALSE)</f>
        <v>Dirección General De Programación Y Operaciones Del Tesoro</v>
      </c>
      <c r="C7343" s="126">
        <v>42936</v>
      </c>
      <c r="D7343" s="126" t="s">
        <v>14980</v>
      </c>
      <c r="E7343" s="127" t="s">
        <v>3</v>
      </c>
      <c r="F7343" s="127">
        <v>1520839</v>
      </c>
      <c r="G7343" s="127"/>
      <c r="H7343" s="335" t="s">
        <v>14981</v>
      </c>
      <c r="I7343" s="128">
        <v>0</v>
      </c>
      <c r="J7343" s="128">
        <v>758</v>
      </c>
      <c r="K7343" s="129">
        <f t="shared" si="114"/>
        <v>758</v>
      </c>
      <c r="L7343" s="130" t="s">
        <v>1420</v>
      </c>
    </row>
    <row r="7344" spans="1:12" ht="22.5">
      <c r="A7344" s="263">
        <v>234</v>
      </c>
      <c r="B7344" s="125" t="str">
        <f>+VLOOKUP(A7344,'[1]LISTA FILTRADO'!$A$2:$B$620,2,FALSE)</f>
        <v>Servicio Geológico Minero</v>
      </c>
      <c r="C7344" s="126">
        <v>42936</v>
      </c>
      <c r="D7344" s="126" t="s">
        <v>14982</v>
      </c>
      <c r="E7344" s="127" t="s">
        <v>3</v>
      </c>
      <c r="F7344" s="127">
        <v>1520850</v>
      </c>
      <c r="G7344" s="127"/>
      <c r="H7344" s="335" t="s">
        <v>14983</v>
      </c>
      <c r="I7344" s="128">
        <v>0</v>
      </c>
      <c r="J7344" s="128">
        <v>4229.3999999999996</v>
      </c>
      <c r="K7344" s="129">
        <f t="shared" si="114"/>
        <v>4229.3999999999996</v>
      </c>
      <c r="L7344" s="130" t="s">
        <v>1420</v>
      </c>
    </row>
    <row r="7345" spans="1:12" ht="22.5">
      <c r="A7345" s="263">
        <v>234</v>
      </c>
      <c r="B7345" s="125" t="str">
        <f>+VLOOKUP(A7345,'[1]LISTA FILTRADO'!$A$2:$B$620,2,FALSE)</f>
        <v>Servicio Geológico Minero</v>
      </c>
      <c r="C7345" s="126">
        <v>42936</v>
      </c>
      <c r="D7345" s="126" t="s">
        <v>14984</v>
      </c>
      <c r="E7345" s="127" t="s">
        <v>3</v>
      </c>
      <c r="F7345" s="127">
        <v>1520851</v>
      </c>
      <c r="G7345" s="127"/>
      <c r="H7345" s="335" t="s">
        <v>14985</v>
      </c>
      <c r="I7345" s="128">
        <v>0</v>
      </c>
      <c r="J7345" s="128">
        <v>100</v>
      </c>
      <c r="K7345" s="129">
        <f t="shared" si="114"/>
        <v>100</v>
      </c>
      <c r="L7345" s="130" t="s">
        <v>1420</v>
      </c>
    </row>
    <row r="7346" spans="1:12" ht="22.5">
      <c r="A7346" s="263">
        <v>234</v>
      </c>
      <c r="B7346" s="125" t="str">
        <f>+VLOOKUP(A7346,'[1]LISTA FILTRADO'!$A$2:$B$620,2,FALSE)</f>
        <v>Servicio Geológico Minero</v>
      </c>
      <c r="C7346" s="126">
        <v>42936</v>
      </c>
      <c r="D7346" s="126" t="s">
        <v>14986</v>
      </c>
      <c r="E7346" s="127" t="s">
        <v>3</v>
      </c>
      <c r="F7346" s="127">
        <v>1520853</v>
      </c>
      <c r="G7346" s="127"/>
      <c r="H7346" s="335" t="s">
        <v>14987</v>
      </c>
      <c r="I7346" s="128">
        <v>0</v>
      </c>
      <c r="J7346" s="128">
        <v>7200</v>
      </c>
      <c r="K7346" s="129">
        <f t="shared" si="114"/>
        <v>7200</v>
      </c>
      <c r="L7346" s="130" t="s">
        <v>1420</v>
      </c>
    </row>
    <row r="7347" spans="1:12" ht="22.5">
      <c r="A7347" s="263">
        <v>234</v>
      </c>
      <c r="B7347" s="125" t="str">
        <f>+VLOOKUP(A7347,'[1]LISTA FILTRADO'!$A$2:$B$620,2,FALSE)</f>
        <v>Servicio Geológico Minero</v>
      </c>
      <c r="C7347" s="126">
        <v>42936</v>
      </c>
      <c r="D7347" s="126" t="s">
        <v>14988</v>
      </c>
      <c r="E7347" s="127" t="s">
        <v>3</v>
      </c>
      <c r="F7347" s="127">
        <v>1520854</v>
      </c>
      <c r="G7347" s="127"/>
      <c r="H7347" s="335" t="s">
        <v>14989</v>
      </c>
      <c r="I7347" s="128">
        <v>0</v>
      </c>
      <c r="J7347" s="128">
        <v>200</v>
      </c>
      <c r="K7347" s="129">
        <f t="shared" si="114"/>
        <v>200</v>
      </c>
      <c r="L7347" s="130" t="s">
        <v>1420</v>
      </c>
    </row>
    <row r="7348" spans="1:12" ht="22.5">
      <c r="A7348" s="263">
        <v>234</v>
      </c>
      <c r="B7348" s="125" t="str">
        <f>+VLOOKUP(A7348,'[1]LISTA FILTRADO'!$A$2:$B$620,2,FALSE)</f>
        <v>Servicio Geológico Minero</v>
      </c>
      <c r="C7348" s="126">
        <v>42936</v>
      </c>
      <c r="D7348" s="126" t="s">
        <v>14990</v>
      </c>
      <c r="E7348" s="127" t="s">
        <v>3</v>
      </c>
      <c r="F7348" s="127">
        <v>1520855</v>
      </c>
      <c r="G7348" s="127"/>
      <c r="H7348" s="335" t="s">
        <v>14991</v>
      </c>
      <c r="I7348" s="128">
        <v>0</v>
      </c>
      <c r="J7348" s="128">
        <v>1683</v>
      </c>
      <c r="K7348" s="129">
        <f t="shared" si="114"/>
        <v>1683</v>
      </c>
      <c r="L7348" s="130" t="s">
        <v>1420</v>
      </c>
    </row>
    <row r="7349" spans="1:12" ht="22.5">
      <c r="A7349" s="263">
        <v>234</v>
      </c>
      <c r="B7349" s="125" t="str">
        <f>+VLOOKUP(A7349,'[1]LISTA FILTRADO'!$A$2:$B$620,2,FALSE)</f>
        <v>Servicio Geológico Minero</v>
      </c>
      <c r="C7349" s="126">
        <v>42936</v>
      </c>
      <c r="D7349" s="126" t="s">
        <v>14992</v>
      </c>
      <c r="E7349" s="127" t="s">
        <v>3</v>
      </c>
      <c r="F7349" s="127">
        <v>1520857</v>
      </c>
      <c r="G7349" s="127"/>
      <c r="H7349" s="335" t="s">
        <v>14993</v>
      </c>
      <c r="I7349" s="128">
        <v>0</v>
      </c>
      <c r="J7349" s="128">
        <v>300</v>
      </c>
      <c r="K7349" s="129">
        <f t="shared" si="114"/>
        <v>300</v>
      </c>
      <c r="L7349" s="130" t="s">
        <v>1420</v>
      </c>
    </row>
    <row r="7350" spans="1:12" ht="22.5">
      <c r="A7350" s="263">
        <v>234</v>
      </c>
      <c r="B7350" s="125" t="str">
        <f>+VLOOKUP(A7350,'[1]LISTA FILTRADO'!$A$2:$B$620,2,FALSE)</f>
        <v>Servicio Geológico Minero</v>
      </c>
      <c r="C7350" s="126">
        <v>42936</v>
      </c>
      <c r="D7350" s="126" t="s">
        <v>14994</v>
      </c>
      <c r="E7350" s="127" t="s">
        <v>3</v>
      </c>
      <c r="F7350" s="127">
        <v>1520859</v>
      </c>
      <c r="G7350" s="127"/>
      <c r="H7350" s="335" t="s">
        <v>14995</v>
      </c>
      <c r="I7350" s="128">
        <v>0</v>
      </c>
      <c r="J7350" s="128">
        <v>100</v>
      </c>
      <c r="K7350" s="129">
        <f t="shared" si="114"/>
        <v>100</v>
      </c>
      <c r="L7350" s="130" t="s">
        <v>1420</v>
      </c>
    </row>
    <row r="7351" spans="1:12" ht="33.75">
      <c r="A7351" s="263">
        <v>46</v>
      </c>
      <c r="B7351" s="125" t="str">
        <f>+VLOOKUP(A7351,'[1]LISTA FILTRADO'!$A$2:$B$620,2,FALSE)</f>
        <v>Ministerio De Salud</v>
      </c>
      <c r="C7351" s="126">
        <v>42936</v>
      </c>
      <c r="D7351" s="126" t="s">
        <v>14996</v>
      </c>
      <c r="E7351" s="127" t="s">
        <v>3</v>
      </c>
      <c r="F7351" s="127">
        <v>1520862</v>
      </c>
      <c r="G7351" s="127"/>
      <c r="H7351" s="335" t="s">
        <v>14997</v>
      </c>
      <c r="I7351" s="128">
        <v>0</v>
      </c>
      <c r="J7351" s="128">
        <v>52.4</v>
      </c>
      <c r="K7351" s="129">
        <f t="shared" si="114"/>
        <v>52.4</v>
      </c>
      <c r="L7351" s="130" t="s">
        <v>1420</v>
      </c>
    </row>
    <row r="7352" spans="1:12" ht="33.75">
      <c r="A7352" s="263">
        <v>46</v>
      </c>
      <c r="B7352" s="125" t="str">
        <f>+VLOOKUP(A7352,'[1]LISTA FILTRADO'!$A$2:$B$620,2,FALSE)</f>
        <v>Ministerio De Salud</v>
      </c>
      <c r="C7352" s="126">
        <v>42936</v>
      </c>
      <c r="D7352" s="126" t="s">
        <v>14998</v>
      </c>
      <c r="E7352" s="127" t="s">
        <v>3</v>
      </c>
      <c r="F7352" s="127">
        <v>1520864</v>
      </c>
      <c r="G7352" s="127"/>
      <c r="H7352" s="335" t="s">
        <v>14997</v>
      </c>
      <c r="I7352" s="128">
        <v>0</v>
      </c>
      <c r="J7352" s="128">
        <v>3293.98</v>
      </c>
      <c r="K7352" s="129">
        <f t="shared" si="114"/>
        <v>3293.98</v>
      </c>
      <c r="L7352" s="130" t="s">
        <v>1420</v>
      </c>
    </row>
    <row r="7353" spans="1:12" ht="33.75">
      <c r="A7353" s="263" t="s">
        <v>626</v>
      </c>
      <c r="B7353" s="125" t="str">
        <f>+VLOOKUP(A7353,'[1]LISTA FILTRADO'!$A$2:$B$620,2,FALSE)</f>
        <v>Dirección General De Programación Y Operaciones Del Tesoro</v>
      </c>
      <c r="C7353" s="126">
        <v>42936</v>
      </c>
      <c r="D7353" s="126" t="s">
        <v>14999</v>
      </c>
      <c r="E7353" s="127" t="s">
        <v>3</v>
      </c>
      <c r="F7353" s="127">
        <v>1520879</v>
      </c>
      <c r="G7353" s="127"/>
      <c r="H7353" s="335" t="s">
        <v>6614</v>
      </c>
      <c r="I7353" s="128">
        <v>0</v>
      </c>
      <c r="J7353" s="128">
        <v>800</v>
      </c>
      <c r="K7353" s="129">
        <f t="shared" si="114"/>
        <v>800</v>
      </c>
      <c r="L7353" s="130" t="s">
        <v>1420</v>
      </c>
    </row>
    <row r="7354" spans="1:12" ht="33.75">
      <c r="A7354" s="263" t="s">
        <v>626</v>
      </c>
      <c r="B7354" s="125" t="str">
        <f>+VLOOKUP(A7354,'[1]LISTA FILTRADO'!$A$2:$B$620,2,FALSE)</f>
        <v>Dirección General De Programación Y Operaciones Del Tesoro</v>
      </c>
      <c r="C7354" s="126">
        <v>42936</v>
      </c>
      <c r="D7354" s="126" t="s">
        <v>15000</v>
      </c>
      <c r="E7354" s="127" t="s">
        <v>3</v>
      </c>
      <c r="F7354" s="127">
        <v>1520888</v>
      </c>
      <c r="G7354" s="127"/>
      <c r="H7354" s="335" t="s">
        <v>15001</v>
      </c>
      <c r="I7354" s="128">
        <v>0</v>
      </c>
      <c r="J7354" s="128">
        <v>57.99</v>
      </c>
      <c r="K7354" s="129">
        <f t="shared" si="114"/>
        <v>57.99</v>
      </c>
      <c r="L7354" s="130" t="s">
        <v>1420</v>
      </c>
    </row>
    <row r="7355" spans="1:12" ht="22.5">
      <c r="A7355" s="263">
        <v>234</v>
      </c>
      <c r="B7355" s="125" t="str">
        <f>+VLOOKUP(A7355,'[1]LISTA FILTRADO'!$A$2:$B$620,2,FALSE)</f>
        <v>Servicio Geológico Minero</v>
      </c>
      <c r="C7355" s="126">
        <v>42936</v>
      </c>
      <c r="D7355" s="126" t="s">
        <v>15002</v>
      </c>
      <c r="E7355" s="127" t="s">
        <v>3</v>
      </c>
      <c r="F7355" s="127">
        <v>1520893</v>
      </c>
      <c r="G7355" s="127"/>
      <c r="H7355" s="335" t="s">
        <v>15003</v>
      </c>
      <c r="I7355" s="128">
        <v>0</v>
      </c>
      <c r="J7355" s="128">
        <v>1444.76</v>
      </c>
      <c r="K7355" s="129">
        <f t="shared" si="114"/>
        <v>1444.76</v>
      </c>
      <c r="L7355" s="130" t="s">
        <v>1420</v>
      </c>
    </row>
    <row r="7356" spans="1:12" ht="22.5">
      <c r="A7356" s="263">
        <v>234</v>
      </c>
      <c r="B7356" s="125" t="str">
        <f>+VLOOKUP(A7356,'[1]LISTA FILTRADO'!$A$2:$B$620,2,FALSE)</f>
        <v>Servicio Geológico Minero</v>
      </c>
      <c r="C7356" s="126">
        <v>42936</v>
      </c>
      <c r="D7356" s="126" t="s">
        <v>15004</v>
      </c>
      <c r="E7356" s="127" t="s">
        <v>3</v>
      </c>
      <c r="F7356" s="127">
        <v>1520894</v>
      </c>
      <c r="G7356" s="127"/>
      <c r="H7356" s="335" t="s">
        <v>15005</v>
      </c>
      <c r="I7356" s="128">
        <v>0</v>
      </c>
      <c r="J7356" s="128">
        <v>4229.3999999999996</v>
      </c>
      <c r="K7356" s="129">
        <f t="shared" si="114"/>
        <v>4229.3999999999996</v>
      </c>
      <c r="L7356" s="130" t="s">
        <v>1420</v>
      </c>
    </row>
    <row r="7357" spans="1:12" ht="33.75">
      <c r="A7357" s="263" t="s">
        <v>626</v>
      </c>
      <c r="B7357" s="125" t="str">
        <f>+VLOOKUP(A7357,'[1]LISTA FILTRADO'!$A$2:$B$620,2,FALSE)</f>
        <v>Dirección General De Programación Y Operaciones Del Tesoro</v>
      </c>
      <c r="C7357" s="126">
        <v>42936</v>
      </c>
      <c r="D7357" s="126" t="s">
        <v>15006</v>
      </c>
      <c r="E7357" s="127" t="s">
        <v>3</v>
      </c>
      <c r="F7357" s="127">
        <v>1520897</v>
      </c>
      <c r="G7357" s="127"/>
      <c r="H7357" s="335" t="s">
        <v>15007</v>
      </c>
      <c r="I7357" s="128">
        <v>0</v>
      </c>
      <c r="J7357" s="128">
        <v>5</v>
      </c>
      <c r="K7357" s="129">
        <f t="shared" si="114"/>
        <v>5</v>
      </c>
      <c r="L7357" s="130" t="s">
        <v>1420</v>
      </c>
    </row>
    <row r="7358" spans="1:12" ht="22.5">
      <c r="A7358" s="263">
        <v>16</v>
      </c>
      <c r="B7358" s="125" t="str">
        <f>+VLOOKUP(A7358,'[1]LISTA FILTRADO'!$A$2:$B$620,2,FALSE)</f>
        <v>Ministerio De Educación</v>
      </c>
      <c r="C7358" s="126">
        <v>42936</v>
      </c>
      <c r="D7358" s="126" t="s">
        <v>15008</v>
      </c>
      <c r="E7358" s="127" t="s">
        <v>3</v>
      </c>
      <c r="F7358" s="127">
        <v>1520900</v>
      </c>
      <c r="G7358" s="127"/>
      <c r="H7358" s="335" t="s">
        <v>15009</v>
      </c>
      <c r="I7358" s="128">
        <v>0</v>
      </c>
      <c r="J7358" s="128">
        <v>970</v>
      </c>
      <c r="K7358" s="129">
        <f t="shared" si="114"/>
        <v>970</v>
      </c>
      <c r="L7358" s="130" t="s">
        <v>1420</v>
      </c>
    </row>
    <row r="7359" spans="1:12" ht="22.5">
      <c r="A7359" s="263">
        <v>212</v>
      </c>
      <c r="B7359" s="125" t="str">
        <f>+VLOOKUP(A7359,'[1]LISTA FILTRADO'!$A$2:$B$620,2,FALSE)</f>
        <v>Instituto Nacional De Reforma Agraria</v>
      </c>
      <c r="C7359" s="126">
        <v>42936</v>
      </c>
      <c r="D7359" s="126" t="s">
        <v>15010</v>
      </c>
      <c r="E7359" s="127" t="s">
        <v>3</v>
      </c>
      <c r="F7359" s="127">
        <v>1520901</v>
      </c>
      <c r="G7359" s="127"/>
      <c r="H7359" s="335" t="s">
        <v>15011</v>
      </c>
      <c r="I7359" s="128">
        <v>0</v>
      </c>
      <c r="J7359" s="128">
        <v>60</v>
      </c>
      <c r="K7359" s="129">
        <f t="shared" si="114"/>
        <v>60</v>
      </c>
      <c r="L7359" s="130" t="s">
        <v>1420</v>
      </c>
    </row>
    <row r="7360" spans="1:12" ht="22.5">
      <c r="A7360" s="263">
        <v>526</v>
      </c>
      <c r="B7360" s="125" t="str">
        <f>+VLOOKUP(A7360,'[1]LISTA FILTRADO'!$A$2:$B$620,2,FALSE)</f>
        <v>Bolivia Tv</v>
      </c>
      <c r="C7360" s="126">
        <v>42936</v>
      </c>
      <c r="D7360" s="126" t="s">
        <v>15012</v>
      </c>
      <c r="E7360" s="127" t="s">
        <v>3</v>
      </c>
      <c r="F7360" s="127">
        <v>1520905</v>
      </c>
      <c r="G7360" s="127"/>
      <c r="H7360" s="335" t="s">
        <v>1378</v>
      </c>
      <c r="I7360" s="128">
        <v>0</v>
      </c>
      <c r="J7360" s="128">
        <v>147.01</v>
      </c>
      <c r="K7360" s="129">
        <f t="shared" si="114"/>
        <v>147.01</v>
      </c>
      <c r="L7360" s="130" t="s">
        <v>1420</v>
      </c>
    </row>
    <row r="7361" spans="1:12" ht="22.5">
      <c r="A7361" s="263">
        <v>526</v>
      </c>
      <c r="B7361" s="125" t="str">
        <f>+VLOOKUP(A7361,'[1]LISTA FILTRADO'!$A$2:$B$620,2,FALSE)</f>
        <v>Bolivia Tv</v>
      </c>
      <c r="C7361" s="126">
        <v>42936</v>
      </c>
      <c r="D7361" s="126" t="s">
        <v>15013</v>
      </c>
      <c r="E7361" s="127" t="s">
        <v>3</v>
      </c>
      <c r="F7361" s="127">
        <v>1520906</v>
      </c>
      <c r="G7361" s="127"/>
      <c r="H7361" s="335" t="s">
        <v>1378</v>
      </c>
      <c r="I7361" s="128">
        <v>0</v>
      </c>
      <c r="J7361" s="128">
        <v>150</v>
      </c>
      <c r="K7361" s="129">
        <f t="shared" si="114"/>
        <v>150</v>
      </c>
      <c r="L7361" s="130" t="s">
        <v>1420</v>
      </c>
    </row>
    <row r="7362" spans="1:12" ht="33.75">
      <c r="A7362" s="263" t="s">
        <v>626</v>
      </c>
      <c r="B7362" s="125" t="str">
        <f>+VLOOKUP(A7362,'[1]LISTA FILTRADO'!$A$2:$B$620,2,FALSE)</f>
        <v>Dirección General De Programación Y Operaciones Del Tesoro</v>
      </c>
      <c r="C7362" s="126">
        <v>42936</v>
      </c>
      <c r="D7362" s="126" t="s">
        <v>15014</v>
      </c>
      <c r="E7362" s="127" t="s">
        <v>3</v>
      </c>
      <c r="F7362" s="127">
        <v>1520910</v>
      </c>
      <c r="G7362" s="127"/>
      <c r="H7362" s="335" t="s">
        <v>7585</v>
      </c>
      <c r="I7362" s="128">
        <v>0</v>
      </c>
      <c r="J7362" s="128">
        <v>371</v>
      </c>
      <c r="K7362" s="129">
        <f t="shared" si="114"/>
        <v>371</v>
      </c>
      <c r="L7362" s="130" t="s">
        <v>1420</v>
      </c>
    </row>
    <row r="7363" spans="1:12" ht="33.75">
      <c r="A7363" s="263">
        <v>47</v>
      </c>
      <c r="B7363" s="125" t="str">
        <f>+VLOOKUP(A7363,'[1]LISTA FILTRADO'!$A$2:$B$620,2,FALSE)</f>
        <v>Ministerio De Desarrollo Rural Y Tierras</v>
      </c>
      <c r="C7363" s="126">
        <v>42936</v>
      </c>
      <c r="D7363" s="126" t="s">
        <v>15015</v>
      </c>
      <c r="E7363" s="127" t="s">
        <v>3</v>
      </c>
      <c r="F7363" s="127">
        <v>1520927</v>
      </c>
      <c r="G7363" s="127"/>
      <c r="H7363" s="335" t="s">
        <v>15016</v>
      </c>
      <c r="I7363" s="128">
        <v>0</v>
      </c>
      <c r="J7363" s="128">
        <v>360</v>
      </c>
      <c r="K7363" s="129">
        <f t="shared" si="114"/>
        <v>360</v>
      </c>
      <c r="L7363" s="130" t="s">
        <v>1420</v>
      </c>
    </row>
    <row r="7364" spans="1:12" ht="22.5">
      <c r="A7364" s="263">
        <v>15</v>
      </c>
      <c r="B7364" s="125" t="str">
        <f>+VLOOKUP(A7364,'[1]LISTA FILTRADO'!$A$2:$B$620,2,FALSE)</f>
        <v>Ministerio De Gobierno</v>
      </c>
      <c r="C7364" s="126">
        <v>42936</v>
      </c>
      <c r="D7364" s="126" t="s">
        <v>15017</v>
      </c>
      <c r="E7364" s="127" t="s">
        <v>3</v>
      </c>
      <c r="F7364" s="127">
        <v>1520939</v>
      </c>
      <c r="G7364" s="127"/>
      <c r="H7364" s="335" t="s">
        <v>15018</v>
      </c>
      <c r="I7364" s="128">
        <v>0</v>
      </c>
      <c r="J7364" s="128">
        <v>299.7</v>
      </c>
      <c r="K7364" s="129">
        <f t="shared" si="114"/>
        <v>299.7</v>
      </c>
      <c r="L7364" s="130" t="s">
        <v>1420</v>
      </c>
    </row>
    <row r="7365" spans="1:12" ht="33.75">
      <c r="A7365" s="263">
        <v>70</v>
      </c>
      <c r="B7365" s="125" t="str">
        <f>+VLOOKUP(A7365,'[1]LISTA FILTRADO'!$A$2:$B$620,2,FALSE)</f>
        <v>Ministerio De Trabajo, Empleo Y Previsión Social</v>
      </c>
      <c r="C7365" s="126">
        <v>42936</v>
      </c>
      <c r="D7365" s="126" t="s">
        <v>15019</v>
      </c>
      <c r="E7365" s="127" t="s">
        <v>3</v>
      </c>
      <c r="F7365" s="127">
        <v>1520941</v>
      </c>
      <c r="G7365" s="127"/>
      <c r="H7365" s="335" t="s">
        <v>15020</v>
      </c>
      <c r="I7365" s="128">
        <v>0</v>
      </c>
      <c r="J7365" s="128">
        <v>131</v>
      </c>
      <c r="K7365" s="129">
        <f t="shared" si="114"/>
        <v>131</v>
      </c>
      <c r="L7365" s="130" t="s">
        <v>1420</v>
      </c>
    </row>
    <row r="7366" spans="1:12" ht="33.75">
      <c r="A7366" s="263" t="s">
        <v>626</v>
      </c>
      <c r="B7366" s="125" t="str">
        <f>+VLOOKUP(A7366,'[1]LISTA FILTRADO'!$A$2:$B$620,2,FALSE)</f>
        <v>Dirección General De Programación Y Operaciones Del Tesoro</v>
      </c>
      <c r="C7366" s="126">
        <v>42936</v>
      </c>
      <c r="D7366" s="126" t="s">
        <v>15021</v>
      </c>
      <c r="E7366" s="127" t="s">
        <v>3</v>
      </c>
      <c r="F7366" s="127">
        <v>1520997</v>
      </c>
      <c r="G7366" s="127"/>
      <c r="H7366" s="335" t="s">
        <v>15022</v>
      </c>
      <c r="I7366" s="128">
        <v>0</v>
      </c>
      <c r="J7366" s="128">
        <v>333</v>
      </c>
      <c r="K7366" s="129">
        <f t="shared" si="114"/>
        <v>333</v>
      </c>
      <c r="L7366" s="130" t="s">
        <v>1420</v>
      </c>
    </row>
    <row r="7367" spans="1:12" ht="33.75">
      <c r="A7367" s="263">
        <v>190</v>
      </c>
      <c r="B7367" s="125" t="str">
        <f>+VLOOKUP(A7367,'[1]LISTA FILTRADO'!$A$2:$B$620,2,FALSE)</f>
        <v>Autoridad Jurisdiccional Administrativa Minera</v>
      </c>
      <c r="C7367" s="126">
        <v>42936</v>
      </c>
      <c r="D7367" s="126" t="s">
        <v>15023</v>
      </c>
      <c r="E7367" s="127" t="s">
        <v>3</v>
      </c>
      <c r="F7367" s="127">
        <v>1521014</v>
      </c>
      <c r="G7367" s="127"/>
      <c r="H7367" s="335" t="s">
        <v>15024</v>
      </c>
      <c r="I7367" s="128">
        <v>0</v>
      </c>
      <c r="J7367" s="128">
        <v>529</v>
      </c>
      <c r="K7367" s="129">
        <f t="shared" si="114"/>
        <v>529</v>
      </c>
      <c r="L7367" s="130" t="s">
        <v>1420</v>
      </c>
    </row>
    <row r="7368" spans="1:12" ht="22.5">
      <c r="A7368" s="263">
        <v>190</v>
      </c>
      <c r="B7368" s="125" t="str">
        <f>+VLOOKUP(A7368,'[1]LISTA FILTRADO'!$A$2:$B$620,2,FALSE)</f>
        <v>Autoridad Jurisdiccional Administrativa Minera</v>
      </c>
      <c r="C7368" s="126">
        <v>42936</v>
      </c>
      <c r="D7368" s="126" t="s">
        <v>15025</v>
      </c>
      <c r="E7368" s="127" t="s">
        <v>3</v>
      </c>
      <c r="F7368" s="127">
        <v>1521030</v>
      </c>
      <c r="G7368" s="127"/>
      <c r="H7368" s="335" t="s">
        <v>15026</v>
      </c>
      <c r="I7368" s="128">
        <v>0</v>
      </c>
      <c r="J7368" s="128">
        <v>20</v>
      </c>
      <c r="K7368" s="129">
        <f t="shared" si="114"/>
        <v>20</v>
      </c>
      <c r="L7368" s="130" t="s">
        <v>1420</v>
      </c>
    </row>
    <row r="7369" spans="1:12" ht="33.75">
      <c r="A7369" s="263">
        <v>586</v>
      </c>
      <c r="B7369" s="125" t="str">
        <f>+VLOOKUP(A7369,'[1]LISTA FILTRADO'!$A$2:$B$620,2,FALSE)</f>
        <v>Empresa Azucarera San Buenaventura</v>
      </c>
      <c r="C7369" s="126">
        <v>42936</v>
      </c>
      <c r="D7369" s="126" t="s">
        <v>15027</v>
      </c>
      <c r="E7369" s="127" t="s">
        <v>3</v>
      </c>
      <c r="F7369" s="127">
        <v>1521035</v>
      </c>
      <c r="G7369" s="127"/>
      <c r="H7369" s="335" t="s">
        <v>15028</v>
      </c>
      <c r="I7369" s="128">
        <v>0</v>
      </c>
      <c r="J7369" s="128">
        <v>6.38</v>
      </c>
      <c r="K7369" s="129">
        <f t="shared" ref="K7369:K7432" si="115">+I7369+J7369</f>
        <v>6.38</v>
      </c>
      <c r="L7369" s="130" t="s">
        <v>1420</v>
      </c>
    </row>
    <row r="7370" spans="1:12" ht="33.75">
      <c r="A7370" s="263">
        <v>650</v>
      </c>
      <c r="B7370" s="125" t="str">
        <f>+VLOOKUP(A7370,'[1]LISTA FILTRADO'!$A$2:$B$620,2,FALSE)</f>
        <v>Asamblea Legislativa Plurinacional</v>
      </c>
      <c r="C7370" s="126">
        <v>42937</v>
      </c>
      <c r="D7370" s="126" t="s">
        <v>15029</v>
      </c>
      <c r="E7370" s="127" t="s">
        <v>3</v>
      </c>
      <c r="F7370" s="127">
        <v>1521145</v>
      </c>
      <c r="G7370" s="127"/>
      <c r="H7370" s="335" t="s">
        <v>15030</v>
      </c>
      <c r="I7370" s="128">
        <v>0</v>
      </c>
      <c r="J7370" s="128">
        <v>700</v>
      </c>
      <c r="K7370" s="129">
        <f t="shared" si="115"/>
        <v>700</v>
      </c>
      <c r="L7370" s="130" t="s">
        <v>1420</v>
      </c>
    </row>
    <row r="7371" spans="1:12" ht="22.5">
      <c r="A7371" s="263">
        <v>46</v>
      </c>
      <c r="B7371" s="125" t="str">
        <f>+VLOOKUP(A7371,'[1]LISTA FILTRADO'!$A$2:$B$620,2,FALSE)</f>
        <v>Ministerio De Salud</v>
      </c>
      <c r="C7371" s="126">
        <v>42937</v>
      </c>
      <c r="D7371" s="126" t="s">
        <v>15031</v>
      </c>
      <c r="E7371" s="127" t="s">
        <v>3</v>
      </c>
      <c r="F7371" s="127">
        <v>1521151</v>
      </c>
      <c r="G7371" s="127"/>
      <c r="H7371" s="335" t="s">
        <v>15032</v>
      </c>
      <c r="I7371" s="128">
        <v>0</v>
      </c>
      <c r="J7371" s="128">
        <v>42406.6</v>
      </c>
      <c r="K7371" s="129">
        <f t="shared" si="115"/>
        <v>42406.6</v>
      </c>
      <c r="L7371" s="130" t="s">
        <v>1420</v>
      </c>
    </row>
    <row r="7372" spans="1:12" ht="33.75">
      <c r="A7372" s="263">
        <v>340</v>
      </c>
      <c r="B7372" s="125" t="str">
        <f>+VLOOKUP(A7372,'[1]LISTA FILTRADO'!$A$2:$B$620,2,FALSE)</f>
        <v>Servicio General De Identificación Personal</v>
      </c>
      <c r="C7372" s="126">
        <v>42937</v>
      </c>
      <c r="D7372" s="126" t="s">
        <v>15033</v>
      </c>
      <c r="E7372" s="127" t="s">
        <v>3</v>
      </c>
      <c r="F7372" s="127">
        <v>1521177</v>
      </c>
      <c r="G7372" s="127"/>
      <c r="H7372" s="335" t="s">
        <v>15034</v>
      </c>
      <c r="I7372" s="128">
        <v>0</v>
      </c>
      <c r="J7372" s="128">
        <v>666</v>
      </c>
      <c r="K7372" s="129">
        <f t="shared" si="115"/>
        <v>666</v>
      </c>
      <c r="L7372" s="130" t="s">
        <v>1420</v>
      </c>
    </row>
    <row r="7373" spans="1:12" ht="33.75">
      <c r="A7373" s="263">
        <v>86</v>
      </c>
      <c r="B7373" s="125" t="str">
        <f>+VLOOKUP(A7373,'[1]LISTA FILTRADO'!$A$2:$B$620,2,FALSE)</f>
        <v>Ministerio De Medio Ambiente Y Agua</v>
      </c>
      <c r="C7373" s="126">
        <v>42937</v>
      </c>
      <c r="D7373" s="126" t="s">
        <v>15035</v>
      </c>
      <c r="E7373" s="127" t="s">
        <v>3</v>
      </c>
      <c r="F7373" s="127">
        <v>1521199</v>
      </c>
      <c r="G7373" s="127"/>
      <c r="H7373" s="335" t="s">
        <v>15036</v>
      </c>
      <c r="I7373" s="128">
        <v>0</v>
      </c>
      <c r="J7373" s="128">
        <v>4750</v>
      </c>
      <c r="K7373" s="129">
        <f t="shared" si="115"/>
        <v>4750</v>
      </c>
      <c r="L7373" s="130" t="s">
        <v>1420</v>
      </c>
    </row>
    <row r="7374" spans="1:12" ht="33.75">
      <c r="A7374" s="263">
        <v>86</v>
      </c>
      <c r="B7374" s="125" t="str">
        <f>+VLOOKUP(A7374,'[1]LISTA FILTRADO'!$A$2:$B$620,2,FALSE)</f>
        <v>Ministerio De Medio Ambiente Y Agua</v>
      </c>
      <c r="C7374" s="126">
        <v>42937</v>
      </c>
      <c r="D7374" s="126" t="s">
        <v>15037</v>
      </c>
      <c r="E7374" s="127" t="s">
        <v>3</v>
      </c>
      <c r="F7374" s="127">
        <v>1521201</v>
      </c>
      <c r="G7374" s="127"/>
      <c r="H7374" s="335" t="s">
        <v>15038</v>
      </c>
      <c r="I7374" s="128">
        <v>0</v>
      </c>
      <c r="J7374" s="128">
        <v>1918.54</v>
      </c>
      <c r="K7374" s="129">
        <f t="shared" si="115"/>
        <v>1918.54</v>
      </c>
      <c r="L7374" s="130" t="s">
        <v>1420</v>
      </c>
    </row>
    <row r="7375" spans="1:12" ht="33.75">
      <c r="A7375" s="263">
        <v>86</v>
      </c>
      <c r="B7375" s="125" t="str">
        <f>+VLOOKUP(A7375,'[1]LISTA FILTRADO'!$A$2:$B$620,2,FALSE)</f>
        <v>Ministerio De Medio Ambiente Y Agua</v>
      </c>
      <c r="C7375" s="126">
        <v>42937</v>
      </c>
      <c r="D7375" s="126" t="s">
        <v>15039</v>
      </c>
      <c r="E7375" s="127" t="s">
        <v>3</v>
      </c>
      <c r="F7375" s="127">
        <v>1521205</v>
      </c>
      <c r="G7375" s="127"/>
      <c r="H7375" s="335" t="s">
        <v>15040</v>
      </c>
      <c r="I7375" s="128">
        <v>0</v>
      </c>
      <c r="J7375" s="128">
        <v>15811.5</v>
      </c>
      <c r="K7375" s="129">
        <f t="shared" si="115"/>
        <v>15811.5</v>
      </c>
      <c r="L7375" s="130" t="s">
        <v>1420</v>
      </c>
    </row>
    <row r="7376" spans="1:12" ht="33.75">
      <c r="A7376" s="263">
        <v>86</v>
      </c>
      <c r="B7376" s="125" t="str">
        <f>+VLOOKUP(A7376,'[1]LISTA FILTRADO'!$A$2:$B$620,2,FALSE)</f>
        <v>Ministerio De Medio Ambiente Y Agua</v>
      </c>
      <c r="C7376" s="126">
        <v>42937</v>
      </c>
      <c r="D7376" s="126" t="s">
        <v>15041</v>
      </c>
      <c r="E7376" s="127" t="s">
        <v>3</v>
      </c>
      <c r="F7376" s="127">
        <v>1521207</v>
      </c>
      <c r="G7376" s="127"/>
      <c r="H7376" s="335" t="s">
        <v>15042</v>
      </c>
      <c r="I7376" s="128">
        <v>0</v>
      </c>
      <c r="J7376" s="128">
        <v>20294.86</v>
      </c>
      <c r="K7376" s="129">
        <f t="shared" si="115"/>
        <v>20294.86</v>
      </c>
      <c r="L7376" s="130" t="s">
        <v>1420</v>
      </c>
    </row>
    <row r="7377" spans="1:12" ht="33.75">
      <c r="A7377" s="263">
        <v>86</v>
      </c>
      <c r="B7377" s="125" t="str">
        <f>+VLOOKUP(A7377,'[1]LISTA FILTRADO'!$A$2:$B$620,2,FALSE)</f>
        <v>Ministerio De Medio Ambiente Y Agua</v>
      </c>
      <c r="C7377" s="126">
        <v>42937</v>
      </c>
      <c r="D7377" s="126" t="s">
        <v>15043</v>
      </c>
      <c r="E7377" s="127" t="s">
        <v>3</v>
      </c>
      <c r="F7377" s="127">
        <v>1521208</v>
      </c>
      <c r="G7377" s="127"/>
      <c r="H7377" s="335" t="s">
        <v>15044</v>
      </c>
      <c r="I7377" s="128">
        <v>0</v>
      </c>
      <c r="J7377" s="128">
        <v>12399.08</v>
      </c>
      <c r="K7377" s="129">
        <f t="shared" si="115"/>
        <v>12399.08</v>
      </c>
      <c r="L7377" s="130" t="s">
        <v>1420</v>
      </c>
    </row>
    <row r="7378" spans="1:12" ht="33.75">
      <c r="A7378" s="263">
        <v>86</v>
      </c>
      <c r="B7378" s="125" t="str">
        <f>+VLOOKUP(A7378,'[1]LISTA FILTRADO'!$A$2:$B$620,2,FALSE)</f>
        <v>Ministerio De Medio Ambiente Y Agua</v>
      </c>
      <c r="C7378" s="126">
        <v>42937</v>
      </c>
      <c r="D7378" s="126" t="s">
        <v>15045</v>
      </c>
      <c r="E7378" s="127" t="s">
        <v>3</v>
      </c>
      <c r="F7378" s="127">
        <v>1521209</v>
      </c>
      <c r="G7378" s="127"/>
      <c r="H7378" s="335" t="s">
        <v>15046</v>
      </c>
      <c r="I7378" s="128">
        <v>0</v>
      </c>
      <c r="J7378" s="128">
        <v>6336.2</v>
      </c>
      <c r="K7378" s="129">
        <f t="shared" si="115"/>
        <v>6336.2</v>
      </c>
      <c r="L7378" s="130" t="s">
        <v>1420</v>
      </c>
    </row>
    <row r="7379" spans="1:12" ht="33.75">
      <c r="A7379" s="263">
        <v>86</v>
      </c>
      <c r="B7379" s="125" t="str">
        <f>+VLOOKUP(A7379,'[1]LISTA FILTRADO'!$A$2:$B$620,2,FALSE)</f>
        <v>Ministerio De Medio Ambiente Y Agua</v>
      </c>
      <c r="C7379" s="126">
        <v>42937</v>
      </c>
      <c r="D7379" s="126" t="s">
        <v>15047</v>
      </c>
      <c r="E7379" s="127" t="s">
        <v>3</v>
      </c>
      <c r="F7379" s="127">
        <v>1521211</v>
      </c>
      <c r="G7379" s="127"/>
      <c r="H7379" s="335" t="s">
        <v>15048</v>
      </c>
      <c r="I7379" s="128">
        <v>0</v>
      </c>
      <c r="J7379" s="128">
        <v>35628.400000000001</v>
      </c>
      <c r="K7379" s="129">
        <f t="shared" si="115"/>
        <v>35628.400000000001</v>
      </c>
      <c r="L7379" s="130" t="s">
        <v>1420</v>
      </c>
    </row>
    <row r="7380" spans="1:12" ht="33.75">
      <c r="A7380" s="263">
        <v>86</v>
      </c>
      <c r="B7380" s="125" t="str">
        <f>+VLOOKUP(A7380,'[1]LISTA FILTRADO'!$A$2:$B$620,2,FALSE)</f>
        <v>Ministerio De Medio Ambiente Y Agua</v>
      </c>
      <c r="C7380" s="126">
        <v>42937</v>
      </c>
      <c r="D7380" s="126" t="s">
        <v>15049</v>
      </c>
      <c r="E7380" s="127" t="s">
        <v>3</v>
      </c>
      <c r="F7380" s="127">
        <v>1521214</v>
      </c>
      <c r="G7380" s="127"/>
      <c r="H7380" s="335" t="s">
        <v>15050</v>
      </c>
      <c r="I7380" s="128">
        <v>0</v>
      </c>
      <c r="J7380" s="128">
        <v>2154.64</v>
      </c>
      <c r="K7380" s="129">
        <f t="shared" si="115"/>
        <v>2154.64</v>
      </c>
      <c r="L7380" s="130" t="s">
        <v>1420</v>
      </c>
    </row>
    <row r="7381" spans="1:12" ht="33.75">
      <c r="A7381" s="263">
        <v>86</v>
      </c>
      <c r="B7381" s="125" t="str">
        <f>+VLOOKUP(A7381,'[1]LISTA FILTRADO'!$A$2:$B$620,2,FALSE)</f>
        <v>Ministerio De Medio Ambiente Y Agua</v>
      </c>
      <c r="C7381" s="126">
        <v>42937</v>
      </c>
      <c r="D7381" s="126" t="s">
        <v>15051</v>
      </c>
      <c r="E7381" s="127" t="s">
        <v>3</v>
      </c>
      <c r="F7381" s="127">
        <v>1521216</v>
      </c>
      <c r="G7381" s="127"/>
      <c r="H7381" s="335" t="s">
        <v>15052</v>
      </c>
      <c r="I7381" s="128">
        <v>0</v>
      </c>
      <c r="J7381" s="128">
        <v>2.3199999999999998</v>
      </c>
      <c r="K7381" s="129">
        <f t="shared" si="115"/>
        <v>2.3199999999999998</v>
      </c>
      <c r="L7381" s="130" t="s">
        <v>1420</v>
      </c>
    </row>
    <row r="7382" spans="1:12" ht="33.75">
      <c r="A7382" s="263">
        <v>86</v>
      </c>
      <c r="B7382" s="125" t="str">
        <f>+VLOOKUP(A7382,'[1]LISTA FILTRADO'!$A$2:$B$620,2,FALSE)</f>
        <v>Ministerio De Medio Ambiente Y Agua</v>
      </c>
      <c r="C7382" s="126">
        <v>42937</v>
      </c>
      <c r="D7382" s="126" t="s">
        <v>15053</v>
      </c>
      <c r="E7382" s="127" t="s">
        <v>3</v>
      </c>
      <c r="F7382" s="127">
        <v>1521219</v>
      </c>
      <c r="G7382" s="127"/>
      <c r="H7382" s="335" t="s">
        <v>15054</v>
      </c>
      <c r="I7382" s="128">
        <v>0</v>
      </c>
      <c r="J7382" s="128">
        <v>40438.17</v>
      </c>
      <c r="K7382" s="129">
        <f t="shared" si="115"/>
        <v>40438.17</v>
      </c>
      <c r="L7382" s="130" t="s">
        <v>1420</v>
      </c>
    </row>
    <row r="7383" spans="1:12" ht="33.75">
      <c r="A7383" s="263">
        <v>86</v>
      </c>
      <c r="B7383" s="125" t="str">
        <f>+VLOOKUP(A7383,'[1]LISTA FILTRADO'!$A$2:$B$620,2,FALSE)</f>
        <v>Ministerio De Medio Ambiente Y Agua</v>
      </c>
      <c r="C7383" s="126">
        <v>42937</v>
      </c>
      <c r="D7383" s="126" t="s">
        <v>15055</v>
      </c>
      <c r="E7383" s="127" t="s">
        <v>3</v>
      </c>
      <c r="F7383" s="127">
        <v>1521222</v>
      </c>
      <c r="G7383" s="127"/>
      <c r="H7383" s="335" t="s">
        <v>15056</v>
      </c>
      <c r="I7383" s="128">
        <v>0</v>
      </c>
      <c r="J7383" s="128">
        <v>67308</v>
      </c>
      <c r="K7383" s="129">
        <f t="shared" si="115"/>
        <v>67308</v>
      </c>
      <c r="L7383" s="130" t="s">
        <v>1420</v>
      </c>
    </row>
    <row r="7384" spans="1:12" ht="33.75">
      <c r="A7384" s="263">
        <v>660</v>
      </c>
      <c r="B7384" s="125" t="str">
        <f>+VLOOKUP(A7384,'[1]LISTA FILTRADO'!$A$2:$B$620,2,FALSE)</f>
        <v>Órgano Judicial</v>
      </c>
      <c r="C7384" s="126">
        <v>42937</v>
      </c>
      <c r="D7384" s="126" t="s">
        <v>15057</v>
      </c>
      <c r="E7384" s="127" t="s">
        <v>3</v>
      </c>
      <c r="F7384" s="127">
        <v>1521227</v>
      </c>
      <c r="G7384" s="127"/>
      <c r="H7384" s="335" t="s">
        <v>15058</v>
      </c>
      <c r="I7384" s="128">
        <v>0</v>
      </c>
      <c r="J7384" s="128">
        <v>2</v>
      </c>
      <c r="K7384" s="129">
        <f t="shared" si="115"/>
        <v>2</v>
      </c>
      <c r="L7384" s="130" t="s">
        <v>1420</v>
      </c>
    </row>
    <row r="7385" spans="1:12" ht="33.75">
      <c r="A7385" s="263">
        <v>660</v>
      </c>
      <c r="B7385" s="125" t="str">
        <f>+VLOOKUP(A7385,'[1]LISTA FILTRADO'!$A$2:$B$620,2,FALSE)</f>
        <v>Órgano Judicial</v>
      </c>
      <c r="C7385" s="126">
        <v>42937</v>
      </c>
      <c r="D7385" s="126" t="s">
        <v>15059</v>
      </c>
      <c r="E7385" s="127" t="s">
        <v>3</v>
      </c>
      <c r="F7385" s="127">
        <v>1521230</v>
      </c>
      <c r="G7385" s="127"/>
      <c r="H7385" s="335" t="s">
        <v>15060</v>
      </c>
      <c r="I7385" s="128">
        <v>0</v>
      </c>
      <c r="J7385" s="128">
        <v>1.92</v>
      </c>
      <c r="K7385" s="129">
        <f t="shared" si="115"/>
        <v>1.92</v>
      </c>
      <c r="L7385" s="130" t="s">
        <v>1420</v>
      </c>
    </row>
    <row r="7386" spans="1:12" ht="33.75">
      <c r="A7386" s="263">
        <v>670</v>
      </c>
      <c r="B7386" s="125" t="str">
        <f>+VLOOKUP(A7386,'[1]LISTA FILTRADO'!$A$2:$B$620,2,FALSE)</f>
        <v>Órgano Electoral Plurinacional</v>
      </c>
      <c r="C7386" s="126">
        <v>42937</v>
      </c>
      <c r="D7386" s="126" t="s">
        <v>15061</v>
      </c>
      <c r="E7386" s="127" t="s">
        <v>3</v>
      </c>
      <c r="F7386" s="127">
        <v>1521283</v>
      </c>
      <c r="G7386" s="127"/>
      <c r="H7386" s="335" t="s">
        <v>15062</v>
      </c>
      <c r="I7386" s="128">
        <v>0</v>
      </c>
      <c r="J7386" s="128">
        <v>240</v>
      </c>
      <c r="K7386" s="129">
        <f t="shared" si="115"/>
        <v>240</v>
      </c>
      <c r="L7386" s="130" t="s">
        <v>1420</v>
      </c>
    </row>
    <row r="7387" spans="1:12" ht="33.75">
      <c r="A7387" s="263">
        <v>670</v>
      </c>
      <c r="B7387" s="125" t="str">
        <f>+VLOOKUP(A7387,'[1]LISTA FILTRADO'!$A$2:$B$620,2,FALSE)</f>
        <v>Órgano Electoral Plurinacional</v>
      </c>
      <c r="C7387" s="126">
        <v>42937</v>
      </c>
      <c r="D7387" s="126" t="s">
        <v>15063</v>
      </c>
      <c r="E7387" s="127" t="s">
        <v>3</v>
      </c>
      <c r="F7387" s="127">
        <v>1521284</v>
      </c>
      <c r="G7387" s="127"/>
      <c r="H7387" s="335" t="s">
        <v>15064</v>
      </c>
      <c r="I7387" s="128">
        <v>0</v>
      </c>
      <c r="J7387" s="128">
        <v>451.25</v>
      </c>
      <c r="K7387" s="129">
        <f t="shared" si="115"/>
        <v>451.25</v>
      </c>
      <c r="L7387" s="130" t="s">
        <v>1420</v>
      </c>
    </row>
    <row r="7388" spans="1:12" ht="33.75">
      <c r="A7388" s="263">
        <v>46</v>
      </c>
      <c r="B7388" s="125" t="str">
        <f>+VLOOKUP(A7388,'[1]LISTA FILTRADO'!$A$2:$B$620,2,FALSE)</f>
        <v>Ministerio De Salud</v>
      </c>
      <c r="C7388" s="126">
        <v>42937</v>
      </c>
      <c r="D7388" s="126" t="s">
        <v>15065</v>
      </c>
      <c r="E7388" s="127" t="s">
        <v>3</v>
      </c>
      <c r="F7388" s="127">
        <v>1521301</v>
      </c>
      <c r="G7388" s="127"/>
      <c r="H7388" s="335" t="s">
        <v>15066</v>
      </c>
      <c r="I7388" s="128">
        <v>0</v>
      </c>
      <c r="J7388" s="128">
        <v>285000</v>
      </c>
      <c r="K7388" s="129">
        <f t="shared" si="115"/>
        <v>285000</v>
      </c>
      <c r="L7388" s="130" t="s">
        <v>1420</v>
      </c>
    </row>
    <row r="7389" spans="1:12" ht="33.75">
      <c r="A7389" s="263">
        <v>46</v>
      </c>
      <c r="B7389" s="125" t="str">
        <f>+VLOOKUP(A7389,'[1]LISTA FILTRADO'!$A$2:$B$620,2,FALSE)</f>
        <v>Ministerio De Salud</v>
      </c>
      <c r="C7389" s="126">
        <v>42937</v>
      </c>
      <c r="D7389" s="126" t="s">
        <v>15067</v>
      </c>
      <c r="E7389" s="127" t="s">
        <v>3</v>
      </c>
      <c r="F7389" s="127">
        <v>1521305</v>
      </c>
      <c r="G7389" s="127"/>
      <c r="H7389" s="335" t="s">
        <v>15068</v>
      </c>
      <c r="I7389" s="128">
        <v>0</v>
      </c>
      <c r="J7389" s="128">
        <v>492000</v>
      </c>
      <c r="K7389" s="129">
        <f t="shared" si="115"/>
        <v>492000</v>
      </c>
      <c r="L7389" s="130" t="s">
        <v>1420</v>
      </c>
    </row>
    <row r="7390" spans="1:12" ht="33.75">
      <c r="A7390" s="263">
        <v>46</v>
      </c>
      <c r="B7390" s="125" t="str">
        <f>+VLOOKUP(A7390,'[1]LISTA FILTRADO'!$A$2:$B$620,2,FALSE)</f>
        <v>Ministerio De Salud</v>
      </c>
      <c r="C7390" s="126">
        <v>42937</v>
      </c>
      <c r="D7390" s="126" t="s">
        <v>15069</v>
      </c>
      <c r="E7390" s="127" t="s">
        <v>3</v>
      </c>
      <c r="F7390" s="127">
        <v>1521306</v>
      </c>
      <c r="G7390" s="127"/>
      <c r="H7390" s="335" t="s">
        <v>15070</v>
      </c>
      <c r="I7390" s="128">
        <v>0</v>
      </c>
      <c r="J7390" s="128">
        <v>530000</v>
      </c>
      <c r="K7390" s="129">
        <f t="shared" si="115"/>
        <v>530000</v>
      </c>
      <c r="L7390" s="130" t="s">
        <v>1420</v>
      </c>
    </row>
    <row r="7391" spans="1:12" ht="33.75">
      <c r="A7391" s="263">
        <v>46</v>
      </c>
      <c r="B7391" s="125" t="str">
        <f>+VLOOKUP(A7391,'[1]LISTA FILTRADO'!$A$2:$B$620,2,FALSE)</f>
        <v>Ministerio De Salud</v>
      </c>
      <c r="C7391" s="126">
        <v>42937</v>
      </c>
      <c r="D7391" s="126" t="s">
        <v>15071</v>
      </c>
      <c r="E7391" s="127" t="s">
        <v>3</v>
      </c>
      <c r="F7391" s="127">
        <v>1521307</v>
      </c>
      <c r="G7391" s="127"/>
      <c r="H7391" s="335" t="s">
        <v>15072</v>
      </c>
      <c r="I7391" s="128">
        <v>0</v>
      </c>
      <c r="J7391" s="128">
        <v>53000</v>
      </c>
      <c r="K7391" s="129">
        <f t="shared" si="115"/>
        <v>53000</v>
      </c>
      <c r="L7391" s="130" t="s">
        <v>1420</v>
      </c>
    </row>
    <row r="7392" spans="1:12" ht="33.75">
      <c r="A7392" s="263">
        <v>46</v>
      </c>
      <c r="B7392" s="125" t="str">
        <f>+VLOOKUP(A7392,'[1]LISTA FILTRADO'!$A$2:$B$620,2,FALSE)</f>
        <v>Ministerio De Salud</v>
      </c>
      <c r="C7392" s="126">
        <v>42937</v>
      </c>
      <c r="D7392" s="126" t="s">
        <v>15073</v>
      </c>
      <c r="E7392" s="127" t="s">
        <v>3</v>
      </c>
      <c r="F7392" s="127">
        <v>1521309</v>
      </c>
      <c r="G7392" s="127"/>
      <c r="H7392" s="335" t="s">
        <v>15074</v>
      </c>
      <c r="I7392" s="128">
        <v>0</v>
      </c>
      <c r="J7392" s="128">
        <v>27010</v>
      </c>
      <c r="K7392" s="129">
        <f t="shared" si="115"/>
        <v>27010</v>
      </c>
      <c r="L7392" s="130" t="s">
        <v>1420</v>
      </c>
    </row>
    <row r="7393" spans="1:12" ht="33.75">
      <c r="A7393" s="263">
        <v>46</v>
      </c>
      <c r="B7393" s="125" t="str">
        <f>+VLOOKUP(A7393,'[1]LISTA FILTRADO'!$A$2:$B$620,2,FALSE)</f>
        <v>Ministerio De Salud</v>
      </c>
      <c r="C7393" s="126">
        <v>42937</v>
      </c>
      <c r="D7393" s="126" t="s">
        <v>15075</v>
      </c>
      <c r="E7393" s="127" t="s">
        <v>3</v>
      </c>
      <c r="F7393" s="127">
        <v>1521311</v>
      </c>
      <c r="G7393" s="127"/>
      <c r="H7393" s="335" t="s">
        <v>15076</v>
      </c>
      <c r="I7393" s="128">
        <v>0</v>
      </c>
      <c r="J7393" s="128">
        <v>330000</v>
      </c>
      <c r="K7393" s="129">
        <f t="shared" si="115"/>
        <v>330000</v>
      </c>
      <c r="L7393" s="130" t="s">
        <v>1420</v>
      </c>
    </row>
    <row r="7394" spans="1:12" ht="33.75">
      <c r="A7394" s="263">
        <v>16</v>
      </c>
      <c r="B7394" s="125" t="str">
        <f>+VLOOKUP(A7394,'[1]LISTA FILTRADO'!$A$2:$B$620,2,FALSE)</f>
        <v>Ministerio De Educación</v>
      </c>
      <c r="C7394" s="126">
        <v>42937</v>
      </c>
      <c r="D7394" s="126" t="s">
        <v>15077</v>
      </c>
      <c r="E7394" s="127" t="s">
        <v>3</v>
      </c>
      <c r="F7394" s="127">
        <v>1521323</v>
      </c>
      <c r="G7394" s="127"/>
      <c r="H7394" s="335" t="s">
        <v>15078</v>
      </c>
      <c r="I7394" s="128">
        <v>0</v>
      </c>
      <c r="J7394" s="219">
        <v>7853.1100000000006</v>
      </c>
      <c r="K7394" s="129">
        <f t="shared" si="115"/>
        <v>7853.1100000000006</v>
      </c>
      <c r="L7394" s="130" t="s">
        <v>4099</v>
      </c>
    </row>
    <row r="7395" spans="1:12" ht="22.5">
      <c r="A7395" s="263">
        <v>234</v>
      </c>
      <c r="B7395" s="125" t="str">
        <f>+VLOOKUP(A7395,'[1]LISTA FILTRADO'!$A$2:$B$620,2,FALSE)</f>
        <v>Servicio Geológico Minero</v>
      </c>
      <c r="C7395" s="126">
        <v>42937</v>
      </c>
      <c r="D7395" s="126" t="s">
        <v>15079</v>
      </c>
      <c r="E7395" s="127" t="s">
        <v>3</v>
      </c>
      <c r="F7395" s="127">
        <v>1521158</v>
      </c>
      <c r="G7395" s="127"/>
      <c r="H7395" s="335" t="s">
        <v>15080</v>
      </c>
      <c r="I7395" s="128">
        <v>0</v>
      </c>
      <c r="J7395" s="128">
        <v>4229.3999999999996</v>
      </c>
      <c r="K7395" s="129">
        <f t="shared" si="115"/>
        <v>4229.3999999999996</v>
      </c>
      <c r="L7395" s="130" t="s">
        <v>1420</v>
      </c>
    </row>
    <row r="7396" spans="1:12" ht="22.5">
      <c r="A7396" s="263">
        <v>15</v>
      </c>
      <c r="B7396" s="125" t="str">
        <f>+VLOOKUP(A7396,'[1]LISTA FILTRADO'!$A$2:$B$620,2,FALSE)</f>
        <v>Ministerio De Gobierno</v>
      </c>
      <c r="C7396" s="126">
        <v>42937</v>
      </c>
      <c r="D7396" s="126" t="s">
        <v>15081</v>
      </c>
      <c r="E7396" s="127" t="s">
        <v>3</v>
      </c>
      <c r="F7396" s="127">
        <v>1521161</v>
      </c>
      <c r="G7396" s="127"/>
      <c r="H7396" s="335" t="s">
        <v>15082</v>
      </c>
      <c r="I7396" s="128">
        <v>0</v>
      </c>
      <c r="J7396" s="128">
        <v>17.13</v>
      </c>
      <c r="K7396" s="129">
        <f t="shared" si="115"/>
        <v>17.13</v>
      </c>
      <c r="L7396" s="130" t="s">
        <v>1420</v>
      </c>
    </row>
    <row r="7397" spans="1:12" ht="22.5">
      <c r="A7397" s="263">
        <v>41</v>
      </c>
      <c r="B7397" s="125" t="str">
        <f>+VLOOKUP(A7397,'[1]LISTA FILTRADO'!$A$2:$B$620,2,FALSE)</f>
        <v>Ministerio De Desarrollo Productivo Y Economía Plural</v>
      </c>
      <c r="C7397" s="126">
        <v>42937</v>
      </c>
      <c r="D7397" s="126" t="s">
        <v>15083</v>
      </c>
      <c r="E7397" s="127" t="s">
        <v>3</v>
      </c>
      <c r="F7397" s="127">
        <v>1521172</v>
      </c>
      <c r="G7397" s="127"/>
      <c r="H7397" s="335" t="s">
        <v>15084</v>
      </c>
      <c r="I7397" s="128">
        <v>0</v>
      </c>
      <c r="J7397" s="128">
        <v>240</v>
      </c>
      <c r="K7397" s="129">
        <f t="shared" si="115"/>
        <v>240</v>
      </c>
      <c r="L7397" s="130" t="s">
        <v>1420</v>
      </c>
    </row>
    <row r="7398" spans="1:12" ht="22.5">
      <c r="A7398" s="263">
        <v>234</v>
      </c>
      <c r="B7398" s="125" t="str">
        <f>+VLOOKUP(A7398,'[1]LISTA FILTRADO'!$A$2:$B$620,2,FALSE)</f>
        <v>Servicio Geológico Minero</v>
      </c>
      <c r="C7398" s="126">
        <v>42937</v>
      </c>
      <c r="D7398" s="126" t="s">
        <v>15085</v>
      </c>
      <c r="E7398" s="127" t="s">
        <v>3</v>
      </c>
      <c r="F7398" s="127">
        <v>1521194</v>
      </c>
      <c r="G7398" s="127"/>
      <c r="H7398" s="335" t="s">
        <v>15086</v>
      </c>
      <c r="I7398" s="128">
        <v>0</v>
      </c>
      <c r="J7398" s="128">
        <v>178</v>
      </c>
      <c r="K7398" s="129">
        <f t="shared" si="115"/>
        <v>178</v>
      </c>
      <c r="L7398" s="130" t="s">
        <v>1420</v>
      </c>
    </row>
    <row r="7399" spans="1:12" ht="33.75">
      <c r="A7399" s="263">
        <v>16</v>
      </c>
      <c r="B7399" s="125" t="str">
        <f>+VLOOKUP(A7399,'[1]LISTA FILTRADO'!$A$2:$B$620,2,FALSE)</f>
        <v>Ministerio De Educación</v>
      </c>
      <c r="C7399" s="126">
        <v>42937</v>
      </c>
      <c r="D7399" s="126" t="s">
        <v>15087</v>
      </c>
      <c r="E7399" s="127" t="s">
        <v>3</v>
      </c>
      <c r="F7399" s="127">
        <v>1521195</v>
      </c>
      <c r="G7399" s="127"/>
      <c r="H7399" s="335" t="s">
        <v>15088</v>
      </c>
      <c r="I7399" s="128">
        <v>0</v>
      </c>
      <c r="J7399" s="128">
        <v>735</v>
      </c>
      <c r="K7399" s="129">
        <f t="shared" si="115"/>
        <v>735</v>
      </c>
      <c r="L7399" s="130" t="s">
        <v>1420</v>
      </c>
    </row>
    <row r="7400" spans="1:12" ht="33.75">
      <c r="A7400" s="263">
        <v>234</v>
      </c>
      <c r="B7400" s="125" t="str">
        <f>+VLOOKUP(A7400,'[1]LISTA FILTRADO'!$A$2:$B$620,2,FALSE)</f>
        <v>Servicio Geológico Minero</v>
      </c>
      <c r="C7400" s="126">
        <v>42937</v>
      </c>
      <c r="D7400" s="126" t="s">
        <v>15089</v>
      </c>
      <c r="E7400" s="127" t="s">
        <v>3</v>
      </c>
      <c r="F7400" s="127">
        <v>1521196</v>
      </c>
      <c r="G7400" s="127"/>
      <c r="H7400" s="335" t="s">
        <v>15090</v>
      </c>
      <c r="I7400" s="128">
        <v>0</v>
      </c>
      <c r="J7400" s="128">
        <v>120</v>
      </c>
      <c r="K7400" s="129">
        <f t="shared" si="115"/>
        <v>120</v>
      </c>
      <c r="L7400" s="130" t="s">
        <v>1420</v>
      </c>
    </row>
    <row r="7401" spans="1:12" ht="22.5">
      <c r="A7401" s="263">
        <v>70</v>
      </c>
      <c r="B7401" s="125" t="str">
        <f>+VLOOKUP(A7401,'[1]LISTA FILTRADO'!$A$2:$B$620,2,FALSE)</f>
        <v>Ministerio De Trabajo, Empleo Y Previsión Social</v>
      </c>
      <c r="C7401" s="126">
        <v>42937</v>
      </c>
      <c r="D7401" s="126" t="s">
        <v>15091</v>
      </c>
      <c r="E7401" s="127" t="s">
        <v>3</v>
      </c>
      <c r="F7401" s="127">
        <v>1521221</v>
      </c>
      <c r="G7401" s="127"/>
      <c r="H7401" s="335" t="s">
        <v>15092</v>
      </c>
      <c r="I7401" s="128">
        <v>0</v>
      </c>
      <c r="J7401" s="128">
        <v>15</v>
      </c>
      <c r="K7401" s="129">
        <f t="shared" si="115"/>
        <v>15</v>
      </c>
      <c r="L7401" s="130" t="s">
        <v>1420</v>
      </c>
    </row>
    <row r="7402" spans="1:12" ht="22.5">
      <c r="A7402" s="263">
        <v>86</v>
      </c>
      <c r="B7402" s="125" t="str">
        <f>+VLOOKUP(A7402,'[1]LISTA FILTRADO'!$A$2:$B$620,2,FALSE)</f>
        <v>Ministerio De Medio Ambiente Y Agua</v>
      </c>
      <c r="C7402" s="126">
        <v>42937</v>
      </c>
      <c r="D7402" s="126" t="s">
        <v>15093</v>
      </c>
      <c r="E7402" s="127" t="s">
        <v>3</v>
      </c>
      <c r="F7402" s="127">
        <v>1521226</v>
      </c>
      <c r="G7402" s="127"/>
      <c r="H7402" s="335" t="s">
        <v>15094</v>
      </c>
      <c r="I7402" s="128">
        <v>0</v>
      </c>
      <c r="J7402" s="128">
        <v>3.14</v>
      </c>
      <c r="K7402" s="129">
        <f t="shared" si="115"/>
        <v>3.14</v>
      </c>
      <c r="L7402" s="130" t="s">
        <v>1420</v>
      </c>
    </row>
    <row r="7403" spans="1:12" ht="33.75">
      <c r="A7403" s="263" t="s">
        <v>626</v>
      </c>
      <c r="B7403" s="125" t="str">
        <f>+VLOOKUP(A7403,'[1]LISTA FILTRADO'!$A$2:$B$620,2,FALSE)</f>
        <v>Dirección General De Programación Y Operaciones Del Tesoro</v>
      </c>
      <c r="C7403" s="126">
        <v>42937</v>
      </c>
      <c r="D7403" s="126" t="s">
        <v>15095</v>
      </c>
      <c r="E7403" s="127" t="s">
        <v>3</v>
      </c>
      <c r="F7403" s="127">
        <v>1521238</v>
      </c>
      <c r="G7403" s="127"/>
      <c r="H7403" s="335" t="s">
        <v>15096</v>
      </c>
      <c r="I7403" s="128">
        <v>0</v>
      </c>
      <c r="J7403" s="128">
        <v>427.87</v>
      </c>
      <c r="K7403" s="129">
        <f t="shared" si="115"/>
        <v>427.87</v>
      </c>
      <c r="L7403" s="130" t="s">
        <v>1420</v>
      </c>
    </row>
    <row r="7404" spans="1:12" ht="33.75">
      <c r="A7404" s="263" t="s">
        <v>626</v>
      </c>
      <c r="B7404" s="125" t="str">
        <f>+VLOOKUP(A7404,'[1]LISTA FILTRADO'!$A$2:$B$620,2,FALSE)</f>
        <v>Dirección General De Programación Y Operaciones Del Tesoro</v>
      </c>
      <c r="C7404" s="126">
        <v>42937</v>
      </c>
      <c r="D7404" s="126" t="s">
        <v>15097</v>
      </c>
      <c r="E7404" s="127" t="s">
        <v>3</v>
      </c>
      <c r="F7404" s="127">
        <v>1521242</v>
      </c>
      <c r="G7404" s="127"/>
      <c r="H7404" s="335" t="s">
        <v>15098</v>
      </c>
      <c r="I7404" s="128">
        <v>0</v>
      </c>
      <c r="J7404" s="128">
        <v>461.73</v>
      </c>
      <c r="K7404" s="129">
        <f t="shared" si="115"/>
        <v>461.73</v>
      </c>
      <c r="L7404" s="130" t="s">
        <v>1420</v>
      </c>
    </row>
    <row r="7405" spans="1:12" ht="33.75">
      <c r="A7405" s="263">
        <v>70</v>
      </c>
      <c r="B7405" s="125" t="str">
        <f>+VLOOKUP(A7405,'[1]LISTA FILTRADO'!$A$2:$B$620,2,FALSE)</f>
        <v>Ministerio De Trabajo, Empleo Y Previsión Social</v>
      </c>
      <c r="C7405" s="126">
        <v>42937</v>
      </c>
      <c r="D7405" s="126" t="s">
        <v>15099</v>
      </c>
      <c r="E7405" s="127" t="s">
        <v>3</v>
      </c>
      <c r="F7405" s="127">
        <v>1521251</v>
      </c>
      <c r="G7405" s="127"/>
      <c r="H7405" s="335" t="s">
        <v>15100</v>
      </c>
      <c r="I7405" s="128">
        <v>0</v>
      </c>
      <c r="J7405" s="128">
        <v>829.5</v>
      </c>
      <c r="K7405" s="129">
        <f t="shared" si="115"/>
        <v>829.5</v>
      </c>
      <c r="L7405" s="130" t="s">
        <v>1420</v>
      </c>
    </row>
    <row r="7406" spans="1:12" ht="22.5">
      <c r="A7406" s="263">
        <v>70</v>
      </c>
      <c r="B7406" s="125" t="str">
        <f>+VLOOKUP(A7406,'[1]LISTA FILTRADO'!$A$2:$B$620,2,FALSE)</f>
        <v>Ministerio De Trabajo, Empleo Y Previsión Social</v>
      </c>
      <c r="C7406" s="126">
        <v>42937</v>
      </c>
      <c r="D7406" s="126" t="s">
        <v>15101</v>
      </c>
      <c r="E7406" s="127" t="s">
        <v>3</v>
      </c>
      <c r="F7406" s="127">
        <v>1521263</v>
      </c>
      <c r="G7406" s="127"/>
      <c r="H7406" s="335" t="s">
        <v>15102</v>
      </c>
      <c r="I7406" s="128">
        <v>0</v>
      </c>
      <c r="J7406" s="128">
        <v>90</v>
      </c>
      <c r="K7406" s="129">
        <f t="shared" si="115"/>
        <v>90</v>
      </c>
      <c r="L7406" s="130" t="s">
        <v>1420</v>
      </c>
    </row>
    <row r="7407" spans="1:12" ht="33.75">
      <c r="A7407" s="263">
        <v>661</v>
      </c>
      <c r="B7407" s="125" t="str">
        <f>+VLOOKUP(A7407,'[1]LISTA FILTRADO'!$A$2:$B$620,2,FALSE)</f>
        <v>Tribunal Constitucional Plurinacional</v>
      </c>
      <c r="C7407" s="126">
        <v>42937</v>
      </c>
      <c r="D7407" s="126" t="s">
        <v>15103</v>
      </c>
      <c r="E7407" s="127" t="s">
        <v>3</v>
      </c>
      <c r="F7407" s="127">
        <v>1521270</v>
      </c>
      <c r="G7407" s="127"/>
      <c r="H7407" s="335" t="s">
        <v>15104</v>
      </c>
      <c r="I7407" s="128">
        <v>0</v>
      </c>
      <c r="J7407" s="128">
        <v>602.1</v>
      </c>
      <c r="K7407" s="129">
        <f t="shared" si="115"/>
        <v>602.1</v>
      </c>
      <c r="L7407" s="130" t="s">
        <v>1420</v>
      </c>
    </row>
    <row r="7408" spans="1:12" ht="33.75">
      <c r="A7408" s="263">
        <v>661</v>
      </c>
      <c r="B7408" s="125" t="str">
        <f>+VLOOKUP(A7408,'[1]LISTA FILTRADO'!$A$2:$B$620,2,FALSE)</f>
        <v>Tribunal Constitucional Plurinacional</v>
      </c>
      <c r="C7408" s="126">
        <v>42937</v>
      </c>
      <c r="D7408" s="126" t="s">
        <v>15105</v>
      </c>
      <c r="E7408" s="127" t="s">
        <v>3</v>
      </c>
      <c r="F7408" s="127">
        <v>1521271</v>
      </c>
      <c r="G7408" s="127"/>
      <c r="H7408" s="335" t="s">
        <v>15106</v>
      </c>
      <c r="I7408" s="128">
        <v>0</v>
      </c>
      <c r="J7408" s="128">
        <v>400</v>
      </c>
      <c r="K7408" s="129">
        <f t="shared" si="115"/>
        <v>400</v>
      </c>
      <c r="L7408" s="130" t="s">
        <v>1420</v>
      </c>
    </row>
    <row r="7409" spans="1:12" ht="22.5">
      <c r="A7409" s="263">
        <v>46</v>
      </c>
      <c r="B7409" s="125" t="str">
        <f>+VLOOKUP(A7409,'[1]LISTA FILTRADO'!$A$2:$B$620,2,FALSE)</f>
        <v>Ministerio De Salud</v>
      </c>
      <c r="C7409" s="126">
        <v>42937</v>
      </c>
      <c r="D7409" s="126" t="s">
        <v>15107</v>
      </c>
      <c r="E7409" s="127" t="s">
        <v>3</v>
      </c>
      <c r="F7409" s="127">
        <v>1521279</v>
      </c>
      <c r="G7409" s="127"/>
      <c r="H7409" s="335" t="s">
        <v>15108</v>
      </c>
      <c r="I7409" s="128">
        <v>0</v>
      </c>
      <c r="J7409" s="128">
        <v>324</v>
      </c>
      <c r="K7409" s="129">
        <f t="shared" si="115"/>
        <v>324</v>
      </c>
      <c r="L7409" s="130" t="s">
        <v>1420</v>
      </c>
    </row>
    <row r="7410" spans="1:12" ht="33.75">
      <c r="A7410" s="263">
        <v>16</v>
      </c>
      <c r="B7410" s="125" t="str">
        <f>+VLOOKUP(A7410,'[1]LISTA FILTRADO'!$A$2:$B$620,2,FALSE)</f>
        <v>Ministerio De Educación</v>
      </c>
      <c r="C7410" s="126">
        <v>42937</v>
      </c>
      <c r="D7410" s="126" t="s">
        <v>15109</v>
      </c>
      <c r="E7410" s="127" t="s">
        <v>3</v>
      </c>
      <c r="F7410" s="127">
        <v>1521295</v>
      </c>
      <c r="G7410" s="127"/>
      <c r="H7410" s="335" t="s">
        <v>15110</v>
      </c>
      <c r="I7410" s="128">
        <v>0</v>
      </c>
      <c r="J7410" s="128">
        <v>3540.48</v>
      </c>
      <c r="K7410" s="129">
        <f t="shared" si="115"/>
        <v>3540.48</v>
      </c>
      <c r="L7410" s="130" t="s">
        <v>1420</v>
      </c>
    </row>
    <row r="7411" spans="1:12" ht="22.5">
      <c r="A7411" s="263">
        <v>35</v>
      </c>
      <c r="B7411" s="125" t="str">
        <f>+VLOOKUP(A7411,'[1]LISTA FILTRADO'!$A$2:$B$620,2,FALSE)</f>
        <v>Ministerio De Economía Y Finanzas Públicas</v>
      </c>
      <c r="C7411" s="126">
        <v>42937</v>
      </c>
      <c r="D7411" s="126" t="s">
        <v>15111</v>
      </c>
      <c r="E7411" s="127" t="s">
        <v>3</v>
      </c>
      <c r="F7411" s="127">
        <v>1521303</v>
      </c>
      <c r="G7411" s="127"/>
      <c r="H7411" s="335" t="s">
        <v>15112</v>
      </c>
      <c r="I7411" s="128">
        <v>0</v>
      </c>
      <c r="J7411" s="128">
        <v>7882.44</v>
      </c>
      <c r="K7411" s="129">
        <f t="shared" si="115"/>
        <v>7882.44</v>
      </c>
      <c r="L7411" s="130" t="s">
        <v>1420</v>
      </c>
    </row>
    <row r="7412" spans="1:12" ht="33.75">
      <c r="A7412" s="263" t="s">
        <v>626</v>
      </c>
      <c r="B7412" s="125" t="str">
        <f>+VLOOKUP(A7412,'[1]LISTA FILTRADO'!$A$2:$B$620,2,FALSE)</f>
        <v>Dirección General De Programación Y Operaciones Del Tesoro</v>
      </c>
      <c r="C7412" s="126">
        <v>42937</v>
      </c>
      <c r="D7412" s="126" t="s">
        <v>15113</v>
      </c>
      <c r="E7412" s="127" t="s">
        <v>3</v>
      </c>
      <c r="F7412" s="127">
        <v>1521310</v>
      </c>
      <c r="G7412" s="127"/>
      <c r="H7412" s="335" t="s">
        <v>15114</v>
      </c>
      <c r="I7412" s="128">
        <v>0</v>
      </c>
      <c r="J7412" s="128">
        <v>3024</v>
      </c>
      <c r="K7412" s="129">
        <f t="shared" si="115"/>
        <v>3024</v>
      </c>
      <c r="L7412" s="130" t="s">
        <v>1420</v>
      </c>
    </row>
    <row r="7413" spans="1:12" ht="33.75">
      <c r="A7413" s="263" t="s">
        <v>626</v>
      </c>
      <c r="B7413" s="125" t="str">
        <f>+VLOOKUP(A7413,'[1]LISTA FILTRADO'!$A$2:$B$620,2,FALSE)</f>
        <v>Dirección General De Programación Y Operaciones Del Tesoro</v>
      </c>
      <c r="C7413" s="126">
        <v>42937</v>
      </c>
      <c r="D7413" s="126" t="s">
        <v>15115</v>
      </c>
      <c r="E7413" s="127" t="s">
        <v>3</v>
      </c>
      <c r="F7413" s="127">
        <v>1521315</v>
      </c>
      <c r="G7413" s="127"/>
      <c r="H7413" s="335" t="s">
        <v>15116</v>
      </c>
      <c r="I7413" s="128">
        <v>0</v>
      </c>
      <c r="J7413" s="128">
        <v>3325</v>
      </c>
      <c r="K7413" s="129">
        <f t="shared" si="115"/>
        <v>3325</v>
      </c>
      <c r="L7413" s="130" t="s">
        <v>1420</v>
      </c>
    </row>
    <row r="7414" spans="1:12" ht="22.5">
      <c r="A7414" s="263">
        <v>203</v>
      </c>
      <c r="B7414" s="125" t="str">
        <f>+VLOOKUP(A7414,'[1]LISTA FILTRADO'!$A$2:$B$620,2,FALSE)</f>
        <v>Autoridad De Supervisión Del Sistema Financiero</v>
      </c>
      <c r="C7414" s="126">
        <v>42937</v>
      </c>
      <c r="D7414" s="126" t="s">
        <v>15117</v>
      </c>
      <c r="E7414" s="127" t="s">
        <v>3</v>
      </c>
      <c r="F7414" s="127">
        <v>1521318</v>
      </c>
      <c r="G7414" s="127"/>
      <c r="H7414" s="335" t="s">
        <v>15118</v>
      </c>
      <c r="I7414" s="128">
        <v>0</v>
      </c>
      <c r="J7414" s="128">
        <v>100</v>
      </c>
      <c r="K7414" s="129">
        <f t="shared" si="115"/>
        <v>100</v>
      </c>
      <c r="L7414" s="130" t="s">
        <v>1420</v>
      </c>
    </row>
    <row r="7415" spans="1:12" ht="33.75">
      <c r="A7415" s="263" t="s">
        <v>626</v>
      </c>
      <c r="B7415" s="125" t="str">
        <f>+VLOOKUP(A7415,'[1]LISTA FILTRADO'!$A$2:$B$620,2,FALSE)</f>
        <v>Dirección General De Programación Y Operaciones Del Tesoro</v>
      </c>
      <c r="C7415" s="126">
        <v>42937</v>
      </c>
      <c r="D7415" s="126" t="s">
        <v>15119</v>
      </c>
      <c r="E7415" s="127" t="s">
        <v>3</v>
      </c>
      <c r="F7415" s="127">
        <v>1521319</v>
      </c>
      <c r="G7415" s="127"/>
      <c r="H7415" s="335" t="s">
        <v>15120</v>
      </c>
      <c r="I7415" s="128">
        <v>0</v>
      </c>
      <c r="J7415" s="128">
        <v>260</v>
      </c>
      <c r="K7415" s="129">
        <f t="shared" si="115"/>
        <v>260</v>
      </c>
      <c r="L7415" s="130" t="s">
        <v>1420</v>
      </c>
    </row>
    <row r="7416" spans="1:12" ht="22.5">
      <c r="A7416" s="263">
        <v>574</v>
      </c>
      <c r="B7416" s="125" t="str">
        <f>+VLOOKUP(A7416,'[1]LISTA FILTRADO'!$A$2:$B$620,2,FALSE)</f>
        <v>Lácteos De Bolivia</v>
      </c>
      <c r="C7416" s="126">
        <v>42937</v>
      </c>
      <c r="D7416" s="126" t="s">
        <v>15121</v>
      </c>
      <c r="E7416" s="127" t="s">
        <v>3</v>
      </c>
      <c r="F7416" s="127">
        <v>1521321</v>
      </c>
      <c r="G7416" s="127"/>
      <c r="H7416" s="335" t="s">
        <v>15122</v>
      </c>
      <c r="I7416" s="128">
        <v>0</v>
      </c>
      <c r="J7416" s="128">
        <v>2958.7</v>
      </c>
      <c r="K7416" s="129">
        <f t="shared" si="115"/>
        <v>2958.7</v>
      </c>
      <c r="L7416" s="130" t="s">
        <v>1420</v>
      </c>
    </row>
    <row r="7417" spans="1:12" ht="22.5">
      <c r="A7417" s="263">
        <v>86</v>
      </c>
      <c r="B7417" s="125" t="str">
        <f>+VLOOKUP(A7417,'[1]LISTA FILTRADO'!$A$2:$B$620,2,FALSE)</f>
        <v>Ministerio De Medio Ambiente Y Agua</v>
      </c>
      <c r="C7417" s="126">
        <v>42937</v>
      </c>
      <c r="D7417" s="126" t="s">
        <v>15123</v>
      </c>
      <c r="E7417" s="127" t="s">
        <v>3</v>
      </c>
      <c r="F7417" s="127">
        <v>1521335</v>
      </c>
      <c r="G7417" s="127"/>
      <c r="H7417" s="335" t="s">
        <v>15124</v>
      </c>
      <c r="I7417" s="128">
        <v>0</v>
      </c>
      <c r="J7417" s="128">
        <v>1341.4</v>
      </c>
      <c r="K7417" s="129">
        <f t="shared" si="115"/>
        <v>1341.4</v>
      </c>
      <c r="L7417" s="130" t="s">
        <v>1420</v>
      </c>
    </row>
    <row r="7418" spans="1:12" ht="33.75">
      <c r="A7418" s="263">
        <v>130</v>
      </c>
      <c r="B7418" s="125" t="str">
        <f>+VLOOKUP(A7418,'[1]LISTA FILTRADO'!$A$2:$B$620,2,FALSE)</f>
        <v>Fondo De Financiamiento Para La Minería</v>
      </c>
      <c r="C7418" s="126">
        <v>42937</v>
      </c>
      <c r="D7418" s="126" t="s">
        <v>15125</v>
      </c>
      <c r="E7418" s="127" t="s">
        <v>3</v>
      </c>
      <c r="F7418" s="127">
        <v>1521336</v>
      </c>
      <c r="G7418" s="127"/>
      <c r="H7418" s="335" t="s">
        <v>15126</v>
      </c>
      <c r="I7418" s="128">
        <v>0</v>
      </c>
      <c r="J7418" s="128">
        <v>91300</v>
      </c>
      <c r="K7418" s="129">
        <f t="shared" si="115"/>
        <v>91300</v>
      </c>
      <c r="L7418" s="130" t="s">
        <v>1420</v>
      </c>
    </row>
    <row r="7419" spans="1:12" ht="22.5">
      <c r="A7419" s="263">
        <v>46</v>
      </c>
      <c r="B7419" s="125" t="str">
        <f>+VLOOKUP(A7419,'[1]LISTA FILTRADO'!$A$2:$B$620,2,FALSE)</f>
        <v>Ministerio De Salud</v>
      </c>
      <c r="C7419" s="126">
        <v>42937</v>
      </c>
      <c r="D7419" s="126" t="s">
        <v>15127</v>
      </c>
      <c r="E7419" s="127" t="s">
        <v>3</v>
      </c>
      <c r="F7419" s="127">
        <v>1521346</v>
      </c>
      <c r="G7419" s="127"/>
      <c r="H7419" s="335" t="s">
        <v>15128</v>
      </c>
      <c r="I7419" s="128">
        <v>0</v>
      </c>
      <c r="J7419" s="128">
        <v>252</v>
      </c>
      <c r="K7419" s="129">
        <f t="shared" si="115"/>
        <v>252</v>
      </c>
      <c r="L7419" s="130" t="s">
        <v>1420</v>
      </c>
    </row>
    <row r="7420" spans="1:12" ht="33.75">
      <c r="A7420" s="263">
        <v>594</v>
      </c>
      <c r="B7420" s="125" t="str">
        <f>+VLOOKUP(A7420,'[1]LISTA FILTRADO'!$A$2:$B$620,2,FALSE)</f>
        <v>Administración de Servicios Portuarios - Bolivia</v>
      </c>
      <c r="C7420" s="126">
        <v>42937</v>
      </c>
      <c r="D7420" s="126" t="s">
        <v>15129</v>
      </c>
      <c r="E7420" s="127" t="s">
        <v>3</v>
      </c>
      <c r="F7420" s="127">
        <v>1521382</v>
      </c>
      <c r="G7420" s="127"/>
      <c r="H7420" s="335" t="s">
        <v>15130</v>
      </c>
      <c r="I7420" s="128">
        <v>0</v>
      </c>
      <c r="J7420" s="128">
        <v>442</v>
      </c>
      <c r="K7420" s="129">
        <f t="shared" si="115"/>
        <v>442</v>
      </c>
      <c r="L7420" s="130" t="s">
        <v>1420</v>
      </c>
    </row>
    <row r="7421" spans="1:12" ht="33.75">
      <c r="A7421" s="263">
        <v>224</v>
      </c>
      <c r="B7421" s="125" t="str">
        <f>+VLOOKUP(A7421,'[1]LISTA FILTRADO'!$A$2:$B$620,2,FALSE)</f>
        <v>Insumos Bolivia</v>
      </c>
      <c r="C7421" s="126">
        <v>42937</v>
      </c>
      <c r="D7421" s="126" t="s">
        <v>15131</v>
      </c>
      <c r="E7421" s="127" t="s">
        <v>3</v>
      </c>
      <c r="F7421" s="127">
        <v>1521411</v>
      </c>
      <c r="G7421" s="127"/>
      <c r="H7421" s="335" t="s">
        <v>15132</v>
      </c>
      <c r="I7421" s="128">
        <v>0</v>
      </c>
      <c r="J7421" s="128">
        <v>1</v>
      </c>
      <c r="K7421" s="129">
        <f t="shared" si="115"/>
        <v>1</v>
      </c>
      <c r="L7421" s="130" t="s">
        <v>1420</v>
      </c>
    </row>
    <row r="7422" spans="1:12" ht="33.75">
      <c r="A7422" s="263">
        <v>344</v>
      </c>
      <c r="B7422" s="125" t="str">
        <f>+VLOOKUP(A7422,'[1]LISTA FILTRADO'!$A$2:$B$620,2,FALSE)</f>
        <v>Instituto Plurinacional De Estudio De Lenguas Y Culturas</v>
      </c>
      <c r="C7422" s="126">
        <v>42937</v>
      </c>
      <c r="D7422" s="126" t="s">
        <v>15133</v>
      </c>
      <c r="E7422" s="127" t="s">
        <v>3</v>
      </c>
      <c r="F7422" s="127">
        <v>1521417</v>
      </c>
      <c r="G7422" s="127"/>
      <c r="H7422" s="335" t="s">
        <v>15134</v>
      </c>
      <c r="I7422" s="128">
        <v>0</v>
      </c>
      <c r="J7422" s="128">
        <v>100</v>
      </c>
      <c r="K7422" s="129">
        <f t="shared" si="115"/>
        <v>100</v>
      </c>
      <c r="L7422" s="130" t="s">
        <v>1420</v>
      </c>
    </row>
    <row r="7423" spans="1:12" ht="33.75">
      <c r="A7423" s="263">
        <v>344</v>
      </c>
      <c r="B7423" s="125" t="str">
        <f>+VLOOKUP(A7423,'[1]LISTA FILTRADO'!$A$2:$B$620,2,FALSE)</f>
        <v>Instituto Plurinacional De Estudio De Lenguas Y Culturas</v>
      </c>
      <c r="C7423" s="126">
        <v>42937</v>
      </c>
      <c r="D7423" s="126" t="s">
        <v>15135</v>
      </c>
      <c r="E7423" s="127" t="s">
        <v>3</v>
      </c>
      <c r="F7423" s="127">
        <v>1521419</v>
      </c>
      <c r="G7423" s="127"/>
      <c r="H7423" s="335" t="s">
        <v>15136</v>
      </c>
      <c r="I7423" s="128">
        <v>0</v>
      </c>
      <c r="J7423" s="128">
        <v>700</v>
      </c>
      <c r="K7423" s="129">
        <f t="shared" si="115"/>
        <v>700</v>
      </c>
      <c r="L7423" s="130" t="s">
        <v>1420</v>
      </c>
    </row>
    <row r="7424" spans="1:12" ht="33.75">
      <c r="A7424" s="263">
        <v>582</v>
      </c>
      <c r="B7424" s="125" t="str">
        <f>+VLOOKUP(A7424,'[1]LISTA FILTRADO'!$A$2:$B$620,2,FALSE)</f>
        <v>Empresa Boliviana De Almendras Y Derivados</v>
      </c>
      <c r="C7424" s="126">
        <v>42937</v>
      </c>
      <c r="D7424" s="126" t="s">
        <v>15137</v>
      </c>
      <c r="E7424" s="127" t="s">
        <v>3</v>
      </c>
      <c r="F7424" s="127">
        <v>1521421</v>
      </c>
      <c r="G7424" s="127"/>
      <c r="H7424" s="335" t="s">
        <v>15138</v>
      </c>
      <c r="I7424" s="128">
        <v>0</v>
      </c>
      <c r="J7424" s="128">
        <v>45</v>
      </c>
      <c r="K7424" s="129">
        <f t="shared" si="115"/>
        <v>45</v>
      </c>
      <c r="L7424" s="130" t="s">
        <v>1420</v>
      </c>
    </row>
    <row r="7425" spans="1:12" ht="22.5">
      <c r="A7425" s="263">
        <v>35</v>
      </c>
      <c r="B7425" s="125" t="str">
        <f>+VLOOKUP(A7425,'[1]LISTA FILTRADO'!$A$2:$B$620,2,FALSE)</f>
        <v>Ministerio De Economía Y Finanzas Públicas</v>
      </c>
      <c r="C7425" s="126">
        <v>42937</v>
      </c>
      <c r="D7425" s="126" t="s">
        <v>15139</v>
      </c>
      <c r="E7425" s="127" t="s">
        <v>3</v>
      </c>
      <c r="F7425" s="127">
        <v>1521432</v>
      </c>
      <c r="G7425" s="127"/>
      <c r="H7425" s="335" t="s">
        <v>15140</v>
      </c>
      <c r="I7425" s="128">
        <v>0</v>
      </c>
      <c r="J7425" s="128">
        <v>7000</v>
      </c>
      <c r="K7425" s="129">
        <f t="shared" si="115"/>
        <v>7000</v>
      </c>
      <c r="L7425" s="130" t="s">
        <v>1420</v>
      </c>
    </row>
    <row r="7426" spans="1:12" ht="33.75">
      <c r="A7426" s="263">
        <v>150</v>
      </c>
      <c r="B7426" s="125" t="str">
        <f>+VLOOKUP(A7426,'[1]LISTA FILTRADO'!$A$2:$B$620,2,FALSE)</f>
        <v>Proyecto Sucre Ciudad Universitaria</v>
      </c>
      <c r="C7426" s="126">
        <v>42937</v>
      </c>
      <c r="D7426" s="126" t="s">
        <v>15141</v>
      </c>
      <c r="E7426" s="127" t="s">
        <v>3</v>
      </c>
      <c r="F7426" s="127">
        <v>1521476</v>
      </c>
      <c r="G7426" s="127"/>
      <c r="H7426" s="335" t="s">
        <v>15142</v>
      </c>
      <c r="I7426" s="128">
        <v>0</v>
      </c>
      <c r="J7426" s="128">
        <v>9</v>
      </c>
      <c r="K7426" s="129">
        <f t="shared" si="115"/>
        <v>9</v>
      </c>
      <c r="L7426" s="130" t="s">
        <v>1420</v>
      </c>
    </row>
    <row r="7427" spans="1:12" ht="22.5">
      <c r="A7427" s="263">
        <v>373</v>
      </c>
      <c r="B7427" s="125" t="str">
        <f>+VLOOKUP(A7427,'[1]LISTA FILTRADO'!$A$2:$B$620,2,FALSE)</f>
        <v>Fondo de Desarrollo Indigena</v>
      </c>
      <c r="C7427" s="126">
        <v>42937</v>
      </c>
      <c r="D7427" s="126" t="s">
        <v>15143</v>
      </c>
      <c r="E7427" s="127" t="s">
        <v>3</v>
      </c>
      <c r="F7427" s="127">
        <v>1521478</v>
      </c>
      <c r="G7427" s="127"/>
      <c r="H7427" s="335" t="s">
        <v>15144</v>
      </c>
      <c r="I7427" s="128">
        <v>0</v>
      </c>
      <c r="J7427" s="128">
        <v>1020</v>
      </c>
      <c r="K7427" s="129">
        <f t="shared" si="115"/>
        <v>1020</v>
      </c>
      <c r="L7427" s="130" t="s">
        <v>1420</v>
      </c>
    </row>
    <row r="7428" spans="1:12" ht="33.75">
      <c r="A7428" s="263" t="s">
        <v>626</v>
      </c>
      <c r="B7428" s="125" t="str">
        <f>+VLOOKUP(A7428,'[1]LISTA FILTRADO'!$A$2:$B$620,2,FALSE)</f>
        <v>Dirección General De Programación Y Operaciones Del Tesoro</v>
      </c>
      <c r="C7428" s="126">
        <v>42937</v>
      </c>
      <c r="D7428" s="126" t="s">
        <v>15145</v>
      </c>
      <c r="E7428" s="127" t="s">
        <v>3</v>
      </c>
      <c r="F7428" s="127">
        <v>1521486</v>
      </c>
      <c r="G7428" s="127"/>
      <c r="H7428" s="335" t="s">
        <v>15146</v>
      </c>
      <c r="I7428" s="128">
        <v>0</v>
      </c>
      <c r="J7428" s="128">
        <v>421</v>
      </c>
      <c r="K7428" s="129">
        <f t="shared" si="115"/>
        <v>421</v>
      </c>
      <c r="L7428" s="130" t="s">
        <v>1420</v>
      </c>
    </row>
    <row r="7429" spans="1:12" ht="22.5">
      <c r="A7429" s="263">
        <v>526</v>
      </c>
      <c r="B7429" s="125" t="str">
        <f>+VLOOKUP(A7429,'[1]LISTA FILTRADO'!$A$2:$B$620,2,FALSE)</f>
        <v>Bolivia Tv</v>
      </c>
      <c r="C7429" s="126">
        <v>42937</v>
      </c>
      <c r="D7429" s="126" t="s">
        <v>15147</v>
      </c>
      <c r="E7429" s="127" t="s">
        <v>3</v>
      </c>
      <c r="F7429" s="127">
        <v>1521492</v>
      </c>
      <c r="G7429" s="127"/>
      <c r="H7429" s="335" t="s">
        <v>15148</v>
      </c>
      <c r="I7429" s="128">
        <v>0</v>
      </c>
      <c r="J7429" s="128">
        <v>725.86</v>
      </c>
      <c r="K7429" s="129">
        <f t="shared" si="115"/>
        <v>725.86</v>
      </c>
      <c r="L7429" s="130" t="s">
        <v>1420</v>
      </c>
    </row>
    <row r="7430" spans="1:12" ht="22.5">
      <c r="A7430" s="263">
        <v>70</v>
      </c>
      <c r="B7430" s="125" t="str">
        <f>+VLOOKUP(A7430,'[1]LISTA FILTRADO'!$A$2:$B$620,2,FALSE)</f>
        <v>Ministerio De Trabajo, Empleo Y Previsión Social</v>
      </c>
      <c r="C7430" s="126">
        <v>42937</v>
      </c>
      <c r="D7430" s="126" t="s">
        <v>15149</v>
      </c>
      <c r="E7430" s="127" t="s">
        <v>3</v>
      </c>
      <c r="F7430" s="127">
        <v>1521508</v>
      </c>
      <c r="G7430" s="127"/>
      <c r="H7430" s="335" t="s">
        <v>15150</v>
      </c>
      <c r="I7430" s="128">
        <v>0</v>
      </c>
      <c r="J7430" s="128">
        <v>323</v>
      </c>
      <c r="K7430" s="129">
        <f t="shared" si="115"/>
        <v>323</v>
      </c>
      <c r="L7430" s="130" t="s">
        <v>1420</v>
      </c>
    </row>
    <row r="7431" spans="1:12" ht="22.5">
      <c r="A7431" s="263">
        <v>292</v>
      </c>
      <c r="B7431" s="125" t="str">
        <f>+VLOOKUP(A7431,'[1]LISTA FILTRADO'!$A$2:$B$620,2,FALSE)</f>
        <v>Vías Bolivia</v>
      </c>
      <c r="C7431" s="126">
        <v>42937</v>
      </c>
      <c r="D7431" s="126" t="s">
        <v>15151</v>
      </c>
      <c r="E7431" s="127" t="s">
        <v>3</v>
      </c>
      <c r="F7431" s="127">
        <v>1521521</v>
      </c>
      <c r="G7431" s="127"/>
      <c r="H7431" s="335" t="s">
        <v>15152</v>
      </c>
      <c r="I7431" s="128">
        <v>0</v>
      </c>
      <c r="J7431" s="128">
        <v>121</v>
      </c>
      <c r="K7431" s="129">
        <f t="shared" si="115"/>
        <v>121</v>
      </c>
      <c r="L7431" s="130" t="s">
        <v>1420</v>
      </c>
    </row>
    <row r="7432" spans="1:12" ht="22.5">
      <c r="A7432" s="263">
        <v>292</v>
      </c>
      <c r="B7432" s="125" t="str">
        <f>+VLOOKUP(A7432,'[1]LISTA FILTRADO'!$A$2:$B$620,2,FALSE)</f>
        <v>Vías Bolivia</v>
      </c>
      <c r="C7432" s="126">
        <v>42937</v>
      </c>
      <c r="D7432" s="126" t="s">
        <v>15153</v>
      </c>
      <c r="E7432" s="127" t="s">
        <v>3</v>
      </c>
      <c r="F7432" s="127">
        <v>1521522</v>
      </c>
      <c r="G7432" s="127"/>
      <c r="H7432" s="335" t="s">
        <v>15152</v>
      </c>
      <c r="I7432" s="128">
        <v>0</v>
      </c>
      <c r="J7432" s="128">
        <v>108</v>
      </c>
      <c r="K7432" s="129">
        <f t="shared" si="115"/>
        <v>108</v>
      </c>
      <c r="L7432" s="130" t="s">
        <v>1420</v>
      </c>
    </row>
    <row r="7433" spans="1:12" ht="22.5">
      <c r="A7433" s="263">
        <v>292</v>
      </c>
      <c r="B7433" s="125" t="str">
        <f>+VLOOKUP(A7433,'[1]LISTA FILTRADO'!$A$2:$B$620,2,FALSE)</f>
        <v>Vías Bolivia</v>
      </c>
      <c r="C7433" s="126">
        <v>42937</v>
      </c>
      <c r="D7433" s="126" t="s">
        <v>15154</v>
      </c>
      <c r="E7433" s="127" t="s">
        <v>3</v>
      </c>
      <c r="F7433" s="127">
        <v>1521523</v>
      </c>
      <c r="G7433" s="127"/>
      <c r="H7433" s="335" t="s">
        <v>15152</v>
      </c>
      <c r="I7433" s="128">
        <v>0</v>
      </c>
      <c r="J7433" s="128">
        <v>112</v>
      </c>
      <c r="K7433" s="129">
        <f t="shared" ref="K7433:K7496" si="116">+I7433+J7433</f>
        <v>112</v>
      </c>
      <c r="L7433" s="130" t="s">
        <v>1420</v>
      </c>
    </row>
    <row r="7434" spans="1:12" ht="33.75">
      <c r="A7434" s="263">
        <v>41</v>
      </c>
      <c r="B7434" s="125" t="str">
        <f>+VLOOKUP(A7434,'[1]LISTA FILTRADO'!$A$2:$B$620,2,FALSE)</f>
        <v>Ministerio De Desarrollo Productivo Y Economía Plural</v>
      </c>
      <c r="C7434" s="126">
        <v>42940</v>
      </c>
      <c r="D7434" s="126" t="s">
        <v>15155</v>
      </c>
      <c r="E7434" s="127" t="s">
        <v>3</v>
      </c>
      <c r="F7434" s="127">
        <v>1521648</v>
      </c>
      <c r="G7434" s="127"/>
      <c r="H7434" s="335" t="s">
        <v>15156</v>
      </c>
      <c r="I7434" s="128">
        <v>0</v>
      </c>
      <c r="J7434" s="128">
        <v>563</v>
      </c>
      <c r="K7434" s="129">
        <f t="shared" si="116"/>
        <v>563</v>
      </c>
      <c r="L7434" s="130" t="s">
        <v>1420</v>
      </c>
    </row>
    <row r="7435" spans="1:12" ht="33.75">
      <c r="A7435" s="263">
        <v>41</v>
      </c>
      <c r="B7435" s="125" t="str">
        <f>+VLOOKUP(A7435,'[1]LISTA FILTRADO'!$A$2:$B$620,2,FALSE)</f>
        <v>Ministerio De Desarrollo Productivo Y Economía Plural</v>
      </c>
      <c r="C7435" s="126">
        <v>42940</v>
      </c>
      <c r="D7435" s="126" t="s">
        <v>15157</v>
      </c>
      <c r="E7435" s="127" t="s">
        <v>3</v>
      </c>
      <c r="F7435" s="127">
        <v>1521649</v>
      </c>
      <c r="G7435" s="127"/>
      <c r="H7435" s="335" t="s">
        <v>15158</v>
      </c>
      <c r="I7435" s="128">
        <v>0</v>
      </c>
      <c r="J7435" s="128">
        <v>1000</v>
      </c>
      <c r="K7435" s="129">
        <f t="shared" si="116"/>
        <v>1000</v>
      </c>
      <c r="L7435" s="130" t="s">
        <v>1420</v>
      </c>
    </row>
    <row r="7436" spans="1:12" ht="33.75">
      <c r="A7436" s="263">
        <v>20</v>
      </c>
      <c r="B7436" s="125" t="str">
        <f>+VLOOKUP(A7436,'[1]LISTA FILTRADO'!$A$2:$B$620,2,FALSE)</f>
        <v>Ministerio De Defensa</v>
      </c>
      <c r="C7436" s="126">
        <v>42940</v>
      </c>
      <c r="D7436" s="126" t="s">
        <v>15159</v>
      </c>
      <c r="E7436" s="127" t="s">
        <v>3</v>
      </c>
      <c r="F7436" s="127">
        <v>1521671</v>
      </c>
      <c r="G7436" s="127"/>
      <c r="H7436" s="335" t="s">
        <v>15160</v>
      </c>
      <c r="I7436" s="128">
        <v>0</v>
      </c>
      <c r="J7436" s="128">
        <v>301133.76</v>
      </c>
      <c r="K7436" s="129">
        <f t="shared" si="116"/>
        <v>301133.76</v>
      </c>
      <c r="L7436" s="130" t="s">
        <v>1420</v>
      </c>
    </row>
    <row r="7437" spans="1:12" ht="33.75">
      <c r="A7437" s="263">
        <v>20</v>
      </c>
      <c r="B7437" s="125" t="str">
        <f>+VLOOKUP(A7437,'[1]LISTA FILTRADO'!$A$2:$B$620,2,FALSE)</f>
        <v>Ministerio De Defensa</v>
      </c>
      <c r="C7437" s="126">
        <v>42940</v>
      </c>
      <c r="D7437" s="126" t="s">
        <v>15161</v>
      </c>
      <c r="E7437" s="127" t="s">
        <v>3</v>
      </c>
      <c r="F7437" s="127">
        <v>1521672</v>
      </c>
      <c r="G7437" s="127"/>
      <c r="H7437" s="335" t="s">
        <v>15162</v>
      </c>
      <c r="I7437" s="128">
        <v>0</v>
      </c>
      <c r="J7437" s="128">
        <v>712868.45</v>
      </c>
      <c r="K7437" s="129">
        <f t="shared" si="116"/>
        <v>712868.45</v>
      </c>
      <c r="L7437" s="130" t="s">
        <v>1420</v>
      </c>
    </row>
    <row r="7438" spans="1:12" ht="33.75">
      <c r="A7438" s="263">
        <v>20</v>
      </c>
      <c r="B7438" s="125" t="str">
        <f>+VLOOKUP(A7438,'[1]LISTA FILTRADO'!$A$2:$B$620,2,FALSE)</f>
        <v>Ministerio De Defensa</v>
      </c>
      <c r="C7438" s="126">
        <v>42940</v>
      </c>
      <c r="D7438" s="126" t="s">
        <v>15163</v>
      </c>
      <c r="E7438" s="127" t="s">
        <v>3</v>
      </c>
      <c r="F7438" s="127">
        <v>1521673</v>
      </c>
      <c r="G7438" s="127"/>
      <c r="H7438" s="335" t="s">
        <v>15164</v>
      </c>
      <c r="I7438" s="128">
        <v>0</v>
      </c>
      <c r="J7438" s="128">
        <v>31540.12</v>
      </c>
      <c r="K7438" s="129">
        <f t="shared" si="116"/>
        <v>31540.12</v>
      </c>
      <c r="L7438" s="130" t="s">
        <v>1420</v>
      </c>
    </row>
    <row r="7439" spans="1:12" ht="33.75">
      <c r="A7439" s="263">
        <v>20</v>
      </c>
      <c r="B7439" s="125" t="str">
        <f>+VLOOKUP(A7439,'[1]LISTA FILTRADO'!$A$2:$B$620,2,FALSE)</f>
        <v>Ministerio De Defensa</v>
      </c>
      <c r="C7439" s="126">
        <v>42940</v>
      </c>
      <c r="D7439" s="126" t="s">
        <v>15165</v>
      </c>
      <c r="E7439" s="127" t="s">
        <v>3</v>
      </c>
      <c r="F7439" s="127">
        <v>1521674</v>
      </c>
      <c r="G7439" s="127"/>
      <c r="H7439" s="335" t="s">
        <v>15166</v>
      </c>
      <c r="I7439" s="128">
        <v>0</v>
      </c>
      <c r="J7439" s="128">
        <v>3666.69</v>
      </c>
      <c r="K7439" s="129">
        <f t="shared" si="116"/>
        <v>3666.69</v>
      </c>
      <c r="L7439" s="130" t="s">
        <v>1420</v>
      </c>
    </row>
    <row r="7440" spans="1:12" ht="22.5">
      <c r="A7440" s="263">
        <v>523</v>
      </c>
      <c r="B7440" s="125" t="str">
        <f>+VLOOKUP(A7440,'[1]LISTA FILTRADO'!$A$2:$B$620,2,FALSE)</f>
        <v>Empresa De Correos De Bolivia</v>
      </c>
      <c r="C7440" s="126">
        <v>42940</v>
      </c>
      <c r="D7440" s="126" t="s">
        <v>15167</v>
      </c>
      <c r="E7440" s="127" t="s">
        <v>3</v>
      </c>
      <c r="F7440" s="127">
        <v>1521677</v>
      </c>
      <c r="G7440" s="127"/>
      <c r="H7440" s="335" t="s">
        <v>15168</v>
      </c>
      <c r="I7440" s="128">
        <v>0</v>
      </c>
      <c r="J7440" s="128">
        <v>21120.37</v>
      </c>
      <c r="K7440" s="129">
        <f t="shared" si="116"/>
        <v>21120.37</v>
      </c>
      <c r="L7440" s="130" t="s">
        <v>1420</v>
      </c>
    </row>
    <row r="7441" spans="1:12" ht="22.5">
      <c r="A7441" s="263">
        <v>523</v>
      </c>
      <c r="B7441" s="125" t="str">
        <f>+VLOOKUP(A7441,'[1]LISTA FILTRADO'!$A$2:$B$620,2,FALSE)</f>
        <v>Empresa De Correos De Bolivia</v>
      </c>
      <c r="C7441" s="126">
        <v>42940</v>
      </c>
      <c r="D7441" s="126" t="s">
        <v>15169</v>
      </c>
      <c r="E7441" s="127" t="s">
        <v>3</v>
      </c>
      <c r="F7441" s="127">
        <v>1521682</v>
      </c>
      <c r="G7441" s="127"/>
      <c r="H7441" s="335" t="s">
        <v>15170</v>
      </c>
      <c r="I7441" s="128">
        <v>0</v>
      </c>
      <c r="J7441" s="128">
        <v>5081.1499999999996</v>
      </c>
      <c r="K7441" s="129">
        <f t="shared" si="116"/>
        <v>5081.1499999999996</v>
      </c>
      <c r="L7441" s="130" t="s">
        <v>1420</v>
      </c>
    </row>
    <row r="7442" spans="1:12" ht="22.5">
      <c r="A7442" s="263">
        <v>523</v>
      </c>
      <c r="B7442" s="125" t="str">
        <f>+VLOOKUP(A7442,'[1]LISTA FILTRADO'!$A$2:$B$620,2,FALSE)</f>
        <v>Empresa De Correos De Bolivia</v>
      </c>
      <c r="C7442" s="126">
        <v>42940</v>
      </c>
      <c r="D7442" s="126" t="s">
        <v>15171</v>
      </c>
      <c r="E7442" s="127" t="s">
        <v>3</v>
      </c>
      <c r="F7442" s="127">
        <v>1521684</v>
      </c>
      <c r="G7442" s="127"/>
      <c r="H7442" s="335" t="s">
        <v>15172</v>
      </c>
      <c r="I7442" s="128">
        <v>0</v>
      </c>
      <c r="J7442" s="128">
        <v>195</v>
      </c>
      <c r="K7442" s="129">
        <f t="shared" si="116"/>
        <v>195</v>
      </c>
      <c r="L7442" s="130" t="s">
        <v>1420</v>
      </c>
    </row>
    <row r="7443" spans="1:12" ht="33.75">
      <c r="A7443" s="263">
        <v>46</v>
      </c>
      <c r="B7443" s="125" t="str">
        <f>+VLOOKUP(A7443,'[1]LISTA FILTRADO'!$A$2:$B$620,2,FALSE)</f>
        <v>Ministerio De Salud</v>
      </c>
      <c r="C7443" s="126">
        <v>42940</v>
      </c>
      <c r="D7443" s="126" t="s">
        <v>15173</v>
      </c>
      <c r="E7443" s="127" t="s">
        <v>3</v>
      </c>
      <c r="F7443" s="127">
        <v>1521695</v>
      </c>
      <c r="G7443" s="127"/>
      <c r="H7443" s="335" t="s">
        <v>15174</v>
      </c>
      <c r="I7443" s="128">
        <v>0</v>
      </c>
      <c r="J7443" s="128">
        <v>2420.7199999999998</v>
      </c>
      <c r="K7443" s="129">
        <f t="shared" si="116"/>
        <v>2420.7199999999998</v>
      </c>
      <c r="L7443" s="130" t="s">
        <v>1420</v>
      </c>
    </row>
    <row r="7444" spans="1:12" ht="33.75">
      <c r="A7444" s="263">
        <v>46</v>
      </c>
      <c r="B7444" s="125" t="str">
        <f>+VLOOKUP(A7444,'[1]LISTA FILTRADO'!$A$2:$B$620,2,FALSE)</f>
        <v>Ministerio De Salud</v>
      </c>
      <c r="C7444" s="126">
        <v>42940</v>
      </c>
      <c r="D7444" s="126" t="s">
        <v>15175</v>
      </c>
      <c r="E7444" s="127" t="s">
        <v>3</v>
      </c>
      <c r="F7444" s="127">
        <v>1521696</v>
      </c>
      <c r="G7444" s="127"/>
      <c r="H7444" s="335" t="s">
        <v>15176</v>
      </c>
      <c r="I7444" s="128">
        <v>0</v>
      </c>
      <c r="J7444" s="128">
        <v>483416.87</v>
      </c>
      <c r="K7444" s="129">
        <f t="shared" si="116"/>
        <v>483416.87</v>
      </c>
      <c r="L7444" s="130" t="s">
        <v>1420</v>
      </c>
    </row>
    <row r="7445" spans="1:12" ht="33.75">
      <c r="A7445" s="263">
        <v>46</v>
      </c>
      <c r="B7445" s="125" t="str">
        <f>+VLOOKUP(A7445,'[1]LISTA FILTRADO'!$A$2:$B$620,2,FALSE)</f>
        <v>Ministerio De Salud</v>
      </c>
      <c r="C7445" s="126">
        <v>42940</v>
      </c>
      <c r="D7445" s="126" t="s">
        <v>15177</v>
      </c>
      <c r="E7445" s="127" t="s">
        <v>3</v>
      </c>
      <c r="F7445" s="127">
        <v>1521699</v>
      </c>
      <c r="G7445" s="127"/>
      <c r="H7445" s="335" t="s">
        <v>15178</v>
      </c>
      <c r="I7445" s="128">
        <v>0</v>
      </c>
      <c r="J7445" s="128">
        <v>3768.06</v>
      </c>
      <c r="K7445" s="129">
        <f t="shared" si="116"/>
        <v>3768.06</v>
      </c>
      <c r="L7445" s="130" t="s">
        <v>1420</v>
      </c>
    </row>
    <row r="7446" spans="1:12" ht="33.75">
      <c r="A7446" s="263" t="s">
        <v>626</v>
      </c>
      <c r="B7446" s="125" t="str">
        <f>+VLOOKUP(A7446,'[1]LISTA FILTRADO'!$A$2:$B$620,2,FALSE)</f>
        <v>Dirección General De Programación Y Operaciones Del Tesoro</v>
      </c>
      <c r="C7446" s="126">
        <v>42940</v>
      </c>
      <c r="D7446" s="126" t="s">
        <v>15179</v>
      </c>
      <c r="E7446" s="127" t="s">
        <v>3</v>
      </c>
      <c r="F7446" s="127">
        <v>1521718</v>
      </c>
      <c r="G7446" s="127"/>
      <c r="H7446" s="335" t="s">
        <v>15180</v>
      </c>
      <c r="I7446" s="128">
        <v>0</v>
      </c>
      <c r="J7446" s="128">
        <v>58852.75</v>
      </c>
      <c r="K7446" s="129">
        <f t="shared" si="116"/>
        <v>58852.75</v>
      </c>
      <c r="L7446" s="130" t="s">
        <v>1420</v>
      </c>
    </row>
    <row r="7447" spans="1:12" ht="33.75">
      <c r="A7447" s="263" t="s">
        <v>626</v>
      </c>
      <c r="B7447" s="125" t="str">
        <f>+VLOOKUP(A7447,'[1]LISTA FILTRADO'!$A$2:$B$620,2,FALSE)</f>
        <v>Dirección General De Programación Y Operaciones Del Tesoro</v>
      </c>
      <c r="C7447" s="126">
        <v>42940</v>
      </c>
      <c r="D7447" s="126" t="s">
        <v>15181</v>
      </c>
      <c r="E7447" s="127" t="s">
        <v>3</v>
      </c>
      <c r="F7447" s="127">
        <v>1521720</v>
      </c>
      <c r="G7447" s="127"/>
      <c r="H7447" s="335" t="s">
        <v>15182</v>
      </c>
      <c r="I7447" s="128">
        <v>0</v>
      </c>
      <c r="J7447" s="128">
        <v>2111.4</v>
      </c>
      <c r="K7447" s="129">
        <f t="shared" si="116"/>
        <v>2111.4</v>
      </c>
      <c r="L7447" s="130" t="s">
        <v>1420</v>
      </c>
    </row>
    <row r="7448" spans="1:12" ht="22.5">
      <c r="A7448" s="263">
        <v>15</v>
      </c>
      <c r="B7448" s="125" t="str">
        <f>+VLOOKUP(A7448,'[1]LISTA FILTRADO'!$A$2:$B$620,2,FALSE)</f>
        <v>Ministerio De Gobierno</v>
      </c>
      <c r="C7448" s="126">
        <v>42940</v>
      </c>
      <c r="D7448" s="126" t="s">
        <v>15183</v>
      </c>
      <c r="E7448" s="127" t="s">
        <v>3</v>
      </c>
      <c r="F7448" s="127">
        <v>1521738</v>
      </c>
      <c r="G7448" s="127"/>
      <c r="H7448" s="335" t="s">
        <v>15184</v>
      </c>
      <c r="I7448" s="128">
        <v>0</v>
      </c>
      <c r="J7448" s="128">
        <v>5000</v>
      </c>
      <c r="K7448" s="129">
        <f t="shared" si="116"/>
        <v>5000</v>
      </c>
      <c r="L7448" s="130" t="s">
        <v>1420</v>
      </c>
    </row>
    <row r="7449" spans="1:12" ht="22.5">
      <c r="A7449" s="263">
        <v>70</v>
      </c>
      <c r="B7449" s="125" t="str">
        <f>+VLOOKUP(A7449,'[1]LISTA FILTRADO'!$A$2:$B$620,2,FALSE)</f>
        <v>Ministerio De Trabajo, Empleo Y Previsión Social</v>
      </c>
      <c r="C7449" s="126">
        <v>42940</v>
      </c>
      <c r="D7449" s="126" t="s">
        <v>15185</v>
      </c>
      <c r="E7449" s="127" t="s">
        <v>3</v>
      </c>
      <c r="F7449" s="127">
        <v>1521756</v>
      </c>
      <c r="G7449" s="127"/>
      <c r="H7449" s="335" t="s">
        <v>15186</v>
      </c>
      <c r="I7449" s="128">
        <v>0</v>
      </c>
      <c r="J7449" s="128">
        <v>37.25</v>
      </c>
      <c r="K7449" s="129">
        <f t="shared" si="116"/>
        <v>37.25</v>
      </c>
      <c r="L7449" s="130" t="s">
        <v>1420</v>
      </c>
    </row>
    <row r="7450" spans="1:12" ht="33.75">
      <c r="A7450" s="263" t="s">
        <v>626</v>
      </c>
      <c r="B7450" s="125" t="str">
        <f>+VLOOKUP(A7450,'[1]LISTA FILTRADO'!$A$2:$B$620,2,FALSE)</f>
        <v>Dirección General De Programación Y Operaciones Del Tesoro</v>
      </c>
      <c r="C7450" s="126">
        <v>42940</v>
      </c>
      <c r="D7450" s="126" t="s">
        <v>15187</v>
      </c>
      <c r="E7450" s="127" t="s">
        <v>3</v>
      </c>
      <c r="F7450" s="127">
        <v>1521644</v>
      </c>
      <c r="G7450" s="127"/>
      <c r="H7450" s="335" t="s">
        <v>15188</v>
      </c>
      <c r="I7450" s="128">
        <v>0</v>
      </c>
      <c r="J7450" s="128">
        <v>2452</v>
      </c>
      <c r="K7450" s="129">
        <f t="shared" si="116"/>
        <v>2452</v>
      </c>
      <c r="L7450" s="130" t="s">
        <v>1420</v>
      </c>
    </row>
    <row r="7451" spans="1:12" ht="33.75">
      <c r="A7451" s="263">
        <v>344</v>
      </c>
      <c r="B7451" s="125" t="str">
        <f>+VLOOKUP(A7451,'[1]LISTA FILTRADO'!$A$2:$B$620,2,FALSE)</f>
        <v>Instituto Plurinacional De Estudio De Lenguas Y Culturas</v>
      </c>
      <c r="C7451" s="126">
        <v>42940</v>
      </c>
      <c r="D7451" s="126" t="s">
        <v>15189</v>
      </c>
      <c r="E7451" s="127" t="s">
        <v>3</v>
      </c>
      <c r="F7451" s="127">
        <v>1521645</v>
      </c>
      <c r="G7451" s="127"/>
      <c r="H7451" s="335" t="s">
        <v>15190</v>
      </c>
      <c r="I7451" s="128">
        <v>0</v>
      </c>
      <c r="J7451" s="128">
        <v>90</v>
      </c>
      <c r="K7451" s="129">
        <f t="shared" si="116"/>
        <v>90</v>
      </c>
      <c r="L7451" s="130" t="s">
        <v>1420</v>
      </c>
    </row>
    <row r="7452" spans="1:12" ht="33.75">
      <c r="A7452" s="263">
        <v>344</v>
      </c>
      <c r="B7452" s="125" t="str">
        <f>+VLOOKUP(A7452,'[1]LISTA FILTRADO'!$A$2:$B$620,2,FALSE)</f>
        <v>Instituto Plurinacional De Estudio De Lenguas Y Culturas</v>
      </c>
      <c r="C7452" s="126">
        <v>42940</v>
      </c>
      <c r="D7452" s="126" t="s">
        <v>15191</v>
      </c>
      <c r="E7452" s="127" t="s">
        <v>3</v>
      </c>
      <c r="F7452" s="127">
        <v>1521646</v>
      </c>
      <c r="G7452" s="127"/>
      <c r="H7452" s="335" t="s">
        <v>15192</v>
      </c>
      <c r="I7452" s="128">
        <v>0</v>
      </c>
      <c r="J7452" s="128">
        <v>5382.4</v>
      </c>
      <c r="K7452" s="129">
        <f t="shared" si="116"/>
        <v>5382.4</v>
      </c>
      <c r="L7452" s="130" t="s">
        <v>1420</v>
      </c>
    </row>
    <row r="7453" spans="1:12" ht="33.75">
      <c r="A7453" s="263" t="s">
        <v>626</v>
      </c>
      <c r="B7453" s="125" t="str">
        <f>+VLOOKUP(A7453,'[1]LISTA FILTRADO'!$A$2:$B$620,2,FALSE)</f>
        <v>Dirección General De Programación Y Operaciones Del Tesoro</v>
      </c>
      <c r="C7453" s="126">
        <v>42940</v>
      </c>
      <c r="D7453" s="126" t="s">
        <v>15193</v>
      </c>
      <c r="E7453" s="127" t="s">
        <v>3</v>
      </c>
      <c r="F7453" s="127">
        <v>1521647</v>
      </c>
      <c r="G7453" s="127"/>
      <c r="H7453" s="335" t="s">
        <v>15194</v>
      </c>
      <c r="I7453" s="128">
        <v>0</v>
      </c>
      <c r="J7453" s="128">
        <v>950</v>
      </c>
      <c r="K7453" s="129">
        <f t="shared" si="116"/>
        <v>950</v>
      </c>
      <c r="L7453" s="130" t="s">
        <v>1420</v>
      </c>
    </row>
    <row r="7454" spans="1:12" ht="22.5">
      <c r="A7454" s="263">
        <v>234</v>
      </c>
      <c r="B7454" s="125" t="str">
        <f>+VLOOKUP(A7454,'[1]LISTA FILTRADO'!$A$2:$B$620,2,FALSE)</f>
        <v>Servicio Geológico Minero</v>
      </c>
      <c r="C7454" s="126">
        <v>42940</v>
      </c>
      <c r="D7454" s="126" t="s">
        <v>15195</v>
      </c>
      <c r="E7454" s="127" t="s">
        <v>3</v>
      </c>
      <c r="F7454" s="127">
        <v>1521669</v>
      </c>
      <c r="G7454" s="127"/>
      <c r="H7454" s="335" t="s">
        <v>15196</v>
      </c>
      <c r="I7454" s="128">
        <v>0</v>
      </c>
      <c r="J7454" s="128">
        <v>20</v>
      </c>
      <c r="K7454" s="129">
        <f t="shared" si="116"/>
        <v>20</v>
      </c>
      <c r="L7454" s="130" t="s">
        <v>1420</v>
      </c>
    </row>
    <row r="7455" spans="1:12" ht="22.5">
      <c r="A7455" s="263">
        <v>234</v>
      </c>
      <c r="B7455" s="125" t="str">
        <f>+VLOOKUP(A7455,'[1]LISTA FILTRADO'!$A$2:$B$620,2,FALSE)</f>
        <v>Servicio Geológico Minero</v>
      </c>
      <c r="C7455" s="126">
        <v>42940</v>
      </c>
      <c r="D7455" s="126" t="s">
        <v>15197</v>
      </c>
      <c r="E7455" s="127" t="s">
        <v>3</v>
      </c>
      <c r="F7455" s="127">
        <v>1521670</v>
      </c>
      <c r="G7455" s="127"/>
      <c r="H7455" s="335" t="s">
        <v>15198</v>
      </c>
      <c r="I7455" s="128">
        <v>0</v>
      </c>
      <c r="J7455" s="128">
        <v>954</v>
      </c>
      <c r="K7455" s="129">
        <f t="shared" si="116"/>
        <v>954</v>
      </c>
      <c r="L7455" s="130" t="s">
        <v>1420</v>
      </c>
    </row>
    <row r="7456" spans="1:12" ht="22.5">
      <c r="A7456" s="263">
        <v>594</v>
      </c>
      <c r="B7456" s="125" t="str">
        <f>+VLOOKUP(A7456,'[1]LISTA FILTRADO'!$A$2:$B$620,2,FALSE)</f>
        <v>Administración de Servicios Portuarios - Bolivia</v>
      </c>
      <c r="C7456" s="126">
        <v>42940</v>
      </c>
      <c r="D7456" s="126" t="s">
        <v>15199</v>
      </c>
      <c r="E7456" s="127" t="s">
        <v>3</v>
      </c>
      <c r="F7456" s="127">
        <v>1521694</v>
      </c>
      <c r="G7456" s="127"/>
      <c r="H7456" s="335" t="s">
        <v>15200</v>
      </c>
      <c r="I7456" s="128">
        <v>0</v>
      </c>
      <c r="J7456" s="128">
        <v>70.650000000000006</v>
      </c>
      <c r="K7456" s="129">
        <f t="shared" si="116"/>
        <v>70.650000000000006</v>
      </c>
      <c r="L7456" s="130" t="s">
        <v>1420</v>
      </c>
    </row>
    <row r="7457" spans="1:12" ht="22.5">
      <c r="A7457" s="263">
        <v>15</v>
      </c>
      <c r="B7457" s="125" t="str">
        <f>+VLOOKUP(A7457,'[1]LISTA FILTRADO'!$A$2:$B$620,2,FALSE)</f>
        <v>Ministerio De Gobierno</v>
      </c>
      <c r="C7457" s="126">
        <v>42940</v>
      </c>
      <c r="D7457" s="126" t="s">
        <v>15201</v>
      </c>
      <c r="E7457" s="127" t="s">
        <v>3</v>
      </c>
      <c r="F7457" s="127">
        <v>1521701</v>
      </c>
      <c r="G7457" s="127"/>
      <c r="H7457" s="335" t="s">
        <v>15202</v>
      </c>
      <c r="I7457" s="128">
        <v>0</v>
      </c>
      <c r="J7457" s="128">
        <v>386.78</v>
      </c>
      <c r="K7457" s="129">
        <f t="shared" si="116"/>
        <v>386.78</v>
      </c>
      <c r="L7457" s="130" t="s">
        <v>1420</v>
      </c>
    </row>
    <row r="7458" spans="1:12" ht="33.75">
      <c r="A7458" s="263" t="s">
        <v>626</v>
      </c>
      <c r="B7458" s="125" t="str">
        <f>+VLOOKUP(A7458,'[1]LISTA FILTRADO'!$A$2:$B$620,2,FALSE)</f>
        <v>Dirección General De Programación Y Operaciones Del Tesoro</v>
      </c>
      <c r="C7458" s="126">
        <v>42940</v>
      </c>
      <c r="D7458" s="126" t="s">
        <v>15203</v>
      </c>
      <c r="E7458" s="127" t="s">
        <v>3</v>
      </c>
      <c r="F7458" s="127">
        <v>1521704</v>
      </c>
      <c r="G7458" s="127"/>
      <c r="H7458" s="335" t="s">
        <v>15204</v>
      </c>
      <c r="I7458" s="128">
        <v>0</v>
      </c>
      <c r="J7458" s="128">
        <v>183.16</v>
      </c>
      <c r="K7458" s="129">
        <f t="shared" si="116"/>
        <v>183.16</v>
      </c>
      <c r="L7458" s="130" t="s">
        <v>1420</v>
      </c>
    </row>
    <row r="7459" spans="1:12" ht="33.75">
      <c r="A7459" s="263" t="s">
        <v>626</v>
      </c>
      <c r="B7459" s="125" t="str">
        <f>+VLOOKUP(A7459,'[1]LISTA FILTRADO'!$A$2:$B$620,2,FALSE)</f>
        <v>Dirección General De Programación Y Operaciones Del Tesoro</v>
      </c>
      <c r="C7459" s="126">
        <v>42940</v>
      </c>
      <c r="D7459" s="126" t="s">
        <v>15205</v>
      </c>
      <c r="E7459" s="127" t="s">
        <v>3</v>
      </c>
      <c r="F7459" s="127">
        <v>1521707</v>
      </c>
      <c r="G7459" s="127"/>
      <c r="H7459" s="335" t="s">
        <v>15206</v>
      </c>
      <c r="I7459" s="128">
        <v>0</v>
      </c>
      <c r="J7459" s="128">
        <v>4</v>
      </c>
      <c r="K7459" s="129">
        <f t="shared" si="116"/>
        <v>4</v>
      </c>
      <c r="L7459" s="130" t="s">
        <v>1420</v>
      </c>
    </row>
    <row r="7460" spans="1:12" ht="33.75">
      <c r="A7460" s="263" t="s">
        <v>626</v>
      </c>
      <c r="B7460" s="125" t="str">
        <f>+VLOOKUP(A7460,'[1]LISTA FILTRADO'!$A$2:$B$620,2,FALSE)</f>
        <v>Dirección General De Programación Y Operaciones Del Tesoro</v>
      </c>
      <c r="C7460" s="126">
        <v>42940</v>
      </c>
      <c r="D7460" s="126" t="s">
        <v>15207</v>
      </c>
      <c r="E7460" s="127" t="s">
        <v>3</v>
      </c>
      <c r="F7460" s="127">
        <v>1521708</v>
      </c>
      <c r="G7460" s="127"/>
      <c r="H7460" s="335" t="s">
        <v>15208</v>
      </c>
      <c r="I7460" s="128">
        <v>0</v>
      </c>
      <c r="J7460" s="128">
        <v>86.5</v>
      </c>
      <c r="K7460" s="129">
        <f t="shared" si="116"/>
        <v>86.5</v>
      </c>
      <c r="L7460" s="130" t="s">
        <v>1420</v>
      </c>
    </row>
    <row r="7461" spans="1:12" ht="33.75">
      <c r="A7461" s="263" t="s">
        <v>626</v>
      </c>
      <c r="B7461" s="125" t="str">
        <f>+VLOOKUP(A7461,'[1]LISTA FILTRADO'!$A$2:$B$620,2,FALSE)</f>
        <v>Dirección General De Programación Y Operaciones Del Tesoro</v>
      </c>
      <c r="C7461" s="126">
        <v>42940</v>
      </c>
      <c r="D7461" s="126" t="s">
        <v>15209</v>
      </c>
      <c r="E7461" s="127" t="s">
        <v>3</v>
      </c>
      <c r="F7461" s="127">
        <v>1521709</v>
      </c>
      <c r="G7461" s="127"/>
      <c r="H7461" s="335" t="s">
        <v>15210</v>
      </c>
      <c r="I7461" s="128">
        <v>0</v>
      </c>
      <c r="J7461" s="128">
        <v>8.34</v>
      </c>
      <c r="K7461" s="129">
        <f t="shared" si="116"/>
        <v>8.34</v>
      </c>
      <c r="L7461" s="130" t="s">
        <v>1420</v>
      </c>
    </row>
    <row r="7462" spans="1:12" ht="33.75">
      <c r="A7462" s="263" t="s">
        <v>626</v>
      </c>
      <c r="B7462" s="125" t="str">
        <f>+VLOOKUP(A7462,'[1]LISTA FILTRADO'!$A$2:$B$620,2,FALSE)</f>
        <v>Dirección General De Programación Y Operaciones Del Tesoro</v>
      </c>
      <c r="C7462" s="126">
        <v>42940</v>
      </c>
      <c r="D7462" s="126" t="s">
        <v>15211</v>
      </c>
      <c r="E7462" s="127" t="s">
        <v>3</v>
      </c>
      <c r="F7462" s="127">
        <v>1521710</v>
      </c>
      <c r="G7462" s="127"/>
      <c r="H7462" s="335" t="s">
        <v>15212</v>
      </c>
      <c r="I7462" s="128">
        <v>0</v>
      </c>
      <c r="J7462" s="128">
        <v>56.5</v>
      </c>
      <c r="K7462" s="129">
        <f t="shared" si="116"/>
        <v>56.5</v>
      </c>
      <c r="L7462" s="130" t="s">
        <v>1420</v>
      </c>
    </row>
    <row r="7463" spans="1:12" ht="33.75">
      <c r="A7463" s="263" t="s">
        <v>626</v>
      </c>
      <c r="B7463" s="125" t="str">
        <f>+VLOOKUP(A7463,'[1]LISTA FILTRADO'!$A$2:$B$620,2,FALSE)</f>
        <v>Dirección General De Programación Y Operaciones Del Tesoro</v>
      </c>
      <c r="C7463" s="126">
        <v>42940</v>
      </c>
      <c r="D7463" s="126" t="s">
        <v>15213</v>
      </c>
      <c r="E7463" s="127" t="s">
        <v>3</v>
      </c>
      <c r="F7463" s="127">
        <v>1521712</v>
      </c>
      <c r="G7463" s="127"/>
      <c r="H7463" s="335" t="s">
        <v>15214</v>
      </c>
      <c r="I7463" s="128">
        <v>0</v>
      </c>
      <c r="J7463" s="128">
        <v>102.15</v>
      </c>
      <c r="K7463" s="129">
        <f t="shared" si="116"/>
        <v>102.15</v>
      </c>
      <c r="L7463" s="130" t="s">
        <v>1420</v>
      </c>
    </row>
    <row r="7464" spans="1:12" ht="33.75">
      <c r="A7464" s="263" t="s">
        <v>626</v>
      </c>
      <c r="B7464" s="125" t="str">
        <f>+VLOOKUP(A7464,'[1]LISTA FILTRADO'!$A$2:$B$620,2,FALSE)</f>
        <v>Dirección General De Programación Y Operaciones Del Tesoro</v>
      </c>
      <c r="C7464" s="126">
        <v>42940</v>
      </c>
      <c r="D7464" s="126" t="s">
        <v>15215</v>
      </c>
      <c r="E7464" s="127" t="s">
        <v>3</v>
      </c>
      <c r="F7464" s="127">
        <v>1521740</v>
      </c>
      <c r="G7464" s="127"/>
      <c r="H7464" s="335" t="s">
        <v>15216</v>
      </c>
      <c r="I7464" s="128">
        <v>0</v>
      </c>
      <c r="J7464" s="128">
        <v>43167</v>
      </c>
      <c r="K7464" s="129">
        <f t="shared" si="116"/>
        <v>43167</v>
      </c>
      <c r="L7464" s="130" t="s">
        <v>1420</v>
      </c>
    </row>
    <row r="7465" spans="1:12" ht="22.5">
      <c r="A7465" s="263">
        <v>15</v>
      </c>
      <c r="B7465" s="125" t="str">
        <f>+VLOOKUP(A7465,'[1]LISTA FILTRADO'!$A$2:$B$620,2,FALSE)</f>
        <v>Ministerio De Gobierno</v>
      </c>
      <c r="C7465" s="126">
        <v>42940</v>
      </c>
      <c r="D7465" s="126" t="s">
        <v>15217</v>
      </c>
      <c r="E7465" s="127" t="s">
        <v>3</v>
      </c>
      <c r="F7465" s="127">
        <v>1521741</v>
      </c>
      <c r="G7465" s="127"/>
      <c r="H7465" s="335" t="s">
        <v>9442</v>
      </c>
      <c r="I7465" s="128">
        <v>0</v>
      </c>
      <c r="J7465" s="128">
        <v>63</v>
      </c>
      <c r="K7465" s="129">
        <f t="shared" si="116"/>
        <v>63</v>
      </c>
      <c r="L7465" s="130" t="s">
        <v>1420</v>
      </c>
    </row>
    <row r="7466" spans="1:12" ht="33.75">
      <c r="A7466" s="263">
        <v>20</v>
      </c>
      <c r="B7466" s="125" t="str">
        <f>+VLOOKUP(A7466,'[1]LISTA FILTRADO'!$A$2:$B$620,2,FALSE)</f>
        <v>Ministerio De Defensa</v>
      </c>
      <c r="C7466" s="126">
        <v>42940</v>
      </c>
      <c r="D7466" s="126" t="s">
        <v>15218</v>
      </c>
      <c r="E7466" s="127" t="s">
        <v>3</v>
      </c>
      <c r="F7466" s="127">
        <v>1521743</v>
      </c>
      <c r="G7466" s="127"/>
      <c r="H7466" s="335" t="s">
        <v>15219</v>
      </c>
      <c r="I7466" s="128">
        <v>0</v>
      </c>
      <c r="J7466" s="128">
        <v>57.6</v>
      </c>
      <c r="K7466" s="129">
        <f t="shared" si="116"/>
        <v>57.6</v>
      </c>
      <c r="L7466" s="130" t="s">
        <v>1420</v>
      </c>
    </row>
    <row r="7467" spans="1:12" ht="33.75">
      <c r="A7467" s="263">
        <v>20</v>
      </c>
      <c r="B7467" s="125" t="str">
        <f>+VLOOKUP(A7467,'[1]LISTA FILTRADO'!$A$2:$B$620,2,FALSE)</f>
        <v>Ministerio De Defensa</v>
      </c>
      <c r="C7467" s="126">
        <v>42940</v>
      </c>
      <c r="D7467" s="126" t="s">
        <v>15220</v>
      </c>
      <c r="E7467" s="127" t="s">
        <v>3</v>
      </c>
      <c r="F7467" s="127">
        <v>1521745</v>
      </c>
      <c r="G7467" s="127"/>
      <c r="H7467" s="335" t="s">
        <v>15219</v>
      </c>
      <c r="I7467" s="128">
        <v>0</v>
      </c>
      <c r="J7467" s="128">
        <v>59.56</v>
      </c>
      <c r="K7467" s="129">
        <f t="shared" si="116"/>
        <v>59.56</v>
      </c>
      <c r="L7467" s="130" t="s">
        <v>1420</v>
      </c>
    </row>
    <row r="7468" spans="1:12" ht="33.75">
      <c r="A7468" s="263">
        <v>20</v>
      </c>
      <c r="B7468" s="125" t="str">
        <f>+VLOOKUP(A7468,'[1]LISTA FILTRADO'!$A$2:$B$620,2,FALSE)</f>
        <v>Ministerio De Defensa</v>
      </c>
      <c r="C7468" s="126">
        <v>42940</v>
      </c>
      <c r="D7468" s="126" t="s">
        <v>15221</v>
      </c>
      <c r="E7468" s="127" t="s">
        <v>3</v>
      </c>
      <c r="F7468" s="127">
        <v>1521747</v>
      </c>
      <c r="G7468" s="127"/>
      <c r="H7468" s="335" t="s">
        <v>15219</v>
      </c>
      <c r="I7468" s="128">
        <v>0</v>
      </c>
      <c r="J7468" s="128">
        <v>53.76</v>
      </c>
      <c r="K7468" s="129">
        <f t="shared" si="116"/>
        <v>53.76</v>
      </c>
      <c r="L7468" s="130" t="s">
        <v>1420</v>
      </c>
    </row>
    <row r="7469" spans="1:12" ht="33.75">
      <c r="A7469" s="263">
        <v>20</v>
      </c>
      <c r="B7469" s="125" t="str">
        <f>+VLOOKUP(A7469,'[1]LISTA FILTRADO'!$A$2:$B$620,2,FALSE)</f>
        <v>Ministerio De Defensa</v>
      </c>
      <c r="C7469" s="126">
        <v>42940</v>
      </c>
      <c r="D7469" s="126" t="s">
        <v>15222</v>
      </c>
      <c r="E7469" s="127" t="s">
        <v>3</v>
      </c>
      <c r="F7469" s="127">
        <v>1521748</v>
      </c>
      <c r="G7469" s="127"/>
      <c r="H7469" s="335" t="s">
        <v>15219</v>
      </c>
      <c r="I7469" s="128">
        <v>0</v>
      </c>
      <c r="J7469" s="128">
        <v>59.52</v>
      </c>
      <c r="K7469" s="129">
        <f t="shared" si="116"/>
        <v>59.52</v>
      </c>
      <c r="L7469" s="130" t="s">
        <v>1420</v>
      </c>
    </row>
    <row r="7470" spans="1:12" ht="33.75">
      <c r="A7470" s="263">
        <v>20</v>
      </c>
      <c r="B7470" s="125" t="str">
        <f>+VLOOKUP(A7470,'[1]LISTA FILTRADO'!$A$2:$B$620,2,FALSE)</f>
        <v>Ministerio De Defensa</v>
      </c>
      <c r="C7470" s="126">
        <v>42940</v>
      </c>
      <c r="D7470" s="126" t="s">
        <v>15223</v>
      </c>
      <c r="E7470" s="127" t="s">
        <v>3</v>
      </c>
      <c r="F7470" s="127">
        <v>1521749</v>
      </c>
      <c r="G7470" s="127"/>
      <c r="H7470" s="335" t="s">
        <v>15219</v>
      </c>
      <c r="I7470" s="128">
        <v>0</v>
      </c>
      <c r="J7470" s="128">
        <v>59.52</v>
      </c>
      <c r="K7470" s="129">
        <f t="shared" si="116"/>
        <v>59.52</v>
      </c>
      <c r="L7470" s="130" t="s">
        <v>1420</v>
      </c>
    </row>
    <row r="7471" spans="1:12" ht="33.75">
      <c r="A7471" s="263" t="s">
        <v>626</v>
      </c>
      <c r="B7471" s="125" t="str">
        <f>+VLOOKUP(A7471,'[1]LISTA FILTRADO'!$A$2:$B$620,2,FALSE)</f>
        <v>Dirección General De Programación Y Operaciones Del Tesoro</v>
      </c>
      <c r="C7471" s="126">
        <v>42940</v>
      </c>
      <c r="D7471" s="126" t="s">
        <v>15224</v>
      </c>
      <c r="E7471" s="127" t="s">
        <v>3</v>
      </c>
      <c r="F7471" s="127">
        <v>1521752</v>
      </c>
      <c r="G7471" s="127"/>
      <c r="H7471" s="335" t="s">
        <v>6709</v>
      </c>
      <c r="I7471" s="128">
        <v>0</v>
      </c>
      <c r="J7471" s="128">
        <v>312.48</v>
      </c>
      <c r="K7471" s="129">
        <f t="shared" si="116"/>
        <v>312.48</v>
      </c>
      <c r="L7471" s="130" t="s">
        <v>1420</v>
      </c>
    </row>
    <row r="7472" spans="1:12" ht="33.75">
      <c r="A7472" s="263">
        <v>373</v>
      </c>
      <c r="B7472" s="125" t="str">
        <f>+VLOOKUP(A7472,'[1]LISTA FILTRADO'!$A$2:$B$620,2,FALSE)</f>
        <v>Fondo de Desarrollo Indigena</v>
      </c>
      <c r="C7472" s="126">
        <v>42940</v>
      </c>
      <c r="D7472" s="126" t="s">
        <v>15225</v>
      </c>
      <c r="E7472" s="127" t="s">
        <v>3</v>
      </c>
      <c r="F7472" s="127">
        <v>1521757</v>
      </c>
      <c r="G7472" s="127"/>
      <c r="H7472" s="335" t="s">
        <v>15226</v>
      </c>
      <c r="I7472" s="128">
        <v>0</v>
      </c>
      <c r="J7472" s="128">
        <v>446.6</v>
      </c>
      <c r="K7472" s="129">
        <f t="shared" si="116"/>
        <v>446.6</v>
      </c>
      <c r="L7472" s="130" t="s">
        <v>1420</v>
      </c>
    </row>
    <row r="7473" spans="1:12" ht="22.5">
      <c r="A7473" s="263">
        <v>234</v>
      </c>
      <c r="B7473" s="125" t="str">
        <f>+VLOOKUP(A7473,'[1]LISTA FILTRADO'!$A$2:$B$620,2,FALSE)</f>
        <v>Servicio Geológico Minero</v>
      </c>
      <c r="C7473" s="126">
        <v>42940</v>
      </c>
      <c r="D7473" s="126" t="s">
        <v>15227</v>
      </c>
      <c r="E7473" s="127" t="s">
        <v>3</v>
      </c>
      <c r="F7473" s="127">
        <v>1521758</v>
      </c>
      <c r="G7473" s="127"/>
      <c r="H7473" s="335" t="s">
        <v>15228</v>
      </c>
      <c r="I7473" s="128">
        <v>0</v>
      </c>
      <c r="J7473" s="128">
        <v>120</v>
      </c>
      <c r="K7473" s="129">
        <f t="shared" si="116"/>
        <v>120</v>
      </c>
      <c r="L7473" s="130" t="s">
        <v>1420</v>
      </c>
    </row>
    <row r="7474" spans="1:12" ht="22.5">
      <c r="A7474" s="263">
        <v>234</v>
      </c>
      <c r="B7474" s="125" t="str">
        <f>+VLOOKUP(A7474,'[1]LISTA FILTRADO'!$A$2:$B$620,2,FALSE)</f>
        <v>Servicio Geológico Minero</v>
      </c>
      <c r="C7474" s="126">
        <v>42940</v>
      </c>
      <c r="D7474" s="126" t="s">
        <v>15229</v>
      </c>
      <c r="E7474" s="127" t="s">
        <v>3</v>
      </c>
      <c r="F7474" s="127">
        <v>1521760</v>
      </c>
      <c r="G7474" s="127"/>
      <c r="H7474" s="335" t="s">
        <v>15230</v>
      </c>
      <c r="I7474" s="128">
        <v>0</v>
      </c>
      <c r="J7474" s="128">
        <v>305</v>
      </c>
      <c r="K7474" s="129">
        <f t="shared" si="116"/>
        <v>305</v>
      </c>
      <c r="L7474" s="130" t="s">
        <v>1420</v>
      </c>
    </row>
    <row r="7475" spans="1:12" ht="33.75">
      <c r="A7475" s="263" t="s">
        <v>626</v>
      </c>
      <c r="B7475" s="125" t="str">
        <f>+VLOOKUP(A7475,'[1]LISTA FILTRADO'!$A$2:$B$620,2,FALSE)</f>
        <v>Dirección General De Programación Y Operaciones Del Tesoro</v>
      </c>
      <c r="C7475" s="126">
        <v>42940</v>
      </c>
      <c r="D7475" s="126" t="s">
        <v>15231</v>
      </c>
      <c r="E7475" s="127" t="s">
        <v>3</v>
      </c>
      <c r="F7475" s="127">
        <v>1521772</v>
      </c>
      <c r="G7475" s="127"/>
      <c r="H7475" s="335" t="s">
        <v>15232</v>
      </c>
      <c r="I7475" s="128">
        <v>0</v>
      </c>
      <c r="J7475" s="128">
        <v>715.08</v>
      </c>
      <c r="K7475" s="129">
        <f t="shared" si="116"/>
        <v>715.08</v>
      </c>
      <c r="L7475" s="130" t="s">
        <v>1420</v>
      </c>
    </row>
    <row r="7476" spans="1:12" ht="33.75">
      <c r="A7476" s="263" t="s">
        <v>626</v>
      </c>
      <c r="B7476" s="125" t="str">
        <f>+VLOOKUP(A7476,'[1]LISTA FILTRADO'!$A$2:$B$620,2,FALSE)</f>
        <v>Dirección General De Programación Y Operaciones Del Tesoro</v>
      </c>
      <c r="C7476" s="126">
        <v>42940</v>
      </c>
      <c r="D7476" s="126" t="s">
        <v>15233</v>
      </c>
      <c r="E7476" s="127" t="s">
        <v>3</v>
      </c>
      <c r="F7476" s="127">
        <v>1521813</v>
      </c>
      <c r="G7476" s="127"/>
      <c r="H7476" s="335" t="s">
        <v>15234</v>
      </c>
      <c r="I7476" s="128">
        <v>0</v>
      </c>
      <c r="J7476" s="128">
        <v>185.5</v>
      </c>
      <c r="K7476" s="129">
        <f t="shared" si="116"/>
        <v>185.5</v>
      </c>
      <c r="L7476" s="130" t="s">
        <v>1420</v>
      </c>
    </row>
    <row r="7477" spans="1:12" ht="22.5">
      <c r="A7477" s="263">
        <v>292</v>
      </c>
      <c r="B7477" s="125" t="str">
        <f>+VLOOKUP(A7477,'[1]LISTA FILTRADO'!$A$2:$B$620,2,FALSE)</f>
        <v>Vías Bolivia</v>
      </c>
      <c r="C7477" s="126">
        <v>42940</v>
      </c>
      <c r="D7477" s="126" t="s">
        <v>15235</v>
      </c>
      <c r="E7477" s="127" t="s">
        <v>3</v>
      </c>
      <c r="F7477" s="127">
        <v>1521814</v>
      </c>
      <c r="G7477" s="127"/>
      <c r="H7477" s="335" t="s">
        <v>15152</v>
      </c>
      <c r="I7477" s="128">
        <v>0</v>
      </c>
      <c r="J7477" s="128">
        <v>101</v>
      </c>
      <c r="K7477" s="129">
        <f t="shared" si="116"/>
        <v>101</v>
      </c>
      <c r="L7477" s="130" t="s">
        <v>1420</v>
      </c>
    </row>
    <row r="7478" spans="1:12" ht="22.5">
      <c r="A7478" s="263">
        <v>292</v>
      </c>
      <c r="B7478" s="125" t="str">
        <f>+VLOOKUP(A7478,'[1]LISTA FILTRADO'!$A$2:$B$620,2,FALSE)</f>
        <v>Vías Bolivia</v>
      </c>
      <c r="C7478" s="126">
        <v>42940</v>
      </c>
      <c r="D7478" s="126" t="s">
        <v>15236</v>
      </c>
      <c r="E7478" s="127" t="s">
        <v>3</v>
      </c>
      <c r="F7478" s="127">
        <v>1521815</v>
      </c>
      <c r="G7478" s="127"/>
      <c r="H7478" s="335" t="s">
        <v>15152</v>
      </c>
      <c r="I7478" s="128">
        <v>0</v>
      </c>
      <c r="J7478" s="128">
        <v>83</v>
      </c>
      <c r="K7478" s="129">
        <f t="shared" si="116"/>
        <v>83</v>
      </c>
      <c r="L7478" s="130" t="s">
        <v>1420</v>
      </c>
    </row>
    <row r="7479" spans="1:12" ht="22.5">
      <c r="A7479" s="263">
        <v>292</v>
      </c>
      <c r="B7479" s="125" t="str">
        <f>+VLOOKUP(A7479,'[1]LISTA FILTRADO'!$A$2:$B$620,2,FALSE)</f>
        <v>Vías Bolivia</v>
      </c>
      <c r="C7479" s="126">
        <v>42940</v>
      </c>
      <c r="D7479" s="126" t="s">
        <v>15237</v>
      </c>
      <c r="E7479" s="127" t="s">
        <v>3</v>
      </c>
      <c r="F7479" s="127">
        <v>1521816</v>
      </c>
      <c r="G7479" s="127"/>
      <c r="H7479" s="335" t="s">
        <v>15152</v>
      </c>
      <c r="I7479" s="128">
        <v>0</v>
      </c>
      <c r="J7479" s="128">
        <v>77</v>
      </c>
      <c r="K7479" s="129">
        <f t="shared" si="116"/>
        <v>77</v>
      </c>
      <c r="L7479" s="130" t="s">
        <v>1420</v>
      </c>
    </row>
    <row r="7480" spans="1:12" ht="22.5">
      <c r="A7480" s="263">
        <v>130</v>
      </c>
      <c r="B7480" s="125" t="str">
        <f>+VLOOKUP(A7480,'[1]LISTA FILTRADO'!$A$2:$B$620,2,FALSE)</f>
        <v>Fondo De Financiamiento Para La Minería</v>
      </c>
      <c r="C7480" s="126">
        <v>42940</v>
      </c>
      <c r="D7480" s="126" t="s">
        <v>15238</v>
      </c>
      <c r="E7480" s="127" t="s">
        <v>3</v>
      </c>
      <c r="F7480" s="127">
        <v>1521817</v>
      </c>
      <c r="G7480" s="127"/>
      <c r="H7480" s="335" t="s">
        <v>15239</v>
      </c>
      <c r="I7480" s="128">
        <v>0</v>
      </c>
      <c r="J7480" s="128">
        <v>36.5</v>
      </c>
      <c r="K7480" s="129">
        <f t="shared" si="116"/>
        <v>36.5</v>
      </c>
      <c r="L7480" s="130" t="s">
        <v>1420</v>
      </c>
    </row>
    <row r="7481" spans="1:12" ht="33.75">
      <c r="A7481" s="263" t="s">
        <v>626</v>
      </c>
      <c r="B7481" s="125" t="str">
        <f>+VLOOKUP(A7481,'[1]LISTA FILTRADO'!$A$2:$B$620,2,FALSE)</f>
        <v>Dirección General De Programación Y Operaciones Del Tesoro</v>
      </c>
      <c r="C7481" s="126">
        <v>42940</v>
      </c>
      <c r="D7481" s="126" t="s">
        <v>15240</v>
      </c>
      <c r="E7481" s="127" t="s">
        <v>3</v>
      </c>
      <c r="F7481" s="127">
        <v>1521831</v>
      </c>
      <c r="G7481" s="127"/>
      <c r="H7481" s="335" t="s">
        <v>15241</v>
      </c>
      <c r="I7481" s="128">
        <v>0</v>
      </c>
      <c r="J7481" s="128">
        <v>1103.8</v>
      </c>
      <c r="K7481" s="129">
        <f t="shared" si="116"/>
        <v>1103.8</v>
      </c>
      <c r="L7481" s="130" t="s">
        <v>1420</v>
      </c>
    </row>
    <row r="7482" spans="1:12" ht="22.5">
      <c r="A7482" s="263">
        <v>234</v>
      </c>
      <c r="B7482" s="125" t="str">
        <f>+VLOOKUP(A7482,'[1]LISTA FILTRADO'!$A$2:$B$620,2,FALSE)</f>
        <v>Servicio Geológico Minero</v>
      </c>
      <c r="C7482" s="126">
        <v>42940</v>
      </c>
      <c r="D7482" s="126" t="s">
        <v>15242</v>
      </c>
      <c r="E7482" s="127" t="s">
        <v>3</v>
      </c>
      <c r="F7482" s="127">
        <v>1521833</v>
      </c>
      <c r="G7482" s="127"/>
      <c r="H7482" s="335" t="s">
        <v>15243</v>
      </c>
      <c r="I7482" s="128">
        <v>0</v>
      </c>
      <c r="J7482" s="128">
        <v>903</v>
      </c>
      <c r="K7482" s="129">
        <f t="shared" si="116"/>
        <v>903</v>
      </c>
      <c r="L7482" s="130" t="s">
        <v>1420</v>
      </c>
    </row>
    <row r="7483" spans="1:12" ht="22.5">
      <c r="A7483" s="263">
        <v>234</v>
      </c>
      <c r="B7483" s="125" t="str">
        <f>+VLOOKUP(A7483,'[1]LISTA FILTRADO'!$A$2:$B$620,2,FALSE)</f>
        <v>Servicio Geológico Minero</v>
      </c>
      <c r="C7483" s="126">
        <v>42940</v>
      </c>
      <c r="D7483" s="126" t="s">
        <v>15244</v>
      </c>
      <c r="E7483" s="127" t="s">
        <v>3</v>
      </c>
      <c r="F7483" s="127">
        <v>1521834</v>
      </c>
      <c r="G7483" s="127"/>
      <c r="H7483" s="335" t="s">
        <v>15245</v>
      </c>
      <c r="I7483" s="128">
        <v>0</v>
      </c>
      <c r="J7483" s="128">
        <v>3</v>
      </c>
      <c r="K7483" s="129">
        <f t="shared" si="116"/>
        <v>3</v>
      </c>
      <c r="L7483" s="130" t="s">
        <v>1420</v>
      </c>
    </row>
    <row r="7484" spans="1:12" ht="33.75">
      <c r="A7484" s="263" t="s">
        <v>626</v>
      </c>
      <c r="B7484" s="125" t="str">
        <f>+VLOOKUP(A7484,'[1]LISTA FILTRADO'!$A$2:$B$620,2,FALSE)</f>
        <v>Dirección General De Programación Y Operaciones Del Tesoro</v>
      </c>
      <c r="C7484" s="126">
        <v>42940</v>
      </c>
      <c r="D7484" s="126" t="s">
        <v>15246</v>
      </c>
      <c r="E7484" s="127" t="s">
        <v>3</v>
      </c>
      <c r="F7484" s="127">
        <v>1521858</v>
      </c>
      <c r="G7484" s="127"/>
      <c r="H7484" s="335" t="s">
        <v>15247</v>
      </c>
      <c r="I7484" s="128">
        <v>0</v>
      </c>
      <c r="J7484" s="128">
        <v>3046</v>
      </c>
      <c r="K7484" s="129">
        <f t="shared" si="116"/>
        <v>3046</v>
      </c>
      <c r="L7484" s="130" t="s">
        <v>1420</v>
      </c>
    </row>
    <row r="7485" spans="1:12" ht="33.75">
      <c r="A7485" s="263" t="s">
        <v>626</v>
      </c>
      <c r="B7485" s="125" t="str">
        <f>+VLOOKUP(A7485,'[1]LISTA FILTRADO'!$A$2:$B$620,2,FALSE)</f>
        <v>Dirección General De Programación Y Operaciones Del Tesoro</v>
      </c>
      <c r="C7485" s="126">
        <v>42940</v>
      </c>
      <c r="D7485" s="126" t="s">
        <v>15248</v>
      </c>
      <c r="E7485" s="127" t="s">
        <v>3</v>
      </c>
      <c r="F7485" s="127">
        <v>1521860</v>
      </c>
      <c r="G7485" s="127"/>
      <c r="H7485" s="335" t="s">
        <v>15249</v>
      </c>
      <c r="I7485" s="128">
        <v>0</v>
      </c>
      <c r="J7485" s="128">
        <v>39.69</v>
      </c>
      <c r="K7485" s="129">
        <f t="shared" si="116"/>
        <v>39.69</v>
      </c>
      <c r="L7485" s="130" t="s">
        <v>1420</v>
      </c>
    </row>
    <row r="7486" spans="1:12" ht="33.75">
      <c r="A7486" s="263" t="s">
        <v>626</v>
      </c>
      <c r="B7486" s="125" t="str">
        <f>+VLOOKUP(A7486,'[1]LISTA FILTRADO'!$A$2:$B$620,2,FALSE)</f>
        <v>Dirección General De Programación Y Operaciones Del Tesoro</v>
      </c>
      <c r="C7486" s="126">
        <v>42940</v>
      </c>
      <c r="D7486" s="126" t="s">
        <v>15250</v>
      </c>
      <c r="E7486" s="127" t="s">
        <v>3</v>
      </c>
      <c r="F7486" s="127">
        <v>1521861</v>
      </c>
      <c r="G7486" s="127"/>
      <c r="H7486" s="335" t="s">
        <v>15251</v>
      </c>
      <c r="I7486" s="128">
        <v>0</v>
      </c>
      <c r="J7486" s="128">
        <v>3046</v>
      </c>
      <c r="K7486" s="129">
        <f t="shared" si="116"/>
        <v>3046</v>
      </c>
      <c r="L7486" s="130" t="s">
        <v>1420</v>
      </c>
    </row>
    <row r="7487" spans="1:12" ht="33.75">
      <c r="A7487" s="263" t="s">
        <v>626</v>
      </c>
      <c r="B7487" s="125" t="str">
        <f>+VLOOKUP(A7487,'[1]LISTA FILTRADO'!$A$2:$B$620,2,FALSE)</f>
        <v>Dirección General De Programación Y Operaciones Del Tesoro</v>
      </c>
      <c r="C7487" s="126">
        <v>42940</v>
      </c>
      <c r="D7487" s="126" t="s">
        <v>15252</v>
      </c>
      <c r="E7487" s="127" t="s">
        <v>3</v>
      </c>
      <c r="F7487" s="127">
        <v>1521863</v>
      </c>
      <c r="G7487" s="127"/>
      <c r="H7487" s="335" t="s">
        <v>15253</v>
      </c>
      <c r="I7487" s="128">
        <v>0</v>
      </c>
      <c r="J7487" s="128">
        <v>39.69</v>
      </c>
      <c r="K7487" s="129">
        <f t="shared" si="116"/>
        <v>39.69</v>
      </c>
      <c r="L7487" s="130" t="s">
        <v>1420</v>
      </c>
    </row>
    <row r="7488" spans="1:12" ht="33.75">
      <c r="A7488" s="263" t="s">
        <v>626</v>
      </c>
      <c r="B7488" s="125" t="str">
        <f>+VLOOKUP(A7488,'[1]LISTA FILTRADO'!$A$2:$B$620,2,FALSE)</f>
        <v>Dirección General De Programación Y Operaciones Del Tesoro</v>
      </c>
      <c r="C7488" s="126">
        <v>42940</v>
      </c>
      <c r="D7488" s="126" t="s">
        <v>15254</v>
      </c>
      <c r="E7488" s="127" t="s">
        <v>3</v>
      </c>
      <c r="F7488" s="127">
        <v>1521865</v>
      </c>
      <c r="G7488" s="127"/>
      <c r="H7488" s="335" t="s">
        <v>15255</v>
      </c>
      <c r="I7488" s="128">
        <v>0</v>
      </c>
      <c r="J7488" s="128">
        <v>3259</v>
      </c>
      <c r="K7488" s="129">
        <f t="shared" si="116"/>
        <v>3259</v>
      </c>
      <c r="L7488" s="130" t="s">
        <v>1420</v>
      </c>
    </row>
    <row r="7489" spans="1:12" ht="33.75">
      <c r="A7489" s="263" t="s">
        <v>626</v>
      </c>
      <c r="B7489" s="125" t="str">
        <f>+VLOOKUP(A7489,'[1]LISTA FILTRADO'!$A$2:$B$620,2,FALSE)</f>
        <v>Dirección General De Programación Y Operaciones Del Tesoro</v>
      </c>
      <c r="C7489" s="126">
        <v>42940</v>
      </c>
      <c r="D7489" s="126" t="s">
        <v>15256</v>
      </c>
      <c r="E7489" s="127" t="s">
        <v>3</v>
      </c>
      <c r="F7489" s="127">
        <v>1521867</v>
      </c>
      <c r="G7489" s="127"/>
      <c r="H7489" s="335" t="s">
        <v>15257</v>
      </c>
      <c r="I7489" s="128">
        <v>0</v>
      </c>
      <c r="J7489" s="128">
        <v>42.31</v>
      </c>
      <c r="K7489" s="129">
        <f t="shared" si="116"/>
        <v>42.31</v>
      </c>
      <c r="L7489" s="130" t="s">
        <v>1420</v>
      </c>
    </row>
    <row r="7490" spans="1:12" ht="33.75">
      <c r="A7490" s="263" t="s">
        <v>626</v>
      </c>
      <c r="B7490" s="125" t="str">
        <f>+VLOOKUP(A7490,'[1]LISTA FILTRADO'!$A$2:$B$620,2,FALSE)</f>
        <v>Dirección General De Programación Y Operaciones Del Tesoro</v>
      </c>
      <c r="C7490" s="126">
        <v>42940</v>
      </c>
      <c r="D7490" s="126" t="s">
        <v>15258</v>
      </c>
      <c r="E7490" s="127" t="s">
        <v>3</v>
      </c>
      <c r="F7490" s="127">
        <v>1521868</v>
      </c>
      <c r="G7490" s="127"/>
      <c r="H7490" s="335" t="s">
        <v>15259</v>
      </c>
      <c r="I7490" s="128">
        <v>0</v>
      </c>
      <c r="J7490" s="128">
        <v>3259</v>
      </c>
      <c r="K7490" s="129">
        <f t="shared" si="116"/>
        <v>3259</v>
      </c>
      <c r="L7490" s="130" t="s">
        <v>1420</v>
      </c>
    </row>
    <row r="7491" spans="1:12" ht="33.75">
      <c r="A7491" s="263" t="s">
        <v>626</v>
      </c>
      <c r="B7491" s="125" t="str">
        <f>+VLOOKUP(A7491,'[1]LISTA FILTRADO'!$A$2:$B$620,2,FALSE)</f>
        <v>Dirección General De Programación Y Operaciones Del Tesoro</v>
      </c>
      <c r="C7491" s="126">
        <v>42940</v>
      </c>
      <c r="D7491" s="126" t="s">
        <v>15260</v>
      </c>
      <c r="E7491" s="127" t="s">
        <v>3</v>
      </c>
      <c r="F7491" s="127">
        <v>1521869</v>
      </c>
      <c r="G7491" s="127"/>
      <c r="H7491" s="335" t="s">
        <v>15261</v>
      </c>
      <c r="I7491" s="128">
        <v>0</v>
      </c>
      <c r="J7491" s="128">
        <v>42.31</v>
      </c>
      <c r="K7491" s="129">
        <f t="shared" si="116"/>
        <v>42.31</v>
      </c>
      <c r="L7491" s="130" t="s">
        <v>1420</v>
      </c>
    </row>
    <row r="7492" spans="1:12" ht="33.75">
      <c r="A7492" s="263" t="s">
        <v>626</v>
      </c>
      <c r="B7492" s="125" t="str">
        <f>+VLOOKUP(A7492,'[1]LISTA FILTRADO'!$A$2:$B$620,2,FALSE)</f>
        <v>Dirección General De Programación Y Operaciones Del Tesoro</v>
      </c>
      <c r="C7492" s="126">
        <v>42940</v>
      </c>
      <c r="D7492" s="126" t="s">
        <v>15262</v>
      </c>
      <c r="E7492" s="127" t="s">
        <v>3</v>
      </c>
      <c r="F7492" s="127">
        <v>1521870</v>
      </c>
      <c r="G7492" s="127"/>
      <c r="H7492" s="335" t="s">
        <v>15263</v>
      </c>
      <c r="I7492" s="128">
        <v>0</v>
      </c>
      <c r="J7492" s="128">
        <v>431</v>
      </c>
      <c r="K7492" s="129">
        <f t="shared" si="116"/>
        <v>431</v>
      </c>
      <c r="L7492" s="130" t="s">
        <v>1420</v>
      </c>
    </row>
    <row r="7493" spans="1:12" ht="33.75">
      <c r="A7493" s="263" t="s">
        <v>626</v>
      </c>
      <c r="B7493" s="125" t="str">
        <f>+VLOOKUP(A7493,'[1]LISTA FILTRADO'!$A$2:$B$620,2,FALSE)</f>
        <v>Dirección General De Programación Y Operaciones Del Tesoro</v>
      </c>
      <c r="C7493" s="126">
        <v>42940</v>
      </c>
      <c r="D7493" s="126" t="s">
        <v>15264</v>
      </c>
      <c r="E7493" s="127" t="s">
        <v>3</v>
      </c>
      <c r="F7493" s="127">
        <v>1521874</v>
      </c>
      <c r="G7493" s="127"/>
      <c r="H7493" s="335" t="s">
        <v>15265</v>
      </c>
      <c r="I7493" s="128">
        <v>0</v>
      </c>
      <c r="J7493" s="128">
        <v>509.44</v>
      </c>
      <c r="K7493" s="129">
        <f t="shared" si="116"/>
        <v>509.44</v>
      </c>
      <c r="L7493" s="130" t="s">
        <v>1420</v>
      </c>
    </row>
    <row r="7494" spans="1:12" ht="22.5">
      <c r="A7494" s="263">
        <v>66</v>
      </c>
      <c r="B7494" s="125" t="str">
        <f>+VLOOKUP(A7494,'[1]LISTA FILTRADO'!$A$2:$B$620,2,FALSE)</f>
        <v>Ministerio De Planificación Del Desarrollo</v>
      </c>
      <c r="C7494" s="126">
        <v>42940</v>
      </c>
      <c r="D7494" s="126" t="s">
        <v>15266</v>
      </c>
      <c r="E7494" s="127" t="s">
        <v>3</v>
      </c>
      <c r="F7494" s="127">
        <v>1521880</v>
      </c>
      <c r="G7494" s="127"/>
      <c r="H7494" s="335" t="s">
        <v>15267</v>
      </c>
      <c r="I7494" s="128">
        <v>0</v>
      </c>
      <c r="J7494" s="128">
        <v>180</v>
      </c>
      <c r="K7494" s="129">
        <f t="shared" si="116"/>
        <v>180</v>
      </c>
      <c r="L7494" s="130" t="s">
        <v>1420</v>
      </c>
    </row>
    <row r="7495" spans="1:12" ht="22.5">
      <c r="A7495" s="263">
        <v>16</v>
      </c>
      <c r="B7495" s="125" t="str">
        <f>+VLOOKUP(A7495,'[1]LISTA FILTRADO'!$A$2:$B$620,2,FALSE)</f>
        <v>Ministerio De Educación</v>
      </c>
      <c r="C7495" s="126">
        <v>42940</v>
      </c>
      <c r="D7495" s="126" t="s">
        <v>15268</v>
      </c>
      <c r="E7495" s="127" t="s">
        <v>3</v>
      </c>
      <c r="F7495" s="127">
        <v>1521886</v>
      </c>
      <c r="G7495" s="127"/>
      <c r="H7495" s="335" t="s">
        <v>15269</v>
      </c>
      <c r="I7495" s="128">
        <v>0</v>
      </c>
      <c r="J7495" s="128">
        <v>3740</v>
      </c>
      <c r="K7495" s="129">
        <f t="shared" si="116"/>
        <v>3740</v>
      </c>
      <c r="L7495" s="130" t="s">
        <v>1420</v>
      </c>
    </row>
    <row r="7496" spans="1:12" ht="22.5">
      <c r="A7496" s="263">
        <v>292</v>
      </c>
      <c r="B7496" s="125" t="str">
        <f>+VLOOKUP(A7496,'[1]LISTA FILTRADO'!$A$2:$B$620,2,FALSE)</f>
        <v>Vías Bolivia</v>
      </c>
      <c r="C7496" s="126">
        <v>42940</v>
      </c>
      <c r="D7496" s="126" t="s">
        <v>15270</v>
      </c>
      <c r="E7496" s="127" t="s">
        <v>3</v>
      </c>
      <c r="F7496" s="127">
        <v>1521892</v>
      </c>
      <c r="G7496" s="127"/>
      <c r="H7496" s="335" t="s">
        <v>15271</v>
      </c>
      <c r="I7496" s="128">
        <v>0</v>
      </c>
      <c r="J7496" s="128">
        <v>106</v>
      </c>
      <c r="K7496" s="129">
        <f t="shared" si="116"/>
        <v>106</v>
      </c>
      <c r="L7496" s="130" t="s">
        <v>1420</v>
      </c>
    </row>
    <row r="7497" spans="1:12" ht="33.75">
      <c r="A7497" s="263" t="s">
        <v>626</v>
      </c>
      <c r="B7497" s="125" t="str">
        <f>+VLOOKUP(A7497,'[1]LISTA FILTRADO'!$A$2:$B$620,2,FALSE)</f>
        <v>Dirección General De Programación Y Operaciones Del Tesoro</v>
      </c>
      <c r="C7497" s="126">
        <v>42940</v>
      </c>
      <c r="D7497" s="126" t="s">
        <v>15272</v>
      </c>
      <c r="E7497" s="127" t="s">
        <v>3</v>
      </c>
      <c r="F7497" s="127">
        <v>1521894</v>
      </c>
      <c r="G7497" s="127"/>
      <c r="H7497" s="335" t="s">
        <v>15273</v>
      </c>
      <c r="I7497" s="128">
        <v>0</v>
      </c>
      <c r="J7497" s="128">
        <v>575</v>
      </c>
      <c r="K7497" s="129">
        <f t="shared" ref="K7497:K7560" si="117">+I7497+J7497</f>
        <v>575</v>
      </c>
      <c r="L7497" s="130" t="s">
        <v>1420</v>
      </c>
    </row>
    <row r="7498" spans="1:12" ht="22.5">
      <c r="A7498" s="263">
        <v>46</v>
      </c>
      <c r="B7498" s="125" t="str">
        <f>+VLOOKUP(A7498,'[1]LISTA FILTRADO'!$A$2:$B$620,2,FALSE)</f>
        <v>Ministerio De Salud</v>
      </c>
      <c r="C7498" s="126">
        <v>42940</v>
      </c>
      <c r="D7498" s="126" t="s">
        <v>15274</v>
      </c>
      <c r="E7498" s="127" t="s">
        <v>3</v>
      </c>
      <c r="F7498" s="127">
        <v>1521900</v>
      </c>
      <c r="G7498" s="127"/>
      <c r="H7498" s="335" t="s">
        <v>15275</v>
      </c>
      <c r="I7498" s="128">
        <v>0</v>
      </c>
      <c r="J7498" s="128">
        <v>36</v>
      </c>
      <c r="K7498" s="129">
        <f t="shared" si="117"/>
        <v>36</v>
      </c>
      <c r="L7498" s="130" t="s">
        <v>1420</v>
      </c>
    </row>
    <row r="7499" spans="1:12" ht="33.75">
      <c r="A7499" s="263">
        <v>46</v>
      </c>
      <c r="B7499" s="125" t="str">
        <f>+VLOOKUP(A7499,'[1]LISTA FILTRADO'!$A$2:$B$620,2,FALSE)</f>
        <v>Ministerio De Salud</v>
      </c>
      <c r="C7499" s="126">
        <v>42940</v>
      </c>
      <c r="D7499" s="126" t="s">
        <v>15276</v>
      </c>
      <c r="E7499" s="127" t="s">
        <v>3</v>
      </c>
      <c r="F7499" s="127">
        <v>1521903</v>
      </c>
      <c r="G7499" s="127"/>
      <c r="H7499" s="335" t="s">
        <v>15277</v>
      </c>
      <c r="I7499" s="128">
        <v>0</v>
      </c>
      <c r="J7499" s="128">
        <v>6360</v>
      </c>
      <c r="K7499" s="129">
        <f t="shared" si="117"/>
        <v>6360</v>
      </c>
      <c r="L7499" s="130" t="s">
        <v>1420</v>
      </c>
    </row>
    <row r="7500" spans="1:12" ht="22.5">
      <c r="A7500" s="263">
        <v>203</v>
      </c>
      <c r="B7500" s="125" t="str">
        <f>+VLOOKUP(A7500,'[1]LISTA FILTRADO'!$A$2:$B$620,2,FALSE)</f>
        <v>Autoridad De Supervisión Del Sistema Financiero</v>
      </c>
      <c r="C7500" s="126">
        <v>42940</v>
      </c>
      <c r="D7500" s="126" t="s">
        <v>15278</v>
      </c>
      <c r="E7500" s="127" t="s">
        <v>3</v>
      </c>
      <c r="F7500" s="127">
        <v>1521909</v>
      </c>
      <c r="G7500" s="127"/>
      <c r="H7500" s="335" t="s">
        <v>15279</v>
      </c>
      <c r="I7500" s="128">
        <v>0</v>
      </c>
      <c r="J7500" s="128">
        <v>20</v>
      </c>
      <c r="K7500" s="129">
        <f t="shared" si="117"/>
        <v>20</v>
      </c>
      <c r="L7500" s="130" t="s">
        <v>1420</v>
      </c>
    </row>
    <row r="7501" spans="1:12" ht="33.75">
      <c r="A7501" s="263">
        <v>224</v>
      </c>
      <c r="B7501" s="125" t="str">
        <f>+VLOOKUP(A7501,'[1]LISTA FILTRADO'!$A$2:$B$620,2,FALSE)</f>
        <v>Insumos Bolivia</v>
      </c>
      <c r="C7501" s="126">
        <v>42940</v>
      </c>
      <c r="D7501" s="126" t="s">
        <v>15280</v>
      </c>
      <c r="E7501" s="127" t="s">
        <v>3</v>
      </c>
      <c r="F7501" s="127">
        <v>1521910</v>
      </c>
      <c r="G7501" s="127"/>
      <c r="H7501" s="335" t="s">
        <v>15281</v>
      </c>
      <c r="I7501" s="128">
        <v>0</v>
      </c>
      <c r="J7501" s="128">
        <v>9.8699999999999992</v>
      </c>
      <c r="K7501" s="129">
        <f t="shared" si="117"/>
        <v>9.8699999999999992</v>
      </c>
      <c r="L7501" s="130" t="s">
        <v>1420</v>
      </c>
    </row>
    <row r="7502" spans="1:12" ht="22.5">
      <c r="A7502" s="263">
        <v>203</v>
      </c>
      <c r="B7502" s="125" t="str">
        <f>+VLOOKUP(A7502,'[1]LISTA FILTRADO'!$A$2:$B$620,2,FALSE)</f>
        <v>Autoridad De Supervisión Del Sistema Financiero</v>
      </c>
      <c r="C7502" s="126">
        <v>42940</v>
      </c>
      <c r="D7502" s="126" t="s">
        <v>15282</v>
      </c>
      <c r="E7502" s="127" t="s">
        <v>3</v>
      </c>
      <c r="F7502" s="127">
        <v>1521912</v>
      </c>
      <c r="G7502" s="127"/>
      <c r="H7502" s="335" t="s">
        <v>15283</v>
      </c>
      <c r="I7502" s="128">
        <v>0</v>
      </c>
      <c r="J7502" s="128">
        <v>30</v>
      </c>
      <c r="K7502" s="129">
        <f t="shared" si="117"/>
        <v>30</v>
      </c>
      <c r="L7502" s="130" t="s">
        <v>1420</v>
      </c>
    </row>
    <row r="7503" spans="1:12" ht="22.5">
      <c r="A7503" s="263">
        <v>20</v>
      </c>
      <c r="B7503" s="125" t="str">
        <f>+VLOOKUP(A7503,'[1]LISTA FILTRADO'!$A$2:$B$620,2,FALSE)</f>
        <v>Ministerio De Defensa</v>
      </c>
      <c r="C7503" s="126">
        <v>42940</v>
      </c>
      <c r="D7503" s="126" t="s">
        <v>15284</v>
      </c>
      <c r="E7503" s="127" t="s">
        <v>3</v>
      </c>
      <c r="F7503" s="127">
        <v>1521916</v>
      </c>
      <c r="G7503" s="127"/>
      <c r="H7503" s="335" t="s">
        <v>15285</v>
      </c>
      <c r="I7503" s="128">
        <v>0</v>
      </c>
      <c r="J7503" s="128">
        <v>48.24</v>
      </c>
      <c r="K7503" s="129">
        <f t="shared" si="117"/>
        <v>48.24</v>
      </c>
      <c r="L7503" s="130" t="s">
        <v>1420</v>
      </c>
    </row>
    <row r="7504" spans="1:12" ht="33.75">
      <c r="A7504" s="263" t="s">
        <v>626</v>
      </c>
      <c r="B7504" s="125" t="str">
        <f>+VLOOKUP(A7504,'[1]LISTA FILTRADO'!$A$2:$B$620,2,FALSE)</f>
        <v>Dirección General De Programación Y Operaciones Del Tesoro</v>
      </c>
      <c r="C7504" s="126">
        <v>42940</v>
      </c>
      <c r="D7504" s="126" t="s">
        <v>15286</v>
      </c>
      <c r="E7504" s="127" t="s">
        <v>3</v>
      </c>
      <c r="F7504" s="127">
        <v>1521942</v>
      </c>
      <c r="G7504" s="127"/>
      <c r="H7504" s="335" t="s">
        <v>15287</v>
      </c>
      <c r="I7504" s="128">
        <v>0</v>
      </c>
      <c r="J7504" s="128">
        <v>589.4</v>
      </c>
      <c r="K7504" s="129">
        <f t="shared" si="117"/>
        <v>589.4</v>
      </c>
      <c r="L7504" s="130" t="s">
        <v>1420</v>
      </c>
    </row>
    <row r="7505" spans="1:12" ht="22.5">
      <c r="A7505" s="263">
        <v>526</v>
      </c>
      <c r="B7505" s="125" t="str">
        <f>+VLOOKUP(A7505,'[1]LISTA FILTRADO'!$A$2:$B$620,2,FALSE)</f>
        <v>Bolivia Tv</v>
      </c>
      <c r="C7505" s="126">
        <v>42940</v>
      </c>
      <c r="D7505" s="126" t="s">
        <v>15288</v>
      </c>
      <c r="E7505" s="127" t="s">
        <v>3</v>
      </c>
      <c r="F7505" s="127">
        <v>1521950</v>
      </c>
      <c r="G7505" s="127"/>
      <c r="H7505" s="335" t="s">
        <v>7226</v>
      </c>
      <c r="I7505" s="128">
        <v>0</v>
      </c>
      <c r="J7505" s="128">
        <v>2</v>
      </c>
      <c r="K7505" s="129">
        <f t="shared" si="117"/>
        <v>2</v>
      </c>
      <c r="L7505" s="130" t="s">
        <v>1420</v>
      </c>
    </row>
    <row r="7506" spans="1:12" ht="22.5">
      <c r="A7506" s="263">
        <v>206</v>
      </c>
      <c r="B7506" s="125" t="str">
        <f>+VLOOKUP(A7506,'[1]LISTA FILTRADO'!$A$2:$B$620,2,FALSE)</f>
        <v>Instituto Nacional De Estadística</v>
      </c>
      <c r="C7506" s="126">
        <v>42940</v>
      </c>
      <c r="D7506" s="126" t="s">
        <v>15289</v>
      </c>
      <c r="E7506" s="127" t="s">
        <v>3</v>
      </c>
      <c r="F7506" s="127">
        <v>1521984</v>
      </c>
      <c r="G7506" s="127"/>
      <c r="H7506" s="335" t="s">
        <v>15290</v>
      </c>
      <c r="I7506" s="128">
        <v>0</v>
      </c>
      <c r="J7506" s="128">
        <v>210</v>
      </c>
      <c r="K7506" s="129">
        <f t="shared" si="117"/>
        <v>210</v>
      </c>
      <c r="L7506" s="130" t="s">
        <v>1420</v>
      </c>
    </row>
    <row r="7507" spans="1:12" ht="22.5">
      <c r="A7507" s="263">
        <v>130</v>
      </c>
      <c r="B7507" s="125" t="str">
        <f>+VLOOKUP(A7507,'[1]LISTA FILTRADO'!$A$2:$B$620,2,FALSE)</f>
        <v>Fondo De Financiamiento Para La Minería</v>
      </c>
      <c r="C7507" s="126">
        <v>42940</v>
      </c>
      <c r="D7507" s="126" t="s">
        <v>15291</v>
      </c>
      <c r="E7507" s="127" t="s">
        <v>3</v>
      </c>
      <c r="F7507" s="127">
        <v>1521987</v>
      </c>
      <c r="G7507" s="127"/>
      <c r="H7507" s="335" t="s">
        <v>15292</v>
      </c>
      <c r="I7507" s="128">
        <v>0</v>
      </c>
      <c r="J7507" s="128">
        <v>295</v>
      </c>
      <c r="K7507" s="129">
        <f t="shared" si="117"/>
        <v>295</v>
      </c>
      <c r="L7507" s="130" t="s">
        <v>1420</v>
      </c>
    </row>
    <row r="7508" spans="1:12" ht="22.5">
      <c r="A7508" s="263">
        <v>130</v>
      </c>
      <c r="B7508" s="125" t="str">
        <f>+VLOOKUP(A7508,'[1]LISTA FILTRADO'!$A$2:$B$620,2,FALSE)</f>
        <v>Fondo De Financiamiento Para La Minería</v>
      </c>
      <c r="C7508" s="126">
        <v>42940</v>
      </c>
      <c r="D7508" s="126" t="s">
        <v>15293</v>
      </c>
      <c r="E7508" s="127" t="s">
        <v>3</v>
      </c>
      <c r="F7508" s="127">
        <v>1521988</v>
      </c>
      <c r="G7508" s="127"/>
      <c r="H7508" s="335" t="s">
        <v>15294</v>
      </c>
      <c r="I7508" s="128">
        <v>0</v>
      </c>
      <c r="J7508" s="128">
        <v>100</v>
      </c>
      <c r="K7508" s="129">
        <f t="shared" si="117"/>
        <v>100</v>
      </c>
      <c r="L7508" s="130" t="s">
        <v>1420</v>
      </c>
    </row>
    <row r="7509" spans="1:12" ht="22.5">
      <c r="A7509" s="263">
        <v>523</v>
      </c>
      <c r="B7509" s="125" t="str">
        <f>+VLOOKUP(A7509,'[1]LISTA FILTRADO'!$A$2:$B$620,2,FALSE)</f>
        <v>Empresa De Correos De Bolivia</v>
      </c>
      <c r="C7509" s="126">
        <v>42941</v>
      </c>
      <c r="D7509" s="126" t="s">
        <v>15295</v>
      </c>
      <c r="E7509" s="127" t="s">
        <v>3</v>
      </c>
      <c r="F7509" s="127">
        <v>1522102</v>
      </c>
      <c r="G7509" s="127"/>
      <c r="H7509" s="335" t="s">
        <v>15296</v>
      </c>
      <c r="I7509" s="128">
        <v>0</v>
      </c>
      <c r="J7509" s="128">
        <v>218.03</v>
      </c>
      <c r="K7509" s="129">
        <f t="shared" si="117"/>
        <v>218.03</v>
      </c>
      <c r="L7509" s="130" t="s">
        <v>1420</v>
      </c>
    </row>
    <row r="7510" spans="1:12" ht="22.5">
      <c r="A7510" s="263">
        <v>523</v>
      </c>
      <c r="B7510" s="125" t="str">
        <f>+VLOOKUP(A7510,'[1]LISTA FILTRADO'!$A$2:$B$620,2,FALSE)</f>
        <v>Empresa De Correos De Bolivia</v>
      </c>
      <c r="C7510" s="126">
        <v>42941</v>
      </c>
      <c r="D7510" s="126" t="s">
        <v>15297</v>
      </c>
      <c r="E7510" s="127" t="s">
        <v>3</v>
      </c>
      <c r="F7510" s="127">
        <v>1522103</v>
      </c>
      <c r="G7510" s="127"/>
      <c r="H7510" s="335" t="s">
        <v>15298</v>
      </c>
      <c r="I7510" s="128">
        <v>0</v>
      </c>
      <c r="J7510" s="128">
        <v>280.74</v>
      </c>
      <c r="K7510" s="129">
        <f t="shared" si="117"/>
        <v>280.74</v>
      </c>
      <c r="L7510" s="130" t="s">
        <v>1420</v>
      </c>
    </row>
    <row r="7511" spans="1:12" ht="22.5">
      <c r="A7511" s="263">
        <v>523</v>
      </c>
      <c r="B7511" s="125" t="str">
        <f>+VLOOKUP(A7511,'[1]LISTA FILTRADO'!$A$2:$B$620,2,FALSE)</f>
        <v>Empresa De Correos De Bolivia</v>
      </c>
      <c r="C7511" s="126">
        <v>42941</v>
      </c>
      <c r="D7511" s="126" t="s">
        <v>15299</v>
      </c>
      <c r="E7511" s="127" t="s">
        <v>3</v>
      </c>
      <c r="F7511" s="127">
        <v>1522104</v>
      </c>
      <c r="G7511" s="127"/>
      <c r="H7511" s="335" t="s">
        <v>15300</v>
      </c>
      <c r="I7511" s="128">
        <v>0</v>
      </c>
      <c r="J7511" s="128">
        <v>61.45</v>
      </c>
      <c r="K7511" s="129">
        <f t="shared" si="117"/>
        <v>61.45</v>
      </c>
      <c r="L7511" s="130" t="s">
        <v>1420</v>
      </c>
    </row>
    <row r="7512" spans="1:12" ht="22.5">
      <c r="A7512" s="263">
        <v>523</v>
      </c>
      <c r="B7512" s="125" t="str">
        <f>+VLOOKUP(A7512,'[1]LISTA FILTRADO'!$A$2:$B$620,2,FALSE)</f>
        <v>Empresa De Correos De Bolivia</v>
      </c>
      <c r="C7512" s="126">
        <v>42941</v>
      </c>
      <c r="D7512" s="126" t="s">
        <v>15301</v>
      </c>
      <c r="E7512" s="127" t="s">
        <v>3</v>
      </c>
      <c r="F7512" s="127">
        <v>1522105</v>
      </c>
      <c r="G7512" s="127"/>
      <c r="H7512" s="335" t="s">
        <v>15302</v>
      </c>
      <c r="I7512" s="128">
        <v>0</v>
      </c>
      <c r="J7512" s="128">
        <v>83.66</v>
      </c>
      <c r="K7512" s="129">
        <f t="shared" si="117"/>
        <v>83.66</v>
      </c>
      <c r="L7512" s="130" t="s">
        <v>1420</v>
      </c>
    </row>
    <row r="7513" spans="1:12" ht="22.5">
      <c r="A7513" s="263">
        <v>523</v>
      </c>
      <c r="B7513" s="125" t="str">
        <f>+VLOOKUP(A7513,'[1]LISTA FILTRADO'!$A$2:$B$620,2,FALSE)</f>
        <v>Empresa De Correos De Bolivia</v>
      </c>
      <c r="C7513" s="126">
        <v>42941</v>
      </c>
      <c r="D7513" s="126" t="s">
        <v>15303</v>
      </c>
      <c r="E7513" s="127" t="s">
        <v>3</v>
      </c>
      <c r="F7513" s="127">
        <v>1522106</v>
      </c>
      <c r="G7513" s="127"/>
      <c r="H7513" s="335" t="s">
        <v>15304</v>
      </c>
      <c r="I7513" s="128">
        <v>0</v>
      </c>
      <c r="J7513" s="128">
        <v>40.64</v>
      </c>
      <c r="K7513" s="129">
        <f t="shared" si="117"/>
        <v>40.64</v>
      </c>
      <c r="L7513" s="130" t="s">
        <v>1420</v>
      </c>
    </row>
    <row r="7514" spans="1:12" ht="22.5">
      <c r="A7514" s="263">
        <v>523</v>
      </c>
      <c r="B7514" s="125" t="str">
        <f>+VLOOKUP(A7514,'[1]LISTA FILTRADO'!$A$2:$B$620,2,FALSE)</f>
        <v>Empresa De Correos De Bolivia</v>
      </c>
      <c r="C7514" s="126">
        <v>42941</v>
      </c>
      <c r="D7514" s="126" t="s">
        <v>15305</v>
      </c>
      <c r="E7514" s="127" t="s">
        <v>3</v>
      </c>
      <c r="F7514" s="127">
        <v>1522107</v>
      </c>
      <c r="G7514" s="127"/>
      <c r="H7514" s="335" t="s">
        <v>15306</v>
      </c>
      <c r="I7514" s="128">
        <v>0</v>
      </c>
      <c r="J7514" s="128">
        <v>171.1</v>
      </c>
      <c r="K7514" s="129">
        <f t="shared" si="117"/>
        <v>171.1</v>
      </c>
      <c r="L7514" s="130" t="s">
        <v>1420</v>
      </c>
    </row>
    <row r="7515" spans="1:12" ht="22.5">
      <c r="A7515" s="263">
        <v>523</v>
      </c>
      <c r="B7515" s="125" t="str">
        <f>+VLOOKUP(A7515,'[1]LISTA FILTRADO'!$A$2:$B$620,2,FALSE)</f>
        <v>Empresa De Correos De Bolivia</v>
      </c>
      <c r="C7515" s="126">
        <v>42941</v>
      </c>
      <c r="D7515" s="126" t="s">
        <v>15307</v>
      </c>
      <c r="E7515" s="127" t="s">
        <v>3</v>
      </c>
      <c r="F7515" s="127">
        <v>1522108</v>
      </c>
      <c r="G7515" s="127"/>
      <c r="H7515" s="335" t="s">
        <v>15308</v>
      </c>
      <c r="I7515" s="128">
        <v>0</v>
      </c>
      <c r="J7515" s="128">
        <v>124.75</v>
      </c>
      <c r="K7515" s="129">
        <f t="shared" si="117"/>
        <v>124.75</v>
      </c>
      <c r="L7515" s="130" t="s">
        <v>1420</v>
      </c>
    </row>
    <row r="7516" spans="1:12" ht="22.5">
      <c r="A7516" s="263">
        <v>523</v>
      </c>
      <c r="B7516" s="125" t="str">
        <f>+VLOOKUP(A7516,'[1]LISTA FILTRADO'!$A$2:$B$620,2,FALSE)</f>
        <v>Empresa De Correos De Bolivia</v>
      </c>
      <c r="C7516" s="126">
        <v>42941</v>
      </c>
      <c r="D7516" s="126" t="s">
        <v>15309</v>
      </c>
      <c r="E7516" s="127" t="s">
        <v>3</v>
      </c>
      <c r="F7516" s="127">
        <v>1522109</v>
      </c>
      <c r="G7516" s="127"/>
      <c r="H7516" s="335" t="s">
        <v>15310</v>
      </c>
      <c r="I7516" s="128">
        <v>0</v>
      </c>
      <c r="J7516" s="128">
        <v>144.02000000000001</v>
      </c>
      <c r="K7516" s="129">
        <f t="shared" si="117"/>
        <v>144.02000000000001</v>
      </c>
      <c r="L7516" s="130" t="s">
        <v>1420</v>
      </c>
    </row>
    <row r="7517" spans="1:12" ht="22.5">
      <c r="A7517" s="263">
        <v>523</v>
      </c>
      <c r="B7517" s="125" t="str">
        <f>+VLOOKUP(A7517,'[1]LISTA FILTRADO'!$A$2:$B$620,2,FALSE)</f>
        <v>Empresa De Correos De Bolivia</v>
      </c>
      <c r="C7517" s="126">
        <v>42941</v>
      </c>
      <c r="D7517" s="126" t="s">
        <v>15311</v>
      </c>
      <c r="E7517" s="127" t="s">
        <v>3</v>
      </c>
      <c r="F7517" s="127">
        <v>1522110</v>
      </c>
      <c r="G7517" s="127"/>
      <c r="H7517" s="335" t="s">
        <v>15312</v>
      </c>
      <c r="I7517" s="128">
        <v>0</v>
      </c>
      <c r="J7517" s="128">
        <v>144.02000000000001</v>
      </c>
      <c r="K7517" s="129">
        <f t="shared" si="117"/>
        <v>144.02000000000001</v>
      </c>
      <c r="L7517" s="130" t="s">
        <v>1420</v>
      </c>
    </row>
    <row r="7518" spans="1:12" ht="22.5">
      <c r="A7518" s="263">
        <v>133</v>
      </c>
      <c r="B7518" s="125" t="str">
        <f>+VLOOKUP(A7518,'[1]LISTA FILTRADO'!$A$2:$B$620,2,FALSE)</f>
        <v>Lotería Nacional De Beneficencia Y Salubridad</v>
      </c>
      <c r="C7518" s="126">
        <v>42941</v>
      </c>
      <c r="D7518" s="126" t="s">
        <v>15313</v>
      </c>
      <c r="E7518" s="127" t="s">
        <v>3</v>
      </c>
      <c r="F7518" s="127">
        <v>1522115</v>
      </c>
      <c r="G7518" s="127"/>
      <c r="H7518" s="335" t="s">
        <v>15314</v>
      </c>
      <c r="I7518" s="128">
        <v>0</v>
      </c>
      <c r="J7518" s="128">
        <v>1500</v>
      </c>
      <c r="K7518" s="129">
        <f t="shared" si="117"/>
        <v>1500</v>
      </c>
      <c r="L7518" s="130" t="s">
        <v>1420</v>
      </c>
    </row>
    <row r="7519" spans="1:12" ht="33.75">
      <c r="A7519" s="263">
        <v>81</v>
      </c>
      <c r="B7519" s="125" t="str">
        <f>+VLOOKUP(A7519,'[1]LISTA FILTRADO'!$A$2:$B$620,2,FALSE)</f>
        <v>Ministerio De Obras Públicas, Servicios Y Vivienda</v>
      </c>
      <c r="C7519" s="126">
        <v>42941</v>
      </c>
      <c r="D7519" s="126" t="s">
        <v>15315</v>
      </c>
      <c r="E7519" s="127" t="s">
        <v>3</v>
      </c>
      <c r="F7519" s="127">
        <v>1522127</v>
      </c>
      <c r="G7519" s="127"/>
      <c r="H7519" s="335" t="s">
        <v>15316</v>
      </c>
      <c r="I7519" s="128">
        <v>0</v>
      </c>
      <c r="J7519" s="128">
        <v>27649.41</v>
      </c>
      <c r="K7519" s="129">
        <f t="shared" si="117"/>
        <v>27649.41</v>
      </c>
      <c r="L7519" s="130" t="s">
        <v>1420</v>
      </c>
    </row>
    <row r="7520" spans="1:12" ht="22.5">
      <c r="A7520" s="263">
        <v>523</v>
      </c>
      <c r="B7520" s="125" t="str">
        <f>+VLOOKUP(A7520,'[1]LISTA FILTRADO'!$A$2:$B$620,2,FALSE)</f>
        <v>Empresa De Correos De Bolivia</v>
      </c>
      <c r="C7520" s="126">
        <v>42941</v>
      </c>
      <c r="D7520" s="126" t="s">
        <v>15317</v>
      </c>
      <c r="E7520" s="127" t="s">
        <v>3</v>
      </c>
      <c r="F7520" s="127">
        <v>1522142</v>
      </c>
      <c r="G7520" s="127"/>
      <c r="H7520" s="335" t="s">
        <v>15318</v>
      </c>
      <c r="I7520" s="128">
        <v>0</v>
      </c>
      <c r="J7520" s="128">
        <v>1741</v>
      </c>
      <c r="K7520" s="129">
        <f t="shared" si="117"/>
        <v>1741</v>
      </c>
      <c r="L7520" s="130" t="s">
        <v>1420</v>
      </c>
    </row>
    <row r="7521" spans="1:12" ht="33.75">
      <c r="A7521" s="263">
        <v>660</v>
      </c>
      <c r="B7521" s="125" t="str">
        <f>+VLOOKUP(A7521,'[1]LISTA FILTRADO'!$A$2:$B$620,2,FALSE)</f>
        <v>Órgano Judicial</v>
      </c>
      <c r="C7521" s="126">
        <v>42941</v>
      </c>
      <c r="D7521" s="126" t="s">
        <v>15319</v>
      </c>
      <c r="E7521" s="127" t="s">
        <v>3</v>
      </c>
      <c r="F7521" s="127">
        <v>1522143</v>
      </c>
      <c r="G7521" s="127"/>
      <c r="H7521" s="335" t="s">
        <v>15320</v>
      </c>
      <c r="I7521" s="128">
        <v>0</v>
      </c>
      <c r="J7521" s="128">
        <v>289</v>
      </c>
      <c r="K7521" s="129">
        <f t="shared" si="117"/>
        <v>289</v>
      </c>
      <c r="L7521" s="130" t="s">
        <v>1420</v>
      </c>
    </row>
    <row r="7522" spans="1:12" ht="33.75">
      <c r="A7522" s="263">
        <v>660</v>
      </c>
      <c r="B7522" s="125" t="str">
        <f>+VLOOKUP(A7522,'[1]LISTA FILTRADO'!$A$2:$B$620,2,FALSE)</f>
        <v>Órgano Judicial</v>
      </c>
      <c r="C7522" s="126">
        <v>42941</v>
      </c>
      <c r="D7522" s="126" t="s">
        <v>15321</v>
      </c>
      <c r="E7522" s="127" t="s">
        <v>3</v>
      </c>
      <c r="F7522" s="127">
        <v>1522145</v>
      </c>
      <c r="G7522" s="127"/>
      <c r="H7522" s="335" t="s">
        <v>15322</v>
      </c>
      <c r="I7522" s="128">
        <v>0</v>
      </c>
      <c r="J7522" s="128">
        <v>481</v>
      </c>
      <c r="K7522" s="129">
        <f t="shared" si="117"/>
        <v>481</v>
      </c>
      <c r="L7522" s="130" t="s">
        <v>1420</v>
      </c>
    </row>
    <row r="7523" spans="1:12" ht="33.75">
      <c r="A7523" s="263">
        <v>660</v>
      </c>
      <c r="B7523" s="125" t="str">
        <f>+VLOOKUP(A7523,'[1]LISTA FILTRADO'!$A$2:$B$620,2,FALSE)</f>
        <v>Órgano Judicial</v>
      </c>
      <c r="C7523" s="126">
        <v>42941</v>
      </c>
      <c r="D7523" s="126" t="s">
        <v>15323</v>
      </c>
      <c r="E7523" s="127" t="s">
        <v>3</v>
      </c>
      <c r="F7523" s="127">
        <v>1522146</v>
      </c>
      <c r="G7523" s="127"/>
      <c r="H7523" s="335" t="s">
        <v>15324</v>
      </c>
      <c r="I7523" s="128">
        <v>0</v>
      </c>
      <c r="J7523" s="128">
        <v>3077.09</v>
      </c>
      <c r="K7523" s="129">
        <f t="shared" si="117"/>
        <v>3077.09</v>
      </c>
      <c r="L7523" s="130" t="s">
        <v>1420</v>
      </c>
    </row>
    <row r="7524" spans="1:12" ht="33.75">
      <c r="A7524" s="263">
        <v>87</v>
      </c>
      <c r="B7524" s="125" t="str">
        <f>+VLOOKUP(A7524,'[1]LISTA FILTRADO'!$A$2:$B$620,2,FALSE)</f>
        <v>Ministerio De Comunicación</v>
      </c>
      <c r="C7524" s="126">
        <v>42941</v>
      </c>
      <c r="D7524" s="126" t="s">
        <v>15325</v>
      </c>
      <c r="E7524" s="127" t="s">
        <v>3</v>
      </c>
      <c r="F7524" s="127">
        <v>1522154</v>
      </c>
      <c r="G7524" s="127"/>
      <c r="H7524" s="335" t="s">
        <v>15326</v>
      </c>
      <c r="I7524" s="128">
        <v>0</v>
      </c>
      <c r="J7524" s="128">
        <v>300000</v>
      </c>
      <c r="K7524" s="129">
        <f t="shared" si="117"/>
        <v>300000</v>
      </c>
      <c r="L7524" s="130" t="s">
        <v>1420</v>
      </c>
    </row>
    <row r="7525" spans="1:12" ht="33.75">
      <c r="A7525" s="263">
        <v>87</v>
      </c>
      <c r="B7525" s="125" t="str">
        <f>+VLOOKUP(A7525,'[1]LISTA FILTRADO'!$A$2:$B$620,2,FALSE)</f>
        <v>Ministerio De Comunicación</v>
      </c>
      <c r="C7525" s="126">
        <v>42941</v>
      </c>
      <c r="D7525" s="126" t="s">
        <v>15327</v>
      </c>
      <c r="E7525" s="127" t="s">
        <v>3</v>
      </c>
      <c r="F7525" s="127">
        <v>1522156</v>
      </c>
      <c r="G7525" s="127"/>
      <c r="H7525" s="335" t="s">
        <v>15328</v>
      </c>
      <c r="I7525" s="128">
        <v>0</v>
      </c>
      <c r="J7525" s="128">
        <v>60000</v>
      </c>
      <c r="K7525" s="129">
        <f t="shared" si="117"/>
        <v>60000</v>
      </c>
      <c r="L7525" s="130" t="s">
        <v>1420</v>
      </c>
    </row>
    <row r="7526" spans="1:12" ht="22.5">
      <c r="A7526" s="263">
        <v>212</v>
      </c>
      <c r="B7526" s="125" t="str">
        <f>+VLOOKUP(A7526,'[1]LISTA FILTRADO'!$A$2:$B$620,2,FALSE)</f>
        <v>Instituto Nacional De Reforma Agraria</v>
      </c>
      <c r="C7526" s="126">
        <v>42941</v>
      </c>
      <c r="D7526" s="126" t="s">
        <v>15329</v>
      </c>
      <c r="E7526" s="127" t="s">
        <v>3</v>
      </c>
      <c r="F7526" s="127">
        <v>1522178</v>
      </c>
      <c r="G7526" s="127"/>
      <c r="H7526" s="335" t="s">
        <v>15330</v>
      </c>
      <c r="I7526" s="128">
        <v>0</v>
      </c>
      <c r="J7526" s="128">
        <v>222</v>
      </c>
      <c r="K7526" s="129">
        <f t="shared" si="117"/>
        <v>222</v>
      </c>
      <c r="L7526" s="130" t="s">
        <v>1420</v>
      </c>
    </row>
    <row r="7527" spans="1:12" ht="33.75">
      <c r="A7527" s="263">
        <v>212</v>
      </c>
      <c r="B7527" s="125" t="str">
        <f>+VLOOKUP(A7527,'[1]LISTA FILTRADO'!$A$2:$B$620,2,FALSE)</f>
        <v>Instituto Nacional De Reforma Agraria</v>
      </c>
      <c r="C7527" s="126">
        <v>42941</v>
      </c>
      <c r="D7527" s="126" t="s">
        <v>15331</v>
      </c>
      <c r="E7527" s="127" t="s">
        <v>3</v>
      </c>
      <c r="F7527" s="127">
        <v>1522179</v>
      </c>
      <c r="G7527" s="127"/>
      <c r="H7527" s="335" t="s">
        <v>15332</v>
      </c>
      <c r="I7527" s="128">
        <v>0</v>
      </c>
      <c r="J7527" s="128">
        <v>3375</v>
      </c>
      <c r="K7527" s="129">
        <f t="shared" si="117"/>
        <v>3375</v>
      </c>
      <c r="L7527" s="130" t="s">
        <v>1420</v>
      </c>
    </row>
    <row r="7528" spans="1:12" ht="33.75">
      <c r="A7528" s="263">
        <v>212</v>
      </c>
      <c r="B7528" s="125" t="str">
        <f>+VLOOKUP(A7528,'[1]LISTA FILTRADO'!$A$2:$B$620,2,FALSE)</f>
        <v>Instituto Nacional De Reforma Agraria</v>
      </c>
      <c r="C7528" s="126">
        <v>42941</v>
      </c>
      <c r="D7528" s="126" t="s">
        <v>15333</v>
      </c>
      <c r="E7528" s="127" t="s">
        <v>3</v>
      </c>
      <c r="F7528" s="127">
        <v>1522180</v>
      </c>
      <c r="G7528" s="127"/>
      <c r="H7528" s="335" t="s">
        <v>15334</v>
      </c>
      <c r="I7528" s="128">
        <v>0</v>
      </c>
      <c r="J7528" s="128">
        <v>6000</v>
      </c>
      <c r="K7528" s="129">
        <f t="shared" si="117"/>
        <v>6000</v>
      </c>
      <c r="L7528" s="130" t="s">
        <v>1420</v>
      </c>
    </row>
    <row r="7529" spans="1:12" ht="22.5">
      <c r="A7529" s="263">
        <v>46</v>
      </c>
      <c r="B7529" s="125" t="str">
        <f>+VLOOKUP(A7529,'[1]LISTA FILTRADO'!$A$2:$B$620,2,FALSE)</f>
        <v>Ministerio De Salud</v>
      </c>
      <c r="C7529" s="126">
        <v>42941</v>
      </c>
      <c r="D7529" s="126" t="s">
        <v>15335</v>
      </c>
      <c r="E7529" s="127" t="s">
        <v>3</v>
      </c>
      <c r="F7529" s="127">
        <v>1522200</v>
      </c>
      <c r="G7529" s="127"/>
      <c r="H7529" s="335" t="s">
        <v>15336</v>
      </c>
      <c r="I7529" s="128">
        <v>0</v>
      </c>
      <c r="J7529" s="128">
        <v>62300</v>
      </c>
      <c r="K7529" s="129">
        <f t="shared" si="117"/>
        <v>62300</v>
      </c>
      <c r="L7529" s="130" t="s">
        <v>1420</v>
      </c>
    </row>
    <row r="7530" spans="1:12" ht="33.75">
      <c r="A7530" s="263">
        <v>590</v>
      </c>
      <c r="B7530" s="125" t="str">
        <f>+VLOOKUP(A7530,'[1]LISTA FILTRADO'!$A$2:$B$620,2,FALSE)</f>
        <v>Empresa Pública "Quipus"</v>
      </c>
      <c r="C7530" s="126">
        <v>42941</v>
      </c>
      <c r="D7530" s="126" t="s">
        <v>15337</v>
      </c>
      <c r="E7530" s="127" t="s">
        <v>3</v>
      </c>
      <c r="F7530" s="127">
        <v>1522209</v>
      </c>
      <c r="G7530" s="127"/>
      <c r="H7530" s="335" t="s">
        <v>15338</v>
      </c>
      <c r="I7530" s="128">
        <v>0</v>
      </c>
      <c r="J7530" s="128">
        <v>225</v>
      </c>
      <c r="K7530" s="129">
        <f t="shared" si="117"/>
        <v>225</v>
      </c>
      <c r="L7530" s="130" t="s">
        <v>1420</v>
      </c>
    </row>
    <row r="7531" spans="1:12" ht="33.75">
      <c r="A7531" s="263">
        <v>291</v>
      </c>
      <c r="B7531" s="125" t="str">
        <f>+VLOOKUP(A7531,'[1]LISTA FILTRADO'!$A$2:$B$620,2,FALSE)</f>
        <v>Administradora Boliviana De Carreteras</v>
      </c>
      <c r="C7531" s="126">
        <v>42941</v>
      </c>
      <c r="D7531" s="126" t="s">
        <v>15339</v>
      </c>
      <c r="E7531" s="127" t="s">
        <v>3</v>
      </c>
      <c r="F7531" s="127">
        <v>1522210</v>
      </c>
      <c r="G7531" s="127"/>
      <c r="H7531" s="335" t="s">
        <v>15340</v>
      </c>
      <c r="I7531" s="128">
        <v>0</v>
      </c>
      <c r="J7531" s="128">
        <v>16645.919999999998</v>
      </c>
      <c r="K7531" s="129">
        <f t="shared" si="117"/>
        <v>16645.919999999998</v>
      </c>
      <c r="L7531" s="130" t="s">
        <v>1420</v>
      </c>
    </row>
    <row r="7532" spans="1:12" ht="33.75">
      <c r="A7532" s="263">
        <v>292</v>
      </c>
      <c r="B7532" s="125" t="str">
        <f>+VLOOKUP(A7532,'[1]LISTA FILTRADO'!$A$2:$B$620,2,FALSE)</f>
        <v>Vías Bolivia</v>
      </c>
      <c r="C7532" s="126">
        <v>42941</v>
      </c>
      <c r="D7532" s="126" t="s">
        <v>15341</v>
      </c>
      <c r="E7532" s="127" t="s">
        <v>3</v>
      </c>
      <c r="F7532" s="127">
        <v>1522211</v>
      </c>
      <c r="G7532" s="127"/>
      <c r="H7532" s="335" t="s">
        <v>15342</v>
      </c>
      <c r="I7532" s="128">
        <v>0</v>
      </c>
      <c r="J7532" s="128">
        <v>8549.4599999999991</v>
      </c>
      <c r="K7532" s="129">
        <f t="shared" si="117"/>
        <v>8549.4599999999991</v>
      </c>
      <c r="L7532" s="130" t="s">
        <v>1420</v>
      </c>
    </row>
    <row r="7533" spans="1:12" ht="33.75">
      <c r="A7533" s="263">
        <v>680</v>
      </c>
      <c r="B7533" s="125" t="str">
        <f>+VLOOKUP(A7533,'[1]LISTA FILTRADO'!$A$2:$B$620,2,FALSE)</f>
        <v>Contraloria General Del Estado</v>
      </c>
      <c r="C7533" s="126">
        <v>42941</v>
      </c>
      <c r="D7533" s="126" t="s">
        <v>15343</v>
      </c>
      <c r="E7533" s="127" t="s">
        <v>3</v>
      </c>
      <c r="F7533" s="127">
        <v>1522213</v>
      </c>
      <c r="G7533" s="127"/>
      <c r="H7533" s="335" t="s">
        <v>15344</v>
      </c>
      <c r="I7533" s="128">
        <v>0</v>
      </c>
      <c r="J7533" s="128">
        <v>3712.1</v>
      </c>
      <c r="K7533" s="129">
        <f t="shared" si="117"/>
        <v>3712.1</v>
      </c>
      <c r="L7533" s="130" t="s">
        <v>1420</v>
      </c>
    </row>
    <row r="7534" spans="1:12" ht="22.5">
      <c r="A7534" s="263">
        <v>574</v>
      </c>
      <c r="B7534" s="125" t="str">
        <f>+VLOOKUP(A7534,'[1]LISTA FILTRADO'!$A$2:$B$620,2,FALSE)</f>
        <v>Lácteos De Bolivia</v>
      </c>
      <c r="C7534" s="126">
        <v>42941</v>
      </c>
      <c r="D7534" s="126" t="s">
        <v>15345</v>
      </c>
      <c r="E7534" s="127" t="s">
        <v>3</v>
      </c>
      <c r="F7534" s="127">
        <v>1522214</v>
      </c>
      <c r="G7534" s="127"/>
      <c r="H7534" s="335" t="s">
        <v>15346</v>
      </c>
      <c r="I7534" s="128">
        <v>0</v>
      </c>
      <c r="J7534" s="128">
        <v>857.91</v>
      </c>
      <c r="K7534" s="129">
        <f t="shared" si="117"/>
        <v>857.91</v>
      </c>
      <c r="L7534" s="130" t="s">
        <v>1420</v>
      </c>
    </row>
    <row r="7535" spans="1:12" ht="33.75">
      <c r="A7535" s="263">
        <v>680</v>
      </c>
      <c r="B7535" s="125" t="str">
        <f>+VLOOKUP(A7535,'[1]LISTA FILTRADO'!$A$2:$B$620,2,FALSE)</f>
        <v>Contraloria General Del Estado</v>
      </c>
      <c r="C7535" s="126">
        <v>42941</v>
      </c>
      <c r="D7535" s="126" t="s">
        <v>15347</v>
      </c>
      <c r="E7535" s="127" t="s">
        <v>3</v>
      </c>
      <c r="F7535" s="127">
        <v>1522216</v>
      </c>
      <c r="G7535" s="127"/>
      <c r="H7535" s="335" t="s">
        <v>15348</v>
      </c>
      <c r="I7535" s="128">
        <v>0</v>
      </c>
      <c r="J7535" s="128">
        <v>1221.7</v>
      </c>
      <c r="K7535" s="129">
        <f t="shared" si="117"/>
        <v>1221.7</v>
      </c>
      <c r="L7535" s="130" t="s">
        <v>1420</v>
      </c>
    </row>
    <row r="7536" spans="1:12" ht="22.5">
      <c r="A7536" s="263">
        <v>574</v>
      </c>
      <c r="B7536" s="125" t="str">
        <f>+VLOOKUP(A7536,'[1]LISTA FILTRADO'!$A$2:$B$620,2,FALSE)</f>
        <v>Lácteos De Bolivia</v>
      </c>
      <c r="C7536" s="126">
        <v>42941</v>
      </c>
      <c r="D7536" s="126" t="s">
        <v>15349</v>
      </c>
      <c r="E7536" s="127" t="s">
        <v>3</v>
      </c>
      <c r="F7536" s="127">
        <v>1522223</v>
      </c>
      <c r="G7536" s="127"/>
      <c r="H7536" s="335" t="s">
        <v>15350</v>
      </c>
      <c r="I7536" s="128">
        <v>0</v>
      </c>
      <c r="J7536" s="128">
        <v>247.56</v>
      </c>
      <c r="K7536" s="129">
        <f t="shared" si="117"/>
        <v>247.56</v>
      </c>
      <c r="L7536" s="130" t="s">
        <v>1420</v>
      </c>
    </row>
    <row r="7537" spans="1:12" ht="33.75">
      <c r="A7537" s="263">
        <v>203</v>
      </c>
      <c r="B7537" s="125" t="str">
        <f>+VLOOKUP(A7537,'[1]LISTA FILTRADO'!$A$2:$B$620,2,FALSE)</f>
        <v>Autoridad De Supervisión Del Sistema Financiero</v>
      </c>
      <c r="C7537" s="126">
        <v>42941</v>
      </c>
      <c r="D7537" s="126" t="s">
        <v>15351</v>
      </c>
      <c r="E7537" s="127" t="s">
        <v>3</v>
      </c>
      <c r="F7537" s="127">
        <v>1522225</v>
      </c>
      <c r="G7537" s="127"/>
      <c r="H7537" s="335" t="s">
        <v>15352</v>
      </c>
      <c r="I7537" s="128">
        <v>0</v>
      </c>
      <c r="J7537" s="128">
        <v>22424.45</v>
      </c>
      <c r="K7537" s="129">
        <f t="shared" si="117"/>
        <v>22424.45</v>
      </c>
      <c r="L7537" s="130" t="s">
        <v>1420</v>
      </c>
    </row>
    <row r="7538" spans="1:12" ht="33.75">
      <c r="A7538" s="263">
        <v>680</v>
      </c>
      <c r="B7538" s="125" t="str">
        <f>+VLOOKUP(A7538,'[1]LISTA FILTRADO'!$A$2:$B$620,2,FALSE)</f>
        <v>Contraloria General Del Estado</v>
      </c>
      <c r="C7538" s="126">
        <v>42941</v>
      </c>
      <c r="D7538" s="126" t="s">
        <v>15353</v>
      </c>
      <c r="E7538" s="127" t="s">
        <v>3</v>
      </c>
      <c r="F7538" s="127">
        <v>1522235</v>
      </c>
      <c r="G7538" s="127"/>
      <c r="H7538" s="335" t="s">
        <v>15354</v>
      </c>
      <c r="I7538" s="128">
        <v>0</v>
      </c>
      <c r="J7538" s="128">
        <v>371</v>
      </c>
      <c r="K7538" s="129">
        <f t="shared" si="117"/>
        <v>371</v>
      </c>
      <c r="L7538" s="130" t="s">
        <v>1420</v>
      </c>
    </row>
    <row r="7539" spans="1:12" ht="33.75">
      <c r="A7539" s="263">
        <v>680</v>
      </c>
      <c r="B7539" s="125" t="str">
        <f>+VLOOKUP(A7539,'[1]LISTA FILTRADO'!$A$2:$B$620,2,FALSE)</f>
        <v>Contraloria General Del Estado</v>
      </c>
      <c r="C7539" s="126">
        <v>42941</v>
      </c>
      <c r="D7539" s="126" t="s">
        <v>15355</v>
      </c>
      <c r="E7539" s="127" t="s">
        <v>3</v>
      </c>
      <c r="F7539" s="127">
        <v>1522239</v>
      </c>
      <c r="G7539" s="127"/>
      <c r="H7539" s="335" t="s">
        <v>15356</v>
      </c>
      <c r="I7539" s="128">
        <v>0</v>
      </c>
      <c r="J7539" s="128">
        <v>60869.05</v>
      </c>
      <c r="K7539" s="129">
        <f t="shared" si="117"/>
        <v>60869.05</v>
      </c>
      <c r="L7539" s="130" t="s">
        <v>1420</v>
      </c>
    </row>
    <row r="7540" spans="1:12" ht="33.75">
      <c r="A7540" s="263" t="s">
        <v>626</v>
      </c>
      <c r="B7540" s="125" t="str">
        <f>+VLOOKUP(A7540,'[1]LISTA FILTRADO'!$A$2:$B$620,2,FALSE)</f>
        <v>Dirección General De Programación Y Operaciones Del Tesoro</v>
      </c>
      <c r="C7540" s="126">
        <v>42941</v>
      </c>
      <c r="D7540" s="126" t="s">
        <v>15357</v>
      </c>
      <c r="E7540" s="127" t="s">
        <v>3</v>
      </c>
      <c r="F7540" s="127">
        <v>1522116</v>
      </c>
      <c r="G7540" s="127"/>
      <c r="H7540" s="335" t="s">
        <v>15358</v>
      </c>
      <c r="I7540" s="128">
        <v>0</v>
      </c>
      <c r="J7540" s="128">
        <v>20</v>
      </c>
      <c r="K7540" s="129">
        <f t="shared" si="117"/>
        <v>20</v>
      </c>
      <c r="L7540" s="130" t="s">
        <v>1420</v>
      </c>
    </row>
    <row r="7541" spans="1:12" ht="33.75">
      <c r="A7541" s="263" t="s">
        <v>626</v>
      </c>
      <c r="B7541" s="125" t="str">
        <f>+VLOOKUP(A7541,'[1]LISTA FILTRADO'!$A$2:$B$620,2,FALSE)</f>
        <v>Dirección General De Programación Y Operaciones Del Tesoro</v>
      </c>
      <c r="C7541" s="126">
        <v>42941</v>
      </c>
      <c r="D7541" s="126" t="s">
        <v>15359</v>
      </c>
      <c r="E7541" s="127" t="s">
        <v>3</v>
      </c>
      <c r="F7541" s="127">
        <v>1522130</v>
      </c>
      <c r="G7541" s="127"/>
      <c r="H7541" s="335" t="s">
        <v>15360</v>
      </c>
      <c r="I7541" s="128">
        <v>0</v>
      </c>
      <c r="J7541" s="128">
        <v>168.3</v>
      </c>
      <c r="K7541" s="129">
        <f t="shared" si="117"/>
        <v>168.3</v>
      </c>
      <c r="L7541" s="130" t="s">
        <v>1420</v>
      </c>
    </row>
    <row r="7542" spans="1:12" ht="33.75">
      <c r="A7542" s="263">
        <v>222</v>
      </c>
      <c r="B7542" s="125" t="str">
        <f>+VLOOKUP(A7542,'[1]LISTA FILTRADO'!$A$2:$B$620,2,FALSE)</f>
        <v>Instituto Nacional De Innovación Agropecuaria Y Forestal</v>
      </c>
      <c r="C7542" s="126">
        <v>42941</v>
      </c>
      <c r="D7542" s="126" t="s">
        <v>15361</v>
      </c>
      <c r="E7542" s="127" t="s">
        <v>3</v>
      </c>
      <c r="F7542" s="127">
        <v>1522166</v>
      </c>
      <c r="G7542" s="127"/>
      <c r="H7542" s="335" t="s">
        <v>15362</v>
      </c>
      <c r="I7542" s="128">
        <v>0</v>
      </c>
      <c r="J7542" s="128">
        <v>0.93</v>
      </c>
      <c r="K7542" s="129">
        <f t="shared" si="117"/>
        <v>0.93</v>
      </c>
      <c r="L7542" s="130" t="s">
        <v>1420</v>
      </c>
    </row>
    <row r="7543" spans="1:12" ht="22.5">
      <c r="A7543" s="263">
        <v>190</v>
      </c>
      <c r="B7543" s="125" t="str">
        <f>+VLOOKUP(A7543,'[1]LISTA FILTRADO'!$A$2:$B$620,2,FALSE)</f>
        <v>Autoridad Jurisdiccional Administrativa Minera</v>
      </c>
      <c r="C7543" s="126">
        <v>42941</v>
      </c>
      <c r="D7543" s="126" t="s">
        <v>15363</v>
      </c>
      <c r="E7543" s="127" t="s">
        <v>3</v>
      </c>
      <c r="F7543" s="127">
        <v>1522168</v>
      </c>
      <c r="G7543" s="127"/>
      <c r="H7543" s="335" t="s">
        <v>15364</v>
      </c>
      <c r="I7543" s="128">
        <v>0</v>
      </c>
      <c r="J7543" s="128">
        <v>420</v>
      </c>
      <c r="K7543" s="129">
        <f t="shared" si="117"/>
        <v>420</v>
      </c>
      <c r="L7543" s="130" t="s">
        <v>1420</v>
      </c>
    </row>
    <row r="7544" spans="1:12" ht="22.5">
      <c r="A7544" s="263">
        <v>526</v>
      </c>
      <c r="B7544" s="125" t="str">
        <f>+VLOOKUP(A7544,'[1]LISTA FILTRADO'!$A$2:$B$620,2,FALSE)</f>
        <v>Bolivia Tv</v>
      </c>
      <c r="C7544" s="126">
        <v>42941</v>
      </c>
      <c r="D7544" s="126" t="s">
        <v>15365</v>
      </c>
      <c r="E7544" s="127" t="s">
        <v>3</v>
      </c>
      <c r="F7544" s="127">
        <v>1522173</v>
      </c>
      <c r="G7544" s="127"/>
      <c r="H7544" s="335" t="s">
        <v>15366</v>
      </c>
      <c r="I7544" s="128">
        <v>0</v>
      </c>
      <c r="J7544" s="128">
        <v>32</v>
      </c>
      <c r="K7544" s="129">
        <f t="shared" si="117"/>
        <v>32</v>
      </c>
      <c r="L7544" s="130" t="s">
        <v>1420</v>
      </c>
    </row>
    <row r="7545" spans="1:12" ht="33.75">
      <c r="A7545" s="263" t="s">
        <v>626</v>
      </c>
      <c r="B7545" s="125" t="str">
        <f>+VLOOKUP(A7545,'[1]LISTA FILTRADO'!$A$2:$B$620,2,FALSE)</f>
        <v>Dirección General De Programación Y Operaciones Del Tesoro</v>
      </c>
      <c r="C7545" s="126">
        <v>42941</v>
      </c>
      <c r="D7545" s="126" t="s">
        <v>15367</v>
      </c>
      <c r="E7545" s="127" t="s">
        <v>3</v>
      </c>
      <c r="F7545" s="127">
        <v>1522175</v>
      </c>
      <c r="G7545" s="127"/>
      <c r="H7545" s="335" t="s">
        <v>15368</v>
      </c>
      <c r="I7545" s="128">
        <v>0</v>
      </c>
      <c r="J7545" s="128">
        <v>10</v>
      </c>
      <c r="K7545" s="129">
        <f t="shared" si="117"/>
        <v>10</v>
      </c>
      <c r="L7545" s="130" t="s">
        <v>1420</v>
      </c>
    </row>
    <row r="7546" spans="1:12" ht="22.5">
      <c r="A7546" s="263">
        <v>526</v>
      </c>
      <c r="B7546" s="125" t="str">
        <f>+VLOOKUP(A7546,'[1]LISTA FILTRADO'!$A$2:$B$620,2,FALSE)</f>
        <v>Bolivia Tv</v>
      </c>
      <c r="C7546" s="126">
        <v>42941</v>
      </c>
      <c r="D7546" s="126" t="s">
        <v>15369</v>
      </c>
      <c r="E7546" s="127" t="s">
        <v>3</v>
      </c>
      <c r="F7546" s="127">
        <v>1522186</v>
      </c>
      <c r="G7546" s="127"/>
      <c r="H7546" s="335" t="s">
        <v>4096</v>
      </c>
      <c r="I7546" s="128">
        <v>0</v>
      </c>
      <c r="J7546" s="128">
        <v>250</v>
      </c>
      <c r="K7546" s="129">
        <f t="shared" si="117"/>
        <v>250</v>
      </c>
      <c r="L7546" s="130" t="s">
        <v>1420</v>
      </c>
    </row>
    <row r="7547" spans="1:12" ht="33.75">
      <c r="A7547" s="263" t="s">
        <v>626</v>
      </c>
      <c r="B7547" s="125" t="str">
        <f>+VLOOKUP(A7547,'[1]LISTA FILTRADO'!$A$2:$B$620,2,FALSE)</f>
        <v>Dirección General De Programación Y Operaciones Del Tesoro</v>
      </c>
      <c r="C7547" s="126">
        <v>42941</v>
      </c>
      <c r="D7547" s="126" t="s">
        <v>15370</v>
      </c>
      <c r="E7547" s="127" t="s">
        <v>3</v>
      </c>
      <c r="F7547" s="127">
        <v>1522189</v>
      </c>
      <c r="G7547" s="127"/>
      <c r="H7547" s="335" t="s">
        <v>15371</v>
      </c>
      <c r="I7547" s="128">
        <v>0</v>
      </c>
      <c r="J7547" s="128">
        <v>534.20000000000005</v>
      </c>
      <c r="K7547" s="129">
        <f t="shared" si="117"/>
        <v>534.20000000000005</v>
      </c>
      <c r="L7547" s="130" t="s">
        <v>1420</v>
      </c>
    </row>
    <row r="7548" spans="1:12" ht="22.5">
      <c r="A7548" s="263">
        <v>526</v>
      </c>
      <c r="B7548" s="125" t="str">
        <f>+VLOOKUP(A7548,'[1]LISTA FILTRADO'!$A$2:$B$620,2,FALSE)</f>
        <v>Bolivia Tv</v>
      </c>
      <c r="C7548" s="126">
        <v>42941</v>
      </c>
      <c r="D7548" s="126" t="s">
        <v>15372</v>
      </c>
      <c r="E7548" s="127" t="s">
        <v>3</v>
      </c>
      <c r="F7548" s="127">
        <v>1522199</v>
      </c>
      <c r="G7548" s="127"/>
      <c r="H7548" s="335" t="s">
        <v>15373</v>
      </c>
      <c r="I7548" s="128">
        <v>0</v>
      </c>
      <c r="J7548" s="128">
        <v>32</v>
      </c>
      <c r="K7548" s="129">
        <f t="shared" si="117"/>
        <v>32</v>
      </c>
      <c r="L7548" s="130" t="s">
        <v>1420</v>
      </c>
    </row>
    <row r="7549" spans="1:12" ht="33.75">
      <c r="A7549" s="263">
        <v>15</v>
      </c>
      <c r="B7549" s="125" t="str">
        <f>+VLOOKUP(A7549,'[1]LISTA FILTRADO'!$A$2:$B$620,2,FALSE)</f>
        <v>Ministerio De Gobierno</v>
      </c>
      <c r="C7549" s="126">
        <v>42941</v>
      </c>
      <c r="D7549" s="126" t="s">
        <v>15374</v>
      </c>
      <c r="E7549" s="127" t="s">
        <v>3</v>
      </c>
      <c r="F7549" s="127">
        <v>1522202</v>
      </c>
      <c r="G7549" s="127"/>
      <c r="H7549" s="335" t="s">
        <v>15375</v>
      </c>
      <c r="I7549" s="128">
        <v>0</v>
      </c>
      <c r="J7549" s="128">
        <v>568</v>
      </c>
      <c r="K7549" s="129">
        <f t="shared" si="117"/>
        <v>568</v>
      </c>
      <c r="L7549" s="130" t="s">
        <v>1420</v>
      </c>
    </row>
    <row r="7550" spans="1:12" ht="33.75">
      <c r="A7550" s="263">
        <v>340</v>
      </c>
      <c r="B7550" s="125" t="str">
        <f>+VLOOKUP(A7550,'[1]LISTA FILTRADO'!$A$2:$B$620,2,FALSE)</f>
        <v>Servicio General De Identificación Personal</v>
      </c>
      <c r="C7550" s="126">
        <v>42941</v>
      </c>
      <c r="D7550" s="126" t="s">
        <v>15376</v>
      </c>
      <c r="E7550" s="127" t="s">
        <v>3</v>
      </c>
      <c r="F7550" s="127">
        <v>1522203</v>
      </c>
      <c r="G7550" s="127"/>
      <c r="H7550" s="335" t="s">
        <v>15377</v>
      </c>
      <c r="I7550" s="128">
        <v>0</v>
      </c>
      <c r="J7550" s="128">
        <v>313.64</v>
      </c>
      <c r="K7550" s="129">
        <f t="shared" si="117"/>
        <v>313.64</v>
      </c>
      <c r="L7550" s="130" t="s">
        <v>1420</v>
      </c>
    </row>
    <row r="7551" spans="1:12" ht="33.75">
      <c r="A7551" s="263">
        <v>340</v>
      </c>
      <c r="B7551" s="125" t="str">
        <f>+VLOOKUP(A7551,'[1]LISTA FILTRADO'!$A$2:$B$620,2,FALSE)</f>
        <v>Servicio General De Identificación Personal</v>
      </c>
      <c r="C7551" s="126">
        <v>42941</v>
      </c>
      <c r="D7551" s="126" t="s">
        <v>15378</v>
      </c>
      <c r="E7551" s="127" t="s">
        <v>3</v>
      </c>
      <c r="F7551" s="127">
        <v>1522204</v>
      </c>
      <c r="G7551" s="127"/>
      <c r="H7551" s="335" t="s">
        <v>15379</v>
      </c>
      <c r="I7551" s="128">
        <v>0</v>
      </c>
      <c r="J7551" s="128">
        <v>2.4900000000000002</v>
      </c>
      <c r="K7551" s="129">
        <f t="shared" si="117"/>
        <v>2.4900000000000002</v>
      </c>
      <c r="L7551" s="130" t="s">
        <v>1420</v>
      </c>
    </row>
    <row r="7552" spans="1:12" ht="33.75">
      <c r="A7552" s="263">
        <v>15</v>
      </c>
      <c r="B7552" s="125" t="str">
        <f>+VLOOKUP(A7552,'[1]LISTA FILTRADO'!$A$2:$B$620,2,FALSE)</f>
        <v>Ministerio De Gobierno</v>
      </c>
      <c r="C7552" s="126">
        <v>42941</v>
      </c>
      <c r="D7552" s="126" t="s">
        <v>15380</v>
      </c>
      <c r="E7552" s="127" t="s">
        <v>3</v>
      </c>
      <c r="F7552" s="127">
        <v>1522205</v>
      </c>
      <c r="G7552" s="127"/>
      <c r="H7552" s="335" t="s">
        <v>15381</v>
      </c>
      <c r="I7552" s="128">
        <v>0</v>
      </c>
      <c r="J7552" s="128">
        <v>100</v>
      </c>
      <c r="K7552" s="129">
        <f t="shared" si="117"/>
        <v>100</v>
      </c>
      <c r="L7552" s="130" t="s">
        <v>1420</v>
      </c>
    </row>
    <row r="7553" spans="1:12" ht="33.75">
      <c r="A7553" s="263">
        <v>15</v>
      </c>
      <c r="B7553" s="125" t="str">
        <f>+VLOOKUP(A7553,'[1]LISTA FILTRADO'!$A$2:$B$620,2,FALSE)</f>
        <v>Ministerio De Gobierno</v>
      </c>
      <c r="C7553" s="126">
        <v>42941</v>
      </c>
      <c r="D7553" s="126" t="s">
        <v>15382</v>
      </c>
      <c r="E7553" s="127" t="s">
        <v>3</v>
      </c>
      <c r="F7553" s="127">
        <v>1522206</v>
      </c>
      <c r="G7553" s="127"/>
      <c r="H7553" s="335" t="s">
        <v>15383</v>
      </c>
      <c r="I7553" s="128">
        <v>0</v>
      </c>
      <c r="J7553" s="128">
        <v>195</v>
      </c>
      <c r="K7553" s="129">
        <f t="shared" si="117"/>
        <v>195</v>
      </c>
      <c r="L7553" s="130" t="s">
        <v>1420</v>
      </c>
    </row>
    <row r="7554" spans="1:12" ht="33.75">
      <c r="A7554" s="263">
        <v>681</v>
      </c>
      <c r="B7554" s="125" t="str">
        <f>+VLOOKUP(A7554,'[1]LISTA FILTRADO'!$A$2:$B$620,2,FALSE)</f>
        <v>Ministerio Público</v>
      </c>
      <c r="C7554" s="126">
        <v>42941</v>
      </c>
      <c r="D7554" s="126" t="s">
        <v>15384</v>
      </c>
      <c r="E7554" s="127" t="s">
        <v>3</v>
      </c>
      <c r="F7554" s="127">
        <v>1522207</v>
      </c>
      <c r="G7554" s="127"/>
      <c r="H7554" s="335" t="s">
        <v>15385</v>
      </c>
      <c r="I7554" s="128">
        <v>0</v>
      </c>
      <c r="J7554" s="128">
        <v>1000</v>
      </c>
      <c r="K7554" s="129">
        <f t="shared" si="117"/>
        <v>1000</v>
      </c>
      <c r="L7554" s="130" t="s">
        <v>1420</v>
      </c>
    </row>
    <row r="7555" spans="1:12" ht="33.75">
      <c r="A7555" s="263">
        <v>15</v>
      </c>
      <c r="B7555" s="125" t="str">
        <f>+VLOOKUP(A7555,'[1]LISTA FILTRADO'!$A$2:$B$620,2,FALSE)</f>
        <v>Ministerio De Gobierno</v>
      </c>
      <c r="C7555" s="126">
        <v>42941</v>
      </c>
      <c r="D7555" s="126" t="s">
        <v>15386</v>
      </c>
      <c r="E7555" s="127" t="s">
        <v>3</v>
      </c>
      <c r="F7555" s="127">
        <v>1522208</v>
      </c>
      <c r="G7555" s="127"/>
      <c r="H7555" s="335" t="s">
        <v>15387</v>
      </c>
      <c r="I7555" s="128">
        <v>0</v>
      </c>
      <c r="J7555" s="128">
        <v>510</v>
      </c>
      <c r="K7555" s="129">
        <f t="shared" si="117"/>
        <v>510</v>
      </c>
      <c r="L7555" s="130" t="s">
        <v>1420</v>
      </c>
    </row>
    <row r="7556" spans="1:12" ht="33.75">
      <c r="A7556" s="263">
        <v>70</v>
      </c>
      <c r="B7556" s="125" t="str">
        <f>+VLOOKUP(A7556,'[1]LISTA FILTRADO'!$A$2:$B$620,2,FALSE)</f>
        <v>Ministerio De Trabajo, Empleo Y Previsión Social</v>
      </c>
      <c r="C7556" s="126">
        <v>42941</v>
      </c>
      <c r="D7556" s="126" t="s">
        <v>15388</v>
      </c>
      <c r="E7556" s="127" t="s">
        <v>3</v>
      </c>
      <c r="F7556" s="127">
        <v>1522229</v>
      </c>
      <c r="G7556" s="127"/>
      <c r="H7556" s="335" t="s">
        <v>15389</v>
      </c>
      <c r="I7556" s="128">
        <v>0</v>
      </c>
      <c r="J7556" s="128">
        <v>5500</v>
      </c>
      <c r="K7556" s="129">
        <f t="shared" si="117"/>
        <v>5500</v>
      </c>
      <c r="L7556" s="130" t="s">
        <v>1420</v>
      </c>
    </row>
    <row r="7557" spans="1:12" ht="33.75">
      <c r="A7557" s="263" t="s">
        <v>626</v>
      </c>
      <c r="B7557" s="125" t="str">
        <f>+VLOOKUP(A7557,'[1]LISTA FILTRADO'!$A$2:$B$620,2,FALSE)</f>
        <v>Dirección General De Programación Y Operaciones Del Tesoro</v>
      </c>
      <c r="C7557" s="126">
        <v>42941</v>
      </c>
      <c r="D7557" s="126" t="s">
        <v>15390</v>
      </c>
      <c r="E7557" s="127" t="s">
        <v>3</v>
      </c>
      <c r="F7557" s="127">
        <v>1522247</v>
      </c>
      <c r="G7557" s="127"/>
      <c r="H7557" s="335" t="s">
        <v>15391</v>
      </c>
      <c r="I7557" s="128">
        <v>0</v>
      </c>
      <c r="J7557" s="128">
        <v>42.5</v>
      </c>
      <c r="K7557" s="129">
        <f t="shared" si="117"/>
        <v>42.5</v>
      </c>
      <c r="L7557" s="130" t="s">
        <v>1420</v>
      </c>
    </row>
    <row r="7558" spans="1:12" ht="22.5">
      <c r="A7558" s="263">
        <v>20</v>
      </c>
      <c r="B7558" s="125" t="str">
        <f>+VLOOKUP(A7558,'[1]LISTA FILTRADO'!$A$2:$B$620,2,FALSE)</f>
        <v>Ministerio De Defensa</v>
      </c>
      <c r="C7558" s="126">
        <v>42941</v>
      </c>
      <c r="D7558" s="126" t="s">
        <v>15392</v>
      </c>
      <c r="E7558" s="127" t="s">
        <v>3</v>
      </c>
      <c r="F7558" s="127">
        <v>1522253</v>
      </c>
      <c r="G7558" s="127"/>
      <c r="H7558" s="335" t="s">
        <v>15393</v>
      </c>
      <c r="I7558" s="128">
        <v>0</v>
      </c>
      <c r="J7558" s="128">
        <v>54.02</v>
      </c>
      <c r="K7558" s="129">
        <f t="shared" si="117"/>
        <v>54.02</v>
      </c>
      <c r="L7558" s="130" t="s">
        <v>1420</v>
      </c>
    </row>
    <row r="7559" spans="1:12" ht="33.75">
      <c r="A7559" s="263">
        <v>287</v>
      </c>
      <c r="B7559" s="125" t="str">
        <f>+VLOOKUP(A7559,'[1]LISTA FILTRADO'!$A$2:$B$620,2,FALSE)</f>
        <v>Fondo Nacional De Inversión Productiva Y Social</v>
      </c>
      <c r="C7559" s="126">
        <v>42941</v>
      </c>
      <c r="D7559" s="126" t="s">
        <v>15394</v>
      </c>
      <c r="E7559" s="127" t="s">
        <v>3</v>
      </c>
      <c r="F7559" s="127">
        <v>1522254</v>
      </c>
      <c r="G7559" s="127"/>
      <c r="H7559" s="335" t="s">
        <v>15395</v>
      </c>
      <c r="I7559" s="128">
        <v>0</v>
      </c>
      <c r="J7559" s="128">
        <v>1837.8</v>
      </c>
      <c r="K7559" s="129">
        <f t="shared" si="117"/>
        <v>1837.8</v>
      </c>
      <c r="L7559" s="130" t="s">
        <v>1420</v>
      </c>
    </row>
    <row r="7560" spans="1:12" ht="33.75">
      <c r="A7560" s="263">
        <v>16</v>
      </c>
      <c r="B7560" s="125" t="str">
        <f>+VLOOKUP(A7560,'[1]LISTA FILTRADO'!$A$2:$B$620,2,FALSE)</f>
        <v>Ministerio De Educación</v>
      </c>
      <c r="C7560" s="126">
        <v>42941</v>
      </c>
      <c r="D7560" s="126" t="s">
        <v>15396</v>
      </c>
      <c r="E7560" s="127" t="s">
        <v>3</v>
      </c>
      <c r="F7560" s="127">
        <v>1522256</v>
      </c>
      <c r="G7560" s="127"/>
      <c r="H7560" s="335" t="s">
        <v>15397</v>
      </c>
      <c r="I7560" s="128">
        <v>0</v>
      </c>
      <c r="J7560" s="128">
        <v>35</v>
      </c>
      <c r="K7560" s="129">
        <f t="shared" si="117"/>
        <v>35</v>
      </c>
      <c r="L7560" s="130" t="s">
        <v>1420</v>
      </c>
    </row>
    <row r="7561" spans="1:12" ht="22.5">
      <c r="A7561" s="263">
        <v>234</v>
      </c>
      <c r="B7561" s="125" t="str">
        <f>+VLOOKUP(A7561,'[1]LISTA FILTRADO'!$A$2:$B$620,2,FALSE)</f>
        <v>Servicio Geológico Minero</v>
      </c>
      <c r="C7561" s="126">
        <v>42941</v>
      </c>
      <c r="D7561" s="126" t="s">
        <v>15398</v>
      </c>
      <c r="E7561" s="127" t="s">
        <v>3</v>
      </c>
      <c r="F7561" s="127">
        <v>1522258</v>
      </c>
      <c r="G7561" s="127"/>
      <c r="H7561" s="335" t="s">
        <v>15399</v>
      </c>
      <c r="I7561" s="128">
        <v>0</v>
      </c>
      <c r="J7561" s="128">
        <v>2250</v>
      </c>
      <c r="K7561" s="129">
        <f t="shared" ref="K7561:K7624" si="118">+I7561+J7561</f>
        <v>2250</v>
      </c>
      <c r="L7561" s="130" t="s">
        <v>1420</v>
      </c>
    </row>
    <row r="7562" spans="1:12" ht="33.75">
      <c r="A7562" s="263">
        <v>234</v>
      </c>
      <c r="B7562" s="125" t="str">
        <f>+VLOOKUP(A7562,'[1]LISTA FILTRADO'!$A$2:$B$620,2,FALSE)</f>
        <v>Servicio Geológico Minero</v>
      </c>
      <c r="C7562" s="126">
        <v>42941</v>
      </c>
      <c r="D7562" s="126" t="s">
        <v>15400</v>
      </c>
      <c r="E7562" s="127" t="s">
        <v>3</v>
      </c>
      <c r="F7562" s="127">
        <v>1522259</v>
      </c>
      <c r="G7562" s="127"/>
      <c r="H7562" s="335" t="s">
        <v>15401</v>
      </c>
      <c r="I7562" s="128">
        <v>0</v>
      </c>
      <c r="J7562" s="128">
        <v>1070</v>
      </c>
      <c r="K7562" s="129">
        <f t="shared" si="118"/>
        <v>1070</v>
      </c>
      <c r="L7562" s="130" t="s">
        <v>1420</v>
      </c>
    </row>
    <row r="7563" spans="1:12" ht="33.75">
      <c r="A7563" s="263">
        <v>234</v>
      </c>
      <c r="B7563" s="125" t="str">
        <f>+VLOOKUP(A7563,'[1]LISTA FILTRADO'!$A$2:$B$620,2,FALSE)</f>
        <v>Servicio Geológico Minero</v>
      </c>
      <c r="C7563" s="126">
        <v>42941</v>
      </c>
      <c r="D7563" s="126" t="s">
        <v>15402</v>
      </c>
      <c r="E7563" s="127" t="s">
        <v>3</v>
      </c>
      <c r="F7563" s="127">
        <v>1522260</v>
      </c>
      <c r="G7563" s="127"/>
      <c r="H7563" s="335" t="s">
        <v>15403</v>
      </c>
      <c r="I7563" s="128">
        <v>0</v>
      </c>
      <c r="J7563" s="128">
        <v>155</v>
      </c>
      <c r="K7563" s="129">
        <f t="shared" si="118"/>
        <v>155</v>
      </c>
      <c r="L7563" s="130" t="s">
        <v>1420</v>
      </c>
    </row>
    <row r="7564" spans="1:12" ht="33.75">
      <c r="A7564" s="263">
        <v>20</v>
      </c>
      <c r="B7564" s="125" t="str">
        <f>+VLOOKUP(A7564,'[1]LISTA FILTRADO'!$A$2:$B$620,2,FALSE)</f>
        <v>Ministerio De Defensa</v>
      </c>
      <c r="C7564" s="126">
        <v>42941</v>
      </c>
      <c r="D7564" s="126" t="s">
        <v>15404</v>
      </c>
      <c r="E7564" s="127" t="s">
        <v>3</v>
      </c>
      <c r="F7564" s="127">
        <v>1522272</v>
      </c>
      <c r="G7564" s="127"/>
      <c r="H7564" s="335" t="s">
        <v>15405</v>
      </c>
      <c r="I7564" s="128">
        <v>0</v>
      </c>
      <c r="J7564" s="128">
        <v>49</v>
      </c>
      <c r="K7564" s="129">
        <f t="shared" si="118"/>
        <v>49</v>
      </c>
      <c r="L7564" s="130" t="s">
        <v>1420</v>
      </c>
    </row>
    <row r="7565" spans="1:12" ht="22.5">
      <c r="A7565" s="263">
        <v>20</v>
      </c>
      <c r="B7565" s="125" t="str">
        <f>+VLOOKUP(A7565,'[1]LISTA FILTRADO'!$A$2:$B$620,2,FALSE)</f>
        <v>Ministerio De Defensa</v>
      </c>
      <c r="C7565" s="126">
        <v>42941</v>
      </c>
      <c r="D7565" s="126" t="s">
        <v>15406</v>
      </c>
      <c r="E7565" s="127" t="s">
        <v>3</v>
      </c>
      <c r="F7565" s="127">
        <v>1522274</v>
      </c>
      <c r="G7565" s="127"/>
      <c r="H7565" s="335" t="s">
        <v>15407</v>
      </c>
      <c r="I7565" s="128">
        <v>0</v>
      </c>
      <c r="J7565" s="128">
        <v>17</v>
      </c>
      <c r="K7565" s="129">
        <f t="shared" si="118"/>
        <v>17</v>
      </c>
      <c r="L7565" s="130" t="s">
        <v>1420</v>
      </c>
    </row>
    <row r="7566" spans="1:12" ht="33.75">
      <c r="A7566" s="263">
        <v>46</v>
      </c>
      <c r="B7566" s="125" t="str">
        <f>+VLOOKUP(A7566,'[1]LISTA FILTRADO'!$A$2:$B$620,2,FALSE)</f>
        <v>Ministerio De Salud</v>
      </c>
      <c r="C7566" s="126">
        <v>42941</v>
      </c>
      <c r="D7566" s="126" t="s">
        <v>15408</v>
      </c>
      <c r="E7566" s="127" t="s">
        <v>3</v>
      </c>
      <c r="F7566" s="127">
        <v>1522297</v>
      </c>
      <c r="G7566" s="127"/>
      <c r="H7566" s="335" t="s">
        <v>15409</v>
      </c>
      <c r="I7566" s="128">
        <v>0</v>
      </c>
      <c r="J7566" s="128">
        <v>111.3</v>
      </c>
      <c r="K7566" s="129">
        <f t="shared" si="118"/>
        <v>111.3</v>
      </c>
      <c r="L7566" s="130" t="s">
        <v>1420</v>
      </c>
    </row>
    <row r="7567" spans="1:12" ht="22.5">
      <c r="A7567" s="263">
        <v>76</v>
      </c>
      <c r="B7567" s="125" t="str">
        <f>+VLOOKUP(A7567,'[1]LISTA FILTRADO'!$A$2:$B$620,2,FALSE)</f>
        <v>Ministerio De Minería Y Metalurgia</v>
      </c>
      <c r="C7567" s="126">
        <v>42941</v>
      </c>
      <c r="D7567" s="126" t="s">
        <v>15410</v>
      </c>
      <c r="E7567" s="127" t="s">
        <v>3</v>
      </c>
      <c r="F7567" s="127">
        <v>1522298</v>
      </c>
      <c r="G7567" s="127"/>
      <c r="H7567" s="335" t="s">
        <v>15411</v>
      </c>
      <c r="I7567" s="128">
        <v>0</v>
      </c>
      <c r="J7567" s="128">
        <v>46</v>
      </c>
      <c r="K7567" s="129">
        <f t="shared" si="118"/>
        <v>46</v>
      </c>
      <c r="L7567" s="130" t="s">
        <v>1420</v>
      </c>
    </row>
    <row r="7568" spans="1:12" ht="22.5">
      <c r="A7568" s="263">
        <v>572</v>
      </c>
      <c r="B7568" s="125" t="str">
        <f>+VLOOKUP(A7568,'[1]LISTA FILTRADO'!$A$2:$B$620,2,FALSE)</f>
        <v>Empresa De Apoyo A La Producción De Alimentos</v>
      </c>
      <c r="C7568" s="126">
        <v>42941</v>
      </c>
      <c r="D7568" s="126" t="s">
        <v>15412</v>
      </c>
      <c r="E7568" s="127" t="s">
        <v>3</v>
      </c>
      <c r="F7568" s="127">
        <v>1522300</v>
      </c>
      <c r="G7568" s="127"/>
      <c r="H7568" s="335" t="s">
        <v>15413</v>
      </c>
      <c r="I7568" s="128">
        <v>0</v>
      </c>
      <c r="J7568" s="128">
        <v>140</v>
      </c>
      <c r="K7568" s="129">
        <f t="shared" si="118"/>
        <v>140</v>
      </c>
      <c r="L7568" s="130" t="s">
        <v>1420</v>
      </c>
    </row>
    <row r="7569" spans="1:12" ht="22.5">
      <c r="A7569" s="263">
        <v>70</v>
      </c>
      <c r="B7569" s="125" t="str">
        <f>+VLOOKUP(A7569,'[1]LISTA FILTRADO'!$A$2:$B$620,2,FALSE)</f>
        <v>Ministerio De Trabajo, Empleo Y Previsión Social</v>
      </c>
      <c r="C7569" s="126">
        <v>42941</v>
      </c>
      <c r="D7569" s="126" t="s">
        <v>15414</v>
      </c>
      <c r="E7569" s="127" t="s">
        <v>3</v>
      </c>
      <c r="F7569" s="127">
        <v>1522304</v>
      </c>
      <c r="G7569" s="127"/>
      <c r="H7569" s="335" t="s">
        <v>15415</v>
      </c>
      <c r="I7569" s="128">
        <v>0</v>
      </c>
      <c r="J7569" s="128">
        <v>139.19999999999999</v>
      </c>
      <c r="K7569" s="129">
        <f t="shared" si="118"/>
        <v>139.19999999999999</v>
      </c>
      <c r="L7569" s="130" t="s">
        <v>1420</v>
      </c>
    </row>
    <row r="7570" spans="1:12" ht="22.5">
      <c r="A7570" s="263">
        <v>20</v>
      </c>
      <c r="B7570" s="125" t="str">
        <f>+VLOOKUP(A7570,'[1]LISTA FILTRADO'!$A$2:$B$620,2,FALSE)</f>
        <v>Ministerio De Defensa</v>
      </c>
      <c r="C7570" s="126">
        <v>42941</v>
      </c>
      <c r="D7570" s="126" t="s">
        <v>15416</v>
      </c>
      <c r="E7570" s="127" t="s">
        <v>3</v>
      </c>
      <c r="F7570" s="127">
        <v>1522313</v>
      </c>
      <c r="G7570" s="127"/>
      <c r="H7570" s="335" t="s">
        <v>15417</v>
      </c>
      <c r="I7570" s="128">
        <v>0</v>
      </c>
      <c r="J7570" s="128">
        <v>96.46</v>
      </c>
      <c r="K7570" s="129">
        <f t="shared" si="118"/>
        <v>96.46</v>
      </c>
      <c r="L7570" s="130" t="s">
        <v>1420</v>
      </c>
    </row>
    <row r="7571" spans="1:12" ht="22.5">
      <c r="A7571" s="263">
        <v>46</v>
      </c>
      <c r="B7571" s="125" t="str">
        <f>+VLOOKUP(A7571,'[1]LISTA FILTRADO'!$A$2:$B$620,2,FALSE)</f>
        <v>Ministerio De Salud</v>
      </c>
      <c r="C7571" s="126">
        <v>42941</v>
      </c>
      <c r="D7571" s="126" t="s">
        <v>15418</v>
      </c>
      <c r="E7571" s="127" t="s">
        <v>3</v>
      </c>
      <c r="F7571" s="127">
        <v>1522314</v>
      </c>
      <c r="G7571" s="127"/>
      <c r="H7571" s="335" t="s">
        <v>15419</v>
      </c>
      <c r="I7571" s="128">
        <v>0</v>
      </c>
      <c r="J7571" s="128">
        <v>288</v>
      </c>
      <c r="K7571" s="129">
        <f t="shared" si="118"/>
        <v>288</v>
      </c>
      <c r="L7571" s="130" t="s">
        <v>1420</v>
      </c>
    </row>
    <row r="7572" spans="1:12" ht="33.75">
      <c r="A7572" s="263">
        <v>222</v>
      </c>
      <c r="B7572" s="125" t="str">
        <f>+VLOOKUP(A7572,'[1]LISTA FILTRADO'!$A$2:$B$620,2,FALSE)</f>
        <v>Instituto Nacional De Innovación Agropecuaria Y Forestal</v>
      </c>
      <c r="C7572" s="126">
        <v>42941</v>
      </c>
      <c r="D7572" s="126" t="s">
        <v>15420</v>
      </c>
      <c r="E7572" s="127" t="s">
        <v>3</v>
      </c>
      <c r="F7572" s="127">
        <v>1522317</v>
      </c>
      <c r="G7572" s="127"/>
      <c r="H7572" s="335" t="s">
        <v>15421</v>
      </c>
      <c r="I7572" s="128">
        <v>0</v>
      </c>
      <c r="J7572" s="128">
        <v>7.5</v>
      </c>
      <c r="K7572" s="129">
        <f t="shared" si="118"/>
        <v>7.5</v>
      </c>
      <c r="L7572" s="130" t="s">
        <v>1420</v>
      </c>
    </row>
    <row r="7573" spans="1:12" ht="22.5">
      <c r="A7573" s="263">
        <v>48</v>
      </c>
      <c r="B7573" s="125" t="str">
        <f>+VLOOKUP(A7573,'[1]LISTA FILTRADO'!$A$2:$B$620,2,FALSE)</f>
        <v>Ministerio De Deportes</v>
      </c>
      <c r="C7573" s="126">
        <v>42941</v>
      </c>
      <c r="D7573" s="126" t="s">
        <v>15422</v>
      </c>
      <c r="E7573" s="127" t="s">
        <v>3</v>
      </c>
      <c r="F7573" s="127">
        <v>1522332</v>
      </c>
      <c r="G7573" s="127"/>
      <c r="H7573" s="335" t="s">
        <v>15423</v>
      </c>
      <c r="I7573" s="128">
        <v>0</v>
      </c>
      <c r="J7573" s="128">
        <v>0.55000000000000004</v>
      </c>
      <c r="K7573" s="129">
        <f t="shared" si="118"/>
        <v>0.55000000000000004</v>
      </c>
      <c r="L7573" s="130" t="s">
        <v>1420</v>
      </c>
    </row>
    <row r="7574" spans="1:12" ht="33.75">
      <c r="A7574" s="263">
        <v>46</v>
      </c>
      <c r="B7574" s="125" t="str">
        <f>+VLOOKUP(A7574,'[1]LISTA FILTRADO'!$A$2:$B$620,2,FALSE)</f>
        <v>Ministerio De Salud</v>
      </c>
      <c r="C7574" s="126">
        <v>42941</v>
      </c>
      <c r="D7574" s="126" t="s">
        <v>15424</v>
      </c>
      <c r="E7574" s="127" t="s">
        <v>3</v>
      </c>
      <c r="F7574" s="127">
        <v>1522335</v>
      </c>
      <c r="G7574" s="127"/>
      <c r="H7574" s="335" t="s">
        <v>15425</v>
      </c>
      <c r="I7574" s="128">
        <v>0</v>
      </c>
      <c r="J7574" s="128">
        <v>371</v>
      </c>
      <c r="K7574" s="129">
        <f t="shared" si="118"/>
        <v>371</v>
      </c>
      <c r="L7574" s="130" t="s">
        <v>1420</v>
      </c>
    </row>
    <row r="7575" spans="1:12" ht="33.75">
      <c r="A7575" s="263">
        <v>46</v>
      </c>
      <c r="B7575" s="125" t="str">
        <f>+VLOOKUP(A7575,'[1]LISTA FILTRADO'!$A$2:$B$620,2,FALSE)</f>
        <v>Ministerio De Salud</v>
      </c>
      <c r="C7575" s="126">
        <v>42941</v>
      </c>
      <c r="D7575" s="126" t="s">
        <v>15426</v>
      </c>
      <c r="E7575" s="127" t="s">
        <v>3</v>
      </c>
      <c r="F7575" s="127">
        <v>1522340</v>
      </c>
      <c r="G7575" s="127"/>
      <c r="H7575" s="335" t="s">
        <v>15427</v>
      </c>
      <c r="I7575" s="128">
        <v>0</v>
      </c>
      <c r="J7575" s="128">
        <v>350</v>
      </c>
      <c r="K7575" s="129">
        <f t="shared" si="118"/>
        <v>350</v>
      </c>
      <c r="L7575" s="130" t="s">
        <v>1420</v>
      </c>
    </row>
    <row r="7576" spans="1:12" ht="33.75">
      <c r="A7576" s="263">
        <v>41</v>
      </c>
      <c r="B7576" s="125" t="str">
        <f>+VLOOKUP(A7576,'[1]LISTA FILTRADO'!$A$2:$B$620,2,FALSE)</f>
        <v>Ministerio De Desarrollo Productivo Y Economía Plural</v>
      </c>
      <c r="C7576" s="126">
        <v>42941</v>
      </c>
      <c r="D7576" s="126" t="s">
        <v>15428</v>
      </c>
      <c r="E7576" s="127" t="s">
        <v>3</v>
      </c>
      <c r="F7576" s="127">
        <v>1522347</v>
      </c>
      <c r="G7576" s="127"/>
      <c r="H7576" s="335" t="s">
        <v>15429</v>
      </c>
      <c r="I7576" s="128">
        <v>0</v>
      </c>
      <c r="J7576" s="128">
        <v>330</v>
      </c>
      <c r="K7576" s="129">
        <f t="shared" si="118"/>
        <v>330</v>
      </c>
      <c r="L7576" s="130" t="s">
        <v>1420</v>
      </c>
    </row>
    <row r="7577" spans="1:12" ht="22.5">
      <c r="A7577" s="263">
        <v>526</v>
      </c>
      <c r="B7577" s="125" t="str">
        <f>+VLOOKUP(A7577,'[1]LISTA FILTRADO'!$A$2:$B$620,2,FALSE)</f>
        <v>Bolivia Tv</v>
      </c>
      <c r="C7577" s="126">
        <v>42941</v>
      </c>
      <c r="D7577" s="126" t="s">
        <v>15430</v>
      </c>
      <c r="E7577" s="127" t="s">
        <v>3</v>
      </c>
      <c r="F7577" s="127">
        <v>1522358</v>
      </c>
      <c r="G7577" s="127"/>
      <c r="H7577" s="335" t="s">
        <v>10221</v>
      </c>
      <c r="I7577" s="128">
        <v>0</v>
      </c>
      <c r="J7577" s="128">
        <v>153</v>
      </c>
      <c r="K7577" s="129">
        <f t="shared" si="118"/>
        <v>153</v>
      </c>
      <c r="L7577" s="130" t="s">
        <v>1420</v>
      </c>
    </row>
    <row r="7578" spans="1:12" ht="22.5">
      <c r="A7578" s="263">
        <v>526</v>
      </c>
      <c r="B7578" s="125" t="str">
        <f>+VLOOKUP(A7578,'[1]LISTA FILTRADO'!$A$2:$B$620,2,FALSE)</f>
        <v>Bolivia Tv</v>
      </c>
      <c r="C7578" s="126">
        <v>42941</v>
      </c>
      <c r="D7578" s="126" t="s">
        <v>15431</v>
      </c>
      <c r="E7578" s="127" t="s">
        <v>3</v>
      </c>
      <c r="F7578" s="127">
        <v>1522359</v>
      </c>
      <c r="G7578" s="127"/>
      <c r="H7578" s="335" t="s">
        <v>10221</v>
      </c>
      <c r="I7578" s="128">
        <v>0</v>
      </c>
      <c r="J7578" s="128">
        <v>334.97</v>
      </c>
      <c r="K7578" s="129">
        <f t="shared" si="118"/>
        <v>334.97</v>
      </c>
      <c r="L7578" s="130" t="s">
        <v>1420</v>
      </c>
    </row>
    <row r="7579" spans="1:12" ht="22.5">
      <c r="A7579" s="263">
        <v>526</v>
      </c>
      <c r="B7579" s="125" t="str">
        <f>+VLOOKUP(A7579,'[1]LISTA FILTRADO'!$A$2:$B$620,2,FALSE)</f>
        <v>Bolivia Tv</v>
      </c>
      <c r="C7579" s="126">
        <v>42941</v>
      </c>
      <c r="D7579" s="126" t="s">
        <v>15432</v>
      </c>
      <c r="E7579" s="127" t="s">
        <v>3</v>
      </c>
      <c r="F7579" s="127">
        <v>1522360</v>
      </c>
      <c r="G7579" s="127"/>
      <c r="H7579" s="335" t="s">
        <v>1378</v>
      </c>
      <c r="I7579" s="128">
        <v>0</v>
      </c>
      <c r="J7579" s="128">
        <v>135</v>
      </c>
      <c r="K7579" s="129">
        <f t="shared" si="118"/>
        <v>135</v>
      </c>
      <c r="L7579" s="130" t="s">
        <v>1420</v>
      </c>
    </row>
    <row r="7580" spans="1:12" ht="22.5">
      <c r="A7580" s="263">
        <v>224</v>
      </c>
      <c r="B7580" s="125" t="str">
        <f>+VLOOKUP(A7580,'[1]LISTA FILTRADO'!$A$2:$B$620,2,FALSE)</f>
        <v>Insumos Bolivia</v>
      </c>
      <c r="C7580" s="126">
        <v>42941</v>
      </c>
      <c r="D7580" s="126" t="s">
        <v>15433</v>
      </c>
      <c r="E7580" s="127" t="s">
        <v>3</v>
      </c>
      <c r="F7580" s="127">
        <v>1522364</v>
      </c>
      <c r="G7580" s="127"/>
      <c r="H7580" s="335" t="s">
        <v>15434</v>
      </c>
      <c r="I7580" s="128">
        <v>0</v>
      </c>
      <c r="J7580" s="128">
        <v>10</v>
      </c>
      <c r="K7580" s="129">
        <f t="shared" si="118"/>
        <v>10</v>
      </c>
      <c r="L7580" s="130" t="s">
        <v>1420</v>
      </c>
    </row>
    <row r="7581" spans="1:12" ht="22.5">
      <c r="A7581" s="263">
        <v>378</v>
      </c>
      <c r="B7581" s="125" t="str">
        <f>+VLOOKUP(A7581,'[1]LISTA FILTRADO'!$A$2:$B$620,2,FALSE)</f>
        <v>Servicio Nacional Textil</v>
      </c>
      <c r="C7581" s="126">
        <v>42941</v>
      </c>
      <c r="D7581" s="126" t="s">
        <v>15435</v>
      </c>
      <c r="E7581" s="127" t="s">
        <v>3</v>
      </c>
      <c r="F7581" s="127">
        <v>1522366</v>
      </c>
      <c r="G7581" s="127"/>
      <c r="H7581" s="335" t="s">
        <v>15436</v>
      </c>
      <c r="I7581" s="128">
        <v>0</v>
      </c>
      <c r="J7581" s="128">
        <v>245</v>
      </c>
      <c r="K7581" s="129">
        <f t="shared" si="118"/>
        <v>245</v>
      </c>
      <c r="L7581" s="130" t="s">
        <v>1420</v>
      </c>
    </row>
    <row r="7582" spans="1:12" ht="22.5">
      <c r="A7582" s="263">
        <v>206</v>
      </c>
      <c r="B7582" s="125" t="str">
        <f>+VLOOKUP(A7582,'[1]LISTA FILTRADO'!$A$2:$B$620,2,FALSE)</f>
        <v>Instituto Nacional De Estadística</v>
      </c>
      <c r="C7582" s="126">
        <v>42941</v>
      </c>
      <c r="D7582" s="126" t="s">
        <v>15437</v>
      </c>
      <c r="E7582" s="127" t="s">
        <v>3</v>
      </c>
      <c r="F7582" s="127">
        <v>1522385</v>
      </c>
      <c r="G7582" s="127"/>
      <c r="H7582" s="335" t="s">
        <v>15438</v>
      </c>
      <c r="I7582" s="128">
        <v>0</v>
      </c>
      <c r="J7582" s="128">
        <v>30.25</v>
      </c>
      <c r="K7582" s="129">
        <f t="shared" si="118"/>
        <v>30.25</v>
      </c>
      <c r="L7582" s="130" t="s">
        <v>1420</v>
      </c>
    </row>
    <row r="7583" spans="1:12" ht="33.75">
      <c r="A7583" s="263" t="s">
        <v>626</v>
      </c>
      <c r="B7583" s="125" t="str">
        <f>+VLOOKUP(A7583,'[1]LISTA FILTRADO'!$A$2:$B$620,2,FALSE)</f>
        <v>Dirección General De Programación Y Operaciones Del Tesoro</v>
      </c>
      <c r="C7583" s="126">
        <v>42941</v>
      </c>
      <c r="D7583" s="126" t="s">
        <v>15439</v>
      </c>
      <c r="E7583" s="127" t="s">
        <v>3</v>
      </c>
      <c r="F7583" s="127">
        <v>1522388</v>
      </c>
      <c r="G7583" s="127"/>
      <c r="H7583" s="335" t="s">
        <v>15440</v>
      </c>
      <c r="I7583" s="128">
        <v>0</v>
      </c>
      <c r="J7583" s="128">
        <v>0.08</v>
      </c>
      <c r="K7583" s="129">
        <f t="shared" si="118"/>
        <v>0.08</v>
      </c>
      <c r="L7583" s="130" t="s">
        <v>1420</v>
      </c>
    </row>
    <row r="7584" spans="1:12" ht="33.75">
      <c r="A7584" s="263" t="s">
        <v>626</v>
      </c>
      <c r="B7584" s="125" t="str">
        <f>+VLOOKUP(A7584,'[1]LISTA FILTRADO'!$A$2:$B$620,2,FALSE)</f>
        <v>Dirección General De Programación Y Operaciones Del Tesoro</v>
      </c>
      <c r="C7584" s="126">
        <v>42941</v>
      </c>
      <c r="D7584" s="126" t="s">
        <v>15441</v>
      </c>
      <c r="E7584" s="127" t="s">
        <v>3</v>
      </c>
      <c r="F7584" s="127">
        <v>1522393</v>
      </c>
      <c r="G7584" s="127"/>
      <c r="H7584" s="335" t="s">
        <v>15442</v>
      </c>
      <c r="I7584" s="128">
        <v>0</v>
      </c>
      <c r="J7584" s="128">
        <v>41.11</v>
      </c>
      <c r="K7584" s="129">
        <f t="shared" si="118"/>
        <v>41.11</v>
      </c>
      <c r="L7584" s="130" t="s">
        <v>1420</v>
      </c>
    </row>
    <row r="7585" spans="1:12" ht="33.75">
      <c r="A7585" s="263" t="s">
        <v>626</v>
      </c>
      <c r="B7585" s="125" t="str">
        <f>+VLOOKUP(A7585,'[1]LISTA FILTRADO'!$A$2:$B$620,2,FALSE)</f>
        <v>Dirección General De Programación Y Operaciones Del Tesoro</v>
      </c>
      <c r="C7585" s="126">
        <v>42941</v>
      </c>
      <c r="D7585" s="126" t="s">
        <v>15443</v>
      </c>
      <c r="E7585" s="127" t="s">
        <v>3</v>
      </c>
      <c r="F7585" s="127">
        <v>1522397</v>
      </c>
      <c r="G7585" s="127"/>
      <c r="H7585" s="335" t="s">
        <v>15444</v>
      </c>
      <c r="I7585" s="128">
        <v>0</v>
      </c>
      <c r="J7585" s="128">
        <v>38.71</v>
      </c>
      <c r="K7585" s="129">
        <f t="shared" si="118"/>
        <v>38.71</v>
      </c>
      <c r="L7585" s="130" t="s">
        <v>1420</v>
      </c>
    </row>
    <row r="7586" spans="1:12" ht="33.75">
      <c r="A7586" s="263">
        <v>234</v>
      </c>
      <c r="B7586" s="125" t="str">
        <f>+VLOOKUP(A7586,'[1]LISTA FILTRADO'!$A$2:$B$620,2,FALSE)</f>
        <v>Servicio Geológico Minero</v>
      </c>
      <c r="C7586" s="126">
        <v>42941</v>
      </c>
      <c r="D7586" s="126" t="s">
        <v>15445</v>
      </c>
      <c r="E7586" s="127" t="s">
        <v>3</v>
      </c>
      <c r="F7586" s="127">
        <v>1522401</v>
      </c>
      <c r="G7586" s="127"/>
      <c r="H7586" s="335" t="s">
        <v>15446</v>
      </c>
      <c r="I7586" s="128">
        <v>0</v>
      </c>
      <c r="J7586" s="128">
        <v>10</v>
      </c>
      <c r="K7586" s="129">
        <f t="shared" si="118"/>
        <v>10</v>
      </c>
      <c r="L7586" s="130" t="s">
        <v>1420</v>
      </c>
    </row>
    <row r="7587" spans="1:12" ht="22.5">
      <c r="A7587" s="263">
        <v>234</v>
      </c>
      <c r="B7587" s="125" t="str">
        <f>+VLOOKUP(A7587,'[1]LISTA FILTRADO'!$A$2:$B$620,2,FALSE)</f>
        <v>Servicio Geológico Minero</v>
      </c>
      <c r="C7587" s="126">
        <v>42941</v>
      </c>
      <c r="D7587" s="126" t="s">
        <v>15447</v>
      </c>
      <c r="E7587" s="127" t="s">
        <v>3</v>
      </c>
      <c r="F7587" s="127">
        <v>1522402</v>
      </c>
      <c r="G7587" s="127"/>
      <c r="H7587" s="335" t="s">
        <v>15448</v>
      </c>
      <c r="I7587" s="128">
        <v>0</v>
      </c>
      <c r="J7587" s="128">
        <v>7</v>
      </c>
      <c r="K7587" s="129">
        <f t="shared" si="118"/>
        <v>7</v>
      </c>
      <c r="L7587" s="130" t="s">
        <v>1420</v>
      </c>
    </row>
    <row r="7588" spans="1:12" ht="33.75">
      <c r="A7588" s="263">
        <v>234</v>
      </c>
      <c r="B7588" s="125" t="str">
        <f>+VLOOKUP(A7588,'[1]LISTA FILTRADO'!$A$2:$B$620,2,FALSE)</f>
        <v>Servicio Geológico Minero</v>
      </c>
      <c r="C7588" s="126">
        <v>42941</v>
      </c>
      <c r="D7588" s="126" t="s">
        <v>15449</v>
      </c>
      <c r="E7588" s="127" t="s">
        <v>3</v>
      </c>
      <c r="F7588" s="127">
        <v>1522403</v>
      </c>
      <c r="G7588" s="127"/>
      <c r="H7588" s="335" t="s">
        <v>15450</v>
      </c>
      <c r="I7588" s="128">
        <v>0</v>
      </c>
      <c r="J7588" s="128">
        <v>827</v>
      </c>
      <c r="K7588" s="129">
        <f t="shared" si="118"/>
        <v>827</v>
      </c>
      <c r="L7588" s="130" t="s">
        <v>1420</v>
      </c>
    </row>
    <row r="7589" spans="1:12" ht="33.75">
      <c r="A7589" s="263">
        <v>20</v>
      </c>
      <c r="B7589" s="125" t="str">
        <f>+VLOOKUP(A7589,'[1]LISTA FILTRADO'!$A$2:$B$620,2,FALSE)</f>
        <v>Ministerio De Defensa</v>
      </c>
      <c r="C7589" s="126">
        <v>42941</v>
      </c>
      <c r="D7589" s="126" t="s">
        <v>15451</v>
      </c>
      <c r="E7589" s="127" t="s">
        <v>3</v>
      </c>
      <c r="F7589" s="127">
        <v>1522406</v>
      </c>
      <c r="G7589" s="127"/>
      <c r="H7589" s="335" t="s">
        <v>15452</v>
      </c>
      <c r="I7589" s="128">
        <v>0</v>
      </c>
      <c r="J7589" s="128">
        <v>544</v>
      </c>
      <c r="K7589" s="129">
        <f t="shared" si="118"/>
        <v>544</v>
      </c>
      <c r="L7589" s="130" t="s">
        <v>1420</v>
      </c>
    </row>
    <row r="7590" spans="1:12" ht="22.5">
      <c r="A7590" s="263">
        <v>523</v>
      </c>
      <c r="B7590" s="125" t="str">
        <f>+VLOOKUP(A7590,'[1]LISTA FILTRADO'!$A$2:$B$620,2,FALSE)</f>
        <v>Empresa De Correos De Bolivia</v>
      </c>
      <c r="C7590" s="126">
        <v>42942</v>
      </c>
      <c r="D7590" s="126" t="s">
        <v>15453</v>
      </c>
      <c r="E7590" s="127" t="s">
        <v>3</v>
      </c>
      <c r="F7590" s="127">
        <v>1522509</v>
      </c>
      <c r="G7590" s="127"/>
      <c r="H7590" s="335" t="s">
        <v>15454</v>
      </c>
      <c r="I7590" s="128">
        <v>0</v>
      </c>
      <c r="J7590" s="128">
        <v>67.42</v>
      </c>
      <c r="K7590" s="129">
        <f t="shared" si="118"/>
        <v>67.42</v>
      </c>
      <c r="L7590" s="130" t="s">
        <v>1420</v>
      </c>
    </row>
    <row r="7591" spans="1:12" ht="22.5">
      <c r="A7591" s="263">
        <v>523</v>
      </c>
      <c r="B7591" s="125" t="str">
        <f>+VLOOKUP(A7591,'[1]LISTA FILTRADO'!$A$2:$B$620,2,FALSE)</f>
        <v>Empresa De Correos De Bolivia</v>
      </c>
      <c r="C7591" s="126">
        <v>42942</v>
      </c>
      <c r="D7591" s="126" t="s">
        <v>15455</v>
      </c>
      <c r="E7591" s="127" t="s">
        <v>3</v>
      </c>
      <c r="F7591" s="127">
        <v>1522510</v>
      </c>
      <c r="G7591" s="127"/>
      <c r="H7591" s="335" t="s">
        <v>15456</v>
      </c>
      <c r="I7591" s="128">
        <v>0</v>
      </c>
      <c r="J7591" s="128">
        <v>291.11</v>
      </c>
      <c r="K7591" s="129">
        <f t="shared" si="118"/>
        <v>291.11</v>
      </c>
      <c r="L7591" s="130" t="s">
        <v>1420</v>
      </c>
    </row>
    <row r="7592" spans="1:12" ht="33.75">
      <c r="A7592" s="263">
        <v>224</v>
      </c>
      <c r="B7592" s="125" t="str">
        <f>+VLOOKUP(A7592,'[1]LISTA FILTRADO'!$A$2:$B$620,2,FALSE)</f>
        <v>Insumos Bolivia</v>
      </c>
      <c r="C7592" s="126">
        <v>42942</v>
      </c>
      <c r="D7592" s="126" t="s">
        <v>15457</v>
      </c>
      <c r="E7592" s="127" t="s">
        <v>3</v>
      </c>
      <c r="F7592" s="127">
        <v>1522514</v>
      </c>
      <c r="G7592" s="127"/>
      <c r="H7592" s="335" t="s">
        <v>15458</v>
      </c>
      <c r="I7592" s="128">
        <v>0</v>
      </c>
      <c r="J7592" s="128">
        <v>309551.25</v>
      </c>
      <c r="K7592" s="129">
        <f t="shared" si="118"/>
        <v>309551.25</v>
      </c>
      <c r="L7592" s="130" t="s">
        <v>1420</v>
      </c>
    </row>
    <row r="7593" spans="1:12" ht="33.75">
      <c r="A7593" s="263">
        <v>35</v>
      </c>
      <c r="B7593" s="125" t="str">
        <f>+VLOOKUP(A7593,'[1]LISTA FILTRADO'!$A$2:$B$620,2,FALSE)</f>
        <v>Ministerio De Economía Y Finanzas Públicas</v>
      </c>
      <c r="C7593" s="126">
        <v>42942</v>
      </c>
      <c r="D7593" s="126" t="s">
        <v>15459</v>
      </c>
      <c r="E7593" s="127" t="s">
        <v>3</v>
      </c>
      <c r="F7593" s="127">
        <v>1522537</v>
      </c>
      <c r="G7593" s="127"/>
      <c r="H7593" s="335" t="s">
        <v>15460</v>
      </c>
      <c r="I7593" s="128">
        <v>0</v>
      </c>
      <c r="J7593" s="128">
        <v>3132</v>
      </c>
      <c r="K7593" s="129">
        <f t="shared" si="118"/>
        <v>3132</v>
      </c>
      <c r="L7593" s="130" t="s">
        <v>1420</v>
      </c>
    </row>
    <row r="7594" spans="1:12" ht="33.75">
      <c r="A7594" s="263">
        <v>35</v>
      </c>
      <c r="B7594" s="125" t="str">
        <f>+VLOOKUP(A7594,'[1]LISTA FILTRADO'!$A$2:$B$620,2,FALSE)</f>
        <v>Ministerio De Economía Y Finanzas Públicas</v>
      </c>
      <c r="C7594" s="126">
        <v>42942</v>
      </c>
      <c r="D7594" s="126" t="s">
        <v>15461</v>
      </c>
      <c r="E7594" s="127" t="s">
        <v>3</v>
      </c>
      <c r="F7594" s="127">
        <v>1522538</v>
      </c>
      <c r="G7594" s="127"/>
      <c r="H7594" s="335" t="s">
        <v>15462</v>
      </c>
      <c r="I7594" s="128">
        <v>0</v>
      </c>
      <c r="J7594" s="128">
        <v>31991</v>
      </c>
      <c r="K7594" s="129">
        <f t="shared" si="118"/>
        <v>31991</v>
      </c>
      <c r="L7594" s="130" t="s">
        <v>1420</v>
      </c>
    </row>
    <row r="7595" spans="1:12" ht="33.75">
      <c r="A7595" s="263">
        <v>35</v>
      </c>
      <c r="B7595" s="125" t="str">
        <f>+VLOOKUP(A7595,'[1]LISTA FILTRADO'!$A$2:$B$620,2,FALSE)</f>
        <v>Ministerio De Economía Y Finanzas Públicas</v>
      </c>
      <c r="C7595" s="126">
        <v>42942</v>
      </c>
      <c r="D7595" s="126" t="s">
        <v>15463</v>
      </c>
      <c r="E7595" s="127" t="s">
        <v>3</v>
      </c>
      <c r="F7595" s="127">
        <v>1522541</v>
      </c>
      <c r="G7595" s="127"/>
      <c r="H7595" s="335" t="s">
        <v>15464</v>
      </c>
      <c r="I7595" s="128">
        <v>0</v>
      </c>
      <c r="J7595" s="128">
        <v>5324.4</v>
      </c>
      <c r="K7595" s="129">
        <f t="shared" si="118"/>
        <v>5324.4</v>
      </c>
      <c r="L7595" s="130" t="s">
        <v>1420</v>
      </c>
    </row>
    <row r="7596" spans="1:12" ht="33.75">
      <c r="A7596" s="263">
        <v>35</v>
      </c>
      <c r="B7596" s="125" t="str">
        <f>+VLOOKUP(A7596,'[1]LISTA FILTRADO'!$A$2:$B$620,2,FALSE)</f>
        <v>Ministerio De Economía Y Finanzas Públicas</v>
      </c>
      <c r="C7596" s="126">
        <v>42942</v>
      </c>
      <c r="D7596" s="126" t="s">
        <v>15465</v>
      </c>
      <c r="E7596" s="127" t="s">
        <v>3</v>
      </c>
      <c r="F7596" s="127">
        <v>1522543</v>
      </c>
      <c r="G7596" s="127"/>
      <c r="H7596" s="335" t="s">
        <v>15466</v>
      </c>
      <c r="I7596" s="128">
        <v>0</v>
      </c>
      <c r="J7596" s="128">
        <v>3132</v>
      </c>
      <c r="K7596" s="129">
        <f t="shared" si="118"/>
        <v>3132</v>
      </c>
      <c r="L7596" s="130" t="s">
        <v>1420</v>
      </c>
    </row>
    <row r="7597" spans="1:12" ht="33.75">
      <c r="A7597" s="263">
        <v>35</v>
      </c>
      <c r="B7597" s="125" t="str">
        <f>+VLOOKUP(A7597,'[1]LISTA FILTRADO'!$A$2:$B$620,2,FALSE)</f>
        <v>Ministerio De Economía Y Finanzas Públicas</v>
      </c>
      <c r="C7597" s="126">
        <v>42942</v>
      </c>
      <c r="D7597" s="126" t="s">
        <v>15467</v>
      </c>
      <c r="E7597" s="127" t="s">
        <v>3</v>
      </c>
      <c r="F7597" s="127">
        <v>1522548</v>
      </c>
      <c r="G7597" s="127"/>
      <c r="H7597" s="335" t="s">
        <v>15468</v>
      </c>
      <c r="I7597" s="128">
        <v>0</v>
      </c>
      <c r="J7597" s="128">
        <v>600</v>
      </c>
      <c r="K7597" s="129">
        <f t="shared" si="118"/>
        <v>600</v>
      </c>
      <c r="L7597" s="130" t="s">
        <v>1420</v>
      </c>
    </row>
    <row r="7598" spans="1:12" ht="33.75">
      <c r="A7598" s="263">
        <v>35</v>
      </c>
      <c r="B7598" s="125" t="str">
        <f>+VLOOKUP(A7598,'[1]LISTA FILTRADO'!$A$2:$B$620,2,FALSE)</f>
        <v>Ministerio De Economía Y Finanzas Públicas</v>
      </c>
      <c r="C7598" s="126">
        <v>42942</v>
      </c>
      <c r="D7598" s="126" t="s">
        <v>15469</v>
      </c>
      <c r="E7598" s="127" t="s">
        <v>3</v>
      </c>
      <c r="F7598" s="127">
        <v>1522551</v>
      </c>
      <c r="G7598" s="127"/>
      <c r="H7598" s="335" t="s">
        <v>15470</v>
      </c>
      <c r="I7598" s="128">
        <v>0</v>
      </c>
      <c r="J7598" s="128">
        <v>37392.6</v>
      </c>
      <c r="K7598" s="129">
        <f t="shared" si="118"/>
        <v>37392.6</v>
      </c>
      <c r="L7598" s="130" t="s">
        <v>1420</v>
      </c>
    </row>
    <row r="7599" spans="1:12" ht="33.75">
      <c r="A7599" s="263">
        <v>593</v>
      </c>
      <c r="B7599" s="125" t="str">
        <f>+VLOOKUP(A7599,'[1]LISTA FILTRADO'!$A$2:$B$620,2,FALSE)</f>
        <v>Empresa Pública Yacana</v>
      </c>
      <c r="C7599" s="126">
        <v>42942</v>
      </c>
      <c r="D7599" s="126" t="s">
        <v>15471</v>
      </c>
      <c r="E7599" s="127" t="s">
        <v>3</v>
      </c>
      <c r="F7599" s="127">
        <v>1522584</v>
      </c>
      <c r="G7599" s="127"/>
      <c r="H7599" s="335" t="s">
        <v>15472</v>
      </c>
      <c r="I7599" s="128">
        <v>0</v>
      </c>
      <c r="J7599" s="128">
        <v>9010.6200000000008</v>
      </c>
      <c r="K7599" s="129">
        <f t="shared" si="118"/>
        <v>9010.6200000000008</v>
      </c>
      <c r="L7599" s="130" t="s">
        <v>1420</v>
      </c>
    </row>
    <row r="7600" spans="1:12" ht="33.75">
      <c r="A7600" s="263">
        <v>523</v>
      </c>
      <c r="B7600" s="125" t="str">
        <f>+VLOOKUP(A7600,'[1]LISTA FILTRADO'!$A$2:$B$620,2,FALSE)</f>
        <v>Empresa De Correos De Bolivia</v>
      </c>
      <c r="C7600" s="126">
        <v>42942</v>
      </c>
      <c r="D7600" s="126" t="s">
        <v>15473</v>
      </c>
      <c r="E7600" s="127" t="s">
        <v>3</v>
      </c>
      <c r="F7600" s="127">
        <v>1522592</v>
      </c>
      <c r="G7600" s="127"/>
      <c r="H7600" s="335" t="s">
        <v>15474</v>
      </c>
      <c r="I7600" s="128">
        <v>0</v>
      </c>
      <c r="J7600" s="128">
        <v>1718</v>
      </c>
      <c r="K7600" s="129">
        <f t="shared" si="118"/>
        <v>1718</v>
      </c>
      <c r="L7600" s="130" t="s">
        <v>1420</v>
      </c>
    </row>
    <row r="7601" spans="1:12" ht="22.5">
      <c r="A7601" s="263">
        <v>523</v>
      </c>
      <c r="B7601" s="125" t="str">
        <f>+VLOOKUP(A7601,'[1]LISTA FILTRADO'!$A$2:$B$620,2,FALSE)</f>
        <v>Empresa De Correos De Bolivia</v>
      </c>
      <c r="C7601" s="126">
        <v>42942</v>
      </c>
      <c r="D7601" s="126" t="s">
        <v>15475</v>
      </c>
      <c r="E7601" s="127" t="s">
        <v>3</v>
      </c>
      <c r="F7601" s="127">
        <v>1522595</v>
      </c>
      <c r="G7601" s="127"/>
      <c r="H7601" s="335" t="s">
        <v>15476</v>
      </c>
      <c r="I7601" s="128">
        <v>0</v>
      </c>
      <c r="J7601" s="128">
        <v>2011</v>
      </c>
      <c r="K7601" s="129">
        <f t="shared" si="118"/>
        <v>2011</v>
      </c>
      <c r="L7601" s="130" t="s">
        <v>1420</v>
      </c>
    </row>
    <row r="7602" spans="1:12" ht="33.75">
      <c r="A7602" s="263">
        <v>574</v>
      </c>
      <c r="B7602" s="125" t="str">
        <f>+VLOOKUP(A7602,'[1]LISTA FILTRADO'!$A$2:$B$620,2,FALSE)</f>
        <v>Lácteos De Bolivia</v>
      </c>
      <c r="C7602" s="126">
        <v>42942</v>
      </c>
      <c r="D7602" s="126" t="s">
        <v>15477</v>
      </c>
      <c r="E7602" s="127" t="s">
        <v>3</v>
      </c>
      <c r="F7602" s="127">
        <v>1522596</v>
      </c>
      <c r="G7602" s="127"/>
      <c r="H7602" s="335" t="s">
        <v>15478</v>
      </c>
      <c r="I7602" s="128">
        <v>0</v>
      </c>
      <c r="J7602" s="128">
        <v>1</v>
      </c>
      <c r="K7602" s="129">
        <f t="shared" si="118"/>
        <v>1</v>
      </c>
      <c r="L7602" s="130" t="s">
        <v>1420</v>
      </c>
    </row>
    <row r="7603" spans="1:12" ht="33.75">
      <c r="A7603" s="263">
        <v>35</v>
      </c>
      <c r="B7603" s="125" t="str">
        <f>+VLOOKUP(A7603,'[1]LISTA FILTRADO'!$A$2:$B$620,2,FALSE)</f>
        <v>Ministerio De Economía Y Finanzas Públicas</v>
      </c>
      <c r="C7603" s="126">
        <v>42942</v>
      </c>
      <c r="D7603" s="126" t="s">
        <v>15479</v>
      </c>
      <c r="E7603" s="127" t="s">
        <v>3</v>
      </c>
      <c r="F7603" s="127">
        <v>1522600</v>
      </c>
      <c r="G7603" s="127"/>
      <c r="H7603" s="335" t="s">
        <v>15480</v>
      </c>
      <c r="I7603" s="128">
        <v>0</v>
      </c>
      <c r="J7603" s="128">
        <v>55627.57</v>
      </c>
      <c r="K7603" s="129">
        <f t="shared" si="118"/>
        <v>55627.57</v>
      </c>
      <c r="L7603" s="130" t="s">
        <v>1420</v>
      </c>
    </row>
    <row r="7604" spans="1:12" ht="22.5">
      <c r="A7604" s="263">
        <v>41</v>
      </c>
      <c r="B7604" s="125" t="str">
        <f>+VLOOKUP(A7604,'[1]LISTA FILTRADO'!$A$2:$B$620,2,FALSE)</f>
        <v>Ministerio De Desarrollo Productivo Y Economía Plural</v>
      </c>
      <c r="C7604" s="126">
        <v>42942</v>
      </c>
      <c r="D7604" s="126" t="s">
        <v>15481</v>
      </c>
      <c r="E7604" s="127" t="s">
        <v>3</v>
      </c>
      <c r="F7604" s="127">
        <v>1522610</v>
      </c>
      <c r="G7604" s="127"/>
      <c r="H7604" s="335" t="s">
        <v>15482</v>
      </c>
      <c r="I7604" s="128">
        <v>0</v>
      </c>
      <c r="J7604" s="128">
        <v>1668781.69</v>
      </c>
      <c r="K7604" s="129">
        <f t="shared" si="118"/>
        <v>1668781.69</v>
      </c>
      <c r="L7604" s="130" t="s">
        <v>1420</v>
      </c>
    </row>
    <row r="7605" spans="1:12" ht="33.75">
      <c r="A7605" s="263">
        <v>46</v>
      </c>
      <c r="B7605" s="125" t="str">
        <f>+VLOOKUP(A7605,'[1]LISTA FILTRADO'!$A$2:$B$620,2,FALSE)</f>
        <v>Ministerio De Salud</v>
      </c>
      <c r="C7605" s="126">
        <v>42942</v>
      </c>
      <c r="D7605" s="126" t="s">
        <v>15483</v>
      </c>
      <c r="E7605" s="127" t="s">
        <v>3</v>
      </c>
      <c r="F7605" s="127">
        <v>1522613</v>
      </c>
      <c r="G7605" s="127"/>
      <c r="H7605" s="335" t="s">
        <v>15484</v>
      </c>
      <c r="I7605" s="128">
        <v>0</v>
      </c>
      <c r="J7605" s="128">
        <v>163000</v>
      </c>
      <c r="K7605" s="129">
        <f t="shared" si="118"/>
        <v>163000</v>
      </c>
      <c r="L7605" s="130" t="s">
        <v>1420</v>
      </c>
    </row>
    <row r="7606" spans="1:12" ht="22.5">
      <c r="A7606" s="263">
        <v>46</v>
      </c>
      <c r="B7606" s="125" t="str">
        <f>+VLOOKUP(A7606,'[1]LISTA FILTRADO'!$A$2:$B$620,2,FALSE)</f>
        <v>Ministerio De Salud</v>
      </c>
      <c r="C7606" s="126">
        <v>42942</v>
      </c>
      <c r="D7606" s="126" t="s">
        <v>15485</v>
      </c>
      <c r="E7606" s="127" t="s">
        <v>3</v>
      </c>
      <c r="F7606" s="127">
        <v>1522620</v>
      </c>
      <c r="G7606" s="127"/>
      <c r="H7606" s="335" t="s">
        <v>15486</v>
      </c>
      <c r="I7606" s="128">
        <v>0</v>
      </c>
      <c r="J7606" s="128">
        <v>41500</v>
      </c>
      <c r="K7606" s="129">
        <f t="shared" si="118"/>
        <v>41500</v>
      </c>
      <c r="L7606" s="130" t="s">
        <v>1420</v>
      </c>
    </row>
    <row r="7607" spans="1:12" ht="33.75">
      <c r="A7607" s="263">
        <v>222</v>
      </c>
      <c r="B7607" s="125" t="str">
        <f>+VLOOKUP(A7607,'[1]LISTA FILTRADO'!$A$2:$B$620,2,FALSE)</f>
        <v>Instituto Nacional De Innovación Agropecuaria Y Forestal</v>
      </c>
      <c r="C7607" s="126">
        <v>42942</v>
      </c>
      <c r="D7607" s="126" t="s">
        <v>15487</v>
      </c>
      <c r="E7607" s="127" t="s">
        <v>3</v>
      </c>
      <c r="F7607" s="127">
        <v>1522621</v>
      </c>
      <c r="G7607" s="127"/>
      <c r="H7607" s="335" t="s">
        <v>15488</v>
      </c>
      <c r="I7607" s="128">
        <v>0</v>
      </c>
      <c r="J7607" s="128">
        <v>35.96</v>
      </c>
      <c r="K7607" s="129">
        <f t="shared" si="118"/>
        <v>35.96</v>
      </c>
      <c r="L7607" s="130" t="s">
        <v>1420</v>
      </c>
    </row>
    <row r="7608" spans="1:12" ht="33.75">
      <c r="A7608" s="263">
        <v>222</v>
      </c>
      <c r="B7608" s="125" t="str">
        <f>+VLOOKUP(A7608,'[1]LISTA FILTRADO'!$A$2:$B$620,2,FALSE)</f>
        <v>Instituto Nacional De Innovación Agropecuaria Y Forestal</v>
      </c>
      <c r="C7608" s="126">
        <v>42942</v>
      </c>
      <c r="D7608" s="126" t="s">
        <v>15489</v>
      </c>
      <c r="E7608" s="127" t="s">
        <v>3</v>
      </c>
      <c r="F7608" s="127">
        <v>1522624</v>
      </c>
      <c r="G7608" s="127"/>
      <c r="H7608" s="335" t="s">
        <v>15490</v>
      </c>
      <c r="I7608" s="128">
        <v>0</v>
      </c>
      <c r="J7608" s="128">
        <v>1100</v>
      </c>
      <c r="K7608" s="129">
        <f t="shared" si="118"/>
        <v>1100</v>
      </c>
      <c r="L7608" s="130" t="s">
        <v>1420</v>
      </c>
    </row>
    <row r="7609" spans="1:12" ht="33.75">
      <c r="A7609" s="263">
        <v>315</v>
      </c>
      <c r="B7609" s="125" t="str">
        <f>+VLOOKUP(A7609,'[1]LISTA FILTRADO'!$A$2:$B$620,2,FALSE)</f>
        <v>Autoridad De Fiscalización Y Control Social De Empresas</v>
      </c>
      <c r="C7609" s="126">
        <v>42942</v>
      </c>
      <c r="D7609" s="126" t="s">
        <v>15491</v>
      </c>
      <c r="E7609" s="127" t="s">
        <v>3</v>
      </c>
      <c r="F7609" s="127">
        <v>1522625</v>
      </c>
      <c r="G7609" s="127"/>
      <c r="H7609" s="335" t="s">
        <v>15492</v>
      </c>
      <c r="I7609" s="128">
        <v>0</v>
      </c>
      <c r="J7609" s="128">
        <v>546.54999999999995</v>
      </c>
      <c r="K7609" s="129">
        <f t="shared" si="118"/>
        <v>546.54999999999995</v>
      </c>
      <c r="L7609" s="130" t="s">
        <v>1420</v>
      </c>
    </row>
    <row r="7610" spans="1:12" ht="33.75">
      <c r="A7610" s="263">
        <v>650</v>
      </c>
      <c r="B7610" s="125" t="str">
        <f>+VLOOKUP(A7610,'[1]LISTA FILTRADO'!$A$2:$B$620,2,FALSE)</f>
        <v>Asamblea Legislativa Plurinacional</v>
      </c>
      <c r="C7610" s="126">
        <v>42942</v>
      </c>
      <c r="D7610" s="126" t="s">
        <v>15493</v>
      </c>
      <c r="E7610" s="127" t="s">
        <v>3</v>
      </c>
      <c r="F7610" s="127">
        <v>1522628</v>
      </c>
      <c r="G7610" s="127"/>
      <c r="H7610" s="335" t="s">
        <v>15494</v>
      </c>
      <c r="I7610" s="128">
        <v>0</v>
      </c>
      <c r="J7610" s="128">
        <v>27346.75</v>
      </c>
      <c r="K7610" s="129">
        <f t="shared" si="118"/>
        <v>27346.75</v>
      </c>
      <c r="L7610" s="130" t="s">
        <v>1420</v>
      </c>
    </row>
    <row r="7611" spans="1:12" ht="33.75">
      <c r="A7611" s="263">
        <v>169</v>
      </c>
      <c r="B7611" s="125" t="str">
        <f>+VLOOKUP(A7611,'[1]LISTA FILTRADO'!$A$2:$B$620,2,FALSE)</f>
        <v>Autoridad General De Impugnación Tributaria</v>
      </c>
      <c r="C7611" s="126">
        <v>42942</v>
      </c>
      <c r="D7611" s="126" t="s">
        <v>15495</v>
      </c>
      <c r="E7611" s="127" t="s">
        <v>3</v>
      </c>
      <c r="F7611" s="127">
        <v>1522630</v>
      </c>
      <c r="G7611" s="127"/>
      <c r="H7611" s="335" t="s">
        <v>15496</v>
      </c>
      <c r="I7611" s="128">
        <v>0</v>
      </c>
      <c r="J7611" s="128">
        <v>22721.95</v>
      </c>
      <c r="K7611" s="129">
        <f t="shared" si="118"/>
        <v>22721.95</v>
      </c>
      <c r="L7611" s="130" t="s">
        <v>1420</v>
      </c>
    </row>
    <row r="7612" spans="1:12" ht="33.75">
      <c r="A7612" s="263" t="s">
        <v>626</v>
      </c>
      <c r="B7612" s="125" t="str">
        <f>+VLOOKUP(A7612,'[1]LISTA FILTRADO'!$A$2:$B$620,2,FALSE)</f>
        <v>Dirección General De Programación Y Operaciones Del Tesoro</v>
      </c>
      <c r="C7612" s="126">
        <v>42942</v>
      </c>
      <c r="D7612" s="126" t="s">
        <v>15497</v>
      </c>
      <c r="E7612" s="127" t="s">
        <v>3</v>
      </c>
      <c r="F7612" s="127">
        <v>1522634</v>
      </c>
      <c r="G7612" s="127"/>
      <c r="H7612" s="335" t="s">
        <v>15498</v>
      </c>
      <c r="I7612" s="128">
        <v>0</v>
      </c>
      <c r="J7612" s="128">
        <v>15250.4</v>
      </c>
      <c r="K7612" s="129">
        <f t="shared" si="118"/>
        <v>15250.4</v>
      </c>
      <c r="L7612" s="130" t="s">
        <v>1420</v>
      </c>
    </row>
    <row r="7613" spans="1:12" ht="33.75">
      <c r="A7613" s="263">
        <v>862</v>
      </c>
      <c r="B7613" s="125" t="str">
        <f>+VLOOKUP(A7613,'[1]LISTA FILTRADO'!$A$2:$B$620,2,FALSE)</f>
        <v>Fondo Nacional De Desarrollo Regional</v>
      </c>
      <c r="C7613" s="126">
        <v>42942</v>
      </c>
      <c r="D7613" s="126" t="s">
        <v>15499</v>
      </c>
      <c r="E7613" s="127" t="s">
        <v>3</v>
      </c>
      <c r="F7613" s="127">
        <v>1522635</v>
      </c>
      <c r="G7613" s="127"/>
      <c r="H7613" s="335" t="s">
        <v>15500</v>
      </c>
      <c r="I7613" s="128">
        <v>0</v>
      </c>
      <c r="J7613" s="128">
        <v>7454.73</v>
      </c>
      <c r="K7613" s="129">
        <f t="shared" si="118"/>
        <v>7454.73</v>
      </c>
      <c r="L7613" s="130" t="s">
        <v>1420</v>
      </c>
    </row>
    <row r="7614" spans="1:12" ht="33.75">
      <c r="A7614" s="263">
        <v>650</v>
      </c>
      <c r="B7614" s="125" t="str">
        <f>+VLOOKUP(A7614,'[1]LISTA FILTRADO'!$A$2:$B$620,2,FALSE)</f>
        <v>Asamblea Legislativa Plurinacional</v>
      </c>
      <c r="C7614" s="126">
        <v>42942</v>
      </c>
      <c r="D7614" s="126" t="s">
        <v>15501</v>
      </c>
      <c r="E7614" s="127" t="s">
        <v>3</v>
      </c>
      <c r="F7614" s="127">
        <v>1522637</v>
      </c>
      <c r="G7614" s="127"/>
      <c r="H7614" s="335" t="s">
        <v>15502</v>
      </c>
      <c r="I7614" s="128">
        <v>0</v>
      </c>
      <c r="J7614" s="128">
        <v>4290.6000000000004</v>
      </c>
      <c r="K7614" s="129">
        <f t="shared" si="118"/>
        <v>4290.6000000000004</v>
      </c>
      <c r="L7614" s="130" t="s">
        <v>1420</v>
      </c>
    </row>
    <row r="7615" spans="1:12" ht="33.75">
      <c r="A7615" s="263">
        <v>87</v>
      </c>
      <c r="B7615" s="125" t="str">
        <f>+VLOOKUP(A7615,'[1]LISTA FILTRADO'!$A$2:$B$620,2,FALSE)</f>
        <v>Ministerio De Comunicación</v>
      </c>
      <c r="C7615" s="126">
        <v>42942</v>
      </c>
      <c r="D7615" s="126" t="s">
        <v>15503</v>
      </c>
      <c r="E7615" s="127" t="s">
        <v>3</v>
      </c>
      <c r="F7615" s="127">
        <v>1522640</v>
      </c>
      <c r="G7615" s="127"/>
      <c r="H7615" s="335" t="s">
        <v>15504</v>
      </c>
      <c r="I7615" s="128">
        <v>0</v>
      </c>
      <c r="J7615" s="128">
        <v>4116.22</v>
      </c>
      <c r="K7615" s="129">
        <f t="shared" si="118"/>
        <v>4116.22</v>
      </c>
      <c r="L7615" s="130" t="s">
        <v>1420</v>
      </c>
    </row>
    <row r="7616" spans="1:12" ht="22.5">
      <c r="A7616" s="263">
        <v>578</v>
      </c>
      <c r="B7616" s="125" t="str">
        <f>+VLOOKUP(A7616,'[1]LISTA FILTRADO'!$A$2:$B$620,2,FALSE)</f>
        <v>Boliviana De Aviación</v>
      </c>
      <c r="C7616" s="126">
        <v>42942</v>
      </c>
      <c r="D7616" s="126" t="s">
        <v>15505</v>
      </c>
      <c r="E7616" s="127" t="s">
        <v>3</v>
      </c>
      <c r="F7616" s="127">
        <v>1522644</v>
      </c>
      <c r="G7616" s="127"/>
      <c r="H7616" s="335" t="s">
        <v>15506</v>
      </c>
      <c r="I7616" s="128">
        <v>0</v>
      </c>
      <c r="J7616" s="128">
        <v>27</v>
      </c>
      <c r="K7616" s="129">
        <f t="shared" si="118"/>
        <v>27</v>
      </c>
      <c r="L7616" s="130" t="s">
        <v>1420</v>
      </c>
    </row>
    <row r="7617" spans="1:12" ht="33.75">
      <c r="A7617" s="263">
        <v>661</v>
      </c>
      <c r="B7617" s="125" t="str">
        <f>+VLOOKUP(A7617,'[1]LISTA FILTRADO'!$A$2:$B$620,2,FALSE)</f>
        <v>Tribunal Constitucional Plurinacional</v>
      </c>
      <c r="C7617" s="126">
        <v>42942</v>
      </c>
      <c r="D7617" s="126" t="s">
        <v>15507</v>
      </c>
      <c r="E7617" s="127" t="s">
        <v>3</v>
      </c>
      <c r="F7617" s="127">
        <v>1522646</v>
      </c>
      <c r="G7617" s="127"/>
      <c r="H7617" s="335" t="s">
        <v>15508</v>
      </c>
      <c r="I7617" s="128">
        <v>0</v>
      </c>
      <c r="J7617" s="128">
        <v>18850.93</v>
      </c>
      <c r="K7617" s="129">
        <f t="shared" si="118"/>
        <v>18850.93</v>
      </c>
      <c r="L7617" s="130" t="s">
        <v>1420</v>
      </c>
    </row>
    <row r="7618" spans="1:12" ht="22.5">
      <c r="A7618" s="263">
        <v>578</v>
      </c>
      <c r="B7618" s="125" t="str">
        <f>+VLOOKUP(A7618,'[1]LISTA FILTRADO'!$A$2:$B$620,2,FALSE)</f>
        <v>Boliviana De Aviación</v>
      </c>
      <c r="C7618" s="126">
        <v>42942</v>
      </c>
      <c r="D7618" s="126" t="s">
        <v>15509</v>
      </c>
      <c r="E7618" s="127" t="s">
        <v>3</v>
      </c>
      <c r="F7618" s="127">
        <v>1522647</v>
      </c>
      <c r="G7618" s="127"/>
      <c r="H7618" s="335" t="s">
        <v>15510</v>
      </c>
      <c r="I7618" s="128">
        <v>0</v>
      </c>
      <c r="J7618" s="128">
        <v>82</v>
      </c>
      <c r="K7618" s="129">
        <f t="shared" si="118"/>
        <v>82</v>
      </c>
      <c r="L7618" s="130" t="s">
        <v>1420</v>
      </c>
    </row>
    <row r="7619" spans="1:12" ht="22.5">
      <c r="A7619" s="263">
        <v>578</v>
      </c>
      <c r="B7619" s="125" t="str">
        <f>+VLOOKUP(A7619,'[1]LISTA FILTRADO'!$A$2:$B$620,2,FALSE)</f>
        <v>Boliviana De Aviación</v>
      </c>
      <c r="C7619" s="126">
        <v>42942</v>
      </c>
      <c r="D7619" s="126" t="s">
        <v>15511</v>
      </c>
      <c r="E7619" s="127" t="s">
        <v>3</v>
      </c>
      <c r="F7619" s="127">
        <v>1522649</v>
      </c>
      <c r="G7619" s="127"/>
      <c r="H7619" s="335" t="s">
        <v>15512</v>
      </c>
      <c r="I7619" s="128">
        <v>0</v>
      </c>
      <c r="J7619" s="128">
        <v>342.2</v>
      </c>
      <c r="K7619" s="129">
        <f t="shared" si="118"/>
        <v>342.2</v>
      </c>
      <c r="L7619" s="130" t="s">
        <v>1420</v>
      </c>
    </row>
    <row r="7620" spans="1:12" ht="22.5">
      <c r="A7620" s="263">
        <v>578</v>
      </c>
      <c r="B7620" s="125" t="str">
        <f>+VLOOKUP(A7620,'[1]LISTA FILTRADO'!$A$2:$B$620,2,FALSE)</f>
        <v>Boliviana De Aviación</v>
      </c>
      <c r="C7620" s="126">
        <v>42942</v>
      </c>
      <c r="D7620" s="126" t="s">
        <v>15513</v>
      </c>
      <c r="E7620" s="127" t="s">
        <v>3</v>
      </c>
      <c r="F7620" s="127">
        <v>1522654</v>
      </c>
      <c r="G7620" s="127"/>
      <c r="H7620" s="335" t="s">
        <v>15514</v>
      </c>
      <c r="I7620" s="128">
        <v>0</v>
      </c>
      <c r="J7620" s="128">
        <v>195.94</v>
      </c>
      <c r="K7620" s="129">
        <f t="shared" si="118"/>
        <v>195.94</v>
      </c>
      <c r="L7620" s="130" t="s">
        <v>1420</v>
      </c>
    </row>
    <row r="7621" spans="1:12" ht="22.5">
      <c r="A7621" s="263">
        <v>578</v>
      </c>
      <c r="B7621" s="125" t="str">
        <f>+VLOOKUP(A7621,'[1]LISTA FILTRADO'!$A$2:$B$620,2,FALSE)</f>
        <v>Boliviana De Aviación</v>
      </c>
      <c r="C7621" s="126">
        <v>42942</v>
      </c>
      <c r="D7621" s="126" t="s">
        <v>15515</v>
      </c>
      <c r="E7621" s="127" t="s">
        <v>3</v>
      </c>
      <c r="F7621" s="127">
        <v>1522659</v>
      </c>
      <c r="G7621" s="127"/>
      <c r="H7621" s="335" t="s">
        <v>15516</v>
      </c>
      <c r="I7621" s="128">
        <v>0</v>
      </c>
      <c r="J7621" s="128">
        <v>100</v>
      </c>
      <c r="K7621" s="129">
        <f t="shared" si="118"/>
        <v>100</v>
      </c>
      <c r="L7621" s="130" t="s">
        <v>1420</v>
      </c>
    </row>
    <row r="7622" spans="1:12" ht="22.5">
      <c r="A7622" s="263">
        <v>578</v>
      </c>
      <c r="B7622" s="125" t="str">
        <f>+VLOOKUP(A7622,'[1]LISTA FILTRADO'!$A$2:$B$620,2,FALSE)</f>
        <v>Boliviana De Aviación</v>
      </c>
      <c r="C7622" s="126">
        <v>42942</v>
      </c>
      <c r="D7622" s="126" t="s">
        <v>15517</v>
      </c>
      <c r="E7622" s="127" t="s">
        <v>3</v>
      </c>
      <c r="F7622" s="127">
        <v>1522660</v>
      </c>
      <c r="G7622" s="127"/>
      <c r="H7622" s="335" t="s">
        <v>15518</v>
      </c>
      <c r="I7622" s="128">
        <v>0</v>
      </c>
      <c r="J7622" s="128">
        <v>3500</v>
      </c>
      <c r="K7622" s="129">
        <f t="shared" si="118"/>
        <v>3500</v>
      </c>
      <c r="L7622" s="130" t="s">
        <v>1420</v>
      </c>
    </row>
    <row r="7623" spans="1:12" ht="33.75">
      <c r="A7623" s="263">
        <v>254</v>
      </c>
      <c r="B7623" s="125" t="str">
        <f>+VLOOKUP(A7623,'[1]LISTA FILTRADO'!$A$2:$B$620,2,FALSE)</f>
        <v>Instituto Del Seguro Agrario</v>
      </c>
      <c r="C7623" s="126">
        <v>42942</v>
      </c>
      <c r="D7623" s="126" t="s">
        <v>15519</v>
      </c>
      <c r="E7623" s="127" t="s">
        <v>3</v>
      </c>
      <c r="F7623" s="127">
        <v>1522662</v>
      </c>
      <c r="G7623" s="127"/>
      <c r="H7623" s="335" t="s">
        <v>15520</v>
      </c>
      <c r="I7623" s="128">
        <v>0</v>
      </c>
      <c r="J7623" s="128">
        <v>114103.4</v>
      </c>
      <c r="K7623" s="129">
        <f t="shared" si="118"/>
        <v>114103.4</v>
      </c>
      <c r="L7623" s="130" t="s">
        <v>1420</v>
      </c>
    </row>
    <row r="7624" spans="1:12" ht="22.5">
      <c r="A7624" s="263">
        <v>578</v>
      </c>
      <c r="B7624" s="125" t="str">
        <f>+VLOOKUP(A7624,'[1]LISTA FILTRADO'!$A$2:$B$620,2,FALSE)</f>
        <v>Boliviana De Aviación</v>
      </c>
      <c r="C7624" s="126">
        <v>42942</v>
      </c>
      <c r="D7624" s="126" t="s">
        <v>15521</v>
      </c>
      <c r="E7624" s="127" t="s">
        <v>3</v>
      </c>
      <c r="F7624" s="127">
        <v>1522663</v>
      </c>
      <c r="G7624" s="127"/>
      <c r="H7624" s="335" t="s">
        <v>15522</v>
      </c>
      <c r="I7624" s="128">
        <v>0</v>
      </c>
      <c r="J7624" s="128">
        <v>25.05</v>
      </c>
      <c r="K7624" s="129">
        <f t="shared" si="118"/>
        <v>25.05</v>
      </c>
      <c r="L7624" s="130" t="s">
        <v>1420</v>
      </c>
    </row>
    <row r="7625" spans="1:12" ht="33.75">
      <c r="A7625" s="263">
        <v>222</v>
      </c>
      <c r="B7625" s="125" t="str">
        <f>+VLOOKUP(A7625,'[1]LISTA FILTRADO'!$A$2:$B$620,2,FALSE)</f>
        <v>Instituto Nacional De Innovación Agropecuaria Y Forestal</v>
      </c>
      <c r="C7625" s="126">
        <v>42942</v>
      </c>
      <c r="D7625" s="126" t="s">
        <v>15523</v>
      </c>
      <c r="E7625" s="127" t="s">
        <v>3</v>
      </c>
      <c r="F7625" s="127">
        <v>1522668</v>
      </c>
      <c r="G7625" s="127"/>
      <c r="H7625" s="335" t="s">
        <v>15524</v>
      </c>
      <c r="I7625" s="128">
        <v>0</v>
      </c>
      <c r="J7625" s="128">
        <v>2689</v>
      </c>
      <c r="K7625" s="129">
        <f t="shared" ref="K7625:K7688" si="119">+I7625+J7625</f>
        <v>2689</v>
      </c>
      <c r="L7625" s="130" t="s">
        <v>1420</v>
      </c>
    </row>
    <row r="7626" spans="1:12" ht="33.75">
      <c r="A7626" s="263">
        <v>222</v>
      </c>
      <c r="B7626" s="125" t="str">
        <f>+VLOOKUP(A7626,'[1]LISTA FILTRADO'!$A$2:$B$620,2,FALSE)</f>
        <v>Instituto Nacional De Innovación Agropecuaria Y Forestal</v>
      </c>
      <c r="C7626" s="126">
        <v>42942</v>
      </c>
      <c r="D7626" s="126" t="s">
        <v>15525</v>
      </c>
      <c r="E7626" s="127" t="s">
        <v>3</v>
      </c>
      <c r="F7626" s="127">
        <v>1522669</v>
      </c>
      <c r="G7626" s="127"/>
      <c r="H7626" s="335" t="s">
        <v>15526</v>
      </c>
      <c r="I7626" s="128">
        <v>0</v>
      </c>
      <c r="J7626" s="128">
        <v>350.5</v>
      </c>
      <c r="K7626" s="129">
        <f t="shared" si="119"/>
        <v>350.5</v>
      </c>
      <c r="L7626" s="130" t="s">
        <v>1420</v>
      </c>
    </row>
    <row r="7627" spans="1:12" ht="22.5">
      <c r="A7627" s="263">
        <v>41</v>
      </c>
      <c r="B7627" s="125" t="str">
        <f>+VLOOKUP(A7627,'[1]LISTA FILTRADO'!$A$2:$B$620,2,FALSE)</f>
        <v>Ministerio De Desarrollo Productivo Y Economía Plural</v>
      </c>
      <c r="C7627" s="126">
        <v>42942</v>
      </c>
      <c r="D7627" s="126" t="s">
        <v>15527</v>
      </c>
      <c r="E7627" s="127" t="s">
        <v>3</v>
      </c>
      <c r="F7627" s="127">
        <v>1522508</v>
      </c>
      <c r="G7627" s="127"/>
      <c r="H7627" s="335" t="s">
        <v>15528</v>
      </c>
      <c r="I7627" s="128">
        <v>0</v>
      </c>
      <c r="J7627" s="128">
        <v>16310</v>
      </c>
      <c r="K7627" s="129">
        <f t="shared" si="119"/>
        <v>16310</v>
      </c>
      <c r="L7627" s="130" t="s">
        <v>1420</v>
      </c>
    </row>
    <row r="7628" spans="1:12" ht="22.5">
      <c r="A7628" s="263">
        <v>46</v>
      </c>
      <c r="B7628" s="125" t="str">
        <f>+VLOOKUP(A7628,'[1]LISTA FILTRADO'!$A$2:$B$620,2,FALSE)</f>
        <v>Ministerio De Salud</v>
      </c>
      <c r="C7628" s="126">
        <v>42942</v>
      </c>
      <c r="D7628" s="126" t="s">
        <v>15529</v>
      </c>
      <c r="E7628" s="127" t="s">
        <v>3</v>
      </c>
      <c r="F7628" s="127">
        <v>1522515</v>
      </c>
      <c r="G7628" s="127"/>
      <c r="H7628" s="335" t="s">
        <v>15530</v>
      </c>
      <c r="I7628" s="128">
        <v>0</v>
      </c>
      <c r="J7628" s="128">
        <v>27271.7</v>
      </c>
      <c r="K7628" s="129">
        <f t="shared" si="119"/>
        <v>27271.7</v>
      </c>
      <c r="L7628" s="130" t="s">
        <v>1420</v>
      </c>
    </row>
    <row r="7629" spans="1:12" ht="22.5">
      <c r="A7629" s="263">
        <v>41</v>
      </c>
      <c r="B7629" s="125" t="str">
        <f>+VLOOKUP(A7629,'[1]LISTA FILTRADO'!$A$2:$B$620,2,FALSE)</f>
        <v>Ministerio De Desarrollo Productivo Y Economía Plural</v>
      </c>
      <c r="C7629" s="126">
        <v>42942</v>
      </c>
      <c r="D7629" s="126" t="s">
        <v>15531</v>
      </c>
      <c r="E7629" s="127" t="s">
        <v>3</v>
      </c>
      <c r="F7629" s="127">
        <v>1522525</v>
      </c>
      <c r="G7629" s="127"/>
      <c r="H7629" s="335" t="s">
        <v>15532</v>
      </c>
      <c r="I7629" s="128">
        <v>0</v>
      </c>
      <c r="J7629" s="128">
        <v>20</v>
      </c>
      <c r="K7629" s="129">
        <f t="shared" si="119"/>
        <v>20</v>
      </c>
      <c r="L7629" s="130" t="s">
        <v>1420</v>
      </c>
    </row>
    <row r="7630" spans="1:12" ht="22.5">
      <c r="A7630" s="263">
        <v>526</v>
      </c>
      <c r="B7630" s="125" t="str">
        <f>+VLOOKUP(A7630,'[1]LISTA FILTRADO'!$A$2:$B$620,2,FALSE)</f>
        <v>Bolivia Tv</v>
      </c>
      <c r="C7630" s="126">
        <v>42942</v>
      </c>
      <c r="D7630" s="126" t="s">
        <v>15533</v>
      </c>
      <c r="E7630" s="127" t="s">
        <v>3</v>
      </c>
      <c r="F7630" s="127">
        <v>1522554</v>
      </c>
      <c r="G7630" s="127"/>
      <c r="H7630" s="335" t="s">
        <v>15534</v>
      </c>
      <c r="I7630" s="128">
        <v>0</v>
      </c>
      <c r="J7630" s="128">
        <v>4</v>
      </c>
      <c r="K7630" s="129">
        <f t="shared" si="119"/>
        <v>4</v>
      </c>
      <c r="L7630" s="130" t="s">
        <v>1420</v>
      </c>
    </row>
    <row r="7631" spans="1:12" ht="22.5">
      <c r="A7631" s="263">
        <v>224</v>
      </c>
      <c r="B7631" s="125" t="str">
        <f>+VLOOKUP(A7631,'[1]LISTA FILTRADO'!$A$2:$B$620,2,FALSE)</f>
        <v>Insumos Bolivia</v>
      </c>
      <c r="C7631" s="126">
        <v>42942</v>
      </c>
      <c r="D7631" s="126" t="s">
        <v>15535</v>
      </c>
      <c r="E7631" s="127" t="s">
        <v>3</v>
      </c>
      <c r="F7631" s="127">
        <v>1522555</v>
      </c>
      <c r="G7631" s="127"/>
      <c r="H7631" s="335" t="s">
        <v>15536</v>
      </c>
      <c r="I7631" s="128">
        <v>0</v>
      </c>
      <c r="J7631" s="128">
        <v>20</v>
      </c>
      <c r="K7631" s="129">
        <f t="shared" si="119"/>
        <v>20</v>
      </c>
      <c r="L7631" s="130" t="s">
        <v>1420</v>
      </c>
    </row>
    <row r="7632" spans="1:12" ht="33.75">
      <c r="A7632" s="263" t="s">
        <v>626</v>
      </c>
      <c r="B7632" s="125" t="str">
        <f>+VLOOKUP(A7632,'[1]LISTA FILTRADO'!$A$2:$B$620,2,FALSE)</f>
        <v>Dirección General De Programación Y Operaciones Del Tesoro</v>
      </c>
      <c r="C7632" s="126">
        <v>42942</v>
      </c>
      <c r="D7632" s="126" t="s">
        <v>15537</v>
      </c>
      <c r="E7632" s="127" t="s">
        <v>3</v>
      </c>
      <c r="F7632" s="127">
        <v>1522558</v>
      </c>
      <c r="G7632" s="127"/>
      <c r="H7632" s="335" t="s">
        <v>15538</v>
      </c>
      <c r="I7632" s="128">
        <v>0</v>
      </c>
      <c r="J7632" s="128">
        <v>3709.28</v>
      </c>
      <c r="K7632" s="129">
        <f t="shared" si="119"/>
        <v>3709.28</v>
      </c>
      <c r="L7632" s="130" t="s">
        <v>1420</v>
      </c>
    </row>
    <row r="7633" spans="1:12" ht="33.75">
      <c r="A7633" s="263">
        <v>70</v>
      </c>
      <c r="B7633" s="125" t="str">
        <f>+VLOOKUP(A7633,'[1]LISTA FILTRADO'!$A$2:$B$620,2,FALSE)</f>
        <v>Ministerio De Trabajo, Empleo Y Previsión Social</v>
      </c>
      <c r="C7633" s="126">
        <v>42942</v>
      </c>
      <c r="D7633" s="126" t="s">
        <v>15539</v>
      </c>
      <c r="E7633" s="127" t="s">
        <v>3</v>
      </c>
      <c r="F7633" s="127">
        <v>1522582</v>
      </c>
      <c r="G7633" s="127"/>
      <c r="H7633" s="335" t="s">
        <v>15540</v>
      </c>
      <c r="I7633" s="128">
        <v>0</v>
      </c>
      <c r="J7633" s="128">
        <v>685</v>
      </c>
      <c r="K7633" s="129">
        <f t="shared" si="119"/>
        <v>685</v>
      </c>
      <c r="L7633" s="130" t="s">
        <v>1420</v>
      </c>
    </row>
    <row r="7634" spans="1:12" ht="33.75">
      <c r="A7634" s="263">
        <v>222</v>
      </c>
      <c r="B7634" s="125" t="str">
        <f>+VLOOKUP(A7634,'[1]LISTA FILTRADO'!$A$2:$B$620,2,FALSE)</f>
        <v>Instituto Nacional De Innovación Agropecuaria Y Forestal</v>
      </c>
      <c r="C7634" s="126">
        <v>42942</v>
      </c>
      <c r="D7634" s="126" t="s">
        <v>15541</v>
      </c>
      <c r="E7634" s="127" t="s">
        <v>3</v>
      </c>
      <c r="F7634" s="127">
        <v>1522583</v>
      </c>
      <c r="G7634" s="127"/>
      <c r="H7634" s="335" t="s">
        <v>15542</v>
      </c>
      <c r="I7634" s="128">
        <v>0</v>
      </c>
      <c r="J7634" s="128">
        <v>7806.29</v>
      </c>
      <c r="K7634" s="129">
        <f t="shared" si="119"/>
        <v>7806.29</v>
      </c>
      <c r="L7634" s="130" t="s">
        <v>1420</v>
      </c>
    </row>
    <row r="7635" spans="1:12" ht="22.5">
      <c r="A7635" s="263">
        <v>46</v>
      </c>
      <c r="B7635" s="125" t="str">
        <f>+VLOOKUP(A7635,'[1]LISTA FILTRADO'!$A$2:$B$620,2,FALSE)</f>
        <v>Ministerio De Salud</v>
      </c>
      <c r="C7635" s="126">
        <v>42942</v>
      </c>
      <c r="D7635" s="126" t="s">
        <v>15543</v>
      </c>
      <c r="E7635" s="127" t="s">
        <v>3</v>
      </c>
      <c r="F7635" s="127">
        <v>1522585</v>
      </c>
      <c r="G7635" s="127"/>
      <c r="H7635" s="335" t="s">
        <v>15544</v>
      </c>
      <c r="I7635" s="128">
        <v>0</v>
      </c>
      <c r="J7635" s="128">
        <v>111.3</v>
      </c>
      <c r="K7635" s="129">
        <f t="shared" si="119"/>
        <v>111.3</v>
      </c>
      <c r="L7635" s="130" t="s">
        <v>1420</v>
      </c>
    </row>
    <row r="7636" spans="1:12" ht="33.75">
      <c r="A7636" s="263" t="s">
        <v>626</v>
      </c>
      <c r="B7636" s="125" t="str">
        <f>+VLOOKUP(A7636,'[1]LISTA FILTRADO'!$A$2:$B$620,2,FALSE)</f>
        <v>Dirección General De Programación Y Operaciones Del Tesoro</v>
      </c>
      <c r="C7636" s="126">
        <v>42942</v>
      </c>
      <c r="D7636" s="126" t="s">
        <v>15545</v>
      </c>
      <c r="E7636" s="127" t="s">
        <v>3</v>
      </c>
      <c r="F7636" s="127">
        <v>1522605</v>
      </c>
      <c r="G7636" s="127"/>
      <c r="H7636" s="335" t="s">
        <v>15546</v>
      </c>
      <c r="I7636" s="128">
        <v>0</v>
      </c>
      <c r="J7636" s="128">
        <v>316.02</v>
      </c>
      <c r="K7636" s="129">
        <f t="shared" si="119"/>
        <v>316.02</v>
      </c>
      <c r="L7636" s="130" t="s">
        <v>1420</v>
      </c>
    </row>
    <row r="7637" spans="1:12" ht="22.5">
      <c r="A7637" s="263">
        <v>670</v>
      </c>
      <c r="B7637" s="125" t="str">
        <f>+VLOOKUP(A7637,'[1]LISTA FILTRADO'!$A$2:$B$620,2,FALSE)</f>
        <v>Órgano Electoral Plurinacional</v>
      </c>
      <c r="C7637" s="126">
        <v>42942</v>
      </c>
      <c r="D7637" s="126" t="s">
        <v>15547</v>
      </c>
      <c r="E7637" s="127" t="s">
        <v>3</v>
      </c>
      <c r="F7637" s="127">
        <v>1522698</v>
      </c>
      <c r="G7637" s="127"/>
      <c r="H7637" s="335" t="s">
        <v>15548</v>
      </c>
      <c r="I7637" s="128">
        <v>0</v>
      </c>
      <c r="J7637" s="128">
        <v>371</v>
      </c>
      <c r="K7637" s="129">
        <f t="shared" si="119"/>
        <v>371</v>
      </c>
      <c r="L7637" s="130" t="s">
        <v>1420</v>
      </c>
    </row>
    <row r="7638" spans="1:12" ht="22.5">
      <c r="A7638" s="263">
        <v>234</v>
      </c>
      <c r="B7638" s="125" t="str">
        <f>+VLOOKUP(A7638,'[1]LISTA FILTRADO'!$A$2:$B$620,2,FALSE)</f>
        <v>Servicio Geológico Minero</v>
      </c>
      <c r="C7638" s="126">
        <v>42942</v>
      </c>
      <c r="D7638" s="126" t="s">
        <v>15549</v>
      </c>
      <c r="E7638" s="127" t="s">
        <v>3</v>
      </c>
      <c r="F7638" s="127">
        <v>1522706</v>
      </c>
      <c r="G7638" s="127"/>
      <c r="H7638" s="335" t="s">
        <v>15550</v>
      </c>
      <c r="I7638" s="128">
        <v>0</v>
      </c>
      <c r="J7638" s="128">
        <v>155</v>
      </c>
      <c r="K7638" s="129">
        <f t="shared" si="119"/>
        <v>155</v>
      </c>
      <c r="L7638" s="130" t="s">
        <v>1420</v>
      </c>
    </row>
    <row r="7639" spans="1:12" ht="33.75">
      <c r="A7639" s="263">
        <v>591</v>
      </c>
      <c r="B7639" s="125" t="str">
        <f>+VLOOKUP(A7639,'[1]LISTA FILTRADO'!$A$2:$B$620,2,FALSE)</f>
        <v>Empresa Estatal De Transporte Por Cable Mi Teleférico</v>
      </c>
      <c r="C7639" s="126">
        <v>42942</v>
      </c>
      <c r="D7639" s="126" t="s">
        <v>15551</v>
      </c>
      <c r="E7639" s="127" t="s">
        <v>3</v>
      </c>
      <c r="F7639" s="127">
        <v>1522707</v>
      </c>
      <c r="G7639" s="127"/>
      <c r="H7639" s="335" t="s">
        <v>15552</v>
      </c>
      <c r="I7639" s="128">
        <v>0</v>
      </c>
      <c r="J7639" s="128">
        <v>350</v>
      </c>
      <c r="K7639" s="129">
        <f t="shared" si="119"/>
        <v>350</v>
      </c>
      <c r="L7639" s="130" t="s">
        <v>1420</v>
      </c>
    </row>
    <row r="7640" spans="1:12" ht="22.5">
      <c r="A7640" s="263">
        <v>292</v>
      </c>
      <c r="B7640" s="125" t="str">
        <f>+VLOOKUP(A7640,'[1]LISTA FILTRADO'!$A$2:$B$620,2,FALSE)</f>
        <v>Vías Bolivia</v>
      </c>
      <c r="C7640" s="126">
        <v>42942</v>
      </c>
      <c r="D7640" s="126" t="s">
        <v>15553</v>
      </c>
      <c r="E7640" s="127" t="s">
        <v>3</v>
      </c>
      <c r="F7640" s="127">
        <v>1522717</v>
      </c>
      <c r="G7640" s="127"/>
      <c r="H7640" s="335" t="s">
        <v>15554</v>
      </c>
      <c r="I7640" s="128">
        <v>0</v>
      </c>
      <c r="J7640" s="128">
        <v>99</v>
      </c>
      <c r="K7640" s="129">
        <f t="shared" si="119"/>
        <v>99</v>
      </c>
      <c r="L7640" s="130" t="s">
        <v>1420</v>
      </c>
    </row>
    <row r="7641" spans="1:12" ht="22.5">
      <c r="A7641" s="263">
        <v>292</v>
      </c>
      <c r="B7641" s="125" t="str">
        <f>+VLOOKUP(A7641,'[1]LISTA FILTRADO'!$A$2:$B$620,2,FALSE)</f>
        <v>Vías Bolivia</v>
      </c>
      <c r="C7641" s="126">
        <v>42942</v>
      </c>
      <c r="D7641" s="126" t="s">
        <v>15555</v>
      </c>
      <c r="E7641" s="127" t="s">
        <v>3</v>
      </c>
      <c r="F7641" s="127">
        <v>1522719</v>
      </c>
      <c r="G7641" s="127"/>
      <c r="H7641" s="335" t="s">
        <v>15554</v>
      </c>
      <c r="I7641" s="128">
        <v>0</v>
      </c>
      <c r="J7641" s="128">
        <v>93</v>
      </c>
      <c r="K7641" s="129">
        <f t="shared" si="119"/>
        <v>93</v>
      </c>
      <c r="L7641" s="130" t="s">
        <v>1420</v>
      </c>
    </row>
    <row r="7642" spans="1:12" ht="22.5">
      <c r="A7642" s="263">
        <v>16</v>
      </c>
      <c r="B7642" s="125" t="str">
        <f>+VLOOKUP(A7642,'[1]LISTA FILTRADO'!$A$2:$B$620,2,FALSE)</f>
        <v>Ministerio De Educación</v>
      </c>
      <c r="C7642" s="126">
        <v>42942</v>
      </c>
      <c r="D7642" s="126" t="s">
        <v>15556</v>
      </c>
      <c r="E7642" s="127" t="s">
        <v>3</v>
      </c>
      <c r="F7642" s="127">
        <v>1522728</v>
      </c>
      <c r="G7642" s="127"/>
      <c r="H7642" s="335" t="s">
        <v>15557</v>
      </c>
      <c r="I7642" s="128">
        <v>0</v>
      </c>
      <c r="J7642" s="128">
        <v>107</v>
      </c>
      <c r="K7642" s="129">
        <f t="shared" si="119"/>
        <v>107</v>
      </c>
      <c r="L7642" s="130" t="s">
        <v>1420</v>
      </c>
    </row>
    <row r="7643" spans="1:12" ht="33.75">
      <c r="A7643" s="263" t="s">
        <v>626</v>
      </c>
      <c r="B7643" s="125" t="str">
        <f>+VLOOKUP(A7643,'[1]LISTA FILTRADO'!$A$2:$B$620,2,FALSE)</f>
        <v>Dirección General De Programación Y Operaciones Del Tesoro</v>
      </c>
      <c r="C7643" s="126">
        <v>42942</v>
      </c>
      <c r="D7643" s="126" t="s">
        <v>15558</v>
      </c>
      <c r="E7643" s="127" t="s">
        <v>3</v>
      </c>
      <c r="F7643" s="127">
        <v>1522731</v>
      </c>
      <c r="G7643" s="127"/>
      <c r="H7643" s="335" t="s">
        <v>15559</v>
      </c>
      <c r="I7643" s="128">
        <v>0</v>
      </c>
      <c r="J7643" s="128">
        <v>336.07</v>
      </c>
      <c r="K7643" s="129">
        <f t="shared" si="119"/>
        <v>336.07</v>
      </c>
      <c r="L7643" s="130" t="s">
        <v>1420</v>
      </c>
    </row>
    <row r="7644" spans="1:12" ht="22.5">
      <c r="A7644" s="263">
        <v>234</v>
      </c>
      <c r="B7644" s="125" t="str">
        <f>+VLOOKUP(A7644,'[1]LISTA FILTRADO'!$A$2:$B$620,2,FALSE)</f>
        <v>Servicio Geológico Minero</v>
      </c>
      <c r="C7644" s="126">
        <v>42942</v>
      </c>
      <c r="D7644" s="126" t="s">
        <v>15560</v>
      </c>
      <c r="E7644" s="127" t="s">
        <v>3</v>
      </c>
      <c r="F7644" s="127">
        <v>1522732</v>
      </c>
      <c r="G7644" s="127"/>
      <c r="H7644" s="335" t="s">
        <v>15561</v>
      </c>
      <c r="I7644" s="128">
        <v>0</v>
      </c>
      <c r="J7644" s="128">
        <v>12</v>
      </c>
      <c r="K7644" s="129">
        <f t="shared" si="119"/>
        <v>12</v>
      </c>
      <c r="L7644" s="130" t="s">
        <v>1420</v>
      </c>
    </row>
    <row r="7645" spans="1:12" ht="33.75">
      <c r="A7645" s="263" t="s">
        <v>626</v>
      </c>
      <c r="B7645" s="125" t="str">
        <f>+VLOOKUP(A7645,'[1]LISTA FILTRADO'!$A$2:$B$620,2,FALSE)</f>
        <v>Dirección General De Programación Y Operaciones Del Tesoro</v>
      </c>
      <c r="C7645" s="126">
        <v>42942</v>
      </c>
      <c r="D7645" s="126" t="s">
        <v>15562</v>
      </c>
      <c r="E7645" s="127" t="s">
        <v>3</v>
      </c>
      <c r="F7645" s="127">
        <v>1522733</v>
      </c>
      <c r="G7645" s="127"/>
      <c r="H7645" s="335" t="s">
        <v>15563</v>
      </c>
      <c r="I7645" s="128">
        <v>0</v>
      </c>
      <c r="J7645" s="128">
        <v>19432</v>
      </c>
      <c r="K7645" s="129">
        <f t="shared" si="119"/>
        <v>19432</v>
      </c>
      <c r="L7645" s="130" t="s">
        <v>1420</v>
      </c>
    </row>
    <row r="7646" spans="1:12" ht="22.5">
      <c r="A7646" s="263">
        <v>660</v>
      </c>
      <c r="B7646" s="125" t="str">
        <f>+VLOOKUP(A7646,'[1]LISTA FILTRADO'!$A$2:$B$620,2,FALSE)</f>
        <v>Órgano Judicial</v>
      </c>
      <c r="C7646" s="126">
        <v>42942</v>
      </c>
      <c r="D7646" s="126" t="s">
        <v>15564</v>
      </c>
      <c r="E7646" s="127" t="s">
        <v>3</v>
      </c>
      <c r="F7646" s="127">
        <v>1522735</v>
      </c>
      <c r="G7646" s="127"/>
      <c r="H7646" s="335" t="s">
        <v>15565</v>
      </c>
      <c r="I7646" s="128">
        <v>0</v>
      </c>
      <c r="J7646" s="128">
        <v>45</v>
      </c>
      <c r="K7646" s="129">
        <f t="shared" si="119"/>
        <v>45</v>
      </c>
      <c r="L7646" s="130" t="s">
        <v>1420</v>
      </c>
    </row>
    <row r="7647" spans="1:12" ht="33.75">
      <c r="A7647" s="263" t="s">
        <v>626</v>
      </c>
      <c r="B7647" s="125" t="str">
        <f>+VLOOKUP(A7647,'[1]LISTA FILTRADO'!$A$2:$B$620,2,FALSE)</f>
        <v>Dirección General De Programación Y Operaciones Del Tesoro</v>
      </c>
      <c r="C7647" s="126">
        <v>42942</v>
      </c>
      <c r="D7647" s="126" t="s">
        <v>15566</v>
      </c>
      <c r="E7647" s="127" t="s">
        <v>3</v>
      </c>
      <c r="F7647" s="127">
        <v>1522745</v>
      </c>
      <c r="G7647" s="127"/>
      <c r="H7647" s="335" t="s">
        <v>15567</v>
      </c>
      <c r="I7647" s="128">
        <v>0</v>
      </c>
      <c r="J7647" s="128">
        <v>1</v>
      </c>
      <c r="K7647" s="129">
        <f t="shared" si="119"/>
        <v>1</v>
      </c>
      <c r="L7647" s="130" t="s">
        <v>1420</v>
      </c>
    </row>
    <row r="7648" spans="1:12" ht="33.75">
      <c r="A7648" s="263" t="s">
        <v>626</v>
      </c>
      <c r="B7648" s="125" t="str">
        <f>+VLOOKUP(A7648,'[1]LISTA FILTRADO'!$A$2:$B$620,2,FALSE)</f>
        <v>Dirección General De Programación Y Operaciones Del Tesoro</v>
      </c>
      <c r="C7648" s="126">
        <v>42942</v>
      </c>
      <c r="D7648" s="126" t="s">
        <v>15568</v>
      </c>
      <c r="E7648" s="127" t="s">
        <v>3</v>
      </c>
      <c r="F7648" s="127">
        <v>1522746</v>
      </c>
      <c r="G7648" s="127"/>
      <c r="H7648" s="335" t="s">
        <v>15569</v>
      </c>
      <c r="I7648" s="128">
        <v>0</v>
      </c>
      <c r="J7648" s="128">
        <v>1</v>
      </c>
      <c r="K7648" s="129">
        <f t="shared" si="119"/>
        <v>1</v>
      </c>
      <c r="L7648" s="130" t="s">
        <v>1420</v>
      </c>
    </row>
    <row r="7649" spans="1:12" ht="33.75">
      <c r="A7649" s="263" t="s">
        <v>626</v>
      </c>
      <c r="B7649" s="125" t="str">
        <f>+VLOOKUP(A7649,'[1]LISTA FILTRADO'!$A$2:$B$620,2,FALSE)</f>
        <v>Dirección General De Programación Y Operaciones Del Tesoro</v>
      </c>
      <c r="C7649" s="126">
        <v>42942</v>
      </c>
      <c r="D7649" s="126" t="s">
        <v>15570</v>
      </c>
      <c r="E7649" s="127" t="s">
        <v>3</v>
      </c>
      <c r="F7649" s="127">
        <v>1522748</v>
      </c>
      <c r="G7649" s="127"/>
      <c r="H7649" s="335" t="s">
        <v>15571</v>
      </c>
      <c r="I7649" s="128">
        <v>0</v>
      </c>
      <c r="J7649" s="128">
        <v>1</v>
      </c>
      <c r="K7649" s="129">
        <f t="shared" si="119"/>
        <v>1</v>
      </c>
      <c r="L7649" s="130" t="s">
        <v>1420</v>
      </c>
    </row>
    <row r="7650" spans="1:12" ht="33.75">
      <c r="A7650" s="263" t="s">
        <v>626</v>
      </c>
      <c r="B7650" s="125" t="str">
        <f>+VLOOKUP(A7650,'[1]LISTA FILTRADO'!$A$2:$B$620,2,FALSE)</f>
        <v>Dirección General De Programación Y Operaciones Del Tesoro</v>
      </c>
      <c r="C7650" s="126">
        <v>42942</v>
      </c>
      <c r="D7650" s="126" t="s">
        <v>15572</v>
      </c>
      <c r="E7650" s="127" t="s">
        <v>3</v>
      </c>
      <c r="F7650" s="127">
        <v>1522750</v>
      </c>
      <c r="G7650" s="127"/>
      <c r="H7650" s="335" t="s">
        <v>15573</v>
      </c>
      <c r="I7650" s="128">
        <v>0</v>
      </c>
      <c r="J7650" s="128">
        <v>21.8</v>
      </c>
      <c r="K7650" s="129">
        <f t="shared" si="119"/>
        <v>21.8</v>
      </c>
      <c r="L7650" s="130" t="s">
        <v>1420</v>
      </c>
    </row>
    <row r="7651" spans="1:12" ht="22.5">
      <c r="A7651" s="263">
        <v>670</v>
      </c>
      <c r="B7651" s="125" t="str">
        <f>+VLOOKUP(A7651,'[1]LISTA FILTRADO'!$A$2:$B$620,2,FALSE)</f>
        <v>Órgano Electoral Plurinacional</v>
      </c>
      <c r="C7651" s="126">
        <v>42942</v>
      </c>
      <c r="D7651" s="126" t="s">
        <v>15574</v>
      </c>
      <c r="E7651" s="127" t="s">
        <v>3</v>
      </c>
      <c r="F7651" s="127">
        <v>1522751</v>
      </c>
      <c r="G7651" s="127"/>
      <c r="H7651" s="335" t="s">
        <v>15575</v>
      </c>
      <c r="I7651" s="128">
        <v>0</v>
      </c>
      <c r="J7651" s="128">
        <v>222.6</v>
      </c>
      <c r="K7651" s="129">
        <f t="shared" si="119"/>
        <v>222.6</v>
      </c>
      <c r="L7651" s="130" t="s">
        <v>1420</v>
      </c>
    </row>
    <row r="7652" spans="1:12" ht="22.5">
      <c r="A7652" s="263">
        <v>16</v>
      </c>
      <c r="B7652" s="125" t="str">
        <f>+VLOOKUP(A7652,'[1]LISTA FILTRADO'!$A$2:$B$620,2,FALSE)</f>
        <v>Ministerio De Educación</v>
      </c>
      <c r="C7652" s="126">
        <v>42942</v>
      </c>
      <c r="D7652" s="126" t="s">
        <v>15576</v>
      </c>
      <c r="E7652" s="127" t="s">
        <v>3</v>
      </c>
      <c r="F7652" s="127">
        <v>1522759</v>
      </c>
      <c r="G7652" s="127"/>
      <c r="H7652" s="335" t="s">
        <v>15577</v>
      </c>
      <c r="I7652" s="128">
        <v>0</v>
      </c>
      <c r="J7652" s="128">
        <v>35000</v>
      </c>
      <c r="K7652" s="129">
        <f t="shared" si="119"/>
        <v>35000</v>
      </c>
      <c r="L7652" s="130" t="s">
        <v>1420</v>
      </c>
    </row>
    <row r="7653" spans="1:12" ht="33.75">
      <c r="A7653" s="263" t="s">
        <v>626</v>
      </c>
      <c r="B7653" s="125" t="str">
        <f>+VLOOKUP(A7653,'[1]LISTA FILTRADO'!$A$2:$B$620,2,FALSE)</f>
        <v>Dirección General De Programación Y Operaciones Del Tesoro</v>
      </c>
      <c r="C7653" s="126">
        <v>42942</v>
      </c>
      <c r="D7653" s="126" t="s">
        <v>15578</v>
      </c>
      <c r="E7653" s="127" t="s">
        <v>3</v>
      </c>
      <c r="F7653" s="127">
        <v>1522764</v>
      </c>
      <c r="G7653" s="127"/>
      <c r="H7653" s="335" t="s">
        <v>15579</v>
      </c>
      <c r="I7653" s="128">
        <v>0</v>
      </c>
      <c r="J7653" s="128">
        <v>185.5</v>
      </c>
      <c r="K7653" s="129">
        <f t="shared" si="119"/>
        <v>185.5</v>
      </c>
      <c r="L7653" s="130" t="s">
        <v>1420</v>
      </c>
    </row>
    <row r="7654" spans="1:12" ht="22.5">
      <c r="A7654" s="263">
        <v>132</v>
      </c>
      <c r="B7654" s="125" t="str">
        <f>+VLOOKUP(A7654,'[1]LISTA FILTRADO'!$A$2:$B$620,2,FALSE)</f>
        <v>Servicio De Desarrollo De Las Empresas Púb. Productivas</v>
      </c>
      <c r="C7654" s="126">
        <v>42942</v>
      </c>
      <c r="D7654" s="126" t="s">
        <v>15580</v>
      </c>
      <c r="E7654" s="127" t="s">
        <v>3</v>
      </c>
      <c r="F7654" s="127">
        <v>1522775</v>
      </c>
      <c r="G7654" s="127"/>
      <c r="H7654" s="335" t="s">
        <v>15581</v>
      </c>
      <c r="I7654" s="128">
        <v>0</v>
      </c>
      <c r="J7654" s="128">
        <v>3000</v>
      </c>
      <c r="K7654" s="129">
        <f t="shared" si="119"/>
        <v>3000</v>
      </c>
      <c r="L7654" s="130" t="s">
        <v>1420</v>
      </c>
    </row>
    <row r="7655" spans="1:12" ht="22.5">
      <c r="A7655" s="263">
        <v>47</v>
      </c>
      <c r="B7655" s="125" t="str">
        <f>+VLOOKUP(A7655,'[1]LISTA FILTRADO'!$A$2:$B$620,2,FALSE)</f>
        <v>Ministerio De Desarrollo Rural Y Tierras</v>
      </c>
      <c r="C7655" s="126">
        <v>42942</v>
      </c>
      <c r="D7655" s="126" t="s">
        <v>15582</v>
      </c>
      <c r="E7655" s="127" t="s">
        <v>3</v>
      </c>
      <c r="F7655" s="127">
        <v>1522776</v>
      </c>
      <c r="G7655" s="127"/>
      <c r="H7655" s="335" t="s">
        <v>15583</v>
      </c>
      <c r="I7655" s="128">
        <v>0</v>
      </c>
      <c r="J7655" s="128">
        <v>2970</v>
      </c>
      <c r="K7655" s="129">
        <f t="shared" si="119"/>
        <v>2970</v>
      </c>
      <c r="L7655" s="130" t="s">
        <v>1420</v>
      </c>
    </row>
    <row r="7656" spans="1:12" ht="22.5">
      <c r="A7656" s="263">
        <v>46</v>
      </c>
      <c r="B7656" s="125" t="str">
        <f>+VLOOKUP(A7656,'[1]LISTA FILTRADO'!$A$2:$B$620,2,FALSE)</f>
        <v>Ministerio De Salud</v>
      </c>
      <c r="C7656" s="126">
        <v>42942</v>
      </c>
      <c r="D7656" s="126" t="s">
        <v>15584</v>
      </c>
      <c r="E7656" s="127" t="s">
        <v>3</v>
      </c>
      <c r="F7656" s="127">
        <v>1522777</v>
      </c>
      <c r="G7656" s="127"/>
      <c r="H7656" s="335" t="s">
        <v>15585</v>
      </c>
      <c r="I7656" s="128">
        <v>0</v>
      </c>
      <c r="J7656" s="128">
        <v>9459</v>
      </c>
      <c r="K7656" s="129">
        <f t="shared" si="119"/>
        <v>9459</v>
      </c>
      <c r="L7656" s="130" t="s">
        <v>1420</v>
      </c>
    </row>
    <row r="7657" spans="1:12" ht="22.5">
      <c r="A7657" s="263">
        <v>130</v>
      </c>
      <c r="B7657" s="125" t="str">
        <f>+VLOOKUP(A7657,'[1]LISTA FILTRADO'!$A$2:$B$620,2,FALSE)</f>
        <v>Fondo De Financiamiento Para La Minería</v>
      </c>
      <c r="C7657" s="126">
        <v>42942</v>
      </c>
      <c r="D7657" s="126" t="s">
        <v>15586</v>
      </c>
      <c r="E7657" s="127" t="s">
        <v>3</v>
      </c>
      <c r="F7657" s="127">
        <v>1522793</v>
      </c>
      <c r="G7657" s="127"/>
      <c r="H7657" s="335" t="s">
        <v>15587</v>
      </c>
      <c r="I7657" s="128">
        <v>0</v>
      </c>
      <c r="J7657" s="128">
        <v>150</v>
      </c>
      <c r="K7657" s="129">
        <f t="shared" si="119"/>
        <v>150</v>
      </c>
      <c r="L7657" s="130" t="s">
        <v>1420</v>
      </c>
    </row>
    <row r="7658" spans="1:12" ht="33.75">
      <c r="A7658" s="263" t="s">
        <v>626</v>
      </c>
      <c r="B7658" s="125" t="str">
        <f>+VLOOKUP(A7658,'[1]LISTA FILTRADO'!$A$2:$B$620,2,FALSE)</f>
        <v>Dirección General De Programación Y Operaciones Del Tesoro</v>
      </c>
      <c r="C7658" s="126">
        <v>42942</v>
      </c>
      <c r="D7658" s="126" t="s">
        <v>15588</v>
      </c>
      <c r="E7658" s="127" t="s">
        <v>3</v>
      </c>
      <c r="F7658" s="127">
        <v>1522807</v>
      </c>
      <c r="G7658" s="127"/>
      <c r="H7658" s="335" t="s">
        <v>15589</v>
      </c>
      <c r="I7658" s="128">
        <v>0</v>
      </c>
      <c r="J7658" s="128">
        <v>38.76</v>
      </c>
      <c r="K7658" s="129">
        <f t="shared" si="119"/>
        <v>38.76</v>
      </c>
      <c r="L7658" s="130" t="s">
        <v>1420</v>
      </c>
    </row>
    <row r="7659" spans="1:12" ht="33.75">
      <c r="A7659" s="263">
        <v>15</v>
      </c>
      <c r="B7659" s="125" t="str">
        <f>+VLOOKUP(A7659,'[1]LISTA FILTRADO'!$A$2:$B$620,2,FALSE)</f>
        <v>Ministerio De Gobierno</v>
      </c>
      <c r="C7659" s="126">
        <v>42942</v>
      </c>
      <c r="D7659" s="126" t="s">
        <v>15590</v>
      </c>
      <c r="E7659" s="127" t="s">
        <v>3</v>
      </c>
      <c r="F7659" s="127">
        <v>1522814</v>
      </c>
      <c r="G7659" s="127"/>
      <c r="H7659" s="335" t="s">
        <v>15591</v>
      </c>
      <c r="I7659" s="128">
        <v>0</v>
      </c>
      <c r="J7659" s="128">
        <v>15.25</v>
      </c>
      <c r="K7659" s="129">
        <f t="shared" si="119"/>
        <v>15.25</v>
      </c>
      <c r="L7659" s="130" t="s">
        <v>1420</v>
      </c>
    </row>
    <row r="7660" spans="1:12" ht="22.5">
      <c r="A7660" s="263">
        <v>234</v>
      </c>
      <c r="B7660" s="125" t="str">
        <f>+VLOOKUP(A7660,'[1]LISTA FILTRADO'!$A$2:$B$620,2,FALSE)</f>
        <v>Servicio Geológico Minero</v>
      </c>
      <c r="C7660" s="126">
        <v>42942</v>
      </c>
      <c r="D7660" s="126" t="s">
        <v>15592</v>
      </c>
      <c r="E7660" s="127" t="s">
        <v>3</v>
      </c>
      <c r="F7660" s="127">
        <v>1522819</v>
      </c>
      <c r="G7660" s="127"/>
      <c r="H7660" s="335" t="s">
        <v>15593</v>
      </c>
      <c r="I7660" s="128">
        <v>0</v>
      </c>
      <c r="J7660" s="128">
        <v>518</v>
      </c>
      <c r="K7660" s="129">
        <f t="shared" si="119"/>
        <v>518</v>
      </c>
      <c r="L7660" s="130" t="s">
        <v>1420</v>
      </c>
    </row>
    <row r="7661" spans="1:12" ht="22.5">
      <c r="A7661" s="263">
        <v>523</v>
      </c>
      <c r="B7661" s="125" t="str">
        <f>+VLOOKUP(A7661,'[1]LISTA FILTRADO'!$A$2:$B$620,2,FALSE)</f>
        <v>Empresa De Correos De Bolivia</v>
      </c>
      <c r="C7661" s="126">
        <v>42943</v>
      </c>
      <c r="D7661" s="126" t="s">
        <v>15594</v>
      </c>
      <c r="E7661" s="127" t="s">
        <v>3</v>
      </c>
      <c r="F7661" s="127">
        <v>1522956</v>
      </c>
      <c r="G7661" s="127"/>
      <c r="H7661" s="335" t="s">
        <v>15595</v>
      </c>
      <c r="I7661" s="128">
        <v>0</v>
      </c>
      <c r="J7661" s="128">
        <v>108</v>
      </c>
      <c r="K7661" s="129">
        <f t="shared" si="119"/>
        <v>108</v>
      </c>
      <c r="L7661" s="130" t="s">
        <v>1420</v>
      </c>
    </row>
    <row r="7662" spans="1:12" ht="33.75">
      <c r="A7662" s="263">
        <v>523</v>
      </c>
      <c r="B7662" s="125" t="str">
        <f>+VLOOKUP(A7662,'[1]LISTA FILTRADO'!$A$2:$B$620,2,FALSE)</f>
        <v>Empresa De Correos De Bolivia</v>
      </c>
      <c r="C7662" s="126">
        <v>42943</v>
      </c>
      <c r="D7662" s="126" t="s">
        <v>15596</v>
      </c>
      <c r="E7662" s="127" t="s">
        <v>3</v>
      </c>
      <c r="F7662" s="127">
        <v>1522959</v>
      </c>
      <c r="G7662" s="127"/>
      <c r="H7662" s="335" t="s">
        <v>15597</v>
      </c>
      <c r="I7662" s="128">
        <v>0</v>
      </c>
      <c r="J7662" s="128">
        <v>715.19</v>
      </c>
      <c r="K7662" s="129">
        <f t="shared" si="119"/>
        <v>715.19</v>
      </c>
      <c r="L7662" s="130" t="s">
        <v>1420</v>
      </c>
    </row>
    <row r="7663" spans="1:12" ht="22.5">
      <c r="A7663" s="263">
        <v>523</v>
      </c>
      <c r="B7663" s="125" t="str">
        <f>+VLOOKUP(A7663,'[1]LISTA FILTRADO'!$A$2:$B$620,2,FALSE)</f>
        <v>Empresa De Correos De Bolivia</v>
      </c>
      <c r="C7663" s="126">
        <v>42943</v>
      </c>
      <c r="D7663" s="126" t="s">
        <v>15598</v>
      </c>
      <c r="E7663" s="127" t="s">
        <v>3</v>
      </c>
      <c r="F7663" s="127">
        <v>1522990</v>
      </c>
      <c r="G7663" s="127"/>
      <c r="H7663" s="335" t="s">
        <v>15599</v>
      </c>
      <c r="I7663" s="128">
        <v>0</v>
      </c>
      <c r="J7663" s="128">
        <v>382</v>
      </c>
      <c r="K7663" s="129">
        <f t="shared" si="119"/>
        <v>382</v>
      </c>
      <c r="L7663" s="130" t="s">
        <v>1420</v>
      </c>
    </row>
    <row r="7664" spans="1:12" ht="33.75">
      <c r="A7664" s="263">
        <v>47</v>
      </c>
      <c r="B7664" s="125" t="str">
        <f>+VLOOKUP(A7664,'[1]LISTA FILTRADO'!$A$2:$B$620,2,FALSE)</f>
        <v>Ministerio De Desarrollo Rural Y Tierras</v>
      </c>
      <c r="C7664" s="126">
        <v>42943</v>
      </c>
      <c r="D7664" s="126" t="s">
        <v>15600</v>
      </c>
      <c r="E7664" s="127" t="s">
        <v>3</v>
      </c>
      <c r="F7664" s="127">
        <v>1522995</v>
      </c>
      <c r="G7664" s="127"/>
      <c r="H7664" s="335" t="s">
        <v>15601</v>
      </c>
      <c r="I7664" s="128">
        <v>0</v>
      </c>
      <c r="J7664" s="128">
        <v>21445.59</v>
      </c>
      <c r="K7664" s="129">
        <f t="shared" si="119"/>
        <v>21445.59</v>
      </c>
      <c r="L7664" s="130" t="s">
        <v>1420</v>
      </c>
    </row>
    <row r="7665" spans="1:12" ht="33.75">
      <c r="A7665" s="263" t="s">
        <v>626</v>
      </c>
      <c r="B7665" s="125" t="str">
        <f>+VLOOKUP(A7665,'[1]LISTA FILTRADO'!$A$2:$B$620,2,FALSE)</f>
        <v>Dirección General De Programación Y Operaciones Del Tesoro</v>
      </c>
      <c r="C7665" s="126">
        <v>42943</v>
      </c>
      <c r="D7665" s="126" t="s">
        <v>15602</v>
      </c>
      <c r="E7665" s="127" t="s">
        <v>3</v>
      </c>
      <c r="F7665" s="127">
        <v>1522998</v>
      </c>
      <c r="G7665" s="127"/>
      <c r="H7665" s="335" t="s">
        <v>15603</v>
      </c>
      <c r="I7665" s="128">
        <v>0</v>
      </c>
      <c r="J7665" s="128">
        <v>7219.85</v>
      </c>
      <c r="K7665" s="129">
        <f t="shared" si="119"/>
        <v>7219.85</v>
      </c>
      <c r="L7665" s="130" t="s">
        <v>1420</v>
      </c>
    </row>
    <row r="7666" spans="1:12" ht="33.75">
      <c r="A7666" s="263">
        <v>47</v>
      </c>
      <c r="B7666" s="125" t="str">
        <f>+VLOOKUP(A7666,'[1]LISTA FILTRADO'!$A$2:$B$620,2,FALSE)</f>
        <v>Ministerio De Desarrollo Rural Y Tierras</v>
      </c>
      <c r="C7666" s="126">
        <v>42943</v>
      </c>
      <c r="D7666" s="126" t="s">
        <v>15604</v>
      </c>
      <c r="E7666" s="127" t="s">
        <v>3</v>
      </c>
      <c r="F7666" s="127">
        <v>1523001</v>
      </c>
      <c r="G7666" s="127"/>
      <c r="H7666" s="335" t="s">
        <v>15605</v>
      </c>
      <c r="I7666" s="128">
        <v>0</v>
      </c>
      <c r="J7666" s="128">
        <v>28242.41</v>
      </c>
      <c r="K7666" s="129">
        <f t="shared" si="119"/>
        <v>28242.41</v>
      </c>
      <c r="L7666" s="130" t="s">
        <v>1420</v>
      </c>
    </row>
    <row r="7667" spans="1:12" ht="22.5">
      <c r="A7667" s="263">
        <v>15</v>
      </c>
      <c r="B7667" s="125" t="str">
        <f>+VLOOKUP(A7667,'[1]LISTA FILTRADO'!$A$2:$B$620,2,FALSE)</f>
        <v>Ministerio De Gobierno</v>
      </c>
      <c r="C7667" s="126">
        <v>42943</v>
      </c>
      <c r="D7667" s="126" t="s">
        <v>15606</v>
      </c>
      <c r="E7667" s="127" t="s">
        <v>3</v>
      </c>
      <c r="F7667" s="127">
        <v>1523004</v>
      </c>
      <c r="G7667" s="127"/>
      <c r="H7667" s="335" t="s">
        <v>15607</v>
      </c>
      <c r="I7667" s="128">
        <v>0</v>
      </c>
      <c r="J7667" s="128">
        <v>600</v>
      </c>
      <c r="K7667" s="129">
        <f t="shared" si="119"/>
        <v>600</v>
      </c>
      <c r="L7667" s="130" t="s">
        <v>1420</v>
      </c>
    </row>
    <row r="7668" spans="1:12" ht="33.75">
      <c r="A7668" s="263">
        <v>660</v>
      </c>
      <c r="B7668" s="125" t="str">
        <f>+VLOOKUP(A7668,'[1]LISTA FILTRADO'!$A$2:$B$620,2,FALSE)</f>
        <v>Órgano Judicial</v>
      </c>
      <c r="C7668" s="126">
        <v>42943</v>
      </c>
      <c r="D7668" s="126" t="s">
        <v>15608</v>
      </c>
      <c r="E7668" s="127" t="s">
        <v>3</v>
      </c>
      <c r="F7668" s="127">
        <v>1523008</v>
      </c>
      <c r="G7668" s="127"/>
      <c r="H7668" s="335" t="s">
        <v>15609</v>
      </c>
      <c r="I7668" s="128">
        <v>0</v>
      </c>
      <c r="J7668" s="128">
        <v>522</v>
      </c>
      <c r="K7668" s="129">
        <f t="shared" si="119"/>
        <v>522</v>
      </c>
      <c r="L7668" s="130" t="s">
        <v>1420</v>
      </c>
    </row>
    <row r="7669" spans="1:12" ht="33.75">
      <c r="A7669" s="263">
        <v>20</v>
      </c>
      <c r="B7669" s="125" t="str">
        <f>+VLOOKUP(A7669,'[1]LISTA FILTRADO'!$A$2:$B$620,2,FALSE)</f>
        <v>Ministerio De Defensa</v>
      </c>
      <c r="C7669" s="126">
        <v>42943</v>
      </c>
      <c r="D7669" s="126" t="s">
        <v>15610</v>
      </c>
      <c r="E7669" s="127" t="s">
        <v>3</v>
      </c>
      <c r="F7669" s="127">
        <v>1523010</v>
      </c>
      <c r="G7669" s="127"/>
      <c r="H7669" s="335" t="s">
        <v>15611</v>
      </c>
      <c r="I7669" s="128">
        <v>0</v>
      </c>
      <c r="J7669" s="128">
        <v>334080</v>
      </c>
      <c r="K7669" s="129">
        <f t="shared" si="119"/>
        <v>334080</v>
      </c>
      <c r="L7669" s="130" t="s">
        <v>1420</v>
      </c>
    </row>
    <row r="7670" spans="1:12" ht="33.75">
      <c r="A7670" s="263">
        <v>660</v>
      </c>
      <c r="B7670" s="125" t="str">
        <f>+VLOOKUP(A7670,'[1]LISTA FILTRADO'!$A$2:$B$620,2,FALSE)</f>
        <v>Órgano Judicial</v>
      </c>
      <c r="C7670" s="126">
        <v>42943</v>
      </c>
      <c r="D7670" s="126" t="s">
        <v>15612</v>
      </c>
      <c r="E7670" s="127" t="s">
        <v>3</v>
      </c>
      <c r="F7670" s="127">
        <v>1523012</v>
      </c>
      <c r="G7670" s="127"/>
      <c r="H7670" s="335" t="s">
        <v>15613</v>
      </c>
      <c r="I7670" s="128">
        <v>0</v>
      </c>
      <c r="J7670" s="128">
        <v>7.0000000000000007E-2</v>
      </c>
      <c r="K7670" s="129">
        <f t="shared" si="119"/>
        <v>7.0000000000000007E-2</v>
      </c>
      <c r="L7670" s="130" t="s">
        <v>1420</v>
      </c>
    </row>
    <row r="7671" spans="1:12" ht="33.75">
      <c r="A7671" s="263">
        <v>660</v>
      </c>
      <c r="B7671" s="125" t="str">
        <f>+VLOOKUP(A7671,'[1]LISTA FILTRADO'!$A$2:$B$620,2,FALSE)</f>
        <v>Órgano Judicial</v>
      </c>
      <c r="C7671" s="126">
        <v>42943</v>
      </c>
      <c r="D7671" s="126" t="s">
        <v>15614</v>
      </c>
      <c r="E7671" s="127" t="s">
        <v>3</v>
      </c>
      <c r="F7671" s="127">
        <v>1523015</v>
      </c>
      <c r="G7671" s="127"/>
      <c r="H7671" s="335" t="s">
        <v>15615</v>
      </c>
      <c r="I7671" s="128">
        <v>0</v>
      </c>
      <c r="J7671" s="128">
        <v>181.61</v>
      </c>
      <c r="K7671" s="129">
        <f t="shared" si="119"/>
        <v>181.61</v>
      </c>
      <c r="L7671" s="130" t="s">
        <v>1420</v>
      </c>
    </row>
    <row r="7672" spans="1:12" ht="33.75">
      <c r="A7672" s="263">
        <v>660</v>
      </c>
      <c r="B7672" s="125" t="str">
        <f>+VLOOKUP(A7672,'[1]LISTA FILTRADO'!$A$2:$B$620,2,FALSE)</f>
        <v>Órgano Judicial</v>
      </c>
      <c r="C7672" s="126">
        <v>42943</v>
      </c>
      <c r="D7672" s="126" t="s">
        <v>15616</v>
      </c>
      <c r="E7672" s="127" t="s">
        <v>3</v>
      </c>
      <c r="F7672" s="127">
        <v>1523017</v>
      </c>
      <c r="G7672" s="127"/>
      <c r="H7672" s="335" t="s">
        <v>15617</v>
      </c>
      <c r="I7672" s="128">
        <v>0</v>
      </c>
      <c r="J7672" s="128">
        <v>1810.4</v>
      </c>
      <c r="K7672" s="129">
        <f t="shared" si="119"/>
        <v>1810.4</v>
      </c>
      <c r="L7672" s="130" t="s">
        <v>1420</v>
      </c>
    </row>
    <row r="7673" spans="1:12" ht="33.75">
      <c r="A7673" s="263">
        <v>660</v>
      </c>
      <c r="B7673" s="125" t="str">
        <f>+VLOOKUP(A7673,'[1]LISTA FILTRADO'!$A$2:$B$620,2,FALSE)</f>
        <v>Órgano Judicial</v>
      </c>
      <c r="C7673" s="126">
        <v>42943</v>
      </c>
      <c r="D7673" s="126" t="s">
        <v>15618</v>
      </c>
      <c r="E7673" s="127" t="s">
        <v>3</v>
      </c>
      <c r="F7673" s="127">
        <v>1523020</v>
      </c>
      <c r="G7673" s="127"/>
      <c r="H7673" s="335" t="s">
        <v>15619</v>
      </c>
      <c r="I7673" s="128">
        <v>0</v>
      </c>
      <c r="J7673" s="128">
        <v>19500</v>
      </c>
      <c r="K7673" s="129">
        <f t="shared" si="119"/>
        <v>19500</v>
      </c>
      <c r="L7673" s="130" t="s">
        <v>1420</v>
      </c>
    </row>
    <row r="7674" spans="1:12" ht="33.75">
      <c r="A7674" s="263">
        <v>660</v>
      </c>
      <c r="B7674" s="125" t="str">
        <f>+VLOOKUP(A7674,'[1]LISTA FILTRADO'!$A$2:$B$620,2,FALSE)</f>
        <v>Órgano Judicial</v>
      </c>
      <c r="C7674" s="126">
        <v>42943</v>
      </c>
      <c r="D7674" s="126" t="s">
        <v>15620</v>
      </c>
      <c r="E7674" s="127" t="s">
        <v>3</v>
      </c>
      <c r="F7674" s="127">
        <v>1523022</v>
      </c>
      <c r="G7674" s="127"/>
      <c r="H7674" s="335" t="s">
        <v>15621</v>
      </c>
      <c r="I7674" s="128">
        <v>0</v>
      </c>
      <c r="J7674" s="128">
        <v>646</v>
      </c>
      <c r="K7674" s="129">
        <f t="shared" si="119"/>
        <v>646</v>
      </c>
      <c r="L7674" s="130" t="s">
        <v>1420</v>
      </c>
    </row>
    <row r="7675" spans="1:12" ht="33.75">
      <c r="A7675" s="263">
        <v>660</v>
      </c>
      <c r="B7675" s="125" t="str">
        <f>+VLOOKUP(A7675,'[1]LISTA FILTRADO'!$A$2:$B$620,2,FALSE)</f>
        <v>Órgano Judicial</v>
      </c>
      <c r="C7675" s="126">
        <v>42943</v>
      </c>
      <c r="D7675" s="126" t="s">
        <v>15622</v>
      </c>
      <c r="E7675" s="127" t="s">
        <v>3</v>
      </c>
      <c r="F7675" s="127">
        <v>1523024</v>
      </c>
      <c r="G7675" s="127"/>
      <c r="H7675" s="335" t="s">
        <v>15623</v>
      </c>
      <c r="I7675" s="128">
        <v>0</v>
      </c>
      <c r="J7675" s="128">
        <v>810</v>
      </c>
      <c r="K7675" s="129">
        <f t="shared" si="119"/>
        <v>810</v>
      </c>
      <c r="L7675" s="130" t="s">
        <v>1420</v>
      </c>
    </row>
    <row r="7676" spans="1:12" ht="33.75">
      <c r="A7676" s="263">
        <v>660</v>
      </c>
      <c r="B7676" s="125" t="str">
        <f>+VLOOKUP(A7676,'[1]LISTA FILTRADO'!$A$2:$B$620,2,FALSE)</f>
        <v>Órgano Judicial</v>
      </c>
      <c r="C7676" s="126">
        <v>42943</v>
      </c>
      <c r="D7676" s="126" t="s">
        <v>15624</v>
      </c>
      <c r="E7676" s="127" t="s">
        <v>3</v>
      </c>
      <c r="F7676" s="127">
        <v>1523025</v>
      </c>
      <c r="G7676" s="127"/>
      <c r="H7676" s="335" t="s">
        <v>15625</v>
      </c>
      <c r="I7676" s="128">
        <v>0</v>
      </c>
      <c r="J7676" s="128">
        <v>13.44</v>
      </c>
      <c r="K7676" s="129">
        <f t="shared" si="119"/>
        <v>13.44</v>
      </c>
      <c r="L7676" s="130" t="s">
        <v>1420</v>
      </c>
    </row>
    <row r="7677" spans="1:12" ht="33.75">
      <c r="A7677" s="263">
        <v>86</v>
      </c>
      <c r="B7677" s="125" t="str">
        <f>+VLOOKUP(A7677,'[1]LISTA FILTRADO'!$A$2:$B$620,2,FALSE)</f>
        <v>Ministerio De Medio Ambiente Y Agua</v>
      </c>
      <c r="C7677" s="126">
        <v>42943</v>
      </c>
      <c r="D7677" s="126" t="s">
        <v>15626</v>
      </c>
      <c r="E7677" s="127" t="s">
        <v>3</v>
      </c>
      <c r="F7677" s="127">
        <v>1523026</v>
      </c>
      <c r="G7677" s="127"/>
      <c r="H7677" s="335" t="s">
        <v>15627</v>
      </c>
      <c r="I7677" s="128">
        <v>0</v>
      </c>
      <c r="J7677" s="128">
        <v>1924.45</v>
      </c>
      <c r="K7677" s="129">
        <f t="shared" si="119"/>
        <v>1924.45</v>
      </c>
      <c r="L7677" s="130" t="s">
        <v>1420</v>
      </c>
    </row>
    <row r="7678" spans="1:12" ht="33.75">
      <c r="A7678" s="263">
        <v>86</v>
      </c>
      <c r="B7678" s="125" t="str">
        <f>+VLOOKUP(A7678,'[1]LISTA FILTRADO'!$A$2:$B$620,2,FALSE)</f>
        <v>Ministerio De Medio Ambiente Y Agua</v>
      </c>
      <c r="C7678" s="126">
        <v>42943</v>
      </c>
      <c r="D7678" s="126" t="s">
        <v>15628</v>
      </c>
      <c r="E7678" s="127" t="s">
        <v>3</v>
      </c>
      <c r="F7678" s="127">
        <v>1523027</v>
      </c>
      <c r="G7678" s="127"/>
      <c r="H7678" s="335" t="s">
        <v>15629</v>
      </c>
      <c r="I7678" s="128">
        <v>0</v>
      </c>
      <c r="J7678" s="128">
        <v>73.040000000000006</v>
      </c>
      <c r="K7678" s="129">
        <f t="shared" si="119"/>
        <v>73.040000000000006</v>
      </c>
      <c r="L7678" s="130" t="s">
        <v>1420</v>
      </c>
    </row>
    <row r="7679" spans="1:12" ht="33.75">
      <c r="A7679" s="263">
        <v>86</v>
      </c>
      <c r="B7679" s="125" t="str">
        <f>+VLOOKUP(A7679,'[1]LISTA FILTRADO'!$A$2:$B$620,2,FALSE)</f>
        <v>Ministerio De Medio Ambiente Y Agua</v>
      </c>
      <c r="C7679" s="126">
        <v>42943</v>
      </c>
      <c r="D7679" s="126" t="s">
        <v>15630</v>
      </c>
      <c r="E7679" s="127" t="s">
        <v>3</v>
      </c>
      <c r="F7679" s="127">
        <v>1523028</v>
      </c>
      <c r="G7679" s="127"/>
      <c r="H7679" s="335" t="s">
        <v>15631</v>
      </c>
      <c r="I7679" s="128">
        <v>0</v>
      </c>
      <c r="J7679" s="128">
        <v>4210.8500000000004</v>
      </c>
      <c r="K7679" s="129">
        <f t="shared" si="119"/>
        <v>4210.8500000000004</v>
      </c>
      <c r="L7679" s="130" t="s">
        <v>1420</v>
      </c>
    </row>
    <row r="7680" spans="1:12" ht="33.75">
      <c r="A7680" s="263">
        <v>86</v>
      </c>
      <c r="B7680" s="125" t="str">
        <f>+VLOOKUP(A7680,'[1]LISTA FILTRADO'!$A$2:$B$620,2,FALSE)</f>
        <v>Ministerio De Medio Ambiente Y Agua</v>
      </c>
      <c r="C7680" s="126">
        <v>42943</v>
      </c>
      <c r="D7680" s="126" t="s">
        <v>15632</v>
      </c>
      <c r="E7680" s="127" t="s">
        <v>3</v>
      </c>
      <c r="F7680" s="127">
        <v>1523029</v>
      </c>
      <c r="G7680" s="127"/>
      <c r="H7680" s="335" t="s">
        <v>15633</v>
      </c>
      <c r="I7680" s="128">
        <v>0</v>
      </c>
      <c r="J7680" s="128">
        <v>6308</v>
      </c>
      <c r="K7680" s="129">
        <f t="shared" si="119"/>
        <v>6308</v>
      </c>
      <c r="L7680" s="130" t="s">
        <v>1420</v>
      </c>
    </row>
    <row r="7681" spans="1:12" ht="33.75">
      <c r="A7681" s="263">
        <v>86</v>
      </c>
      <c r="B7681" s="125" t="str">
        <f>+VLOOKUP(A7681,'[1]LISTA FILTRADO'!$A$2:$B$620,2,FALSE)</f>
        <v>Ministerio De Medio Ambiente Y Agua</v>
      </c>
      <c r="C7681" s="126">
        <v>42943</v>
      </c>
      <c r="D7681" s="126" t="s">
        <v>15634</v>
      </c>
      <c r="E7681" s="127" t="s">
        <v>3</v>
      </c>
      <c r="F7681" s="127">
        <v>1523030</v>
      </c>
      <c r="G7681" s="127"/>
      <c r="H7681" s="335" t="s">
        <v>15635</v>
      </c>
      <c r="I7681" s="128">
        <v>0</v>
      </c>
      <c r="J7681" s="128">
        <v>3500</v>
      </c>
      <c r="K7681" s="129">
        <f t="shared" si="119"/>
        <v>3500</v>
      </c>
      <c r="L7681" s="130" t="s">
        <v>1420</v>
      </c>
    </row>
    <row r="7682" spans="1:12" ht="33.75">
      <c r="A7682" s="263">
        <v>86</v>
      </c>
      <c r="B7682" s="125" t="str">
        <f>+VLOOKUP(A7682,'[1]LISTA FILTRADO'!$A$2:$B$620,2,FALSE)</f>
        <v>Ministerio De Medio Ambiente Y Agua</v>
      </c>
      <c r="C7682" s="126">
        <v>42943</v>
      </c>
      <c r="D7682" s="126" t="s">
        <v>15636</v>
      </c>
      <c r="E7682" s="127" t="s">
        <v>3</v>
      </c>
      <c r="F7682" s="127">
        <v>1523031</v>
      </c>
      <c r="G7682" s="127"/>
      <c r="H7682" s="335" t="s">
        <v>15637</v>
      </c>
      <c r="I7682" s="128">
        <v>0</v>
      </c>
      <c r="J7682" s="128">
        <v>5166.8100000000004</v>
      </c>
      <c r="K7682" s="129">
        <f t="shared" si="119"/>
        <v>5166.8100000000004</v>
      </c>
      <c r="L7682" s="130" t="s">
        <v>1420</v>
      </c>
    </row>
    <row r="7683" spans="1:12" ht="33.75">
      <c r="A7683" s="263">
        <v>86</v>
      </c>
      <c r="B7683" s="125" t="str">
        <f>+VLOOKUP(A7683,'[1]LISTA FILTRADO'!$A$2:$B$620,2,FALSE)</f>
        <v>Ministerio De Medio Ambiente Y Agua</v>
      </c>
      <c r="C7683" s="126">
        <v>42943</v>
      </c>
      <c r="D7683" s="126" t="s">
        <v>15638</v>
      </c>
      <c r="E7683" s="127" t="s">
        <v>3</v>
      </c>
      <c r="F7683" s="127">
        <v>1523033</v>
      </c>
      <c r="G7683" s="127"/>
      <c r="H7683" s="335" t="s">
        <v>15639</v>
      </c>
      <c r="I7683" s="128">
        <v>0</v>
      </c>
      <c r="J7683" s="128">
        <v>540</v>
      </c>
      <c r="K7683" s="129">
        <f t="shared" si="119"/>
        <v>540</v>
      </c>
      <c r="L7683" s="130" t="s">
        <v>1420</v>
      </c>
    </row>
    <row r="7684" spans="1:12" ht="33.75">
      <c r="A7684" s="263">
        <v>86</v>
      </c>
      <c r="B7684" s="125" t="str">
        <f>+VLOOKUP(A7684,'[1]LISTA FILTRADO'!$A$2:$B$620,2,FALSE)</f>
        <v>Ministerio De Medio Ambiente Y Agua</v>
      </c>
      <c r="C7684" s="126">
        <v>42943</v>
      </c>
      <c r="D7684" s="126" t="s">
        <v>15640</v>
      </c>
      <c r="E7684" s="127" t="s">
        <v>3</v>
      </c>
      <c r="F7684" s="127">
        <v>1523034</v>
      </c>
      <c r="G7684" s="127"/>
      <c r="H7684" s="335" t="s">
        <v>15641</v>
      </c>
      <c r="I7684" s="128">
        <v>0</v>
      </c>
      <c r="J7684" s="128">
        <v>144</v>
      </c>
      <c r="K7684" s="129">
        <f t="shared" si="119"/>
        <v>144</v>
      </c>
      <c r="L7684" s="130" t="s">
        <v>1420</v>
      </c>
    </row>
    <row r="7685" spans="1:12" ht="33.75">
      <c r="A7685" s="263">
        <v>86</v>
      </c>
      <c r="B7685" s="125" t="str">
        <f>+VLOOKUP(A7685,'[1]LISTA FILTRADO'!$A$2:$B$620,2,FALSE)</f>
        <v>Ministerio De Medio Ambiente Y Agua</v>
      </c>
      <c r="C7685" s="126">
        <v>42943</v>
      </c>
      <c r="D7685" s="126" t="s">
        <v>15642</v>
      </c>
      <c r="E7685" s="127" t="s">
        <v>3</v>
      </c>
      <c r="F7685" s="127">
        <v>1523036</v>
      </c>
      <c r="G7685" s="127"/>
      <c r="H7685" s="335" t="s">
        <v>15643</v>
      </c>
      <c r="I7685" s="128">
        <v>0</v>
      </c>
      <c r="J7685" s="128">
        <v>972</v>
      </c>
      <c r="K7685" s="129">
        <f t="shared" si="119"/>
        <v>972</v>
      </c>
      <c r="L7685" s="130" t="s">
        <v>1420</v>
      </c>
    </row>
    <row r="7686" spans="1:12" ht="33.75">
      <c r="A7686" s="263">
        <v>342</v>
      </c>
      <c r="B7686" s="125" t="str">
        <f>+VLOOKUP(A7686,'[1]LISTA FILTRADO'!$A$2:$B$620,2,FALSE)</f>
        <v>Agencia Estatal De Vivienda</v>
      </c>
      <c r="C7686" s="126">
        <v>42943</v>
      </c>
      <c r="D7686" s="126" t="s">
        <v>15644</v>
      </c>
      <c r="E7686" s="127" t="s">
        <v>3</v>
      </c>
      <c r="F7686" s="127">
        <v>1523037</v>
      </c>
      <c r="G7686" s="127"/>
      <c r="H7686" s="335" t="s">
        <v>15645</v>
      </c>
      <c r="I7686" s="128">
        <v>0</v>
      </c>
      <c r="J7686" s="128">
        <v>1941.78</v>
      </c>
      <c r="K7686" s="129">
        <f t="shared" si="119"/>
        <v>1941.78</v>
      </c>
      <c r="L7686" s="130" t="s">
        <v>1420</v>
      </c>
    </row>
    <row r="7687" spans="1:12" ht="33.75">
      <c r="A7687" s="263">
        <v>86</v>
      </c>
      <c r="B7687" s="125" t="str">
        <f>+VLOOKUP(A7687,'[1]LISTA FILTRADO'!$A$2:$B$620,2,FALSE)</f>
        <v>Ministerio De Medio Ambiente Y Agua</v>
      </c>
      <c r="C7687" s="126">
        <v>42943</v>
      </c>
      <c r="D7687" s="126" t="s">
        <v>15646</v>
      </c>
      <c r="E7687" s="127" t="s">
        <v>3</v>
      </c>
      <c r="F7687" s="127">
        <v>1523038</v>
      </c>
      <c r="G7687" s="127"/>
      <c r="H7687" s="335" t="s">
        <v>15647</v>
      </c>
      <c r="I7687" s="128">
        <v>0</v>
      </c>
      <c r="J7687" s="128">
        <v>396</v>
      </c>
      <c r="K7687" s="129">
        <f t="shared" si="119"/>
        <v>396</v>
      </c>
      <c r="L7687" s="130" t="s">
        <v>1420</v>
      </c>
    </row>
    <row r="7688" spans="1:12" ht="33.75">
      <c r="A7688" s="263">
        <v>342</v>
      </c>
      <c r="B7688" s="125" t="str">
        <f>+VLOOKUP(A7688,'[1]LISTA FILTRADO'!$A$2:$B$620,2,FALSE)</f>
        <v>Agencia Estatal De Vivienda</v>
      </c>
      <c r="C7688" s="126">
        <v>42943</v>
      </c>
      <c r="D7688" s="126" t="s">
        <v>15648</v>
      </c>
      <c r="E7688" s="127" t="s">
        <v>3</v>
      </c>
      <c r="F7688" s="127">
        <v>1523041</v>
      </c>
      <c r="G7688" s="127"/>
      <c r="H7688" s="335" t="s">
        <v>15649</v>
      </c>
      <c r="I7688" s="128">
        <v>0</v>
      </c>
      <c r="J7688" s="128">
        <v>27</v>
      </c>
      <c r="K7688" s="129">
        <f t="shared" si="119"/>
        <v>27</v>
      </c>
      <c r="L7688" s="130" t="s">
        <v>1420</v>
      </c>
    </row>
    <row r="7689" spans="1:12" ht="33.75">
      <c r="A7689" s="263">
        <v>342</v>
      </c>
      <c r="B7689" s="125" t="str">
        <f>+VLOOKUP(A7689,'[1]LISTA FILTRADO'!$A$2:$B$620,2,FALSE)</f>
        <v>Agencia Estatal De Vivienda</v>
      </c>
      <c r="C7689" s="126">
        <v>42943</v>
      </c>
      <c r="D7689" s="126" t="s">
        <v>15650</v>
      </c>
      <c r="E7689" s="127" t="s">
        <v>3</v>
      </c>
      <c r="F7689" s="127">
        <v>1523043</v>
      </c>
      <c r="G7689" s="127"/>
      <c r="H7689" s="335" t="s">
        <v>15651</v>
      </c>
      <c r="I7689" s="128">
        <v>0</v>
      </c>
      <c r="J7689" s="128">
        <v>36</v>
      </c>
      <c r="K7689" s="129">
        <f t="shared" ref="K7689:K7752" si="120">+I7689+J7689</f>
        <v>36</v>
      </c>
      <c r="L7689" s="130" t="s">
        <v>1420</v>
      </c>
    </row>
    <row r="7690" spans="1:12" ht="33.75">
      <c r="A7690" s="263">
        <v>342</v>
      </c>
      <c r="B7690" s="125" t="str">
        <f>+VLOOKUP(A7690,'[1]LISTA FILTRADO'!$A$2:$B$620,2,FALSE)</f>
        <v>Agencia Estatal De Vivienda</v>
      </c>
      <c r="C7690" s="126">
        <v>42943</v>
      </c>
      <c r="D7690" s="126" t="s">
        <v>15652</v>
      </c>
      <c r="E7690" s="127" t="s">
        <v>3</v>
      </c>
      <c r="F7690" s="127">
        <v>1523044</v>
      </c>
      <c r="G7690" s="127"/>
      <c r="H7690" s="335" t="s">
        <v>15653</v>
      </c>
      <c r="I7690" s="128">
        <v>0</v>
      </c>
      <c r="J7690" s="128">
        <v>904.58</v>
      </c>
      <c r="K7690" s="129">
        <f t="shared" si="120"/>
        <v>904.58</v>
      </c>
      <c r="L7690" s="130" t="s">
        <v>1420</v>
      </c>
    </row>
    <row r="7691" spans="1:12" ht="33.75">
      <c r="A7691" s="263">
        <v>342</v>
      </c>
      <c r="B7691" s="125" t="str">
        <f>+VLOOKUP(A7691,'[1]LISTA FILTRADO'!$A$2:$B$620,2,FALSE)</f>
        <v>Agencia Estatal De Vivienda</v>
      </c>
      <c r="C7691" s="126">
        <v>42943</v>
      </c>
      <c r="D7691" s="126" t="s">
        <v>15654</v>
      </c>
      <c r="E7691" s="127" t="s">
        <v>3</v>
      </c>
      <c r="F7691" s="127">
        <v>1523048</v>
      </c>
      <c r="G7691" s="127"/>
      <c r="H7691" s="335" t="s">
        <v>15655</v>
      </c>
      <c r="I7691" s="128">
        <v>0</v>
      </c>
      <c r="J7691" s="128">
        <v>37365.9</v>
      </c>
      <c r="K7691" s="129">
        <f t="shared" si="120"/>
        <v>37365.9</v>
      </c>
      <c r="L7691" s="130" t="s">
        <v>1420</v>
      </c>
    </row>
    <row r="7692" spans="1:12" ht="22.5">
      <c r="A7692" s="263">
        <v>46</v>
      </c>
      <c r="B7692" s="125" t="str">
        <f>+VLOOKUP(A7692,'[1]LISTA FILTRADO'!$A$2:$B$620,2,FALSE)</f>
        <v>Ministerio De Salud</v>
      </c>
      <c r="C7692" s="126">
        <v>42943</v>
      </c>
      <c r="D7692" s="126" t="s">
        <v>15656</v>
      </c>
      <c r="E7692" s="127" t="s">
        <v>3</v>
      </c>
      <c r="F7692" s="127">
        <v>1523065</v>
      </c>
      <c r="G7692" s="127"/>
      <c r="H7692" s="335" t="s">
        <v>15657</v>
      </c>
      <c r="I7692" s="128">
        <v>0</v>
      </c>
      <c r="J7692" s="128">
        <v>242827.84</v>
      </c>
      <c r="K7692" s="129">
        <f t="shared" si="120"/>
        <v>242827.84</v>
      </c>
      <c r="L7692" s="130" t="s">
        <v>1420</v>
      </c>
    </row>
    <row r="7693" spans="1:12" ht="22.5">
      <c r="A7693" s="263">
        <v>46</v>
      </c>
      <c r="B7693" s="125" t="str">
        <f>+VLOOKUP(A7693,'[1]LISTA FILTRADO'!$A$2:$B$620,2,FALSE)</f>
        <v>Ministerio De Salud</v>
      </c>
      <c r="C7693" s="126">
        <v>42943</v>
      </c>
      <c r="D7693" s="126" t="s">
        <v>15658</v>
      </c>
      <c r="E7693" s="127" t="s">
        <v>3</v>
      </c>
      <c r="F7693" s="127">
        <v>1523068</v>
      </c>
      <c r="G7693" s="127"/>
      <c r="H7693" s="335" t="s">
        <v>15659</v>
      </c>
      <c r="I7693" s="128">
        <v>0</v>
      </c>
      <c r="J7693" s="128">
        <v>93000</v>
      </c>
      <c r="K7693" s="129">
        <f t="shared" si="120"/>
        <v>93000</v>
      </c>
      <c r="L7693" s="130" t="s">
        <v>1420</v>
      </c>
    </row>
    <row r="7694" spans="1:12" ht="22.5">
      <c r="A7694" s="263">
        <v>46</v>
      </c>
      <c r="B7694" s="125" t="str">
        <f>+VLOOKUP(A7694,'[1]LISTA FILTRADO'!$A$2:$B$620,2,FALSE)</f>
        <v>Ministerio De Salud</v>
      </c>
      <c r="C7694" s="126">
        <v>42943</v>
      </c>
      <c r="D7694" s="126" t="s">
        <v>15660</v>
      </c>
      <c r="E7694" s="127" t="s">
        <v>3</v>
      </c>
      <c r="F7694" s="127">
        <v>1523078</v>
      </c>
      <c r="G7694" s="127"/>
      <c r="H7694" s="335" t="s">
        <v>15661</v>
      </c>
      <c r="I7694" s="128">
        <v>0</v>
      </c>
      <c r="J7694" s="128">
        <v>45942.81</v>
      </c>
      <c r="K7694" s="129">
        <f t="shared" si="120"/>
        <v>45942.81</v>
      </c>
      <c r="L7694" s="130" t="s">
        <v>1420</v>
      </c>
    </row>
    <row r="7695" spans="1:12" ht="33.75">
      <c r="A7695" s="263">
        <v>20</v>
      </c>
      <c r="B7695" s="125" t="str">
        <f>+VLOOKUP(A7695,'[1]LISTA FILTRADO'!$A$2:$B$620,2,FALSE)</f>
        <v>Ministerio De Defensa</v>
      </c>
      <c r="C7695" s="126">
        <v>42943</v>
      </c>
      <c r="D7695" s="126" t="s">
        <v>15662</v>
      </c>
      <c r="E7695" s="127" t="s">
        <v>3</v>
      </c>
      <c r="F7695" s="127">
        <v>1523093</v>
      </c>
      <c r="G7695" s="127"/>
      <c r="H7695" s="335" t="s">
        <v>15663</v>
      </c>
      <c r="I7695" s="128">
        <v>0</v>
      </c>
      <c r="J7695" s="128">
        <v>41743.800000000003</v>
      </c>
      <c r="K7695" s="129">
        <f t="shared" si="120"/>
        <v>41743.800000000003</v>
      </c>
      <c r="L7695" s="130" t="s">
        <v>1420</v>
      </c>
    </row>
    <row r="7696" spans="1:12" ht="33.75">
      <c r="A7696" s="263">
        <v>20</v>
      </c>
      <c r="B7696" s="125" t="str">
        <f>+VLOOKUP(A7696,'[1]LISTA FILTRADO'!$A$2:$B$620,2,FALSE)</f>
        <v>Ministerio De Defensa</v>
      </c>
      <c r="C7696" s="126">
        <v>42943</v>
      </c>
      <c r="D7696" s="126" t="s">
        <v>15664</v>
      </c>
      <c r="E7696" s="127" t="s">
        <v>3</v>
      </c>
      <c r="F7696" s="127">
        <v>1523094</v>
      </c>
      <c r="G7696" s="127"/>
      <c r="H7696" s="335" t="s">
        <v>15665</v>
      </c>
      <c r="I7696" s="128">
        <v>0</v>
      </c>
      <c r="J7696" s="128">
        <v>305.60000000000002</v>
      </c>
      <c r="K7696" s="129">
        <f t="shared" si="120"/>
        <v>305.60000000000002</v>
      </c>
      <c r="L7696" s="130" t="s">
        <v>1420</v>
      </c>
    </row>
    <row r="7697" spans="1:12" ht="33.75">
      <c r="A7697" s="263">
        <v>78</v>
      </c>
      <c r="B7697" s="125" t="str">
        <f>+VLOOKUP(A7697,'[1]LISTA FILTRADO'!$A$2:$B$620,2,FALSE)</f>
        <v xml:space="preserve">Ministerio De Hidrocarburos </v>
      </c>
      <c r="C7697" s="126">
        <v>42943</v>
      </c>
      <c r="D7697" s="126" t="s">
        <v>15666</v>
      </c>
      <c r="E7697" s="127" t="s">
        <v>3</v>
      </c>
      <c r="F7697" s="127">
        <v>1523095</v>
      </c>
      <c r="G7697" s="127"/>
      <c r="H7697" s="335" t="s">
        <v>15667</v>
      </c>
      <c r="I7697" s="128">
        <v>0</v>
      </c>
      <c r="J7697" s="219">
        <v>822.02</v>
      </c>
      <c r="K7697" s="129">
        <f t="shared" si="120"/>
        <v>822.02</v>
      </c>
      <c r="L7697" s="130" t="s">
        <v>4099</v>
      </c>
    </row>
    <row r="7698" spans="1:12" ht="33.75">
      <c r="A7698" s="263">
        <v>20</v>
      </c>
      <c r="B7698" s="125" t="str">
        <f>+VLOOKUP(A7698,'[1]LISTA FILTRADO'!$A$2:$B$620,2,FALSE)</f>
        <v>Ministerio De Defensa</v>
      </c>
      <c r="C7698" s="126">
        <v>42943</v>
      </c>
      <c r="D7698" s="126" t="s">
        <v>15668</v>
      </c>
      <c r="E7698" s="127" t="s">
        <v>3</v>
      </c>
      <c r="F7698" s="127">
        <v>1523096</v>
      </c>
      <c r="G7698" s="127"/>
      <c r="H7698" s="335" t="s">
        <v>15669</v>
      </c>
      <c r="I7698" s="128">
        <v>0</v>
      </c>
      <c r="J7698" s="128">
        <v>1735.76</v>
      </c>
      <c r="K7698" s="129">
        <f t="shared" si="120"/>
        <v>1735.76</v>
      </c>
      <c r="L7698" s="130" t="s">
        <v>1420</v>
      </c>
    </row>
    <row r="7699" spans="1:12" ht="22.5">
      <c r="A7699" s="263">
        <v>378</v>
      </c>
      <c r="B7699" s="125" t="str">
        <f>+VLOOKUP(A7699,'[1]LISTA FILTRADO'!$A$2:$B$620,2,FALSE)</f>
        <v>Servicio Nacional Textil</v>
      </c>
      <c r="C7699" s="126">
        <v>42943</v>
      </c>
      <c r="D7699" s="126" t="s">
        <v>15670</v>
      </c>
      <c r="E7699" s="127" t="s">
        <v>3</v>
      </c>
      <c r="F7699" s="127">
        <v>1522960</v>
      </c>
      <c r="G7699" s="127"/>
      <c r="H7699" s="335" t="s">
        <v>15671</v>
      </c>
      <c r="I7699" s="128">
        <v>0</v>
      </c>
      <c r="J7699" s="128">
        <v>318</v>
      </c>
      <c r="K7699" s="129">
        <f t="shared" si="120"/>
        <v>318</v>
      </c>
      <c r="L7699" s="130" t="s">
        <v>1420</v>
      </c>
    </row>
    <row r="7700" spans="1:12" ht="22.5">
      <c r="A7700" s="263">
        <v>378</v>
      </c>
      <c r="B7700" s="125" t="str">
        <f>+VLOOKUP(A7700,'[1]LISTA FILTRADO'!$A$2:$B$620,2,FALSE)</f>
        <v>Servicio Nacional Textil</v>
      </c>
      <c r="C7700" s="126">
        <v>42943</v>
      </c>
      <c r="D7700" s="126" t="s">
        <v>15672</v>
      </c>
      <c r="E7700" s="127" t="s">
        <v>3</v>
      </c>
      <c r="F7700" s="127">
        <v>1522961</v>
      </c>
      <c r="G7700" s="127"/>
      <c r="H7700" s="335" t="s">
        <v>15673</v>
      </c>
      <c r="I7700" s="128">
        <v>0</v>
      </c>
      <c r="J7700" s="128">
        <v>39.020000000000003</v>
      </c>
      <c r="K7700" s="129">
        <f t="shared" si="120"/>
        <v>39.020000000000003</v>
      </c>
      <c r="L7700" s="130" t="s">
        <v>1420</v>
      </c>
    </row>
    <row r="7701" spans="1:12" ht="33.75">
      <c r="A7701" s="263">
        <v>130</v>
      </c>
      <c r="B7701" s="125" t="str">
        <f>+VLOOKUP(A7701,'[1]LISTA FILTRADO'!$A$2:$B$620,2,FALSE)</f>
        <v>Fondo De Financiamiento Para La Minería</v>
      </c>
      <c r="C7701" s="126">
        <v>42943</v>
      </c>
      <c r="D7701" s="126" t="s">
        <v>15674</v>
      </c>
      <c r="E7701" s="127" t="s">
        <v>3</v>
      </c>
      <c r="F7701" s="127">
        <v>1522965</v>
      </c>
      <c r="G7701" s="127"/>
      <c r="H7701" s="335" t="s">
        <v>15675</v>
      </c>
      <c r="I7701" s="128">
        <v>0</v>
      </c>
      <c r="J7701" s="128">
        <v>91000</v>
      </c>
      <c r="K7701" s="129">
        <f t="shared" si="120"/>
        <v>91000</v>
      </c>
      <c r="L7701" s="130" t="s">
        <v>1420</v>
      </c>
    </row>
    <row r="7702" spans="1:12" ht="33.75">
      <c r="A7702" s="263">
        <v>249</v>
      </c>
      <c r="B7702" s="125" t="str">
        <f>+VLOOKUP(A7702,'[1]LISTA FILTRADO'!$A$2:$B$620,2,FALSE)</f>
        <v>Central De Abastecimiento Y Suministros De Salud</v>
      </c>
      <c r="C7702" s="126">
        <v>42943</v>
      </c>
      <c r="D7702" s="126" t="s">
        <v>15676</v>
      </c>
      <c r="E7702" s="127" t="s">
        <v>3</v>
      </c>
      <c r="F7702" s="127">
        <v>1522966</v>
      </c>
      <c r="G7702" s="127"/>
      <c r="H7702" s="335" t="s">
        <v>15677</v>
      </c>
      <c r="I7702" s="128">
        <v>0</v>
      </c>
      <c r="J7702" s="128">
        <v>2</v>
      </c>
      <c r="K7702" s="129">
        <f t="shared" si="120"/>
        <v>2</v>
      </c>
      <c r="L7702" s="130" t="s">
        <v>1420</v>
      </c>
    </row>
    <row r="7703" spans="1:12" ht="22.5">
      <c r="A7703" s="263">
        <v>20</v>
      </c>
      <c r="B7703" s="125" t="str">
        <f>+VLOOKUP(A7703,'[1]LISTA FILTRADO'!$A$2:$B$620,2,FALSE)</f>
        <v>Ministerio De Defensa</v>
      </c>
      <c r="C7703" s="126">
        <v>42943</v>
      </c>
      <c r="D7703" s="126" t="s">
        <v>15678</v>
      </c>
      <c r="E7703" s="127" t="s">
        <v>3</v>
      </c>
      <c r="F7703" s="127">
        <v>1522967</v>
      </c>
      <c r="G7703" s="127"/>
      <c r="H7703" s="335" t="s">
        <v>15679</v>
      </c>
      <c r="I7703" s="128">
        <v>0</v>
      </c>
      <c r="J7703" s="128">
        <v>2500</v>
      </c>
      <c r="K7703" s="129">
        <f t="shared" si="120"/>
        <v>2500</v>
      </c>
      <c r="L7703" s="130" t="s">
        <v>1420</v>
      </c>
    </row>
    <row r="7704" spans="1:12" ht="22.5">
      <c r="A7704" s="263">
        <v>253</v>
      </c>
      <c r="B7704" s="125" t="str">
        <f>+VLOOKUP(A7704,'[1]LISTA FILTRADO'!$A$2:$B$620,2,FALSE)</f>
        <v>Entidad Ejecutora De Medio Ambiente Y Agua</v>
      </c>
      <c r="C7704" s="126">
        <v>42943</v>
      </c>
      <c r="D7704" s="126" t="s">
        <v>15680</v>
      </c>
      <c r="E7704" s="127" t="s">
        <v>3</v>
      </c>
      <c r="F7704" s="127">
        <v>1522971</v>
      </c>
      <c r="G7704" s="127"/>
      <c r="H7704" s="335" t="s">
        <v>15681</v>
      </c>
      <c r="I7704" s="128">
        <v>0</v>
      </c>
      <c r="J7704" s="128">
        <v>58.9</v>
      </c>
      <c r="K7704" s="129">
        <f t="shared" si="120"/>
        <v>58.9</v>
      </c>
      <c r="L7704" s="130" t="s">
        <v>1420</v>
      </c>
    </row>
    <row r="7705" spans="1:12" ht="22.5">
      <c r="A7705" s="263">
        <v>86</v>
      </c>
      <c r="B7705" s="125" t="str">
        <f>+VLOOKUP(A7705,'[1]LISTA FILTRADO'!$A$2:$B$620,2,FALSE)</f>
        <v>Ministerio De Medio Ambiente Y Agua</v>
      </c>
      <c r="C7705" s="126">
        <v>42943</v>
      </c>
      <c r="D7705" s="126" t="s">
        <v>15682</v>
      </c>
      <c r="E7705" s="127" t="s">
        <v>3</v>
      </c>
      <c r="F7705" s="127">
        <v>1522972</v>
      </c>
      <c r="G7705" s="127"/>
      <c r="H7705" s="335" t="s">
        <v>15683</v>
      </c>
      <c r="I7705" s="128">
        <v>0</v>
      </c>
      <c r="J7705" s="128">
        <v>418.29</v>
      </c>
      <c r="K7705" s="129">
        <f t="shared" si="120"/>
        <v>418.29</v>
      </c>
      <c r="L7705" s="130" t="s">
        <v>1420</v>
      </c>
    </row>
    <row r="7706" spans="1:12" ht="33.75">
      <c r="A7706" s="263" t="s">
        <v>626</v>
      </c>
      <c r="B7706" s="125" t="str">
        <f>+VLOOKUP(A7706,'[1]LISTA FILTRADO'!$A$2:$B$620,2,FALSE)</f>
        <v>Dirección General De Programación Y Operaciones Del Tesoro</v>
      </c>
      <c r="C7706" s="126">
        <v>42943</v>
      </c>
      <c r="D7706" s="126" t="s">
        <v>15684</v>
      </c>
      <c r="E7706" s="127" t="s">
        <v>3</v>
      </c>
      <c r="F7706" s="127">
        <v>1522973</v>
      </c>
      <c r="G7706" s="127"/>
      <c r="H7706" s="335" t="s">
        <v>15685</v>
      </c>
      <c r="I7706" s="128">
        <v>0</v>
      </c>
      <c r="J7706" s="128">
        <v>4116.12</v>
      </c>
      <c r="K7706" s="129">
        <f t="shared" si="120"/>
        <v>4116.12</v>
      </c>
      <c r="L7706" s="130" t="s">
        <v>1420</v>
      </c>
    </row>
    <row r="7707" spans="1:12" ht="33.75">
      <c r="A7707" s="263" t="s">
        <v>626</v>
      </c>
      <c r="B7707" s="125" t="str">
        <f>+VLOOKUP(A7707,'[1]LISTA FILTRADO'!$A$2:$B$620,2,FALSE)</f>
        <v>Dirección General De Programación Y Operaciones Del Tesoro</v>
      </c>
      <c r="C7707" s="126">
        <v>42943</v>
      </c>
      <c r="D7707" s="126" t="s">
        <v>15686</v>
      </c>
      <c r="E7707" s="127" t="s">
        <v>3</v>
      </c>
      <c r="F7707" s="127">
        <v>1522977</v>
      </c>
      <c r="G7707" s="127"/>
      <c r="H7707" s="335" t="s">
        <v>15687</v>
      </c>
      <c r="I7707" s="128">
        <v>0</v>
      </c>
      <c r="J7707" s="128">
        <v>50</v>
      </c>
      <c r="K7707" s="129">
        <f t="shared" si="120"/>
        <v>50</v>
      </c>
      <c r="L7707" s="130" t="s">
        <v>1420</v>
      </c>
    </row>
    <row r="7708" spans="1:12" ht="33.75">
      <c r="A7708" s="263" t="s">
        <v>626</v>
      </c>
      <c r="B7708" s="125" t="str">
        <f>+VLOOKUP(A7708,'[1]LISTA FILTRADO'!$A$2:$B$620,2,FALSE)</f>
        <v>Dirección General De Programación Y Operaciones Del Tesoro</v>
      </c>
      <c r="C7708" s="126">
        <v>42943</v>
      </c>
      <c r="D7708" s="126" t="s">
        <v>15688</v>
      </c>
      <c r="E7708" s="127" t="s">
        <v>3</v>
      </c>
      <c r="F7708" s="127">
        <v>1522982</v>
      </c>
      <c r="G7708" s="127"/>
      <c r="H7708" s="335" t="s">
        <v>15689</v>
      </c>
      <c r="I7708" s="128">
        <v>0</v>
      </c>
      <c r="J7708" s="128">
        <v>150</v>
      </c>
      <c r="K7708" s="129">
        <f t="shared" si="120"/>
        <v>150</v>
      </c>
      <c r="L7708" s="130" t="s">
        <v>1420</v>
      </c>
    </row>
    <row r="7709" spans="1:12" ht="33.75">
      <c r="A7709" s="263" t="s">
        <v>626</v>
      </c>
      <c r="B7709" s="125" t="str">
        <f>+VLOOKUP(A7709,'[1]LISTA FILTRADO'!$A$2:$B$620,2,FALSE)</f>
        <v>Dirección General De Programación Y Operaciones Del Tesoro</v>
      </c>
      <c r="C7709" s="126">
        <v>42943</v>
      </c>
      <c r="D7709" s="126" t="s">
        <v>15690</v>
      </c>
      <c r="E7709" s="127" t="s">
        <v>3</v>
      </c>
      <c r="F7709" s="127">
        <v>1522985</v>
      </c>
      <c r="G7709" s="127"/>
      <c r="H7709" s="335" t="s">
        <v>15691</v>
      </c>
      <c r="I7709" s="128">
        <v>0</v>
      </c>
      <c r="J7709" s="128">
        <v>150</v>
      </c>
      <c r="K7709" s="129">
        <f t="shared" si="120"/>
        <v>150</v>
      </c>
      <c r="L7709" s="130" t="s">
        <v>1420</v>
      </c>
    </row>
    <row r="7710" spans="1:12" ht="22.5">
      <c r="A7710" s="263">
        <v>15</v>
      </c>
      <c r="B7710" s="125" t="str">
        <f>+VLOOKUP(A7710,'[1]LISTA FILTRADO'!$A$2:$B$620,2,FALSE)</f>
        <v>Ministerio De Gobierno</v>
      </c>
      <c r="C7710" s="126">
        <v>42943</v>
      </c>
      <c r="D7710" s="126" t="s">
        <v>15692</v>
      </c>
      <c r="E7710" s="127" t="s">
        <v>3</v>
      </c>
      <c r="F7710" s="127">
        <v>1522988</v>
      </c>
      <c r="G7710" s="127"/>
      <c r="H7710" s="335" t="s">
        <v>15693</v>
      </c>
      <c r="I7710" s="128">
        <v>0</v>
      </c>
      <c r="J7710" s="128">
        <v>7.5</v>
      </c>
      <c r="K7710" s="129">
        <f t="shared" si="120"/>
        <v>7.5</v>
      </c>
      <c r="L7710" s="130" t="s">
        <v>1420</v>
      </c>
    </row>
    <row r="7711" spans="1:12" ht="33.75">
      <c r="A7711" s="263" t="s">
        <v>626</v>
      </c>
      <c r="B7711" s="125" t="str">
        <f>+VLOOKUP(A7711,'[1]LISTA FILTRADO'!$A$2:$B$620,2,FALSE)</f>
        <v>Dirección General De Programación Y Operaciones Del Tesoro</v>
      </c>
      <c r="C7711" s="126">
        <v>42943</v>
      </c>
      <c r="D7711" s="126" t="s">
        <v>15694</v>
      </c>
      <c r="E7711" s="127" t="s">
        <v>3</v>
      </c>
      <c r="F7711" s="127">
        <v>1522989</v>
      </c>
      <c r="G7711" s="127"/>
      <c r="H7711" s="335" t="s">
        <v>15695</v>
      </c>
      <c r="I7711" s="128">
        <v>0</v>
      </c>
      <c r="J7711" s="128">
        <v>646</v>
      </c>
      <c r="K7711" s="129">
        <f t="shared" si="120"/>
        <v>646</v>
      </c>
      <c r="L7711" s="130" t="s">
        <v>1420</v>
      </c>
    </row>
    <row r="7712" spans="1:12" ht="33.75">
      <c r="A7712" s="263" t="s">
        <v>626</v>
      </c>
      <c r="B7712" s="125" t="str">
        <f>+VLOOKUP(A7712,'[1]LISTA FILTRADO'!$A$2:$B$620,2,FALSE)</f>
        <v>Dirección General De Programación Y Operaciones Del Tesoro</v>
      </c>
      <c r="C7712" s="126">
        <v>42943</v>
      </c>
      <c r="D7712" s="126" t="s">
        <v>15696</v>
      </c>
      <c r="E7712" s="127" t="s">
        <v>3</v>
      </c>
      <c r="F7712" s="127">
        <v>1522997</v>
      </c>
      <c r="G7712" s="127"/>
      <c r="H7712" s="335" t="s">
        <v>15697</v>
      </c>
      <c r="I7712" s="128">
        <v>0</v>
      </c>
      <c r="J7712" s="128">
        <v>8527.83</v>
      </c>
      <c r="K7712" s="129">
        <f t="shared" si="120"/>
        <v>8527.83</v>
      </c>
      <c r="L7712" s="130" t="s">
        <v>1420</v>
      </c>
    </row>
    <row r="7713" spans="1:12" ht="22.5">
      <c r="A7713" s="263">
        <v>86</v>
      </c>
      <c r="B7713" s="125" t="str">
        <f>+VLOOKUP(A7713,'[1]LISTA FILTRADO'!$A$2:$B$620,2,FALSE)</f>
        <v>Ministerio De Medio Ambiente Y Agua</v>
      </c>
      <c r="C7713" s="126">
        <v>42943</v>
      </c>
      <c r="D7713" s="126" t="s">
        <v>15698</v>
      </c>
      <c r="E7713" s="127" t="s">
        <v>3</v>
      </c>
      <c r="F7713" s="127">
        <v>1523009</v>
      </c>
      <c r="G7713" s="127"/>
      <c r="H7713" s="335" t="s">
        <v>15699</v>
      </c>
      <c r="I7713" s="128">
        <v>0</v>
      </c>
      <c r="J7713" s="128">
        <v>940.89</v>
      </c>
      <c r="K7713" s="129">
        <f t="shared" si="120"/>
        <v>940.89</v>
      </c>
      <c r="L7713" s="130" t="s">
        <v>1420</v>
      </c>
    </row>
    <row r="7714" spans="1:12" ht="33.75">
      <c r="A7714" s="263">
        <v>20</v>
      </c>
      <c r="B7714" s="125" t="str">
        <f>+VLOOKUP(A7714,'[1]LISTA FILTRADO'!$A$2:$B$620,2,FALSE)</f>
        <v>Ministerio De Defensa</v>
      </c>
      <c r="C7714" s="126">
        <v>42943</v>
      </c>
      <c r="D7714" s="126" t="s">
        <v>15700</v>
      </c>
      <c r="E7714" s="127" t="s">
        <v>3</v>
      </c>
      <c r="F7714" s="127">
        <v>1523082</v>
      </c>
      <c r="G7714" s="127"/>
      <c r="H7714" s="335" t="s">
        <v>15701</v>
      </c>
      <c r="I7714" s="128">
        <v>0</v>
      </c>
      <c r="J7714" s="128">
        <v>2903.04</v>
      </c>
      <c r="K7714" s="129">
        <f t="shared" si="120"/>
        <v>2903.04</v>
      </c>
      <c r="L7714" s="130" t="s">
        <v>1420</v>
      </c>
    </row>
    <row r="7715" spans="1:12" ht="33.75">
      <c r="A7715" s="263" t="s">
        <v>626</v>
      </c>
      <c r="B7715" s="125" t="str">
        <f>+VLOOKUP(A7715,'[1]LISTA FILTRADO'!$A$2:$B$620,2,FALSE)</f>
        <v>Dirección General De Programación Y Operaciones Del Tesoro</v>
      </c>
      <c r="C7715" s="126">
        <v>42943</v>
      </c>
      <c r="D7715" s="126" t="s">
        <v>15702</v>
      </c>
      <c r="E7715" s="127" t="s">
        <v>3</v>
      </c>
      <c r="F7715" s="127">
        <v>1523084</v>
      </c>
      <c r="G7715" s="127"/>
      <c r="H7715" s="335" t="s">
        <v>15703</v>
      </c>
      <c r="I7715" s="128">
        <v>0</v>
      </c>
      <c r="J7715" s="128">
        <v>7914.03</v>
      </c>
      <c r="K7715" s="129">
        <f t="shared" si="120"/>
        <v>7914.03</v>
      </c>
      <c r="L7715" s="130" t="s">
        <v>1420</v>
      </c>
    </row>
    <row r="7716" spans="1:12" ht="33.75">
      <c r="A7716" s="263" t="s">
        <v>626</v>
      </c>
      <c r="B7716" s="125" t="str">
        <f>+VLOOKUP(A7716,'[1]LISTA FILTRADO'!$A$2:$B$620,2,FALSE)</f>
        <v>Dirección General De Programación Y Operaciones Del Tesoro</v>
      </c>
      <c r="C7716" s="126">
        <v>42943</v>
      </c>
      <c r="D7716" s="126" t="s">
        <v>15704</v>
      </c>
      <c r="E7716" s="127" t="s">
        <v>3</v>
      </c>
      <c r="F7716" s="127">
        <v>1523088</v>
      </c>
      <c r="G7716" s="127"/>
      <c r="H7716" s="335" t="s">
        <v>15705</v>
      </c>
      <c r="I7716" s="128">
        <v>0</v>
      </c>
      <c r="J7716" s="128">
        <v>2000</v>
      </c>
      <c r="K7716" s="129">
        <f t="shared" si="120"/>
        <v>2000</v>
      </c>
      <c r="L7716" s="130" t="s">
        <v>1420</v>
      </c>
    </row>
    <row r="7717" spans="1:12" ht="33.75">
      <c r="A7717" s="263">
        <v>582</v>
      </c>
      <c r="B7717" s="125" t="str">
        <f>+VLOOKUP(A7717,'[1]LISTA FILTRADO'!$A$2:$B$620,2,FALSE)</f>
        <v>Empresa Boliviana De Almendras Y Derivados</v>
      </c>
      <c r="C7717" s="126">
        <v>42943</v>
      </c>
      <c r="D7717" s="126" t="s">
        <v>15706</v>
      </c>
      <c r="E7717" s="127" t="s">
        <v>3</v>
      </c>
      <c r="F7717" s="127">
        <v>1523100</v>
      </c>
      <c r="G7717" s="127"/>
      <c r="H7717" s="335" t="s">
        <v>15707</v>
      </c>
      <c r="I7717" s="128">
        <v>0</v>
      </c>
      <c r="J7717" s="128">
        <v>422.82</v>
      </c>
      <c r="K7717" s="129">
        <f t="shared" si="120"/>
        <v>422.82</v>
      </c>
      <c r="L7717" s="130" t="s">
        <v>1420</v>
      </c>
    </row>
    <row r="7718" spans="1:12" ht="33.75">
      <c r="A7718" s="263">
        <v>582</v>
      </c>
      <c r="B7718" s="125" t="str">
        <f>+VLOOKUP(A7718,'[1]LISTA FILTRADO'!$A$2:$B$620,2,FALSE)</f>
        <v>Empresa Boliviana De Almendras Y Derivados</v>
      </c>
      <c r="C7718" s="126">
        <v>42943</v>
      </c>
      <c r="D7718" s="126" t="s">
        <v>15708</v>
      </c>
      <c r="E7718" s="127" t="s">
        <v>3</v>
      </c>
      <c r="F7718" s="127">
        <v>1523101</v>
      </c>
      <c r="G7718" s="127"/>
      <c r="H7718" s="335" t="s">
        <v>15709</v>
      </c>
      <c r="I7718" s="128">
        <v>0</v>
      </c>
      <c r="J7718" s="128">
        <v>180</v>
      </c>
      <c r="K7718" s="129">
        <f t="shared" si="120"/>
        <v>180</v>
      </c>
      <c r="L7718" s="130" t="s">
        <v>1420</v>
      </c>
    </row>
    <row r="7719" spans="1:12" ht="22.5">
      <c r="A7719" s="263">
        <v>212</v>
      </c>
      <c r="B7719" s="125" t="str">
        <f>+VLOOKUP(A7719,'[1]LISTA FILTRADO'!$A$2:$B$620,2,FALSE)</f>
        <v>Instituto Nacional De Reforma Agraria</v>
      </c>
      <c r="C7719" s="126">
        <v>42943</v>
      </c>
      <c r="D7719" s="126" t="s">
        <v>15710</v>
      </c>
      <c r="E7719" s="127" t="s">
        <v>3</v>
      </c>
      <c r="F7719" s="127">
        <v>1523102</v>
      </c>
      <c r="G7719" s="127"/>
      <c r="H7719" s="335" t="s">
        <v>15711</v>
      </c>
      <c r="I7719" s="128">
        <v>0</v>
      </c>
      <c r="J7719" s="128">
        <v>466.5</v>
      </c>
      <c r="K7719" s="129">
        <f t="shared" si="120"/>
        <v>466.5</v>
      </c>
      <c r="L7719" s="130" t="s">
        <v>1420</v>
      </c>
    </row>
    <row r="7720" spans="1:12" ht="22.5">
      <c r="A7720" s="263">
        <v>16</v>
      </c>
      <c r="B7720" s="125" t="str">
        <f>+VLOOKUP(A7720,'[1]LISTA FILTRADO'!$A$2:$B$620,2,FALSE)</f>
        <v>Ministerio De Educación</v>
      </c>
      <c r="C7720" s="126">
        <v>42943</v>
      </c>
      <c r="D7720" s="126" t="s">
        <v>15712</v>
      </c>
      <c r="E7720" s="127" t="s">
        <v>3</v>
      </c>
      <c r="F7720" s="127">
        <v>1523103</v>
      </c>
      <c r="G7720" s="127"/>
      <c r="H7720" s="335" t="s">
        <v>15713</v>
      </c>
      <c r="I7720" s="128">
        <v>0</v>
      </c>
      <c r="J7720" s="128">
        <v>70</v>
      </c>
      <c r="K7720" s="129">
        <f t="shared" si="120"/>
        <v>70</v>
      </c>
      <c r="L7720" s="130" t="s">
        <v>1420</v>
      </c>
    </row>
    <row r="7721" spans="1:12" ht="22.5">
      <c r="A7721" s="263">
        <v>15</v>
      </c>
      <c r="B7721" s="125" t="str">
        <f>+VLOOKUP(A7721,'[1]LISTA FILTRADO'!$A$2:$B$620,2,FALSE)</f>
        <v>Ministerio De Gobierno</v>
      </c>
      <c r="C7721" s="126">
        <v>42943</v>
      </c>
      <c r="D7721" s="126" t="s">
        <v>15714</v>
      </c>
      <c r="E7721" s="127" t="s">
        <v>3</v>
      </c>
      <c r="F7721" s="127">
        <v>1523105</v>
      </c>
      <c r="G7721" s="127"/>
      <c r="H7721" s="335" t="s">
        <v>15715</v>
      </c>
      <c r="I7721" s="128">
        <v>0</v>
      </c>
      <c r="J7721" s="128">
        <v>0.28000000000000003</v>
      </c>
      <c r="K7721" s="129">
        <f t="shared" si="120"/>
        <v>0.28000000000000003</v>
      </c>
      <c r="L7721" s="130" t="s">
        <v>1420</v>
      </c>
    </row>
    <row r="7722" spans="1:12" ht="33.75">
      <c r="A7722" s="263" t="s">
        <v>626</v>
      </c>
      <c r="B7722" s="125" t="str">
        <f>+VLOOKUP(A7722,'[1]LISTA FILTRADO'!$A$2:$B$620,2,FALSE)</f>
        <v>Dirección General De Programación Y Operaciones Del Tesoro</v>
      </c>
      <c r="C7722" s="126">
        <v>42943</v>
      </c>
      <c r="D7722" s="126" t="s">
        <v>15716</v>
      </c>
      <c r="E7722" s="127" t="s">
        <v>3</v>
      </c>
      <c r="F7722" s="127">
        <v>1523109</v>
      </c>
      <c r="G7722" s="127"/>
      <c r="H7722" s="335" t="s">
        <v>15717</v>
      </c>
      <c r="I7722" s="128">
        <v>0</v>
      </c>
      <c r="J7722" s="128">
        <v>121</v>
      </c>
      <c r="K7722" s="129">
        <f t="shared" si="120"/>
        <v>121</v>
      </c>
      <c r="L7722" s="130" t="s">
        <v>1420</v>
      </c>
    </row>
    <row r="7723" spans="1:12" ht="33.75">
      <c r="A7723" s="263" t="s">
        <v>626</v>
      </c>
      <c r="B7723" s="125" t="str">
        <f>+VLOOKUP(A7723,'[1]LISTA FILTRADO'!$A$2:$B$620,2,FALSE)</f>
        <v>Dirección General De Programación Y Operaciones Del Tesoro</v>
      </c>
      <c r="C7723" s="126">
        <v>42943</v>
      </c>
      <c r="D7723" s="126" t="s">
        <v>15718</v>
      </c>
      <c r="E7723" s="127" t="s">
        <v>3</v>
      </c>
      <c r="F7723" s="127">
        <v>1523110</v>
      </c>
      <c r="G7723" s="127"/>
      <c r="H7723" s="335" t="s">
        <v>15719</v>
      </c>
      <c r="I7723" s="128">
        <v>0</v>
      </c>
      <c r="J7723" s="128">
        <v>97</v>
      </c>
      <c r="K7723" s="129">
        <f t="shared" si="120"/>
        <v>97</v>
      </c>
      <c r="L7723" s="130" t="s">
        <v>1420</v>
      </c>
    </row>
    <row r="7724" spans="1:12" ht="33.75">
      <c r="A7724" s="263">
        <v>20</v>
      </c>
      <c r="B7724" s="125" t="str">
        <f>+VLOOKUP(A7724,'[1]LISTA FILTRADO'!$A$2:$B$620,2,FALSE)</f>
        <v>Ministerio De Defensa</v>
      </c>
      <c r="C7724" s="126">
        <v>42943</v>
      </c>
      <c r="D7724" s="126" t="s">
        <v>15720</v>
      </c>
      <c r="E7724" s="127" t="s">
        <v>3</v>
      </c>
      <c r="F7724" s="127">
        <v>1523111</v>
      </c>
      <c r="G7724" s="127"/>
      <c r="H7724" s="335" t="s">
        <v>15721</v>
      </c>
      <c r="I7724" s="128">
        <v>0</v>
      </c>
      <c r="J7724" s="128">
        <v>54</v>
      </c>
      <c r="K7724" s="129">
        <f t="shared" si="120"/>
        <v>54</v>
      </c>
      <c r="L7724" s="130" t="s">
        <v>1420</v>
      </c>
    </row>
    <row r="7725" spans="1:12" ht="33.75">
      <c r="A7725" s="263">
        <v>20</v>
      </c>
      <c r="B7725" s="125" t="str">
        <f>+VLOOKUP(A7725,'[1]LISTA FILTRADO'!$A$2:$B$620,2,FALSE)</f>
        <v>Ministerio De Defensa</v>
      </c>
      <c r="C7725" s="126">
        <v>42943</v>
      </c>
      <c r="D7725" s="126" t="s">
        <v>15722</v>
      </c>
      <c r="E7725" s="127" t="s">
        <v>3</v>
      </c>
      <c r="F7725" s="127">
        <v>1523112</v>
      </c>
      <c r="G7725" s="127"/>
      <c r="H7725" s="335" t="s">
        <v>15723</v>
      </c>
      <c r="I7725" s="128">
        <v>0</v>
      </c>
      <c r="J7725" s="128">
        <v>48</v>
      </c>
      <c r="K7725" s="129">
        <f t="shared" si="120"/>
        <v>48</v>
      </c>
      <c r="L7725" s="130" t="s">
        <v>1420</v>
      </c>
    </row>
    <row r="7726" spans="1:12" ht="33.75">
      <c r="A7726" s="263">
        <v>20</v>
      </c>
      <c r="B7726" s="125" t="str">
        <f>+VLOOKUP(A7726,'[1]LISTA FILTRADO'!$A$2:$B$620,2,FALSE)</f>
        <v>Ministerio De Defensa</v>
      </c>
      <c r="C7726" s="126">
        <v>42943</v>
      </c>
      <c r="D7726" s="126" t="s">
        <v>15724</v>
      </c>
      <c r="E7726" s="127" t="s">
        <v>3</v>
      </c>
      <c r="F7726" s="127">
        <v>1523113</v>
      </c>
      <c r="G7726" s="127"/>
      <c r="H7726" s="335" t="s">
        <v>15723</v>
      </c>
      <c r="I7726" s="128">
        <v>0</v>
      </c>
      <c r="J7726" s="128">
        <v>106</v>
      </c>
      <c r="K7726" s="129">
        <f t="shared" si="120"/>
        <v>106</v>
      </c>
      <c r="L7726" s="130" t="s">
        <v>1420</v>
      </c>
    </row>
    <row r="7727" spans="1:12" ht="33.75">
      <c r="A7727" s="263">
        <v>20</v>
      </c>
      <c r="B7727" s="125" t="str">
        <f>+VLOOKUP(A7727,'[1]LISTA FILTRADO'!$A$2:$B$620,2,FALSE)</f>
        <v>Ministerio De Defensa</v>
      </c>
      <c r="C7727" s="126">
        <v>42943</v>
      </c>
      <c r="D7727" s="126" t="s">
        <v>15725</v>
      </c>
      <c r="E7727" s="127" t="s">
        <v>3</v>
      </c>
      <c r="F7727" s="127">
        <v>1523115</v>
      </c>
      <c r="G7727" s="127"/>
      <c r="H7727" s="335" t="s">
        <v>15726</v>
      </c>
      <c r="I7727" s="128">
        <v>0</v>
      </c>
      <c r="J7727" s="128">
        <v>100</v>
      </c>
      <c r="K7727" s="129">
        <f t="shared" si="120"/>
        <v>100</v>
      </c>
      <c r="L7727" s="130" t="s">
        <v>1420</v>
      </c>
    </row>
    <row r="7728" spans="1:12" ht="33.75">
      <c r="A7728" s="263">
        <v>20</v>
      </c>
      <c r="B7728" s="125" t="str">
        <f>+VLOOKUP(A7728,'[1]LISTA FILTRADO'!$A$2:$B$620,2,FALSE)</f>
        <v>Ministerio De Defensa</v>
      </c>
      <c r="C7728" s="126">
        <v>42943</v>
      </c>
      <c r="D7728" s="126" t="s">
        <v>15727</v>
      </c>
      <c r="E7728" s="127" t="s">
        <v>3</v>
      </c>
      <c r="F7728" s="127">
        <v>1523117</v>
      </c>
      <c r="G7728" s="127"/>
      <c r="H7728" s="335" t="s">
        <v>15726</v>
      </c>
      <c r="I7728" s="128">
        <v>0</v>
      </c>
      <c r="J7728" s="128">
        <v>42</v>
      </c>
      <c r="K7728" s="129">
        <f t="shared" si="120"/>
        <v>42</v>
      </c>
      <c r="L7728" s="130" t="s">
        <v>1420</v>
      </c>
    </row>
    <row r="7729" spans="1:12" ht="33.75">
      <c r="A7729" s="263">
        <v>20</v>
      </c>
      <c r="B7729" s="125" t="str">
        <f>+VLOOKUP(A7729,'[1]LISTA FILTRADO'!$A$2:$B$620,2,FALSE)</f>
        <v>Ministerio De Defensa</v>
      </c>
      <c r="C7729" s="126">
        <v>42943</v>
      </c>
      <c r="D7729" s="126" t="s">
        <v>15728</v>
      </c>
      <c r="E7729" s="127" t="s">
        <v>3</v>
      </c>
      <c r="F7729" s="127">
        <v>1523119</v>
      </c>
      <c r="G7729" s="127"/>
      <c r="H7729" s="335" t="s">
        <v>15726</v>
      </c>
      <c r="I7729" s="128">
        <v>0</v>
      </c>
      <c r="J7729" s="128">
        <v>46</v>
      </c>
      <c r="K7729" s="129">
        <f t="shared" si="120"/>
        <v>46</v>
      </c>
      <c r="L7729" s="130" t="s">
        <v>1420</v>
      </c>
    </row>
    <row r="7730" spans="1:12" ht="33.75">
      <c r="A7730" s="263">
        <v>20</v>
      </c>
      <c r="B7730" s="125" t="str">
        <f>+VLOOKUP(A7730,'[1]LISTA FILTRADO'!$A$2:$B$620,2,FALSE)</f>
        <v>Ministerio De Defensa</v>
      </c>
      <c r="C7730" s="126">
        <v>42943</v>
      </c>
      <c r="D7730" s="126" t="s">
        <v>15729</v>
      </c>
      <c r="E7730" s="127" t="s">
        <v>3</v>
      </c>
      <c r="F7730" s="127">
        <v>1523120</v>
      </c>
      <c r="G7730" s="127"/>
      <c r="H7730" s="335" t="s">
        <v>15730</v>
      </c>
      <c r="I7730" s="128">
        <v>0</v>
      </c>
      <c r="J7730" s="128">
        <v>54</v>
      </c>
      <c r="K7730" s="129">
        <f t="shared" si="120"/>
        <v>54</v>
      </c>
      <c r="L7730" s="130" t="s">
        <v>1420</v>
      </c>
    </row>
    <row r="7731" spans="1:12" ht="33.75">
      <c r="A7731" s="263">
        <v>20</v>
      </c>
      <c r="B7731" s="125" t="str">
        <f>+VLOOKUP(A7731,'[1]LISTA FILTRADO'!$A$2:$B$620,2,FALSE)</f>
        <v>Ministerio De Defensa</v>
      </c>
      <c r="C7731" s="126">
        <v>42943</v>
      </c>
      <c r="D7731" s="126" t="s">
        <v>15731</v>
      </c>
      <c r="E7731" s="127" t="s">
        <v>3</v>
      </c>
      <c r="F7731" s="127">
        <v>1523121</v>
      </c>
      <c r="G7731" s="127"/>
      <c r="H7731" s="335" t="s">
        <v>15730</v>
      </c>
      <c r="I7731" s="128">
        <v>0</v>
      </c>
      <c r="J7731" s="128">
        <v>106</v>
      </c>
      <c r="K7731" s="129">
        <f t="shared" si="120"/>
        <v>106</v>
      </c>
      <c r="L7731" s="130" t="s">
        <v>1420</v>
      </c>
    </row>
    <row r="7732" spans="1:12" ht="33.75">
      <c r="A7732" s="263">
        <v>20</v>
      </c>
      <c r="B7732" s="125" t="str">
        <f>+VLOOKUP(A7732,'[1]LISTA FILTRADO'!$A$2:$B$620,2,FALSE)</f>
        <v>Ministerio De Defensa</v>
      </c>
      <c r="C7732" s="126">
        <v>42943</v>
      </c>
      <c r="D7732" s="126" t="s">
        <v>15732</v>
      </c>
      <c r="E7732" s="127" t="s">
        <v>3</v>
      </c>
      <c r="F7732" s="127">
        <v>1523122</v>
      </c>
      <c r="G7732" s="127"/>
      <c r="H7732" s="335" t="s">
        <v>15730</v>
      </c>
      <c r="I7732" s="128">
        <v>0</v>
      </c>
      <c r="J7732" s="128">
        <v>48</v>
      </c>
      <c r="K7732" s="129">
        <f t="shared" si="120"/>
        <v>48</v>
      </c>
      <c r="L7732" s="130" t="s">
        <v>1420</v>
      </c>
    </row>
    <row r="7733" spans="1:12" ht="33.75">
      <c r="A7733" s="263">
        <v>20</v>
      </c>
      <c r="B7733" s="125" t="str">
        <f>+VLOOKUP(A7733,'[1]LISTA FILTRADO'!$A$2:$B$620,2,FALSE)</f>
        <v>Ministerio De Defensa</v>
      </c>
      <c r="C7733" s="126">
        <v>42943</v>
      </c>
      <c r="D7733" s="126" t="s">
        <v>15733</v>
      </c>
      <c r="E7733" s="127" t="s">
        <v>3</v>
      </c>
      <c r="F7733" s="127">
        <v>1523123</v>
      </c>
      <c r="G7733" s="127"/>
      <c r="H7733" s="335" t="s">
        <v>15734</v>
      </c>
      <c r="I7733" s="128">
        <v>0</v>
      </c>
      <c r="J7733" s="128">
        <v>53</v>
      </c>
      <c r="K7733" s="129">
        <f t="shared" si="120"/>
        <v>53</v>
      </c>
      <c r="L7733" s="130" t="s">
        <v>1420</v>
      </c>
    </row>
    <row r="7734" spans="1:12" ht="33.75">
      <c r="A7734" s="263">
        <v>20</v>
      </c>
      <c r="B7734" s="125" t="str">
        <f>+VLOOKUP(A7734,'[1]LISTA FILTRADO'!$A$2:$B$620,2,FALSE)</f>
        <v>Ministerio De Defensa</v>
      </c>
      <c r="C7734" s="126">
        <v>42943</v>
      </c>
      <c r="D7734" s="126" t="s">
        <v>15735</v>
      </c>
      <c r="E7734" s="127" t="s">
        <v>3</v>
      </c>
      <c r="F7734" s="127">
        <v>1523124</v>
      </c>
      <c r="G7734" s="127"/>
      <c r="H7734" s="335" t="s">
        <v>15734</v>
      </c>
      <c r="I7734" s="128">
        <v>0</v>
      </c>
      <c r="J7734" s="128">
        <v>103</v>
      </c>
      <c r="K7734" s="129">
        <f t="shared" si="120"/>
        <v>103</v>
      </c>
      <c r="L7734" s="130" t="s">
        <v>1420</v>
      </c>
    </row>
    <row r="7735" spans="1:12" ht="33.75">
      <c r="A7735" s="263">
        <v>20</v>
      </c>
      <c r="B7735" s="125" t="str">
        <f>+VLOOKUP(A7735,'[1]LISTA FILTRADO'!$A$2:$B$620,2,FALSE)</f>
        <v>Ministerio De Defensa</v>
      </c>
      <c r="C7735" s="126">
        <v>42943</v>
      </c>
      <c r="D7735" s="126" t="s">
        <v>15736</v>
      </c>
      <c r="E7735" s="127" t="s">
        <v>3</v>
      </c>
      <c r="F7735" s="127">
        <v>1523125</v>
      </c>
      <c r="G7735" s="127"/>
      <c r="H7735" s="335" t="s">
        <v>15734</v>
      </c>
      <c r="I7735" s="128">
        <v>0</v>
      </c>
      <c r="J7735" s="128">
        <v>46</v>
      </c>
      <c r="K7735" s="129">
        <f t="shared" si="120"/>
        <v>46</v>
      </c>
      <c r="L7735" s="130" t="s">
        <v>1420</v>
      </c>
    </row>
    <row r="7736" spans="1:12" ht="33.75">
      <c r="A7736" s="263">
        <v>20</v>
      </c>
      <c r="B7736" s="125" t="str">
        <f>+VLOOKUP(A7736,'[1]LISTA FILTRADO'!$A$2:$B$620,2,FALSE)</f>
        <v>Ministerio De Defensa</v>
      </c>
      <c r="C7736" s="126">
        <v>42943</v>
      </c>
      <c r="D7736" s="126" t="s">
        <v>15737</v>
      </c>
      <c r="E7736" s="127" t="s">
        <v>3</v>
      </c>
      <c r="F7736" s="127">
        <v>1523126</v>
      </c>
      <c r="G7736" s="127"/>
      <c r="H7736" s="335" t="s">
        <v>15738</v>
      </c>
      <c r="I7736" s="128">
        <v>0</v>
      </c>
      <c r="J7736" s="128">
        <v>54</v>
      </c>
      <c r="K7736" s="129">
        <f t="shared" si="120"/>
        <v>54</v>
      </c>
      <c r="L7736" s="130" t="s">
        <v>1420</v>
      </c>
    </row>
    <row r="7737" spans="1:12" ht="33.75">
      <c r="A7737" s="263">
        <v>20</v>
      </c>
      <c r="B7737" s="125" t="str">
        <f>+VLOOKUP(A7737,'[1]LISTA FILTRADO'!$A$2:$B$620,2,FALSE)</f>
        <v>Ministerio De Defensa</v>
      </c>
      <c r="C7737" s="126">
        <v>42943</v>
      </c>
      <c r="D7737" s="126" t="s">
        <v>15739</v>
      </c>
      <c r="E7737" s="127" t="s">
        <v>3</v>
      </c>
      <c r="F7737" s="127">
        <v>1523127</v>
      </c>
      <c r="G7737" s="127"/>
      <c r="H7737" s="335" t="s">
        <v>15738</v>
      </c>
      <c r="I7737" s="128">
        <v>0</v>
      </c>
      <c r="J7737" s="128">
        <v>106</v>
      </c>
      <c r="K7737" s="129">
        <f t="shared" si="120"/>
        <v>106</v>
      </c>
      <c r="L7737" s="130" t="s">
        <v>1420</v>
      </c>
    </row>
    <row r="7738" spans="1:12" ht="33.75">
      <c r="A7738" s="263">
        <v>20</v>
      </c>
      <c r="B7738" s="125" t="str">
        <f>+VLOOKUP(A7738,'[1]LISTA FILTRADO'!$A$2:$B$620,2,FALSE)</f>
        <v>Ministerio De Defensa</v>
      </c>
      <c r="C7738" s="126">
        <v>42943</v>
      </c>
      <c r="D7738" s="126" t="s">
        <v>15740</v>
      </c>
      <c r="E7738" s="127" t="s">
        <v>3</v>
      </c>
      <c r="F7738" s="127">
        <v>1523129</v>
      </c>
      <c r="G7738" s="127"/>
      <c r="H7738" s="335" t="s">
        <v>15738</v>
      </c>
      <c r="I7738" s="128">
        <v>0</v>
      </c>
      <c r="J7738" s="128">
        <v>48</v>
      </c>
      <c r="K7738" s="129">
        <f t="shared" si="120"/>
        <v>48</v>
      </c>
      <c r="L7738" s="130" t="s">
        <v>1420</v>
      </c>
    </row>
    <row r="7739" spans="1:12" ht="33.75">
      <c r="A7739" s="263" t="s">
        <v>626</v>
      </c>
      <c r="B7739" s="125" t="str">
        <f>+VLOOKUP(A7739,'[1]LISTA FILTRADO'!$A$2:$B$620,2,FALSE)</f>
        <v>Dirección General De Programación Y Operaciones Del Tesoro</v>
      </c>
      <c r="C7739" s="126">
        <v>42943</v>
      </c>
      <c r="D7739" s="126" t="s">
        <v>15741</v>
      </c>
      <c r="E7739" s="127" t="s">
        <v>3</v>
      </c>
      <c r="F7739" s="127">
        <v>1523153</v>
      </c>
      <c r="G7739" s="127"/>
      <c r="H7739" s="335" t="s">
        <v>15742</v>
      </c>
      <c r="I7739" s="128">
        <v>0</v>
      </c>
      <c r="J7739" s="128">
        <v>476.74</v>
      </c>
      <c r="K7739" s="129">
        <f t="shared" si="120"/>
        <v>476.74</v>
      </c>
      <c r="L7739" s="130" t="s">
        <v>1420</v>
      </c>
    </row>
    <row r="7740" spans="1:12" ht="33.75">
      <c r="A7740" s="263" t="s">
        <v>626</v>
      </c>
      <c r="B7740" s="125" t="str">
        <f>+VLOOKUP(A7740,'[1]LISTA FILTRADO'!$A$2:$B$620,2,FALSE)</f>
        <v>Dirección General De Programación Y Operaciones Del Tesoro</v>
      </c>
      <c r="C7740" s="126">
        <v>42943</v>
      </c>
      <c r="D7740" s="126" t="s">
        <v>15743</v>
      </c>
      <c r="E7740" s="127" t="s">
        <v>3</v>
      </c>
      <c r="F7740" s="127">
        <v>1523154</v>
      </c>
      <c r="G7740" s="127"/>
      <c r="H7740" s="335" t="s">
        <v>15744</v>
      </c>
      <c r="I7740" s="128">
        <v>0</v>
      </c>
      <c r="J7740" s="128">
        <v>524.27</v>
      </c>
      <c r="K7740" s="129">
        <f t="shared" si="120"/>
        <v>524.27</v>
      </c>
      <c r="L7740" s="130" t="s">
        <v>1420</v>
      </c>
    </row>
    <row r="7741" spans="1:12" ht="33.75">
      <c r="A7741" s="263" t="s">
        <v>626</v>
      </c>
      <c r="B7741" s="125" t="str">
        <f>+VLOOKUP(A7741,'[1]LISTA FILTRADO'!$A$2:$B$620,2,FALSE)</f>
        <v>Dirección General De Programación Y Operaciones Del Tesoro</v>
      </c>
      <c r="C7741" s="126">
        <v>42943</v>
      </c>
      <c r="D7741" s="126" t="s">
        <v>15745</v>
      </c>
      <c r="E7741" s="127" t="s">
        <v>3</v>
      </c>
      <c r="F7741" s="127">
        <v>1523157</v>
      </c>
      <c r="G7741" s="127"/>
      <c r="H7741" s="335" t="s">
        <v>15746</v>
      </c>
      <c r="I7741" s="128">
        <v>0</v>
      </c>
      <c r="J7741" s="128">
        <v>17381.04</v>
      </c>
      <c r="K7741" s="129">
        <f t="shared" si="120"/>
        <v>17381.04</v>
      </c>
      <c r="L7741" s="130" t="s">
        <v>1420</v>
      </c>
    </row>
    <row r="7742" spans="1:12" ht="33.75">
      <c r="A7742" s="263" t="s">
        <v>626</v>
      </c>
      <c r="B7742" s="125" t="str">
        <f>+VLOOKUP(A7742,'[1]LISTA FILTRADO'!$A$2:$B$620,2,FALSE)</f>
        <v>Dirección General De Programación Y Operaciones Del Tesoro</v>
      </c>
      <c r="C7742" s="126">
        <v>42943</v>
      </c>
      <c r="D7742" s="126" t="s">
        <v>15747</v>
      </c>
      <c r="E7742" s="127" t="s">
        <v>3</v>
      </c>
      <c r="F7742" s="127">
        <v>1523167</v>
      </c>
      <c r="G7742" s="127"/>
      <c r="H7742" s="335" t="s">
        <v>15748</v>
      </c>
      <c r="I7742" s="128">
        <v>0</v>
      </c>
      <c r="J7742" s="128">
        <v>2324.34</v>
      </c>
      <c r="K7742" s="129">
        <f t="shared" si="120"/>
        <v>2324.34</v>
      </c>
      <c r="L7742" s="130" t="s">
        <v>1420</v>
      </c>
    </row>
    <row r="7743" spans="1:12" ht="22.5">
      <c r="A7743" s="263">
        <v>47</v>
      </c>
      <c r="B7743" s="125" t="str">
        <f>+VLOOKUP(A7743,'[1]LISTA FILTRADO'!$A$2:$B$620,2,FALSE)</f>
        <v>Ministerio De Desarrollo Rural Y Tierras</v>
      </c>
      <c r="C7743" s="126">
        <v>42943</v>
      </c>
      <c r="D7743" s="126" t="s">
        <v>15749</v>
      </c>
      <c r="E7743" s="127" t="s">
        <v>3</v>
      </c>
      <c r="F7743" s="127">
        <v>1523179</v>
      </c>
      <c r="G7743" s="127"/>
      <c r="H7743" s="335" t="s">
        <v>15750</v>
      </c>
      <c r="I7743" s="128">
        <v>0</v>
      </c>
      <c r="J7743" s="128">
        <v>680.76</v>
      </c>
      <c r="K7743" s="129">
        <f t="shared" si="120"/>
        <v>680.76</v>
      </c>
      <c r="L7743" s="130" t="s">
        <v>1420</v>
      </c>
    </row>
    <row r="7744" spans="1:12" ht="22.5">
      <c r="A7744" s="263">
        <v>47</v>
      </c>
      <c r="B7744" s="125" t="str">
        <f>+VLOOKUP(A7744,'[1]LISTA FILTRADO'!$A$2:$B$620,2,FALSE)</f>
        <v>Ministerio De Desarrollo Rural Y Tierras</v>
      </c>
      <c r="C7744" s="126">
        <v>42943</v>
      </c>
      <c r="D7744" s="126" t="s">
        <v>15751</v>
      </c>
      <c r="E7744" s="127" t="s">
        <v>3</v>
      </c>
      <c r="F7744" s="127">
        <v>1523181</v>
      </c>
      <c r="G7744" s="127"/>
      <c r="H7744" s="335" t="s">
        <v>15752</v>
      </c>
      <c r="I7744" s="128">
        <v>0</v>
      </c>
      <c r="J7744" s="128">
        <v>1008</v>
      </c>
      <c r="K7744" s="129">
        <f t="shared" si="120"/>
        <v>1008</v>
      </c>
      <c r="L7744" s="130" t="s">
        <v>1420</v>
      </c>
    </row>
    <row r="7745" spans="1:12" ht="22.5">
      <c r="A7745" s="263">
        <v>46</v>
      </c>
      <c r="B7745" s="125" t="str">
        <f>+VLOOKUP(A7745,'[1]LISTA FILTRADO'!$A$2:$B$620,2,FALSE)</f>
        <v>Ministerio De Salud</v>
      </c>
      <c r="C7745" s="126">
        <v>42943</v>
      </c>
      <c r="D7745" s="126" t="s">
        <v>15753</v>
      </c>
      <c r="E7745" s="127" t="s">
        <v>3</v>
      </c>
      <c r="F7745" s="127">
        <v>1523203</v>
      </c>
      <c r="G7745" s="127"/>
      <c r="H7745" s="335" t="s">
        <v>15754</v>
      </c>
      <c r="I7745" s="128">
        <v>0</v>
      </c>
      <c r="J7745" s="128">
        <v>5927.1</v>
      </c>
      <c r="K7745" s="129">
        <f t="shared" si="120"/>
        <v>5927.1</v>
      </c>
      <c r="L7745" s="130" t="s">
        <v>1420</v>
      </c>
    </row>
    <row r="7746" spans="1:12" ht="33.75">
      <c r="A7746" s="263">
        <v>35</v>
      </c>
      <c r="B7746" s="125" t="str">
        <f>+VLOOKUP(A7746,'[1]LISTA FILTRADO'!$A$2:$B$620,2,FALSE)</f>
        <v>Ministerio De Economía Y Finanzas Públicas</v>
      </c>
      <c r="C7746" s="126">
        <v>42943</v>
      </c>
      <c r="D7746" s="126" t="s">
        <v>15755</v>
      </c>
      <c r="E7746" s="127" t="s">
        <v>3</v>
      </c>
      <c r="F7746" s="127">
        <v>1523222</v>
      </c>
      <c r="G7746" s="127"/>
      <c r="H7746" s="335" t="s">
        <v>15756</v>
      </c>
      <c r="I7746" s="128">
        <v>0</v>
      </c>
      <c r="J7746" s="128">
        <v>130.1</v>
      </c>
      <c r="K7746" s="129">
        <f t="shared" si="120"/>
        <v>130.1</v>
      </c>
      <c r="L7746" s="130" t="s">
        <v>1420</v>
      </c>
    </row>
    <row r="7747" spans="1:12" ht="22.5">
      <c r="A7747" s="263">
        <v>15</v>
      </c>
      <c r="B7747" s="125" t="str">
        <f>+VLOOKUP(A7747,'[1]LISTA FILTRADO'!$A$2:$B$620,2,FALSE)</f>
        <v>Ministerio De Gobierno</v>
      </c>
      <c r="C7747" s="126">
        <v>42943</v>
      </c>
      <c r="D7747" s="126" t="s">
        <v>15757</v>
      </c>
      <c r="E7747" s="127" t="s">
        <v>3</v>
      </c>
      <c r="F7747" s="127">
        <v>1523225</v>
      </c>
      <c r="G7747" s="127"/>
      <c r="H7747" s="335" t="s">
        <v>15758</v>
      </c>
      <c r="I7747" s="128">
        <v>0</v>
      </c>
      <c r="J7747" s="128">
        <v>50.51</v>
      </c>
      <c r="K7747" s="129">
        <f t="shared" si="120"/>
        <v>50.51</v>
      </c>
      <c r="L7747" s="130" t="s">
        <v>1420</v>
      </c>
    </row>
    <row r="7748" spans="1:12" ht="22.5">
      <c r="A7748" s="263">
        <v>86</v>
      </c>
      <c r="B7748" s="125" t="str">
        <f>+VLOOKUP(A7748,'[1]LISTA FILTRADO'!$A$2:$B$620,2,FALSE)</f>
        <v>Ministerio De Medio Ambiente Y Agua</v>
      </c>
      <c r="C7748" s="126">
        <v>42943</v>
      </c>
      <c r="D7748" s="126" t="s">
        <v>15759</v>
      </c>
      <c r="E7748" s="127" t="s">
        <v>3</v>
      </c>
      <c r="F7748" s="127">
        <v>1523229</v>
      </c>
      <c r="G7748" s="127"/>
      <c r="H7748" s="335" t="s">
        <v>15760</v>
      </c>
      <c r="I7748" s="128">
        <v>0</v>
      </c>
      <c r="J7748" s="128">
        <v>576</v>
      </c>
      <c r="K7748" s="129">
        <f t="shared" si="120"/>
        <v>576</v>
      </c>
      <c r="L7748" s="130" t="s">
        <v>1420</v>
      </c>
    </row>
    <row r="7749" spans="1:12" ht="22.5">
      <c r="A7749" s="263">
        <v>86</v>
      </c>
      <c r="B7749" s="125" t="str">
        <f>+VLOOKUP(A7749,'[1]LISTA FILTRADO'!$A$2:$B$620,2,FALSE)</f>
        <v>Ministerio De Medio Ambiente Y Agua</v>
      </c>
      <c r="C7749" s="126">
        <v>42943</v>
      </c>
      <c r="D7749" s="126" t="s">
        <v>15761</v>
      </c>
      <c r="E7749" s="127" t="s">
        <v>3</v>
      </c>
      <c r="F7749" s="127">
        <v>1523230</v>
      </c>
      <c r="G7749" s="127"/>
      <c r="H7749" s="335" t="s">
        <v>15760</v>
      </c>
      <c r="I7749" s="128">
        <v>0</v>
      </c>
      <c r="J7749" s="128">
        <v>1425.49</v>
      </c>
      <c r="K7749" s="129">
        <f t="shared" si="120"/>
        <v>1425.49</v>
      </c>
      <c r="L7749" s="130" t="s">
        <v>1420</v>
      </c>
    </row>
    <row r="7750" spans="1:12" ht="22.5">
      <c r="A7750" s="263">
        <v>206</v>
      </c>
      <c r="B7750" s="125" t="str">
        <f>+VLOOKUP(A7750,'[1]LISTA FILTRADO'!$A$2:$B$620,2,FALSE)</f>
        <v>Instituto Nacional De Estadística</v>
      </c>
      <c r="C7750" s="126">
        <v>42943</v>
      </c>
      <c r="D7750" s="126" t="s">
        <v>15762</v>
      </c>
      <c r="E7750" s="127" t="s">
        <v>3</v>
      </c>
      <c r="F7750" s="127">
        <v>1523232</v>
      </c>
      <c r="G7750" s="127"/>
      <c r="H7750" s="335" t="s">
        <v>15763</v>
      </c>
      <c r="I7750" s="128">
        <v>0</v>
      </c>
      <c r="J7750" s="128">
        <v>20</v>
      </c>
      <c r="K7750" s="129">
        <f t="shared" si="120"/>
        <v>20</v>
      </c>
      <c r="L7750" s="130" t="s">
        <v>1420</v>
      </c>
    </row>
    <row r="7751" spans="1:12" ht="33.75">
      <c r="A7751" s="263" t="s">
        <v>626</v>
      </c>
      <c r="B7751" s="125" t="str">
        <f>+VLOOKUP(A7751,'[1]LISTA FILTRADO'!$A$2:$B$620,2,FALSE)</f>
        <v>Dirección General De Programación Y Operaciones Del Tesoro</v>
      </c>
      <c r="C7751" s="126">
        <v>42943</v>
      </c>
      <c r="D7751" s="126" t="s">
        <v>15764</v>
      </c>
      <c r="E7751" s="127" t="s">
        <v>3</v>
      </c>
      <c r="F7751" s="127">
        <v>1523234</v>
      </c>
      <c r="G7751" s="127"/>
      <c r="H7751" s="335" t="s">
        <v>15765</v>
      </c>
      <c r="I7751" s="128">
        <v>0</v>
      </c>
      <c r="J7751" s="128">
        <v>323</v>
      </c>
      <c r="K7751" s="129">
        <f t="shared" si="120"/>
        <v>323</v>
      </c>
      <c r="L7751" s="130" t="s">
        <v>1420</v>
      </c>
    </row>
    <row r="7752" spans="1:12" ht="22.5">
      <c r="A7752" s="263">
        <v>223</v>
      </c>
      <c r="B7752" s="125" t="str">
        <f>+VLOOKUP(A7752,'[1]LISTA FILTRADO'!$A$2:$B$620,2,FALSE)</f>
        <v>Fondo Nacional De Desarrollo Forestal</v>
      </c>
      <c r="C7752" s="126">
        <v>42943</v>
      </c>
      <c r="D7752" s="126" t="s">
        <v>15766</v>
      </c>
      <c r="E7752" s="127" t="s">
        <v>3</v>
      </c>
      <c r="F7752" s="127">
        <v>1523235</v>
      </c>
      <c r="G7752" s="127"/>
      <c r="H7752" s="335" t="s">
        <v>15767</v>
      </c>
      <c r="I7752" s="128">
        <v>0</v>
      </c>
      <c r="J7752" s="128">
        <v>50.28</v>
      </c>
      <c r="K7752" s="129">
        <f t="shared" si="120"/>
        <v>50.28</v>
      </c>
      <c r="L7752" s="130" t="s">
        <v>1420</v>
      </c>
    </row>
    <row r="7753" spans="1:12" ht="22.5">
      <c r="A7753" s="263">
        <v>670</v>
      </c>
      <c r="B7753" s="125" t="str">
        <f>+VLOOKUP(A7753,'[1]LISTA FILTRADO'!$A$2:$B$620,2,FALSE)</f>
        <v>Órgano Electoral Plurinacional</v>
      </c>
      <c r="C7753" s="126">
        <v>42943</v>
      </c>
      <c r="D7753" s="126" t="s">
        <v>15768</v>
      </c>
      <c r="E7753" s="127" t="s">
        <v>3</v>
      </c>
      <c r="F7753" s="127">
        <v>1523237</v>
      </c>
      <c r="G7753" s="127"/>
      <c r="H7753" s="335" t="s">
        <v>15769</v>
      </c>
      <c r="I7753" s="128">
        <v>0</v>
      </c>
      <c r="J7753" s="128">
        <v>18</v>
      </c>
      <c r="K7753" s="129">
        <f t="shared" ref="K7753:K7816" si="121">+I7753+J7753</f>
        <v>18</v>
      </c>
      <c r="L7753" s="130" t="s">
        <v>1420</v>
      </c>
    </row>
    <row r="7754" spans="1:12" ht="22.5">
      <c r="A7754" s="263">
        <v>670</v>
      </c>
      <c r="B7754" s="125" t="str">
        <f>+VLOOKUP(A7754,'[1]LISTA FILTRADO'!$A$2:$B$620,2,FALSE)</f>
        <v>Órgano Electoral Plurinacional</v>
      </c>
      <c r="C7754" s="126">
        <v>42943</v>
      </c>
      <c r="D7754" s="126" t="s">
        <v>15770</v>
      </c>
      <c r="E7754" s="127" t="s">
        <v>3</v>
      </c>
      <c r="F7754" s="127">
        <v>1523239</v>
      </c>
      <c r="G7754" s="127"/>
      <c r="H7754" s="335" t="s">
        <v>15771</v>
      </c>
      <c r="I7754" s="128">
        <v>0</v>
      </c>
      <c r="J7754" s="128">
        <v>68.900000000000006</v>
      </c>
      <c r="K7754" s="129">
        <f t="shared" si="121"/>
        <v>68.900000000000006</v>
      </c>
      <c r="L7754" s="130" t="s">
        <v>1420</v>
      </c>
    </row>
    <row r="7755" spans="1:12" ht="33.75">
      <c r="A7755" s="263">
        <v>48</v>
      </c>
      <c r="B7755" s="125" t="str">
        <f>+VLOOKUP(A7755,'[1]LISTA FILTRADO'!$A$2:$B$620,2,FALSE)</f>
        <v>Ministerio De Deportes</v>
      </c>
      <c r="C7755" s="126">
        <v>42943</v>
      </c>
      <c r="D7755" s="126" t="s">
        <v>15772</v>
      </c>
      <c r="E7755" s="127" t="s">
        <v>3</v>
      </c>
      <c r="F7755" s="127">
        <v>1523248</v>
      </c>
      <c r="G7755" s="127"/>
      <c r="H7755" s="335" t="s">
        <v>15773</v>
      </c>
      <c r="I7755" s="128">
        <v>0</v>
      </c>
      <c r="J7755" s="128">
        <v>11</v>
      </c>
      <c r="K7755" s="129">
        <f t="shared" si="121"/>
        <v>11</v>
      </c>
      <c r="L7755" s="130" t="s">
        <v>1420</v>
      </c>
    </row>
    <row r="7756" spans="1:12" ht="33.75">
      <c r="A7756" s="263">
        <v>48</v>
      </c>
      <c r="B7756" s="125" t="str">
        <f>+VLOOKUP(A7756,'[1]LISTA FILTRADO'!$A$2:$B$620,2,FALSE)</f>
        <v>Ministerio De Deportes</v>
      </c>
      <c r="C7756" s="126">
        <v>42943</v>
      </c>
      <c r="D7756" s="126" t="s">
        <v>15774</v>
      </c>
      <c r="E7756" s="127" t="s">
        <v>3</v>
      </c>
      <c r="F7756" s="127">
        <v>1523251</v>
      </c>
      <c r="G7756" s="127"/>
      <c r="H7756" s="335" t="s">
        <v>15773</v>
      </c>
      <c r="I7756" s="128">
        <v>0</v>
      </c>
      <c r="J7756" s="128">
        <v>137.09</v>
      </c>
      <c r="K7756" s="129">
        <f t="shared" si="121"/>
        <v>137.09</v>
      </c>
      <c r="L7756" s="130" t="s">
        <v>1420</v>
      </c>
    </row>
    <row r="7757" spans="1:12" ht="33.75">
      <c r="A7757" s="263" t="s">
        <v>626</v>
      </c>
      <c r="B7757" s="125" t="str">
        <f>+VLOOKUP(A7757,'[1]LISTA FILTRADO'!$A$2:$B$620,2,FALSE)</f>
        <v>Dirección General De Programación Y Operaciones Del Tesoro</v>
      </c>
      <c r="C7757" s="126">
        <v>42943</v>
      </c>
      <c r="D7757" s="126" t="s">
        <v>15775</v>
      </c>
      <c r="E7757" s="127" t="s">
        <v>3</v>
      </c>
      <c r="F7757" s="127">
        <v>1523255</v>
      </c>
      <c r="G7757" s="127"/>
      <c r="H7757" s="335" t="s">
        <v>15776</v>
      </c>
      <c r="I7757" s="128">
        <v>0</v>
      </c>
      <c r="J7757" s="128">
        <v>1500</v>
      </c>
      <c r="K7757" s="129">
        <f t="shared" si="121"/>
        <v>1500</v>
      </c>
      <c r="L7757" s="130" t="s">
        <v>1420</v>
      </c>
    </row>
    <row r="7758" spans="1:12" ht="22.5">
      <c r="A7758" s="263">
        <v>30</v>
      </c>
      <c r="B7758" s="125" t="str">
        <f>+VLOOKUP(A7758,'[1]LISTA FILTRADO'!$A$2:$B$620,2,FALSE)</f>
        <v>Ministerio De Justicia</v>
      </c>
      <c r="C7758" s="126">
        <v>42943</v>
      </c>
      <c r="D7758" s="126" t="s">
        <v>15777</v>
      </c>
      <c r="E7758" s="127" t="s">
        <v>3</v>
      </c>
      <c r="F7758" s="127">
        <v>1523257</v>
      </c>
      <c r="G7758" s="127"/>
      <c r="H7758" s="335" t="s">
        <v>15778</v>
      </c>
      <c r="I7758" s="128">
        <v>0</v>
      </c>
      <c r="J7758" s="128">
        <v>410</v>
      </c>
      <c r="K7758" s="129">
        <f t="shared" si="121"/>
        <v>410</v>
      </c>
      <c r="L7758" s="130" t="s">
        <v>1420</v>
      </c>
    </row>
    <row r="7759" spans="1:12" ht="33.75">
      <c r="A7759" s="263">
        <v>10</v>
      </c>
      <c r="B7759" s="125" t="str">
        <f>+VLOOKUP(A7759,'[1]LISTA FILTRADO'!$A$2:$B$620,2,FALSE)</f>
        <v>Ministerio De Relaciones Exteriores</v>
      </c>
      <c r="C7759" s="126">
        <v>42943</v>
      </c>
      <c r="D7759" s="126" t="s">
        <v>15779</v>
      </c>
      <c r="E7759" s="127" t="s">
        <v>3</v>
      </c>
      <c r="F7759" s="127">
        <v>1523261</v>
      </c>
      <c r="G7759" s="127"/>
      <c r="H7759" s="335" t="s">
        <v>15780</v>
      </c>
      <c r="I7759" s="128">
        <v>0</v>
      </c>
      <c r="J7759" s="128">
        <v>200</v>
      </c>
      <c r="K7759" s="129">
        <f t="shared" si="121"/>
        <v>200</v>
      </c>
      <c r="L7759" s="130" t="s">
        <v>1420</v>
      </c>
    </row>
    <row r="7760" spans="1:12" ht="33.75">
      <c r="A7760" s="263" t="s">
        <v>626</v>
      </c>
      <c r="B7760" s="125" t="str">
        <f>+VLOOKUP(A7760,'[1]LISTA FILTRADO'!$A$2:$B$620,2,FALSE)</f>
        <v>Dirección General De Programación Y Operaciones Del Tesoro</v>
      </c>
      <c r="C7760" s="126">
        <v>42943</v>
      </c>
      <c r="D7760" s="126" t="s">
        <v>15781</v>
      </c>
      <c r="E7760" s="127" t="s">
        <v>3</v>
      </c>
      <c r="F7760" s="127">
        <v>1523263</v>
      </c>
      <c r="G7760" s="127"/>
      <c r="H7760" s="335" t="s">
        <v>15782</v>
      </c>
      <c r="I7760" s="128">
        <v>0</v>
      </c>
      <c r="J7760" s="128">
        <v>1310.23</v>
      </c>
      <c r="K7760" s="129">
        <f t="shared" si="121"/>
        <v>1310.23</v>
      </c>
      <c r="L7760" s="130" t="s">
        <v>1420</v>
      </c>
    </row>
    <row r="7761" spans="1:12" ht="33.75">
      <c r="A7761" s="263" t="s">
        <v>626</v>
      </c>
      <c r="B7761" s="125" t="str">
        <f>+VLOOKUP(A7761,'[1]LISTA FILTRADO'!$A$2:$B$620,2,FALSE)</f>
        <v>Dirección General De Programación Y Operaciones Del Tesoro</v>
      </c>
      <c r="C7761" s="126">
        <v>42943</v>
      </c>
      <c r="D7761" s="126" t="s">
        <v>15783</v>
      </c>
      <c r="E7761" s="127" t="s">
        <v>3</v>
      </c>
      <c r="F7761" s="127">
        <v>1523264</v>
      </c>
      <c r="G7761" s="127"/>
      <c r="H7761" s="335" t="s">
        <v>15784</v>
      </c>
      <c r="I7761" s="128">
        <v>0</v>
      </c>
      <c r="J7761" s="128">
        <v>70</v>
      </c>
      <c r="K7761" s="129">
        <f t="shared" si="121"/>
        <v>70</v>
      </c>
      <c r="L7761" s="130" t="s">
        <v>1420</v>
      </c>
    </row>
    <row r="7762" spans="1:12" ht="22.5">
      <c r="A7762" s="263">
        <v>46</v>
      </c>
      <c r="B7762" s="125" t="str">
        <f>+VLOOKUP(A7762,'[1]LISTA FILTRADO'!$A$2:$B$620,2,FALSE)</f>
        <v>Ministerio De Salud</v>
      </c>
      <c r="C7762" s="126">
        <v>42943</v>
      </c>
      <c r="D7762" s="126" t="s">
        <v>15785</v>
      </c>
      <c r="E7762" s="127" t="s">
        <v>3</v>
      </c>
      <c r="F7762" s="127">
        <v>1523283</v>
      </c>
      <c r="G7762" s="127"/>
      <c r="H7762" s="335" t="s">
        <v>15786</v>
      </c>
      <c r="I7762" s="128">
        <v>0</v>
      </c>
      <c r="J7762" s="128">
        <v>64</v>
      </c>
      <c r="K7762" s="129">
        <f t="shared" si="121"/>
        <v>64</v>
      </c>
      <c r="L7762" s="130" t="s">
        <v>1420</v>
      </c>
    </row>
    <row r="7763" spans="1:12" ht="33.75">
      <c r="A7763" s="263">
        <v>526</v>
      </c>
      <c r="B7763" s="125" t="str">
        <f>+VLOOKUP(A7763,'[1]LISTA FILTRADO'!$A$2:$B$620,2,FALSE)</f>
        <v>Bolivia Tv</v>
      </c>
      <c r="C7763" s="126">
        <v>42943</v>
      </c>
      <c r="D7763" s="126" t="s">
        <v>15787</v>
      </c>
      <c r="E7763" s="127" t="s">
        <v>3</v>
      </c>
      <c r="F7763" s="127">
        <v>1523292</v>
      </c>
      <c r="G7763" s="127"/>
      <c r="H7763" s="335" t="s">
        <v>15788</v>
      </c>
      <c r="I7763" s="128">
        <v>0</v>
      </c>
      <c r="J7763" s="128">
        <v>470.21</v>
      </c>
      <c r="K7763" s="129">
        <f t="shared" si="121"/>
        <v>470.21</v>
      </c>
      <c r="L7763" s="130" t="s">
        <v>1420</v>
      </c>
    </row>
    <row r="7764" spans="1:12" ht="22.5">
      <c r="A7764" s="263">
        <v>526</v>
      </c>
      <c r="B7764" s="125" t="str">
        <f>+VLOOKUP(A7764,'[1]LISTA FILTRADO'!$A$2:$B$620,2,FALSE)</f>
        <v>Bolivia Tv</v>
      </c>
      <c r="C7764" s="126">
        <v>42943</v>
      </c>
      <c r="D7764" s="126" t="s">
        <v>15789</v>
      </c>
      <c r="E7764" s="127" t="s">
        <v>3</v>
      </c>
      <c r="F7764" s="127">
        <v>1523296</v>
      </c>
      <c r="G7764" s="127"/>
      <c r="H7764" s="335" t="s">
        <v>15790</v>
      </c>
      <c r="I7764" s="128">
        <v>0</v>
      </c>
      <c r="J7764" s="128">
        <v>700</v>
      </c>
      <c r="K7764" s="129">
        <f t="shared" si="121"/>
        <v>700</v>
      </c>
      <c r="L7764" s="130" t="s">
        <v>1420</v>
      </c>
    </row>
    <row r="7765" spans="1:12" ht="22.5">
      <c r="A7765" s="263">
        <v>523</v>
      </c>
      <c r="B7765" s="125" t="str">
        <f>+VLOOKUP(A7765,'[1]LISTA FILTRADO'!$A$2:$B$620,2,FALSE)</f>
        <v>Empresa De Correos De Bolivia</v>
      </c>
      <c r="C7765" s="126">
        <v>42944</v>
      </c>
      <c r="D7765" s="126" t="s">
        <v>15791</v>
      </c>
      <c r="E7765" s="127" t="s">
        <v>3</v>
      </c>
      <c r="F7765" s="127">
        <v>1523409</v>
      </c>
      <c r="G7765" s="127"/>
      <c r="H7765" s="335" t="s">
        <v>15792</v>
      </c>
      <c r="I7765" s="128">
        <v>0</v>
      </c>
      <c r="J7765" s="128">
        <v>1318.63</v>
      </c>
      <c r="K7765" s="129">
        <f t="shared" si="121"/>
        <v>1318.63</v>
      </c>
      <c r="L7765" s="130" t="s">
        <v>1420</v>
      </c>
    </row>
    <row r="7766" spans="1:12" ht="33.75">
      <c r="A7766" s="263">
        <v>130</v>
      </c>
      <c r="B7766" s="125" t="str">
        <f>+VLOOKUP(A7766,'[1]LISTA FILTRADO'!$A$2:$B$620,2,FALSE)</f>
        <v>Fondo De Financiamiento Para La Minería</v>
      </c>
      <c r="C7766" s="126">
        <v>42944</v>
      </c>
      <c r="D7766" s="126" t="s">
        <v>15793</v>
      </c>
      <c r="E7766" s="127" t="s">
        <v>3</v>
      </c>
      <c r="F7766" s="127">
        <v>1523427</v>
      </c>
      <c r="G7766" s="127"/>
      <c r="H7766" s="335" t="s">
        <v>15794</v>
      </c>
      <c r="I7766" s="128">
        <v>0</v>
      </c>
      <c r="J7766" s="128">
        <v>162017.84</v>
      </c>
      <c r="K7766" s="129">
        <f t="shared" si="121"/>
        <v>162017.84</v>
      </c>
      <c r="L7766" s="130" t="s">
        <v>1420</v>
      </c>
    </row>
    <row r="7767" spans="1:12" ht="33.75">
      <c r="A7767" s="263">
        <v>130</v>
      </c>
      <c r="B7767" s="125" t="str">
        <f>+VLOOKUP(A7767,'[1]LISTA FILTRADO'!$A$2:$B$620,2,FALSE)</f>
        <v>Fondo De Financiamiento Para La Minería</v>
      </c>
      <c r="C7767" s="126">
        <v>42944</v>
      </c>
      <c r="D7767" s="126" t="s">
        <v>15795</v>
      </c>
      <c r="E7767" s="127" t="s">
        <v>3</v>
      </c>
      <c r="F7767" s="127">
        <v>1523429</v>
      </c>
      <c r="G7767" s="127"/>
      <c r="H7767" s="335" t="s">
        <v>15796</v>
      </c>
      <c r="I7767" s="128">
        <v>0</v>
      </c>
      <c r="J7767" s="128">
        <v>688336.35</v>
      </c>
      <c r="K7767" s="129">
        <f t="shared" si="121"/>
        <v>688336.35</v>
      </c>
      <c r="L7767" s="130" t="s">
        <v>1420</v>
      </c>
    </row>
    <row r="7768" spans="1:12" ht="33.75">
      <c r="A7768" s="263">
        <v>523</v>
      </c>
      <c r="B7768" s="125" t="str">
        <f>+VLOOKUP(A7768,'[1]LISTA FILTRADO'!$A$2:$B$620,2,FALSE)</f>
        <v>Empresa De Correos De Bolivia</v>
      </c>
      <c r="C7768" s="126">
        <v>42944</v>
      </c>
      <c r="D7768" s="126" t="s">
        <v>15797</v>
      </c>
      <c r="E7768" s="127" t="s">
        <v>3</v>
      </c>
      <c r="F7768" s="127">
        <v>1523457</v>
      </c>
      <c r="G7768" s="127"/>
      <c r="H7768" s="335" t="s">
        <v>15798</v>
      </c>
      <c r="I7768" s="128">
        <v>0</v>
      </c>
      <c r="J7768" s="128">
        <v>136</v>
      </c>
      <c r="K7768" s="129">
        <f t="shared" si="121"/>
        <v>136</v>
      </c>
      <c r="L7768" s="130" t="s">
        <v>1420</v>
      </c>
    </row>
    <row r="7769" spans="1:12" ht="22.5">
      <c r="A7769" s="263">
        <v>523</v>
      </c>
      <c r="B7769" s="125" t="str">
        <f>+VLOOKUP(A7769,'[1]LISTA FILTRADO'!$A$2:$B$620,2,FALSE)</f>
        <v>Empresa De Correos De Bolivia</v>
      </c>
      <c r="C7769" s="126">
        <v>42944</v>
      </c>
      <c r="D7769" s="126" t="s">
        <v>15799</v>
      </c>
      <c r="E7769" s="127" t="s">
        <v>3</v>
      </c>
      <c r="F7769" s="127">
        <v>1523459</v>
      </c>
      <c r="G7769" s="127"/>
      <c r="H7769" s="335" t="s">
        <v>15800</v>
      </c>
      <c r="I7769" s="128">
        <v>0</v>
      </c>
      <c r="J7769" s="128">
        <v>19205.27</v>
      </c>
      <c r="K7769" s="129">
        <f t="shared" si="121"/>
        <v>19205.27</v>
      </c>
      <c r="L7769" s="130" t="s">
        <v>1420</v>
      </c>
    </row>
    <row r="7770" spans="1:12" ht="33.75">
      <c r="A7770" s="263">
        <v>523</v>
      </c>
      <c r="B7770" s="125" t="str">
        <f>+VLOOKUP(A7770,'[1]LISTA FILTRADO'!$A$2:$B$620,2,FALSE)</f>
        <v>Empresa De Correos De Bolivia</v>
      </c>
      <c r="C7770" s="126">
        <v>42944</v>
      </c>
      <c r="D7770" s="126" t="s">
        <v>15801</v>
      </c>
      <c r="E7770" s="127" t="s">
        <v>3</v>
      </c>
      <c r="F7770" s="127">
        <v>1523463</v>
      </c>
      <c r="G7770" s="127"/>
      <c r="H7770" s="335" t="s">
        <v>15802</v>
      </c>
      <c r="I7770" s="128">
        <v>0</v>
      </c>
      <c r="J7770" s="128">
        <v>726.45</v>
      </c>
      <c r="K7770" s="129">
        <f t="shared" si="121"/>
        <v>726.45</v>
      </c>
      <c r="L7770" s="130" t="s">
        <v>1420</v>
      </c>
    </row>
    <row r="7771" spans="1:12" ht="33.75">
      <c r="A7771" s="263">
        <v>523</v>
      </c>
      <c r="B7771" s="125" t="str">
        <f>+VLOOKUP(A7771,'[1]LISTA FILTRADO'!$A$2:$B$620,2,FALSE)</f>
        <v>Empresa De Correos De Bolivia</v>
      </c>
      <c r="C7771" s="126">
        <v>42944</v>
      </c>
      <c r="D7771" s="126" t="s">
        <v>15803</v>
      </c>
      <c r="E7771" s="127" t="s">
        <v>3</v>
      </c>
      <c r="F7771" s="127">
        <v>1523465</v>
      </c>
      <c r="G7771" s="127"/>
      <c r="H7771" s="335" t="s">
        <v>15804</v>
      </c>
      <c r="I7771" s="128">
        <v>0</v>
      </c>
      <c r="J7771" s="128">
        <v>23.42</v>
      </c>
      <c r="K7771" s="129">
        <f t="shared" si="121"/>
        <v>23.42</v>
      </c>
      <c r="L7771" s="130" t="s">
        <v>1420</v>
      </c>
    </row>
    <row r="7772" spans="1:12" ht="33.75">
      <c r="A7772" s="263" t="s">
        <v>626</v>
      </c>
      <c r="B7772" s="125" t="str">
        <f>+VLOOKUP(A7772,'[1]LISTA FILTRADO'!$A$2:$B$620,2,FALSE)</f>
        <v>Dirección General De Programación Y Operaciones Del Tesoro</v>
      </c>
      <c r="C7772" s="126">
        <v>42944</v>
      </c>
      <c r="D7772" s="126" t="s">
        <v>15805</v>
      </c>
      <c r="E7772" s="127" t="s">
        <v>3</v>
      </c>
      <c r="F7772" s="127">
        <v>1523487</v>
      </c>
      <c r="G7772" s="127"/>
      <c r="H7772" s="335" t="s">
        <v>15806</v>
      </c>
      <c r="I7772" s="128">
        <v>0</v>
      </c>
      <c r="J7772" s="128">
        <v>346.85</v>
      </c>
      <c r="K7772" s="129">
        <f t="shared" si="121"/>
        <v>346.85</v>
      </c>
      <c r="L7772" s="130" t="s">
        <v>1420</v>
      </c>
    </row>
    <row r="7773" spans="1:12" ht="33.75">
      <c r="A7773" s="263">
        <v>650</v>
      </c>
      <c r="B7773" s="125" t="str">
        <f>+VLOOKUP(A7773,'[1]LISTA FILTRADO'!$A$2:$B$620,2,FALSE)</f>
        <v>Asamblea Legislativa Plurinacional</v>
      </c>
      <c r="C7773" s="126">
        <v>42944</v>
      </c>
      <c r="D7773" s="126" t="s">
        <v>15807</v>
      </c>
      <c r="E7773" s="127" t="s">
        <v>3</v>
      </c>
      <c r="F7773" s="127">
        <v>1523514</v>
      </c>
      <c r="G7773" s="127"/>
      <c r="H7773" s="335" t="s">
        <v>15808</v>
      </c>
      <c r="I7773" s="128">
        <v>0</v>
      </c>
      <c r="J7773" s="128">
        <v>13740.1</v>
      </c>
      <c r="K7773" s="129">
        <f t="shared" si="121"/>
        <v>13740.1</v>
      </c>
      <c r="L7773" s="130" t="s">
        <v>1420</v>
      </c>
    </row>
    <row r="7774" spans="1:12" ht="33.75">
      <c r="A7774" s="263">
        <v>523</v>
      </c>
      <c r="B7774" s="125" t="str">
        <f>+VLOOKUP(A7774,'[1]LISTA FILTRADO'!$A$2:$B$620,2,FALSE)</f>
        <v>Empresa De Correos De Bolivia</v>
      </c>
      <c r="C7774" s="126">
        <v>42944</v>
      </c>
      <c r="D7774" s="126" t="s">
        <v>15809</v>
      </c>
      <c r="E7774" s="127" t="s">
        <v>3</v>
      </c>
      <c r="F7774" s="127">
        <v>1523527</v>
      </c>
      <c r="G7774" s="127"/>
      <c r="H7774" s="335" t="s">
        <v>15810</v>
      </c>
      <c r="I7774" s="128">
        <v>0</v>
      </c>
      <c r="J7774" s="128">
        <v>2166</v>
      </c>
      <c r="K7774" s="129">
        <f t="shared" si="121"/>
        <v>2166</v>
      </c>
      <c r="L7774" s="130" t="s">
        <v>1420</v>
      </c>
    </row>
    <row r="7775" spans="1:12" ht="33.75">
      <c r="A7775" s="263">
        <v>523</v>
      </c>
      <c r="B7775" s="125" t="str">
        <f>+VLOOKUP(A7775,'[1]LISTA FILTRADO'!$A$2:$B$620,2,FALSE)</f>
        <v>Empresa De Correos De Bolivia</v>
      </c>
      <c r="C7775" s="126">
        <v>42944</v>
      </c>
      <c r="D7775" s="126" t="s">
        <v>15811</v>
      </c>
      <c r="E7775" s="127" t="s">
        <v>3</v>
      </c>
      <c r="F7775" s="127">
        <v>1523530</v>
      </c>
      <c r="G7775" s="127"/>
      <c r="H7775" s="335" t="s">
        <v>15812</v>
      </c>
      <c r="I7775" s="128">
        <v>0</v>
      </c>
      <c r="J7775" s="128">
        <v>20</v>
      </c>
      <c r="K7775" s="129">
        <f t="shared" si="121"/>
        <v>20</v>
      </c>
      <c r="L7775" s="130" t="s">
        <v>1420</v>
      </c>
    </row>
    <row r="7776" spans="1:12" ht="33.75">
      <c r="A7776" s="263">
        <v>523</v>
      </c>
      <c r="B7776" s="125" t="str">
        <f>+VLOOKUP(A7776,'[1]LISTA FILTRADO'!$A$2:$B$620,2,FALSE)</f>
        <v>Empresa De Correos De Bolivia</v>
      </c>
      <c r="C7776" s="126">
        <v>42944</v>
      </c>
      <c r="D7776" s="126" t="s">
        <v>15813</v>
      </c>
      <c r="E7776" s="127" t="s">
        <v>3</v>
      </c>
      <c r="F7776" s="127">
        <v>1523531</v>
      </c>
      <c r="G7776" s="127"/>
      <c r="H7776" s="335" t="s">
        <v>15814</v>
      </c>
      <c r="I7776" s="128">
        <v>0</v>
      </c>
      <c r="J7776" s="128">
        <v>224</v>
      </c>
      <c r="K7776" s="129">
        <f t="shared" si="121"/>
        <v>224</v>
      </c>
      <c r="L7776" s="130" t="s">
        <v>1420</v>
      </c>
    </row>
    <row r="7777" spans="1:12" ht="33.75">
      <c r="A7777" s="263">
        <v>526</v>
      </c>
      <c r="B7777" s="125" t="str">
        <f>+VLOOKUP(A7777,'[1]LISTA FILTRADO'!$A$2:$B$620,2,FALSE)</f>
        <v>Bolivia Tv</v>
      </c>
      <c r="C7777" s="126">
        <v>42944</v>
      </c>
      <c r="D7777" s="126" t="s">
        <v>15815</v>
      </c>
      <c r="E7777" s="127" t="s">
        <v>3</v>
      </c>
      <c r="F7777" s="127">
        <v>1523533</v>
      </c>
      <c r="G7777" s="127"/>
      <c r="H7777" s="335" t="s">
        <v>15816</v>
      </c>
      <c r="I7777" s="128">
        <v>0</v>
      </c>
      <c r="J7777" s="128">
        <v>4101</v>
      </c>
      <c r="K7777" s="129">
        <f t="shared" si="121"/>
        <v>4101</v>
      </c>
      <c r="L7777" s="130" t="s">
        <v>1420</v>
      </c>
    </row>
    <row r="7778" spans="1:12" ht="33.75">
      <c r="A7778" s="263">
        <v>591</v>
      </c>
      <c r="B7778" s="125" t="str">
        <f>+VLOOKUP(A7778,'[1]LISTA FILTRADO'!$A$2:$B$620,2,FALSE)</f>
        <v>Empresa Estatal De Transporte Por Cable Mi Teleférico</v>
      </c>
      <c r="C7778" s="126">
        <v>42944</v>
      </c>
      <c r="D7778" s="126" t="s">
        <v>15817</v>
      </c>
      <c r="E7778" s="127" t="s">
        <v>3</v>
      </c>
      <c r="F7778" s="127">
        <v>1523535</v>
      </c>
      <c r="G7778" s="127"/>
      <c r="H7778" s="335" t="s">
        <v>15818</v>
      </c>
      <c r="I7778" s="128">
        <v>0</v>
      </c>
      <c r="J7778" s="128">
        <v>32631.83</v>
      </c>
      <c r="K7778" s="129">
        <f t="shared" si="121"/>
        <v>32631.83</v>
      </c>
      <c r="L7778" s="130" t="s">
        <v>1420</v>
      </c>
    </row>
    <row r="7779" spans="1:12" ht="33.75">
      <c r="A7779" s="263">
        <v>660</v>
      </c>
      <c r="B7779" s="125" t="str">
        <f>+VLOOKUP(A7779,'[1]LISTA FILTRADO'!$A$2:$B$620,2,FALSE)</f>
        <v>Órgano Judicial</v>
      </c>
      <c r="C7779" s="126">
        <v>42944</v>
      </c>
      <c r="D7779" s="126" t="s">
        <v>15819</v>
      </c>
      <c r="E7779" s="127" t="s">
        <v>3</v>
      </c>
      <c r="F7779" s="127">
        <v>1523540</v>
      </c>
      <c r="G7779" s="127"/>
      <c r="H7779" s="335" t="s">
        <v>15820</v>
      </c>
      <c r="I7779" s="128">
        <v>0</v>
      </c>
      <c r="J7779" s="128">
        <v>2088</v>
      </c>
      <c r="K7779" s="129">
        <f t="shared" si="121"/>
        <v>2088</v>
      </c>
      <c r="L7779" s="130" t="s">
        <v>1420</v>
      </c>
    </row>
    <row r="7780" spans="1:12" ht="33.75">
      <c r="A7780" s="263">
        <v>660</v>
      </c>
      <c r="B7780" s="125" t="str">
        <f>+VLOOKUP(A7780,'[1]LISTA FILTRADO'!$A$2:$B$620,2,FALSE)</f>
        <v>Órgano Judicial</v>
      </c>
      <c r="C7780" s="126">
        <v>42944</v>
      </c>
      <c r="D7780" s="126" t="s">
        <v>15821</v>
      </c>
      <c r="E7780" s="127" t="s">
        <v>3</v>
      </c>
      <c r="F7780" s="127">
        <v>1523543</v>
      </c>
      <c r="G7780" s="127"/>
      <c r="H7780" s="335" t="s">
        <v>15822</v>
      </c>
      <c r="I7780" s="128">
        <v>0</v>
      </c>
      <c r="J7780" s="128">
        <v>245.44</v>
      </c>
      <c r="K7780" s="129">
        <f t="shared" si="121"/>
        <v>245.44</v>
      </c>
      <c r="L7780" s="130" t="s">
        <v>1420</v>
      </c>
    </row>
    <row r="7781" spans="1:12" ht="33.75">
      <c r="A7781" s="263">
        <v>660</v>
      </c>
      <c r="B7781" s="125" t="str">
        <f>+VLOOKUP(A7781,'[1]LISTA FILTRADO'!$A$2:$B$620,2,FALSE)</f>
        <v>Órgano Judicial</v>
      </c>
      <c r="C7781" s="126">
        <v>42944</v>
      </c>
      <c r="D7781" s="126" t="s">
        <v>15823</v>
      </c>
      <c r="E7781" s="127" t="s">
        <v>3</v>
      </c>
      <c r="F7781" s="127">
        <v>1523546</v>
      </c>
      <c r="G7781" s="127"/>
      <c r="H7781" s="335" t="s">
        <v>15824</v>
      </c>
      <c r="I7781" s="128">
        <v>0</v>
      </c>
      <c r="J7781" s="128">
        <v>276.37</v>
      </c>
      <c r="K7781" s="129">
        <f t="shared" si="121"/>
        <v>276.37</v>
      </c>
      <c r="L7781" s="130" t="s">
        <v>1420</v>
      </c>
    </row>
    <row r="7782" spans="1:12" ht="33.75">
      <c r="A7782" s="263">
        <v>660</v>
      </c>
      <c r="B7782" s="125" t="str">
        <f>+VLOOKUP(A7782,'[1]LISTA FILTRADO'!$A$2:$B$620,2,FALSE)</f>
        <v>Órgano Judicial</v>
      </c>
      <c r="C7782" s="126">
        <v>42944</v>
      </c>
      <c r="D7782" s="126" t="s">
        <v>15825</v>
      </c>
      <c r="E7782" s="127" t="s">
        <v>3</v>
      </c>
      <c r="F7782" s="127">
        <v>1523548</v>
      </c>
      <c r="G7782" s="127"/>
      <c r="H7782" s="335" t="s">
        <v>15826</v>
      </c>
      <c r="I7782" s="128">
        <v>0</v>
      </c>
      <c r="J7782" s="128">
        <v>141.65</v>
      </c>
      <c r="K7782" s="129">
        <f t="shared" si="121"/>
        <v>141.65</v>
      </c>
      <c r="L7782" s="130" t="s">
        <v>1420</v>
      </c>
    </row>
    <row r="7783" spans="1:12" ht="33.75">
      <c r="A7783" s="263">
        <v>660</v>
      </c>
      <c r="B7783" s="125" t="str">
        <f>+VLOOKUP(A7783,'[1]LISTA FILTRADO'!$A$2:$B$620,2,FALSE)</f>
        <v>Órgano Judicial</v>
      </c>
      <c r="C7783" s="126">
        <v>42944</v>
      </c>
      <c r="D7783" s="126" t="s">
        <v>15827</v>
      </c>
      <c r="E7783" s="127" t="s">
        <v>3</v>
      </c>
      <c r="F7783" s="127">
        <v>1523553</v>
      </c>
      <c r="G7783" s="127"/>
      <c r="H7783" s="335" t="s">
        <v>15828</v>
      </c>
      <c r="I7783" s="128">
        <v>0</v>
      </c>
      <c r="J7783" s="128">
        <v>156.55000000000001</v>
      </c>
      <c r="K7783" s="129">
        <f t="shared" si="121"/>
        <v>156.55000000000001</v>
      </c>
      <c r="L7783" s="130" t="s">
        <v>1420</v>
      </c>
    </row>
    <row r="7784" spans="1:12" ht="33.75">
      <c r="A7784" s="263">
        <v>660</v>
      </c>
      <c r="B7784" s="125" t="str">
        <f>+VLOOKUP(A7784,'[1]LISTA FILTRADO'!$A$2:$B$620,2,FALSE)</f>
        <v>Órgano Judicial</v>
      </c>
      <c r="C7784" s="126">
        <v>42944</v>
      </c>
      <c r="D7784" s="126" t="s">
        <v>15829</v>
      </c>
      <c r="E7784" s="127" t="s">
        <v>3</v>
      </c>
      <c r="F7784" s="127">
        <v>1523557</v>
      </c>
      <c r="G7784" s="127"/>
      <c r="H7784" s="335" t="s">
        <v>15830</v>
      </c>
      <c r="I7784" s="128">
        <v>0</v>
      </c>
      <c r="J7784" s="128">
        <v>1292</v>
      </c>
      <c r="K7784" s="129">
        <f t="shared" si="121"/>
        <v>1292</v>
      </c>
      <c r="L7784" s="130" t="s">
        <v>1420</v>
      </c>
    </row>
    <row r="7785" spans="1:12" ht="33.75">
      <c r="A7785" s="263">
        <v>660</v>
      </c>
      <c r="B7785" s="125" t="str">
        <f>+VLOOKUP(A7785,'[1]LISTA FILTRADO'!$A$2:$B$620,2,FALSE)</f>
        <v>Órgano Judicial</v>
      </c>
      <c r="C7785" s="126">
        <v>42944</v>
      </c>
      <c r="D7785" s="126" t="s">
        <v>15831</v>
      </c>
      <c r="E7785" s="127" t="s">
        <v>3</v>
      </c>
      <c r="F7785" s="127">
        <v>1523560</v>
      </c>
      <c r="G7785" s="127"/>
      <c r="H7785" s="335" t="s">
        <v>15832</v>
      </c>
      <c r="I7785" s="128">
        <v>0</v>
      </c>
      <c r="J7785" s="128">
        <v>1290</v>
      </c>
      <c r="K7785" s="129">
        <f t="shared" si="121"/>
        <v>1290</v>
      </c>
      <c r="L7785" s="130" t="s">
        <v>1420</v>
      </c>
    </row>
    <row r="7786" spans="1:12" ht="22.5">
      <c r="A7786" s="263">
        <v>513</v>
      </c>
      <c r="B7786" s="125" t="str">
        <f>+VLOOKUP(A7786,'[1]LISTA FILTRADO'!$A$2:$B$620,2,FALSE)</f>
        <v>Yacimientos Petrolíferos Fiscales Bolivianos</v>
      </c>
      <c r="C7786" s="126">
        <v>42944</v>
      </c>
      <c r="D7786" s="126" t="s">
        <v>15833</v>
      </c>
      <c r="E7786" s="127" t="s">
        <v>3</v>
      </c>
      <c r="F7786" s="127">
        <v>1523561</v>
      </c>
      <c r="G7786" s="127"/>
      <c r="H7786" s="335" t="s">
        <v>15834</v>
      </c>
      <c r="I7786" s="128">
        <v>0</v>
      </c>
      <c r="J7786" s="128">
        <v>2421</v>
      </c>
      <c r="K7786" s="129">
        <f t="shared" si="121"/>
        <v>2421</v>
      </c>
      <c r="L7786" s="130" t="s">
        <v>1420</v>
      </c>
    </row>
    <row r="7787" spans="1:12" ht="33.75">
      <c r="A7787" s="263">
        <v>20</v>
      </c>
      <c r="B7787" s="125" t="str">
        <f>+VLOOKUP(A7787,'[1]LISTA FILTRADO'!$A$2:$B$620,2,FALSE)</f>
        <v>Ministerio De Defensa</v>
      </c>
      <c r="C7787" s="126">
        <v>42944</v>
      </c>
      <c r="D7787" s="126" t="s">
        <v>15835</v>
      </c>
      <c r="E7787" s="127" t="s">
        <v>3</v>
      </c>
      <c r="F7787" s="127">
        <v>1523565</v>
      </c>
      <c r="G7787" s="127"/>
      <c r="H7787" s="335" t="s">
        <v>15836</v>
      </c>
      <c r="I7787" s="128">
        <v>0</v>
      </c>
      <c r="J7787" s="128">
        <v>367293.89</v>
      </c>
      <c r="K7787" s="129">
        <f t="shared" si="121"/>
        <v>367293.89</v>
      </c>
      <c r="L7787" s="130" t="s">
        <v>1420</v>
      </c>
    </row>
    <row r="7788" spans="1:12" ht="33.75">
      <c r="A7788" s="263" t="s">
        <v>626</v>
      </c>
      <c r="B7788" s="125" t="str">
        <f>+VLOOKUP(A7788,'[1]LISTA FILTRADO'!$A$2:$B$620,2,FALSE)</f>
        <v>Dirección General De Programación Y Operaciones Del Tesoro</v>
      </c>
      <c r="C7788" s="126">
        <v>42944</v>
      </c>
      <c r="D7788" s="126" t="s">
        <v>15837</v>
      </c>
      <c r="E7788" s="127" t="s">
        <v>3</v>
      </c>
      <c r="F7788" s="127">
        <v>1523407</v>
      </c>
      <c r="G7788" s="127"/>
      <c r="H7788" s="335" t="s">
        <v>15838</v>
      </c>
      <c r="I7788" s="128">
        <v>0</v>
      </c>
      <c r="J7788" s="128">
        <v>772</v>
      </c>
      <c r="K7788" s="129">
        <f t="shared" si="121"/>
        <v>772</v>
      </c>
      <c r="L7788" s="130" t="s">
        <v>1420</v>
      </c>
    </row>
    <row r="7789" spans="1:12" ht="22.5">
      <c r="A7789" s="263">
        <v>41</v>
      </c>
      <c r="B7789" s="125" t="str">
        <f>+VLOOKUP(A7789,'[1]LISTA FILTRADO'!$A$2:$B$620,2,FALSE)</f>
        <v>Ministerio De Desarrollo Productivo Y Economía Plural</v>
      </c>
      <c r="C7789" s="126">
        <v>42944</v>
      </c>
      <c r="D7789" s="126" t="s">
        <v>15839</v>
      </c>
      <c r="E7789" s="127" t="s">
        <v>3</v>
      </c>
      <c r="F7789" s="127">
        <v>1523410</v>
      </c>
      <c r="G7789" s="127"/>
      <c r="H7789" s="335" t="s">
        <v>15840</v>
      </c>
      <c r="I7789" s="128">
        <v>0</v>
      </c>
      <c r="J7789" s="128">
        <v>28</v>
      </c>
      <c r="K7789" s="129">
        <f t="shared" si="121"/>
        <v>28</v>
      </c>
      <c r="L7789" s="130" t="s">
        <v>1420</v>
      </c>
    </row>
    <row r="7790" spans="1:12" ht="22.5">
      <c r="A7790" s="263">
        <v>670</v>
      </c>
      <c r="B7790" s="125" t="str">
        <f>+VLOOKUP(A7790,'[1]LISTA FILTRADO'!$A$2:$B$620,2,FALSE)</f>
        <v>Órgano Electoral Plurinacional</v>
      </c>
      <c r="C7790" s="126">
        <v>42944</v>
      </c>
      <c r="D7790" s="126" t="s">
        <v>15841</v>
      </c>
      <c r="E7790" s="127" t="s">
        <v>3</v>
      </c>
      <c r="F7790" s="127">
        <v>1523428</v>
      </c>
      <c r="G7790" s="127"/>
      <c r="H7790" s="335" t="s">
        <v>15842</v>
      </c>
      <c r="I7790" s="128">
        <v>0</v>
      </c>
      <c r="J7790" s="128">
        <v>118.35</v>
      </c>
      <c r="K7790" s="129">
        <f t="shared" si="121"/>
        <v>118.35</v>
      </c>
      <c r="L7790" s="130" t="s">
        <v>1420</v>
      </c>
    </row>
    <row r="7791" spans="1:12" ht="22.5">
      <c r="A7791" s="263">
        <v>292</v>
      </c>
      <c r="B7791" s="125" t="str">
        <f>+VLOOKUP(A7791,'[1]LISTA FILTRADO'!$A$2:$B$620,2,FALSE)</f>
        <v>Vías Bolivia</v>
      </c>
      <c r="C7791" s="126">
        <v>42944</v>
      </c>
      <c r="D7791" s="126" t="s">
        <v>15843</v>
      </c>
      <c r="E7791" s="127" t="s">
        <v>3</v>
      </c>
      <c r="F7791" s="127">
        <v>1523444</v>
      </c>
      <c r="G7791" s="127"/>
      <c r="H7791" s="335" t="s">
        <v>15844</v>
      </c>
      <c r="I7791" s="128">
        <v>0</v>
      </c>
      <c r="J7791" s="128">
        <v>18</v>
      </c>
      <c r="K7791" s="129">
        <f t="shared" si="121"/>
        <v>18</v>
      </c>
      <c r="L7791" s="130" t="s">
        <v>1420</v>
      </c>
    </row>
    <row r="7792" spans="1:12" ht="22.5">
      <c r="A7792" s="263">
        <v>10</v>
      </c>
      <c r="B7792" s="125" t="str">
        <f>+VLOOKUP(A7792,'[1]LISTA FILTRADO'!$A$2:$B$620,2,FALSE)</f>
        <v>Ministerio De Relaciones Exteriores</v>
      </c>
      <c r="C7792" s="126">
        <v>42944</v>
      </c>
      <c r="D7792" s="126" t="s">
        <v>15845</v>
      </c>
      <c r="E7792" s="127" t="s">
        <v>3</v>
      </c>
      <c r="F7792" s="127">
        <v>1523445</v>
      </c>
      <c r="G7792" s="127"/>
      <c r="H7792" s="335" t="s">
        <v>15846</v>
      </c>
      <c r="I7792" s="128">
        <v>0</v>
      </c>
      <c r="J7792" s="128">
        <v>1253.27</v>
      </c>
      <c r="K7792" s="129">
        <f t="shared" si="121"/>
        <v>1253.27</v>
      </c>
      <c r="L7792" s="130" t="s">
        <v>1420</v>
      </c>
    </row>
    <row r="7793" spans="1:12" ht="22.5">
      <c r="A7793" s="263">
        <v>46</v>
      </c>
      <c r="B7793" s="125" t="str">
        <f>+VLOOKUP(A7793,'[1]LISTA FILTRADO'!$A$2:$B$620,2,FALSE)</f>
        <v>Ministerio De Salud</v>
      </c>
      <c r="C7793" s="126">
        <v>42944</v>
      </c>
      <c r="D7793" s="126" t="s">
        <v>15847</v>
      </c>
      <c r="E7793" s="127" t="s">
        <v>3</v>
      </c>
      <c r="F7793" s="127">
        <v>1523466</v>
      </c>
      <c r="G7793" s="127"/>
      <c r="H7793" s="335" t="s">
        <v>15848</v>
      </c>
      <c r="I7793" s="128">
        <v>0</v>
      </c>
      <c r="J7793" s="128">
        <v>4215</v>
      </c>
      <c r="K7793" s="129">
        <f t="shared" si="121"/>
        <v>4215</v>
      </c>
      <c r="L7793" s="130" t="s">
        <v>1420</v>
      </c>
    </row>
    <row r="7794" spans="1:12" ht="22.5">
      <c r="A7794" s="263">
        <v>46</v>
      </c>
      <c r="B7794" s="125" t="str">
        <f>+VLOOKUP(A7794,'[1]LISTA FILTRADO'!$A$2:$B$620,2,FALSE)</f>
        <v>Ministerio De Salud</v>
      </c>
      <c r="C7794" s="126">
        <v>42944</v>
      </c>
      <c r="D7794" s="126" t="s">
        <v>15849</v>
      </c>
      <c r="E7794" s="127" t="s">
        <v>3</v>
      </c>
      <c r="F7794" s="127">
        <v>1523468</v>
      </c>
      <c r="G7794" s="127"/>
      <c r="H7794" s="335" t="s">
        <v>15850</v>
      </c>
      <c r="I7794" s="128">
        <v>0</v>
      </c>
      <c r="J7794" s="128">
        <v>245</v>
      </c>
      <c r="K7794" s="129">
        <f t="shared" si="121"/>
        <v>245</v>
      </c>
      <c r="L7794" s="130" t="s">
        <v>1420</v>
      </c>
    </row>
    <row r="7795" spans="1:12" ht="33.75">
      <c r="A7795" s="263" t="s">
        <v>626</v>
      </c>
      <c r="B7795" s="125" t="str">
        <f>+VLOOKUP(A7795,'[1]LISTA FILTRADO'!$A$2:$B$620,2,FALSE)</f>
        <v>Dirección General De Programación Y Operaciones Del Tesoro</v>
      </c>
      <c r="C7795" s="126">
        <v>42944</v>
      </c>
      <c r="D7795" s="126" t="s">
        <v>15851</v>
      </c>
      <c r="E7795" s="127" t="s">
        <v>3</v>
      </c>
      <c r="F7795" s="127">
        <v>1523469</v>
      </c>
      <c r="G7795" s="127"/>
      <c r="H7795" s="335" t="s">
        <v>15852</v>
      </c>
      <c r="I7795" s="128">
        <v>0</v>
      </c>
      <c r="J7795" s="128">
        <v>11</v>
      </c>
      <c r="K7795" s="129">
        <f t="shared" si="121"/>
        <v>11</v>
      </c>
      <c r="L7795" s="130" t="s">
        <v>1420</v>
      </c>
    </row>
    <row r="7796" spans="1:12" ht="22.5">
      <c r="A7796" s="263">
        <v>234</v>
      </c>
      <c r="B7796" s="125" t="str">
        <f>+VLOOKUP(A7796,'[1]LISTA FILTRADO'!$A$2:$B$620,2,FALSE)</f>
        <v>Servicio Geológico Minero</v>
      </c>
      <c r="C7796" s="126">
        <v>42944</v>
      </c>
      <c r="D7796" s="126" t="s">
        <v>15853</v>
      </c>
      <c r="E7796" s="127" t="s">
        <v>3</v>
      </c>
      <c r="F7796" s="127">
        <v>1523497</v>
      </c>
      <c r="G7796" s="127"/>
      <c r="H7796" s="335" t="s">
        <v>15854</v>
      </c>
      <c r="I7796" s="128">
        <v>0</v>
      </c>
      <c r="J7796" s="128">
        <v>840</v>
      </c>
      <c r="K7796" s="129">
        <f t="shared" si="121"/>
        <v>840</v>
      </c>
      <c r="L7796" s="130" t="s">
        <v>1420</v>
      </c>
    </row>
    <row r="7797" spans="1:12" ht="22.5">
      <c r="A7797" s="263">
        <v>41</v>
      </c>
      <c r="B7797" s="125" t="str">
        <f>+VLOOKUP(A7797,'[1]LISTA FILTRADO'!$A$2:$B$620,2,FALSE)</f>
        <v>Ministerio De Desarrollo Productivo Y Economía Plural</v>
      </c>
      <c r="C7797" s="126">
        <v>42944</v>
      </c>
      <c r="D7797" s="126" t="s">
        <v>15855</v>
      </c>
      <c r="E7797" s="127" t="s">
        <v>3</v>
      </c>
      <c r="F7797" s="127">
        <v>1523499</v>
      </c>
      <c r="G7797" s="127"/>
      <c r="H7797" s="335" t="s">
        <v>15856</v>
      </c>
      <c r="I7797" s="128">
        <v>0</v>
      </c>
      <c r="J7797" s="128">
        <v>0.4</v>
      </c>
      <c r="K7797" s="129">
        <f t="shared" si="121"/>
        <v>0.4</v>
      </c>
      <c r="L7797" s="130" t="s">
        <v>1420</v>
      </c>
    </row>
    <row r="7798" spans="1:12" ht="22.5">
      <c r="A7798" s="263">
        <v>15</v>
      </c>
      <c r="B7798" s="125" t="str">
        <f>+VLOOKUP(A7798,'[1]LISTA FILTRADO'!$A$2:$B$620,2,FALSE)</f>
        <v>Ministerio De Gobierno</v>
      </c>
      <c r="C7798" s="126">
        <v>42944</v>
      </c>
      <c r="D7798" s="126" t="s">
        <v>15857</v>
      </c>
      <c r="E7798" s="127" t="s">
        <v>3</v>
      </c>
      <c r="F7798" s="127">
        <v>1523505</v>
      </c>
      <c r="G7798" s="127"/>
      <c r="H7798" s="335" t="s">
        <v>15858</v>
      </c>
      <c r="I7798" s="128">
        <v>0</v>
      </c>
      <c r="J7798" s="128">
        <v>90000</v>
      </c>
      <c r="K7798" s="129">
        <f t="shared" si="121"/>
        <v>90000</v>
      </c>
      <c r="L7798" s="130" t="s">
        <v>1420</v>
      </c>
    </row>
    <row r="7799" spans="1:12" ht="22.5">
      <c r="A7799" s="263">
        <v>20</v>
      </c>
      <c r="B7799" s="125" t="str">
        <f>+VLOOKUP(A7799,'[1]LISTA FILTRADO'!$A$2:$B$620,2,FALSE)</f>
        <v>Ministerio De Defensa</v>
      </c>
      <c r="C7799" s="126">
        <v>42944</v>
      </c>
      <c r="D7799" s="126" t="s">
        <v>15859</v>
      </c>
      <c r="E7799" s="127" t="s">
        <v>3</v>
      </c>
      <c r="F7799" s="127">
        <v>1523508</v>
      </c>
      <c r="G7799" s="127"/>
      <c r="H7799" s="335" t="s">
        <v>15860</v>
      </c>
      <c r="I7799" s="128">
        <v>0</v>
      </c>
      <c r="J7799" s="128">
        <v>180000</v>
      </c>
      <c r="K7799" s="129">
        <f t="shared" si="121"/>
        <v>180000</v>
      </c>
      <c r="L7799" s="130" t="s">
        <v>1420</v>
      </c>
    </row>
    <row r="7800" spans="1:12" ht="22.5">
      <c r="A7800" s="263">
        <v>20</v>
      </c>
      <c r="B7800" s="125" t="str">
        <f>+VLOOKUP(A7800,'[1]LISTA FILTRADO'!$A$2:$B$620,2,FALSE)</f>
        <v>Ministerio De Defensa</v>
      </c>
      <c r="C7800" s="126">
        <v>42944</v>
      </c>
      <c r="D7800" s="126" t="s">
        <v>15861</v>
      </c>
      <c r="E7800" s="127" t="s">
        <v>3</v>
      </c>
      <c r="F7800" s="127">
        <v>1523529</v>
      </c>
      <c r="G7800" s="127"/>
      <c r="H7800" s="335" t="s">
        <v>15862</v>
      </c>
      <c r="I7800" s="128">
        <v>0</v>
      </c>
      <c r="J7800" s="128">
        <v>503.35</v>
      </c>
      <c r="K7800" s="129">
        <f t="shared" si="121"/>
        <v>503.35</v>
      </c>
      <c r="L7800" s="130" t="s">
        <v>1420</v>
      </c>
    </row>
    <row r="7801" spans="1:12" ht="22.5">
      <c r="A7801" s="263">
        <v>20</v>
      </c>
      <c r="B7801" s="125" t="str">
        <f>+VLOOKUP(A7801,'[1]LISTA FILTRADO'!$A$2:$B$620,2,FALSE)</f>
        <v>Ministerio De Defensa</v>
      </c>
      <c r="C7801" s="126">
        <v>42944</v>
      </c>
      <c r="D7801" s="126" t="s">
        <v>15863</v>
      </c>
      <c r="E7801" s="127" t="s">
        <v>3</v>
      </c>
      <c r="F7801" s="127">
        <v>1523532</v>
      </c>
      <c r="G7801" s="127"/>
      <c r="H7801" s="335" t="s">
        <v>15864</v>
      </c>
      <c r="I7801" s="128">
        <v>0</v>
      </c>
      <c r="J7801" s="128">
        <v>503.35</v>
      </c>
      <c r="K7801" s="129">
        <f t="shared" si="121"/>
        <v>503.35</v>
      </c>
      <c r="L7801" s="130" t="s">
        <v>1420</v>
      </c>
    </row>
    <row r="7802" spans="1:12" ht="22.5">
      <c r="A7802" s="263">
        <v>132</v>
      </c>
      <c r="B7802" s="125" t="str">
        <f>+VLOOKUP(A7802,'[1]LISTA FILTRADO'!$A$2:$B$620,2,FALSE)</f>
        <v>Servicio De Desarrollo De Las Empresas Púb. Productivas</v>
      </c>
      <c r="C7802" s="126">
        <v>42944</v>
      </c>
      <c r="D7802" s="126" t="s">
        <v>15865</v>
      </c>
      <c r="E7802" s="127" t="s">
        <v>3</v>
      </c>
      <c r="F7802" s="127">
        <v>1523538</v>
      </c>
      <c r="G7802" s="127"/>
      <c r="H7802" s="335" t="s">
        <v>15866</v>
      </c>
      <c r="I7802" s="128">
        <v>0</v>
      </c>
      <c r="J7802" s="128">
        <v>738</v>
      </c>
      <c r="K7802" s="129">
        <f t="shared" si="121"/>
        <v>738</v>
      </c>
      <c r="L7802" s="130" t="s">
        <v>1420</v>
      </c>
    </row>
    <row r="7803" spans="1:12" ht="22.5">
      <c r="A7803" s="263">
        <v>16</v>
      </c>
      <c r="B7803" s="125" t="str">
        <f>+VLOOKUP(A7803,'[1]LISTA FILTRADO'!$A$2:$B$620,2,FALSE)</f>
        <v>Ministerio De Educación</v>
      </c>
      <c r="C7803" s="126">
        <v>42944</v>
      </c>
      <c r="D7803" s="126" t="s">
        <v>15867</v>
      </c>
      <c r="E7803" s="127" t="s">
        <v>3</v>
      </c>
      <c r="F7803" s="127">
        <v>1523544</v>
      </c>
      <c r="G7803" s="127"/>
      <c r="H7803" s="335" t="s">
        <v>15577</v>
      </c>
      <c r="I7803" s="128">
        <v>0</v>
      </c>
      <c r="J7803" s="128">
        <v>2434</v>
      </c>
      <c r="K7803" s="129">
        <f t="shared" si="121"/>
        <v>2434</v>
      </c>
      <c r="L7803" s="130" t="s">
        <v>1420</v>
      </c>
    </row>
    <row r="7804" spans="1:12" ht="22.5">
      <c r="A7804" s="263">
        <v>46</v>
      </c>
      <c r="B7804" s="125" t="str">
        <f>+VLOOKUP(A7804,'[1]LISTA FILTRADO'!$A$2:$B$620,2,FALSE)</f>
        <v>Ministerio De Salud</v>
      </c>
      <c r="C7804" s="126">
        <v>42944</v>
      </c>
      <c r="D7804" s="126" t="s">
        <v>15868</v>
      </c>
      <c r="E7804" s="127" t="s">
        <v>3</v>
      </c>
      <c r="F7804" s="127">
        <v>1523566</v>
      </c>
      <c r="G7804" s="127"/>
      <c r="H7804" s="335" t="s">
        <v>15869</v>
      </c>
      <c r="I7804" s="128">
        <v>0</v>
      </c>
      <c r="J7804" s="128">
        <v>13.01</v>
      </c>
      <c r="K7804" s="129">
        <f t="shared" si="121"/>
        <v>13.01</v>
      </c>
      <c r="L7804" s="130" t="s">
        <v>1420</v>
      </c>
    </row>
    <row r="7805" spans="1:12" ht="22.5">
      <c r="A7805" s="263">
        <v>46</v>
      </c>
      <c r="B7805" s="125" t="str">
        <f>+VLOOKUP(A7805,'[1]LISTA FILTRADO'!$A$2:$B$620,2,FALSE)</f>
        <v>Ministerio De Salud</v>
      </c>
      <c r="C7805" s="126">
        <v>42944</v>
      </c>
      <c r="D7805" s="126" t="s">
        <v>15870</v>
      </c>
      <c r="E7805" s="127" t="s">
        <v>3</v>
      </c>
      <c r="F7805" s="127">
        <v>1523568</v>
      </c>
      <c r="G7805" s="127"/>
      <c r="H7805" s="335" t="s">
        <v>15871</v>
      </c>
      <c r="I7805" s="128">
        <v>0</v>
      </c>
      <c r="J7805" s="128">
        <v>378</v>
      </c>
      <c r="K7805" s="129">
        <f t="shared" si="121"/>
        <v>378</v>
      </c>
      <c r="L7805" s="130" t="s">
        <v>1420</v>
      </c>
    </row>
    <row r="7806" spans="1:12" ht="22.5">
      <c r="A7806" s="263">
        <v>86</v>
      </c>
      <c r="B7806" s="125" t="str">
        <f>+VLOOKUP(A7806,'[1]LISTA FILTRADO'!$A$2:$B$620,2,FALSE)</f>
        <v>Ministerio De Medio Ambiente Y Agua</v>
      </c>
      <c r="C7806" s="126">
        <v>42944</v>
      </c>
      <c r="D7806" s="126" t="s">
        <v>15872</v>
      </c>
      <c r="E7806" s="127" t="s">
        <v>3</v>
      </c>
      <c r="F7806" s="127">
        <v>1523586</v>
      </c>
      <c r="G7806" s="127"/>
      <c r="H7806" s="335" t="s">
        <v>15873</v>
      </c>
      <c r="I7806" s="128">
        <v>0</v>
      </c>
      <c r="J7806" s="128">
        <v>400</v>
      </c>
      <c r="K7806" s="129">
        <f t="shared" si="121"/>
        <v>400</v>
      </c>
      <c r="L7806" s="130" t="s">
        <v>1420</v>
      </c>
    </row>
    <row r="7807" spans="1:12" ht="33.75">
      <c r="A7807" s="263">
        <v>201</v>
      </c>
      <c r="B7807" s="125" t="str">
        <f>+VLOOKUP(A7807,'[1]LISTA FILTRADO'!$A$2:$B$620,2,FALSE)</f>
        <v>Agencia Para El Des. De Las Macroreg. Y Zonas Fronterizas</v>
      </c>
      <c r="C7807" s="126">
        <v>42944</v>
      </c>
      <c r="D7807" s="126" t="s">
        <v>15874</v>
      </c>
      <c r="E7807" s="127" t="s">
        <v>3</v>
      </c>
      <c r="F7807" s="127">
        <v>1523587</v>
      </c>
      <c r="G7807" s="127"/>
      <c r="H7807" s="335" t="s">
        <v>15875</v>
      </c>
      <c r="I7807" s="128">
        <v>0</v>
      </c>
      <c r="J7807" s="128">
        <v>742</v>
      </c>
      <c r="K7807" s="129">
        <f t="shared" si="121"/>
        <v>742</v>
      </c>
      <c r="L7807" s="130" t="s">
        <v>1420</v>
      </c>
    </row>
    <row r="7808" spans="1:12" ht="22.5">
      <c r="A7808" s="263">
        <v>16</v>
      </c>
      <c r="B7808" s="125" t="str">
        <f>+VLOOKUP(A7808,'[1]LISTA FILTRADO'!$A$2:$B$620,2,FALSE)</f>
        <v>Ministerio De Educación</v>
      </c>
      <c r="C7808" s="126">
        <v>42944</v>
      </c>
      <c r="D7808" s="126" t="s">
        <v>15876</v>
      </c>
      <c r="E7808" s="127" t="s">
        <v>3</v>
      </c>
      <c r="F7808" s="127">
        <v>1523589</v>
      </c>
      <c r="G7808" s="127"/>
      <c r="H7808" s="335" t="s">
        <v>15877</v>
      </c>
      <c r="I7808" s="128">
        <v>0</v>
      </c>
      <c r="J7808" s="128">
        <v>30</v>
      </c>
      <c r="K7808" s="129">
        <f t="shared" si="121"/>
        <v>30</v>
      </c>
      <c r="L7808" s="130" t="s">
        <v>1420</v>
      </c>
    </row>
    <row r="7809" spans="1:12" ht="33.75">
      <c r="A7809" s="263">
        <v>48</v>
      </c>
      <c r="B7809" s="125" t="str">
        <f>+VLOOKUP(A7809,'[1]LISTA FILTRADO'!$A$2:$B$620,2,FALSE)</f>
        <v>Ministerio De Deportes</v>
      </c>
      <c r="C7809" s="126">
        <v>42944</v>
      </c>
      <c r="D7809" s="126" t="s">
        <v>15878</v>
      </c>
      <c r="E7809" s="127" t="s">
        <v>3</v>
      </c>
      <c r="F7809" s="127">
        <v>1523592</v>
      </c>
      <c r="G7809" s="127"/>
      <c r="H7809" s="335" t="s">
        <v>15879</v>
      </c>
      <c r="I7809" s="128">
        <v>0</v>
      </c>
      <c r="J7809" s="128">
        <v>9</v>
      </c>
      <c r="K7809" s="129">
        <f t="shared" si="121"/>
        <v>9</v>
      </c>
      <c r="L7809" s="130" t="s">
        <v>1420</v>
      </c>
    </row>
    <row r="7810" spans="1:12" ht="33.75">
      <c r="A7810" s="263">
        <v>20</v>
      </c>
      <c r="B7810" s="125" t="str">
        <f>+VLOOKUP(A7810,'[1]LISTA FILTRADO'!$A$2:$B$620,2,FALSE)</f>
        <v>Ministerio De Defensa</v>
      </c>
      <c r="C7810" s="126">
        <v>42944</v>
      </c>
      <c r="D7810" s="126" t="s">
        <v>15880</v>
      </c>
      <c r="E7810" s="127" t="s">
        <v>3</v>
      </c>
      <c r="F7810" s="127">
        <v>1523596</v>
      </c>
      <c r="G7810" s="127"/>
      <c r="H7810" s="335" t="s">
        <v>15881</v>
      </c>
      <c r="I7810" s="128">
        <v>0</v>
      </c>
      <c r="J7810" s="128">
        <v>9.85</v>
      </c>
      <c r="K7810" s="129">
        <f t="shared" si="121"/>
        <v>9.85</v>
      </c>
      <c r="L7810" s="130" t="s">
        <v>1420</v>
      </c>
    </row>
    <row r="7811" spans="1:12" ht="33.75">
      <c r="A7811" s="263">
        <v>20</v>
      </c>
      <c r="B7811" s="125" t="str">
        <f>+VLOOKUP(A7811,'[1]LISTA FILTRADO'!$A$2:$B$620,2,FALSE)</f>
        <v>Ministerio De Defensa</v>
      </c>
      <c r="C7811" s="126">
        <v>42944</v>
      </c>
      <c r="D7811" s="126" t="s">
        <v>15882</v>
      </c>
      <c r="E7811" s="127" t="s">
        <v>3</v>
      </c>
      <c r="F7811" s="127">
        <v>1523597</v>
      </c>
      <c r="G7811" s="127"/>
      <c r="H7811" s="335" t="s">
        <v>15883</v>
      </c>
      <c r="I7811" s="128">
        <v>0</v>
      </c>
      <c r="J7811" s="128">
        <v>9.85</v>
      </c>
      <c r="K7811" s="129">
        <f t="shared" si="121"/>
        <v>9.85</v>
      </c>
      <c r="L7811" s="130" t="s">
        <v>1420</v>
      </c>
    </row>
    <row r="7812" spans="1:12" ht="22.5">
      <c r="A7812" s="263">
        <v>292</v>
      </c>
      <c r="B7812" s="125" t="str">
        <f>+VLOOKUP(A7812,'[1]LISTA FILTRADO'!$A$2:$B$620,2,FALSE)</f>
        <v>Vías Bolivia</v>
      </c>
      <c r="C7812" s="126">
        <v>42944</v>
      </c>
      <c r="D7812" s="126" t="s">
        <v>15884</v>
      </c>
      <c r="E7812" s="127" t="s">
        <v>3</v>
      </c>
      <c r="F7812" s="127">
        <v>1523605</v>
      </c>
      <c r="G7812" s="127"/>
      <c r="H7812" s="335" t="s">
        <v>15885</v>
      </c>
      <c r="I7812" s="128">
        <v>0</v>
      </c>
      <c r="J7812" s="128">
        <v>58</v>
      </c>
      <c r="K7812" s="129">
        <f t="shared" si="121"/>
        <v>58</v>
      </c>
      <c r="L7812" s="130" t="s">
        <v>1420</v>
      </c>
    </row>
    <row r="7813" spans="1:12" ht="22.5">
      <c r="A7813" s="263">
        <v>293</v>
      </c>
      <c r="B7813" s="125" t="str">
        <f>+VLOOKUP(A7813,'[1]LISTA FILTRADO'!$A$2:$B$620,2,FALSE)</f>
        <v>Fundación Cultural Del Banco Central De Bolivia</v>
      </c>
      <c r="C7813" s="126">
        <v>42944</v>
      </c>
      <c r="D7813" s="126" t="s">
        <v>15886</v>
      </c>
      <c r="E7813" s="127" t="s">
        <v>3</v>
      </c>
      <c r="F7813" s="127">
        <v>1523608</v>
      </c>
      <c r="G7813" s="127"/>
      <c r="H7813" s="335" t="s">
        <v>15887</v>
      </c>
      <c r="I7813" s="128">
        <v>0</v>
      </c>
      <c r="J7813" s="128">
        <v>2226</v>
      </c>
      <c r="K7813" s="129">
        <f t="shared" si="121"/>
        <v>2226</v>
      </c>
      <c r="L7813" s="130" t="s">
        <v>1420</v>
      </c>
    </row>
    <row r="7814" spans="1:12" ht="33.75">
      <c r="A7814" s="263">
        <v>234</v>
      </c>
      <c r="B7814" s="125" t="str">
        <f>+VLOOKUP(A7814,'[1]LISTA FILTRADO'!$A$2:$B$620,2,FALSE)</f>
        <v>Servicio Geológico Minero</v>
      </c>
      <c r="C7814" s="126">
        <v>42944</v>
      </c>
      <c r="D7814" s="126" t="s">
        <v>15888</v>
      </c>
      <c r="E7814" s="127" t="s">
        <v>3</v>
      </c>
      <c r="F7814" s="127">
        <v>1523611</v>
      </c>
      <c r="G7814" s="127"/>
      <c r="H7814" s="335" t="s">
        <v>15889</v>
      </c>
      <c r="I7814" s="128">
        <v>0</v>
      </c>
      <c r="J7814" s="128">
        <v>720</v>
      </c>
      <c r="K7814" s="129">
        <f t="shared" si="121"/>
        <v>720</v>
      </c>
      <c r="L7814" s="130" t="s">
        <v>1420</v>
      </c>
    </row>
    <row r="7815" spans="1:12" ht="33.75">
      <c r="A7815" s="263">
        <v>225</v>
      </c>
      <c r="B7815" s="125" t="str">
        <f>+VLOOKUP(A7815,'[1]LISTA FILTRADO'!$A$2:$B$620,2,FALSE)</f>
        <v>Serv. Nal. Para La Sostenibilidad En Saneamiento Básico</v>
      </c>
      <c r="C7815" s="126">
        <v>42944</v>
      </c>
      <c r="D7815" s="126" t="s">
        <v>15890</v>
      </c>
      <c r="E7815" s="127" t="s">
        <v>3</v>
      </c>
      <c r="F7815" s="127">
        <v>1523621</v>
      </c>
      <c r="G7815" s="127"/>
      <c r="H7815" s="335" t="s">
        <v>15891</v>
      </c>
      <c r="I7815" s="128">
        <v>0</v>
      </c>
      <c r="J7815" s="128">
        <v>4000</v>
      </c>
      <c r="K7815" s="129">
        <f t="shared" si="121"/>
        <v>4000</v>
      </c>
      <c r="L7815" s="130" t="s">
        <v>1420</v>
      </c>
    </row>
    <row r="7816" spans="1:12" ht="33.75">
      <c r="A7816" s="263" t="s">
        <v>626</v>
      </c>
      <c r="B7816" s="125" t="str">
        <f>+VLOOKUP(A7816,'[1]LISTA FILTRADO'!$A$2:$B$620,2,FALSE)</f>
        <v>Dirección General De Programación Y Operaciones Del Tesoro</v>
      </c>
      <c r="C7816" s="126">
        <v>42944</v>
      </c>
      <c r="D7816" s="126" t="s">
        <v>15892</v>
      </c>
      <c r="E7816" s="127" t="s">
        <v>3</v>
      </c>
      <c r="F7816" s="127">
        <v>1523627</v>
      </c>
      <c r="G7816" s="127"/>
      <c r="H7816" s="335" t="s">
        <v>15893</v>
      </c>
      <c r="I7816" s="128">
        <v>0</v>
      </c>
      <c r="J7816" s="128">
        <v>60</v>
      </c>
      <c r="K7816" s="129">
        <f t="shared" si="121"/>
        <v>60</v>
      </c>
      <c r="L7816" s="130" t="s">
        <v>1420</v>
      </c>
    </row>
    <row r="7817" spans="1:12" ht="33.75">
      <c r="A7817" s="263" t="s">
        <v>626</v>
      </c>
      <c r="B7817" s="125" t="str">
        <f>+VLOOKUP(A7817,'[1]LISTA FILTRADO'!$A$2:$B$620,2,FALSE)</f>
        <v>Dirección General De Programación Y Operaciones Del Tesoro</v>
      </c>
      <c r="C7817" s="126">
        <v>42944</v>
      </c>
      <c r="D7817" s="126" t="s">
        <v>15894</v>
      </c>
      <c r="E7817" s="127" t="s">
        <v>3</v>
      </c>
      <c r="F7817" s="127">
        <v>1523628</v>
      </c>
      <c r="G7817" s="127"/>
      <c r="H7817" s="335" t="s">
        <v>15895</v>
      </c>
      <c r="I7817" s="128">
        <v>0</v>
      </c>
      <c r="J7817" s="128">
        <v>641.84</v>
      </c>
      <c r="K7817" s="129">
        <f t="shared" ref="K7817:K7880" si="122">+I7817+J7817</f>
        <v>641.84</v>
      </c>
      <c r="L7817" s="130" t="s">
        <v>1420</v>
      </c>
    </row>
    <row r="7818" spans="1:12" ht="22.5">
      <c r="A7818" s="263">
        <v>46</v>
      </c>
      <c r="B7818" s="125" t="str">
        <f>+VLOOKUP(A7818,'[1]LISTA FILTRADO'!$A$2:$B$620,2,FALSE)</f>
        <v>Ministerio De Salud</v>
      </c>
      <c r="C7818" s="126">
        <v>42944</v>
      </c>
      <c r="D7818" s="126" t="s">
        <v>15896</v>
      </c>
      <c r="E7818" s="127" t="s">
        <v>3</v>
      </c>
      <c r="F7818" s="127">
        <v>1523642</v>
      </c>
      <c r="G7818" s="127"/>
      <c r="H7818" s="335" t="s">
        <v>15897</v>
      </c>
      <c r="I7818" s="128">
        <v>0</v>
      </c>
      <c r="J7818" s="128">
        <v>166</v>
      </c>
      <c r="K7818" s="129">
        <f t="shared" si="122"/>
        <v>166</v>
      </c>
      <c r="L7818" s="130" t="s">
        <v>1420</v>
      </c>
    </row>
    <row r="7819" spans="1:12" ht="22.5">
      <c r="A7819" s="263">
        <v>15</v>
      </c>
      <c r="B7819" s="125" t="str">
        <f>+VLOOKUP(A7819,'[1]LISTA FILTRADO'!$A$2:$B$620,2,FALSE)</f>
        <v>Ministerio De Gobierno</v>
      </c>
      <c r="C7819" s="126">
        <v>42944</v>
      </c>
      <c r="D7819" s="126" t="s">
        <v>15898</v>
      </c>
      <c r="E7819" s="127" t="s">
        <v>3</v>
      </c>
      <c r="F7819" s="127">
        <v>1523644</v>
      </c>
      <c r="G7819" s="127"/>
      <c r="H7819" s="335" t="s">
        <v>15899</v>
      </c>
      <c r="I7819" s="128">
        <v>0</v>
      </c>
      <c r="J7819" s="128">
        <v>214.8</v>
      </c>
      <c r="K7819" s="129">
        <f t="shared" si="122"/>
        <v>214.8</v>
      </c>
      <c r="L7819" s="130" t="s">
        <v>1420</v>
      </c>
    </row>
    <row r="7820" spans="1:12" ht="22.5">
      <c r="A7820" s="263">
        <v>15</v>
      </c>
      <c r="B7820" s="125" t="str">
        <f>+VLOOKUP(A7820,'[1]LISTA FILTRADO'!$A$2:$B$620,2,FALSE)</f>
        <v>Ministerio De Gobierno</v>
      </c>
      <c r="C7820" s="126">
        <v>42944</v>
      </c>
      <c r="D7820" s="126" t="s">
        <v>15900</v>
      </c>
      <c r="E7820" s="127" t="s">
        <v>3</v>
      </c>
      <c r="F7820" s="127">
        <v>1523645</v>
      </c>
      <c r="G7820" s="127"/>
      <c r="H7820" s="335" t="s">
        <v>15901</v>
      </c>
      <c r="I7820" s="128">
        <v>0</v>
      </c>
      <c r="J7820" s="128">
        <v>1023</v>
      </c>
      <c r="K7820" s="129">
        <f t="shared" si="122"/>
        <v>1023</v>
      </c>
      <c r="L7820" s="130" t="s">
        <v>1420</v>
      </c>
    </row>
    <row r="7821" spans="1:12" ht="22.5">
      <c r="A7821" s="263">
        <v>15</v>
      </c>
      <c r="B7821" s="125" t="str">
        <f>+VLOOKUP(A7821,'[1]LISTA FILTRADO'!$A$2:$B$620,2,FALSE)</f>
        <v>Ministerio De Gobierno</v>
      </c>
      <c r="C7821" s="126">
        <v>42944</v>
      </c>
      <c r="D7821" s="126" t="s">
        <v>15902</v>
      </c>
      <c r="E7821" s="127" t="s">
        <v>3</v>
      </c>
      <c r="F7821" s="127">
        <v>1523647</v>
      </c>
      <c r="G7821" s="127"/>
      <c r="H7821" s="335" t="s">
        <v>15903</v>
      </c>
      <c r="I7821" s="128">
        <v>0</v>
      </c>
      <c r="J7821" s="128">
        <v>298.08</v>
      </c>
      <c r="K7821" s="129">
        <f t="shared" si="122"/>
        <v>298.08</v>
      </c>
      <c r="L7821" s="130" t="s">
        <v>1420</v>
      </c>
    </row>
    <row r="7822" spans="1:12" ht="22.5">
      <c r="A7822" s="263">
        <v>15</v>
      </c>
      <c r="B7822" s="125" t="str">
        <f>+VLOOKUP(A7822,'[1]LISTA FILTRADO'!$A$2:$B$620,2,FALSE)</f>
        <v>Ministerio De Gobierno</v>
      </c>
      <c r="C7822" s="126">
        <v>42944</v>
      </c>
      <c r="D7822" s="126" t="s">
        <v>15904</v>
      </c>
      <c r="E7822" s="127" t="s">
        <v>3</v>
      </c>
      <c r="F7822" s="127">
        <v>1523649</v>
      </c>
      <c r="G7822" s="127"/>
      <c r="H7822" s="335" t="s">
        <v>15905</v>
      </c>
      <c r="I7822" s="128">
        <v>0</v>
      </c>
      <c r="J7822" s="128">
        <v>786.76</v>
      </c>
      <c r="K7822" s="129">
        <f t="shared" si="122"/>
        <v>786.76</v>
      </c>
      <c r="L7822" s="130" t="s">
        <v>1420</v>
      </c>
    </row>
    <row r="7823" spans="1:12" ht="22.5">
      <c r="A7823" s="263">
        <v>15</v>
      </c>
      <c r="B7823" s="125" t="str">
        <f>+VLOOKUP(A7823,'[1]LISTA FILTRADO'!$A$2:$B$620,2,FALSE)</f>
        <v>Ministerio De Gobierno</v>
      </c>
      <c r="C7823" s="126">
        <v>42944</v>
      </c>
      <c r="D7823" s="126" t="s">
        <v>15906</v>
      </c>
      <c r="E7823" s="127" t="s">
        <v>3</v>
      </c>
      <c r="F7823" s="127">
        <v>1523653</v>
      </c>
      <c r="G7823" s="127"/>
      <c r="H7823" s="335" t="s">
        <v>15907</v>
      </c>
      <c r="I7823" s="128">
        <v>0</v>
      </c>
      <c r="J7823" s="128">
        <v>679.47</v>
      </c>
      <c r="K7823" s="129">
        <f t="shared" si="122"/>
        <v>679.47</v>
      </c>
      <c r="L7823" s="130" t="s">
        <v>1420</v>
      </c>
    </row>
    <row r="7824" spans="1:12" ht="22.5">
      <c r="A7824" s="263">
        <v>15</v>
      </c>
      <c r="B7824" s="125" t="str">
        <f>+VLOOKUP(A7824,'[1]LISTA FILTRADO'!$A$2:$B$620,2,FALSE)</f>
        <v>Ministerio De Gobierno</v>
      </c>
      <c r="C7824" s="126">
        <v>42944</v>
      </c>
      <c r="D7824" s="126" t="s">
        <v>15908</v>
      </c>
      <c r="E7824" s="127" t="s">
        <v>3</v>
      </c>
      <c r="F7824" s="127">
        <v>1523656</v>
      </c>
      <c r="G7824" s="127"/>
      <c r="H7824" s="335" t="s">
        <v>15909</v>
      </c>
      <c r="I7824" s="128">
        <v>0</v>
      </c>
      <c r="J7824" s="128">
        <v>465.48</v>
      </c>
      <c r="K7824" s="129">
        <f t="shared" si="122"/>
        <v>465.48</v>
      </c>
      <c r="L7824" s="130" t="s">
        <v>1420</v>
      </c>
    </row>
    <row r="7825" spans="1:12" ht="22.5">
      <c r="A7825" s="263">
        <v>15</v>
      </c>
      <c r="B7825" s="125" t="str">
        <f>+VLOOKUP(A7825,'[1]LISTA FILTRADO'!$A$2:$B$620,2,FALSE)</f>
        <v>Ministerio De Gobierno</v>
      </c>
      <c r="C7825" s="126">
        <v>42944</v>
      </c>
      <c r="D7825" s="126" t="s">
        <v>15910</v>
      </c>
      <c r="E7825" s="127" t="s">
        <v>3</v>
      </c>
      <c r="F7825" s="127">
        <v>1523657</v>
      </c>
      <c r="G7825" s="127"/>
      <c r="H7825" s="335" t="s">
        <v>15911</v>
      </c>
      <c r="I7825" s="128">
        <v>0</v>
      </c>
      <c r="J7825" s="128">
        <v>579.96</v>
      </c>
      <c r="K7825" s="129">
        <f t="shared" si="122"/>
        <v>579.96</v>
      </c>
      <c r="L7825" s="130" t="s">
        <v>1420</v>
      </c>
    </row>
    <row r="7826" spans="1:12" ht="22.5">
      <c r="A7826" s="263">
        <v>212</v>
      </c>
      <c r="B7826" s="125" t="str">
        <f>+VLOOKUP(A7826,'[1]LISTA FILTRADO'!$A$2:$B$620,2,FALSE)</f>
        <v>Instituto Nacional De Reforma Agraria</v>
      </c>
      <c r="C7826" s="126">
        <v>42944</v>
      </c>
      <c r="D7826" s="126" t="s">
        <v>15912</v>
      </c>
      <c r="E7826" s="127" t="s">
        <v>3</v>
      </c>
      <c r="F7826" s="127">
        <v>1523672</v>
      </c>
      <c r="G7826" s="127"/>
      <c r="H7826" s="335" t="s">
        <v>15913</v>
      </c>
      <c r="I7826" s="128">
        <v>0</v>
      </c>
      <c r="J7826" s="128">
        <v>130</v>
      </c>
      <c r="K7826" s="129">
        <f t="shared" si="122"/>
        <v>130</v>
      </c>
      <c r="L7826" s="130" t="s">
        <v>1420</v>
      </c>
    </row>
    <row r="7827" spans="1:12" ht="22.5">
      <c r="A7827" s="263">
        <v>291</v>
      </c>
      <c r="B7827" s="125" t="str">
        <f>+VLOOKUP(A7827,'[1]LISTA FILTRADO'!$A$2:$B$620,2,FALSE)</f>
        <v>Administradora Boliviana De Carreteras</v>
      </c>
      <c r="C7827" s="126">
        <v>42944</v>
      </c>
      <c r="D7827" s="126" t="s">
        <v>15914</v>
      </c>
      <c r="E7827" s="127" t="s">
        <v>3</v>
      </c>
      <c r="F7827" s="127">
        <v>1523676</v>
      </c>
      <c r="G7827" s="127"/>
      <c r="H7827" s="335" t="s">
        <v>15915</v>
      </c>
      <c r="I7827" s="128">
        <v>0</v>
      </c>
      <c r="J7827" s="128">
        <v>50</v>
      </c>
      <c r="K7827" s="129">
        <f t="shared" si="122"/>
        <v>50</v>
      </c>
      <c r="L7827" s="130" t="s">
        <v>1420</v>
      </c>
    </row>
    <row r="7828" spans="1:12" ht="22.5">
      <c r="A7828" s="263">
        <v>46</v>
      </c>
      <c r="B7828" s="125" t="str">
        <f>+VLOOKUP(A7828,'[1]LISTA FILTRADO'!$A$2:$B$620,2,FALSE)</f>
        <v>Ministerio De Salud</v>
      </c>
      <c r="C7828" s="126">
        <v>42944</v>
      </c>
      <c r="D7828" s="126" t="s">
        <v>15916</v>
      </c>
      <c r="E7828" s="127" t="s">
        <v>3</v>
      </c>
      <c r="F7828" s="127">
        <v>1523685</v>
      </c>
      <c r="G7828" s="127"/>
      <c r="H7828" s="335" t="s">
        <v>15917</v>
      </c>
      <c r="I7828" s="128">
        <v>0</v>
      </c>
      <c r="J7828" s="128">
        <v>360</v>
      </c>
      <c r="K7828" s="129">
        <f t="shared" si="122"/>
        <v>360</v>
      </c>
      <c r="L7828" s="130" t="s">
        <v>1420</v>
      </c>
    </row>
    <row r="7829" spans="1:12" ht="33.75">
      <c r="A7829" s="263">
        <v>20</v>
      </c>
      <c r="B7829" s="125" t="str">
        <f>+VLOOKUP(A7829,'[1]LISTA FILTRADO'!$A$2:$B$620,2,FALSE)</f>
        <v>Ministerio De Defensa</v>
      </c>
      <c r="C7829" s="126">
        <v>42944</v>
      </c>
      <c r="D7829" s="126" t="s">
        <v>15918</v>
      </c>
      <c r="E7829" s="127" t="s">
        <v>3</v>
      </c>
      <c r="F7829" s="127">
        <v>1523691</v>
      </c>
      <c r="G7829" s="127"/>
      <c r="H7829" s="335" t="s">
        <v>15919</v>
      </c>
      <c r="I7829" s="128">
        <v>0</v>
      </c>
      <c r="J7829" s="128">
        <v>106.5</v>
      </c>
      <c r="K7829" s="129">
        <f t="shared" si="122"/>
        <v>106.5</v>
      </c>
      <c r="L7829" s="130" t="s">
        <v>1420</v>
      </c>
    </row>
    <row r="7830" spans="1:12" ht="22.5">
      <c r="A7830" s="263">
        <v>15</v>
      </c>
      <c r="B7830" s="125" t="str">
        <f>+VLOOKUP(A7830,'[1]LISTA FILTRADO'!$A$2:$B$620,2,FALSE)</f>
        <v>Ministerio De Gobierno</v>
      </c>
      <c r="C7830" s="126">
        <v>42944</v>
      </c>
      <c r="D7830" s="126" t="s">
        <v>15920</v>
      </c>
      <c r="E7830" s="127" t="s">
        <v>3</v>
      </c>
      <c r="F7830" s="127">
        <v>1523719</v>
      </c>
      <c r="G7830" s="127"/>
      <c r="H7830" s="335" t="s">
        <v>15921</v>
      </c>
      <c r="I7830" s="128">
        <v>0</v>
      </c>
      <c r="J7830" s="128">
        <v>5761.41</v>
      </c>
      <c r="K7830" s="129">
        <f t="shared" si="122"/>
        <v>5761.41</v>
      </c>
      <c r="L7830" s="130" t="s">
        <v>1420</v>
      </c>
    </row>
    <row r="7831" spans="1:12" ht="33.75">
      <c r="A7831" s="263">
        <v>660</v>
      </c>
      <c r="B7831" s="125" t="str">
        <f>+VLOOKUP(A7831,'[1]LISTA FILTRADO'!$A$2:$B$620,2,FALSE)</f>
        <v>Órgano Judicial</v>
      </c>
      <c r="C7831" s="126">
        <v>42947</v>
      </c>
      <c r="D7831" s="126" t="s">
        <v>15922</v>
      </c>
      <c r="E7831" s="127" t="s">
        <v>3</v>
      </c>
      <c r="F7831" s="127">
        <v>1523888</v>
      </c>
      <c r="G7831" s="127"/>
      <c r="H7831" s="335" t="s">
        <v>15923</v>
      </c>
      <c r="I7831" s="128">
        <v>0</v>
      </c>
      <c r="J7831" s="128">
        <v>2232.63</v>
      </c>
      <c r="K7831" s="129">
        <f t="shared" si="122"/>
        <v>2232.63</v>
      </c>
      <c r="L7831" s="130" t="s">
        <v>1420</v>
      </c>
    </row>
    <row r="7832" spans="1:12" ht="33.75">
      <c r="A7832" s="263">
        <v>660</v>
      </c>
      <c r="B7832" s="125" t="str">
        <f>+VLOOKUP(A7832,'[1]LISTA FILTRADO'!$A$2:$B$620,2,FALSE)</f>
        <v>Órgano Judicial</v>
      </c>
      <c r="C7832" s="126">
        <v>42947</v>
      </c>
      <c r="D7832" s="126" t="s">
        <v>15924</v>
      </c>
      <c r="E7832" s="127" t="s">
        <v>3</v>
      </c>
      <c r="F7832" s="127">
        <v>1523891</v>
      </c>
      <c r="G7832" s="127"/>
      <c r="H7832" s="335" t="s">
        <v>15925</v>
      </c>
      <c r="I7832" s="128">
        <v>0</v>
      </c>
      <c r="J7832" s="128">
        <v>348</v>
      </c>
      <c r="K7832" s="129">
        <f t="shared" si="122"/>
        <v>348</v>
      </c>
      <c r="L7832" s="130" t="s">
        <v>1420</v>
      </c>
    </row>
    <row r="7833" spans="1:12" ht="33.75">
      <c r="A7833" s="263">
        <v>660</v>
      </c>
      <c r="B7833" s="125" t="str">
        <f>+VLOOKUP(A7833,'[1]LISTA FILTRADO'!$A$2:$B$620,2,FALSE)</f>
        <v>Órgano Judicial</v>
      </c>
      <c r="C7833" s="126">
        <v>42947</v>
      </c>
      <c r="D7833" s="126" t="s">
        <v>15926</v>
      </c>
      <c r="E7833" s="127" t="s">
        <v>3</v>
      </c>
      <c r="F7833" s="127">
        <v>1523892</v>
      </c>
      <c r="G7833" s="127"/>
      <c r="H7833" s="335" t="s">
        <v>15927</v>
      </c>
      <c r="I7833" s="128">
        <v>0</v>
      </c>
      <c r="J7833" s="128">
        <v>2228.52</v>
      </c>
      <c r="K7833" s="129">
        <f t="shared" si="122"/>
        <v>2228.52</v>
      </c>
      <c r="L7833" s="130" t="s">
        <v>1420</v>
      </c>
    </row>
    <row r="7834" spans="1:12" ht="33.75">
      <c r="A7834" s="263">
        <v>660</v>
      </c>
      <c r="B7834" s="125" t="str">
        <f>+VLOOKUP(A7834,'[1]LISTA FILTRADO'!$A$2:$B$620,2,FALSE)</f>
        <v>Órgano Judicial</v>
      </c>
      <c r="C7834" s="126">
        <v>42947</v>
      </c>
      <c r="D7834" s="126" t="s">
        <v>15928</v>
      </c>
      <c r="E7834" s="127" t="s">
        <v>3</v>
      </c>
      <c r="F7834" s="127">
        <v>1523895</v>
      </c>
      <c r="G7834" s="127"/>
      <c r="H7834" s="335" t="s">
        <v>15929</v>
      </c>
      <c r="I7834" s="128">
        <v>0</v>
      </c>
      <c r="J7834" s="128">
        <v>827.97</v>
      </c>
      <c r="K7834" s="129">
        <f t="shared" si="122"/>
        <v>827.97</v>
      </c>
      <c r="L7834" s="130" t="s">
        <v>1420</v>
      </c>
    </row>
    <row r="7835" spans="1:12" ht="33.75">
      <c r="A7835" s="263">
        <v>221</v>
      </c>
      <c r="B7835" s="125" t="str">
        <f>+VLOOKUP(A7835,'[1]LISTA FILTRADO'!$A$2:$B$620,2,FALSE)</f>
        <v>Serv. Nal. De Reg. Y Control De La Comer. De Minerales Y Metales</v>
      </c>
      <c r="C7835" s="126">
        <v>42947</v>
      </c>
      <c r="D7835" s="126" t="s">
        <v>15930</v>
      </c>
      <c r="E7835" s="127" t="s">
        <v>3</v>
      </c>
      <c r="F7835" s="127">
        <v>1523900</v>
      </c>
      <c r="G7835" s="127"/>
      <c r="H7835" s="335" t="s">
        <v>15931</v>
      </c>
      <c r="I7835" s="128">
        <v>0</v>
      </c>
      <c r="J7835" s="128">
        <v>1100</v>
      </c>
      <c r="K7835" s="129">
        <f t="shared" si="122"/>
        <v>1100</v>
      </c>
      <c r="L7835" s="130" t="s">
        <v>1420</v>
      </c>
    </row>
    <row r="7836" spans="1:12" ht="33.75">
      <c r="A7836" s="263">
        <v>291</v>
      </c>
      <c r="B7836" s="125" t="str">
        <f>+VLOOKUP(A7836,'[1]LISTA FILTRADO'!$A$2:$B$620,2,FALSE)</f>
        <v>Administradora Boliviana De Carreteras</v>
      </c>
      <c r="C7836" s="126">
        <v>42947</v>
      </c>
      <c r="D7836" s="126" t="s">
        <v>15932</v>
      </c>
      <c r="E7836" s="127" t="s">
        <v>3</v>
      </c>
      <c r="F7836" s="127">
        <v>1523929</v>
      </c>
      <c r="G7836" s="127"/>
      <c r="H7836" s="335" t="s">
        <v>15933</v>
      </c>
      <c r="I7836" s="128">
        <v>0</v>
      </c>
      <c r="J7836" s="128">
        <v>378462.31</v>
      </c>
      <c r="K7836" s="129">
        <f t="shared" si="122"/>
        <v>378462.31</v>
      </c>
      <c r="L7836" s="130" t="s">
        <v>1420</v>
      </c>
    </row>
    <row r="7837" spans="1:12" ht="33.75">
      <c r="A7837" s="263" t="s">
        <v>626</v>
      </c>
      <c r="B7837" s="125" t="str">
        <f>+VLOOKUP(A7837,'[1]LISTA FILTRADO'!$A$2:$B$620,2,FALSE)</f>
        <v>Dirección General De Programación Y Operaciones Del Tesoro</v>
      </c>
      <c r="C7837" s="126">
        <v>42947</v>
      </c>
      <c r="D7837" s="126" t="s">
        <v>15934</v>
      </c>
      <c r="E7837" s="127" t="s">
        <v>3</v>
      </c>
      <c r="F7837" s="127">
        <v>1523941</v>
      </c>
      <c r="G7837" s="127"/>
      <c r="H7837" s="335" t="s">
        <v>15935</v>
      </c>
      <c r="I7837" s="128">
        <v>0</v>
      </c>
      <c r="J7837" s="128">
        <v>2390.65</v>
      </c>
      <c r="K7837" s="129">
        <f t="shared" si="122"/>
        <v>2390.65</v>
      </c>
      <c r="L7837" s="130" t="s">
        <v>1420</v>
      </c>
    </row>
    <row r="7838" spans="1:12" ht="33.75">
      <c r="A7838" s="263" t="s">
        <v>626</v>
      </c>
      <c r="B7838" s="125" t="str">
        <f>+VLOOKUP(A7838,'[1]LISTA FILTRADO'!$A$2:$B$620,2,FALSE)</f>
        <v>Dirección General De Programación Y Operaciones Del Tesoro</v>
      </c>
      <c r="C7838" s="126">
        <v>42947</v>
      </c>
      <c r="D7838" s="126" t="s">
        <v>15936</v>
      </c>
      <c r="E7838" s="127" t="s">
        <v>3</v>
      </c>
      <c r="F7838" s="127">
        <v>1523944</v>
      </c>
      <c r="G7838" s="127"/>
      <c r="H7838" s="335" t="s">
        <v>15937</v>
      </c>
      <c r="I7838" s="128">
        <v>0</v>
      </c>
      <c r="J7838" s="128">
        <v>26230.21</v>
      </c>
      <c r="K7838" s="129">
        <f t="shared" si="122"/>
        <v>26230.21</v>
      </c>
      <c r="L7838" s="130" t="s">
        <v>1420</v>
      </c>
    </row>
    <row r="7839" spans="1:12" ht="33.75">
      <c r="A7839" s="263">
        <v>313</v>
      </c>
      <c r="B7839" s="125" t="str">
        <f>+VLOOKUP(A7839,'[1]LISTA FILTRADO'!$A$2:$B$620,2,FALSE)</f>
        <v>Autoridad De Fiscalización Y Control De Pensiones Y Seguros - Aps</v>
      </c>
      <c r="C7839" s="126">
        <v>42947</v>
      </c>
      <c r="D7839" s="126" t="s">
        <v>15938</v>
      </c>
      <c r="E7839" s="127" t="s">
        <v>3</v>
      </c>
      <c r="F7839" s="127">
        <v>1523945</v>
      </c>
      <c r="G7839" s="127"/>
      <c r="H7839" s="335" t="s">
        <v>15939</v>
      </c>
      <c r="I7839" s="128">
        <v>0</v>
      </c>
      <c r="J7839" s="128">
        <v>3277.6</v>
      </c>
      <c r="K7839" s="129">
        <f t="shared" si="122"/>
        <v>3277.6</v>
      </c>
      <c r="L7839" s="130" t="s">
        <v>1420</v>
      </c>
    </row>
    <row r="7840" spans="1:12" ht="22.5">
      <c r="A7840" s="263">
        <v>20</v>
      </c>
      <c r="B7840" s="125" t="str">
        <f>+VLOOKUP(A7840,'[1]LISTA FILTRADO'!$A$2:$B$620,2,FALSE)</f>
        <v>Ministerio De Defensa</v>
      </c>
      <c r="C7840" s="126">
        <v>42947</v>
      </c>
      <c r="D7840" s="126" t="s">
        <v>15940</v>
      </c>
      <c r="E7840" s="127" t="s">
        <v>3</v>
      </c>
      <c r="F7840" s="127">
        <v>1523947</v>
      </c>
      <c r="G7840" s="127"/>
      <c r="H7840" s="335" t="s">
        <v>15941</v>
      </c>
      <c r="I7840" s="128">
        <v>0</v>
      </c>
      <c r="J7840" s="128">
        <v>57072</v>
      </c>
      <c r="K7840" s="129">
        <f t="shared" si="122"/>
        <v>57072</v>
      </c>
      <c r="L7840" s="130" t="s">
        <v>1420</v>
      </c>
    </row>
    <row r="7841" spans="1:12" ht="33.75">
      <c r="A7841" s="263">
        <v>523</v>
      </c>
      <c r="B7841" s="125" t="str">
        <f>+VLOOKUP(A7841,'[1]LISTA FILTRADO'!$A$2:$B$620,2,FALSE)</f>
        <v>Empresa De Correos De Bolivia</v>
      </c>
      <c r="C7841" s="126">
        <v>42947</v>
      </c>
      <c r="D7841" s="126" t="s">
        <v>15942</v>
      </c>
      <c r="E7841" s="127" t="s">
        <v>3</v>
      </c>
      <c r="F7841" s="127">
        <v>1523948</v>
      </c>
      <c r="G7841" s="127"/>
      <c r="H7841" s="335" t="s">
        <v>15943</v>
      </c>
      <c r="I7841" s="128">
        <v>0</v>
      </c>
      <c r="J7841" s="128">
        <v>1149</v>
      </c>
      <c r="K7841" s="129">
        <f t="shared" si="122"/>
        <v>1149</v>
      </c>
      <c r="L7841" s="130" t="s">
        <v>1420</v>
      </c>
    </row>
    <row r="7842" spans="1:12" ht="33.75">
      <c r="A7842" s="263">
        <v>342</v>
      </c>
      <c r="B7842" s="125" t="str">
        <f>+VLOOKUP(A7842,'[1]LISTA FILTRADO'!$A$2:$B$620,2,FALSE)</f>
        <v>Agencia Estatal De Vivienda</v>
      </c>
      <c r="C7842" s="126">
        <v>42947</v>
      </c>
      <c r="D7842" s="126" t="s">
        <v>15944</v>
      </c>
      <c r="E7842" s="127" t="s">
        <v>3</v>
      </c>
      <c r="F7842" s="127">
        <v>1523959</v>
      </c>
      <c r="G7842" s="127"/>
      <c r="H7842" s="335" t="s">
        <v>15945</v>
      </c>
      <c r="I7842" s="128">
        <v>0</v>
      </c>
      <c r="J7842" s="128">
        <v>161.4</v>
      </c>
      <c r="K7842" s="129">
        <f t="shared" si="122"/>
        <v>161.4</v>
      </c>
      <c r="L7842" s="130" t="s">
        <v>1420</v>
      </c>
    </row>
    <row r="7843" spans="1:12" ht="22.5">
      <c r="A7843" s="263">
        <v>574</v>
      </c>
      <c r="B7843" s="125" t="str">
        <f>+VLOOKUP(A7843,'[1]LISTA FILTRADO'!$A$2:$B$620,2,FALSE)</f>
        <v>Lácteos De Bolivia</v>
      </c>
      <c r="C7843" s="126">
        <v>42947</v>
      </c>
      <c r="D7843" s="126" t="s">
        <v>15946</v>
      </c>
      <c r="E7843" s="127" t="s">
        <v>3</v>
      </c>
      <c r="F7843" s="127">
        <v>1523990</v>
      </c>
      <c r="G7843" s="127"/>
      <c r="H7843" s="335" t="s">
        <v>15947</v>
      </c>
      <c r="I7843" s="128">
        <v>0</v>
      </c>
      <c r="J7843" s="128">
        <v>416</v>
      </c>
      <c r="K7843" s="129">
        <f t="shared" si="122"/>
        <v>416</v>
      </c>
      <c r="L7843" s="130" t="s">
        <v>1420</v>
      </c>
    </row>
    <row r="7844" spans="1:12" ht="33.75">
      <c r="A7844" s="263">
        <v>287</v>
      </c>
      <c r="B7844" s="125" t="str">
        <f>+VLOOKUP(A7844,'[1]LISTA FILTRADO'!$A$2:$B$620,2,FALSE)</f>
        <v>Fondo Nacional De Inversión Productiva Y Social</v>
      </c>
      <c r="C7844" s="126">
        <v>42947</v>
      </c>
      <c r="D7844" s="126" t="s">
        <v>15948</v>
      </c>
      <c r="E7844" s="127" t="s">
        <v>3</v>
      </c>
      <c r="F7844" s="127">
        <v>1523993</v>
      </c>
      <c r="G7844" s="127"/>
      <c r="H7844" s="335" t="s">
        <v>15949</v>
      </c>
      <c r="I7844" s="128">
        <v>0</v>
      </c>
      <c r="J7844" s="128">
        <v>47361.72</v>
      </c>
      <c r="K7844" s="129">
        <f t="shared" si="122"/>
        <v>47361.72</v>
      </c>
      <c r="L7844" s="130" t="s">
        <v>1420</v>
      </c>
    </row>
    <row r="7845" spans="1:12" ht="33.75">
      <c r="A7845" s="263">
        <v>16</v>
      </c>
      <c r="B7845" s="125" t="str">
        <f>+VLOOKUP(A7845,'[1]LISTA FILTRADO'!$A$2:$B$620,2,FALSE)</f>
        <v>Ministerio De Educación</v>
      </c>
      <c r="C7845" s="126">
        <v>42947</v>
      </c>
      <c r="D7845" s="126" t="s">
        <v>15950</v>
      </c>
      <c r="E7845" s="127" t="s">
        <v>3</v>
      </c>
      <c r="F7845" s="127">
        <v>1523994</v>
      </c>
      <c r="G7845" s="127"/>
      <c r="H7845" s="335" t="s">
        <v>15951</v>
      </c>
      <c r="I7845" s="128">
        <v>0</v>
      </c>
      <c r="J7845" s="128">
        <v>199</v>
      </c>
      <c r="K7845" s="129">
        <f t="shared" si="122"/>
        <v>199</v>
      </c>
      <c r="L7845" s="130" t="s">
        <v>1420</v>
      </c>
    </row>
    <row r="7846" spans="1:12" ht="33.75">
      <c r="A7846" s="263">
        <v>287</v>
      </c>
      <c r="B7846" s="125" t="str">
        <f>+VLOOKUP(A7846,'[1]LISTA FILTRADO'!$A$2:$B$620,2,FALSE)</f>
        <v>Fondo Nacional De Inversión Productiva Y Social</v>
      </c>
      <c r="C7846" s="126">
        <v>42947</v>
      </c>
      <c r="D7846" s="126" t="s">
        <v>15952</v>
      </c>
      <c r="E7846" s="127" t="s">
        <v>3</v>
      </c>
      <c r="F7846" s="127">
        <v>1523998</v>
      </c>
      <c r="G7846" s="127"/>
      <c r="H7846" s="335" t="s">
        <v>15953</v>
      </c>
      <c r="I7846" s="128">
        <v>0</v>
      </c>
      <c r="J7846" s="128">
        <v>91764.32</v>
      </c>
      <c r="K7846" s="129">
        <f t="shared" si="122"/>
        <v>91764.32</v>
      </c>
      <c r="L7846" s="130" t="s">
        <v>1420</v>
      </c>
    </row>
    <row r="7847" spans="1:12" ht="22.5">
      <c r="A7847" s="263">
        <v>287</v>
      </c>
      <c r="B7847" s="125" t="str">
        <f>+VLOOKUP(A7847,'[1]LISTA FILTRADO'!$A$2:$B$620,2,FALSE)</f>
        <v>Fondo Nacional De Inversión Productiva Y Social</v>
      </c>
      <c r="C7847" s="126">
        <v>42947</v>
      </c>
      <c r="D7847" s="126" t="s">
        <v>15954</v>
      </c>
      <c r="E7847" s="127" t="s">
        <v>3</v>
      </c>
      <c r="F7847" s="127">
        <v>1524006</v>
      </c>
      <c r="G7847" s="127"/>
      <c r="H7847" s="335" t="s">
        <v>15955</v>
      </c>
      <c r="I7847" s="128">
        <v>0</v>
      </c>
      <c r="J7847" s="128">
        <v>1305</v>
      </c>
      <c r="K7847" s="129">
        <f t="shared" si="122"/>
        <v>1305</v>
      </c>
      <c r="L7847" s="130" t="s">
        <v>1420</v>
      </c>
    </row>
    <row r="7848" spans="1:12" ht="33.75">
      <c r="A7848" s="263">
        <v>287</v>
      </c>
      <c r="B7848" s="125" t="str">
        <f>+VLOOKUP(A7848,'[1]LISTA FILTRADO'!$A$2:$B$620,2,FALSE)</f>
        <v>Fondo Nacional De Inversión Productiva Y Social</v>
      </c>
      <c r="C7848" s="126">
        <v>42947</v>
      </c>
      <c r="D7848" s="126" t="s">
        <v>15956</v>
      </c>
      <c r="E7848" s="127" t="s">
        <v>3</v>
      </c>
      <c r="F7848" s="127">
        <v>1524012</v>
      </c>
      <c r="G7848" s="127"/>
      <c r="H7848" s="335" t="s">
        <v>15957</v>
      </c>
      <c r="I7848" s="128">
        <v>0</v>
      </c>
      <c r="J7848" s="128">
        <v>128130.62</v>
      </c>
      <c r="K7848" s="129">
        <f t="shared" si="122"/>
        <v>128130.62</v>
      </c>
      <c r="L7848" s="130" t="s">
        <v>1420</v>
      </c>
    </row>
    <row r="7849" spans="1:12" ht="33.75">
      <c r="A7849" s="263">
        <v>15</v>
      </c>
      <c r="B7849" s="125" t="str">
        <f>+VLOOKUP(A7849,'[1]LISTA FILTRADO'!$A$2:$B$620,2,FALSE)</f>
        <v>Ministerio De Gobierno</v>
      </c>
      <c r="C7849" s="126">
        <v>42947</v>
      </c>
      <c r="D7849" s="126" t="s">
        <v>15958</v>
      </c>
      <c r="E7849" s="127" t="s">
        <v>3</v>
      </c>
      <c r="F7849" s="127">
        <v>1524021</v>
      </c>
      <c r="G7849" s="127"/>
      <c r="H7849" s="335" t="s">
        <v>15959</v>
      </c>
      <c r="I7849" s="128">
        <v>0</v>
      </c>
      <c r="J7849" s="128">
        <v>3859.6</v>
      </c>
      <c r="K7849" s="129">
        <f t="shared" si="122"/>
        <v>3859.6</v>
      </c>
      <c r="L7849" s="130" t="s">
        <v>1420</v>
      </c>
    </row>
    <row r="7850" spans="1:12" ht="33.75">
      <c r="A7850" s="263">
        <v>290</v>
      </c>
      <c r="B7850" s="125" t="str">
        <f>+VLOOKUP(A7850,'[1]LISTA FILTRADO'!$A$2:$B$620,2,FALSE)</f>
        <v>Servicio De Impuestos Nacionales</v>
      </c>
      <c r="C7850" s="126">
        <v>42947</v>
      </c>
      <c r="D7850" s="126" t="s">
        <v>15960</v>
      </c>
      <c r="E7850" s="127" t="s">
        <v>3</v>
      </c>
      <c r="F7850" s="127">
        <v>1524023</v>
      </c>
      <c r="G7850" s="127"/>
      <c r="H7850" s="335" t="s">
        <v>15961</v>
      </c>
      <c r="I7850" s="128">
        <v>0</v>
      </c>
      <c r="J7850" s="128">
        <v>2351</v>
      </c>
      <c r="K7850" s="129">
        <f t="shared" si="122"/>
        <v>2351</v>
      </c>
      <c r="L7850" s="130" t="s">
        <v>1420</v>
      </c>
    </row>
    <row r="7851" spans="1:12" ht="33.75">
      <c r="A7851" s="263">
        <v>290</v>
      </c>
      <c r="B7851" s="125" t="str">
        <f>+VLOOKUP(A7851,'[1]LISTA FILTRADO'!$A$2:$B$620,2,FALSE)</f>
        <v>Servicio De Impuestos Nacionales</v>
      </c>
      <c r="C7851" s="126">
        <v>42947</v>
      </c>
      <c r="D7851" s="126" t="s">
        <v>15962</v>
      </c>
      <c r="E7851" s="127" t="s">
        <v>3</v>
      </c>
      <c r="F7851" s="127">
        <v>1524024</v>
      </c>
      <c r="G7851" s="127"/>
      <c r="H7851" s="335" t="s">
        <v>15963</v>
      </c>
      <c r="I7851" s="128">
        <v>0</v>
      </c>
      <c r="J7851" s="128">
        <v>1423</v>
      </c>
      <c r="K7851" s="129">
        <f t="shared" si="122"/>
        <v>1423</v>
      </c>
      <c r="L7851" s="130" t="s">
        <v>1420</v>
      </c>
    </row>
    <row r="7852" spans="1:12" ht="33.75">
      <c r="A7852" s="263">
        <v>290</v>
      </c>
      <c r="B7852" s="125" t="str">
        <f>+VLOOKUP(A7852,'[1]LISTA FILTRADO'!$A$2:$B$620,2,FALSE)</f>
        <v>Servicio De Impuestos Nacionales</v>
      </c>
      <c r="C7852" s="126">
        <v>42947</v>
      </c>
      <c r="D7852" s="126" t="s">
        <v>15964</v>
      </c>
      <c r="E7852" s="127" t="s">
        <v>3</v>
      </c>
      <c r="F7852" s="127">
        <v>1524029</v>
      </c>
      <c r="G7852" s="127"/>
      <c r="H7852" s="335" t="s">
        <v>15965</v>
      </c>
      <c r="I7852" s="128">
        <v>0</v>
      </c>
      <c r="J7852" s="128">
        <v>29239.03</v>
      </c>
      <c r="K7852" s="129">
        <f t="shared" si="122"/>
        <v>29239.03</v>
      </c>
      <c r="L7852" s="130" t="s">
        <v>1420</v>
      </c>
    </row>
    <row r="7853" spans="1:12" ht="33.75">
      <c r="A7853" s="263">
        <v>523</v>
      </c>
      <c r="B7853" s="125" t="str">
        <f>+VLOOKUP(A7853,'[1]LISTA FILTRADO'!$A$2:$B$620,2,FALSE)</f>
        <v>Empresa De Correos De Bolivia</v>
      </c>
      <c r="C7853" s="126">
        <v>42947</v>
      </c>
      <c r="D7853" s="126" t="s">
        <v>15966</v>
      </c>
      <c r="E7853" s="127" t="s">
        <v>3</v>
      </c>
      <c r="F7853" s="127">
        <v>1524031</v>
      </c>
      <c r="G7853" s="127"/>
      <c r="H7853" s="335" t="s">
        <v>15967</v>
      </c>
      <c r="I7853" s="128">
        <v>0</v>
      </c>
      <c r="J7853" s="128">
        <v>2004</v>
      </c>
      <c r="K7853" s="129">
        <f t="shared" si="122"/>
        <v>2004</v>
      </c>
      <c r="L7853" s="130" t="s">
        <v>1420</v>
      </c>
    </row>
    <row r="7854" spans="1:12" ht="33.75">
      <c r="A7854" s="263">
        <v>290</v>
      </c>
      <c r="B7854" s="125" t="str">
        <f>+VLOOKUP(A7854,'[1]LISTA FILTRADO'!$A$2:$B$620,2,FALSE)</f>
        <v>Servicio De Impuestos Nacionales</v>
      </c>
      <c r="C7854" s="126">
        <v>42947</v>
      </c>
      <c r="D7854" s="126" t="s">
        <v>15968</v>
      </c>
      <c r="E7854" s="127" t="s">
        <v>3</v>
      </c>
      <c r="F7854" s="127">
        <v>1524032</v>
      </c>
      <c r="G7854" s="127"/>
      <c r="H7854" s="335" t="s">
        <v>15969</v>
      </c>
      <c r="I7854" s="128">
        <v>0</v>
      </c>
      <c r="J7854" s="128">
        <v>4988.2299999999996</v>
      </c>
      <c r="K7854" s="129">
        <f t="shared" si="122"/>
        <v>4988.2299999999996</v>
      </c>
      <c r="L7854" s="130" t="s">
        <v>1420</v>
      </c>
    </row>
    <row r="7855" spans="1:12" ht="33.75">
      <c r="A7855" s="263">
        <v>290</v>
      </c>
      <c r="B7855" s="125" t="str">
        <f>+VLOOKUP(A7855,'[1]LISTA FILTRADO'!$A$2:$B$620,2,FALSE)</f>
        <v>Servicio De Impuestos Nacionales</v>
      </c>
      <c r="C7855" s="126">
        <v>42947</v>
      </c>
      <c r="D7855" s="126" t="s">
        <v>15970</v>
      </c>
      <c r="E7855" s="127" t="s">
        <v>3</v>
      </c>
      <c r="F7855" s="127">
        <v>1524034</v>
      </c>
      <c r="G7855" s="127"/>
      <c r="H7855" s="335" t="s">
        <v>15971</v>
      </c>
      <c r="I7855" s="128">
        <v>0</v>
      </c>
      <c r="J7855" s="128">
        <v>1884.2</v>
      </c>
      <c r="K7855" s="129">
        <f t="shared" si="122"/>
        <v>1884.2</v>
      </c>
      <c r="L7855" s="130" t="s">
        <v>1420</v>
      </c>
    </row>
    <row r="7856" spans="1:12" ht="33.75">
      <c r="A7856" s="263">
        <v>574</v>
      </c>
      <c r="B7856" s="125" t="str">
        <f>+VLOOKUP(A7856,'[1]LISTA FILTRADO'!$A$2:$B$620,2,FALSE)</f>
        <v>Lácteos De Bolivia</v>
      </c>
      <c r="C7856" s="126">
        <v>42947</v>
      </c>
      <c r="D7856" s="126" t="s">
        <v>15972</v>
      </c>
      <c r="E7856" s="127" t="s">
        <v>3</v>
      </c>
      <c r="F7856" s="127">
        <v>1523889</v>
      </c>
      <c r="G7856" s="127"/>
      <c r="H7856" s="335" t="s">
        <v>15973</v>
      </c>
      <c r="I7856" s="128">
        <v>0</v>
      </c>
      <c r="J7856" s="128">
        <v>1760</v>
      </c>
      <c r="K7856" s="129">
        <f t="shared" si="122"/>
        <v>1760</v>
      </c>
      <c r="L7856" s="130" t="s">
        <v>1420</v>
      </c>
    </row>
    <row r="7857" spans="1:12" ht="22.5">
      <c r="A7857" s="263">
        <v>373</v>
      </c>
      <c r="B7857" s="125" t="str">
        <f>+VLOOKUP(A7857,'[1]LISTA FILTRADO'!$A$2:$B$620,2,FALSE)</f>
        <v>Fondo de Desarrollo Indigena</v>
      </c>
      <c r="C7857" s="126">
        <v>42947</v>
      </c>
      <c r="D7857" s="126" t="s">
        <v>15974</v>
      </c>
      <c r="E7857" s="127" t="s">
        <v>3</v>
      </c>
      <c r="F7857" s="127">
        <v>1523902</v>
      </c>
      <c r="G7857" s="127"/>
      <c r="H7857" s="335" t="s">
        <v>15975</v>
      </c>
      <c r="I7857" s="128">
        <v>0</v>
      </c>
      <c r="J7857" s="128">
        <v>880</v>
      </c>
      <c r="K7857" s="129">
        <f t="shared" si="122"/>
        <v>880</v>
      </c>
      <c r="L7857" s="130" t="s">
        <v>1420</v>
      </c>
    </row>
    <row r="7858" spans="1:12" ht="33.75">
      <c r="A7858" s="263" t="s">
        <v>626</v>
      </c>
      <c r="B7858" s="125" t="str">
        <f>+VLOOKUP(A7858,'[1]LISTA FILTRADO'!$A$2:$B$620,2,FALSE)</f>
        <v>Dirección General De Programación Y Operaciones Del Tesoro</v>
      </c>
      <c r="C7858" s="126">
        <v>42947</v>
      </c>
      <c r="D7858" s="126" t="s">
        <v>15976</v>
      </c>
      <c r="E7858" s="127" t="s">
        <v>3</v>
      </c>
      <c r="F7858" s="127">
        <v>1523908</v>
      </c>
      <c r="G7858" s="127"/>
      <c r="H7858" s="335" t="s">
        <v>15977</v>
      </c>
      <c r="I7858" s="128">
        <v>0</v>
      </c>
      <c r="J7858" s="128">
        <v>1280</v>
      </c>
      <c r="K7858" s="129">
        <f t="shared" si="122"/>
        <v>1280</v>
      </c>
      <c r="L7858" s="130" t="s">
        <v>1420</v>
      </c>
    </row>
    <row r="7859" spans="1:12" ht="22.5">
      <c r="A7859" s="263">
        <v>234</v>
      </c>
      <c r="B7859" s="125" t="str">
        <f>+VLOOKUP(A7859,'[1]LISTA FILTRADO'!$A$2:$B$620,2,FALSE)</f>
        <v>Servicio Geológico Minero</v>
      </c>
      <c r="C7859" s="126">
        <v>42947</v>
      </c>
      <c r="D7859" s="126" t="s">
        <v>15978</v>
      </c>
      <c r="E7859" s="127" t="s">
        <v>3</v>
      </c>
      <c r="F7859" s="127">
        <v>1523918</v>
      </c>
      <c r="G7859" s="127"/>
      <c r="H7859" s="335" t="s">
        <v>15979</v>
      </c>
      <c r="I7859" s="128">
        <v>0</v>
      </c>
      <c r="J7859" s="128">
        <v>30</v>
      </c>
      <c r="K7859" s="129">
        <f t="shared" si="122"/>
        <v>30</v>
      </c>
      <c r="L7859" s="130" t="s">
        <v>1420</v>
      </c>
    </row>
    <row r="7860" spans="1:12" ht="33.75">
      <c r="A7860" s="263" t="s">
        <v>626</v>
      </c>
      <c r="B7860" s="125" t="str">
        <f>+VLOOKUP(A7860,'[1]LISTA FILTRADO'!$A$2:$B$620,2,FALSE)</f>
        <v>Dirección General De Programación Y Operaciones Del Tesoro</v>
      </c>
      <c r="C7860" s="126">
        <v>42947</v>
      </c>
      <c r="D7860" s="126" t="s">
        <v>15980</v>
      </c>
      <c r="E7860" s="127" t="s">
        <v>3</v>
      </c>
      <c r="F7860" s="127">
        <v>1523921</v>
      </c>
      <c r="G7860" s="127"/>
      <c r="H7860" s="335" t="s">
        <v>15981</v>
      </c>
      <c r="I7860" s="128">
        <v>0</v>
      </c>
      <c r="J7860" s="128">
        <v>5411.98</v>
      </c>
      <c r="K7860" s="129">
        <f t="shared" si="122"/>
        <v>5411.98</v>
      </c>
      <c r="L7860" s="130" t="s">
        <v>1420</v>
      </c>
    </row>
    <row r="7861" spans="1:12" ht="22.5">
      <c r="A7861" s="263">
        <v>234</v>
      </c>
      <c r="B7861" s="125" t="str">
        <f>+VLOOKUP(A7861,'[1]LISTA FILTRADO'!$A$2:$B$620,2,FALSE)</f>
        <v>Servicio Geológico Minero</v>
      </c>
      <c r="C7861" s="126">
        <v>42947</v>
      </c>
      <c r="D7861" s="126" t="s">
        <v>15982</v>
      </c>
      <c r="E7861" s="127" t="s">
        <v>3</v>
      </c>
      <c r="F7861" s="127">
        <v>1523930</v>
      </c>
      <c r="G7861" s="127"/>
      <c r="H7861" s="335" t="s">
        <v>15983</v>
      </c>
      <c r="I7861" s="128">
        <v>0</v>
      </c>
      <c r="J7861" s="128">
        <v>89</v>
      </c>
      <c r="K7861" s="129">
        <f t="shared" si="122"/>
        <v>89</v>
      </c>
      <c r="L7861" s="130" t="s">
        <v>1420</v>
      </c>
    </row>
    <row r="7862" spans="1:12" ht="22.5">
      <c r="A7862" s="263">
        <v>234</v>
      </c>
      <c r="B7862" s="125" t="str">
        <f>+VLOOKUP(A7862,'[1]LISTA FILTRADO'!$A$2:$B$620,2,FALSE)</f>
        <v>Servicio Geológico Minero</v>
      </c>
      <c r="C7862" s="126">
        <v>42947</v>
      </c>
      <c r="D7862" s="126" t="s">
        <v>15984</v>
      </c>
      <c r="E7862" s="127" t="s">
        <v>3</v>
      </c>
      <c r="F7862" s="127">
        <v>1523931</v>
      </c>
      <c r="G7862" s="127"/>
      <c r="H7862" s="335" t="s">
        <v>15985</v>
      </c>
      <c r="I7862" s="128">
        <v>0</v>
      </c>
      <c r="J7862" s="128">
        <v>64</v>
      </c>
      <c r="K7862" s="129">
        <f t="shared" si="122"/>
        <v>64</v>
      </c>
      <c r="L7862" s="130" t="s">
        <v>1420</v>
      </c>
    </row>
    <row r="7863" spans="1:12" ht="22.5">
      <c r="A7863" s="263">
        <v>234</v>
      </c>
      <c r="B7863" s="125" t="str">
        <f>+VLOOKUP(A7863,'[1]LISTA FILTRADO'!$A$2:$B$620,2,FALSE)</f>
        <v>Servicio Geológico Minero</v>
      </c>
      <c r="C7863" s="126">
        <v>42947</v>
      </c>
      <c r="D7863" s="126" t="s">
        <v>15986</v>
      </c>
      <c r="E7863" s="127" t="s">
        <v>3</v>
      </c>
      <c r="F7863" s="127">
        <v>1523933</v>
      </c>
      <c r="G7863" s="127"/>
      <c r="H7863" s="335" t="s">
        <v>15987</v>
      </c>
      <c r="I7863" s="128">
        <v>0</v>
      </c>
      <c r="J7863" s="128">
        <v>290</v>
      </c>
      <c r="K7863" s="129">
        <f t="shared" si="122"/>
        <v>290</v>
      </c>
      <c r="L7863" s="130" t="s">
        <v>1420</v>
      </c>
    </row>
    <row r="7864" spans="1:12" ht="22.5">
      <c r="A7864" s="263">
        <v>234</v>
      </c>
      <c r="B7864" s="125" t="str">
        <f>+VLOOKUP(A7864,'[1]LISTA FILTRADO'!$A$2:$B$620,2,FALSE)</f>
        <v>Servicio Geológico Minero</v>
      </c>
      <c r="C7864" s="126">
        <v>42947</v>
      </c>
      <c r="D7864" s="126" t="s">
        <v>15988</v>
      </c>
      <c r="E7864" s="127" t="s">
        <v>3</v>
      </c>
      <c r="F7864" s="127">
        <v>1523934</v>
      </c>
      <c r="G7864" s="127"/>
      <c r="H7864" s="335" t="s">
        <v>15989</v>
      </c>
      <c r="I7864" s="128">
        <v>0</v>
      </c>
      <c r="J7864" s="128">
        <v>297</v>
      </c>
      <c r="K7864" s="129">
        <f t="shared" si="122"/>
        <v>297</v>
      </c>
      <c r="L7864" s="130" t="s">
        <v>1420</v>
      </c>
    </row>
    <row r="7865" spans="1:12" ht="33.75">
      <c r="A7865" s="263" t="s">
        <v>626</v>
      </c>
      <c r="B7865" s="125" t="str">
        <f>+VLOOKUP(A7865,'[1]LISTA FILTRADO'!$A$2:$B$620,2,FALSE)</f>
        <v>Dirección General De Programación Y Operaciones Del Tesoro</v>
      </c>
      <c r="C7865" s="126">
        <v>42947</v>
      </c>
      <c r="D7865" s="126" t="s">
        <v>15990</v>
      </c>
      <c r="E7865" s="127" t="s">
        <v>3</v>
      </c>
      <c r="F7865" s="127">
        <v>1523949</v>
      </c>
      <c r="G7865" s="127"/>
      <c r="H7865" s="335" t="s">
        <v>15991</v>
      </c>
      <c r="I7865" s="128">
        <v>0</v>
      </c>
      <c r="J7865" s="128">
        <v>1600</v>
      </c>
      <c r="K7865" s="129">
        <f t="shared" si="122"/>
        <v>1600</v>
      </c>
      <c r="L7865" s="130" t="s">
        <v>1420</v>
      </c>
    </row>
    <row r="7866" spans="1:12" ht="33.75">
      <c r="A7866" s="263">
        <v>41</v>
      </c>
      <c r="B7866" s="125" t="str">
        <f>+VLOOKUP(A7866,'[1]LISTA FILTRADO'!$A$2:$B$620,2,FALSE)</f>
        <v>Ministerio De Desarrollo Productivo Y Economía Plural</v>
      </c>
      <c r="C7866" s="126">
        <v>42947</v>
      </c>
      <c r="D7866" s="126" t="s">
        <v>15992</v>
      </c>
      <c r="E7866" s="127" t="s">
        <v>3</v>
      </c>
      <c r="F7866" s="127">
        <v>1523955</v>
      </c>
      <c r="G7866" s="127"/>
      <c r="H7866" s="335" t="s">
        <v>15993</v>
      </c>
      <c r="I7866" s="128">
        <v>0</v>
      </c>
      <c r="J7866" s="128">
        <v>500</v>
      </c>
      <c r="K7866" s="129">
        <f t="shared" si="122"/>
        <v>500</v>
      </c>
      <c r="L7866" s="130" t="s">
        <v>1420</v>
      </c>
    </row>
    <row r="7867" spans="1:12" ht="33.75">
      <c r="A7867" s="263" t="s">
        <v>626</v>
      </c>
      <c r="B7867" s="125" t="str">
        <f>+VLOOKUP(A7867,'[1]LISTA FILTRADO'!$A$2:$B$620,2,FALSE)</f>
        <v>Dirección General De Programación Y Operaciones Del Tesoro</v>
      </c>
      <c r="C7867" s="126">
        <v>42947</v>
      </c>
      <c r="D7867" s="126" t="s">
        <v>15994</v>
      </c>
      <c r="E7867" s="127" t="s">
        <v>3</v>
      </c>
      <c r="F7867" s="127">
        <v>1523957</v>
      </c>
      <c r="G7867" s="127"/>
      <c r="H7867" s="335" t="s">
        <v>15995</v>
      </c>
      <c r="I7867" s="128">
        <v>0</v>
      </c>
      <c r="J7867" s="128">
        <v>1124.6600000000001</v>
      </c>
      <c r="K7867" s="129">
        <f t="shared" si="122"/>
        <v>1124.6600000000001</v>
      </c>
      <c r="L7867" s="130" t="s">
        <v>1420</v>
      </c>
    </row>
    <row r="7868" spans="1:12" ht="22.5">
      <c r="A7868" s="263">
        <v>132</v>
      </c>
      <c r="B7868" s="125" t="str">
        <f>+VLOOKUP(A7868,'[1]LISTA FILTRADO'!$A$2:$B$620,2,FALSE)</f>
        <v>Servicio De Desarrollo De Las Empresas Púb. Productivas</v>
      </c>
      <c r="C7868" s="126">
        <v>42947</v>
      </c>
      <c r="D7868" s="126" t="s">
        <v>15996</v>
      </c>
      <c r="E7868" s="127" t="s">
        <v>3</v>
      </c>
      <c r="F7868" s="127">
        <v>1523963</v>
      </c>
      <c r="G7868" s="127"/>
      <c r="H7868" s="335" t="s">
        <v>15997</v>
      </c>
      <c r="I7868" s="128">
        <v>0</v>
      </c>
      <c r="J7868" s="128">
        <v>194</v>
      </c>
      <c r="K7868" s="129">
        <f t="shared" si="122"/>
        <v>194</v>
      </c>
      <c r="L7868" s="130" t="s">
        <v>1420</v>
      </c>
    </row>
    <row r="7869" spans="1:12" ht="33.75">
      <c r="A7869" s="263" t="s">
        <v>626</v>
      </c>
      <c r="B7869" s="125" t="str">
        <f>+VLOOKUP(A7869,'[1]LISTA FILTRADO'!$A$2:$B$620,2,FALSE)</f>
        <v>Dirección General De Programación Y Operaciones Del Tesoro</v>
      </c>
      <c r="C7869" s="126">
        <v>42947</v>
      </c>
      <c r="D7869" s="126" t="s">
        <v>15998</v>
      </c>
      <c r="E7869" s="127" t="s">
        <v>3</v>
      </c>
      <c r="F7869" s="127">
        <v>1523970</v>
      </c>
      <c r="G7869" s="127"/>
      <c r="H7869" s="335" t="s">
        <v>15999</v>
      </c>
      <c r="I7869" s="128">
        <v>0</v>
      </c>
      <c r="J7869" s="128">
        <v>836</v>
      </c>
      <c r="K7869" s="129">
        <f t="shared" si="122"/>
        <v>836</v>
      </c>
      <c r="L7869" s="130" t="s">
        <v>1420</v>
      </c>
    </row>
    <row r="7870" spans="1:12" ht="33.75">
      <c r="A7870" s="263" t="s">
        <v>626</v>
      </c>
      <c r="B7870" s="125" t="str">
        <f>+VLOOKUP(A7870,'[1]LISTA FILTRADO'!$A$2:$B$620,2,FALSE)</f>
        <v>Dirección General De Programación Y Operaciones Del Tesoro</v>
      </c>
      <c r="C7870" s="126">
        <v>42947</v>
      </c>
      <c r="D7870" s="126" t="s">
        <v>16000</v>
      </c>
      <c r="E7870" s="127" t="s">
        <v>3</v>
      </c>
      <c r="F7870" s="127">
        <v>1523997</v>
      </c>
      <c r="G7870" s="127"/>
      <c r="H7870" s="335" t="s">
        <v>16001</v>
      </c>
      <c r="I7870" s="128">
        <v>0</v>
      </c>
      <c r="J7870" s="128">
        <v>30</v>
      </c>
      <c r="K7870" s="129">
        <f t="shared" si="122"/>
        <v>30</v>
      </c>
      <c r="L7870" s="130" t="s">
        <v>1420</v>
      </c>
    </row>
    <row r="7871" spans="1:12" ht="33.75">
      <c r="A7871" s="263" t="s">
        <v>626</v>
      </c>
      <c r="B7871" s="125" t="str">
        <f>+VLOOKUP(A7871,'[1]LISTA FILTRADO'!$A$2:$B$620,2,FALSE)</f>
        <v>Dirección General De Programación Y Operaciones Del Tesoro</v>
      </c>
      <c r="C7871" s="126">
        <v>42947</v>
      </c>
      <c r="D7871" s="126" t="s">
        <v>16002</v>
      </c>
      <c r="E7871" s="127" t="s">
        <v>3</v>
      </c>
      <c r="F7871" s="127">
        <v>1524035</v>
      </c>
      <c r="G7871" s="127"/>
      <c r="H7871" s="335" t="s">
        <v>16003</v>
      </c>
      <c r="I7871" s="128">
        <v>0</v>
      </c>
      <c r="J7871" s="128">
        <v>371</v>
      </c>
      <c r="K7871" s="129">
        <f t="shared" si="122"/>
        <v>371</v>
      </c>
      <c r="L7871" s="130" t="s">
        <v>1420</v>
      </c>
    </row>
    <row r="7872" spans="1:12" ht="33.75">
      <c r="A7872" s="263">
        <v>266</v>
      </c>
      <c r="B7872" s="125" t="str">
        <f>+VLOOKUP(A7872,'[1]LISTA FILTRADO'!$A$2:$B$620,2,FALSE)</f>
        <v>Direc. Dptal. De Educación La Paz</v>
      </c>
      <c r="C7872" s="126">
        <v>42947</v>
      </c>
      <c r="D7872" s="126" t="s">
        <v>16004</v>
      </c>
      <c r="E7872" s="127" t="s">
        <v>3</v>
      </c>
      <c r="F7872" s="127">
        <v>1524036</v>
      </c>
      <c r="G7872" s="127"/>
      <c r="H7872" s="335" t="s">
        <v>16005</v>
      </c>
      <c r="I7872" s="128">
        <v>0</v>
      </c>
      <c r="J7872" s="128">
        <v>3823.65</v>
      </c>
      <c r="K7872" s="129">
        <f t="shared" si="122"/>
        <v>3823.65</v>
      </c>
      <c r="L7872" s="130" t="s">
        <v>1420</v>
      </c>
    </row>
    <row r="7873" spans="1:12" ht="33.75">
      <c r="A7873" s="263">
        <v>85</v>
      </c>
      <c r="B7873" s="125" t="str">
        <f>+VLOOKUP(A7873,'[1]LISTA FILTRADO'!$A$2:$B$620,2,FALSE)</f>
        <v>Ministerio de Energias</v>
      </c>
      <c r="C7873" s="126">
        <v>42947</v>
      </c>
      <c r="D7873" s="126" t="s">
        <v>16006</v>
      </c>
      <c r="E7873" s="127" t="s">
        <v>3</v>
      </c>
      <c r="F7873" s="127">
        <v>1524037</v>
      </c>
      <c r="G7873" s="127"/>
      <c r="H7873" s="335" t="s">
        <v>16007</v>
      </c>
      <c r="I7873" s="128">
        <v>0</v>
      </c>
      <c r="J7873" s="128">
        <v>180</v>
      </c>
      <c r="K7873" s="129">
        <f t="shared" si="122"/>
        <v>180</v>
      </c>
      <c r="L7873" s="130" t="s">
        <v>1420</v>
      </c>
    </row>
    <row r="7874" spans="1:12" ht="22.5">
      <c r="A7874" s="263">
        <v>78</v>
      </c>
      <c r="B7874" s="125" t="str">
        <f>+VLOOKUP(A7874,'[1]LISTA FILTRADO'!$A$2:$B$620,2,FALSE)</f>
        <v xml:space="preserve">Ministerio De Hidrocarburos </v>
      </c>
      <c r="C7874" s="126">
        <v>42947</v>
      </c>
      <c r="D7874" s="126" t="s">
        <v>16008</v>
      </c>
      <c r="E7874" s="127" t="s">
        <v>3</v>
      </c>
      <c r="F7874" s="127">
        <v>1524038</v>
      </c>
      <c r="G7874" s="127"/>
      <c r="H7874" s="335" t="s">
        <v>16009</v>
      </c>
      <c r="I7874" s="128">
        <v>0</v>
      </c>
      <c r="J7874" s="128">
        <v>198</v>
      </c>
      <c r="K7874" s="129">
        <f t="shared" si="122"/>
        <v>198</v>
      </c>
      <c r="L7874" s="130" t="s">
        <v>1420</v>
      </c>
    </row>
    <row r="7875" spans="1:12" ht="33.75">
      <c r="A7875" s="263" t="s">
        <v>626</v>
      </c>
      <c r="B7875" s="125" t="str">
        <f>+VLOOKUP(A7875,'[1]LISTA FILTRADO'!$A$2:$B$620,2,FALSE)</f>
        <v>Dirección General De Programación Y Operaciones Del Tesoro</v>
      </c>
      <c r="C7875" s="126">
        <v>42947</v>
      </c>
      <c r="D7875" s="126" t="s">
        <v>16010</v>
      </c>
      <c r="E7875" s="127" t="s">
        <v>3</v>
      </c>
      <c r="F7875" s="127">
        <v>1524045</v>
      </c>
      <c r="G7875" s="127"/>
      <c r="H7875" s="335" t="s">
        <v>8901</v>
      </c>
      <c r="I7875" s="128">
        <v>0</v>
      </c>
      <c r="J7875" s="128">
        <v>300</v>
      </c>
      <c r="K7875" s="129">
        <f t="shared" si="122"/>
        <v>300</v>
      </c>
      <c r="L7875" s="130" t="s">
        <v>1420</v>
      </c>
    </row>
    <row r="7876" spans="1:12" ht="33.75">
      <c r="A7876" s="263" t="s">
        <v>626</v>
      </c>
      <c r="B7876" s="125" t="str">
        <f>+VLOOKUP(A7876,'[1]LISTA FILTRADO'!$A$2:$B$620,2,FALSE)</f>
        <v>Dirección General De Programación Y Operaciones Del Tesoro</v>
      </c>
      <c r="C7876" s="126">
        <v>42947</v>
      </c>
      <c r="D7876" s="126" t="s">
        <v>16011</v>
      </c>
      <c r="E7876" s="127" t="s">
        <v>3</v>
      </c>
      <c r="F7876" s="127">
        <v>1524046</v>
      </c>
      <c r="G7876" s="127"/>
      <c r="H7876" s="335" t="s">
        <v>8901</v>
      </c>
      <c r="I7876" s="128">
        <v>0</v>
      </c>
      <c r="J7876" s="128">
        <v>300</v>
      </c>
      <c r="K7876" s="129">
        <f t="shared" si="122"/>
        <v>300</v>
      </c>
      <c r="L7876" s="130" t="s">
        <v>1420</v>
      </c>
    </row>
    <row r="7877" spans="1:12" ht="33.75">
      <c r="A7877" s="263">
        <v>41</v>
      </c>
      <c r="B7877" s="125" t="str">
        <f>+VLOOKUP(A7877,'[1]LISTA FILTRADO'!$A$2:$B$620,2,FALSE)</f>
        <v>Ministerio De Desarrollo Productivo Y Economía Plural</v>
      </c>
      <c r="C7877" s="126">
        <v>42947</v>
      </c>
      <c r="D7877" s="126" t="s">
        <v>16012</v>
      </c>
      <c r="E7877" s="127" t="s">
        <v>3</v>
      </c>
      <c r="F7877" s="127">
        <v>1524063</v>
      </c>
      <c r="G7877" s="127"/>
      <c r="H7877" s="335" t="s">
        <v>16013</v>
      </c>
      <c r="I7877" s="128">
        <v>0</v>
      </c>
      <c r="J7877" s="128">
        <v>100</v>
      </c>
      <c r="K7877" s="129">
        <f t="shared" si="122"/>
        <v>100</v>
      </c>
      <c r="L7877" s="130" t="s">
        <v>1420</v>
      </c>
    </row>
    <row r="7878" spans="1:12" ht="22.5">
      <c r="A7878" s="263">
        <v>292</v>
      </c>
      <c r="B7878" s="125" t="str">
        <f>+VLOOKUP(A7878,'[1]LISTA FILTRADO'!$A$2:$B$620,2,FALSE)</f>
        <v>Vías Bolivia</v>
      </c>
      <c r="C7878" s="126">
        <v>42947</v>
      </c>
      <c r="D7878" s="126" t="s">
        <v>16014</v>
      </c>
      <c r="E7878" s="127" t="s">
        <v>3</v>
      </c>
      <c r="F7878" s="127">
        <v>1524066</v>
      </c>
      <c r="G7878" s="127"/>
      <c r="H7878" s="335" t="s">
        <v>15554</v>
      </c>
      <c r="I7878" s="128">
        <v>0</v>
      </c>
      <c r="J7878" s="128">
        <v>103</v>
      </c>
      <c r="K7878" s="129">
        <f t="shared" si="122"/>
        <v>103</v>
      </c>
      <c r="L7878" s="130" t="s">
        <v>1420</v>
      </c>
    </row>
    <row r="7879" spans="1:12" ht="22.5">
      <c r="A7879" s="263">
        <v>292</v>
      </c>
      <c r="B7879" s="125" t="str">
        <f>+VLOOKUP(A7879,'[1]LISTA FILTRADO'!$A$2:$B$620,2,FALSE)</f>
        <v>Vías Bolivia</v>
      </c>
      <c r="C7879" s="126">
        <v>42947</v>
      </c>
      <c r="D7879" s="126" t="s">
        <v>16015</v>
      </c>
      <c r="E7879" s="127" t="s">
        <v>3</v>
      </c>
      <c r="F7879" s="127">
        <v>1524067</v>
      </c>
      <c r="G7879" s="127"/>
      <c r="H7879" s="335" t="s">
        <v>15554</v>
      </c>
      <c r="I7879" s="128">
        <v>0</v>
      </c>
      <c r="J7879" s="128">
        <v>102</v>
      </c>
      <c r="K7879" s="129">
        <f t="shared" si="122"/>
        <v>102</v>
      </c>
      <c r="L7879" s="130" t="s">
        <v>1420</v>
      </c>
    </row>
    <row r="7880" spans="1:12" ht="22.5">
      <c r="A7880" s="263">
        <v>292</v>
      </c>
      <c r="B7880" s="125" t="str">
        <f>+VLOOKUP(A7880,'[1]LISTA FILTRADO'!$A$2:$B$620,2,FALSE)</f>
        <v>Vías Bolivia</v>
      </c>
      <c r="C7880" s="126">
        <v>42947</v>
      </c>
      <c r="D7880" s="126" t="s">
        <v>16016</v>
      </c>
      <c r="E7880" s="127" t="s">
        <v>3</v>
      </c>
      <c r="F7880" s="127">
        <v>1524068</v>
      </c>
      <c r="G7880" s="127"/>
      <c r="H7880" s="335" t="s">
        <v>15554</v>
      </c>
      <c r="I7880" s="128">
        <v>0</v>
      </c>
      <c r="J7880" s="128">
        <v>113</v>
      </c>
      <c r="K7880" s="129">
        <f t="shared" si="122"/>
        <v>113</v>
      </c>
      <c r="L7880" s="130" t="s">
        <v>1420</v>
      </c>
    </row>
    <row r="7881" spans="1:12" ht="22.5">
      <c r="A7881" s="263">
        <v>292</v>
      </c>
      <c r="B7881" s="125" t="str">
        <f>+VLOOKUP(A7881,'[1]LISTA FILTRADO'!$A$2:$B$620,2,FALSE)</f>
        <v>Vías Bolivia</v>
      </c>
      <c r="C7881" s="126">
        <v>42947</v>
      </c>
      <c r="D7881" s="126" t="s">
        <v>16017</v>
      </c>
      <c r="E7881" s="127" t="s">
        <v>3</v>
      </c>
      <c r="F7881" s="127">
        <v>1524069</v>
      </c>
      <c r="G7881" s="127"/>
      <c r="H7881" s="335" t="s">
        <v>15554</v>
      </c>
      <c r="I7881" s="128">
        <v>0</v>
      </c>
      <c r="J7881" s="128">
        <v>71</v>
      </c>
      <c r="K7881" s="129">
        <f t="shared" ref="K7881:K7901" si="123">+I7881+J7881</f>
        <v>71</v>
      </c>
      <c r="L7881" s="130" t="s">
        <v>1420</v>
      </c>
    </row>
    <row r="7882" spans="1:12" ht="22.5">
      <c r="A7882" s="263">
        <v>292</v>
      </c>
      <c r="B7882" s="125" t="str">
        <f>+VLOOKUP(A7882,'[1]LISTA FILTRADO'!$A$2:$B$620,2,FALSE)</f>
        <v>Vías Bolivia</v>
      </c>
      <c r="C7882" s="126">
        <v>42947</v>
      </c>
      <c r="D7882" s="126" t="s">
        <v>16018</v>
      </c>
      <c r="E7882" s="127" t="s">
        <v>3</v>
      </c>
      <c r="F7882" s="127">
        <v>1524070</v>
      </c>
      <c r="G7882" s="127"/>
      <c r="H7882" s="335" t="s">
        <v>15554</v>
      </c>
      <c r="I7882" s="128">
        <v>0</v>
      </c>
      <c r="J7882" s="128">
        <v>82</v>
      </c>
      <c r="K7882" s="129">
        <f t="shared" si="123"/>
        <v>82</v>
      </c>
      <c r="L7882" s="130" t="s">
        <v>1420</v>
      </c>
    </row>
    <row r="7883" spans="1:12" ht="33.75">
      <c r="A7883" s="263" t="s">
        <v>626</v>
      </c>
      <c r="B7883" s="125" t="str">
        <f>+VLOOKUP(A7883,'[1]LISTA FILTRADO'!$A$2:$B$620,2,FALSE)</f>
        <v>Dirección General De Programación Y Operaciones Del Tesoro</v>
      </c>
      <c r="C7883" s="126">
        <v>42947</v>
      </c>
      <c r="D7883" s="126" t="s">
        <v>16019</v>
      </c>
      <c r="E7883" s="127" t="s">
        <v>3</v>
      </c>
      <c r="F7883" s="127">
        <v>1524076</v>
      </c>
      <c r="G7883" s="127"/>
      <c r="H7883" s="335" t="s">
        <v>16020</v>
      </c>
      <c r="I7883" s="128">
        <v>0</v>
      </c>
      <c r="J7883" s="128">
        <v>59.52</v>
      </c>
      <c r="K7883" s="129">
        <f t="shared" si="123"/>
        <v>59.52</v>
      </c>
      <c r="L7883" s="130" t="s">
        <v>1420</v>
      </c>
    </row>
    <row r="7884" spans="1:12" ht="22.5">
      <c r="A7884" s="263">
        <v>670</v>
      </c>
      <c r="B7884" s="125" t="str">
        <f>+VLOOKUP(A7884,'[1]LISTA FILTRADO'!$A$2:$B$620,2,FALSE)</f>
        <v>Órgano Electoral Plurinacional</v>
      </c>
      <c r="C7884" s="126">
        <v>42947</v>
      </c>
      <c r="D7884" s="126" t="s">
        <v>16021</v>
      </c>
      <c r="E7884" s="127" t="s">
        <v>3</v>
      </c>
      <c r="F7884" s="127">
        <v>1524082</v>
      </c>
      <c r="G7884" s="127"/>
      <c r="H7884" s="335" t="s">
        <v>16022</v>
      </c>
      <c r="I7884" s="128">
        <v>0</v>
      </c>
      <c r="J7884" s="128">
        <v>280</v>
      </c>
      <c r="K7884" s="129">
        <f t="shared" si="123"/>
        <v>280</v>
      </c>
      <c r="L7884" s="130" t="s">
        <v>1420</v>
      </c>
    </row>
    <row r="7885" spans="1:12" ht="33.75">
      <c r="A7885" s="263" t="s">
        <v>626</v>
      </c>
      <c r="B7885" s="125" t="str">
        <f>+VLOOKUP(A7885,'[1]LISTA FILTRADO'!$A$2:$B$620,2,FALSE)</f>
        <v>Dirección General De Programación Y Operaciones Del Tesoro</v>
      </c>
      <c r="C7885" s="126">
        <v>42947</v>
      </c>
      <c r="D7885" s="126" t="s">
        <v>16023</v>
      </c>
      <c r="E7885" s="127" t="s">
        <v>3</v>
      </c>
      <c r="F7885" s="127">
        <v>1524099</v>
      </c>
      <c r="G7885" s="127"/>
      <c r="H7885" s="335" t="s">
        <v>16024</v>
      </c>
      <c r="I7885" s="128">
        <v>0</v>
      </c>
      <c r="J7885" s="128">
        <v>149.94</v>
      </c>
      <c r="K7885" s="129">
        <f t="shared" si="123"/>
        <v>149.94</v>
      </c>
      <c r="L7885" s="130" t="s">
        <v>1420</v>
      </c>
    </row>
    <row r="7886" spans="1:12" ht="22.5">
      <c r="A7886" s="263">
        <v>46</v>
      </c>
      <c r="B7886" s="125" t="str">
        <f>+VLOOKUP(A7886,'[1]LISTA FILTRADO'!$A$2:$B$620,2,FALSE)</f>
        <v>Ministerio De Salud</v>
      </c>
      <c r="C7886" s="126">
        <v>42947</v>
      </c>
      <c r="D7886" s="126" t="s">
        <v>16025</v>
      </c>
      <c r="E7886" s="127" t="s">
        <v>3</v>
      </c>
      <c r="F7886" s="127">
        <v>1524100</v>
      </c>
      <c r="G7886" s="127"/>
      <c r="H7886" s="335" t="s">
        <v>16026</v>
      </c>
      <c r="I7886" s="128">
        <v>0</v>
      </c>
      <c r="J7886" s="128">
        <v>180</v>
      </c>
      <c r="K7886" s="129">
        <f t="shared" si="123"/>
        <v>180</v>
      </c>
      <c r="L7886" s="130" t="s">
        <v>1420</v>
      </c>
    </row>
    <row r="7887" spans="1:12" ht="33.75">
      <c r="A7887" s="263" t="s">
        <v>626</v>
      </c>
      <c r="B7887" s="125" t="str">
        <f>+VLOOKUP(A7887,'[1]LISTA FILTRADO'!$A$2:$B$620,2,FALSE)</f>
        <v>Dirección General De Programación Y Operaciones Del Tesoro</v>
      </c>
      <c r="C7887" s="126">
        <v>42947</v>
      </c>
      <c r="D7887" s="126" t="s">
        <v>16027</v>
      </c>
      <c r="E7887" s="127" t="s">
        <v>3</v>
      </c>
      <c r="F7887" s="127">
        <v>1524112</v>
      </c>
      <c r="G7887" s="127"/>
      <c r="H7887" s="335" t="s">
        <v>16028</v>
      </c>
      <c r="I7887" s="128">
        <v>0</v>
      </c>
      <c r="J7887" s="128">
        <v>319.12</v>
      </c>
      <c r="K7887" s="129">
        <f t="shared" si="123"/>
        <v>319.12</v>
      </c>
      <c r="L7887" s="130" t="s">
        <v>1420</v>
      </c>
    </row>
    <row r="7888" spans="1:12" ht="33.75">
      <c r="A7888" s="263">
        <v>344</v>
      </c>
      <c r="B7888" s="125" t="str">
        <f>+VLOOKUP(A7888,'[1]LISTA FILTRADO'!$A$2:$B$620,2,FALSE)</f>
        <v>Instituto Plurinacional De Estudio De Lenguas Y Culturas</v>
      </c>
      <c r="C7888" s="126">
        <v>42947</v>
      </c>
      <c r="D7888" s="126" t="s">
        <v>16029</v>
      </c>
      <c r="E7888" s="127" t="s">
        <v>3</v>
      </c>
      <c r="F7888" s="127">
        <v>1524121</v>
      </c>
      <c r="G7888" s="127"/>
      <c r="H7888" s="335" t="s">
        <v>16030</v>
      </c>
      <c r="I7888" s="128">
        <v>0</v>
      </c>
      <c r="J7888" s="128">
        <v>714.12</v>
      </c>
      <c r="K7888" s="129">
        <f t="shared" si="123"/>
        <v>714.12</v>
      </c>
      <c r="L7888" s="130" t="s">
        <v>1420</v>
      </c>
    </row>
    <row r="7889" spans="1:12" ht="22.5">
      <c r="A7889" s="263">
        <v>212</v>
      </c>
      <c r="B7889" s="125" t="str">
        <f>+VLOOKUP(A7889,'[1]LISTA FILTRADO'!$A$2:$B$620,2,FALSE)</f>
        <v>Instituto Nacional De Reforma Agraria</v>
      </c>
      <c r="C7889" s="337">
        <v>42947</v>
      </c>
      <c r="D7889" s="337" t="s">
        <v>16031</v>
      </c>
      <c r="E7889" s="263" t="s">
        <v>3</v>
      </c>
      <c r="F7889" s="263">
        <v>1524122</v>
      </c>
      <c r="G7889" s="263"/>
      <c r="H7889" s="338" t="s">
        <v>16032</v>
      </c>
      <c r="I7889" s="220">
        <v>0</v>
      </c>
      <c r="J7889" s="220">
        <v>793.24</v>
      </c>
      <c r="K7889" s="129">
        <f t="shared" si="123"/>
        <v>793.24</v>
      </c>
      <c r="L7889" s="130" t="s">
        <v>1420</v>
      </c>
    </row>
    <row r="7890" spans="1:12" ht="33.75">
      <c r="A7890" s="263" t="s">
        <v>626</v>
      </c>
      <c r="B7890" s="125" t="str">
        <f>+VLOOKUP(A7890,'[1]LISTA FILTRADO'!$A$2:$B$620,2,FALSE)</f>
        <v>Dirección General De Programación Y Operaciones Del Tesoro</v>
      </c>
      <c r="C7890" s="337">
        <v>42947</v>
      </c>
      <c r="D7890" s="337" t="s">
        <v>16033</v>
      </c>
      <c r="E7890" s="263" t="s">
        <v>3</v>
      </c>
      <c r="F7890" s="263">
        <v>1524126</v>
      </c>
      <c r="G7890" s="263"/>
      <c r="H7890" s="338" t="s">
        <v>16034</v>
      </c>
      <c r="I7890" s="220">
        <v>0</v>
      </c>
      <c r="J7890" s="220">
        <v>500</v>
      </c>
      <c r="K7890" s="129">
        <f t="shared" si="123"/>
        <v>500</v>
      </c>
      <c r="L7890" s="130" t="s">
        <v>1420</v>
      </c>
    </row>
    <row r="7891" spans="1:12" ht="33.75">
      <c r="A7891" s="263">
        <v>16</v>
      </c>
      <c r="B7891" s="125" t="str">
        <f>+VLOOKUP(A7891,'[1]LISTA FILTRADO'!$A$2:$B$620,2,FALSE)</f>
        <v>Ministerio De Educación</v>
      </c>
      <c r="C7891" s="337">
        <v>42947</v>
      </c>
      <c r="D7891" s="337" t="s">
        <v>16035</v>
      </c>
      <c r="E7891" s="263" t="s">
        <v>3</v>
      </c>
      <c r="F7891" s="263">
        <v>1524139</v>
      </c>
      <c r="G7891" s="263"/>
      <c r="H7891" s="338" t="s">
        <v>16036</v>
      </c>
      <c r="I7891" s="220">
        <v>0</v>
      </c>
      <c r="J7891" s="220">
        <v>1353</v>
      </c>
      <c r="K7891" s="129">
        <f t="shared" si="123"/>
        <v>1353</v>
      </c>
      <c r="L7891" s="130" t="s">
        <v>1420</v>
      </c>
    </row>
    <row r="7892" spans="1:12" ht="22.5">
      <c r="A7892" s="263">
        <v>16</v>
      </c>
      <c r="B7892" s="125" t="str">
        <f>+VLOOKUP(A7892,'[1]LISTA FILTRADO'!$A$2:$B$620,2,FALSE)</f>
        <v>Ministerio De Educación</v>
      </c>
      <c r="C7892" s="337">
        <v>42947</v>
      </c>
      <c r="D7892" s="337" t="s">
        <v>16037</v>
      </c>
      <c r="E7892" s="263" t="s">
        <v>3</v>
      </c>
      <c r="F7892" s="263">
        <v>1524141</v>
      </c>
      <c r="G7892" s="263"/>
      <c r="H7892" s="338" t="s">
        <v>16038</v>
      </c>
      <c r="I7892" s="220">
        <v>0</v>
      </c>
      <c r="J7892" s="220">
        <v>564</v>
      </c>
      <c r="K7892" s="129">
        <f t="shared" si="123"/>
        <v>564</v>
      </c>
      <c r="L7892" s="130" t="s">
        <v>1420</v>
      </c>
    </row>
    <row r="7893" spans="1:12" ht="33.75">
      <c r="A7893" s="263" t="s">
        <v>626</v>
      </c>
      <c r="B7893" s="125" t="str">
        <f>+VLOOKUP(A7893,'[1]LISTA FILTRADO'!$A$2:$B$620,2,FALSE)</f>
        <v>Dirección General De Programación Y Operaciones Del Tesoro</v>
      </c>
      <c r="C7893" s="337">
        <v>42947</v>
      </c>
      <c r="D7893" s="337" t="s">
        <v>16039</v>
      </c>
      <c r="E7893" s="263" t="s">
        <v>3</v>
      </c>
      <c r="F7893" s="263">
        <v>1524146</v>
      </c>
      <c r="G7893" s="263"/>
      <c r="H7893" s="338" t="s">
        <v>16040</v>
      </c>
      <c r="I7893" s="220">
        <v>0</v>
      </c>
      <c r="J7893" s="220">
        <v>80</v>
      </c>
      <c r="K7893" s="129">
        <f t="shared" si="123"/>
        <v>80</v>
      </c>
      <c r="L7893" s="130" t="s">
        <v>1420</v>
      </c>
    </row>
    <row r="7894" spans="1:12" ht="33.75">
      <c r="A7894" s="263" t="s">
        <v>626</v>
      </c>
      <c r="B7894" s="125" t="str">
        <f>+VLOOKUP(A7894,'[1]LISTA FILTRADO'!$A$2:$B$620,2,FALSE)</f>
        <v>Dirección General De Programación Y Operaciones Del Tesoro</v>
      </c>
      <c r="C7894" s="337">
        <v>42947</v>
      </c>
      <c r="D7894" s="337" t="s">
        <v>16041</v>
      </c>
      <c r="E7894" s="263" t="s">
        <v>3</v>
      </c>
      <c r="F7894" s="263">
        <v>1524148</v>
      </c>
      <c r="G7894" s="263"/>
      <c r="H7894" s="338" t="s">
        <v>16042</v>
      </c>
      <c r="I7894" s="220">
        <v>0</v>
      </c>
      <c r="J7894" s="220">
        <v>80</v>
      </c>
      <c r="K7894" s="129">
        <f t="shared" si="123"/>
        <v>80</v>
      </c>
      <c r="L7894" s="130" t="s">
        <v>1420</v>
      </c>
    </row>
    <row r="7895" spans="1:12" ht="22.5">
      <c r="A7895" s="263">
        <v>234</v>
      </c>
      <c r="B7895" s="125" t="str">
        <f>+VLOOKUP(A7895,'[1]LISTA FILTRADO'!$A$2:$B$620,2,FALSE)</f>
        <v>Servicio Geológico Minero</v>
      </c>
      <c r="C7895" s="337">
        <v>42947</v>
      </c>
      <c r="D7895" s="337" t="s">
        <v>16043</v>
      </c>
      <c r="E7895" s="263" t="s">
        <v>3</v>
      </c>
      <c r="F7895" s="263">
        <v>1524155</v>
      </c>
      <c r="G7895" s="263"/>
      <c r="H7895" s="338" t="s">
        <v>16044</v>
      </c>
      <c r="I7895" s="220">
        <v>0</v>
      </c>
      <c r="J7895" s="220">
        <v>110</v>
      </c>
      <c r="K7895" s="129">
        <f t="shared" si="123"/>
        <v>110</v>
      </c>
      <c r="L7895" s="130" t="s">
        <v>1420</v>
      </c>
    </row>
    <row r="7896" spans="1:12" ht="33.75">
      <c r="A7896" s="263" t="s">
        <v>626</v>
      </c>
      <c r="B7896" s="125" t="str">
        <f>+VLOOKUP(A7896,'[1]LISTA FILTRADO'!$A$2:$B$620,2,FALSE)</f>
        <v>Dirección General De Programación Y Operaciones Del Tesoro</v>
      </c>
      <c r="C7896" s="337">
        <v>42947</v>
      </c>
      <c r="D7896" s="337" t="s">
        <v>16045</v>
      </c>
      <c r="E7896" s="263" t="s">
        <v>3</v>
      </c>
      <c r="F7896" s="263">
        <v>1524180</v>
      </c>
      <c r="G7896" s="263"/>
      <c r="H7896" s="338" t="s">
        <v>16046</v>
      </c>
      <c r="I7896" s="220">
        <v>0</v>
      </c>
      <c r="J7896" s="220">
        <v>4458.2</v>
      </c>
      <c r="K7896" s="129">
        <f t="shared" si="123"/>
        <v>4458.2</v>
      </c>
      <c r="L7896" s="130" t="s">
        <v>1420</v>
      </c>
    </row>
    <row r="7897" spans="1:12" ht="33.75">
      <c r="A7897" s="263">
        <v>46</v>
      </c>
      <c r="B7897" s="125" t="str">
        <f>+VLOOKUP(A7897,'[1]LISTA FILTRADO'!$A$2:$B$620,2,FALSE)</f>
        <v>Ministerio De Salud</v>
      </c>
      <c r="C7897" s="337">
        <v>42947</v>
      </c>
      <c r="D7897" s="337" t="s">
        <v>16047</v>
      </c>
      <c r="E7897" s="263" t="s">
        <v>3</v>
      </c>
      <c r="F7897" s="263">
        <v>1524184</v>
      </c>
      <c r="G7897" s="263"/>
      <c r="H7897" s="338" t="s">
        <v>16048</v>
      </c>
      <c r="I7897" s="220">
        <v>0</v>
      </c>
      <c r="J7897" s="220">
        <v>1200</v>
      </c>
      <c r="K7897" s="129">
        <f t="shared" si="123"/>
        <v>1200</v>
      </c>
      <c r="L7897" s="130" t="s">
        <v>1420</v>
      </c>
    </row>
    <row r="7898" spans="1:12" ht="22.5">
      <c r="A7898" s="263">
        <v>46</v>
      </c>
      <c r="B7898" s="125" t="str">
        <f>+VLOOKUP(A7898,'[1]LISTA FILTRADO'!$A$2:$B$620,2,FALSE)</f>
        <v>Ministerio De Salud</v>
      </c>
      <c r="C7898" s="337">
        <v>42947</v>
      </c>
      <c r="D7898" s="337" t="s">
        <v>16049</v>
      </c>
      <c r="E7898" s="263" t="s">
        <v>3</v>
      </c>
      <c r="F7898" s="263">
        <v>1524185</v>
      </c>
      <c r="G7898" s="263"/>
      <c r="H7898" s="338" t="s">
        <v>16050</v>
      </c>
      <c r="I7898" s="220">
        <v>0</v>
      </c>
      <c r="J7898" s="220">
        <v>808.9</v>
      </c>
      <c r="K7898" s="129">
        <f t="shared" si="123"/>
        <v>808.9</v>
      </c>
      <c r="L7898" s="130" t="s">
        <v>1420</v>
      </c>
    </row>
    <row r="7899" spans="1:12" ht="33.75">
      <c r="A7899" s="263">
        <v>86</v>
      </c>
      <c r="B7899" s="125" t="str">
        <f>+VLOOKUP(A7899,'[1]LISTA FILTRADO'!$A$2:$B$620,2,FALSE)</f>
        <v>Ministerio De Medio Ambiente Y Agua</v>
      </c>
      <c r="C7899" s="337">
        <v>42947</v>
      </c>
      <c r="D7899" s="337" t="s">
        <v>16051</v>
      </c>
      <c r="E7899" s="263" t="s">
        <v>3</v>
      </c>
      <c r="F7899" s="263">
        <v>1524187</v>
      </c>
      <c r="G7899" s="263"/>
      <c r="H7899" s="338" t="s">
        <v>16052</v>
      </c>
      <c r="I7899" s="220">
        <v>0</v>
      </c>
      <c r="J7899" s="220">
        <v>440</v>
      </c>
      <c r="K7899" s="129">
        <f t="shared" si="123"/>
        <v>440</v>
      </c>
      <c r="L7899" s="130" t="s">
        <v>1420</v>
      </c>
    </row>
    <row r="7900" spans="1:12" ht="22.5">
      <c r="A7900" s="263">
        <v>373</v>
      </c>
      <c r="B7900" s="125" t="str">
        <f>+VLOOKUP(A7900,'[1]LISTA FILTRADO'!$A$2:$B$620,2,FALSE)</f>
        <v>Fondo de Desarrollo Indigena</v>
      </c>
      <c r="C7900" s="337">
        <v>42947</v>
      </c>
      <c r="D7900" s="337" t="s">
        <v>16053</v>
      </c>
      <c r="E7900" s="263" t="s">
        <v>3</v>
      </c>
      <c r="F7900" s="263">
        <v>1524200</v>
      </c>
      <c r="G7900" s="263"/>
      <c r="H7900" s="338" t="s">
        <v>16054</v>
      </c>
      <c r="I7900" s="220">
        <v>0</v>
      </c>
      <c r="J7900" s="220">
        <v>992</v>
      </c>
      <c r="K7900" s="129">
        <f t="shared" si="123"/>
        <v>992</v>
      </c>
      <c r="L7900" s="130" t="s">
        <v>1420</v>
      </c>
    </row>
    <row r="7901" spans="1:12" ht="22.5">
      <c r="A7901" s="263">
        <v>373</v>
      </c>
      <c r="B7901" s="125" t="str">
        <f>+VLOOKUP(A7901,'[1]LISTA FILTRADO'!$A$2:$B$620,2,FALSE)</f>
        <v>Fondo de Desarrollo Indigena</v>
      </c>
      <c r="C7901" s="337">
        <v>42947</v>
      </c>
      <c r="D7901" s="337" t="s">
        <v>16055</v>
      </c>
      <c r="E7901" s="263" t="s">
        <v>3</v>
      </c>
      <c r="F7901" s="263">
        <v>1524201</v>
      </c>
      <c r="G7901" s="263"/>
      <c r="H7901" s="338" t="s">
        <v>16056</v>
      </c>
      <c r="I7901" s="220">
        <v>0</v>
      </c>
      <c r="J7901" s="220">
        <v>783</v>
      </c>
      <c r="K7901" s="129">
        <f t="shared" si="123"/>
        <v>783</v>
      </c>
      <c r="L7901" s="130" t="s">
        <v>1420</v>
      </c>
    </row>
    <row r="7903" spans="1:12">
      <c r="H7903" s="339" t="s">
        <v>651</v>
      </c>
      <c r="I7903" s="234">
        <f>+SUBTOTAL(9,I9:I7901)</f>
        <v>3594223621.870008</v>
      </c>
      <c r="J7903" s="234">
        <f>+SUBTOTAL(9,J9:J7901)</f>
        <v>1253629343.1499982</v>
      </c>
    </row>
  </sheetData>
  <sheetProtection formatCells="0" formatColumns="0" formatRows="0" insertColumns="0" insertRows="0" insertHyperlinks="0" sort="0" autoFilter="0" pivotTables="0"/>
  <autoFilter ref="A8:L7901"/>
  <sortState ref="A8:L14405">
    <sortCondition ref="A8:A14405"/>
    <sortCondition ref="D8:D14405"/>
    <sortCondition ref="F8:F14405"/>
  </sortState>
  <mergeCells count="4">
    <mergeCell ref="A1:K1"/>
    <mergeCell ref="A2:K2"/>
    <mergeCell ref="A3:K3"/>
    <mergeCell ref="A4:K4"/>
  </mergeCells>
  <pageMargins left="0.47244094488188981" right="0.39370078740157483" top="0.59055118110236227" bottom="0.23622047244094491" header="0.31496062992125984" footer="0.27559055118110237"/>
  <pageSetup scale="57" orientation="landscape" r:id="rId1"/>
  <rowBreaks count="2" manualBreakCount="2">
    <brk id="6692" max="11" man="1"/>
    <brk id="6751"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345"/>
  <sheetViews>
    <sheetView view="pageBreakPreview" zoomScale="85" zoomScaleNormal="85" zoomScaleSheetLayoutView="85" workbookViewId="0">
      <pane ySplit="8" topLeftCell="A9" activePane="bottomLeft" state="frozen"/>
      <selection sqref="A1:K4"/>
      <selection pane="bottomLeft" activeCell="A9" sqref="A9"/>
    </sheetView>
  </sheetViews>
  <sheetFormatPr baseColWidth="10" defaultRowHeight="15" outlineLevelCol="1"/>
  <cols>
    <col min="1" max="1" width="6.5703125" style="255" customWidth="1"/>
    <col min="2" max="2" width="22.7109375" style="255" customWidth="1"/>
    <col min="3" max="3" width="11.7109375" style="255" customWidth="1"/>
    <col min="4" max="4" width="7.7109375" style="255" customWidth="1"/>
    <col min="5" max="5" width="9.7109375" style="255" customWidth="1"/>
    <col min="6" max="6" width="7.42578125" style="255" customWidth="1"/>
    <col min="7" max="7" width="61.7109375" customWidth="1"/>
    <col min="8" max="9" width="21.5703125" style="148" customWidth="1"/>
    <col min="10" max="10" width="21.5703125" style="148" hidden="1" customWidth="1" outlineLevel="1"/>
    <col min="11" max="11" width="21.5703125" style="148" customWidth="1" collapsed="1"/>
    <col min="12" max="12" width="21.5703125" style="148" customWidth="1"/>
    <col min="13" max="13" width="17.7109375" style="146" hidden="1" customWidth="1" outlineLevel="1"/>
    <col min="14" max="14" width="16.7109375" style="146" bestFit="1" customWidth="1" collapsed="1"/>
  </cols>
  <sheetData>
    <row r="1" spans="1:14">
      <c r="A1" s="321" t="s">
        <v>37</v>
      </c>
      <c r="B1" s="321"/>
      <c r="C1" s="321"/>
      <c r="D1" s="321"/>
      <c r="E1" s="321"/>
      <c r="F1" s="321"/>
      <c r="G1" s="321"/>
      <c r="H1" s="321"/>
      <c r="I1" s="321"/>
      <c r="J1" s="321"/>
      <c r="K1" s="321"/>
      <c r="L1" s="321"/>
      <c r="M1" s="185"/>
      <c r="N1" s="186"/>
    </row>
    <row r="2" spans="1:14">
      <c r="A2" s="321" t="s">
        <v>638</v>
      </c>
      <c r="B2" s="321"/>
      <c r="C2" s="321"/>
      <c r="D2" s="321"/>
      <c r="E2" s="321"/>
      <c r="F2" s="321"/>
      <c r="G2" s="321"/>
      <c r="H2" s="321"/>
      <c r="I2" s="321"/>
      <c r="J2" s="321"/>
      <c r="K2" s="321"/>
      <c r="L2" s="321"/>
      <c r="M2" s="185"/>
      <c r="N2" s="186"/>
    </row>
    <row r="3" spans="1:14">
      <c r="A3" s="321" t="s">
        <v>639</v>
      </c>
      <c r="B3" s="321"/>
      <c r="C3" s="321"/>
      <c r="D3" s="321"/>
      <c r="E3" s="321"/>
      <c r="F3" s="321"/>
      <c r="G3" s="321"/>
      <c r="H3" s="321"/>
      <c r="I3" s="321"/>
      <c r="J3" s="321"/>
      <c r="K3" s="321"/>
      <c r="L3" s="321"/>
      <c r="M3" s="185"/>
      <c r="N3" s="186"/>
    </row>
    <row r="4" spans="1:14">
      <c r="A4" s="321" t="str">
        <f>+'CUT Bs.'!A4:K4</f>
        <v>DESDE ENERO A JULIO DE 2017</v>
      </c>
      <c r="B4" s="321"/>
      <c r="C4" s="321"/>
      <c r="D4" s="321"/>
      <c r="E4" s="321"/>
      <c r="F4" s="321"/>
      <c r="G4" s="321"/>
      <c r="H4" s="321"/>
      <c r="I4" s="321"/>
      <c r="J4" s="321"/>
      <c r="K4" s="321"/>
      <c r="L4" s="321"/>
      <c r="M4" s="185"/>
      <c r="N4" s="186"/>
    </row>
    <row r="5" spans="1:14">
      <c r="A5" s="187"/>
      <c r="B5" s="187"/>
      <c r="C5" s="187"/>
      <c r="D5" s="253"/>
      <c r="E5" s="187"/>
      <c r="F5" s="187"/>
      <c r="G5" s="186"/>
      <c r="H5" s="189"/>
      <c r="I5" s="189"/>
      <c r="J5" s="189"/>
      <c r="K5" s="190"/>
      <c r="L5" s="191"/>
      <c r="M5" s="192"/>
      <c r="N5" s="186"/>
    </row>
    <row r="6" spans="1:14">
      <c r="A6" s="256" t="str">
        <f>+'CUT Bs.'!A6</f>
        <v>ACTUALIZADO AL :  4-AGOSTO-2017</v>
      </c>
      <c r="B6" s="193"/>
      <c r="C6" s="193"/>
      <c r="D6" s="254"/>
      <c r="E6" s="193"/>
      <c r="F6" s="193"/>
      <c r="G6" s="195"/>
      <c r="H6" s="196"/>
      <c r="I6" s="196"/>
      <c r="J6" s="196"/>
      <c r="K6" s="197"/>
      <c r="L6" s="198"/>
      <c r="M6" s="194"/>
      <c r="N6" s="186"/>
    </row>
    <row r="7" spans="1:14">
      <c r="A7" s="187"/>
      <c r="B7" s="187"/>
      <c r="C7" s="187"/>
      <c r="D7" s="187"/>
      <c r="E7" s="187"/>
      <c r="F7" s="187"/>
      <c r="G7" s="188"/>
      <c r="H7" s="189"/>
      <c r="I7" s="189"/>
      <c r="J7" s="189"/>
      <c r="K7" s="189"/>
      <c r="L7" s="189"/>
      <c r="M7" s="199"/>
      <c r="N7" s="186"/>
    </row>
    <row r="8" spans="1:14" ht="22.5">
      <c r="A8" s="65" t="s">
        <v>40</v>
      </c>
      <c r="B8" s="85" t="s">
        <v>41</v>
      </c>
      <c r="C8" s="85" t="s">
        <v>42</v>
      </c>
      <c r="D8" s="86" t="s">
        <v>660</v>
      </c>
      <c r="E8" s="85" t="s">
        <v>640</v>
      </c>
      <c r="F8" s="85" t="s">
        <v>641</v>
      </c>
      <c r="G8" s="85" t="s">
        <v>44</v>
      </c>
      <c r="H8" s="141" t="s">
        <v>661</v>
      </c>
      <c r="I8" s="141" t="s">
        <v>662</v>
      </c>
      <c r="J8" s="142" t="s">
        <v>663</v>
      </c>
      <c r="K8" s="141" t="s">
        <v>664</v>
      </c>
      <c r="L8" s="141" t="s">
        <v>665</v>
      </c>
      <c r="M8" s="87" t="s">
        <v>666</v>
      </c>
      <c r="N8" s="85" t="s">
        <v>667</v>
      </c>
    </row>
    <row r="9" spans="1:14" ht="34.5">
      <c r="A9" s="131" t="s">
        <v>627</v>
      </c>
      <c r="B9" s="125" t="str">
        <f>+VLOOKUP(A9,'[1]LISTA FILTRADO'!$A$2:$B$620,2,FALSE)</f>
        <v>Dirección General De Crédito Público</v>
      </c>
      <c r="C9" s="126">
        <v>42738</v>
      </c>
      <c r="D9" s="127" t="s">
        <v>20</v>
      </c>
      <c r="E9" s="127">
        <v>8705</v>
      </c>
      <c r="F9" s="127"/>
      <c r="G9" s="132" t="s">
        <v>1419</v>
      </c>
      <c r="H9" s="128">
        <v>825503.91</v>
      </c>
      <c r="I9" s="128">
        <v>0</v>
      </c>
      <c r="J9" s="128">
        <v>825503.91</v>
      </c>
      <c r="K9" s="128">
        <v>5662956.8200000003</v>
      </c>
      <c r="L9" s="128">
        <v>0</v>
      </c>
      <c r="M9" s="128">
        <v>5662956.8200000003</v>
      </c>
      <c r="N9" s="130" t="s">
        <v>1420</v>
      </c>
    </row>
    <row r="10" spans="1:14" ht="34.5">
      <c r="A10" s="131">
        <v>47</v>
      </c>
      <c r="B10" s="125" t="str">
        <f>+VLOOKUP(A10,'[1]LISTA FILTRADO'!$A$2:$B$620,2,FALSE)</f>
        <v>Ministerio De Desarrollo Rural Y Tierras</v>
      </c>
      <c r="C10" s="126">
        <v>42741</v>
      </c>
      <c r="D10" s="127" t="s">
        <v>6</v>
      </c>
      <c r="E10" s="127">
        <v>876438</v>
      </c>
      <c r="F10" s="127"/>
      <c r="G10" s="132" t="s">
        <v>1421</v>
      </c>
      <c r="H10" s="128">
        <v>0</v>
      </c>
      <c r="I10" s="128">
        <v>1240865.31</v>
      </c>
      <c r="J10" s="128">
        <v>1240865.31</v>
      </c>
      <c r="K10" s="128">
        <v>0</v>
      </c>
      <c r="L10" s="128">
        <v>8512336.0299999993</v>
      </c>
      <c r="M10" s="128">
        <v>8512336.0299999993</v>
      </c>
      <c r="N10" s="130" t="s">
        <v>1420</v>
      </c>
    </row>
    <row r="11" spans="1:14" ht="34.5">
      <c r="A11" s="131">
        <v>47</v>
      </c>
      <c r="B11" s="125" t="str">
        <f>+VLOOKUP(A11,'[1]LISTA FILTRADO'!$A$2:$B$620,2,FALSE)</f>
        <v>Ministerio De Desarrollo Rural Y Tierras</v>
      </c>
      <c r="C11" s="126">
        <v>42741</v>
      </c>
      <c r="D11" s="127" t="s">
        <v>11</v>
      </c>
      <c r="E11" s="127">
        <v>876438</v>
      </c>
      <c r="F11" s="127"/>
      <c r="G11" s="132" t="s">
        <v>1422</v>
      </c>
      <c r="H11" s="128">
        <v>7.29</v>
      </c>
      <c r="I11" s="128">
        <v>0</v>
      </c>
      <c r="J11" s="128">
        <v>7.29</v>
      </c>
      <c r="K11" s="128">
        <v>50.01</v>
      </c>
      <c r="L11" s="128">
        <v>0</v>
      </c>
      <c r="M11" s="128">
        <v>50.01</v>
      </c>
      <c r="N11" s="130" t="s">
        <v>1420</v>
      </c>
    </row>
    <row r="12" spans="1:14" ht="34.5">
      <c r="A12" s="131" t="s">
        <v>626</v>
      </c>
      <c r="B12" s="125" t="str">
        <f>+VLOOKUP(A12,'[1]LISTA FILTRADO'!$A$2:$B$620,2,FALSE)</f>
        <v>Dirección General De Programación Y Operaciones Del Tesoro</v>
      </c>
      <c r="C12" s="126">
        <v>42751</v>
      </c>
      <c r="D12" s="127" t="s">
        <v>23</v>
      </c>
      <c r="E12" s="127">
        <v>16459</v>
      </c>
      <c r="F12" s="127"/>
      <c r="G12" s="132" t="s">
        <v>1423</v>
      </c>
      <c r="H12" s="128">
        <v>0</v>
      </c>
      <c r="I12" s="128">
        <v>0</v>
      </c>
      <c r="J12" s="128">
        <v>0</v>
      </c>
      <c r="K12" s="128">
        <v>0</v>
      </c>
      <c r="L12" s="128">
        <v>0.03</v>
      </c>
      <c r="M12" s="128">
        <v>0.03</v>
      </c>
      <c r="N12" s="130" t="s">
        <v>1420</v>
      </c>
    </row>
    <row r="13" spans="1:14" ht="45.75">
      <c r="A13" s="131" t="s">
        <v>627</v>
      </c>
      <c r="B13" s="125" t="str">
        <f>+VLOOKUP(A13,'[1]LISTA FILTRADO'!$A$2:$B$620,2,FALSE)</f>
        <v>Dirección General De Crédito Público</v>
      </c>
      <c r="C13" s="126">
        <v>42751</v>
      </c>
      <c r="D13" s="127" t="s">
        <v>6</v>
      </c>
      <c r="E13" s="127">
        <v>356786</v>
      </c>
      <c r="F13" s="127"/>
      <c r="G13" s="132" t="s">
        <v>1424</v>
      </c>
      <c r="H13" s="128">
        <v>0</v>
      </c>
      <c r="I13" s="128">
        <v>87997.54</v>
      </c>
      <c r="J13" s="128">
        <v>87997.54</v>
      </c>
      <c r="K13" s="128">
        <v>0</v>
      </c>
      <c r="L13" s="128">
        <v>603663.12</v>
      </c>
      <c r="M13" s="128">
        <v>603663.12</v>
      </c>
      <c r="N13" s="130" t="s">
        <v>1420</v>
      </c>
    </row>
    <row r="14" spans="1:14" ht="45.75">
      <c r="A14" s="131" t="s">
        <v>627</v>
      </c>
      <c r="B14" s="125" t="str">
        <f>+VLOOKUP(A14,'[1]LISTA FILTRADO'!$A$2:$B$620,2,FALSE)</f>
        <v>Dirección General De Crédito Público</v>
      </c>
      <c r="C14" s="126">
        <v>42751</v>
      </c>
      <c r="D14" s="127" t="s">
        <v>6</v>
      </c>
      <c r="E14" s="127">
        <v>356787</v>
      </c>
      <c r="F14" s="127"/>
      <c r="G14" s="132" t="s">
        <v>1425</v>
      </c>
      <c r="H14" s="128">
        <v>0</v>
      </c>
      <c r="I14" s="128">
        <v>490.61</v>
      </c>
      <c r="J14" s="128">
        <v>490.61</v>
      </c>
      <c r="K14" s="128">
        <v>0</v>
      </c>
      <c r="L14" s="128">
        <v>3365.58</v>
      </c>
      <c r="M14" s="128">
        <v>3365.58</v>
      </c>
      <c r="N14" s="130" t="s">
        <v>1420</v>
      </c>
    </row>
    <row r="15" spans="1:14" ht="57">
      <c r="A15" s="131" t="s">
        <v>627</v>
      </c>
      <c r="B15" s="125" t="str">
        <f>+VLOOKUP(A15,'[1]LISTA FILTRADO'!$A$2:$B$620,2,FALSE)</f>
        <v>Dirección General De Crédito Público</v>
      </c>
      <c r="C15" s="126">
        <v>42751</v>
      </c>
      <c r="D15" s="127" t="s">
        <v>6</v>
      </c>
      <c r="E15" s="127">
        <v>877115</v>
      </c>
      <c r="F15" s="127"/>
      <c r="G15" s="132" t="s">
        <v>1426</v>
      </c>
      <c r="H15" s="128">
        <v>0</v>
      </c>
      <c r="I15" s="128">
        <v>45516.01</v>
      </c>
      <c r="J15" s="128">
        <v>45516.01</v>
      </c>
      <c r="K15" s="128">
        <v>0</v>
      </c>
      <c r="L15" s="128">
        <v>312239.83</v>
      </c>
      <c r="M15" s="128">
        <v>312239.83</v>
      </c>
      <c r="N15" s="130" t="s">
        <v>1420</v>
      </c>
    </row>
    <row r="16" spans="1:14" ht="34.5">
      <c r="A16" s="131" t="s">
        <v>627</v>
      </c>
      <c r="B16" s="125" t="str">
        <f>+VLOOKUP(A16,'[1]LISTA FILTRADO'!$A$2:$B$620,2,FALSE)</f>
        <v>Dirección General De Crédito Público</v>
      </c>
      <c r="C16" s="126">
        <v>42751</v>
      </c>
      <c r="D16" s="127" t="s">
        <v>13</v>
      </c>
      <c r="E16" s="127">
        <v>877086</v>
      </c>
      <c r="F16" s="127"/>
      <c r="G16" s="132" t="s">
        <v>1427</v>
      </c>
      <c r="H16" s="128">
        <v>6.74</v>
      </c>
      <c r="I16" s="128">
        <v>0</v>
      </c>
      <c r="J16" s="128">
        <v>6.74</v>
      </c>
      <c r="K16" s="128">
        <v>46.24</v>
      </c>
      <c r="L16" s="128">
        <v>0</v>
      </c>
      <c r="M16" s="128">
        <v>46.24</v>
      </c>
      <c r="N16" s="130" t="s">
        <v>1420</v>
      </c>
    </row>
    <row r="17" spans="1:14" ht="45.75">
      <c r="A17" s="131">
        <v>291</v>
      </c>
      <c r="B17" s="125" t="str">
        <f>+VLOOKUP(A17,'[1]LISTA FILTRADO'!$A$2:$B$620,2,FALSE)</f>
        <v>Administradora Boliviana De Carreteras</v>
      </c>
      <c r="C17" s="126">
        <v>42752</v>
      </c>
      <c r="D17" s="127" t="s">
        <v>6</v>
      </c>
      <c r="E17" s="127">
        <v>357918</v>
      </c>
      <c r="F17" s="127"/>
      <c r="G17" s="132" t="s">
        <v>1428</v>
      </c>
      <c r="H17" s="128">
        <v>0</v>
      </c>
      <c r="I17" s="128">
        <v>2140000</v>
      </c>
      <c r="J17" s="128">
        <v>2140000</v>
      </c>
      <c r="K17" s="128">
        <v>0</v>
      </c>
      <c r="L17" s="128">
        <v>14680400</v>
      </c>
      <c r="M17" s="128">
        <v>14680400</v>
      </c>
      <c r="N17" s="130" t="s">
        <v>1420</v>
      </c>
    </row>
    <row r="18" spans="1:14" ht="34.5">
      <c r="A18" s="131" t="s">
        <v>626</v>
      </c>
      <c r="B18" s="125" t="str">
        <f>+VLOOKUP(A18,'[1]LISTA FILTRADO'!$A$2:$B$620,2,FALSE)</f>
        <v>Dirección General De Programación Y Operaciones Del Tesoro</v>
      </c>
      <c r="C18" s="126">
        <v>42752</v>
      </c>
      <c r="D18" s="127" t="s">
        <v>23</v>
      </c>
      <c r="E18" s="127">
        <v>16464</v>
      </c>
      <c r="F18" s="127"/>
      <c r="G18" s="132" t="s">
        <v>1429</v>
      </c>
      <c r="H18" s="128">
        <v>0</v>
      </c>
      <c r="I18" s="128">
        <v>0</v>
      </c>
      <c r="J18" s="128">
        <v>0</v>
      </c>
      <c r="K18" s="128">
        <v>0.01</v>
      </c>
      <c r="L18" s="128">
        <v>0</v>
      </c>
      <c r="M18" s="128">
        <v>0.01</v>
      </c>
      <c r="N18" s="130" t="s">
        <v>1420</v>
      </c>
    </row>
    <row r="19" spans="1:14" ht="34.5">
      <c r="A19" s="131" t="s">
        <v>626</v>
      </c>
      <c r="B19" s="125" t="str">
        <f>+VLOOKUP(A19,'[1]LISTA FILTRADO'!$A$2:$B$620,2,FALSE)</f>
        <v>Dirección General De Programación Y Operaciones Del Tesoro</v>
      </c>
      <c r="C19" s="126">
        <v>42753</v>
      </c>
      <c r="D19" s="127" t="s">
        <v>3</v>
      </c>
      <c r="E19" s="127">
        <v>1467262</v>
      </c>
      <c r="F19" s="127"/>
      <c r="G19" s="132" t="s">
        <v>1430</v>
      </c>
      <c r="H19" s="128">
        <v>0</v>
      </c>
      <c r="I19" s="128">
        <v>35.159999999999997</v>
      </c>
      <c r="J19" s="128">
        <v>35.159999999999997</v>
      </c>
      <c r="K19" s="128">
        <v>0</v>
      </c>
      <c r="L19" s="128">
        <v>241.2</v>
      </c>
      <c r="M19" s="128">
        <v>241.2</v>
      </c>
      <c r="N19" s="130" t="s">
        <v>1420</v>
      </c>
    </row>
    <row r="20" spans="1:14" ht="34.5">
      <c r="A20" s="131" t="s">
        <v>627</v>
      </c>
      <c r="B20" s="125" t="str">
        <f>+VLOOKUP(A20,'[1]LISTA FILTRADO'!$A$2:$B$620,2,FALSE)</f>
        <v>Dirección General De Crédito Público</v>
      </c>
      <c r="C20" s="126">
        <v>42754</v>
      </c>
      <c r="D20" s="127" t="s">
        <v>20</v>
      </c>
      <c r="E20" s="127">
        <v>8922</v>
      </c>
      <c r="F20" s="127"/>
      <c r="G20" s="132" t="s">
        <v>1431</v>
      </c>
      <c r="H20" s="128">
        <v>1821.11</v>
      </c>
      <c r="I20" s="128">
        <v>0</v>
      </c>
      <c r="J20" s="128">
        <v>1821.11</v>
      </c>
      <c r="K20" s="128">
        <v>12492.81</v>
      </c>
      <c r="L20" s="128">
        <v>0</v>
      </c>
      <c r="M20" s="128">
        <v>12492.81</v>
      </c>
      <c r="N20" s="130" t="s">
        <v>1420</v>
      </c>
    </row>
    <row r="21" spans="1:14" ht="57">
      <c r="A21" s="131" t="s">
        <v>627</v>
      </c>
      <c r="B21" s="125" t="str">
        <f>+VLOOKUP(A21,'[1]LISTA FILTRADO'!$A$2:$B$620,2,FALSE)</f>
        <v>Dirección General De Crédito Público</v>
      </c>
      <c r="C21" s="126">
        <v>42755</v>
      </c>
      <c r="D21" s="127" t="s">
        <v>13</v>
      </c>
      <c r="E21" s="127">
        <v>877550</v>
      </c>
      <c r="F21" s="127"/>
      <c r="G21" s="132" t="s">
        <v>1432</v>
      </c>
      <c r="H21" s="128">
        <v>20</v>
      </c>
      <c r="I21" s="128">
        <v>0</v>
      </c>
      <c r="J21" s="128">
        <v>20</v>
      </c>
      <c r="K21" s="128">
        <v>137.19999999999999</v>
      </c>
      <c r="L21" s="128">
        <v>0</v>
      </c>
      <c r="M21" s="128">
        <v>137.19999999999999</v>
      </c>
      <c r="N21" s="130" t="s">
        <v>1420</v>
      </c>
    </row>
    <row r="22" spans="1:14" ht="34.5">
      <c r="A22" s="131">
        <v>15</v>
      </c>
      <c r="B22" s="125" t="str">
        <f>+VLOOKUP(A22,'[1]LISTA FILTRADO'!$A$2:$B$620,2,FALSE)</f>
        <v>Ministerio De Gobierno</v>
      </c>
      <c r="C22" s="126">
        <v>42759</v>
      </c>
      <c r="D22" s="127" t="s">
        <v>6</v>
      </c>
      <c r="E22" s="127">
        <v>877623</v>
      </c>
      <c r="F22" s="127"/>
      <c r="G22" s="132" t="s">
        <v>1433</v>
      </c>
      <c r="H22" s="128">
        <v>0</v>
      </c>
      <c r="I22" s="128">
        <v>69967</v>
      </c>
      <c r="J22" s="128">
        <v>69967</v>
      </c>
      <c r="K22" s="128">
        <v>0</v>
      </c>
      <c r="L22" s="128">
        <v>479973.62</v>
      </c>
      <c r="M22" s="128">
        <v>479973.62</v>
      </c>
      <c r="N22" s="130" t="s">
        <v>1420</v>
      </c>
    </row>
    <row r="23" spans="1:14" ht="34.5">
      <c r="A23" s="131">
        <v>15</v>
      </c>
      <c r="B23" s="125" t="str">
        <f>+VLOOKUP(A23,'[1]LISTA FILTRADO'!$A$2:$B$620,2,FALSE)</f>
        <v>Ministerio De Gobierno</v>
      </c>
      <c r="C23" s="126">
        <v>42759</v>
      </c>
      <c r="D23" s="127" t="s">
        <v>11</v>
      </c>
      <c r="E23" s="127">
        <v>877623</v>
      </c>
      <c r="F23" s="127"/>
      <c r="G23" s="132" t="s">
        <v>1434</v>
      </c>
      <c r="H23" s="128">
        <v>7.29</v>
      </c>
      <c r="I23" s="128">
        <v>0</v>
      </c>
      <c r="J23" s="128">
        <v>7.29</v>
      </c>
      <c r="K23" s="128">
        <v>50.01</v>
      </c>
      <c r="L23" s="128">
        <v>0</v>
      </c>
      <c r="M23" s="128">
        <v>50.01</v>
      </c>
      <c r="N23" s="130" t="s">
        <v>1420</v>
      </c>
    </row>
    <row r="24" spans="1:14" ht="34.5">
      <c r="A24" s="131" t="s">
        <v>626</v>
      </c>
      <c r="B24" s="125" t="str">
        <f>+VLOOKUP(A24,'[1]LISTA FILTRADO'!$A$2:$B$620,2,FALSE)</f>
        <v>Dirección General De Programación Y Operaciones Del Tesoro</v>
      </c>
      <c r="C24" s="126">
        <v>42761</v>
      </c>
      <c r="D24" s="127" t="s">
        <v>3</v>
      </c>
      <c r="E24" s="127">
        <v>1469588</v>
      </c>
      <c r="F24" s="127"/>
      <c r="G24" s="132" t="s">
        <v>1435</v>
      </c>
      <c r="H24" s="128">
        <v>0</v>
      </c>
      <c r="I24" s="128">
        <v>19927.54</v>
      </c>
      <c r="J24" s="128">
        <v>19927.54</v>
      </c>
      <c r="K24" s="128">
        <v>0</v>
      </c>
      <c r="L24" s="128">
        <v>136702.92000000001</v>
      </c>
      <c r="M24" s="128">
        <v>136702.92000000001</v>
      </c>
      <c r="N24" s="130" t="s">
        <v>1420</v>
      </c>
    </row>
    <row r="25" spans="1:14" ht="34.5">
      <c r="A25" s="131" t="s">
        <v>626</v>
      </c>
      <c r="B25" s="125" t="str">
        <f>+VLOOKUP(A25,'[1]LISTA FILTRADO'!$A$2:$B$620,2,FALSE)</f>
        <v>Dirección General De Programación Y Operaciones Del Tesoro</v>
      </c>
      <c r="C25" s="126">
        <v>42774</v>
      </c>
      <c r="D25" s="127" t="s">
        <v>23</v>
      </c>
      <c r="E25" s="127">
        <v>16527</v>
      </c>
      <c r="F25" s="127"/>
      <c r="G25" s="132" t="s">
        <v>1436</v>
      </c>
      <c r="H25" s="128">
        <v>0</v>
      </c>
      <c r="I25" s="128">
        <v>0</v>
      </c>
      <c r="J25" s="128">
        <v>0</v>
      </c>
      <c r="K25" s="128">
        <v>0</v>
      </c>
      <c r="L25" s="128">
        <v>0.01</v>
      </c>
      <c r="M25" s="128">
        <v>0.01</v>
      </c>
      <c r="N25" s="130" t="s">
        <v>1420</v>
      </c>
    </row>
    <row r="26" spans="1:14" ht="34.5">
      <c r="A26" s="131">
        <v>86</v>
      </c>
      <c r="B26" s="125" t="str">
        <f>+VLOOKUP(A26,'[1]LISTA FILTRADO'!$A$2:$B$620,2,FALSE)</f>
        <v>Ministerio De Medio Ambiente Y Agua</v>
      </c>
      <c r="C26" s="126">
        <v>42774</v>
      </c>
      <c r="D26" s="127" t="s">
        <v>6</v>
      </c>
      <c r="E26" s="127">
        <v>879325</v>
      </c>
      <c r="F26" s="127"/>
      <c r="G26" s="132" t="s">
        <v>1437</v>
      </c>
      <c r="H26" s="128">
        <v>0</v>
      </c>
      <c r="I26" s="128">
        <v>79407.199999999997</v>
      </c>
      <c r="J26" s="128">
        <v>79407.199999999997</v>
      </c>
      <c r="K26" s="128">
        <v>0</v>
      </c>
      <c r="L26" s="128">
        <v>544733.39</v>
      </c>
      <c r="M26" s="128">
        <v>544733.39</v>
      </c>
      <c r="N26" s="130" t="s">
        <v>1420</v>
      </c>
    </row>
    <row r="27" spans="1:14" ht="34.5">
      <c r="A27" s="131" t="s">
        <v>627</v>
      </c>
      <c r="B27" s="125" t="str">
        <f>+VLOOKUP(A27,'[1]LISTA FILTRADO'!$A$2:$B$620,2,FALSE)</f>
        <v>Dirección General De Crédito Público</v>
      </c>
      <c r="C27" s="126">
        <v>42774</v>
      </c>
      <c r="D27" s="127" t="s">
        <v>6</v>
      </c>
      <c r="E27" s="127">
        <v>374790</v>
      </c>
      <c r="F27" s="127"/>
      <c r="G27" s="132" t="s">
        <v>1438</v>
      </c>
      <c r="H27" s="128">
        <v>0</v>
      </c>
      <c r="I27" s="128">
        <v>183490.35</v>
      </c>
      <c r="J27" s="128">
        <v>183490.35</v>
      </c>
      <c r="K27" s="128">
        <v>0</v>
      </c>
      <c r="L27" s="128">
        <v>1258743.8</v>
      </c>
      <c r="M27" s="128">
        <v>1258743.8</v>
      </c>
      <c r="N27" s="130" t="s">
        <v>1420</v>
      </c>
    </row>
    <row r="28" spans="1:14" ht="34.5">
      <c r="A28" s="131" t="s">
        <v>627</v>
      </c>
      <c r="B28" s="125" t="str">
        <f>+VLOOKUP(A28,'[1]LISTA FILTRADO'!$A$2:$B$620,2,FALSE)</f>
        <v>Dirección General De Crédito Público</v>
      </c>
      <c r="C28" s="126">
        <v>42774</v>
      </c>
      <c r="D28" s="127" t="s">
        <v>20</v>
      </c>
      <c r="E28" s="127">
        <v>8913</v>
      </c>
      <c r="F28" s="127"/>
      <c r="G28" s="132" t="s">
        <v>1439</v>
      </c>
      <c r="H28" s="128">
        <v>282315.34999999998</v>
      </c>
      <c r="I28" s="128">
        <v>0</v>
      </c>
      <c r="J28" s="128">
        <v>282315.34999999998</v>
      </c>
      <c r="K28" s="128">
        <v>1936683.3</v>
      </c>
      <c r="L28" s="128">
        <v>0</v>
      </c>
      <c r="M28" s="128">
        <v>1936683.3</v>
      </c>
      <c r="N28" s="130" t="s">
        <v>1420</v>
      </c>
    </row>
    <row r="29" spans="1:14" ht="34.5">
      <c r="A29" s="131" t="s">
        <v>627</v>
      </c>
      <c r="B29" s="125" t="str">
        <f>+VLOOKUP(A29,'[1]LISTA FILTRADO'!$A$2:$B$620,2,FALSE)</f>
        <v>Dirección General De Crédito Público</v>
      </c>
      <c r="C29" s="126">
        <v>42774</v>
      </c>
      <c r="D29" s="127" t="s">
        <v>20</v>
      </c>
      <c r="E29" s="127">
        <v>8914</v>
      </c>
      <c r="F29" s="127"/>
      <c r="G29" s="132" t="s">
        <v>1440</v>
      </c>
      <c r="H29" s="128">
        <v>448264.72</v>
      </c>
      <c r="I29" s="128">
        <v>0</v>
      </c>
      <c r="J29" s="128">
        <v>448264.72</v>
      </c>
      <c r="K29" s="128">
        <v>3075095.98</v>
      </c>
      <c r="L29" s="128">
        <v>0</v>
      </c>
      <c r="M29" s="128">
        <v>3075095.98</v>
      </c>
      <c r="N29" s="130" t="s">
        <v>1420</v>
      </c>
    </row>
    <row r="30" spans="1:14" ht="34.5">
      <c r="A30" s="131">
        <v>86</v>
      </c>
      <c r="B30" s="125" t="str">
        <f>+VLOOKUP(A30,'[1]LISTA FILTRADO'!$A$2:$B$620,2,FALSE)</f>
        <v>Ministerio De Medio Ambiente Y Agua</v>
      </c>
      <c r="C30" s="126">
        <v>42774</v>
      </c>
      <c r="D30" s="127" t="s">
        <v>11</v>
      </c>
      <c r="E30" s="127">
        <v>879325</v>
      </c>
      <c r="F30" s="127"/>
      <c r="G30" s="132" t="s">
        <v>1441</v>
      </c>
      <c r="H30" s="128">
        <v>7.29</v>
      </c>
      <c r="I30" s="128">
        <v>0</v>
      </c>
      <c r="J30" s="128">
        <v>7.29</v>
      </c>
      <c r="K30" s="128">
        <v>50.01</v>
      </c>
      <c r="L30" s="128">
        <v>0</v>
      </c>
      <c r="M30" s="128">
        <v>50.01</v>
      </c>
      <c r="N30" s="130" t="s">
        <v>1420</v>
      </c>
    </row>
    <row r="31" spans="1:14" ht="34.5">
      <c r="A31" s="131" t="s">
        <v>626</v>
      </c>
      <c r="B31" s="125" t="str">
        <f>+VLOOKUP(A31,'[1]LISTA FILTRADO'!$A$2:$B$620,2,FALSE)</f>
        <v>Dirección General De Programación Y Operaciones Del Tesoro</v>
      </c>
      <c r="C31" s="126">
        <v>42775</v>
      </c>
      <c r="D31" s="127" t="s">
        <v>23</v>
      </c>
      <c r="E31" s="127">
        <v>16531</v>
      </c>
      <c r="F31" s="127"/>
      <c r="G31" s="132" t="s">
        <v>1442</v>
      </c>
      <c r="H31" s="128">
        <v>0</v>
      </c>
      <c r="I31" s="128">
        <v>0</v>
      </c>
      <c r="J31" s="128">
        <v>0</v>
      </c>
      <c r="K31" s="128">
        <v>0.01</v>
      </c>
      <c r="L31" s="128">
        <v>0</v>
      </c>
      <c r="M31" s="128">
        <v>0.01</v>
      </c>
      <c r="N31" s="130" t="s">
        <v>1420</v>
      </c>
    </row>
    <row r="32" spans="1:14" ht="45.75">
      <c r="A32" s="131" t="s">
        <v>627</v>
      </c>
      <c r="B32" s="125" t="str">
        <f>+VLOOKUP(A32,'[1]LISTA FILTRADO'!$A$2:$B$620,2,FALSE)</f>
        <v>Dirección General De Crédito Público</v>
      </c>
      <c r="C32" s="126">
        <v>42775</v>
      </c>
      <c r="D32" s="127" t="s">
        <v>20</v>
      </c>
      <c r="E32" s="127">
        <v>8889</v>
      </c>
      <c r="F32" s="127"/>
      <c r="G32" s="132" t="s">
        <v>1443</v>
      </c>
      <c r="H32" s="128">
        <v>2806270.56</v>
      </c>
      <c r="I32" s="128">
        <v>0</v>
      </c>
      <c r="J32" s="128">
        <v>2806270.56</v>
      </c>
      <c r="K32" s="128">
        <v>19251016.039999999</v>
      </c>
      <c r="L32" s="128">
        <v>0</v>
      </c>
      <c r="M32" s="128">
        <v>19251016.039999999</v>
      </c>
      <c r="N32" s="130" t="s">
        <v>1420</v>
      </c>
    </row>
    <row r="33" spans="1:14" ht="34.5">
      <c r="A33" s="131" t="s">
        <v>626</v>
      </c>
      <c r="B33" s="125" t="str">
        <f>+VLOOKUP(A33,'[1]LISTA FILTRADO'!$A$2:$B$620,2,FALSE)</f>
        <v>Dirección General De Programación Y Operaciones Del Tesoro</v>
      </c>
      <c r="C33" s="126">
        <v>42776</v>
      </c>
      <c r="D33" s="127" t="s">
        <v>23</v>
      </c>
      <c r="E33" s="127">
        <v>16537</v>
      </c>
      <c r="F33" s="127"/>
      <c r="G33" s="132" t="s">
        <v>1444</v>
      </c>
      <c r="H33" s="128">
        <v>0</v>
      </c>
      <c r="I33" s="128">
        <v>0</v>
      </c>
      <c r="J33" s="128">
        <v>0</v>
      </c>
      <c r="K33" s="128">
        <v>0</v>
      </c>
      <c r="L33" s="128">
        <v>0.01</v>
      </c>
      <c r="M33" s="128">
        <v>0.01</v>
      </c>
      <c r="N33" s="130" t="s">
        <v>1420</v>
      </c>
    </row>
    <row r="34" spans="1:14" ht="45.75">
      <c r="A34" s="131">
        <v>291</v>
      </c>
      <c r="B34" s="125" t="str">
        <f>+VLOOKUP(A34,'[1]LISTA FILTRADO'!$A$2:$B$620,2,FALSE)</f>
        <v>Administradora Boliviana De Carreteras</v>
      </c>
      <c r="C34" s="126">
        <v>42779</v>
      </c>
      <c r="D34" s="127" t="s">
        <v>6</v>
      </c>
      <c r="E34" s="127">
        <v>378149</v>
      </c>
      <c r="F34" s="127"/>
      <c r="G34" s="132" t="s">
        <v>1445</v>
      </c>
      <c r="H34" s="128">
        <v>0</v>
      </c>
      <c r="I34" s="128">
        <v>1300000</v>
      </c>
      <c r="J34" s="128">
        <v>1300000</v>
      </c>
      <c r="K34" s="128">
        <v>0</v>
      </c>
      <c r="L34" s="128">
        <v>8918000</v>
      </c>
      <c r="M34" s="128">
        <v>8918000</v>
      </c>
      <c r="N34" s="130" t="s">
        <v>1420</v>
      </c>
    </row>
    <row r="35" spans="1:14" ht="45.75">
      <c r="A35" s="131">
        <v>291</v>
      </c>
      <c r="B35" s="125" t="str">
        <f>+VLOOKUP(A35,'[1]LISTA FILTRADO'!$A$2:$B$620,2,FALSE)</f>
        <v>Administradora Boliviana De Carreteras</v>
      </c>
      <c r="C35" s="126">
        <v>42779</v>
      </c>
      <c r="D35" s="127" t="s">
        <v>6</v>
      </c>
      <c r="E35" s="127">
        <v>378150</v>
      </c>
      <c r="F35" s="127"/>
      <c r="G35" s="132" t="s">
        <v>1446</v>
      </c>
      <c r="H35" s="128">
        <v>0</v>
      </c>
      <c r="I35" s="128">
        <v>2460500</v>
      </c>
      <c r="J35" s="128">
        <v>2460500</v>
      </c>
      <c r="K35" s="128">
        <v>0</v>
      </c>
      <c r="L35" s="128">
        <v>16879030</v>
      </c>
      <c r="M35" s="128">
        <v>16879030</v>
      </c>
      <c r="N35" s="130" t="s">
        <v>1420</v>
      </c>
    </row>
    <row r="36" spans="1:14" ht="45.75">
      <c r="A36" s="131">
        <v>291</v>
      </c>
      <c r="B36" s="125" t="str">
        <f>+VLOOKUP(A36,'[1]LISTA FILTRADO'!$A$2:$B$620,2,FALSE)</f>
        <v>Administradora Boliviana De Carreteras</v>
      </c>
      <c r="C36" s="126">
        <v>42781</v>
      </c>
      <c r="D36" s="127" t="s">
        <v>6</v>
      </c>
      <c r="E36" s="127">
        <v>380178</v>
      </c>
      <c r="F36" s="127"/>
      <c r="G36" s="132" t="s">
        <v>1447</v>
      </c>
      <c r="H36" s="128">
        <v>0</v>
      </c>
      <c r="I36" s="128">
        <v>150000</v>
      </c>
      <c r="J36" s="128">
        <v>150000</v>
      </c>
      <c r="K36" s="128">
        <v>0</v>
      </c>
      <c r="L36" s="128">
        <v>1029000</v>
      </c>
      <c r="M36" s="128">
        <v>1029000</v>
      </c>
      <c r="N36" s="130" t="s">
        <v>1420</v>
      </c>
    </row>
    <row r="37" spans="1:14" ht="57">
      <c r="A37" s="131">
        <v>10</v>
      </c>
      <c r="B37" s="125" t="str">
        <f>+VLOOKUP(A37,'[1]LISTA FILTRADO'!$A$2:$B$620,2,FALSE)</f>
        <v>Ministerio De Relaciones Exteriores</v>
      </c>
      <c r="C37" s="126">
        <v>42781</v>
      </c>
      <c r="D37" s="127" t="s">
        <v>6</v>
      </c>
      <c r="E37" s="127">
        <v>1671</v>
      </c>
      <c r="F37" s="127"/>
      <c r="G37" s="132" t="s">
        <v>1448</v>
      </c>
      <c r="H37" s="128">
        <v>0</v>
      </c>
      <c r="I37" s="128">
        <v>46.69</v>
      </c>
      <c r="J37" s="128">
        <v>46.69</v>
      </c>
      <c r="K37" s="128">
        <v>0</v>
      </c>
      <c r="L37" s="128">
        <v>320.29000000000002</v>
      </c>
      <c r="M37" s="128">
        <v>320.29000000000002</v>
      </c>
      <c r="N37" s="130" t="s">
        <v>1420</v>
      </c>
    </row>
    <row r="38" spans="1:14" ht="34.5">
      <c r="A38" s="131" t="s">
        <v>626</v>
      </c>
      <c r="B38" s="125" t="str">
        <f>+VLOOKUP(A38,'[1]LISTA FILTRADO'!$A$2:$B$620,2,FALSE)</f>
        <v>Dirección General De Programación Y Operaciones Del Tesoro</v>
      </c>
      <c r="C38" s="126">
        <v>42781</v>
      </c>
      <c r="D38" s="127" t="s">
        <v>23</v>
      </c>
      <c r="E38" s="127">
        <v>16549</v>
      </c>
      <c r="F38" s="127"/>
      <c r="G38" s="132" t="s">
        <v>1449</v>
      </c>
      <c r="H38" s="128">
        <v>0</v>
      </c>
      <c r="I38" s="128">
        <v>0</v>
      </c>
      <c r="J38" s="128">
        <v>0</v>
      </c>
      <c r="K38" s="128">
        <v>0</v>
      </c>
      <c r="L38" s="128">
        <v>0.01</v>
      </c>
      <c r="M38" s="128">
        <v>0.01</v>
      </c>
      <c r="N38" s="130" t="s">
        <v>1420</v>
      </c>
    </row>
    <row r="39" spans="1:14" ht="34.5">
      <c r="A39" s="131" t="s">
        <v>627</v>
      </c>
      <c r="B39" s="125" t="str">
        <f>+VLOOKUP(A39,'[1]LISTA FILTRADO'!$A$2:$B$620,2,FALSE)</f>
        <v>Dirección General De Crédito Público</v>
      </c>
      <c r="C39" s="126">
        <v>42781</v>
      </c>
      <c r="D39" s="127" t="s">
        <v>20</v>
      </c>
      <c r="E39" s="127">
        <v>8888</v>
      </c>
      <c r="F39" s="127"/>
      <c r="G39" s="132" t="s">
        <v>1450</v>
      </c>
      <c r="H39" s="128">
        <v>82.24</v>
      </c>
      <c r="I39" s="128">
        <v>0</v>
      </c>
      <c r="J39" s="128">
        <v>82.24</v>
      </c>
      <c r="K39" s="128">
        <v>564.16999999999996</v>
      </c>
      <c r="L39" s="128">
        <v>0</v>
      </c>
      <c r="M39" s="128">
        <v>564.16999999999996</v>
      </c>
      <c r="N39" s="130" t="s">
        <v>1420</v>
      </c>
    </row>
    <row r="40" spans="1:14" ht="57">
      <c r="A40" s="131">
        <v>10</v>
      </c>
      <c r="B40" s="125" t="str">
        <f>+VLOOKUP(A40,'[1]LISTA FILTRADO'!$A$2:$B$620,2,FALSE)</f>
        <v>Ministerio De Relaciones Exteriores</v>
      </c>
      <c r="C40" s="126">
        <v>42782</v>
      </c>
      <c r="D40" s="127" t="s">
        <v>1286</v>
      </c>
      <c r="E40" s="127">
        <v>1675</v>
      </c>
      <c r="F40" s="127"/>
      <c r="G40" s="132" t="s">
        <v>1451</v>
      </c>
      <c r="H40" s="128">
        <v>0.46</v>
      </c>
      <c r="I40" s="128">
        <v>0</v>
      </c>
      <c r="J40" s="128">
        <v>0.46</v>
      </c>
      <c r="K40" s="128">
        <v>3.16</v>
      </c>
      <c r="L40" s="128">
        <v>0</v>
      </c>
      <c r="M40" s="128">
        <v>3.16</v>
      </c>
      <c r="N40" s="130" t="s">
        <v>1420</v>
      </c>
    </row>
    <row r="41" spans="1:14" ht="57">
      <c r="A41" s="131">
        <v>10</v>
      </c>
      <c r="B41" s="125" t="str">
        <f>+VLOOKUP(A41,'[1]LISTA FILTRADO'!$A$2:$B$620,2,FALSE)</f>
        <v>Ministerio De Relaciones Exteriores</v>
      </c>
      <c r="C41" s="126">
        <v>42782</v>
      </c>
      <c r="D41" s="127" t="s">
        <v>1286</v>
      </c>
      <c r="E41" s="127">
        <v>1677</v>
      </c>
      <c r="F41" s="127"/>
      <c r="G41" s="132" t="s">
        <v>1452</v>
      </c>
      <c r="H41" s="128">
        <v>2.63</v>
      </c>
      <c r="I41" s="128">
        <v>0</v>
      </c>
      <c r="J41" s="128">
        <v>2.63</v>
      </c>
      <c r="K41" s="128">
        <v>18.04</v>
      </c>
      <c r="L41" s="128">
        <v>0</v>
      </c>
      <c r="M41" s="128">
        <v>18.04</v>
      </c>
      <c r="N41" s="130" t="s">
        <v>1420</v>
      </c>
    </row>
    <row r="42" spans="1:14" ht="57">
      <c r="A42" s="131">
        <v>10</v>
      </c>
      <c r="B42" s="125" t="str">
        <f>+VLOOKUP(A42,'[1]LISTA FILTRADO'!$A$2:$B$620,2,FALSE)</f>
        <v>Ministerio De Relaciones Exteriores</v>
      </c>
      <c r="C42" s="126">
        <v>42782</v>
      </c>
      <c r="D42" s="127" t="s">
        <v>1286</v>
      </c>
      <c r="E42" s="127">
        <v>1678</v>
      </c>
      <c r="F42" s="127"/>
      <c r="G42" s="132" t="s">
        <v>1453</v>
      </c>
      <c r="H42" s="128">
        <v>20.7</v>
      </c>
      <c r="I42" s="128">
        <v>0</v>
      </c>
      <c r="J42" s="128">
        <v>20.7</v>
      </c>
      <c r="K42" s="128">
        <v>142</v>
      </c>
      <c r="L42" s="128">
        <v>0</v>
      </c>
      <c r="M42" s="128">
        <v>142</v>
      </c>
      <c r="N42" s="130" t="s">
        <v>1420</v>
      </c>
    </row>
    <row r="43" spans="1:14" ht="34.5">
      <c r="A43" s="131" t="s">
        <v>626</v>
      </c>
      <c r="B43" s="125" t="str">
        <f>+VLOOKUP(A43,'[1]LISTA FILTRADO'!$A$2:$B$620,2,FALSE)</f>
        <v>Dirección General De Programación Y Operaciones Del Tesoro</v>
      </c>
      <c r="C43" s="126">
        <v>42783</v>
      </c>
      <c r="D43" s="127" t="s">
        <v>23</v>
      </c>
      <c r="E43" s="127">
        <v>16557</v>
      </c>
      <c r="F43" s="127"/>
      <c r="G43" s="132" t="s">
        <v>1454</v>
      </c>
      <c r="H43" s="128">
        <v>0</v>
      </c>
      <c r="I43" s="128">
        <v>0</v>
      </c>
      <c r="J43" s="128">
        <v>0</v>
      </c>
      <c r="K43" s="128">
        <v>0</v>
      </c>
      <c r="L43" s="128">
        <v>0.02</v>
      </c>
      <c r="M43" s="128">
        <v>0.02</v>
      </c>
      <c r="N43" s="130" t="s">
        <v>1420</v>
      </c>
    </row>
    <row r="44" spans="1:14" ht="34.5">
      <c r="A44" s="131" t="s">
        <v>627</v>
      </c>
      <c r="B44" s="125" t="str">
        <f>+VLOOKUP(A44,'[1]LISTA FILTRADO'!$A$2:$B$620,2,FALSE)</f>
        <v>Dirección General De Crédito Público</v>
      </c>
      <c r="C44" s="126">
        <v>42783</v>
      </c>
      <c r="D44" s="127" t="s">
        <v>20</v>
      </c>
      <c r="E44" s="127">
        <v>9012</v>
      </c>
      <c r="F44" s="127"/>
      <c r="G44" s="132" t="s">
        <v>1455</v>
      </c>
      <c r="H44" s="128">
        <v>307688.89</v>
      </c>
      <c r="I44" s="128">
        <v>0</v>
      </c>
      <c r="J44" s="128">
        <v>307688.89</v>
      </c>
      <c r="K44" s="128">
        <v>2110745.79</v>
      </c>
      <c r="L44" s="128">
        <v>0</v>
      </c>
      <c r="M44" s="128">
        <v>2110745.79</v>
      </c>
      <c r="N44" s="130" t="s">
        <v>1420</v>
      </c>
    </row>
    <row r="45" spans="1:14" ht="34.5">
      <c r="A45" s="131" t="s">
        <v>626</v>
      </c>
      <c r="B45" s="125" t="str">
        <f>+VLOOKUP(A45,'[1]LISTA FILTRADO'!$A$2:$B$620,2,FALSE)</f>
        <v>Dirección General De Programación Y Operaciones Del Tesoro</v>
      </c>
      <c r="C45" s="126">
        <v>42786</v>
      </c>
      <c r="D45" s="127" t="s">
        <v>23</v>
      </c>
      <c r="E45" s="127">
        <v>16561</v>
      </c>
      <c r="F45" s="127"/>
      <c r="G45" s="132" t="s">
        <v>1456</v>
      </c>
      <c r="H45" s="128">
        <v>0</v>
      </c>
      <c r="I45" s="128">
        <v>0</v>
      </c>
      <c r="J45" s="128">
        <v>0</v>
      </c>
      <c r="K45" s="128">
        <v>0</v>
      </c>
      <c r="L45" s="128">
        <v>0.01</v>
      </c>
      <c r="M45" s="128">
        <v>0.01</v>
      </c>
      <c r="N45" s="130" t="s">
        <v>1420</v>
      </c>
    </row>
    <row r="46" spans="1:14" ht="57">
      <c r="A46" s="131">
        <v>10</v>
      </c>
      <c r="B46" s="125" t="str">
        <f>+VLOOKUP(A46,'[1]LISTA FILTRADO'!$A$2:$B$620,2,FALSE)</f>
        <v>Ministerio De Relaciones Exteriores</v>
      </c>
      <c r="C46" s="126">
        <v>42786</v>
      </c>
      <c r="D46" s="127" t="s">
        <v>1286</v>
      </c>
      <c r="E46" s="127">
        <v>1703</v>
      </c>
      <c r="F46" s="127"/>
      <c r="G46" s="132" t="s">
        <v>1457</v>
      </c>
      <c r="H46" s="128">
        <v>4.57</v>
      </c>
      <c r="I46" s="128">
        <v>0</v>
      </c>
      <c r="J46" s="128">
        <v>4.57</v>
      </c>
      <c r="K46" s="128">
        <v>31.35</v>
      </c>
      <c r="L46" s="128">
        <v>0</v>
      </c>
      <c r="M46" s="128">
        <v>31.35</v>
      </c>
      <c r="N46" s="130" t="s">
        <v>1420</v>
      </c>
    </row>
    <row r="47" spans="1:14" ht="45.75">
      <c r="A47" s="131" t="s">
        <v>627</v>
      </c>
      <c r="B47" s="125" t="str">
        <f>+VLOOKUP(A47,'[1]LISTA FILTRADO'!$A$2:$B$620,2,FALSE)</f>
        <v>Dirección General De Crédito Público</v>
      </c>
      <c r="C47" s="126">
        <v>42787</v>
      </c>
      <c r="D47" s="127" t="s">
        <v>6</v>
      </c>
      <c r="E47" s="127">
        <v>384791</v>
      </c>
      <c r="F47" s="127"/>
      <c r="G47" s="132" t="s">
        <v>1458</v>
      </c>
      <c r="H47" s="128">
        <v>0</v>
      </c>
      <c r="I47" s="128">
        <v>4062305</v>
      </c>
      <c r="J47" s="128">
        <v>4062305</v>
      </c>
      <c r="K47" s="128">
        <v>0</v>
      </c>
      <c r="L47" s="128">
        <v>27867412.300000001</v>
      </c>
      <c r="M47" s="128">
        <v>27867412.300000001</v>
      </c>
      <c r="N47" s="130" t="s">
        <v>1420</v>
      </c>
    </row>
    <row r="48" spans="1:14" ht="57">
      <c r="A48" s="131">
        <v>10</v>
      </c>
      <c r="B48" s="125" t="str">
        <f>+VLOOKUP(A48,'[1]LISTA FILTRADO'!$A$2:$B$620,2,FALSE)</f>
        <v>Ministerio De Relaciones Exteriores</v>
      </c>
      <c r="C48" s="126">
        <v>42787</v>
      </c>
      <c r="D48" s="127" t="s">
        <v>1286</v>
      </c>
      <c r="E48" s="127">
        <v>1721</v>
      </c>
      <c r="F48" s="127"/>
      <c r="G48" s="132" t="s">
        <v>1459</v>
      </c>
      <c r="H48" s="128">
        <v>12.78</v>
      </c>
      <c r="I48" s="128">
        <v>0</v>
      </c>
      <c r="J48" s="128">
        <v>12.78</v>
      </c>
      <c r="K48" s="128">
        <v>87.67</v>
      </c>
      <c r="L48" s="128">
        <v>0</v>
      </c>
      <c r="M48" s="128">
        <v>87.67</v>
      </c>
      <c r="N48" s="130" t="s">
        <v>1420</v>
      </c>
    </row>
    <row r="49" spans="1:14" ht="45.75">
      <c r="A49" s="131" t="s">
        <v>627</v>
      </c>
      <c r="B49" s="125" t="str">
        <f>+VLOOKUP(A49,'[1]LISTA FILTRADO'!$A$2:$B$620,2,FALSE)</f>
        <v>Dirección General De Crédito Público</v>
      </c>
      <c r="C49" s="126">
        <v>42787</v>
      </c>
      <c r="D49" s="127" t="s">
        <v>13</v>
      </c>
      <c r="E49" s="127">
        <v>880286</v>
      </c>
      <c r="F49" s="127"/>
      <c r="G49" s="132" t="s">
        <v>1460</v>
      </c>
      <c r="H49" s="128">
        <v>22.1</v>
      </c>
      <c r="I49" s="128">
        <v>0</v>
      </c>
      <c r="J49" s="128">
        <v>22.1</v>
      </c>
      <c r="K49" s="128">
        <v>151.61000000000001</v>
      </c>
      <c r="L49" s="128">
        <v>0</v>
      </c>
      <c r="M49" s="128">
        <v>151.61000000000001</v>
      </c>
      <c r="N49" s="130" t="s">
        <v>1420</v>
      </c>
    </row>
    <row r="50" spans="1:14" ht="57">
      <c r="A50" s="131">
        <v>10</v>
      </c>
      <c r="B50" s="125" t="str">
        <f>+VLOOKUP(A50,'[1]LISTA FILTRADO'!$A$2:$B$620,2,FALSE)</f>
        <v>Ministerio De Relaciones Exteriores</v>
      </c>
      <c r="C50" s="126">
        <v>42787</v>
      </c>
      <c r="D50" s="127" t="s">
        <v>1286</v>
      </c>
      <c r="E50" s="127">
        <v>1676</v>
      </c>
      <c r="F50" s="127"/>
      <c r="G50" s="132" t="s">
        <v>1461</v>
      </c>
      <c r="H50" s="128">
        <v>1269.1099999999999</v>
      </c>
      <c r="I50" s="128">
        <v>0</v>
      </c>
      <c r="J50" s="128">
        <v>1269.1099999999999</v>
      </c>
      <c r="K50" s="128">
        <v>8706.09</v>
      </c>
      <c r="L50" s="128">
        <v>0</v>
      </c>
      <c r="M50" s="128">
        <v>8706.09</v>
      </c>
      <c r="N50" s="130" t="s">
        <v>1420</v>
      </c>
    </row>
    <row r="51" spans="1:14" ht="57">
      <c r="A51" s="131">
        <v>10</v>
      </c>
      <c r="B51" s="125" t="str">
        <f>+VLOOKUP(A51,'[1]LISTA FILTRADO'!$A$2:$B$620,2,FALSE)</f>
        <v>Ministerio De Relaciones Exteriores</v>
      </c>
      <c r="C51" s="126">
        <v>42788</v>
      </c>
      <c r="D51" s="127" t="s">
        <v>6</v>
      </c>
      <c r="E51" s="127">
        <v>1723</v>
      </c>
      <c r="F51" s="127"/>
      <c r="G51" s="132" t="s">
        <v>1462</v>
      </c>
      <c r="H51" s="128">
        <v>0</v>
      </c>
      <c r="I51" s="128">
        <v>36.369999999999997</v>
      </c>
      <c r="J51" s="128">
        <v>36.369999999999997</v>
      </c>
      <c r="K51" s="128">
        <v>0</v>
      </c>
      <c r="L51" s="128">
        <v>249.5</v>
      </c>
      <c r="M51" s="128">
        <v>249.5</v>
      </c>
      <c r="N51" s="130" t="s">
        <v>1420</v>
      </c>
    </row>
    <row r="52" spans="1:14" ht="34.5">
      <c r="A52" s="131" t="s">
        <v>626</v>
      </c>
      <c r="B52" s="125" t="str">
        <f>+VLOOKUP(A52,'[1]LISTA FILTRADO'!$A$2:$B$620,2,FALSE)</f>
        <v>Dirección General De Programación Y Operaciones Del Tesoro</v>
      </c>
      <c r="C52" s="126">
        <v>42789</v>
      </c>
      <c r="D52" s="127" t="s">
        <v>3</v>
      </c>
      <c r="E52" s="127">
        <v>1479012</v>
      </c>
      <c r="F52" s="127"/>
      <c r="G52" s="132" t="s">
        <v>1463</v>
      </c>
      <c r="H52" s="128">
        <v>0</v>
      </c>
      <c r="I52" s="128">
        <v>6737.44</v>
      </c>
      <c r="J52" s="128">
        <v>6737.44</v>
      </c>
      <c r="K52" s="128">
        <v>0</v>
      </c>
      <c r="L52" s="128">
        <v>46218.84</v>
      </c>
      <c r="M52" s="128">
        <v>46218.84</v>
      </c>
      <c r="N52" s="130" t="s">
        <v>1420</v>
      </c>
    </row>
    <row r="53" spans="1:14" ht="33.75">
      <c r="A53" s="131" t="s">
        <v>626</v>
      </c>
      <c r="B53" s="125" t="str">
        <f>+VLOOKUP(A53,'[1]LISTA FILTRADO'!$A$2:$B$620,2,FALSE)</f>
        <v>Dirección General De Programación Y Operaciones Del Tesoro</v>
      </c>
      <c r="C53" s="126">
        <v>42790</v>
      </c>
      <c r="D53" s="127" t="s">
        <v>6</v>
      </c>
      <c r="E53" s="127">
        <v>880884</v>
      </c>
      <c r="F53" s="127"/>
      <c r="G53" s="132" t="s">
        <v>1464</v>
      </c>
      <c r="H53" s="128">
        <v>0</v>
      </c>
      <c r="I53" s="128">
        <v>74934500</v>
      </c>
      <c r="J53" s="128">
        <v>74934500</v>
      </c>
      <c r="K53" s="128">
        <v>0</v>
      </c>
      <c r="L53" s="128">
        <v>514050670</v>
      </c>
      <c r="M53" s="128">
        <v>514050670</v>
      </c>
      <c r="N53" s="130" t="s">
        <v>1420</v>
      </c>
    </row>
    <row r="54" spans="1:14" ht="33.75">
      <c r="A54" s="131" t="s">
        <v>626</v>
      </c>
      <c r="B54" s="125" t="str">
        <f>+VLOOKUP(A54,'[1]LISTA FILTRADO'!$A$2:$B$620,2,FALSE)</f>
        <v>Dirección General De Programación Y Operaciones Del Tesoro</v>
      </c>
      <c r="C54" s="126">
        <v>42790</v>
      </c>
      <c r="D54" s="127" t="s">
        <v>6</v>
      </c>
      <c r="E54" s="127">
        <v>880886</v>
      </c>
      <c r="F54" s="127"/>
      <c r="G54" s="132" t="s">
        <v>1465</v>
      </c>
      <c r="H54" s="128">
        <v>0</v>
      </c>
      <c r="I54" s="128">
        <v>40065500</v>
      </c>
      <c r="J54" s="128">
        <v>40065500</v>
      </c>
      <c r="K54" s="128">
        <v>0</v>
      </c>
      <c r="L54" s="128">
        <v>274849330</v>
      </c>
      <c r="M54" s="128">
        <v>274849330</v>
      </c>
      <c r="N54" s="130" t="s">
        <v>1420</v>
      </c>
    </row>
    <row r="55" spans="1:14" ht="34.5">
      <c r="A55" s="131" t="s">
        <v>626</v>
      </c>
      <c r="B55" s="125" t="str">
        <f>+VLOOKUP(A55,'[1]LISTA FILTRADO'!$A$2:$B$620,2,FALSE)</f>
        <v>Dirección General De Programación Y Operaciones Del Tesoro</v>
      </c>
      <c r="C55" s="126">
        <v>42795</v>
      </c>
      <c r="D55" s="127" t="s">
        <v>23</v>
      </c>
      <c r="E55" s="127">
        <v>16583</v>
      </c>
      <c r="F55" s="127"/>
      <c r="G55" s="132" t="s">
        <v>1466</v>
      </c>
      <c r="H55" s="128">
        <v>0</v>
      </c>
      <c r="I55" s="128">
        <v>0</v>
      </c>
      <c r="J55" s="128">
        <v>0</v>
      </c>
      <c r="K55" s="128">
        <v>0</v>
      </c>
      <c r="L55" s="128">
        <v>0.01</v>
      </c>
      <c r="M55" s="128">
        <v>0.01</v>
      </c>
      <c r="N55" s="130" t="s">
        <v>1420</v>
      </c>
    </row>
    <row r="56" spans="1:14" ht="34.5">
      <c r="A56" s="131" t="s">
        <v>626</v>
      </c>
      <c r="B56" s="125" t="str">
        <f>+VLOOKUP(A56,'[1]LISTA FILTRADO'!$A$2:$B$620,2,FALSE)</f>
        <v>Dirección General De Programación Y Operaciones Del Tesoro</v>
      </c>
      <c r="C56" s="126">
        <v>42795</v>
      </c>
      <c r="D56" s="127" t="s">
        <v>6</v>
      </c>
      <c r="E56" s="127">
        <v>881017</v>
      </c>
      <c r="F56" s="127"/>
      <c r="G56" s="132" t="s">
        <v>1467</v>
      </c>
      <c r="H56" s="128">
        <v>0</v>
      </c>
      <c r="I56" s="128">
        <v>352</v>
      </c>
      <c r="J56" s="128">
        <v>352</v>
      </c>
      <c r="K56" s="128">
        <v>0</v>
      </c>
      <c r="L56" s="128">
        <v>2414.7199999999998</v>
      </c>
      <c r="M56" s="128">
        <v>2414.7199999999998</v>
      </c>
      <c r="N56" s="130" t="s">
        <v>1420</v>
      </c>
    </row>
    <row r="57" spans="1:14" ht="34.5">
      <c r="A57" s="131" t="s">
        <v>626</v>
      </c>
      <c r="B57" s="125" t="str">
        <f>+VLOOKUP(A57,'[1]LISTA FILTRADO'!$A$2:$B$620,2,FALSE)</f>
        <v>Dirección General De Programación Y Operaciones Del Tesoro</v>
      </c>
      <c r="C57" s="126">
        <v>42796</v>
      </c>
      <c r="D57" s="127" t="s">
        <v>23</v>
      </c>
      <c r="E57" s="127">
        <v>16588</v>
      </c>
      <c r="F57" s="127"/>
      <c r="G57" s="132" t="s">
        <v>1468</v>
      </c>
      <c r="H57" s="128">
        <v>0</v>
      </c>
      <c r="I57" s="128">
        <v>0</v>
      </c>
      <c r="J57" s="128">
        <v>0</v>
      </c>
      <c r="K57" s="128">
        <v>0</v>
      </c>
      <c r="L57" s="128">
        <v>0.01</v>
      </c>
      <c r="M57" s="128">
        <v>0.01</v>
      </c>
      <c r="N57" s="130" t="s">
        <v>1420</v>
      </c>
    </row>
    <row r="58" spans="1:14" ht="33.75">
      <c r="A58" s="131" t="s">
        <v>626</v>
      </c>
      <c r="B58" s="125" t="str">
        <f>+VLOOKUP(A58,'[1]LISTA FILTRADO'!$A$2:$B$620,2,FALSE)</f>
        <v>Dirección General De Programación Y Operaciones Del Tesoro</v>
      </c>
      <c r="C58" s="126">
        <v>42796</v>
      </c>
      <c r="D58" s="127" t="s">
        <v>6</v>
      </c>
      <c r="E58" s="127">
        <v>69716</v>
      </c>
      <c r="F58" s="127"/>
      <c r="G58" s="132" t="s">
        <v>1348</v>
      </c>
      <c r="H58" s="128">
        <v>0</v>
      </c>
      <c r="I58" s="128">
        <v>10000</v>
      </c>
      <c r="J58" s="128">
        <v>10000</v>
      </c>
      <c r="K58" s="128">
        <v>0</v>
      </c>
      <c r="L58" s="128">
        <v>68600</v>
      </c>
      <c r="M58" s="128">
        <v>68600</v>
      </c>
      <c r="N58" s="130" t="s">
        <v>1420</v>
      </c>
    </row>
    <row r="59" spans="1:14" ht="45.75">
      <c r="A59" s="131">
        <v>291</v>
      </c>
      <c r="B59" s="125" t="str">
        <f>+VLOOKUP(A59,'[1]LISTA FILTRADO'!$A$2:$B$620,2,FALSE)</f>
        <v>Administradora Boliviana De Carreteras</v>
      </c>
      <c r="C59" s="126">
        <v>42800</v>
      </c>
      <c r="D59" s="127" t="s">
        <v>1469</v>
      </c>
      <c r="E59" s="127">
        <v>12820876</v>
      </c>
      <c r="F59" s="127"/>
      <c r="G59" s="132" t="s">
        <v>1470</v>
      </c>
      <c r="H59" s="128">
        <v>1365000</v>
      </c>
      <c r="I59" s="128">
        <v>0</v>
      </c>
      <c r="J59" s="128">
        <v>1365000</v>
      </c>
      <c r="K59" s="128">
        <v>9363900</v>
      </c>
      <c r="L59" s="128">
        <v>0</v>
      </c>
      <c r="M59" s="128">
        <v>9363900</v>
      </c>
      <c r="N59" s="130" t="s">
        <v>1420</v>
      </c>
    </row>
    <row r="60" spans="1:14" ht="34.5">
      <c r="A60" s="131" t="s">
        <v>626</v>
      </c>
      <c r="B60" s="125" t="str">
        <f>+VLOOKUP(A60,'[1]LISTA FILTRADO'!$A$2:$B$620,2,FALSE)</f>
        <v>Dirección General De Programación Y Operaciones Del Tesoro</v>
      </c>
      <c r="C60" s="126">
        <v>42801</v>
      </c>
      <c r="D60" s="127" t="s">
        <v>23</v>
      </c>
      <c r="E60" s="127">
        <v>16600</v>
      </c>
      <c r="F60" s="127"/>
      <c r="G60" s="132" t="s">
        <v>1471</v>
      </c>
      <c r="H60" s="128">
        <v>0</v>
      </c>
      <c r="I60" s="128">
        <v>0</v>
      </c>
      <c r="J60" s="128">
        <v>0</v>
      </c>
      <c r="K60" s="128">
        <v>0</v>
      </c>
      <c r="L60" s="128">
        <v>0.01</v>
      </c>
      <c r="M60" s="128">
        <v>0.01</v>
      </c>
      <c r="N60" s="130" t="s">
        <v>1420</v>
      </c>
    </row>
    <row r="61" spans="1:14" ht="45.75">
      <c r="A61" s="131" t="s">
        <v>627</v>
      </c>
      <c r="B61" s="125" t="str">
        <f>+VLOOKUP(A61,'[1]LISTA FILTRADO'!$A$2:$B$620,2,FALSE)</f>
        <v>Dirección General De Crédito Público</v>
      </c>
      <c r="C61" s="126">
        <v>42801</v>
      </c>
      <c r="D61" s="127" t="s">
        <v>6</v>
      </c>
      <c r="E61" s="127">
        <v>393669</v>
      </c>
      <c r="F61" s="127"/>
      <c r="G61" s="132" t="s">
        <v>1472</v>
      </c>
      <c r="H61" s="128">
        <v>0</v>
      </c>
      <c r="I61" s="128">
        <v>680165.28</v>
      </c>
      <c r="J61" s="128">
        <v>680165.28</v>
      </c>
      <c r="K61" s="128">
        <v>0</v>
      </c>
      <c r="L61" s="128">
        <v>4665933.82</v>
      </c>
      <c r="M61" s="128">
        <v>4665933.82</v>
      </c>
      <c r="N61" s="130" t="s">
        <v>1420</v>
      </c>
    </row>
    <row r="62" spans="1:14" ht="45.75">
      <c r="A62" s="131">
        <v>291</v>
      </c>
      <c r="B62" s="125" t="str">
        <f>+VLOOKUP(A62,'[1]LISTA FILTRADO'!$A$2:$B$620,2,FALSE)</f>
        <v>Administradora Boliviana De Carreteras</v>
      </c>
      <c r="C62" s="126">
        <v>42801</v>
      </c>
      <c r="D62" s="127" t="s">
        <v>6</v>
      </c>
      <c r="E62" s="127">
        <v>393671</v>
      </c>
      <c r="F62" s="127"/>
      <c r="G62" s="132" t="s">
        <v>1473</v>
      </c>
      <c r="H62" s="128">
        <v>0</v>
      </c>
      <c r="I62" s="128">
        <v>1500000</v>
      </c>
      <c r="J62" s="128">
        <v>1500000</v>
      </c>
      <c r="K62" s="128">
        <v>0</v>
      </c>
      <c r="L62" s="128">
        <v>10290000</v>
      </c>
      <c r="M62" s="128">
        <v>10290000</v>
      </c>
      <c r="N62" s="130" t="s">
        <v>1420</v>
      </c>
    </row>
    <row r="63" spans="1:14" ht="45.75">
      <c r="A63" s="131">
        <v>86</v>
      </c>
      <c r="B63" s="125" t="str">
        <f>+VLOOKUP(A63,'[1]LISTA FILTRADO'!$A$2:$B$620,2,FALSE)</f>
        <v>Ministerio De Medio Ambiente Y Agua</v>
      </c>
      <c r="C63" s="126">
        <v>42802</v>
      </c>
      <c r="D63" s="127" t="s">
        <v>6</v>
      </c>
      <c r="E63" s="127">
        <v>881498</v>
      </c>
      <c r="F63" s="127"/>
      <c r="G63" s="132" t="s">
        <v>1474</v>
      </c>
      <c r="H63" s="128">
        <v>0</v>
      </c>
      <c r="I63" s="128">
        <v>19000</v>
      </c>
      <c r="J63" s="128">
        <v>19000</v>
      </c>
      <c r="K63" s="128">
        <v>0</v>
      </c>
      <c r="L63" s="128">
        <v>130340</v>
      </c>
      <c r="M63" s="128">
        <v>130340</v>
      </c>
      <c r="N63" s="130" t="s">
        <v>1420</v>
      </c>
    </row>
    <row r="64" spans="1:14" ht="45.75">
      <c r="A64" s="131" t="s">
        <v>627</v>
      </c>
      <c r="B64" s="125" t="str">
        <f>+VLOOKUP(A64,'[1]LISTA FILTRADO'!$A$2:$B$620,2,FALSE)</f>
        <v>Dirección General De Crédito Público</v>
      </c>
      <c r="C64" s="126">
        <v>42807</v>
      </c>
      <c r="D64" s="127" t="s">
        <v>6</v>
      </c>
      <c r="E64" s="127">
        <v>398034</v>
      </c>
      <c r="F64" s="127"/>
      <c r="G64" s="132" t="s">
        <v>1475</v>
      </c>
      <c r="H64" s="128">
        <v>0</v>
      </c>
      <c r="I64" s="128">
        <v>175314.58</v>
      </c>
      <c r="J64" s="128">
        <v>175314.58</v>
      </c>
      <c r="K64" s="128">
        <v>0</v>
      </c>
      <c r="L64" s="128">
        <v>1202658.02</v>
      </c>
      <c r="M64" s="128">
        <v>1202658.02</v>
      </c>
      <c r="N64" s="130" t="s">
        <v>1420</v>
      </c>
    </row>
    <row r="65" spans="1:14" ht="34.5">
      <c r="A65" s="131">
        <v>225</v>
      </c>
      <c r="B65" s="125" t="str">
        <f>+VLOOKUP(A65,'[1]LISTA FILTRADO'!$A$2:$B$620,2,FALSE)</f>
        <v>Serv. Nal. Para La Sostenibilidad En Saneamiento Básico</v>
      </c>
      <c r="C65" s="126">
        <v>42809</v>
      </c>
      <c r="D65" s="127" t="s">
        <v>6</v>
      </c>
      <c r="E65" s="127">
        <v>882225</v>
      </c>
      <c r="F65" s="127"/>
      <c r="G65" s="132" t="s">
        <v>1476</v>
      </c>
      <c r="H65" s="128">
        <v>0</v>
      </c>
      <c r="I65" s="128">
        <v>400000</v>
      </c>
      <c r="J65" s="128">
        <v>400000</v>
      </c>
      <c r="K65" s="128">
        <v>0</v>
      </c>
      <c r="L65" s="128">
        <v>2744000</v>
      </c>
      <c r="M65" s="128">
        <v>2744000</v>
      </c>
      <c r="N65" s="130" t="s">
        <v>1420</v>
      </c>
    </row>
    <row r="66" spans="1:14" ht="34.5">
      <c r="A66" s="131" t="s">
        <v>627</v>
      </c>
      <c r="B66" s="125" t="str">
        <f>+VLOOKUP(A66,'[1]LISTA FILTRADO'!$A$2:$B$620,2,FALSE)</f>
        <v>Dirección General De Crédito Público</v>
      </c>
      <c r="C66" s="126">
        <v>42809</v>
      </c>
      <c r="D66" s="127" t="s">
        <v>20</v>
      </c>
      <c r="E66" s="127">
        <v>9003</v>
      </c>
      <c r="F66" s="127"/>
      <c r="G66" s="132" t="s">
        <v>1477</v>
      </c>
      <c r="H66" s="128">
        <v>748544.91</v>
      </c>
      <c r="I66" s="128">
        <v>0</v>
      </c>
      <c r="J66" s="128">
        <v>748544.91</v>
      </c>
      <c r="K66" s="128">
        <v>5135018.08</v>
      </c>
      <c r="L66" s="128">
        <v>0</v>
      </c>
      <c r="M66" s="128">
        <v>5135018.08</v>
      </c>
      <c r="N66" s="130" t="s">
        <v>1420</v>
      </c>
    </row>
    <row r="67" spans="1:14" ht="34.5">
      <c r="A67" s="131" t="s">
        <v>627</v>
      </c>
      <c r="B67" s="125" t="str">
        <f>+VLOOKUP(A67,'[1]LISTA FILTRADO'!$A$2:$B$620,2,FALSE)</f>
        <v>Dirección General De Crédito Público</v>
      </c>
      <c r="C67" s="126">
        <v>42809</v>
      </c>
      <c r="D67" s="127" t="s">
        <v>20</v>
      </c>
      <c r="E67" s="127">
        <v>9058</v>
      </c>
      <c r="F67" s="127"/>
      <c r="G67" s="132" t="s">
        <v>1478</v>
      </c>
      <c r="H67" s="128">
        <v>309573.34999999998</v>
      </c>
      <c r="I67" s="128">
        <v>0</v>
      </c>
      <c r="J67" s="128">
        <v>309573.34999999998</v>
      </c>
      <c r="K67" s="128">
        <v>2123673.1800000002</v>
      </c>
      <c r="L67" s="128">
        <v>0</v>
      </c>
      <c r="M67" s="128">
        <v>2123673.1800000002</v>
      </c>
      <c r="N67" s="130" t="s">
        <v>1420</v>
      </c>
    </row>
    <row r="68" spans="1:14" ht="34.5">
      <c r="A68" s="131" t="s">
        <v>627</v>
      </c>
      <c r="B68" s="125" t="str">
        <f>+VLOOKUP(A68,'[1]LISTA FILTRADO'!$A$2:$B$620,2,FALSE)</f>
        <v>Dirección General De Crédito Público</v>
      </c>
      <c r="C68" s="126">
        <v>42809</v>
      </c>
      <c r="D68" s="127" t="s">
        <v>20</v>
      </c>
      <c r="E68" s="127">
        <v>9101</v>
      </c>
      <c r="F68" s="127"/>
      <c r="G68" s="132" t="s">
        <v>1479</v>
      </c>
      <c r="H68" s="128">
        <v>23348.48</v>
      </c>
      <c r="I68" s="128">
        <v>0</v>
      </c>
      <c r="J68" s="128">
        <v>23348.48</v>
      </c>
      <c r="K68" s="128">
        <v>160170.57</v>
      </c>
      <c r="L68" s="128">
        <v>0</v>
      </c>
      <c r="M68" s="128">
        <v>160170.57</v>
      </c>
      <c r="N68" s="130" t="s">
        <v>1420</v>
      </c>
    </row>
    <row r="69" spans="1:14" ht="34.5">
      <c r="A69" s="131" t="s">
        <v>627</v>
      </c>
      <c r="B69" s="125" t="str">
        <f>+VLOOKUP(A69,'[1]LISTA FILTRADO'!$A$2:$B$620,2,FALSE)</f>
        <v>Dirección General De Crédito Público</v>
      </c>
      <c r="C69" s="126">
        <v>42809</v>
      </c>
      <c r="D69" s="127" t="s">
        <v>20</v>
      </c>
      <c r="E69" s="127">
        <v>9005</v>
      </c>
      <c r="F69" s="127"/>
      <c r="G69" s="132" t="s">
        <v>1480</v>
      </c>
      <c r="H69" s="128">
        <v>3934.62</v>
      </c>
      <c r="I69" s="128">
        <v>0</v>
      </c>
      <c r="J69" s="128">
        <v>3934.62</v>
      </c>
      <c r="K69" s="128">
        <v>26991.49</v>
      </c>
      <c r="L69" s="128">
        <v>0</v>
      </c>
      <c r="M69" s="128">
        <v>26991.49</v>
      </c>
      <c r="N69" s="130" t="s">
        <v>1420</v>
      </c>
    </row>
    <row r="70" spans="1:14" ht="34.5">
      <c r="A70" s="131" t="s">
        <v>627</v>
      </c>
      <c r="B70" s="125" t="str">
        <f>+VLOOKUP(A70,'[1]LISTA FILTRADO'!$A$2:$B$620,2,FALSE)</f>
        <v>Dirección General De Crédito Público</v>
      </c>
      <c r="C70" s="126">
        <v>42809</v>
      </c>
      <c r="D70" s="127" t="s">
        <v>20</v>
      </c>
      <c r="E70" s="127">
        <v>9063</v>
      </c>
      <c r="F70" s="127"/>
      <c r="G70" s="132" t="s">
        <v>1481</v>
      </c>
      <c r="H70" s="128">
        <v>252.66</v>
      </c>
      <c r="I70" s="128">
        <v>0</v>
      </c>
      <c r="J70" s="128">
        <v>252.66</v>
      </c>
      <c r="K70" s="128">
        <v>1733.25</v>
      </c>
      <c r="L70" s="128">
        <v>0</v>
      </c>
      <c r="M70" s="128">
        <v>1733.25</v>
      </c>
      <c r="N70" s="130" t="s">
        <v>1420</v>
      </c>
    </row>
    <row r="71" spans="1:14" ht="34.5">
      <c r="A71" s="131" t="s">
        <v>627</v>
      </c>
      <c r="B71" s="125" t="str">
        <f>+VLOOKUP(A71,'[1]LISTA FILTRADO'!$A$2:$B$620,2,FALSE)</f>
        <v>Dirección General De Crédito Público</v>
      </c>
      <c r="C71" s="126">
        <v>42809</v>
      </c>
      <c r="D71" s="127" t="s">
        <v>20</v>
      </c>
      <c r="E71" s="127">
        <v>9082</v>
      </c>
      <c r="F71" s="127"/>
      <c r="G71" s="132" t="s">
        <v>1482</v>
      </c>
      <c r="H71" s="128">
        <v>196112.72</v>
      </c>
      <c r="I71" s="128">
        <v>0</v>
      </c>
      <c r="J71" s="128">
        <v>196112.72</v>
      </c>
      <c r="K71" s="128">
        <v>1345333.26</v>
      </c>
      <c r="L71" s="128">
        <v>0</v>
      </c>
      <c r="M71" s="128">
        <v>1345333.26</v>
      </c>
      <c r="N71" s="130" t="s">
        <v>1420</v>
      </c>
    </row>
    <row r="72" spans="1:14" ht="34.5">
      <c r="A72" s="131" t="s">
        <v>627</v>
      </c>
      <c r="B72" s="125" t="str">
        <f>+VLOOKUP(A72,'[1]LISTA FILTRADO'!$A$2:$B$620,2,FALSE)</f>
        <v>Dirección General De Crédito Público</v>
      </c>
      <c r="C72" s="126">
        <v>42809</v>
      </c>
      <c r="D72" s="127" t="s">
        <v>20</v>
      </c>
      <c r="E72" s="127">
        <v>9001</v>
      </c>
      <c r="F72" s="127"/>
      <c r="G72" s="132" t="s">
        <v>1483</v>
      </c>
      <c r="H72" s="128">
        <v>100933.2</v>
      </c>
      <c r="I72" s="128">
        <v>0</v>
      </c>
      <c r="J72" s="128">
        <v>100933.2</v>
      </c>
      <c r="K72" s="128">
        <v>692401.75</v>
      </c>
      <c r="L72" s="128">
        <v>0</v>
      </c>
      <c r="M72" s="128">
        <v>692401.75</v>
      </c>
      <c r="N72" s="130" t="s">
        <v>1420</v>
      </c>
    </row>
    <row r="73" spans="1:14" ht="34.5">
      <c r="A73" s="131" t="s">
        <v>626</v>
      </c>
      <c r="B73" s="125" t="str">
        <f>+VLOOKUP(A73,'[1]LISTA FILTRADO'!$A$2:$B$620,2,FALSE)</f>
        <v>Dirección General De Programación Y Operaciones Del Tesoro</v>
      </c>
      <c r="C73" s="126">
        <v>42809</v>
      </c>
      <c r="D73" s="127" t="s">
        <v>23</v>
      </c>
      <c r="E73" s="127">
        <v>16628</v>
      </c>
      <c r="F73" s="127"/>
      <c r="G73" s="132" t="s">
        <v>1484</v>
      </c>
      <c r="H73" s="128">
        <v>0</v>
      </c>
      <c r="I73" s="128">
        <v>0</v>
      </c>
      <c r="J73" s="128">
        <v>0</v>
      </c>
      <c r="K73" s="128">
        <v>0.01</v>
      </c>
      <c r="L73" s="128">
        <v>0</v>
      </c>
      <c r="M73" s="128">
        <v>0.01</v>
      </c>
      <c r="N73" s="130" t="s">
        <v>1420</v>
      </c>
    </row>
    <row r="74" spans="1:14" ht="34.5">
      <c r="A74" s="131" t="s">
        <v>627</v>
      </c>
      <c r="B74" s="125" t="str">
        <f>+VLOOKUP(A74,'[1]LISTA FILTRADO'!$A$2:$B$620,2,FALSE)</f>
        <v>Dirección General De Crédito Público</v>
      </c>
      <c r="C74" s="126">
        <v>42809</v>
      </c>
      <c r="D74" s="127" t="s">
        <v>20</v>
      </c>
      <c r="E74" s="127">
        <v>9002</v>
      </c>
      <c r="F74" s="127"/>
      <c r="G74" s="132" t="s">
        <v>1485</v>
      </c>
      <c r="H74" s="128">
        <v>292055.86</v>
      </c>
      <c r="I74" s="128">
        <v>0</v>
      </c>
      <c r="J74" s="128">
        <v>292055.86</v>
      </c>
      <c r="K74" s="128">
        <v>2003503.2</v>
      </c>
      <c r="L74" s="128">
        <v>0</v>
      </c>
      <c r="M74" s="128">
        <v>2003503.2</v>
      </c>
      <c r="N74" s="130" t="s">
        <v>1420</v>
      </c>
    </row>
    <row r="75" spans="1:14" ht="34.5">
      <c r="A75" s="131" t="s">
        <v>626</v>
      </c>
      <c r="B75" s="125" t="str">
        <f>+VLOOKUP(A75,'[1]LISTA FILTRADO'!$A$2:$B$620,2,FALSE)</f>
        <v>Dirección General De Programación Y Operaciones Del Tesoro</v>
      </c>
      <c r="C75" s="126">
        <v>42810</v>
      </c>
      <c r="D75" s="127" t="s">
        <v>23</v>
      </c>
      <c r="E75" s="127">
        <v>16632</v>
      </c>
      <c r="F75" s="127"/>
      <c r="G75" s="132" t="s">
        <v>1486</v>
      </c>
      <c r="H75" s="128">
        <v>0</v>
      </c>
      <c r="I75" s="128">
        <v>0</v>
      </c>
      <c r="J75" s="128">
        <v>0</v>
      </c>
      <c r="K75" s="128">
        <v>0</v>
      </c>
      <c r="L75" s="128">
        <v>0.01</v>
      </c>
      <c r="M75" s="128">
        <v>0.01</v>
      </c>
      <c r="N75" s="130" t="s">
        <v>1420</v>
      </c>
    </row>
    <row r="76" spans="1:14" ht="45.75">
      <c r="A76" s="131">
        <v>291</v>
      </c>
      <c r="B76" s="125" t="str">
        <f>+VLOOKUP(A76,'[1]LISTA FILTRADO'!$A$2:$B$620,2,FALSE)</f>
        <v>Administradora Boliviana De Carreteras</v>
      </c>
      <c r="C76" s="126">
        <v>42810</v>
      </c>
      <c r="D76" s="127" t="s">
        <v>6</v>
      </c>
      <c r="E76" s="127">
        <v>400911</v>
      </c>
      <c r="F76" s="127"/>
      <c r="G76" s="132" t="s">
        <v>1487</v>
      </c>
      <c r="H76" s="128">
        <v>0</v>
      </c>
      <c r="I76" s="128">
        <v>2440000</v>
      </c>
      <c r="J76" s="128">
        <v>2440000</v>
      </c>
      <c r="K76" s="128">
        <v>0</v>
      </c>
      <c r="L76" s="128">
        <v>16738400</v>
      </c>
      <c r="M76" s="128">
        <v>16738400</v>
      </c>
      <c r="N76" s="130" t="s">
        <v>1420</v>
      </c>
    </row>
    <row r="77" spans="1:14" ht="34.5">
      <c r="A77" s="131" t="s">
        <v>627</v>
      </c>
      <c r="B77" s="125" t="str">
        <f>+VLOOKUP(A77,'[1]LISTA FILTRADO'!$A$2:$B$620,2,FALSE)</f>
        <v>Dirección General De Crédito Público</v>
      </c>
      <c r="C77" s="126">
        <v>42810</v>
      </c>
      <c r="D77" s="127" t="s">
        <v>20</v>
      </c>
      <c r="E77" s="127">
        <v>9109</v>
      </c>
      <c r="F77" s="127"/>
      <c r="G77" s="132" t="s">
        <v>1488</v>
      </c>
      <c r="H77" s="128">
        <v>353627.15</v>
      </c>
      <c r="I77" s="128">
        <v>0</v>
      </c>
      <c r="J77" s="128">
        <v>353627.15</v>
      </c>
      <c r="K77" s="128">
        <v>2425882.25</v>
      </c>
      <c r="L77" s="128">
        <v>0</v>
      </c>
      <c r="M77" s="128">
        <v>2425882.25</v>
      </c>
      <c r="N77" s="130" t="s">
        <v>1420</v>
      </c>
    </row>
    <row r="78" spans="1:14" ht="34.5">
      <c r="A78" s="131" t="s">
        <v>627</v>
      </c>
      <c r="B78" s="125" t="str">
        <f>+VLOOKUP(A78,'[1]LISTA FILTRADO'!$A$2:$B$620,2,FALSE)</f>
        <v>Dirección General De Crédito Público</v>
      </c>
      <c r="C78" s="126">
        <v>42814</v>
      </c>
      <c r="D78" s="127" t="s">
        <v>6</v>
      </c>
      <c r="E78" s="127">
        <v>882510</v>
      </c>
      <c r="F78" s="127"/>
      <c r="G78" s="132" t="s">
        <v>1489</v>
      </c>
      <c r="H78" s="128">
        <v>0</v>
      </c>
      <c r="I78" s="128">
        <v>991040000</v>
      </c>
      <c r="J78" s="128">
        <v>991040000</v>
      </c>
      <c r="K78" s="128">
        <v>0</v>
      </c>
      <c r="L78" s="128">
        <v>6798534400</v>
      </c>
      <c r="M78" s="128">
        <v>6798534400</v>
      </c>
      <c r="N78" s="130" t="s">
        <v>1420</v>
      </c>
    </row>
    <row r="79" spans="1:14" ht="34.5">
      <c r="A79" s="131" t="s">
        <v>627</v>
      </c>
      <c r="B79" s="125" t="str">
        <f>+VLOOKUP(A79,'[1]LISTA FILTRADO'!$A$2:$B$620,2,FALSE)</f>
        <v>Dirección General De Crédito Público</v>
      </c>
      <c r="C79" s="126">
        <v>42814</v>
      </c>
      <c r="D79" s="127" t="s">
        <v>20</v>
      </c>
      <c r="E79" s="127">
        <v>9113</v>
      </c>
      <c r="F79" s="127"/>
      <c r="G79" s="132" t="s">
        <v>1490</v>
      </c>
      <c r="H79" s="128">
        <v>62419.51</v>
      </c>
      <c r="I79" s="128">
        <v>0</v>
      </c>
      <c r="J79" s="128">
        <v>62419.51</v>
      </c>
      <c r="K79" s="128">
        <v>428197.84</v>
      </c>
      <c r="L79" s="128">
        <v>0</v>
      </c>
      <c r="M79" s="128">
        <v>428197.84</v>
      </c>
      <c r="N79" s="130" t="s">
        <v>1420</v>
      </c>
    </row>
    <row r="80" spans="1:14" ht="45.75">
      <c r="A80" s="131">
        <v>291</v>
      </c>
      <c r="B80" s="125" t="str">
        <f>+VLOOKUP(A80,'[1]LISTA FILTRADO'!$A$2:$B$620,2,FALSE)</f>
        <v>Administradora Boliviana De Carreteras</v>
      </c>
      <c r="C80" s="126">
        <v>42815</v>
      </c>
      <c r="D80" s="127" t="s">
        <v>1469</v>
      </c>
      <c r="E80" s="127">
        <v>12980501</v>
      </c>
      <c r="F80" s="127"/>
      <c r="G80" s="132" t="s">
        <v>1491</v>
      </c>
      <c r="H80" s="128">
        <v>0</v>
      </c>
      <c r="I80" s="128">
        <v>680427.87</v>
      </c>
      <c r="J80" s="128">
        <v>680427.87</v>
      </c>
      <c r="K80" s="128">
        <v>0</v>
      </c>
      <c r="L80" s="128">
        <v>4667735.1900000004</v>
      </c>
      <c r="M80" s="128">
        <v>4667735.1900000004</v>
      </c>
      <c r="N80" s="130" t="s">
        <v>1420</v>
      </c>
    </row>
    <row r="81" spans="1:14" ht="45.75">
      <c r="A81" s="131" t="s">
        <v>627</v>
      </c>
      <c r="B81" s="125" t="str">
        <f>+VLOOKUP(A81,'[1]LISTA FILTRADO'!$A$2:$B$620,2,FALSE)</f>
        <v>Dirección General De Crédito Público</v>
      </c>
      <c r="C81" s="126">
        <v>42815</v>
      </c>
      <c r="D81" s="127" t="s">
        <v>20</v>
      </c>
      <c r="E81" s="127">
        <v>9036</v>
      </c>
      <c r="F81" s="127"/>
      <c r="G81" s="132" t="s">
        <v>1492</v>
      </c>
      <c r="H81" s="128">
        <v>2174365.66</v>
      </c>
      <c r="I81" s="128">
        <v>0</v>
      </c>
      <c r="J81" s="128">
        <v>2174365.66</v>
      </c>
      <c r="K81" s="128">
        <v>14916148.43</v>
      </c>
      <c r="L81" s="128">
        <v>0</v>
      </c>
      <c r="M81" s="128">
        <v>14916148.43</v>
      </c>
      <c r="N81" s="130" t="s">
        <v>1420</v>
      </c>
    </row>
    <row r="82" spans="1:14" ht="34.5">
      <c r="A82" s="131" t="s">
        <v>626</v>
      </c>
      <c r="B82" s="125" t="str">
        <f>+VLOOKUP(A82,'[1]LISTA FILTRADO'!$A$2:$B$620,2,FALSE)</f>
        <v>Dirección General De Programación Y Operaciones Del Tesoro</v>
      </c>
      <c r="C82" s="126">
        <v>42815</v>
      </c>
      <c r="D82" s="127" t="s">
        <v>23</v>
      </c>
      <c r="E82" s="127">
        <v>16645</v>
      </c>
      <c r="F82" s="127"/>
      <c r="G82" s="132" t="s">
        <v>1493</v>
      </c>
      <c r="H82" s="128">
        <v>0</v>
      </c>
      <c r="I82" s="128">
        <v>0</v>
      </c>
      <c r="J82" s="128">
        <v>0</v>
      </c>
      <c r="K82" s="128">
        <v>0.01</v>
      </c>
      <c r="L82" s="128">
        <v>0</v>
      </c>
      <c r="M82" s="128">
        <v>0.01</v>
      </c>
      <c r="N82" s="130" t="s">
        <v>1420</v>
      </c>
    </row>
    <row r="83" spans="1:14" ht="34.5">
      <c r="A83" s="131" t="s">
        <v>627</v>
      </c>
      <c r="B83" s="125" t="str">
        <f>+VLOOKUP(A83,'[1]LISTA FILTRADO'!$A$2:$B$620,2,FALSE)</f>
        <v>Dirección General De Crédito Público</v>
      </c>
      <c r="C83" s="126">
        <v>42816</v>
      </c>
      <c r="D83" s="127" t="s">
        <v>20</v>
      </c>
      <c r="E83" s="127">
        <v>9115</v>
      </c>
      <c r="F83" s="127"/>
      <c r="G83" s="132" t="s">
        <v>1494</v>
      </c>
      <c r="H83" s="128">
        <v>5431.03</v>
      </c>
      <c r="I83" s="128">
        <v>0</v>
      </c>
      <c r="J83" s="128">
        <v>5431.03</v>
      </c>
      <c r="K83" s="128">
        <v>37256.870000000003</v>
      </c>
      <c r="L83" s="128">
        <v>0</v>
      </c>
      <c r="M83" s="128">
        <v>37256.870000000003</v>
      </c>
      <c r="N83" s="130" t="s">
        <v>1420</v>
      </c>
    </row>
    <row r="84" spans="1:14" ht="34.5">
      <c r="A84" s="131" t="s">
        <v>627</v>
      </c>
      <c r="B84" s="125" t="str">
        <f>+VLOOKUP(A84,'[1]LISTA FILTRADO'!$A$2:$B$620,2,FALSE)</f>
        <v>Dirección General De Crédito Público</v>
      </c>
      <c r="C84" s="126">
        <v>42817</v>
      </c>
      <c r="D84" s="127" t="s">
        <v>13</v>
      </c>
      <c r="E84" s="127">
        <v>882752</v>
      </c>
      <c r="F84" s="127"/>
      <c r="G84" s="132" t="s">
        <v>1495</v>
      </c>
      <c r="H84" s="128">
        <v>45.01</v>
      </c>
      <c r="I84" s="128">
        <v>0</v>
      </c>
      <c r="J84" s="128">
        <v>45.01</v>
      </c>
      <c r="K84" s="128">
        <v>308.77</v>
      </c>
      <c r="L84" s="128">
        <v>0</v>
      </c>
      <c r="M84" s="128">
        <v>308.77</v>
      </c>
      <c r="N84" s="130" t="s">
        <v>1420</v>
      </c>
    </row>
    <row r="85" spans="1:14" ht="45.75">
      <c r="A85" s="131">
        <v>291</v>
      </c>
      <c r="B85" s="125" t="str">
        <f>+VLOOKUP(A85,'[1]LISTA FILTRADO'!$A$2:$B$620,2,FALSE)</f>
        <v>Administradora Boliviana De Carreteras</v>
      </c>
      <c r="C85" s="126">
        <v>42818</v>
      </c>
      <c r="D85" s="127" t="s">
        <v>6</v>
      </c>
      <c r="E85" s="127">
        <v>407189</v>
      </c>
      <c r="F85" s="127"/>
      <c r="G85" s="132" t="s">
        <v>1496</v>
      </c>
      <c r="H85" s="128">
        <v>0</v>
      </c>
      <c r="I85" s="128">
        <v>1500000</v>
      </c>
      <c r="J85" s="128">
        <v>1500000</v>
      </c>
      <c r="K85" s="128">
        <v>0</v>
      </c>
      <c r="L85" s="128">
        <v>10290000</v>
      </c>
      <c r="M85" s="128">
        <v>10290000</v>
      </c>
      <c r="N85" s="130" t="s">
        <v>1420</v>
      </c>
    </row>
    <row r="86" spans="1:14" ht="34.5">
      <c r="A86" s="131" t="s">
        <v>626</v>
      </c>
      <c r="B86" s="125" t="str">
        <f>+VLOOKUP(A86,'[1]LISTA FILTRADO'!$A$2:$B$620,2,FALSE)</f>
        <v>Dirección General De Programación Y Operaciones Del Tesoro</v>
      </c>
      <c r="C86" s="126">
        <v>42818</v>
      </c>
      <c r="D86" s="127" t="s">
        <v>23</v>
      </c>
      <c r="E86" s="127">
        <v>16659</v>
      </c>
      <c r="F86" s="127"/>
      <c r="G86" s="132" t="s">
        <v>1497</v>
      </c>
      <c r="H86" s="128">
        <v>0</v>
      </c>
      <c r="I86" s="128">
        <v>0</v>
      </c>
      <c r="J86" s="128">
        <v>0</v>
      </c>
      <c r="K86" s="128">
        <v>0</v>
      </c>
      <c r="L86" s="128">
        <v>0.01</v>
      </c>
      <c r="M86" s="128">
        <v>0.01</v>
      </c>
      <c r="N86" s="130" t="s">
        <v>1420</v>
      </c>
    </row>
    <row r="87" spans="1:14" ht="45.75">
      <c r="A87" s="131">
        <v>291</v>
      </c>
      <c r="B87" s="125" t="str">
        <f>+VLOOKUP(A87,'[1]LISTA FILTRADO'!$A$2:$B$620,2,FALSE)</f>
        <v>Administradora Boliviana De Carreteras</v>
      </c>
      <c r="C87" s="126">
        <v>42818</v>
      </c>
      <c r="D87" s="127" t="s">
        <v>6</v>
      </c>
      <c r="E87" s="127">
        <v>407190</v>
      </c>
      <c r="F87" s="127"/>
      <c r="G87" s="132" t="s">
        <v>1498</v>
      </c>
      <c r="H87" s="128">
        <v>0</v>
      </c>
      <c r="I87" s="128">
        <v>7200000</v>
      </c>
      <c r="J87" s="128">
        <v>7200000</v>
      </c>
      <c r="K87" s="128">
        <v>0</v>
      </c>
      <c r="L87" s="128">
        <v>49392000</v>
      </c>
      <c r="M87" s="128">
        <v>49392000</v>
      </c>
      <c r="N87" s="130" t="s">
        <v>1420</v>
      </c>
    </row>
    <row r="88" spans="1:14" ht="45.75">
      <c r="A88" s="131" t="s">
        <v>627</v>
      </c>
      <c r="B88" s="125" t="str">
        <f>+VLOOKUP(A88,'[1]LISTA FILTRADO'!$A$2:$B$620,2,FALSE)</f>
        <v>Dirección General De Crédito Público</v>
      </c>
      <c r="C88" s="126">
        <v>42818</v>
      </c>
      <c r="D88" s="127" t="s">
        <v>6</v>
      </c>
      <c r="E88" s="127">
        <v>407932</v>
      </c>
      <c r="F88" s="127"/>
      <c r="G88" s="132" t="s">
        <v>1499</v>
      </c>
      <c r="H88" s="128">
        <v>0</v>
      </c>
      <c r="I88" s="128">
        <v>756506.52</v>
      </c>
      <c r="J88" s="128">
        <v>756506.52</v>
      </c>
      <c r="K88" s="128">
        <v>0</v>
      </c>
      <c r="L88" s="128">
        <v>5189634.7300000004</v>
      </c>
      <c r="M88" s="128">
        <v>5189634.7300000004</v>
      </c>
      <c r="N88" s="130" t="s">
        <v>1420</v>
      </c>
    </row>
    <row r="89" spans="1:14" ht="45.75">
      <c r="A89" s="131">
        <v>291</v>
      </c>
      <c r="B89" s="125" t="str">
        <f>+VLOOKUP(A89,'[1]LISTA FILTRADO'!$A$2:$B$620,2,FALSE)</f>
        <v>Administradora Boliviana De Carreteras</v>
      </c>
      <c r="C89" s="126">
        <v>42818</v>
      </c>
      <c r="D89" s="127" t="s">
        <v>6</v>
      </c>
      <c r="E89" s="127">
        <v>407193</v>
      </c>
      <c r="F89" s="127"/>
      <c r="G89" s="132" t="s">
        <v>1500</v>
      </c>
      <c r="H89" s="128">
        <v>0</v>
      </c>
      <c r="I89" s="128">
        <v>1800000</v>
      </c>
      <c r="J89" s="128">
        <v>1800000</v>
      </c>
      <c r="K89" s="128">
        <v>0</v>
      </c>
      <c r="L89" s="128">
        <v>12348000</v>
      </c>
      <c r="M89" s="128">
        <v>12348000</v>
      </c>
      <c r="N89" s="130" t="s">
        <v>1420</v>
      </c>
    </row>
    <row r="90" spans="1:14" ht="45.75">
      <c r="A90" s="131">
        <v>291</v>
      </c>
      <c r="B90" s="125" t="str">
        <f>+VLOOKUP(A90,'[1]LISTA FILTRADO'!$A$2:$B$620,2,FALSE)</f>
        <v>Administradora Boliviana De Carreteras</v>
      </c>
      <c r="C90" s="126">
        <v>42818</v>
      </c>
      <c r="D90" s="127" t="s">
        <v>6</v>
      </c>
      <c r="E90" s="127">
        <v>407666</v>
      </c>
      <c r="F90" s="127"/>
      <c r="G90" s="132" t="s">
        <v>1501</v>
      </c>
      <c r="H90" s="128">
        <v>0</v>
      </c>
      <c r="I90" s="128">
        <v>2000000</v>
      </c>
      <c r="J90" s="128">
        <v>2000000</v>
      </c>
      <c r="K90" s="128">
        <v>0</v>
      </c>
      <c r="L90" s="128">
        <v>13720000</v>
      </c>
      <c r="M90" s="128">
        <v>13720000</v>
      </c>
      <c r="N90" s="130" t="s">
        <v>1420</v>
      </c>
    </row>
    <row r="91" spans="1:14" ht="45.75">
      <c r="A91" s="131">
        <v>291</v>
      </c>
      <c r="B91" s="125" t="str">
        <f>+VLOOKUP(A91,'[1]LISTA FILTRADO'!$A$2:$B$620,2,FALSE)</f>
        <v>Administradora Boliviana De Carreteras</v>
      </c>
      <c r="C91" s="126">
        <v>42821</v>
      </c>
      <c r="D91" s="127" t="s">
        <v>6</v>
      </c>
      <c r="E91" s="127">
        <v>409082</v>
      </c>
      <c r="F91" s="127"/>
      <c r="G91" s="132" t="s">
        <v>1502</v>
      </c>
      <c r="H91" s="128">
        <v>0</v>
      </c>
      <c r="I91" s="128">
        <v>20000000</v>
      </c>
      <c r="J91" s="128">
        <v>20000000</v>
      </c>
      <c r="K91" s="128">
        <v>0</v>
      </c>
      <c r="L91" s="128">
        <v>137200000</v>
      </c>
      <c r="M91" s="128">
        <v>137200000</v>
      </c>
      <c r="N91" s="130" t="s">
        <v>1420</v>
      </c>
    </row>
    <row r="92" spans="1:14" ht="33.75">
      <c r="A92" s="131" t="s">
        <v>626</v>
      </c>
      <c r="B92" s="125" t="str">
        <f>+VLOOKUP(A92,'[1]LISTA FILTRADO'!$A$2:$B$620,2,FALSE)</f>
        <v>Dirección General De Programación Y Operaciones Del Tesoro</v>
      </c>
      <c r="C92" s="126">
        <v>42821</v>
      </c>
      <c r="D92" s="127" t="s">
        <v>6</v>
      </c>
      <c r="E92" s="127">
        <v>70045</v>
      </c>
      <c r="F92" s="127"/>
      <c r="G92" s="132" t="s">
        <v>1348</v>
      </c>
      <c r="H92" s="128">
        <v>0</v>
      </c>
      <c r="I92" s="128">
        <v>3</v>
      </c>
      <c r="J92" s="128">
        <v>3</v>
      </c>
      <c r="K92" s="128">
        <v>0</v>
      </c>
      <c r="L92" s="128">
        <v>20.58</v>
      </c>
      <c r="M92" s="128">
        <v>20.58</v>
      </c>
      <c r="N92" s="130" t="s">
        <v>1420</v>
      </c>
    </row>
    <row r="93" spans="1:14" ht="34.5">
      <c r="A93" s="131">
        <v>35</v>
      </c>
      <c r="B93" s="125" t="str">
        <f>+VLOOKUP(A93,'[1]LISTA FILTRADO'!$A$2:$B$620,2,FALSE)</f>
        <v>Ministerio De Economía Y Finanzas Públicas</v>
      </c>
      <c r="C93" s="126">
        <v>42821</v>
      </c>
      <c r="D93" s="127" t="s">
        <v>3</v>
      </c>
      <c r="E93" s="127">
        <v>1487634</v>
      </c>
      <c r="F93" s="127"/>
      <c r="G93" s="132" t="s">
        <v>1503</v>
      </c>
      <c r="H93" s="128">
        <v>0</v>
      </c>
      <c r="I93" s="128">
        <v>40000</v>
      </c>
      <c r="J93" s="128">
        <v>40000</v>
      </c>
      <c r="K93" s="128">
        <v>0</v>
      </c>
      <c r="L93" s="128">
        <v>274400</v>
      </c>
      <c r="M93" s="128">
        <v>274400</v>
      </c>
      <c r="N93" s="130" t="s">
        <v>1420</v>
      </c>
    </row>
    <row r="94" spans="1:14" ht="45.75">
      <c r="A94" s="131">
        <v>291</v>
      </c>
      <c r="B94" s="125" t="str">
        <f>+VLOOKUP(A94,'[1]LISTA FILTRADO'!$A$2:$B$620,2,FALSE)</f>
        <v>Administradora Boliviana De Carreteras</v>
      </c>
      <c r="C94" s="126">
        <v>42821</v>
      </c>
      <c r="D94" s="127" t="s">
        <v>6</v>
      </c>
      <c r="E94" s="127">
        <v>409084</v>
      </c>
      <c r="F94" s="127"/>
      <c r="G94" s="132" t="s">
        <v>1504</v>
      </c>
      <c r="H94" s="128">
        <v>0</v>
      </c>
      <c r="I94" s="128">
        <v>5000000</v>
      </c>
      <c r="J94" s="128">
        <v>5000000</v>
      </c>
      <c r="K94" s="128">
        <v>0</v>
      </c>
      <c r="L94" s="128">
        <v>34300000</v>
      </c>
      <c r="M94" s="128">
        <v>34300000</v>
      </c>
      <c r="N94" s="130" t="s">
        <v>1420</v>
      </c>
    </row>
    <row r="95" spans="1:14" ht="34.5">
      <c r="A95" s="131" t="s">
        <v>627</v>
      </c>
      <c r="B95" s="125" t="str">
        <f>+VLOOKUP(A95,'[1]LISTA FILTRADO'!$A$2:$B$620,2,FALSE)</f>
        <v>Dirección General De Crédito Público</v>
      </c>
      <c r="C95" s="126">
        <v>42821</v>
      </c>
      <c r="D95" s="127" t="s">
        <v>20</v>
      </c>
      <c r="E95" s="127">
        <v>9094</v>
      </c>
      <c r="F95" s="127"/>
      <c r="G95" s="132" t="s">
        <v>1505</v>
      </c>
      <c r="H95" s="128">
        <v>383645.04</v>
      </c>
      <c r="I95" s="128">
        <v>0</v>
      </c>
      <c r="J95" s="128">
        <v>383645.04</v>
      </c>
      <c r="K95" s="128">
        <v>2631804.9700000002</v>
      </c>
      <c r="L95" s="128">
        <v>0</v>
      </c>
      <c r="M95" s="128">
        <v>2631804.9700000002</v>
      </c>
      <c r="N95" s="130" t="s">
        <v>1420</v>
      </c>
    </row>
    <row r="96" spans="1:14" ht="23.25">
      <c r="A96" s="131" t="s">
        <v>627</v>
      </c>
      <c r="B96" s="125" t="str">
        <f>+VLOOKUP(A96,'[1]LISTA FILTRADO'!$A$2:$B$620,2,FALSE)</f>
        <v>Dirección General De Crédito Público</v>
      </c>
      <c r="C96" s="126">
        <v>42821</v>
      </c>
      <c r="D96" s="127" t="s">
        <v>13</v>
      </c>
      <c r="E96" s="127">
        <v>45736</v>
      </c>
      <c r="F96" s="127"/>
      <c r="G96" s="132" t="s">
        <v>1319</v>
      </c>
      <c r="H96" s="128">
        <v>4874.96</v>
      </c>
      <c r="I96" s="128">
        <v>0</v>
      </c>
      <c r="J96" s="128">
        <v>4874.96</v>
      </c>
      <c r="K96" s="128">
        <v>33442.230000000003</v>
      </c>
      <c r="L96" s="128">
        <v>0</v>
      </c>
      <c r="M96" s="128">
        <v>33442.230000000003</v>
      </c>
      <c r="N96" s="130" t="s">
        <v>1420</v>
      </c>
    </row>
    <row r="97" spans="1:14" ht="23.25">
      <c r="A97" s="131" t="s">
        <v>627</v>
      </c>
      <c r="B97" s="125" t="str">
        <f>+VLOOKUP(A97,'[1]LISTA FILTRADO'!$A$2:$B$620,2,FALSE)</f>
        <v>Dirección General De Crédito Público</v>
      </c>
      <c r="C97" s="126">
        <v>42821</v>
      </c>
      <c r="D97" s="127" t="s">
        <v>13</v>
      </c>
      <c r="E97" s="127">
        <v>45733</v>
      </c>
      <c r="F97" s="127"/>
      <c r="G97" s="132" t="s">
        <v>1319</v>
      </c>
      <c r="H97" s="128">
        <v>80356.5</v>
      </c>
      <c r="I97" s="128">
        <v>0</v>
      </c>
      <c r="J97" s="128">
        <v>80356.5</v>
      </c>
      <c r="K97" s="128">
        <v>551245.59</v>
      </c>
      <c r="L97" s="128">
        <v>0</v>
      </c>
      <c r="M97" s="128">
        <v>551245.59</v>
      </c>
      <c r="N97" s="130" t="s">
        <v>1420</v>
      </c>
    </row>
    <row r="98" spans="1:14" ht="34.5">
      <c r="A98" s="131">
        <v>86</v>
      </c>
      <c r="B98" s="125" t="str">
        <f>+VLOOKUP(A98,'[1]LISTA FILTRADO'!$A$2:$B$620,2,FALSE)</f>
        <v>Ministerio De Medio Ambiente Y Agua</v>
      </c>
      <c r="C98" s="126">
        <v>42823</v>
      </c>
      <c r="D98" s="127" t="s">
        <v>6</v>
      </c>
      <c r="E98" s="127">
        <v>883292</v>
      </c>
      <c r="F98" s="127"/>
      <c r="G98" s="132" t="s">
        <v>1506</v>
      </c>
      <c r="H98" s="128">
        <v>0</v>
      </c>
      <c r="I98" s="128">
        <v>286778.39</v>
      </c>
      <c r="J98" s="128">
        <v>286778.39</v>
      </c>
      <c r="K98" s="128">
        <v>0</v>
      </c>
      <c r="L98" s="128">
        <v>1967299.76</v>
      </c>
      <c r="M98" s="128">
        <v>1967299.76</v>
      </c>
      <c r="N98" s="130" t="s">
        <v>1420</v>
      </c>
    </row>
    <row r="99" spans="1:14" ht="34.5">
      <c r="A99" s="131">
        <v>86</v>
      </c>
      <c r="B99" s="125" t="str">
        <f>+VLOOKUP(A99,'[1]LISTA FILTRADO'!$A$2:$B$620,2,FALSE)</f>
        <v>Ministerio De Medio Ambiente Y Agua</v>
      </c>
      <c r="C99" s="126">
        <v>42823</v>
      </c>
      <c r="D99" s="127" t="s">
        <v>11</v>
      </c>
      <c r="E99" s="127">
        <v>883292</v>
      </c>
      <c r="F99" s="127"/>
      <c r="G99" s="132" t="s">
        <v>1507</v>
      </c>
      <c r="H99" s="128">
        <v>7.29</v>
      </c>
      <c r="I99" s="128">
        <v>0</v>
      </c>
      <c r="J99" s="128">
        <v>7.29</v>
      </c>
      <c r="K99" s="128">
        <v>50.01</v>
      </c>
      <c r="L99" s="128">
        <v>0</v>
      </c>
      <c r="M99" s="128">
        <v>50.01</v>
      </c>
      <c r="N99" s="130" t="s">
        <v>1420</v>
      </c>
    </row>
    <row r="100" spans="1:14" ht="34.5">
      <c r="A100" s="131" t="s">
        <v>626</v>
      </c>
      <c r="B100" s="125" t="str">
        <f>+VLOOKUP(A100,'[1]LISTA FILTRADO'!$A$2:$B$620,2,FALSE)</f>
        <v>Dirección General De Programación Y Operaciones Del Tesoro</v>
      </c>
      <c r="C100" s="126">
        <v>42824</v>
      </c>
      <c r="D100" s="127" t="s">
        <v>3</v>
      </c>
      <c r="E100" s="127">
        <v>1488619</v>
      </c>
      <c r="F100" s="127"/>
      <c r="G100" s="132" t="s">
        <v>1508</v>
      </c>
      <c r="H100" s="128">
        <v>0</v>
      </c>
      <c r="I100" s="128">
        <v>6737.44</v>
      </c>
      <c r="J100" s="128">
        <v>6737.44</v>
      </c>
      <c r="K100" s="128">
        <v>0</v>
      </c>
      <c r="L100" s="128">
        <v>46218.84</v>
      </c>
      <c r="M100" s="128">
        <v>46218.84</v>
      </c>
      <c r="N100" s="130" t="s">
        <v>1420</v>
      </c>
    </row>
    <row r="101" spans="1:14" ht="45.75">
      <c r="A101" s="131">
        <v>20</v>
      </c>
      <c r="B101" s="125" t="str">
        <f>+VLOOKUP(A101,'[1]LISTA FILTRADO'!$A$2:$B$620,2,FALSE)</f>
        <v>Ministerio De Defensa</v>
      </c>
      <c r="C101" s="126">
        <v>42825</v>
      </c>
      <c r="D101" s="127" t="s">
        <v>6</v>
      </c>
      <c r="E101" s="127">
        <v>883648</v>
      </c>
      <c r="F101" s="127"/>
      <c r="G101" s="132" t="s">
        <v>1509</v>
      </c>
      <c r="H101" s="128">
        <v>0</v>
      </c>
      <c r="I101" s="128">
        <v>2116272.89</v>
      </c>
      <c r="J101" s="128">
        <v>2116272.89</v>
      </c>
      <c r="K101" s="128">
        <v>0</v>
      </c>
      <c r="L101" s="128">
        <v>14517632.029999999</v>
      </c>
      <c r="M101" s="128">
        <v>14517632.029999999</v>
      </c>
      <c r="N101" s="130" t="s">
        <v>1420</v>
      </c>
    </row>
    <row r="102" spans="1:14" ht="57">
      <c r="A102" s="131" t="s">
        <v>626</v>
      </c>
      <c r="B102" s="125" t="str">
        <f>+VLOOKUP(A102,'[1]LISTA FILTRADO'!$A$2:$B$620,2,FALSE)</f>
        <v>Dirección General De Programación Y Operaciones Del Tesoro</v>
      </c>
      <c r="C102" s="126">
        <v>42825</v>
      </c>
      <c r="D102" s="127" t="s">
        <v>1286</v>
      </c>
      <c r="E102" s="127">
        <v>1964</v>
      </c>
      <c r="F102" s="127"/>
      <c r="G102" s="132" t="s">
        <v>1510</v>
      </c>
      <c r="H102" s="128">
        <v>23.99</v>
      </c>
      <c r="I102" s="128">
        <v>0</v>
      </c>
      <c r="J102" s="128">
        <v>23.99</v>
      </c>
      <c r="K102" s="128">
        <v>164.57</v>
      </c>
      <c r="L102" s="128">
        <v>0</v>
      </c>
      <c r="M102" s="128">
        <v>164.57</v>
      </c>
      <c r="N102" s="130" t="s">
        <v>1420</v>
      </c>
    </row>
    <row r="103" spans="1:14" ht="34.5">
      <c r="A103" s="131" t="s">
        <v>626</v>
      </c>
      <c r="B103" s="125" t="str">
        <f>+VLOOKUP(A103,'[1]LISTA FILTRADO'!$A$2:$B$620,2,FALSE)</f>
        <v>Dirección General De Programación Y Operaciones Del Tesoro</v>
      </c>
      <c r="C103" s="126">
        <v>42828</v>
      </c>
      <c r="D103" s="127" t="s">
        <v>23</v>
      </c>
      <c r="E103" s="127">
        <v>16687</v>
      </c>
      <c r="F103" s="127"/>
      <c r="G103" s="132" t="s">
        <v>6814</v>
      </c>
      <c r="H103" s="128">
        <v>0</v>
      </c>
      <c r="I103" s="128">
        <v>0</v>
      </c>
      <c r="J103" s="128">
        <v>0</v>
      </c>
      <c r="K103" s="128">
        <v>0</v>
      </c>
      <c r="L103" s="128">
        <v>0.01</v>
      </c>
      <c r="M103" s="128">
        <v>0.01</v>
      </c>
      <c r="N103" s="130" t="s">
        <v>1420</v>
      </c>
    </row>
    <row r="104" spans="1:14" ht="23.25">
      <c r="A104" s="131" t="s">
        <v>627</v>
      </c>
      <c r="B104" s="125" t="str">
        <f>+VLOOKUP(A104,'[1]LISTA FILTRADO'!$A$2:$B$620,2,FALSE)</f>
        <v>Dirección General De Crédito Público</v>
      </c>
      <c r="C104" s="126">
        <v>42828</v>
      </c>
      <c r="D104" s="127" t="s">
        <v>13</v>
      </c>
      <c r="E104" s="127">
        <v>45764</v>
      </c>
      <c r="F104" s="127"/>
      <c r="G104" s="132" t="s">
        <v>1319</v>
      </c>
      <c r="H104" s="128">
        <v>1949.98</v>
      </c>
      <c r="I104" s="128">
        <v>0</v>
      </c>
      <c r="J104" s="128">
        <v>1949.98</v>
      </c>
      <c r="K104" s="128">
        <v>13376.86</v>
      </c>
      <c r="L104" s="128">
        <v>0</v>
      </c>
      <c r="M104" s="128">
        <v>13376.86</v>
      </c>
      <c r="N104" s="130" t="s">
        <v>1420</v>
      </c>
    </row>
    <row r="105" spans="1:14" ht="23.25">
      <c r="A105" s="131" t="s">
        <v>627</v>
      </c>
      <c r="B105" s="125" t="str">
        <f>+VLOOKUP(A105,'[1]LISTA FILTRADO'!$A$2:$B$620,2,FALSE)</f>
        <v>Dirección General De Crédito Público</v>
      </c>
      <c r="C105" s="126">
        <v>42828</v>
      </c>
      <c r="D105" s="127" t="s">
        <v>13</v>
      </c>
      <c r="E105" s="127">
        <v>45761</v>
      </c>
      <c r="F105" s="127"/>
      <c r="G105" s="132" t="s">
        <v>1319</v>
      </c>
      <c r="H105" s="128">
        <v>32142.6</v>
      </c>
      <c r="I105" s="128">
        <v>0</v>
      </c>
      <c r="J105" s="128">
        <v>32142.6</v>
      </c>
      <c r="K105" s="128">
        <v>220498.24</v>
      </c>
      <c r="L105" s="128">
        <v>0</v>
      </c>
      <c r="M105" s="128">
        <v>220498.24</v>
      </c>
      <c r="N105" s="130" t="s">
        <v>1420</v>
      </c>
    </row>
    <row r="106" spans="1:14" ht="45.75">
      <c r="A106" s="131" t="s">
        <v>627</v>
      </c>
      <c r="B106" s="125" t="str">
        <f>+VLOOKUP(A106,'[1]LISTA FILTRADO'!$A$2:$B$620,2,FALSE)</f>
        <v>Dirección General De Crédito Público</v>
      </c>
      <c r="C106" s="126">
        <v>42828</v>
      </c>
      <c r="D106" s="127" t="s">
        <v>20</v>
      </c>
      <c r="E106" s="127">
        <v>883827</v>
      </c>
      <c r="F106" s="127"/>
      <c r="G106" s="132" t="s">
        <v>6815</v>
      </c>
      <c r="H106" s="128">
        <v>34042.370000000003</v>
      </c>
      <c r="I106" s="128">
        <v>0</v>
      </c>
      <c r="J106" s="128">
        <v>34042.370000000003</v>
      </c>
      <c r="K106" s="128">
        <v>233530.66</v>
      </c>
      <c r="L106" s="128">
        <v>0</v>
      </c>
      <c r="M106" s="128">
        <v>233530.66</v>
      </c>
      <c r="N106" s="130" t="s">
        <v>1420</v>
      </c>
    </row>
    <row r="107" spans="1:14" ht="23.25">
      <c r="A107" s="131" t="s">
        <v>627</v>
      </c>
      <c r="B107" s="125" t="str">
        <f>+VLOOKUP(A107,'[1]LISTA FILTRADO'!$A$2:$B$620,2,FALSE)</f>
        <v>Dirección General De Crédito Público</v>
      </c>
      <c r="C107" s="126">
        <v>42828</v>
      </c>
      <c r="D107" s="127" t="s">
        <v>13</v>
      </c>
      <c r="E107" s="127">
        <v>45755</v>
      </c>
      <c r="F107" s="127"/>
      <c r="G107" s="132" t="s">
        <v>1319</v>
      </c>
      <c r="H107" s="128">
        <v>32142.6</v>
      </c>
      <c r="I107" s="128">
        <v>0</v>
      </c>
      <c r="J107" s="128">
        <v>32142.6</v>
      </c>
      <c r="K107" s="128">
        <v>220498.24</v>
      </c>
      <c r="L107" s="128">
        <v>0</v>
      </c>
      <c r="M107" s="128">
        <v>220498.24</v>
      </c>
      <c r="N107" s="130" t="s">
        <v>1420</v>
      </c>
    </row>
    <row r="108" spans="1:14" ht="23.25">
      <c r="A108" s="131" t="s">
        <v>627</v>
      </c>
      <c r="B108" s="125" t="str">
        <f>+VLOOKUP(A108,'[1]LISTA FILTRADO'!$A$2:$B$620,2,FALSE)</f>
        <v>Dirección General De Crédito Público</v>
      </c>
      <c r="C108" s="126">
        <v>42828</v>
      </c>
      <c r="D108" s="127" t="s">
        <v>13</v>
      </c>
      <c r="E108" s="127">
        <v>45758</v>
      </c>
      <c r="F108" s="127"/>
      <c r="G108" s="132" t="s">
        <v>1319</v>
      </c>
      <c r="H108" s="128">
        <v>1949.98</v>
      </c>
      <c r="I108" s="128">
        <v>0</v>
      </c>
      <c r="J108" s="128">
        <v>1949.98</v>
      </c>
      <c r="K108" s="128">
        <v>13376.86</v>
      </c>
      <c r="L108" s="128">
        <v>0</v>
      </c>
      <c r="M108" s="128">
        <v>13376.86</v>
      </c>
      <c r="N108" s="130" t="s">
        <v>1420</v>
      </c>
    </row>
    <row r="109" spans="1:14" ht="45.75">
      <c r="A109" s="131">
        <v>291</v>
      </c>
      <c r="B109" s="125" t="str">
        <f>+VLOOKUP(A109,'[1]LISTA FILTRADO'!$A$2:$B$620,2,FALSE)</f>
        <v>Administradora Boliviana De Carreteras</v>
      </c>
      <c r="C109" s="126">
        <v>42830</v>
      </c>
      <c r="D109" s="127" t="s">
        <v>6</v>
      </c>
      <c r="E109" s="127">
        <v>416477</v>
      </c>
      <c r="F109" s="127"/>
      <c r="G109" s="132" t="s">
        <v>6816</v>
      </c>
      <c r="H109" s="128">
        <v>0</v>
      </c>
      <c r="I109" s="128">
        <v>3000000</v>
      </c>
      <c r="J109" s="128">
        <v>3000000</v>
      </c>
      <c r="K109" s="128">
        <v>0</v>
      </c>
      <c r="L109" s="128">
        <v>20580000</v>
      </c>
      <c r="M109" s="128">
        <v>20580000</v>
      </c>
      <c r="N109" s="130" t="s">
        <v>1420</v>
      </c>
    </row>
    <row r="110" spans="1:14" ht="45.75">
      <c r="A110" s="131">
        <v>291</v>
      </c>
      <c r="B110" s="125" t="str">
        <f>+VLOOKUP(A110,'[1]LISTA FILTRADO'!$A$2:$B$620,2,FALSE)</f>
        <v>Administradora Boliviana De Carreteras</v>
      </c>
      <c r="C110" s="126">
        <v>42830</v>
      </c>
      <c r="D110" s="127" t="s">
        <v>6</v>
      </c>
      <c r="E110" s="127">
        <v>417487</v>
      </c>
      <c r="F110" s="127"/>
      <c r="G110" s="132" t="s">
        <v>6817</v>
      </c>
      <c r="H110" s="128">
        <v>0</v>
      </c>
      <c r="I110" s="128">
        <v>2000000</v>
      </c>
      <c r="J110" s="128">
        <v>2000000</v>
      </c>
      <c r="K110" s="128">
        <v>0</v>
      </c>
      <c r="L110" s="128">
        <v>13720000</v>
      </c>
      <c r="M110" s="128">
        <v>13720000</v>
      </c>
      <c r="N110" s="130" t="s">
        <v>1420</v>
      </c>
    </row>
    <row r="111" spans="1:14" ht="57">
      <c r="A111" s="131" t="s">
        <v>627</v>
      </c>
      <c r="B111" s="125" t="str">
        <f>+VLOOKUP(A111,'[1]LISTA FILTRADO'!$A$2:$B$620,2,FALSE)</f>
        <v>Dirección General De Crédito Público</v>
      </c>
      <c r="C111" s="126">
        <v>42835</v>
      </c>
      <c r="D111" s="127" t="s">
        <v>6</v>
      </c>
      <c r="E111" s="127">
        <v>884646</v>
      </c>
      <c r="F111" s="127"/>
      <c r="G111" s="132" t="s">
        <v>6818</v>
      </c>
      <c r="H111" s="128">
        <v>0</v>
      </c>
      <c r="I111" s="128">
        <v>22850</v>
      </c>
      <c r="J111" s="128">
        <v>22850</v>
      </c>
      <c r="K111" s="128">
        <v>0</v>
      </c>
      <c r="L111" s="128">
        <v>156751</v>
      </c>
      <c r="M111" s="128">
        <v>156751</v>
      </c>
      <c r="N111" s="130" t="s">
        <v>1420</v>
      </c>
    </row>
    <row r="112" spans="1:14" ht="34.5">
      <c r="A112" s="131" t="s">
        <v>626</v>
      </c>
      <c r="B112" s="125" t="str">
        <f>+VLOOKUP(A112,'[1]LISTA FILTRADO'!$A$2:$B$620,2,FALSE)</f>
        <v>Dirección General De Programación Y Operaciones Del Tesoro</v>
      </c>
      <c r="C112" s="126">
        <v>42835</v>
      </c>
      <c r="D112" s="127" t="s">
        <v>23</v>
      </c>
      <c r="E112" s="127">
        <v>16709</v>
      </c>
      <c r="F112" s="127"/>
      <c r="G112" s="132" t="s">
        <v>6819</v>
      </c>
      <c r="H112" s="128">
        <v>0</v>
      </c>
      <c r="I112" s="128">
        <v>0</v>
      </c>
      <c r="J112" s="128">
        <v>0</v>
      </c>
      <c r="K112" s="128">
        <v>0</v>
      </c>
      <c r="L112" s="128">
        <v>0.01</v>
      </c>
      <c r="M112" s="128">
        <v>0.01</v>
      </c>
      <c r="N112" s="130" t="s">
        <v>1420</v>
      </c>
    </row>
    <row r="113" spans="1:14" ht="34.5">
      <c r="A113" s="131" t="s">
        <v>627</v>
      </c>
      <c r="B113" s="125" t="str">
        <f>+VLOOKUP(A113,'[1]LISTA FILTRADO'!$A$2:$B$620,2,FALSE)</f>
        <v>Dirección General De Crédito Público</v>
      </c>
      <c r="C113" s="126">
        <v>42835</v>
      </c>
      <c r="D113" s="127" t="s">
        <v>20</v>
      </c>
      <c r="E113" s="127">
        <v>9152</v>
      </c>
      <c r="F113" s="127"/>
      <c r="G113" s="132" t="s">
        <v>6820</v>
      </c>
      <c r="H113" s="128">
        <v>1924.97</v>
      </c>
      <c r="I113" s="128">
        <v>0</v>
      </c>
      <c r="J113" s="128">
        <v>1924.97</v>
      </c>
      <c r="K113" s="128">
        <v>13205.29</v>
      </c>
      <c r="L113" s="128">
        <v>0</v>
      </c>
      <c r="M113" s="128">
        <v>13205.29</v>
      </c>
      <c r="N113" s="130" t="s">
        <v>1420</v>
      </c>
    </row>
    <row r="114" spans="1:14" ht="45.75">
      <c r="A114" s="131">
        <v>86</v>
      </c>
      <c r="B114" s="125" t="str">
        <f>+VLOOKUP(A114,'[1]LISTA FILTRADO'!$A$2:$B$620,2,FALSE)</f>
        <v>Ministerio De Medio Ambiente Y Agua</v>
      </c>
      <c r="C114" s="126">
        <v>42836</v>
      </c>
      <c r="D114" s="127" t="s">
        <v>6</v>
      </c>
      <c r="E114" s="127">
        <v>420871</v>
      </c>
      <c r="F114" s="127"/>
      <c r="G114" s="132" t="s">
        <v>6821</v>
      </c>
      <c r="H114" s="128">
        <v>0</v>
      </c>
      <c r="I114" s="128">
        <v>40000</v>
      </c>
      <c r="J114" s="128">
        <v>40000</v>
      </c>
      <c r="K114" s="128">
        <v>0</v>
      </c>
      <c r="L114" s="128">
        <v>274400</v>
      </c>
      <c r="M114" s="128">
        <v>274400</v>
      </c>
      <c r="N114" s="130" t="s">
        <v>1420</v>
      </c>
    </row>
    <row r="115" spans="1:14" ht="45.75">
      <c r="A115" s="131">
        <v>86</v>
      </c>
      <c r="B115" s="125" t="str">
        <f>+VLOOKUP(A115,'[1]LISTA FILTRADO'!$A$2:$B$620,2,FALSE)</f>
        <v>Ministerio De Medio Ambiente Y Agua</v>
      </c>
      <c r="C115" s="126">
        <v>42836</v>
      </c>
      <c r="D115" s="127" t="s">
        <v>6</v>
      </c>
      <c r="E115" s="127">
        <v>420870</v>
      </c>
      <c r="F115" s="127"/>
      <c r="G115" s="132" t="s">
        <v>6822</v>
      </c>
      <c r="H115" s="128">
        <v>0</v>
      </c>
      <c r="I115" s="128">
        <v>120000</v>
      </c>
      <c r="J115" s="128">
        <v>120000</v>
      </c>
      <c r="K115" s="128">
        <v>0</v>
      </c>
      <c r="L115" s="128">
        <v>823200</v>
      </c>
      <c r="M115" s="128">
        <v>823200</v>
      </c>
      <c r="N115" s="130" t="s">
        <v>1420</v>
      </c>
    </row>
    <row r="116" spans="1:14" ht="45.75">
      <c r="A116" s="131">
        <v>225</v>
      </c>
      <c r="B116" s="125" t="str">
        <f>+VLOOKUP(A116,'[1]LISTA FILTRADO'!$A$2:$B$620,2,FALSE)</f>
        <v>Serv. Nal. Para La Sostenibilidad En Saneamiento Básico</v>
      </c>
      <c r="C116" s="126">
        <v>42836</v>
      </c>
      <c r="D116" s="127" t="s">
        <v>6</v>
      </c>
      <c r="E116" s="127">
        <v>421014</v>
      </c>
      <c r="F116" s="127"/>
      <c r="G116" s="132" t="s">
        <v>6823</v>
      </c>
      <c r="H116" s="128">
        <v>0</v>
      </c>
      <c r="I116" s="128">
        <v>123750</v>
      </c>
      <c r="J116" s="128">
        <v>123750</v>
      </c>
      <c r="K116" s="128">
        <v>0</v>
      </c>
      <c r="L116" s="128">
        <v>848925</v>
      </c>
      <c r="M116" s="128">
        <v>848925</v>
      </c>
      <c r="N116" s="130" t="s">
        <v>1420</v>
      </c>
    </row>
    <row r="117" spans="1:14" ht="45.75">
      <c r="A117" s="131">
        <v>225</v>
      </c>
      <c r="B117" s="125" t="str">
        <f>+VLOOKUP(A117,'[1]LISTA FILTRADO'!$A$2:$B$620,2,FALSE)</f>
        <v>Serv. Nal. Para La Sostenibilidad En Saneamiento Básico</v>
      </c>
      <c r="C117" s="126">
        <v>42836</v>
      </c>
      <c r="D117" s="127" t="s">
        <v>6</v>
      </c>
      <c r="E117" s="127">
        <v>421015</v>
      </c>
      <c r="F117" s="127"/>
      <c r="G117" s="132" t="s">
        <v>6824</v>
      </c>
      <c r="H117" s="128">
        <v>0</v>
      </c>
      <c r="I117" s="128">
        <v>41250</v>
      </c>
      <c r="J117" s="128">
        <v>41250</v>
      </c>
      <c r="K117" s="128">
        <v>0</v>
      </c>
      <c r="L117" s="128">
        <v>282975</v>
      </c>
      <c r="M117" s="128">
        <v>282975</v>
      </c>
      <c r="N117" s="130" t="s">
        <v>1420</v>
      </c>
    </row>
    <row r="118" spans="1:14" ht="45.75">
      <c r="A118" s="131">
        <v>86</v>
      </c>
      <c r="B118" s="125" t="str">
        <f>+VLOOKUP(A118,'[1]LISTA FILTRADO'!$A$2:$B$620,2,FALSE)</f>
        <v>Ministerio De Medio Ambiente Y Agua</v>
      </c>
      <c r="C118" s="126">
        <v>42836</v>
      </c>
      <c r="D118" s="127" t="s">
        <v>11</v>
      </c>
      <c r="E118" s="127">
        <v>420870</v>
      </c>
      <c r="F118" s="127"/>
      <c r="G118" s="132" t="s">
        <v>6825</v>
      </c>
      <c r="H118" s="128">
        <v>7.29</v>
      </c>
      <c r="I118" s="128">
        <v>0</v>
      </c>
      <c r="J118" s="128">
        <v>7.29</v>
      </c>
      <c r="K118" s="128">
        <v>50.01</v>
      </c>
      <c r="L118" s="128">
        <v>0</v>
      </c>
      <c r="M118" s="128">
        <v>50.01</v>
      </c>
      <c r="N118" s="130" t="s">
        <v>1420</v>
      </c>
    </row>
    <row r="119" spans="1:14" ht="45.75">
      <c r="A119" s="131">
        <v>86</v>
      </c>
      <c r="B119" s="125" t="str">
        <f>+VLOOKUP(A119,'[1]LISTA FILTRADO'!$A$2:$B$620,2,FALSE)</f>
        <v>Ministerio De Medio Ambiente Y Agua</v>
      </c>
      <c r="C119" s="126">
        <v>42836</v>
      </c>
      <c r="D119" s="127" t="s">
        <v>11</v>
      </c>
      <c r="E119" s="127">
        <v>420871</v>
      </c>
      <c r="F119" s="127"/>
      <c r="G119" s="132" t="s">
        <v>6826</v>
      </c>
      <c r="H119" s="128">
        <v>7.29</v>
      </c>
      <c r="I119" s="128">
        <v>0</v>
      </c>
      <c r="J119" s="128">
        <v>7.29</v>
      </c>
      <c r="K119" s="128">
        <v>50.01</v>
      </c>
      <c r="L119" s="128">
        <v>0</v>
      </c>
      <c r="M119" s="128">
        <v>50.01</v>
      </c>
      <c r="N119" s="130" t="s">
        <v>1420</v>
      </c>
    </row>
    <row r="120" spans="1:14" ht="45.75">
      <c r="A120" s="131">
        <v>86</v>
      </c>
      <c r="B120" s="125" t="str">
        <f>+VLOOKUP(A120,'[1]LISTA FILTRADO'!$A$2:$B$620,2,FALSE)</f>
        <v>Ministerio De Medio Ambiente Y Agua</v>
      </c>
      <c r="C120" s="126">
        <v>42837</v>
      </c>
      <c r="D120" s="127" t="s">
        <v>6</v>
      </c>
      <c r="E120" s="127">
        <v>422251</v>
      </c>
      <c r="F120" s="127"/>
      <c r="G120" s="132" t="s">
        <v>6827</v>
      </c>
      <c r="H120" s="128">
        <v>0</v>
      </c>
      <c r="I120" s="128">
        <v>425000</v>
      </c>
      <c r="J120" s="128">
        <v>425000</v>
      </c>
      <c r="K120" s="128">
        <v>0</v>
      </c>
      <c r="L120" s="128">
        <v>2915500</v>
      </c>
      <c r="M120" s="128">
        <v>2915500</v>
      </c>
      <c r="N120" s="130" t="s">
        <v>1420</v>
      </c>
    </row>
    <row r="121" spans="1:14" ht="45.75">
      <c r="A121" s="131">
        <v>86</v>
      </c>
      <c r="B121" s="125" t="str">
        <f>+VLOOKUP(A121,'[1]LISTA FILTRADO'!$A$2:$B$620,2,FALSE)</f>
        <v>Ministerio De Medio Ambiente Y Agua</v>
      </c>
      <c r="C121" s="126">
        <v>42837</v>
      </c>
      <c r="D121" s="127" t="s">
        <v>6</v>
      </c>
      <c r="E121" s="127">
        <v>422252</v>
      </c>
      <c r="F121" s="127"/>
      <c r="G121" s="132" t="s">
        <v>6828</v>
      </c>
      <c r="H121" s="128">
        <v>0</v>
      </c>
      <c r="I121" s="128">
        <v>75000</v>
      </c>
      <c r="J121" s="128">
        <v>75000</v>
      </c>
      <c r="K121" s="128">
        <v>0</v>
      </c>
      <c r="L121" s="128">
        <v>514500</v>
      </c>
      <c r="M121" s="128">
        <v>514500</v>
      </c>
      <c r="N121" s="130" t="s">
        <v>1420</v>
      </c>
    </row>
    <row r="122" spans="1:14" ht="45.75">
      <c r="A122" s="131">
        <v>86</v>
      </c>
      <c r="B122" s="125" t="str">
        <f>+VLOOKUP(A122,'[1]LISTA FILTRADO'!$A$2:$B$620,2,FALSE)</f>
        <v>Ministerio De Medio Ambiente Y Agua</v>
      </c>
      <c r="C122" s="126">
        <v>42837</v>
      </c>
      <c r="D122" s="127" t="s">
        <v>11</v>
      </c>
      <c r="E122" s="127">
        <v>422251</v>
      </c>
      <c r="F122" s="127"/>
      <c r="G122" s="132" t="s">
        <v>6829</v>
      </c>
      <c r="H122" s="128">
        <v>7.29</v>
      </c>
      <c r="I122" s="128">
        <v>0</v>
      </c>
      <c r="J122" s="128">
        <v>7.29</v>
      </c>
      <c r="K122" s="128">
        <v>50.01</v>
      </c>
      <c r="L122" s="128">
        <v>0</v>
      </c>
      <c r="M122" s="128">
        <v>50.01</v>
      </c>
      <c r="N122" s="130" t="s">
        <v>1420</v>
      </c>
    </row>
    <row r="123" spans="1:14" ht="45.75">
      <c r="A123" s="131">
        <v>86</v>
      </c>
      <c r="B123" s="125" t="str">
        <f>+VLOOKUP(A123,'[1]LISTA FILTRADO'!$A$2:$B$620,2,FALSE)</f>
        <v>Ministerio De Medio Ambiente Y Agua</v>
      </c>
      <c r="C123" s="126">
        <v>42837</v>
      </c>
      <c r="D123" s="127" t="s">
        <v>11</v>
      </c>
      <c r="E123" s="127">
        <v>422252</v>
      </c>
      <c r="F123" s="127"/>
      <c r="G123" s="132" t="s">
        <v>6830</v>
      </c>
      <c r="H123" s="128">
        <v>7.29</v>
      </c>
      <c r="I123" s="128">
        <v>0</v>
      </c>
      <c r="J123" s="128">
        <v>7.29</v>
      </c>
      <c r="K123" s="128">
        <v>50.01</v>
      </c>
      <c r="L123" s="128">
        <v>0</v>
      </c>
      <c r="M123" s="128">
        <v>50.01</v>
      </c>
      <c r="N123" s="130" t="s">
        <v>1420</v>
      </c>
    </row>
    <row r="124" spans="1:14" ht="45.75">
      <c r="A124" s="131" t="s">
        <v>626</v>
      </c>
      <c r="B124" s="125" t="str">
        <f>+VLOOKUP(A124,'[1]LISTA FILTRADO'!$A$2:$B$620,2,FALSE)</f>
        <v>Dirección General De Programación Y Operaciones Del Tesoro</v>
      </c>
      <c r="C124" s="126">
        <v>42842</v>
      </c>
      <c r="D124" s="127" t="s">
        <v>6</v>
      </c>
      <c r="E124" s="127">
        <v>424955</v>
      </c>
      <c r="F124" s="127"/>
      <c r="G124" s="132" t="s">
        <v>6831</v>
      </c>
      <c r="H124" s="128">
        <v>0</v>
      </c>
      <c r="I124" s="128">
        <v>34380000</v>
      </c>
      <c r="J124" s="128">
        <v>34380000</v>
      </c>
      <c r="K124" s="128">
        <v>0</v>
      </c>
      <c r="L124" s="128">
        <v>235846800</v>
      </c>
      <c r="M124" s="128">
        <v>235846800</v>
      </c>
      <c r="N124" s="130" t="s">
        <v>1420</v>
      </c>
    </row>
    <row r="125" spans="1:14" ht="34.5">
      <c r="A125" s="131" t="s">
        <v>627</v>
      </c>
      <c r="B125" s="125" t="str">
        <f>+VLOOKUP(A125,'[1]LISTA FILTRADO'!$A$2:$B$620,2,FALSE)</f>
        <v>Dirección General De Crédito Público</v>
      </c>
      <c r="C125" s="126">
        <v>42842</v>
      </c>
      <c r="D125" s="127" t="s">
        <v>20</v>
      </c>
      <c r="E125" s="127">
        <v>9165</v>
      </c>
      <c r="F125" s="127"/>
      <c r="G125" s="132" t="s">
        <v>6832</v>
      </c>
      <c r="H125" s="128">
        <v>167.99</v>
      </c>
      <c r="I125" s="128">
        <v>0</v>
      </c>
      <c r="J125" s="128">
        <v>167.99</v>
      </c>
      <c r="K125" s="128">
        <v>1152.4100000000001</v>
      </c>
      <c r="L125" s="128">
        <v>0</v>
      </c>
      <c r="M125" s="128">
        <v>1152.4100000000001</v>
      </c>
      <c r="N125" s="130" t="s">
        <v>1420</v>
      </c>
    </row>
    <row r="126" spans="1:14" ht="23.25">
      <c r="A126" s="131" t="s">
        <v>627</v>
      </c>
      <c r="B126" s="125" t="str">
        <f>+VLOOKUP(A126,'[1]LISTA FILTRADO'!$A$2:$B$620,2,FALSE)</f>
        <v>Dirección General De Crédito Público</v>
      </c>
      <c r="C126" s="126">
        <v>42842</v>
      </c>
      <c r="D126" s="127" t="s">
        <v>13</v>
      </c>
      <c r="E126" s="127">
        <v>45778</v>
      </c>
      <c r="F126" s="127"/>
      <c r="G126" s="132" t="s">
        <v>1319</v>
      </c>
      <c r="H126" s="128">
        <v>13392.75</v>
      </c>
      <c r="I126" s="128">
        <v>0</v>
      </c>
      <c r="J126" s="128">
        <v>13392.75</v>
      </c>
      <c r="K126" s="128">
        <v>91874.27</v>
      </c>
      <c r="L126" s="128">
        <v>0</v>
      </c>
      <c r="M126" s="128">
        <v>91874.27</v>
      </c>
      <c r="N126" s="130" t="s">
        <v>1420</v>
      </c>
    </row>
    <row r="127" spans="1:14" ht="23.25">
      <c r="A127" s="131" t="s">
        <v>627</v>
      </c>
      <c r="B127" s="125" t="str">
        <f>+VLOOKUP(A127,'[1]LISTA FILTRADO'!$A$2:$B$620,2,FALSE)</f>
        <v>Dirección General De Crédito Público</v>
      </c>
      <c r="C127" s="126">
        <v>42842</v>
      </c>
      <c r="D127" s="127" t="s">
        <v>13</v>
      </c>
      <c r="E127" s="127">
        <v>45781</v>
      </c>
      <c r="F127" s="127"/>
      <c r="G127" s="132" t="s">
        <v>1319</v>
      </c>
      <c r="H127" s="128">
        <v>812.49</v>
      </c>
      <c r="I127" s="128">
        <v>0</v>
      </c>
      <c r="J127" s="128">
        <v>812.49</v>
      </c>
      <c r="K127" s="128">
        <v>5573.68</v>
      </c>
      <c r="L127" s="128">
        <v>0</v>
      </c>
      <c r="M127" s="128">
        <v>5573.68</v>
      </c>
      <c r="N127" s="130" t="s">
        <v>1420</v>
      </c>
    </row>
    <row r="128" spans="1:14" ht="34.5">
      <c r="A128" s="131" t="s">
        <v>626</v>
      </c>
      <c r="B128" s="125" t="str">
        <f>+VLOOKUP(A128,'[1]LISTA FILTRADO'!$A$2:$B$620,2,FALSE)</f>
        <v>Dirección General De Programación Y Operaciones Del Tesoro</v>
      </c>
      <c r="C128" s="126">
        <v>42844</v>
      </c>
      <c r="D128" s="127" t="s">
        <v>23</v>
      </c>
      <c r="E128" s="127">
        <v>16736</v>
      </c>
      <c r="F128" s="127"/>
      <c r="G128" s="132" t="s">
        <v>6833</v>
      </c>
      <c r="H128" s="128">
        <v>0</v>
      </c>
      <c r="I128" s="128">
        <v>0</v>
      </c>
      <c r="J128" s="128">
        <v>0</v>
      </c>
      <c r="K128" s="128">
        <v>0.01</v>
      </c>
      <c r="L128" s="128">
        <v>0</v>
      </c>
      <c r="M128" s="128">
        <v>0.01</v>
      </c>
      <c r="N128" s="130" t="s">
        <v>1420</v>
      </c>
    </row>
    <row r="129" spans="1:14" ht="34.5">
      <c r="A129" s="131" t="s">
        <v>626</v>
      </c>
      <c r="B129" s="125" t="str">
        <f>+VLOOKUP(A129,'[1]LISTA FILTRADO'!$A$2:$B$620,2,FALSE)</f>
        <v>Dirección General De Programación Y Operaciones Del Tesoro</v>
      </c>
      <c r="C129" s="126">
        <v>42845</v>
      </c>
      <c r="D129" s="127" t="s">
        <v>23</v>
      </c>
      <c r="E129" s="127">
        <v>16740</v>
      </c>
      <c r="F129" s="127"/>
      <c r="G129" s="132" t="s">
        <v>6834</v>
      </c>
      <c r="H129" s="128">
        <v>0</v>
      </c>
      <c r="I129" s="128">
        <v>0</v>
      </c>
      <c r="J129" s="128">
        <v>0</v>
      </c>
      <c r="K129" s="128">
        <v>0</v>
      </c>
      <c r="L129" s="128">
        <v>0.01</v>
      </c>
      <c r="M129" s="128">
        <v>0.01</v>
      </c>
      <c r="N129" s="130" t="s">
        <v>1420</v>
      </c>
    </row>
    <row r="130" spans="1:14" ht="34.5">
      <c r="A130" s="131" t="s">
        <v>626</v>
      </c>
      <c r="B130" s="125" t="str">
        <f>+VLOOKUP(A130,'[1]LISTA FILTRADO'!$A$2:$B$620,2,FALSE)</f>
        <v>Dirección General De Programación Y Operaciones Del Tesoro</v>
      </c>
      <c r="C130" s="126">
        <v>42845</v>
      </c>
      <c r="D130" s="127" t="s">
        <v>3</v>
      </c>
      <c r="E130" s="127">
        <v>1494568</v>
      </c>
      <c r="F130" s="127"/>
      <c r="G130" s="132" t="s">
        <v>6835</v>
      </c>
      <c r="H130" s="128">
        <v>0</v>
      </c>
      <c r="I130" s="128">
        <v>6737.44</v>
      </c>
      <c r="J130" s="128">
        <v>6737.44</v>
      </c>
      <c r="K130" s="128">
        <v>0</v>
      </c>
      <c r="L130" s="128">
        <v>46218.84</v>
      </c>
      <c r="M130" s="128">
        <v>46218.84</v>
      </c>
      <c r="N130" s="130" t="s">
        <v>1420</v>
      </c>
    </row>
    <row r="131" spans="1:14" ht="45.75">
      <c r="A131" s="131">
        <v>585</v>
      </c>
      <c r="B131" s="125" t="str">
        <f>+VLOOKUP(A131,'[1]LISTA FILTRADO'!$A$2:$B$620,2,FALSE)</f>
        <v>Agencia Boliviana Espacial</v>
      </c>
      <c r="C131" s="126">
        <v>42845</v>
      </c>
      <c r="D131" s="127" t="s">
        <v>6</v>
      </c>
      <c r="E131" s="127">
        <v>827334</v>
      </c>
      <c r="F131" s="127"/>
      <c r="G131" s="132" t="s">
        <v>6836</v>
      </c>
      <c r="H131" s="128">
        <v>0</v>
      </c>
      <c r="I131" s="128">
        <v>24799.97</v>
      </c>
      <c r="J131" s="128">
        <v>24799.97</v>
      </c>
      <c r="K131" s="128">
        <v>0</v>
      </c>
      <c r="L131" s="128">
        <v>170127.79</v>
      </c>
      <c r="M131" s="128">
        <v>170127.79</v>
      </c>
      <c r="N131" s="130" t="s">
        <v>1420</v>
      </c>
    </row>
    <row r="132" spans="1:14" ht="34.5">
      <c r="A132" s="131" t="s">
        <v>626</v>
      </c>
      <c r="B132" s="125" t="str">
        <f>+VLOOKUP(A132,'[1]LISTA FILTRADO'!$A$2:$B$620,2,FALSE)</f>
        <v>Dirección General De Programación Y Operaciones Del Tesoro</v>
      </c>
      <c r="C132" s="126">
        <v>42846</v>
      </c>
      <c r="D132" s="127" t="s">
        <v>23</v>
      </c>
      <c r="E132" s="127">
        <v>16744</v>
      </c>
      <c r="F132" s="127"/>
      <c r="G132" s="132" t="s">
        <v>6837</v>
      </c>
      <c r="H132" s="128">
        <v>0</v>
      </c>
      <c r="I132" s="128">
        <v>0</v>
      </c>
      <c r="J132" s="128">
        <v>0</v>
      </c>
      <c r="K132" s="128">
        <v>0.01</v>
      </c>
      <c r="L132" s="128">
        <v>0</v>
      </c>
      <c r="M132" s="128">
        <v>0.01</v>
      </c>
      <c r="N132" s="130" t="s">
        <v>1420</v>
      </c>
    </row>
    <row r="133" spans="1:14" ht="34.5">
      <c r="A133" s="131" t="s">
        <v>626</v>
      </c>
      <c r="B133" s="125" t="str">
        <f>+VLOOKUP(A133,'[1]LISTA FILTRADO'!$A$2:$B$620,2,FALSE)</f>
        <v>Dirección General De Programación Y Operaciones Del Tesoro</v>
      </c>
      <c r="C133" s="126">
        <v>42849</v>
      </c>
      <c r="D133" s="127" t="s">
        <v>23</v>
      </c>
      <c r="E133" s="127">
        <v>16749</v>
      </c>
      <c r="F133" s="127"/>
      <c r="G133" s="132" t="s">
        <v>6838</v>
      </c>
      <c r="H133" s="128">
        <v>0</v>
      </c>
      <c r="I133" s="128">
        <v>0</v>
      </c>
      <c r="J133" s="128">
        <v>0</v>
      </c>
      <c r="K133" s="128">
        <v>0</v>
      </c>
      <c r="L133" s="128">
        <v>0.01</v>
      </c>
      <c r="M133" s="128">
        <v>0.01</v>
      </c>
      <c r="N133" s="130" t="s">
        <v>1420</v>
      </c>
    </row>
    <row r="134" spans="1:14" ht="45.75">
      <c r="A134" s="131">
        <v>291</v>
      </c>
      <c r="B134" s="125" t="str">
        <f>+VLOOKUP(A134,'[1]LISTA FILTRADO'!$A$2:$B$620,2,FALSE)</f>
        <v>Administradora Boliviana De Carreteras</v>
      </c>
      <c r="C134" s="126">
        <v>42849</v>
      </c>
      <c r="D134" s="127" t="s">
        <v>6</v>
      </c>
      <c r="E134" s="127">
        <v>430849</v>
      </c>
      <c r="F134" s="127"/>
      <c r="G134" s="132" t="s">
        <v>6839</v>
      </c>
      <c r="H134" s="128">
        <v>0</v>
      </c>
      <c r="I134" s="128">
        <v>1500000</v>
      </c>
      <c r="J134" s="128">
        <v>1500000</v>
      </c>
      <c r="K134" s="128">
        <v>0</v>
      </c>
      <c r="L134" s="128">
        <v>10290000</v>
      </c>
      <c r="M134" s="128">
        <v>10290000</v>
      </c>
      <c r="N134" s="130" t="s">
        <v>1420</v>
      </c>
    </row>
    <row r="135" spans="1:14" ht="34.5">
      <c r="A135" s="131" t="s">
        <v>627</v>
      </c>
      <c r="B135" s="125" t="str">
        <f>+VLOOKUP(A135,'[1]LISTA FILTRADO'!$A$2:$B$620,2,FALSE)</f>
        <v>Dirección General De Crédito Público</v>
      </c>
      <c r="C135" s="126">
        <v>42849</v>
      </c>
      <c r="D135" s="127" t="s">
        <v>20</v>
      </c>
      <c r="E135" s="127">
        <v>9196</v>
      </c>
      <c r="F135" s="127"/>
      <c r="G135" s="132" t="s">
        <v>6840</v>
      </c>
      <c r="H135" s="128">
        <v>35323.22</v>
      </c>
      <c r="I135" s="128">
        <v>0</v>
      </c>
      <c r="J135" s="128">
        <v>35323.22</v>
      </c>
      <c r="K135" s="128">
        <v>242317.29</v>
      </c>
      <c r="L135" s="128">
        <v>0</v>
      </c>
      <c r="M135" s="128">
        <v>242317.29</v>
      </c>
      <c r="N135" s="130" t="s">
        <v>1420</v>
      </c>
    </row>
    <row r="136" spans="1:14" ht="45.75">
      <c r="A136" s="131">
        <v>291</v>
      </c>
      <c r="B136" s="125" t="str">
        <f>+VLOOKUP(A136,'[1]LISTA FILTRADO'!$A$2:$B$620,2,FALSE)</f>
        <v>Administradora Boliviana De Carreteras</v>
      </c>
      <c r="C136" s="126">
        <v>42850</v>
      </c>
      <c r="D136" s="127" t="s">
        <v>6</v>
      </c>
      <c r="E136" s="127">
        <v>431978</v>
      </c>
      <c r="F136" s="127"/>
      <c r="G136" s="132" t="s">
        <v>6841</v>
      </c>
      <c r="H136" s="128">
        <v>0</v>
      </c>
      <c r="I136" s="128">
        <v>1500000</v>
      </c>
      <c r="J136" s="128">
        <v>1500000</v>
      </c>
      <c r="K136" s="128">
        <v>0</v>
      </c>
      <c r="L136" s="128">
        <v>10290000</v>
      </c>
      <c r="M136" s="128">
        <v>10290000</v>
      </c>
      <c r="N136" s="130" t="s">
        <v>1420</v>
      </c>
    </row>
    <row r="137" spans="1:14" ht="34.5">
      <c r="A137" s="131">
        <v>291</v>
      </c>
      <c r="B137" s="125" t="str">
        <f>+VLOOKUP(A137,'[1]LISTA FILTRADO'!$A$2:$B$620,2,FALSE)</f>
        <v>Administradora Boliviana De Carreteras</v>
      </c>
      <c r="C137" s="126">
        <v>42850</v>
      </c>
      <c r="D137" s="127" t="s">
        <v>6</v>
      </c>
      <c r="E137" s="127">
        <v>431495</v>
      </c>
      <c r="F137" s="127"/>
      <c r="G137" s="132" t="s">
        <v>6842</v>
      </c>
      <c r="H137" s="128">
        <v>0</v>
      </c>
      <c r="I137" s="128">
        <v>4880612.13</v>
      </c>
      <c r="J137" s="128">
        <v>4880612.13</v>
      </c>
      <c r="K137" s="128">
        <v>0</v>
      </c>
      <c r="L137" s="128">
        <v>33480999.210000001</v>
      </c>
      <c r="M137" s="128">
        <v>33480999.210000001</v>
      </c>
      <c r="N137" s="130" t="s">
        <v>1420</v>
      </c>
    </row>
    <row r="138" spans="1:14" ht="23.25">
      <c r="A138" s="131" t="s">
        <v>627</v>
      </c>
      <c r="B138" s="125" t="str">
        <f>+VLOOKUP(A138,'[1]LISTA FILTRADO'!$A$2:$B$620,2,FALSE)</f>
        <v>Dirección General De Crédito Público</v>
      </c>
      <c r="C138" s="126">
        <v>42850</v>
      </c>
      <c r="D138" s="127" t="s">
        <v>13</v>
      </c>
      <c r="E138" s="127">
        <v>45830</v>
      </c>
      <c r="F138" s="127"/>
      <c r="G138" s="132" t="s">
        <v>1319</v>
      </c>
      <c r="H138" s="128">
        <v>18749.849999999999</v>
      </c>
      <c r="I138" s="128">
        <v>0</v>
      </c>
      <c r="J138" s="128">
        <v>18749.849999999999</v>
      </c>
      <c r="K138" s="128">
        <v>128623.97</v>
      </c>
      <c r="L138" s="128">
        <v>0</v>
      </c>
      <c r="M138" s="128">
        <v>128623.97</v>
      </c>
      <c r="N138" s="130" t="s">
        <v>1420</v>
      </c>
    </row>
    <row r="139" spans="1:14" ht="23.25">
      <c r="A139" s="131" t="s">
        <v>627</v>
      </c>
      <c r="B139" s="125" t="str">
        <f>+VLOOKUP(A139,'[1]LISTA FILTRADO'!$A$2:$B$620,2,FALSE)</f>
        <v>Dirección General De Crédito Público</v>
      </c>
      <c r="C139" s="126">
        <v>42850</v>
      </c>
      <c r="D139" s="127" t="s">
        <v>13</v>
      </c>
      <c r="E139" s="127">
        <v>45833</v>
      </c>
      <c r="F139" s="127"/>
      <c r="G139" s="132" t="s">
        <v>1319</v>
      </c>
      <c r="H139" s="128">
        <v>1137.49</v>
      </c>
      <c r="I139" s="128">
        <v>0</v>
      </c>
      <c r="J139" s="128">
        <v>1137.49</v>
      </c>
      <c r="K139" s="128">
        <v>7803.18</v>
      </c>
      <c r="L139" s="128">
        <v>0</v>
      </c>
      <c r="M139" s="128">
        <v>7803.18</v>
      </c>
      <c r="N139" s="130" t="s">
        <v>1420</v>
      </c>
    </row>
    <row r="140" spans="1:14" ht="23.25">
      <c r="A140" s="131" t="s">
        <v>627</v>
      </c>
      <c r="B140" s="125" t="str">
        <f>+VLOOKUP(A140,'[1]LISTA FILTRADO'!$A$2:$B$620,2,FALSE)</f>
        <v>Dirección General De Crédito Público</v>
      </c>
      <c r="C140" s="126">
        <v>42850</v>
      </c>
      <c r="D140" s="127" t="s">
        <v>13</v>
      </c>
      <c r="E140" s="127">
        <v>45827</v>
      </c>
      <c r="F140" s="127"/>
      <c r="G140" s="132" t="s">
        <v>1319</v>
      </c>
      <c r="H140" s="128">
        <v>2112.48</v>
      </c>
      <c r="I140" s="128">
        <v>0</v>
      </c>
      <c r="J140" s="128">
        <v>2112.48</v>
      </c>
      <c r="K140" s="128">
        <v>14491.61</v>
      </c>
      <c r="L140" s="128">
        <v>0</v>
      </c>
      <c r="M140" s="128">
        <v>14491.61</v>
      </c>
      <c r="N140" s="130" t="s">
        <v>1420</v>
      </c>
    </row>
    <row r="141" spans="1:14" ht="23.25">
      <c r="A141" s="131" t="s">
        <v>627</v>
      </c>
      <c r="B141" s="125" t="str">
        <f>+VLOOKUP(A141,'[1]LISTA FILTRADO'!$A$2:$B$620,2,FALSE)</f>
        <v>Dirección General De Crédito Público</v>
      </c>
      <c r="C141" s="126">
        <v>42850</v>
      </c>
      <c r="D141" s="127" t="s">
        <v>13</v>
      </c>
      <c r="E141" s="127">
        <v>45821</v>
      </c>
      <c r="F141" s="127"/>
      <c r="G141" s="132" t="s">
        <v>1319</v>
      </c>
      <c r="H141" s="128">
        <v>3087.48</v>
      </c>
      <c r="I141" s="128">
        <v>0</v>
      </c>
      <c r="J141" s="128">
        <v>3087.48</v>
      </c>
      <c r="K141" s="128">
        <v>21180.11</v>
      </c>
      <c r="L141" s="128">
        <v>0</v>
      </c>
      <c r="M141" s="128">
        <v>21180.11</v>
      </c>
      <c r="N141" s="130" t="s">
        <v>1420</v>
      </c>
    </row>
    <row r="142" spans="1:14" ht="23.25">
      <c r="A142" s="131" t="s">
        <v>627</v>
      </c>
      <c r="B142" s="125" t="str">
        <f>+VLOOKUP(A142,'[1]LISTA FILTRADO'!$A$2:$B$620,2,FALSE)</f>
        <v>Dirección General De Crédito Público</v>
      </c>
      <c r="C142" s="126">
        <v>42850</v>
      </c>
      <c r="D142" s="127" t="s">
        <v>13</v>
      </c>
      <c r="E142" s="127">
        <v>45818</v>
      </c>
      <c r="F142" s="127"/>
      <c r="G142" s="132" t="s">
        <v>1319</v>
      </c>
      <c r="H142" s="128">
        <v>50892.45</v>
      </c>
      <c r="I142" s="128">
        <v>0</v>
      </c>
      <c r="J142" s="128">
        <v>50892.45</v>
      </c>
      <c r="K142" s="128">
        <v>349122.21</v>
      </c>
      <c r="L142" s="128">
        <v>0</v>
      </c>
      <c r="M142" s="128">
        <v>349122.21</v>
      </c>
      <c r="N142" s="130" t="s">
        <v>1420</v>
      </c>
    </row>
    <row r="143" spans="1:14" ht="23.25">
      <c r="A143" s="131" t="s">
        <v>627</v>
      </c>
      <c r="B143" s="125" t="str">
        <f>+VLOOKUP(A143,'[1]LISTA FILTRADO'!$A$2:$B$620,2,FALSE)</f>
        <v>Dirección General De Crédito Público</v>
      </c>
      <c r="C143" s="126">
        <v>42850</v>
      </c>
      <c r="D143" s="127" t="s">
        <v>13</v>
      </c>
      <c r="E143" s="127">
        <v>45824</v>
      </c>
      <c r="F143" s="127"/>
      <c r="G143" s="132" t="s">
        <v>1319</v>
      </c>
      <c r="H143" s="128">
        <v>34821.15</v>
      </c>
      <c r="I143" s="128">
        <v>0</v>
      </c>
      <c r="J143" s="128">
        <v>34821.15</v>
      </c>
      <c r="K143" s="128">
        <v>238873.09</v>
      </c>
      <c r="L143" s="128">
        <v>0</v>
      </c>
      <c r="M143" s="128">
        <v>238873.09</v>
      </c>
      <c r="N143" s="130" t="s">
        <v>1420</v>
      </c>
    </row>
    <row r="144" spans="1:14" ht="34.5">
      <c r="A144" s="131" t="s">
        <v>626</v>
      </c>
      <c r="B144" s="125" t="str">
        <f>+VLOOKUP(A144,'[1]LISTA FILTRADO'!$A$2:$B$620,2,FALSE)</f>
        <v>Dirección General De Programación Y Operaciones Del Tesoro</v>
      </c>
      <c r="C144" s="126">
        <v>42851</v>
      </c>
      <c r="D144" s="127" t="s">
        <v>23</v>
      </c>
      <c r="E144" s="127">
        <v>16758</v>
      </c>
      <c r="F144" s="127"/>
      <c r="G144" s="132" t="s">
        <v>6843</v>
      </c>
      <c r="H144" s="128">
        <v>0</v>
      </c>
      <c r="I144" s="128">
        <v>0</v>
      </c>
      <c r="J144" s="128">
        <v>0</v>
      </c>
      <c r="K144" s="128">
        <v>0.01</v>
      </c>
      <c r="L144" s="128">
        <v>0</v>
      </c>
      <c r="M144" s="128">
        <v>0.01</v>
      </c>
      <c r="N144" s="130" t="s">
        <v>1420</v>
      </c>
    </row>
    <row r="145" spans="1:14" ht="45.75">
      <c r="A145" s="131">
        <v>291</v>
      </c>
      <c r="B145" s="125" t="str">
        <f>+VLOOKUP(A145,'[1]LISTA FILTRADO'!$A$2:$B$620,2,FALSE)</f>
        <v>Administradora Boliviana De Carreteras</v>
      </c>
      <c r="C145" s="126">
        <v>42852</v>
      </c>
      <c r="D145" s="127" t="s">
        <v>6</v>
      </c>
      <c r="E145" s="127">
        <v>434465</v>
      </c>
      <c r="F145" s="127"/>
      <c r="G145" s="132" t="s">
        <v>6844</v>
      </c>
      <c r="H145" s="128">
        <v>0</v>
      </c>
      <c r="I145" s="128">
        <v>2500000</v>
      </c>
      <c r="J145" s="128">
        <v>2500000</v>
      </c>
      <c r="K145" s="128">
        <v>0</v>
      </c>
      <c r="L145" s="128">
        <v>17150000</v>
      </c>
      <c r="M145" s="128">
        <v>17150000</v>
      </c>
      <c r="N145" s="130" t="s">
        <v>1420</v>
      </c>
    </row>
    <row r="146" spans="1:14" ht="45.75">
      <c r="A146" s="131">
        <v>86</v>
      </c>
      <c r="B146" s="125" t="str">
        <f>+VLOOKUP(A146,'[1]LISTA FILTRADO'!$A$2:$B$620,2,FALSE)</f>
        <v>Ministerio De Medio Ambiente Y Agua</v>
      </c>
      <c r="C146" s="126">
        <v>42852</v>
      </c>
      <c r="D146" s="127" t="s">
        <v>6</v>
      </c>
      <c r="E146" s="127">
        <v>886123</v>
      </c>
      <c r="F146" s="127"/>
      <c r="G146" s="132" t="s">
        <v>6845</v>
      </c>
      <c r="H146" s="128">
        <v>0</v>
      </c>
      <c r="I146" s="128">
        <v>107549.25</v>
      </c>
      <c r="J146" s="128">
        <v>107549.25</v>
      </c>
      <c r="K146" s="128">
        <v>0</v>
      </c>
      <c r="L146" s="128">
        <v>737787.86</v>
      </c>
      <c r="M146" s="128">
        <v>737787.86</v>
      </c>
      <c r="N146" s="130" t="s">
        <v>1420</v>
      </c>
    </row>
    <row r="147" spans="1:14" ht="45.75">
      <c r="A147" s="131">
        <v>291</v>
      </c>
      <c r="B147" s="125" t="str">
        <f>+VLOOKUP(A147,'[1]LISTA FILTRADO'!$A$2:$B$620,2,FALSE)</f>
        <v>Administradora Boliviana De Carreteras</v>
      </c>
      <c r="C147" s="126">
        <v>42853</v>
      </c>
      <c r="D147" s="127" t="s">
        <v>6</v>
      </c>
      <c r="E147" s="127">
        <v>435631</v>
      </c>
      <c r="F147" s="127"/>
      <c r="G147" s="132" t="s">
        <v>6846</v>
      </c>
      <c r="H147" s="128">
        <v>0</v>
      </c>
      <c r="I147" s="128">
        <v>3000000</v>
      </c>
      <c r="J147" s="128">
        <v>3000000</v>
      </c>
      <c r="K147" s="128">
        <v>0</v>
      </c>
      <c r="L147" s="128">
        <v>20580000</v>
      </c>
      <c r="M147" s="128">
        <v>20580000</v>
      </c>
      <c r="N147" s="130" t="s">
        <v>1420</v>
      </c>
    </row>
    <row r="148" spans="1:14" ht="45.75">
      <c r="A148" s="131">
        <v>291</v>
      </c>
      <c r="B148" s="125" t="str">
        <f>+VLOOKUP(A148,'[1]LISTA FILTRADO'!$A$2:$B$620,2,FALSE)</f>
        <v>Administradora Boliviana De Carreteras</v>
      </c>
      <c r="C148" s="126">
        <v>42858</v>
      </c>
      <c r="D148" s="127" t="s">
        <v>6</v>
      </c>
      <c r="E148" s="127">
        <v>437900</v>
      </c>
      <c r="F148" s="127"/>
      <c r="G148" s="132" t="s">
        <v>8769</v>
      </c>
      <c r="H148" s="128">
        <v>0</v>
      </c>
      <c r="I148" s="128">
        <v>1090466.1000000001</v>
      </c>
      <c r="J148" s="128">
        <f t="shared" ref="J148:J211" si="0">+H148+I148</f>
        <v>1090466.1000000001</v>
      </c>
      <c r="K148" s="128">
        <v>0</v>
      </c>
      <c r="L148" s="128">
        <v>7480597.4500000002</v>
      </c>
      <c r="M148" s="128">
        <f t="shared" ref="M148:M211" si="1">+K148+L148</f>
        <v>7480597.4500000002</v>
      </c>
      <c r="N148" s="130" t="s">
        <v>1420</v>
      </c>
    </row>
    <row r="149" spans="1:14" ht="45.75">
      <c r="A149" s="131">
        <v>291</v>
      </c>
      <c r="B149" s="125" t="str">
        <f>+VLOOKUP(A149,'[1]LISTA FILTRADO'!$A$2:$B$620,2,FALSE)</f>
        <v>Administradora Boliviana De Carreteras</v>
      </c>
      <c r="C149" s="126">
        <v>42860</v>
      </c>
      <c r="D149" s="127" t="s">
        <v>6</v>
      </c>
      <c r="E149" s="127">
        <v>440264</v>
      </c>
      <c r="F149" s="127"/>
      <c r="G149" s="132" t="s">
        <v>8770</v>
      </c>
      <c r="H149" s="128">
        <v>0</v>
      </c>
      <c r="I149" s="128">
        <v>5812294.2300000004</v>
      </c>
      <c r="J149" s="128">
        <f t="shared" si="0"/>
        <v>5812294.2300000004</v>
      </c>
      <c r="K149" s="128">
        <v>0</v>
      </c>
      <c r="L149" s="128">
        <v>39872338.420000002</v>
      </c>
      <c r="M149" s="128">
        <f t="shared" si="1"/>
        <v>39872338.420000002</v>
      </c>
      <c r="N149" s="130" t="s">
        <v>1420</v>
      </c>
    </row>
    <row r="150" spans="1:14" ht="45.75">
      <c r="A150" s="131">
        <v>291</v>
      </c>
      <c r="B150" s="125" t="str">
        <f>+VLOOKUP(A150,'[1]LISTA FILTRADO'!$A$2:$B$620,2,FALSE)</f>
        <v>Administradora Boliviana De Carreteras</v>
      </c>
      <c r="C150" s="126">
        <v>42860</v>
      </c>
      <c r="D150" s="127" t="s">
        <v>6</v>
      </c>
      <c r="E150" s="127">
        <v>440265</v>
      </c>
      <c r="F150" s="127"/>
      <c r="G150" s="132" t="s">
        <v>8771</v>
      </c>
      <c r="H150" s="128">
        <v>0</v>
      </c>
      <c r="I150" s="128">
        <v>9000000</v>
      </c>
      <c r="J150" s="128">
        <f t="shared" si="0"/>
        <v>9000000</v>
      </c>
      <c r="K150" s="128">
        <v>0</v>
      </c>
      <c r="L150" s="128">
        <v>61740000</v>
      </c>
      <c r="M150" s="128">
        <f t="shared" si="1"/>
        <v>61740000</v>
      </c>
      <c r="N150" s="130" t="s">
        <v>1420</v>
      </c>
    </row>
    <row r="151" spans="1:14" ht="34.5">
      <c r="A151" s="131" t="s">
        <v>626</v>
      </c>
      <c r="B151" s="125" t="str">
        <f>+VLOOKUP(A151,'[1]LISTA FILTRADO'!$A$2:$B$620,2,FALSE)</f>
        <v>Dirección General De Programación Y Operaciones Del Tesoro</v>
      </c>
      <c r="C151" s="126">
        <v>42863</v>
      </c>
      <c r="D151" s="127" t="s">
        <v>23</v>
      </c>
      <c r="E151" s="127">
        <v>16789</v>
      </c>
      <c r="F151" s="127"/>
      <c r="G151" s="132" t="s">
        <v>8772</v>
      </c>
      <c r="H151" s="128">
        <v>0</v>
      </c>
      <c r="I151" s="128">
        <v>0</v>
      </c>
      <c r="J151" s="128">
        <f t="shared" si="0"/>
        <v>0</v>
      </c>
      <c r="K151" s="128">
        <v>0</v>
      </c>
      <c r="L151" s="128">
        <v>0.01</v>
      </c>
      <c r="M151" s="128">
        <f t="shared" si="1"/>
        <v>0.01</v>
      </c>
      <c r="N151" s="130" t="s">
        <v>1420</v>
      </c>
    </row>
    <row r="152" spans="1:14" ht="34.5">
      <c r="A152" s="131" t="s">
        <v>626</v>
      </c>
      <c r="B152" s="125" t="str">
        <f>+VLOOKUP(A152,'[1]LISTA FILTRADO'!$A$2:$B$620,2,FALSE)</f>
        <v>Dirección General De Programación Y Operaciones Del Tesoro</v>
      </c>
      <c r="C152" s="126">
        <v>42864</v>
      </c>
      <c r="D152" s="127" t="s">
        <v>3</v>
      </c>
      <c r="E152" s="127">
        <v>1499908</v>
      </c>
      <c r="F152" s="127"/>
      <c r="G152" s="132" t="s">
        <v>8773</v>
      </c>
      <c r="H152" s="128">
        <v>0</v>
      </c>
      <c r="I152" s="128">
        <v>2651.01</v>
      </c>
      <c r="J152" s="128">
        <f t="shared" si="0"/>
        <v>2651.01</v>
      </c>
      <c r="K152" s="128">
        <v>0</v>
      </c>
      <c r="L152" s="128">
        <v>18185.93</v>
      </c>
      <c r="M152" s="128">
        <f t="shared" si="1"/>
        <v>18185.93</v>
      </c>
      <c r="N152" s="130" t="s">
        <v>1420</v>
      </c>
    </row>
    <row r="153" spans="1:14" ht="45.75">
      <c r="A153" s="131">
        <v>291</v>
      </c>
      <c r="B153" s="125" t="str">
        <f>+VLOOKUP(A153,'[1]LISTA FILTRADO'!$A$2:$B$620,2,FALSE)</f>
        <v>Administradora Boliviana De Carreteras</v>
      </c>
      <c r="C153" s="126">
        <v>42864</v>
      </c>
      <c r="D153" s="127" t="s">
        <v>6</v>
      </c>
      <c r="E153" s="127">
        <v>442717</v>
      </c>
      <c r="F153" s="127"/>
      <c r="G153" s="132" t="s">
        <v>8774</v>
      </c>
      <c r="H153" s="128">
        <v>0</v>
      </c>
      <c r="I153" s="128">
        <v>1000000</v>
      </c>
      <c r="J153" s="128">
        <f t="shared" si="0"/>
        <v>1000000</v>
      </c>
      <c r="K153" s="128">
        <v>0</v>
      </c>
      <c r="L153" s="128">
        <v>6860000</v>
      </c>
      <c r="M153" s="128">
        <f t="shared" si="1"/>
        <v>6860000</v>
      </c>
      <c r="N153" s="130" t="s">
        <v>1420</v>
      </c>
    </row>
    <row r="154" spans="1:14" ht="45.75">
      <c r="A154" s="131">
        <v>291</v>
      </c>
      <c r="B154" s="125" t="str">
        <f>+VLOOKUP(A154,'[1]LISTA FILTRADO'!$A$2:$B$620,2,FALSE)</f>
        <v>Administradora Boliviana De Carreteras</v>
      </c>
      <c r="C154" s="126">
        <v>42865</v>
      </c>
      <c r="D154" s="127" t="s">
        <v>6</v>
      </c>
      <c r="E154" s="127">
        <v>443954</v>
      </c>
      <c r="F154" s="127"/>
      <c r="G154" s="132" t="s">
        <v>8775</v>
      </c>
      <c r="H154" s="128">
        <v>0</v>
      </c>
      <c r="I154" s="128">
        <v>2245683.94</v>
      </c>
      <c r="J154" s="128">
        <f t="shared" si="0"/>
        <v>2245683.94</v>
      </c>
      <c r="K154" s="128">
        <v>0</v>
      </c>
      <c r="L154" s="128">
        <v>15405391.83</v>
      </c>
      <c r="M154" s="128">
        <f t="shared" si="1"/>
        <v>15405391.83</v>
      </c>
      <c r="N154" s="130" t="s">
        <v>1420</v>
      </c>
    </row>
    <row r="155" spans="1:14" ht="45.75">
      <c r="A155" s="131">
        <v>291</v>
      </c>
      <c r="B155" s="125" t="str">
        <f>+VLOOKUP(A155,'[1]LISTA FILTRADO'!$A$2:$B$620,2,FALSE)</f>
        <v>Administradora Boliviana De Carreteras</v>
      </c>
      <c r="C155" s="126">
        <v>42865</v>
      </c>
      <c r="D155" s="127" t="s">
        <v>6</v>
      </c>
      <c r="E155" s="127">
        <v>443955</v>
      </c>
      <c r="F155" s="127"/>
      <c r="G155" s="132" t="s">
        <v>8776</v>
      </c>
      <c r="H155" s="128">
        <v>0</v>
      </c>
      <c r="I155" s="128">
        <v>1436836.13</v>
      </c>
      <c r="J155" s="128">
        <f t="shared" si="0"/>
        <v>1436836.13</v>
      </c>
      <c r="K155" s="128">
        <v>0</v>
      </c>
      <c r="L155" s="128">
        <v>9856695.8499999996</v>
      </c>
      <c r="M155" s="128">
        <f t="shared" si="1"/>
        <v>9856695.8499999996</v>
      </c>
      <c r="N155" s="130" t="s">
        <v>1420</v>
      </c>
    </row>
    <row r="156" spans="1:14" ht="45.75">
      <c r="A156" s="131" t="s">
        <v>627</v>
      </c>
      <c r="B156" s="125" t="str">
        <f>+VLOOKUP(A156,'[1]LISTA FILTRADO'!$A$2:$B$620,2,FALSE)</f>
        <v>Dirección General De Crédito Público</v>
      </c>
      <c r="C156" s="126">
        <v>42870</v>
      </c>
      <c r="D156" s="127" t="s">
        <v>6</v>
      </c>
      <c r="E156" s="127">
        <v>887606</v>
      </c>
      <c r="F156" s="127"/>
      <c r="G156" s="132" t="s">
        <v>8777</v>
      </c>
      <c r="H156" s="128">
        <v>0</v>
      </c>
      <c r="I156" s="128">
        <v>11915.55</v>
      </c>
      <c r="J156" s="128">
        <f t="shared" si="0"/>
        <v>11915.55</v>
      </c>
      <c r="K156" s="128">
        <v>0</v>
      </c>
      <c r="L156" s="128">
        <v>81740.67</v>
      </c>
      <c r="M156" s="128">
        <f t="shared" si="1"/>
        <v>81740.67</v>
      </c>
      <c r="N156" s="130" t="s">
        <v>1420</v>
      </c>
    </row>
    <row r="157" spans="1:14" ht="34.5">
      <c r="A157" s="131" t="s">
        <v>627</v>
      </c>
      <c r="B157" s="125" t="str">
        <f>+VLOOKUP(A157,'[1]LISTA FILTRADO'!$A$2:$B$620,2,FALSE)</f>
        <v>Dirección General De Crédito Público</v>
      </c>
      <c r="C157" s="126">
        <v>42870</v>
      </c>
      <c r="D157" s="127" t="s">
        <v>20</v>
      </c>
      <c r="E157" s="127">
        <v>9309</v>
      </c>
      <c r="F157" s="127"/>
      <c r="G157" s="132" t="s">
        <v>8778</v>
      </c>
      <c r="H157" s="128">
        <v>7788.56</v>
      </c>
      <c r="I157" s="128">
        <v>0</v>
      </c>
      <c r="J157" s="128">
        <f t="shared" si="0"/>
        <v>7788.56</v>
      </c>
      <c r="K157" s="128">
        <v>53429.52</v>
      </c>
      <c r="L157" s="128">
        <v>0</v>
      </c>
      <c r="M157" s="128">
        <f t="shared" si="1"/>
        <v>53429.52</v>
      </c>
      <c r="N157" s="130" t="s">
        <v>1420</v>
      </c>
    </row>
    <row r="158" spans="1:14" ht="34.5">
      <c r="A158" s="131" t="s">
        <v>627</v>
      </c>
      <c r="B158" s="125" t="str">
        <f>+VLOOKUP(A158,'[1]LISTA FILTRADO'!$A$2:$B$620,2,FALSE)</f>
        <v>Dirección General De Crédito Público</v>
      </c>
      <c r="C158" s="126">
        <v>42870</v>
      </c>
      <c r="D158" s="127" t="s">
        <v>20</v>
      </c>
      <c r="E158" s="127">
        <v>9331</v>
      </c>
      <c r="F158" s="127"/>
      <c r="G158" s="132" t="s">
        <v>8779</v>
      </c>
      <c r="H158" s="128">
        <v>1552808.27</v>
      </c>
      <c r="I158" s="128">
        <v>0</v>
      </c>
      <c r="J158" s="128">
        <f t="shared" si="0"/>
        <v>1552808.27</v>
      </c>
      <c r="K158" s="128">
        <v>10652264.73</v>
      </c>
      <c r="L158" s="128">
        <v>0</v>
      </c>
      <c r="M158" s="128">
        <f t="shared" si="1"/>
        <v>10652264.73</v>
      </c>
      <c r="N158" s="130" t="s">
        <v>1420</v>
      </c>
    </row>
    <row r="159" spans="1:14" ht="34.5">
      <c r="A159" s="131" t="s">
        <v>627</v>
      </c>
      <c r="B159" s="125" t="str">
        <f>+VLOOKUP(A159,'[1]LISTA FILTRADO'!$A$2:$B$620,2,FALSE)</f>
        <v>Dirección General De Crédito Público</v>
      </c>
      <c r="C159" s="126">
        <v>42870</v>
      </c>
      <c r="D159" s="127" t="s">
        <v>20</v>
      </c>
      <c r="E159" s="127">
        <v>9311</v>
      </c>
      <c r="F159" s="127"/>
      <c r="G159" s="132" t="s">
        <v>8780</v>
      </c>
      <c r="H159" s="128">
        <v>18582.689999999999</v>
      </c>
      <c r="I159" s="128">
        <v>0</v>
      </c>
      <c r="J159" s="128">
        <f t="shared" si="0"/>
        <v>18582.689999999999</v>
      </c>
      <c r="K159" s="128">
        <v>127477.25</v>
      </c>
      <c r="L159" s="128">
        <v>0</v>
      </c>
      <c r="M159" s="128">
        <f t="shared" si="1"/>
        <v>127477.25</v>
      </c>
      <c r="N159" s="130" t="s">
        <v>1420</v>
      </c>
    </row>
    <row r="160" spans="1:14" ht="34.5">
      <c r="A160" s="131" t="s">
        <v>627</v>
      </c>
      <c r="B160" s="125" t="str">
        <f>+VLOOKUP(A160,'[1]LISTA FILTRADO'!$A$2:$B$620,2,FALSE)</f>
        <v>Dirección General De Crédito Público</v>
      </c>
      <c r="C160" s="126">
        <v>42870</v>
      </c>
      <c r="D160" s="127" t="s">
        <v>20</v>
      </c>
      <c r="E160" s="127">
        <v>9414</v>
      </c>
      <c r="F160" s="127"/>
      <c r="G160" s="132" t="s">
        <v>8781</v>
      </c>
      <c r="H160" s="128">
        <v>3632692.26</v>
      </c>
      <c r="I160" s="128">
        <v>0</v>
      </c>
      <c r="J160" s="128">
        <f t="shared" si="0"/>
        <v>3632692.26</v>
      </c>
      <c r="K160" s="128">
        <v>24920268.899999999</v>
      </c>
      <c r="L160" s="128">
        <v>0</v>
      </c>
      <c r="M160" s="128">
        <f t="shared" si="1"/>
        <v>24920268.899999999</v>
      </c>
      <c r="N160" s="130" t="s">
        <v>1420</v>
      </c>
    </row>
    <row r="161" spans="1:14" ht="34.5">
      <c r="A161" s="131" t="s">
        <v>627</v>
      </c>
      <c r="B161" s="125" t="str">
        <f>+VLOOKUP(A161,'[1]LISTA FILTRADO'!$A$2:$B$620,2,FALSE)</f>
        <v>Dirección General De Crédito Público</v>
      </c>
      <c r="C161" s="126">
        <v>42870</v>
      </c>
      <c r="D161" s="127" t="s">
        <v>20</v>
      </c>
      <c r="E161" s="127">
        <v>9294</v>
      </c>
      <c r="F161" s="127"/>
      <c r="G161" s="132" t="s">
        <v>8782</v>
      </c>
      <c r="H161" s="128">
        <v>3640.69</v>
      </c>
      <c r="I161" s="128">
        <v>0</v>
      </c>
      <c r="J161" s="128">
        <f t="shared" si="0"/>
        <v>3640.69</v>
      </c>
      <c r="K161" s="128">
        <v>24975.13</v>
      </c>
      <c r="L161" s="128">
        <v>0</v>
      </c>
      <c r="M161" s="128">
        <f t="shared" si="1"/>
        <v>24975.13</v>
      </c>
      <c r="N161" s="130" t="s">
        <v>1420</v>
      </c>
    </row>
    <row r="162" spans="1:14" ht="34.5">
      <c r="A162" s="131" t="s">
        <v>627</v>
      </c>
      <c r="B162" s="125" t="str">
        <f>+VLOOKUP(A162,'[1]LISTA FILTRADO'!$A$2:$B$620,2,FALSE)</f>
        <v>Dirección General De Crédito Público</v>
      </c>
      <c r="C162" s="126">
        <v>42870</v>
      </c>
      <c r="D162" s="127" t="s">
        <v>20</v>
      </c>
      <c r="E162" s="127">
        <v>9281</v>
      </c>
      <c r="F162" s="127"/>
      <c r="G162" s="132" t="s">
        <v>8783</v>
      </c>
      <c r="H162" s="128">
        <v>69333.34</v>
      </c>
      <c r="I162" s="128">
        <v>0</v>
      </c>
      <c r="J162" s="128">
        <f t="shared" si="0"/>
        <v>69333.34</v>
      </c>
      <c r="K162" s="128">
        <v>475626.71</v>
      </c>
      <c r="L162" s="128">
        <v>0</v>
      </c>
      <c r="M162" s="128">
        <f t="shared" si="1"/>
        <v>475626.71</v>
      </c>
      <c r="N162" s="130" t="s">
        <v>1420</v>
      </c>
    </row>
    <row r="163" spans="1:14" ht="34.5">
      <c r="A163" s="131" t="s">
        <v>627</v>
      </c>
      <c r="B163" s="125" t="str">
        <f>+VLOOKUP(A163,'[1]LISTA FILTRADO'!$A$2:$B$620,2,FALSE)</f>
        <v>Dirección General De Crédito Público</v>
      </c>
      <c r="C163" s="126">
        <v>42870</v>
      </c>
      <c r="D163" s="127" t="s">
        <v>20</v>
      </c>
      <c r="E163" s="127">
        <v>9324</v>
      </c>
      <c r="F163" s="127"/>
      <c r="G163" s="132" t="s">
        <v>8784</v>
      </c>
      <c r="H163" s="128">
        <v>58129.03</v>
      </c>
      <c r="I163" s="128">
        <v>0</v>
      </c>
      <c r="J163" s="128">
        <f t="shared" si="0"/>
        <v>58129.03</v>
      </c>
      <c r="K163" s="128">
        <v>398765.15</v>
      </c>
      <c r="L163" s="128">
        <v>0</v>
      </c>
      <c r="M163" s="128">
        <f t="shared" si="1"/>
        <v>398765.15</v>
      </c>
      <c r="N163" s="130" t="s">
        <v>1420</v>
      </c>
    </row>
    <row r="164" spans="1:14" ht="34.5">
      <c r="A164" s="131" t="s">
        <v>627</v>
      </c>
      <c r="B164" s="125" t="str">
        <f>+VLOOKUP(A164,'[1]LISTA FILTRADO'!$A$2:$B$620,2,FALSE)</f>
        <v>Dirección General De Crédito Público</v>
      </c>
      <c r="C164" s="126">
        <v>42870</v>
      </c>
      <c r="D164" s="127" t="s">
        <v>20</v>
      </c>
      <c r="E164" s="127">
        <v>9377</v>
      </c>
      <c r="F164" s="127"/>
      <c r="G164" s="132" t="s">
        <v>8785</v>
      </c>
      <c r="H164" s="128">
        <v>469985.97</v>
      </c>
      <c r="I164" s="128">
        <v>0</v>
      </c>
      <c r="J164" s="128">
        <f t="shared" si="0"/>
        <v>469985.97</v>
      </c>
      <c r="K164" s="128">
        <v>3224103.75</v>
      </c>
      <c r="L164" s="128">
        <v>0</v>
      </c>
      <c r="M164" s="128">
        <f t="shared" si="1"/>
        <v>3224103.75</v>
      </c>
      <c r="N164" s="130" t="s">
        <v>1420</v>
      </c>
    </row>
    <row r="165" spans="1:14" ht="34.5">
      <c r="A165" s="131" t="s">
        <v>627</v>
      </c>
      <c r="B165" s="125" t="str">
        <f>+VLOOKUP(A165,'[1]LISTA FILTRADO'!$A$2:$B$620,2,FALSE)</f>
        <v>Dirección General De Crédito Público</v>
      </c>
      <c r="C165" s="126">
        <v>42870</v>
      </c>
      <c r="D165" s="127" t="s">
        <v>20</v>
      </c>
      <c r="E165" s="127">
        <v>9284</v>
      </c>
      <c r="F165" s="127"/>
      <c r="G165" s="132" t="s">
        <v>8786</v>
      </c>
      <c r="H165" s="128">
        <v>16724.43</v>
      </c>
      <c r="I165" s="128">
        <v>0</v>
      </c>
      <c r="J165" s="128">
        <f t="shared" si="0"/>
        <v>16724.43</v>
      </c>
      <c r="K165" s="128">
        <v>114729.59</v>
      </c>
      <c r="L165" s="128">
        <v>0</v>
      </c>
      <c r="M165" s="128">
        <f t="shared" si="1"/>
        <v>114729.59</v>
      </c>
      <c r="N165" s="130" t="s">
        <v>1420</v>
      </c>
    </row>
    <row r="166" spans="1:14" ht="34.5">
      <c r="A166" s="131" t="s">
        <v>627</v>
      </c>
      <c r="B166" s="125" t="str">
        <f>+VLOOKUP(A166,'[1]LISTA FILTRADO'!$A$2:$B$620,2,FALSE)</f>
        <v>Dirección General De Crédito Público</v>
      </c>
      <c r="C166" s="126">
        <v>42870</v>
      </c>
      <c r="D166" s="127" t="s">
        <v>20</v>
      </c>
      <c r="E166" s="127">
        <v>9280</v>
      </c>
      <c r="F166" s="127"/>
      <c r="G166" s="132" t="s">
        <v>8787</v>
      </c>
      <c r="H166" s="128">
        <v>1184928.55</v>
      </c>
      <c r="I166" s="128">
        <v>0</v>
      </c>
      <c r="J166" s="128">
        <f t="shared" si="0"/>
        <v>1184928.55</v>
      </c>
      <c r="K166" s="128">
        <v>8128609.8499999996</v>
      </c>
      <c r="L166" s="128">
        <v>0</v>
      </c>
      <c r="M166" s="128">
        <f t="shared" si="1"/>
        <v>8128609.8499999996</v>
      </c>
      <c r="N166" s="130" t="s">
        <v>1420</v>
      </c>
    </row>
    <row r="167" spans="1:14" ht="34.5">
      <c r="A167" s="131" t="s">
        <v>627</v>
      </c>
      <c r="B167" s="125" t="str">
        <f>+VLOOKUP(A167,'[1]LISTA FILTRADO'!$A$2:$B$620,2,FALSE)</f>
        <v>Dirección General De Crédito Público</v>
      </c>
      <c r="C167" s="126">
        <v>42870</v>
      </c>
      <c r="D167" s="127" t="s">
        <v>20</v>
      </c>
      <c r="E167" s="127">
        <v>9254</v>
      </c>
      <c r="F167" s="127"/>
      <c r="G167" s="132" t="s">
        <v>8788</v>
      </c>
      <c r="H167" s="128">
        <v>227729.2</v>
      </c>
      <c r="I167" s="128">
        <v>0</v>
      </c>
      <c r="J167" s="128">
        <f t="shared" si="0"/>
        <v>227729.2</v>
      </c>
      <c r="K167" s="128">
        <v>1562222.31</v>
      </c>
      <c r="L167" s="128">
        <v>0</v>
      </c>
      <c r="M167" s="128">
        <f t="shared" si="1"/>
        <v>1562222.31</v>
      </c>
      <c r="N167" s="130" t="s">
        <v>1420</v>
      </c>
    </row>
    <row r="168" spans="1:14" ht="34.5">
      <c r="A168" s="131" t="s">
        <v>626</v>
      </c>
      <c r="B168" s="125" t="str">
        <f>+VLOOKUP(A168,'[1]LISTA FILTRADO'!$A$2:$B$620,2,FALSE)</f>
        <v>Dirección General De Programación Y Operaciones Del Tesoro</v>
      </c>
      <c r="C168" s="126">
        <v>42870</v>
      </c>
      <c r="D168" s="127" t="s">
        <v>23</v>
      </c>
      <c r="E168" s="127">
        <v>16814</v>
      </c>
      <c r="F168" s="127"/>
      <c r="G168" s="132" t="s">
        <v>8789</v>
      </c>
      <c r="H168" s="128">
        <v>0</v>
      </c>
      <c r="I168" s="128">
        <v>0</v>
      </c>
      <c r="J168" s="128">
        <f t="shared" si="0"/>
        <v>0</v>
      </c>
      <c r="K168" s="128">
        <v>0.02</v>
      </c>
      <c r="L168" s="128">
        <v>0</v>
      </c>
      <c r="M168" s="128">
        <f t="shared" si="1"/>
        <v>0.02</v>
      </c>
      <c r="N168" s="130" t="s">
        <v>1420</v>
      </c>
    </row>
    <row r="169" spans="1:14" ht="34.5">
      <c r="A169" s="131" t="s">
        <v>627</v>
      </c>
      <c r="B169" s="125" t="str">
        <f>+VLOOKUP(A169,'[1]LISTA FILTRADO'!$A$2:$B$620,2,FALSE)</f>
        <v>Dirección General De Crédito Público</v>
      </c>
      <c r="C169" s="126">
        <v>42870</v>
      </c>
      <c r="D169" s="127" t="s">
        <v>20</v>
      </c>
      <c r="E169" s="127">
        <v>9278</v>
      </c>
      <c r="F169" s="127"/>
      <c r="G169" s="132" t="s">
        <v>8790</v>
      </c>
      <c r="H169" s="128">
        <v>242230.91</v>
      </c>
      <c r="I169" s="128">
        <v>0</v>
      </c>
      <c r="J169" s="128">
        <f t="shared" si="0"/>
        <v>242230.91</v>
      </c>
      <c r="K169" s="128">
        <v>1661704.04</v>
      </c>
      <c r="L169" s="128">
        <v>0</v>
      </c>
      <c r="M169" s="128">
        <f t="shared" si="1"/>
        <v>1661704.04</v>
      </c>
      <c r="N169" s="130" t="s">
        <v>1420</v>
      </c>
    </row>
    <row r="170" spans="1:14" ht="34.5">
      <c r="A170" s="131" t="s">
        <v>626</v>
      </c>
      <c r="B170" s="125" t="str">
        <f>+VLOOKUP(A170,'[1]LISTA FILTRADO'!$A$2:$B$620,2,FALSE)</f>
        <v>Dirección General De Programación Y Operaciones Del Tesoro</v>
      </c>
      <c r="C170" s="126">
        <v>42871</v>
      </c>
      <c r="D170" s="127" t="s">
        <v>23</v>
      </c>
      <c r="E170" s="127">
        <v>16818</v>
      </c>
      <c r="F170" s="127"/>
      <c r="G170" s="132" t="s">
        <v>8791</v>
      </c>
      <c r="H170" s="128">
        <v>0</v>
      </c>
      <c r="I170" s="128">
        <v>0</v>
      </c>
      <c r="J170" s="128">
        <f t="shared" si="0"/>
        <v>0</v>
      </c>
      <c r="K170" s="128">
        <v>0</v>
      </c>
      <c r="L170" s="128">
        <v>0.02</v>
      </c>
      <c r="M170" s="128">
        <f t="shared" si="1"/>
        <v>0.02</v>
      </c>
      <c r="N170" s="130" t="s">
        <v>1420</v>
      </c>
    </row>
    <row r="171" spans="1:14" ht="45.75">
      <c r="A171" s="131">
        <v>291</v>
      </c>
      <c r="B171" s="125" t="str">
        <f>+VLOOKUP(A171,'[1]LISTA FILTRADO'!$A$2:$B$620,2,FALSE)</f>
        <v>Administradora Boliviana De Carreteras</v>
      </c>
      <c r="C171" s="126">
        <v>42871</v>
      </c>
      <c r="D171" s="127" t="s">
        <v>6</v>
      </c>
      <c r="E171" s="127">
        <v>887707</v>
      </c>
      <c r="F171" s="127"/>
      <c r="G171" s="132" t="s">
        <v>8792</v>
      </c>
      <c r="H171" s="128">
        <v>0</v>
      </c>
      <c r="I171" s="128">
        <v>2000000</v>
      </c>
      <c r="J171" s="128">
        <f t="shared" si="0"/>
        <v>2000000</v>
      </c>
      <c r="K171" s="128">
        <v>0</v>
      </c>
      <c r="L171" s="128">
        <v>13720000</v>
      </c>
      <c r="M171" s="128">
        <f t="shared" si="1"/>
        <v>13720000</v>
      </c>
      <c r="N171" s="130" t="s">
        <v>1420</v>
      </c>
    </row>
    <row r="172" spans="1:14" ht="45.75">
      <c r="A172" s="131">
        <v>291</v>
      </c>
      <c r="B172" s="125" t="str">
        <f>+VLOOKUP(A172,'[1]LISTA FILTRADO'!$A$2:$B$620,2,FALSE)</f>
        <v>Administradora Boliviana De Carreteras</v>
      </c>
      <c r="C172" s="126">
        <v>42872</v>
      </c>
      <c r="D172" s="127" t="s">
        <v>6</v>
      </c>
      <c r="E172" s="127">
        <v>449417</v>
      </c>
      <c r="F172" s="127"/>
      <c r="G172" s="132" t="s">
        <v>8793</v>
      </c>
      <c r="H172" s="128">
        <v>0</v>
      </c>
      <c r="I172" s="128">
        <v>3000000</v>
      </c>
      <c r="J172" s="128">
        <f t="shared" si="0"/>
        <v>3000000</v>
      </c>
      <c r="K172" s="128">
        <v>0</v>
      </c>
      <c r="L172" s="128">
        <v>20580000</v>
      </c>
      <c r="M172" s="128">
        <f t="shared" si="1"/>
        <v>20580000</v>
      </c>
      <c r="N172" s="130" t="s">
        <v>1420</v>
      </c>
    </row>
    <row r="173" spans="1:14" ht="45.75">
      <c r="A173" s="131">
        <v>291</v>
      </c>
      <c r="B173" s="125" t="str">
        <f>+VLOOKUP(A173,'[1]LISTA FILTRADO'!$A$2:$B$620,2,FALSE)</f>
        <v>Administradora Boliviana De Carreteras</v>
      </c>
      <c r="C173" s="126">
        <v>42872</v>
      </c>
      <c r="D173" s="127" t="s">
        <v>6</v>
      </c>
      <c r="E173" s="127">
        <v>449416</v>
      </c>
      <c r="F173" s="127"/>
      <c r="G173" s="132" t="s">
        <v>8794</v>
      </c>
      <c r="H173" s="128">
        <v>0</v>
      </c>
      <c r="I173" s="128">
        <v>1730324.19</v>
      </c>
      <c r="J173" s="128">
        <f t="shared" si="0"/>
        <v>1730324.19</v>
      </c>
      <c r="K173" s="128">
        <v>0</v>
      </c>
      <c r="L173" s="128">
        <v>11870023.939999999</v>
      </c>
      <c r="M173" s="128">
        <f t="shared" si="1"/>
        <v>11870023.939999999</v>
      </c>
      <c r="N173" s="130" t="s">
        <v>1420</v>
      </c>
    </row>
    <row r="174" spans="1:14" ht="34.5">
      <c r="A174" s="131" t="s">
        <v>627</v>
      </c>
      <c r="B174" s="125" t="str">
        <f>+VLOOKUP(A174,'[1]LISTA FILTRADO'!$A$2:$B$620,2,FALSE)</f>
        <v>Dirección General De Crédito Público</v>
      </c>
      <c r="C174" s="126">
        <v>42872</v>
      </c>
      <c r="D174" s="127" t="s">
        <v>20</v>
      </c>
      <c r="E174" s="127">
        <v>449730</v>
      </c>
      <c r="F174" s="127"/>
      <c r="G174" s="132" t="s">
        <v>8795</v>
      </c>
      <c r="H174" s="128">
        <v>15994.9</v>
      </c>
      <c r="I174" s="128">
        <v>0</v>
      </c>
      <c r="J174" s="128">
        <f t="shared" si="0"/>
        <v>15994.9</v>
      </c>
      <c r="K174" s="128">
        <v>109725.01</v>
      </c>
      <c r="L174" s="128">
        <v>0</v>
      </c>
      <c r="M174" s="128">
        <f t="shared" si="1"/>
        <v>109725.01</v>
      </c>
      <c r="N174" s="130" t="s">
        <v>1420</v>
      </c>
    </row>
    <row r="175" spans="1:14" ht="34.5">
      <c r="A175" s="131" t="s">
        <v>626</v>
      </c>
      <c r="B175" s="125" t="str">
        <f>+VLOOKUP(A175,'[1]LISTA FILTRADO'!$A$2:$B$620,2,FALSE)</f>
        <v>Dirección General De Programación Y Operaciones Del Tesoro</v>
      </c>
      <c r="C175" s="126">
        <v>42873</v>
      </c>
      <c r="D175" s="127" t="s">
        <v>23</v>
      </c>
      <c r="E175" s="127">
        <v>16826</v>
      </c>
      <c r="F175" s="127"/>
      <c r="G175" s="132" t="s">
        <v>8796</v>
      </c>
      <c r="H175" s="128">
        <v>0</v>
      </c>
      <c r="I175" s="128">
        <v>0</v>
      </c>
      <c r="J175" s="128">
        <f t="shared" si="0"/>
        <v>0</v>
      </c>
      <c r="K175" s="128">
        <v>0</v>
      </c>
      <c r="L175" s="128">
        <v>0.01</v>
      </c>
      <c r="M175" s="128">
        <f t="shared" si="1"/>
        <v>0.01</v>
      </c>
      <c r="N175" s="130" t="s">
        <v>1420</v>
      </c>
    </row>
    <row r="176" spans="1:14" ht="45.75">
      <c r="A176" s="131">
        <v>514</v>
      </c>
      <c r="B176" s="125" t="str">
        <f>+VLOOKUP(A176,'[1]LISTA FILTRADO'!$A$2:$B$620,2,FALSE)</f>
        <v>Empresa Nacional De Electricidad</v>
      </c>
      <c r="C176" s="126">
        <v>42873</v>
      </c>
      <c r="D176" s="127" t="s">
        <v>6</v>
      </c>
      <c r="E176" s="127">
        <v>450079</v>
      </c>
      <c r="F176" s="127"/>
      <c r="G176" s="132" t="s">
        <v>8797</v>
      </c>
      <c r="H176" s="128">
        <v>0</v>
      </c>
      <c r="I176" s="128">
        <v>990271.54</v>
      </c>
      <c r="J176" s="128">
        <f t="shared" si="0"/>
        <v>990271.54</v>
      </c>
      <c r="K176" s="128">
        <v>0</v>
      </c>
      <c r="L176" s="128">
        <v>6793262.7599999998</v>
      </c>
      <c r="M176" s="128">
        <f t="shared" si="1"/>
        <v>6793262.7599999998</v>
      </c>
      <c r="N176" s="130" t="s">
        <v>1420</v>
      </c>
    </row>
    <row r="177" spans="1:14" ht="45.75">
      <c r="A177" s="131">
        <v>514</v>
      </c>
      <c r="B177" s="125" t="str">
        <f>+VLOOKUP(A177,'[1]LISTA FILTRADO'!$A$2:$B$620,2,FALSE)</f>
        <v>Empresa Nacional De Electricidad</v>
      </c>
      <c r="C177" s="126">
        <v>42873</v>
      </c>
      <c r="D177" s="127" t="s">
        <v>6</v>
      </c>
      <c r="E177" s="127">
        <v>450080</v>
      </c>
      <c r="F177" s="127"/>
      <c r="G177" s="132" t="s">
        <v>8798</v>
      </c>
      <c r="H177" s="128">
        <v>0</v>
      </c>
      <c r="I177" s="128">
        <v>424402.08</v>
      </c>
      <c r="J177" s="128">
        <f t="shared" si="0"/>
        <v>424402.08</v>
      </c>
      <c r="K177" s="128">
        <v>0</v>
      </c>
      <c r="L177" s="128">
        <v>2911398.27</v>
      </c>
      <c r="M177" s="128">
        <f t="shared" si="1"/>
        <v>2911398.27</v>
      </c>
      <c r="N177" s="130" t="s">
        <v>1420</v>
      </c>
    </row>
    <row r="178" spans="1:14" ht="45.75">
      <c r="A178" s="131">
        <v>514</v>
      </c>
      <c r="B178" s="125" t="str">
        <f>+VLOOKUP(A178,'[1]LISTA FILTRADO'!$A$2:$B$620,2,FALSE)</f>
        <v>Empresa Nacional De Electricidad</v>
      </c>
      <c r="C178" s="126">
        <v>42873</v>
      </c>
      <c r="D178" s="127" t="s">
        <v>11</v>
      </c>
      <c r="E178" s="127">
        <v>450079</v>
      </c>
      <c r="F178" s="127"/>
      <c r="G178" s="132" t="s">
        <v>8799</v>
      </c>
      <c r="H178" s="128">
        <v>7.29</v>
      </c>
      <c r="I178" s="128">
        <v>0</v>
      </c>
      <c r="J178" s="128">
        <f t="shared" si="0"/>
        <v>7.29</v>
      </c>
      <c r="K178" s="128">
        <v>50.01</v>
      </c>
      <c r="L178" s="128">
        <v>0</v>
      </c>
      <c r="M178" s="128">
        <f t="shared" si="1"/>
        <v>50.01</v>
      </c>
      <c r="N178" s="130" t="s">
        <v>1420</v>
      </c>
    </row>
    <row r="179" spans="1:14" ht="45.75">
      <c r="A179" s="131">
        <v>514</v>
      </c>
      <c r="B179" s="125" t="str">
        <f>+VLOOKUP(A179,'[1]LISTA FILTRADO'!$A$2:$B$620,2,FALSE)</f>
        <v>Empresa Nacional De Electricidad</v>
      </c>
      <c r="C179" s="126">
        <v>42873</v>
      </c>
      <c r="D179" s="127" t="s">
        <v>11</v>
      </c>
      <c r="E179" s="127">
        <v>450080</v>
      </c>
      <c r="F179" s="127"/>
      <c r="G179" s="132" t="s">
        <v>8800</v>
      </c>
      <c r="H179" s="128">
        <v>7.29</v>
      </c>
      <c r="I179" s="128">
        <v>0</v>
      </c>
      <c r="J179" s="128">
        <f t="shared" si="0"/>
        <v>7.29</v>
      </c>
      <c r="K179" s="128">
        <v>50.01</v>
      </c>
      <c r="L179" s="128">
        <v>0</v>
      </c>
      <c r="M179" s="128">
        <f t="shared" si="1"/>
        <v>50.01</v>
      </c>
      <c r="N179" s="130" t="s">
        <v>1420</v>
      </c>
    </row>
    <row r="180" spans="1:14" ht="34.5">
      <c r="A180" s="131" t="s">
        <v>626</v>
      </c>
      <c r="B180" s="125" t="str">
        <f>+VLOOKUP(A180,'[1]LISTA FILTRADO'!$A$2:$B$620,2,FALSE)</f>
        <v>Dirección General De Programación Y Operaciones Del Tesoro</v>
      </c>
      <c r="C180" s="126">
        <v>42874</v>
      </c>
      <c r="D180" s="127" t="s">
        <v>23</v>
      </c>
      <c r="E180" s="127">
        <v>16832</v>
      </c>
      <c r="F180" s="127"/>
      <c r="G180" s="132" t="s">
        <v>8801</v>
      </c>
      <c r="H180" s="128">
        <v>0</v>
      </c>
      <c r="I180" s="128">
        <v>0</v>
      </c>
      <c r="J180" s="128">
        <f t="shared" si="0"/>
        <v>0</v>
      </c>
      <c r="K180" s="128">
        <v>0</v>
      </c>
      <c r="L180" s="128">
        <v>0.01</v>
      </c>
      <c r="M180" s="128">
        <f t="shared" si="1"/>
        <v>0.01</v>
      </c>
      <c r="N180" s="130" t="s">
        <v>1420</v>
      </c>
    </row>
    <row r="181" spans="1:14" ht="34.5">
      <c r="A181" s="131" t="s">
        <v>627</v>
      </c>
      <c r="B181" s="125" t="str">
        <f>+VLOOKUP(A181,'[1]LISTA FILTRADO'!$A$2:$B$620,2,FALSE)</f>
        <v>Dirección General De Crédito Público</v>
      </c>
      <c r="C181" s="126">
        <v>42877</v>
      </c>
      <c r="D181" s="127" t="s">
        <v>20</v>
      </c>
      <c r="E181" s="127">
        <v>9433</v>
      </c>
      <c r="F181" s="127"/>
      <c r="G181" s="132" t="s">
        <v>8802</v>
      </c>
      <c r="H181" s="128">
        <v>0</v>
      </c>
      <c r="I181" s="128">
        <v>254566.78</v>
      </c>
      <c r="J181" s="128">
        <f t="shared" si="0"/>
        <v>254566.78</v>
      </c>
      <c r="K181" s="128">
        <v>0</v>
      </c>
      <c r="L181" s="128">
        <v>1746328.11</v>
      </c>
      <c r="M181" s="128">
        <f t="shared" si="1"/>
        <v>1746328.11</v>
      </c>
      <c r="N181" s="130" t="s">
        <v>1420</v>
      </c>
    </row>
    <row r="182" spans="1:14" ht="45.75">
      <c r="A182" s="131">
        <v>291</v>
      </c>
      <c r="B182" s="125" t="str">
        <f>+VLOOKUP(A182,'[1]LISTA FILTRADO'!$A$2:$B$620,2,FALSE)</f>
        <v>Administradora Boliviana De Carreteras</v>
      </c>
      <c r="C182" s="126">
        <v>42877</v>
      </c>
      <c r="D182" s="127" t="s">
        <v>6</v>
      </c>
      <c r="E182" s="127">
        <v>453201</v>
      </c>
      <c r="F182" s="127"/>
      <c r="G182" s="132" t="s">
        <v>8803</v>
      </c>
      <c r="H182" s="128">
        <v>0</v>
      </c>
      <c r="I182" s="128">
        <v>6078608.4199999999</v>
      </c>
      <c r="J182" s="128">
        <f t="shared" si="0"/>
        <v>6078608.4199999999</v>
      </c>
      <c r="K182" s="128">
        <v>0</v>
      </c>
      <c r="L182" s="128">
        <v>41699253.759999998</v>
      </c>
      <c r="M182" s="128">
        <f t="shared" si="1"/>
        <v>41699253.759999998</v>
      </c>
      <c r="N182" s="130" t="s">
        <v>1420</v>
      </c>
    </row>
    <row r="183" spans="1:14" ht="34.5">
      <c r="A183" s="131" t="s">
        <v>627</v>
      </c>
      <c r="B183" s="125" t="str">
        <f>+VLOOKUP(A183,'[1]LISTA FILTRADO'!$A$2:$B$620,2,FALSE)</f>
        <v>Dirección General De Crédito Público</v>
      </c>
      <c r="C183" s="126">
        <v>42877</v>
      </c>
      <c r="D183" s="127" t="s">
        <v>20</v>
      </c>
      <c r="E183" s="127">
        <v>9433</v>
      </c>
      <c r="F183" s="127"/>
      <c r="G183" s="132" t="s">
        <v>8804</v>
      </c>
      <c r="H183" s="128">
        <v>254566.78</v>
      </c>
      <c r="I183" s="128">
        <v>0</v>
      </c>
      <c r="J183" s="128">
        <f t="shared" si="0"/>
        <v>254566.78</v>
      </c>
      <c r="K183" s="128">
        <v>1746328.11</v>
      </c>
      <c r="L183" s="128">
        <v>0</v>
      </c>
      <c r="M183" s="128">
        <f t="shared" si="1"/>
        <v>1746328.11</v>
      </c>
      <c r="N183" s="130" t="s">
        <v>1420</v>
      </c>
    </row>
    <row r="184" spans="1:14" ht="34.5">
      <c r="A184" s="131" t="s">
        <v>627</v>
      </c>
      <c r="B184" s="125" t="str">
        <f>+VLOOKUP(A184,'[1]LISTA FILTRADO'!$A$2:$B$620,2,FALSE)</f>
        <v>Dirección General De Crédito Público</v>
      </c>
      <c r="C184" s="126">
        <v>42877</v>
      </c>
      <c r="D184" s="127" t="s">
        <v>20</v>
      </c>
      <c r="E184" s="127">
        <v>9433</v>
      </c>
      <c r="F184" s="127"/>
      <c r="G184" s="132" t="s">
        <v>8805</v>
      </c>
      <c r="H184" s="128">
        <v>254566.78</v>
      </c>
      <c r="I184" s="128">
        <v>0</v>
      </c>
      <c r="J184" s="128">
        <f t="shared" si="0"/>
        <v>254566.78</v>
      </c>
      <c r="K184" s="128">
        <v>1746328.11</v>
      </c>
      <c r="L184" s="128">
        <v>0</v>
      </c>
      <c r="M184" s="128">
        <f t="shared" si="1"/>
        <v>1746328.11</v>
      </c>
      <c r="N184" s="130" t="s">
        <v>1420</v>
      </c>
    </row>
    <row r="185" spans="1:14" ht="34.5">
      <c r="A185" s="131" t="s">
        <v>627</v>
      </c>
      <c r="B185" s="125" t="str">
        <f>+VLOOKUP(A185,'[1]LISTA FILTRADO'!$A$2:$B$620,2,FALSE)</f>
        <v>Dirección General De Crédito Público</v>
      </c>
      <c r="C185" s="126">
        <v>42877</v>
      </c>
      <c r="D185" s="127" t="s">
        <v>20</v>
      </c>
      <c r="E185" s="127">
        <v>888128</v>
      </c>
      <c r="F185" s="127"/>
      <c r="G185" s="132" t="s">
        <v>8806</v>
      </c>
      <c r="H185" s="128">
        <v>66680.78</v>
      </c>
      <c r="I185" s="128">
        <v>0</v>
      </c>
      <c r="J185" s="128">
        <f t="shared" si="0"/>
        <v>66680.78</v>
      </c>
      <c r="K185" s="128">
        <v>457430.15</v>
      </c>
      <c r="L185" s="128">
        <v>0</v>
      </c>
      <c r="M185" s="128">
        <f t="shared" si="1"/>
        <v>457430.15</v>
      </c>
      <c r="N185" s="130" t="s">
        <v>1420</v>
      </c>
    </row>
    <row r="186" spans="1:14" ht="57">
      <c r="A186" s="131" t="s">
        <v>626</v>
      </c>
      <c r="B186" s="125" t="str">
        <f>+VLOOKUP(A186,'[1]LISTA FILTRADO'!$A$2:$B$620,2,FALSE)</f>
        <v>Dirección General De Programación Y Operaciones Del Tesoro</v>
      </c>
      <c r="C186" s="126">
        <v>42877</v>
      </c>
      <c r="D186" s="127" t="s">
        <v>13</v>
      </c>
      <c r="E186" s="127">
        <v>888101</v>
      </c>
      <c r="F186" s="127"/>
      <c r="G186" s="132" t="s">
        <v>8807</v>
      </c>
      <c r="H186" s="128">
        <v>10</v>
      </c>
      <c r="I186" s="128">
        <v>0</v>
      </c>
      <c r="J186" s="128">
        <f t="shared" si="0"/>
        <v>10</v>
      </c>
      <c r="K186" s="128">
        <v>68.599999999999994</v>
      </c>
      <c r="L186" s="128">
        <v>0</v>
      </c>
      <c r="M186" s="128">
        <f t="shared" si="1"/>
        <v>68.599999999999994</v>
      </c>
      <c r="N186" s="130" t="s">
        <v>1420</v>
      </c>
    </row>
    <row r="187" spans="1:14" ht="45.75">
      <c r="A187" s="131">
        <v>86</v>
      </c>
      <c r="B187" s="125" t="str">
        <f>+VLOOKUP(A187,'[1]LISTA FILTRADO'!$A$2:$B$620,2,FALSE)</f>
        <v>Ministerio De Medio Ambiente Y Agua</v>
      </c>
      <c r="C187" s="126">
        <v>42878</v>
      </c>
      <c r="D187" s="127" t="s">
        <v>6</v>
      </c>
      <c r="E187" s="127">
        <v>453392</v>
      </c>
      <c r="F187" s="127"/>
      <c r="G187" s="132" t="s">
        <v>8808</v>
      </c>
      <c r="H187" s="128">
        <v>0</v>
      </c>
      <c r="I187" s="128">
        <v>600000</v>
      </c>
      <c r="J187" s="128">
        <f t="shared" si="0"/>
        <v>600000</v>
      </c>
      <c r="K187" s="128">
        <v>0</v>
      </c>
      <c r="L187" s="128">
        <v>4116000</v>
      </c>
      <c r="M187" s="128">
        <f t="shared" si="1"/>
        <v>4116000</v>
      </c>
      <c r="N187" s="130" t="s">
        <v>1420</v>
      </c>
    </row>
    <row r="188" spans="1:14" ht="45.75">
      <c r="A188" s="131">
        <v>86</v>
      </c>
      <c r="B188" s="125" t="str">
        <f>+VLOOKUP(A188,'[1]LISTA FILTRADO'!$A$2:$B$620,2,FALSE)</f>
        <v>Ministerio De Medio Ambiente Y Agua</v>
      </c>
      <c r="C188" s="126">
        <v>42878</v>
      </c>
      <c r="D188" s="127" t="s">
        <v>6</v>
      </c>
      <c r="E188" s="127">
        <v>453393</v>
      </c>
      <c r="F188" s="127"/>
      <c r="G188" s="132" t="s">
        <v>8809</v>
      </c>
      <c r="H188" s="128">
        <v>0</v>
      </c>
      <c r="I188" s="128">
        <v>150000</v>
      </c>
      <c r="J188" s="128">
        <f t="shared" si="0"/>
        <v>150000</v>
      </c>
      <c r="K188" s="128">
        <v>0</v>
      </c>
      <c r="L188" s="128">
        <v>1029000</v>
      </c>
      <c r="M188" s="128">
        <f t="shared" si="1"/>
        <v>1029000</v>
      </c>
      <c r="N188" s="130" t="s">
        <v>1420</v>
      </c>
    </row>
    <row r="189" spans="1:14" ht="34.5">
      <c r="A189" s="131" t="s">
        <v>626</v>
      </c>
      <c r="B189" s="125" t="str">
        <f>+VLOOKUP(A189,'[1]LISTA FILTRADO'!$A$2:$B$620,2,FALSE)</f>
        <v>Dirección General De Programación Y Operaciones Del Tesoro</v>
      </c>
      <c r="C189" s="126">
        <v>42878</v>
      </c>
      <c r="D189" s="127" t="s">
        <v>3</v>
      </c>
      <c r="E189" s="127">
        <v>1503955</v>
      </c>
      <c r="F189" s="127"/>
      <c r="G189" s="132" t="s">
        <v>8810</v>
      </c>
      <c r="H189" s="128">
        <v>0</v>
      </c>
      <c r="I189" s="128">
        <v>10000</v>
      </c>
      <c r="J189" s="128">
        <f t="shared" si="0"/>
        <v>10000</v>
      </c>
      <c r="K189" s="128">
        <v>0</v>
      </c>
      <c r="L189" s="128">
        <v>68600</v>
      </c>
      <c r="M189" s="128">
        <f t="shared" si="1"/>
        <v>68600</v>
      </c>
      <c r="N189" s="130" t="s">
        <v>1420</v>
      </c>
    </row>
    <row r="190" spans="1:14" ht="45.75">
      <c r="A190" s="131">
        <v>291</v>
      </c>
      <c r="B190" s="125" t="str">
        <f>+VLOOKUP(A190,'[1]LISTA FILTRADO'!$A$2:$B$620,2,FALSE)</f>
        <v>Administradora Boliviana De Carreteras</v>
      </c>
      <c r="C190" s="126">
        <v>42878</v>
      </c>
      <c r="D190" s="127" t="s">
        <v>6</v>
      </c>
      <c r="E190" s="127">
        <v>454246</v>
      </c>
      <c r="F190" s="127"/>
      <c r="G190" s="132" t="s">
        <v>8811</v>
      </c>
      <c r="H190" s="128">
        <v>0</v>
      </c>
      <c r="I190" s="128">
        <v>1033861.38</v>
      </c>
      <c r="J190" s="128">
        <f t="shared" si="0"/>
        <v>1033861.38</v>
      </c>
      <c r="K190" s="128">
        <v>0</v>
      </c>
      <c r="L190" s="128">
        <v>7092289.0700000003</v>
      </c>
      <c r="M190" s="128">
        <f t="shared" si="1"/>
        <v>7092289.0700000003</v>
      </c>
      <c r="N190" s="130" t="s">
        <v>1420</v>
      </c>
    </row>
    <row r="191" spans="1:14" ht="45.75">
      <c r="A191" s="131">
        <v>86</v>
      </c>
      <c r="B191" s="125" t="str">
        <f>+VLOOKUP(A191,'[1]LISTA FILTRADO'!$A$2:$B$620,2,FALSE)</f>
        <v>Ministerio De Medio Ambiente Y Agua</v>
      </c>
      <c r="C191" s="126">
        <v>42878</v>
      </c>
      <c r="D191" s="127" t="s">
        <v>11</v>
      </c>
      <c r="E191" s="127">
        <v>453392</v>
      </c>
      <c r="F191" s="127"/>
      <c r="G191" s="132" t="s">
        <v>8812</v>
      </c>
      <c r="H191" s="128">
        <v>7.29</v>
      </c>
      <c r="I191" s="128">
        <v>0</v>
      </c>
      <c r="J191" s="128">
        <f t="shared" si="0"/>
        <v>7.29</v>
      </c>
      <c r="K191" s="128">
        <v>50.01</v>
      </c>
      <c r="L191" s="128">
        <v>0</v>
      </c>
      <c r="M191" s="128">
        <f t="shared" si="1"/>
        <v>50.01</v>
      </c>
      <c r="N191" s="130" t="s">
        <v>1420</v>
      </c>
    </row>
    <row r="192" spans="1:14" ht="45.75">
      <c r="A192" s="131">
        <v>86</v>
      </c>
      <c r="B192" s="125" t="str">
        <f>+VLOOKUP(A192,'[1]LISTA FILTRADO'!$A$2:$B$620,2,FALSE)</f>
        <v>Ministerio De Medio Ambiente Y Agua</v>
      </c>
      <c r="C192" s="126">
        <v>42878</v>
      </c>
      <c r="D192" s="127" t="s">
        <v>11</v>
      </c>
      <c r="E192" s="127">
        <v>453393</v>
      </c>
      <c r="F192" s="127"/>
      <c r="G192" s="132" t="s">
        <v>8813</v>
      </c>
      <c r="H192" s="128">
        <v>7.29</v>
      </c>
      <c r="I192" s="128">
        <v>0</v>
      </c>
      <c r="J192" s="128">
        <f t="shared" si="0"/>
        <v>7.29</v>
      </c>
      <c r="K192" s="128">
        <v>50.01</v>
      </c>
      <c r="L192" s="128">
        <v>0</v>
      </c>
      <c r="M192" s="128">
        <f t="shared" si="1"/>
        <v>50.01</v>
      </c>
      <c r="N192" s="130" t="s">
        <v>1420</v>
      </c>
    </row>
    <row r="193" spans="1:14" ht="34.5">
      <c r="A193" s="131" t="s">
        <v>627</v>
      </c>
      <c r="B193" s="125" t="str">
        <f>+VLOOKUP(A193,'[1]LISTA FILTRADO'!$A$2:$B$620,2,FALSE)</f>
        <v>Dirección General De Crédito Público</v>
      </c>
      <c r="C193" s="126">
        <v>42878</v>
      </c>
      <c r="D193" s="127" t="s">
        <v>13</v>
      </c>
      <c r="E193" s="127">
        <v>888163</v>
      </c>
      <c r="F193" s="127"/>
      <c r="G193" s="132" t="s">
        <v>8814</v>
      </c>
      <c r="H193" s="128">
        <v>44.96</v>
      </c>
      <c r="I193" s="128">
        <v>0</v>
      </c>
      <c r="J193" s="128">
        <f t="shared" si="0"/>
        <v>44.96</v>
      </c>
      <c r="K193" s="128">
        <v>308.43</v>
      </c>
      <c r="L193" s="128">
        <v>0</v>
      </c>
      <c r="M193" s="128">
        <f t="shared" si="1"/>
        <v>308.43</v>
      </c>
      <c r="N193" s="130" t="s">
        <v>1420</v>
      </c>
    </row>
    <row r="194" spans="1:14" ht="34.5">
      <c r="A194" s="131">
        <v>78</v>
      </c>
      <c r="B194" s="125" t="str">
        <f>+VLOOKUP(A194,'[1]LISTA FILTRADO'!$A$2:$B$620,2,FALSE)</f>
        <v xml:space="preserve">Ministerio De Hidrocarburos </v>
      </c>
      <c r="C194" s="126">
        <v>42881</v>
      </c>
      <c r="D194" s="127" t="s">
        <v>6</v>
      </c>
      <c r="E194" s="127">
        <v>841684</v>
      </c>
      <c r="F194" s="127"/>
      <c r="G194" s="132" t="s">
        <v>8815</v>
      </c>
      <c r="H194" s="128">
        <v>0</v>
      </c>
      <c r="I194" s="128">
        <v>179944.33</v>
      </c>
      <c r="J194" s="128">
        <f t="shared" si="0"/>
        <v>179944.33</v>
      </c>
      <c r="K194" s="128">
        <v>0</v>
      </c>
      <c r="L194" s="128">
        <v>1234418.1000000001</v>
      </c>
      <c r="M194" s="128">
        <f t="shared" si="1"/>
        <v>1234418.1000000001</v>
      </c>
      <c r="N194" s="130" t="s">
        <v>1420</v>
      </c>
    </row>
    <row r="195" spans="1:14" ht="45.75">
      <c r="A195" s="131">
        <v>52</v>
      </c>
      <c r="B195" s="125" t="str">
        <f>+VLOOKUP(A195,'[1]LISTA FILTRADO'!$A$2:$B$620,2,FALSE)</f>
        <v>Ministerio De Culturas Y Turismo</v>
      </c>
      <c r="C195" s="126">
        <v>42881</v>
      </c>
      <c r="D195" s="127" t="s">
        <v>6</v>
      </c>
      <c r="E195" s="127">
        <v>457429</v>
      </c>
      <c r="F195" s="127"/>
      <c r="G195" s="132" t="s">
        <v>8816</v>
      </c>
      <c r="H195" s="128">
        <v>0</v>
      </c>
      <c r="I195" s="128">
        <v>500000</v>
      </c>
      <c r="J195" s="128">
        <f t="shared" si="0"/>
        <v>500000</v>
      </c>
      <c r="K195" s="128">
        <v>0</v>
      </c>
      <c r="L195" s="128">
        <v>3430000</v>
      </c>
      <c r="M195" s="128">
        <f t="shared" si="1"/>
        <v>3430000</v>
      </c>
      <c r="N195" s="130" t="s">
        <v>1420</v>
      </c>
    </row>
    <row r="196" spans="1:14" ht="45.75">
      <c r="A196" s="131">
        <v>52</v>
      </c>
      <c r="B196" s="125" t="str">
        <f>+VLOOKUP(A196,'[1]LISTA FILTRADO'!$A$2:$B$620,2,FALSE)</f>
        <v>Ministerio De Culturas Y Turismo</v>
      </c>
      <c r="C196" s="126">
        <v>42881</v>
      </c>
      <c r="D196" s="127" t="s">
        <v>11</v>
      </c>
      <c r="E196" s="127">
        <v>457429</v>
      </c>
      <c r="F196" s="127"/>
      <c r="G196" s="132" t="s">
        <v>8817</v>
      </c>
      <c r="H196" s="128">
        <v>7.29</v>
      </c>
      <c r="I196" s="128">
        <v>0</v>
      </c>
      <c r="J196" s="128">
        <f t="shared" si="0"/>
        <v>7.29</v>
      </c>
      <c r="K196" s="128">
        <v>50.01</v>
      </c>
      <c r="L196" s="128">
        <v>0</v>
      </c>
      <c r="M196" s="128">
        <f t="shared" si="1"/>
        <v>50.01</v>
      </c>
      <c r="N196" s="130" t="s">
        <v>1420</v>
      </c>
    </row>
    <row r="197" spans="1:14" ht="45.75">
      <c r="A197" s="131" t="s">
        <v>627</v>
      </c>
      <c r="B197" s="125" t="str">
        <f>+VLOOKUP(A197,'[1]LISTA FILTRADO'!$A$2:$B$620,2,FALSE)</f>
        <v>Dirección General De Crédito Público</v>
      </c>
      <c r="C197" s="126">
        <v>42881</v>
      </c>
      <c r="D197" s="127" t="s">
        <v>20</v>
      </c>
      <c r="E197" s="127">
        <v>888599</v>
      </c>
      <c r="F197" s="127"/>
      <c r="G197" s="132" t="s">
        <v>8818</v>
      </c>
      <c r="H197" s="128">
        <v>90759.24</v>
      </c>
      <c r="I197" s="128">
        <v>0</v>
      </c>
      <c r="J197" s="128">
        <f t="shared" si="0"/>
        <v>90759.24</v>
      </c>
      <c r="K197" s="128">
        <v>622608.39</v>
      </c>
      <c r="L197" s="128">
        <v>0</v>
      </c>
      <c r="M197" s="128">
        <f t="shared" si="1"/>
        <v>622608.39</v>
      </c>
      <c r="N197" s="130" t="s">
        <v>1420</v>
      </c>
    </row>
    <row r="198" spans="1:14" ht="45.75">
      <c r="A198" s="131" t="s">
        <v>627</v>
      </c>
      <c r="B198" s="125" t="str">
        <f>+VLOOKUP(A198,'[1]LISTA FILTRADO'!$A$2:$B$620,2,FALSE)</f>
        <v>Dirección General De Crédito Público</v>
      </c>
      <c r="C198" s="126">
        <v>42881</v>
      </c>
      <c r="D198" s="127" t="s">
        <v>20</v>
      </c>
      <c r="E198" s="127">
        <v>888596</v>
      </c>
      <c r="F198" s="127"/>
      <c r="G198" s="132" t="s">
        <v>8819</v>
      </c>
      <c r="H198" s="128">
        <v>48898.38</v>
      </c>
      <c r="I198" s="128">
        <v>0</v>
      </c>
      <c r="J198" s="128">
        <f t="shared" si="0"/>
        <v>48898.38</v>
      </c>
      <c r="K198" s="128">
        <v>335442.89</v>
      </c>
      <c r="L198" s="128">
        <v>0</v>
      </c>
      <c r="M198" s="128">
        <f t="shared" si="1"/>
        <v>335442.89</v>
      </c>
      <c r="N198" s="130" t="s">
        <v>1420</v>
      </c>
    </row>
    <row r="199" spans="1:14" ht="45.75">
      <c r="A199" s="131">
        <v>291</v>
      </c>
      <c r="B199" s="125" t="str">
        <f>+VLOOKUP(A199,'[1]LISTA FILTRADO'!$A$2:$B$620,2,FALSE)</f>
        <v>Administradora Boliviana De Carreteras</v>
      </c>
      <c r="C199" s="126">
        <v>42885</v>
      </c>
      <c r="D199" s="127" t="s">
        <v>6</v>
      </c>
      <c r="E199" s="127">
        <v>459755</v>
      </c>
      <c r="F199" s="127"/>
      <c r="G199" s="132" t="s">
        <v>8820</v>
      </c>
      <c r="H199" s="128">
        <v>0</v>
      </c>
      <c r="I199" s="128">
        <v>2000000</v>
      </c>
      <c r="J199" s="128">
        <f t="shared" si="0"/>
        <v>2000000</v>
      </c>
      <c r="K199" s="128">
        <v>0</v>
      </c>
      <c r="L199" s="128">
        <v>13720000</v>
      </c>
      <c r="M199" s="128">
        <f t="shared" si="1"/>
        <v>13720000</v>
      </c>
      <c r="N199" s="130" t="s">
        <v>1420</v>
      </c>
    </row>
    <row r="200" spans="1:14" ht="57">
      <c r="A200" s="131">
        <v>291</v>
      </c>
      <c r="B200" s="125" t="str">
        <f>+VLOOKUP(A200,'[1]LISTA FILTRADO'!$A$2:$B$620,2,FALSE)</f>
        <v>Administradora Boliviana De Carreteras</v>
      </c>
      <c r="C200" s="126">
        <v>42885</v>
      </c>
      <c r="D200" s="127" t="s">
        <v>6</v>
      </c>
      <c r="E200" s="127">
        <v>888998</v>
      </c>
      <c r="F200" s="127"/>
      <c r="G200" s="132" t="s">
        <v>8821</v>
      </c>
      <c r="H200" s="128">
        <v>0</v>
      </c>
      <c r="I200" s="128">
        <v>448399.19</v>
      </c>
      <c r="J200" s="128">
        <f t="shared" si="0"/>
        <v>448399.19</v>
      </c>
      <c r="K200" s="128">
        <v>0</v>
      </c>
      <c r="L200" s="128">
        <v>3076018.44</v>
      </c>
      <c r="M200" s="128">
        <f t="shared" si="1"/>
        <v>3076018.44</v>
      </c>
      <c r="N200" s="130" t="s">
        <v>1420</v>
      </c>
    </row>
    <row r="201" spans="1:14" ht="45.75">
      <c r="A201" s="131">
        <v>291</v>
      </c>
      <c r="B201" s="125" t="str">
        <f>+VLOOKUP(A201,'[1]LISTA FILTRADO'!$A$2:$B$620,2,FALSE)</f>
        <v>Administradora Boliviana De Carreteras</v>
      </c>
      <c r="C201" s="126">
        <v>42885</v>
      </c>
      <c r="D201" s="127" t="s">
        <v>6</v>
      </c>
      <c r="E201" s="127">
        <v>459759</v>
      </c>
      <c r="F201" s="127"/>
      <c r="G201" s="132" t="s">
        <v>8822</v>
      </c>
      <c r="H201" s="128">
        <v>0</v>
      </c>
      <c r="I201" s="128">
        <v>1200000</v>
      </c>
      <c r="J201" s="128">
        <f t="shared" si="0"/>
        <v>1200000</v>
      </c>
      <c r="K201" s="128">
        <v>0</v>
      </c>
      <c r="L201" s="128">
        <v>8232000</v>
      </c>
      <c r="M201" s="128">
        <f t="shared" si="1"/>
        <v>8232000</v>
      </c>
      <c r="N201" s="130" t="s">
        <v>1420</v>
      </c>
    </row>
    <row r="202" spans="1:14" ht="45.75">
      <c r="A202" s="131">
        <v>291</v>
      </c>
      <c r="B202" s="125" t="str">
        <f>+VLOOKUP(A202,'[1]LISTA FILTRADO'!$A$2:$B$620,2,FALSE)</f>
        <v>Administradora Boliviana De Carreteras</v>
      </c>
      <c r="C202" s="126">
        <v>42885</v>
      </c>
      <c r="D202" s="127" t="s">
        <v>6</v>
      </c>
      <c r="E202" s="127">
        <v>459758</v>
      </c>
      <c r="F202" s="127"/>
      <c r="G202" s="132" t="s">
        <v>8823</v>
      </c>
      <c r="H202" s="128">
        <v>0</v>
      </c>
      <c r="I202" s="128">
        <v>2000000</v>
      </c>
      <c r="J202" s="128">
        <f t="shared" si="0"/>
        <v>2000000</v>
      </c>
      <c r="K202" s="128">
        <v>0</v>
      </c>
      <c r="L202" s="128">
        <v>13720000</v>
      </c>
      <c r="M202" s="128">
        <f t="shared" si="1"/>
        <v>13720000</v>
      </c>
      <c r="N202" s="130" t="s">
        <v>1420</v>
      </c>
    </row>
    <row r="203" spans="1:14" ht="45.75">
      <c r="A203" s="131">
        <v>291</v>
      </c>
      <c r="B203" s="125" t="str">
        <f>+VLOOKUP(A203,'[1]LISTA FILTRADO'!$A$2:$B$620,2,FALSE)</f>
        <v>Administradora Boliviana De Carreteras</v>
      </c>
      <c r="C203" s="126">
        <v>42885</v>
      </c>
      <c r="D203" s="127" t="s">
        <v>6</v>
      </c>
      <c r="E203" s="127">
        <v>459757</v>
      </c>
      <c r="F203" s="127"/>
      <c r="G203" s="132" t="s">
        <v>8824</v>
      </c>
      <c r="H203" s="128">
        <v>0</v>
      </c>
      <c r="I203" s="128">
        <v>2460800</v>
      </c>
      <c r="J203" s="128">
        <f t="shared" si="0"/>
        <v>2460800</v>
      </c>
      <c r="K203" s="128">
        <v>0</v>
      </c>
      <c r="L203" s="128">
        <v>16881088</v>
      </c>
      <c r="M203" s="128">
        <f t="shared" si="1"/>
        <v>16881088</v>
      </c>
      <c r="N203" s="130" t="s">
        <v>1420</v>
      </c>
    </row>
    <row r="204" spans="1:14" ht="34.5">
      <c r="A204" s="131" t="s">
        <v>626</v>
      </c>
      <c r="B204" s="125" t="str">
        <f>+VLOOKUP(A204,'[1]LISTA FILTRADO'!$A$2:$B$620,2,FALSE)</f>
        <v>Dirección General De Programación Y Operaciones Del Tesoro</v>
      </c>
      <c r="C204" s="126">
        <v>42885</v>
      </c>
      <c r="D204" s="127" t="s">
        <v>23</v>
      </c>
      <c r="E204" s="127">
        <v>16865</v>
      </c>
      <c r="F204" s="127"/>
      <c r="G204" s="132" t="s">
        <v>8825</v>
      </c>
      <c r="H204" s="128">
        <v>0</v>
      </c>
      <c r="I204" s="128">
        <v>0</v>
      </c>
      <c r="J204" s="128">
        <f t="shared" si="0"/>
        <v>0</v>
      </c>
      <c r="K204" s="128">
        <v>0.01</v>
      </c>
      <c r="L204" s="128">
        <v>0</v>
      </c>
      <c r="M204" s="128">
        <f t="shared" si="1"/>
        <v>0.01</v>
      </c>
      <c r="N204" s="130" t="s">
        <v>1420</v>
      </c>
    </row>
    <row r="205" spans="1:14" ht="34.5">
      <c r="A205" s="131" t="s">
        <v>626</v>
      </c>
      <c r="B205" s="125" t="str">
        <f>+VLOOKUP(A205,'[1]LISTA FILTRADO'!$A$2:$B$620,2,FALSE)</f>
        <v>Dirección General De Programación Y Operaciones Del Tesoro</v>
      </c>
      <c r="C205" s="126">
        <v>42886</v>
      </c>
      <c r="D205" s="127" t="s">
        <v>23</v>
      </c>
      <c r="E205" s="127">
        <v>16870</v>
      </c>
      <c r="F205" s="127"/>
      <c r="G205" s="132" t="s">
        <v>8826</v>
      </c>
      <c r="H205" s="128">
        <v>0</v>
      </c>
      <c r="I205" s="128">
        <v>0</v>
      </c>
      <c r="J205" s="128">
        <f t="shared" si="0"/>
        <v>0</v>
      </c>
      <c r="K205" s="128">
        <v>0</v>
      </c>
      <c r="L205" s="128">
        <v>0.01</v>
      </c>
      <c r="M205" s="128">
        <f t="shared" si="1"/>
        <v>0.01</v>
      </c>
      <c r="N205" s="130" t="s">
        <v>1420</v>
      </c>
    </row>
    <row r="206" spans="1:14" ht="57">
      <c r="A206" s="131" t="s">
        <v>627</v>
      </c>
      <c r="B206" s="125" t="str">
        <f>+VLOOKUP(A206,'[1]LISTA FILTRADO'!$A$2:$B$620,2,FALSE)</f>
        <v>Dirección General De Crédito Público</v>
      </c>
      <c r="C206" s="126">
        <v>42886</v>
      </c>
      <c r="D206" s="127" t="s">
        <v>6</v>
      </c>
      <c r="E206" s="127">
        <v>889086</v>
      </c>
      <c r="F206" s="127"/>
      <c r="G206" s="132" t="s">
        <v>8827</v>
      </c>
      <c r="H206" s="128">
        <v>0</v>
      </c>
      <c r="I206" s="128">
        <v>677118.83</v>
      </c>
      <c r="J206" s="128">
        <f t="shared" si="0"/>
        <v>677118.83</v>
      </c>
      <c r="K206" s="128">
        <v>0</v>
      </c>
      <c r="L206" s="128">
        <v>4645035.17</v>
      </c>
      <c r="M206" s="128">
        <f t="shared" si="1"/>
        <v>4645035.17</v>
      </c>
      <c r="N206" s="130" t="s">
        <v>1420</v>
      </c>
    </row>
    <row r="207" spans="1:14" ht="34.5">
      <c r="A207" s="131">
        <v>865</v>
      </c>
      <c r="B207" s="125" t="str">
        <f>+VLOOKUP(A207,'[1]LISTA FILTRADO'!$A$2:$B$620,2,FALSE)</f>
        <v>Fondo De Desarrollo Del Sist.Fin. Y Apoyo Al Sec.Productivo</v>
      </c>
      <c r="C207" s="126">
        <v>42909</v>
      </c>
      <c r="D207" s="127" t="s">
        <v>3</v>
      </c>
      <c r="E207" s="127">
        <v>1512582</v>
      </c>
      <c r="F207" s="127"/>
      <c r="G207" s="132" t="s">
        <v>11881</v>
      </c>
      <c r="H207" s="128">
        <v>0</v>
      </c>
      <c r="I207" s="128">
        <v>10000</v>
      </c>
      <c r="J207" s="128">
        <f t="shared" si="0"/>
        <v>10000</v>
      </c>
      <c r="K207" s="128">
        <v>0</v>
      </c>
      <c r="L207" s="128">
        <v>68600</v>
      </c>
      <c r="M207" s="128">
        <f t="shared" si="1"/>
        <v>68600</v>
      </c>
      <c r="N207" s="130" t="s">
        <v>1420</v>
      </c>
    </row>
    <row r="208" spans="1:14" ht="34.5">
      <c r="A208" s="131">
        <v>47</v>
      </c>
      <c r="B208" s="125" t="str">
        <f>+VLOOKUP(A208,'[1]LISTA FILTRADO'!$A$2:$B$620,2,FALSE)</f>
        <v>Ministerio De Desarrollo Rural Y Tierras</v>
      </c>
      <c r="C208" s="126">
        <v>42913</v>
      </c>
      <c r="D208" s="127" t="s">
        <v>3</v>
      </c>
      <c r="E208" s="127">
        <v>1513535</v>
      </c>
      <c r="F208" s="127"/>
      <c r="G208" s="132" t="s">
        <v>11882</v>
      </c>
      <c r="H208" s="128">
        <v>0</v>
      </c>
      <c r="I208" s="128">
        <v>3000</v>
      </c>
      <c r="J208" s="128">
        <f t="shared" si="0"/>
        <v>3000</v>
      </c>
      <c r="K208" s="128">
        <v>0</v>
      </c>
      <c r="L208" s="128">
        <v>20580</v>
      </c>
      <c r="M208" s="128">
        <f t="shared" si="1"/>
        <v>20580</v>
      </c>
      <c r="N208" s="130" t="s">
        <v>1420</v>
      </c>
    </row>
    <row r="209" spans="1:14" ht="23.25">
      <c r="A209" s="131">
        <v>514</v>
      </c>
      <c r="B209" s="125" t="str">
        <f>+VLOOKUP(A209,'[1]LISTA FILTRADO'!$A$2:$B$620,2,FALSE)</f>
        <v>Empresa Nacional De Electricidad</v>
      </c>
      <c r="C209" s="126">
        <v>42914</v>
      </c>
      <c r="D209" s="127" t="s">
        <v>3</v>
      </c>
      <c r="E209" s="127">
        <v>1513999</v>
      </c>
      <c r="F209" s="127"/>
      <c r="G209" s="132" t="s">
        <v>11883</v>
      </c>
      <c r="H209" s="128">
        <v>0</v>
      </c>
      <c r="I209" s="128">
        <v>7.29</v>
      </c>
      <c r="J209" s="128">
        <f t="shared" si="0"/>
        <v>7.29</v>
      </c>
      <c r="K209" s="128">
        <v>0</v>
      </c>
      <c r="L209" s="128">
        <v>50.01</v>
      </c>
      <c r="M209" s="128">
        <f t="shared" si="1"/>
        <v>50.01</v>
      </c>
      <c r="N209" s="130" t="s">
        <v>1420</v>
      </c>
    </row>
    <row r="210" spans="1:14" ht="23.25">
      <c r="A210" s="131">
        <v>514</v>
      </c>
      <c r="B210" s="125" t="str">
        <f>+VLOOKUP(A210,'[1]LISTA FILTRADO'!$A$2:$B$620,2,FALSE)</f>
        <v>Empresa Nacional De Electricidad</v>
      </c>
      <c r="C210" s="126">
        <v>42914</v>
      </c>
      <c r="D210" s="127" t="s">
        <v>3</v>
      </c>
      <c r="E210" s="127">
        <v>1513997</v>
      </c>
      <c r="F210" s="127"/>
      <c r="G210" s="132" t="s">
        <v>11883</v>
      </c>
      <c r="H210" s="128">
        <v>0</v>
      </c>
      <c r="I210" s="128">
        <v>7.29</v>
      </c>
      <c r="J210" s="128">
        <f t="shared" si="0"/>
        <v>7.29</v>
      </c>
      <c r="K210" s="128">
        <v>0</v>
      </c>
      <c r="L210" s="128">
        <v>50.01</v>
      </c>
      <c r="M210" s="128">
        <f t="shared" si="1"/>
        <v>50.01</v>
      </c>
      <c r="N210" s="130" t="s">
        <v>1420</v>
      </c>
    </row>
    <row r="211" spans="1:14" ht="57">
      <c r="A211" s="131">
        <v>291</v>
      </c>
      <c r="B211" s="125" t="str">
        <f>+VLOOKUP(A211,'[1]LISTA FILTRADO'!$A$2:$B$620,2,FALSE)</f>
        <v>Administradora Boliviana De Carreteras</v>
      </c>
      <c r="C211" s="126">
        <v>42887</v>
      </c>
      <c r="D211" s="127" t="s">
        <v>6</v>
      </c>
      <c r="E211" s="127" t="s">
        <v>11884</v>
      </c>
      <c r="F211" s="127"/>
      <c r="G211" s="132" t="s">
        <v>11885</v>
      </c>
      <c r="H211" s="128">
        <v>0</v>
      </c>
      <c r="I211" s="128">
        <v>8000000</v>
      </c>
      <c r="J211" s="128">
        <f t="shared" si="0"/>
        <v>8000000</v>
      </c>
      <c r="K211" s="128">
        <v>0</v>
      </c>
      <c r="L211" s="128">
        <v>54880000</v>
      </c>
      <c r="M211" s="128">
        <f t="shared" si="1"/>
        <v>54880000</v>
      </c>
      <c r="N211" s="130" t="s">
        <v>1420</v>
      </c>
    </row>
    <row r="212" spans="1:14" ht="45.75">
      <c r="A212" s="131" t="s">
        <v>627</v>
      </c>
      <c r="B212" s="125" t="str">
        <f>+VLOOKUP(A212,'[1]LISTA FILTRADO'!$A$2:$B$620,2,FALSE)</f>
        <v>Dirección General De Crédito Público</v>
      </c>
      <c r="C212" s="126">
        <v>42888</v>
      </c>
      <c r="D212" s="127" t="s">
        <v>6</v>
      </c>
      <c r="E212" s="127" t="s">
        <v>11886</v>
      </c>
      <c r="F212" s="127"/>
      <c r="G212" s="132" t="s">
        <v>11887</v>
      </c>
      <c r="H212" s="128">
        <v>0</v>
      </c>
      <c r="I212" s="128">
        <v>21000000</v>
      </c>
      <c r="J212" s="128">
        <f t="shared" ref="J212:J275" si="2">+H212+I212</f>
        <v>21000000</v>
      </c>
      <c r="K212" s="128">
        <v>0</v>
      </c>
      <c r="L212" s="128">
        <v>144060000</v>
      </c>
      <c r="M212" s="128">
        <f t="shared" ref="M212:M275" si="3">+K212+L212</f>
        <v>144060000</v>
      </c>
      <c r="N212" s="130" t="s">
        <v>1420</v>
      </c>
    </row>
    <row r="213" spans="1:14" ht="45.75">
      <c r="A213" s="131" t="s">
        <v>627</v>
      </c>
      <c r="B213" s="125" t="str">
        <f>+VLOOKUP(A213,'[1]LISTA FILTRADO'!$A$2:$B$620,2,FALSE)</f>
        <v>Dirección General De Crédito Público</v>
      </c>
      <c r="C213" s="126">
        <v>42888</v>
      </c>
      <c r="D213" s="127" t="s">
        <v>6</v>
      </c>
      <c r="E213" s="127" t="s">
        <v>11888</v>
      </c>
      <c r="F213" s="127"/>
      <c r="G213" s="132" t="s">
        <v>11889</v>
      </c>
      <c r="H213" s="128">
        <v>0</v>
      </c>
      <c r="I213" s="128">
        <v>119000000</v>
      </c>
      <c r="J213" s="128">
        <f t="shared" si="2"/>
        <v>119000000</v>
      </c>
      <c r="K213" s="128">
        <v>0</v>
      </c>
      <c r="L213" s="128">
        <v>816340000</v>
      </c>
      <c r="M213" s="128">
        <f t="shared" si="3"/>
        <v>816340000</v>
      </c>
      <c r="N213" s="130" t="s">
        <v>1420</v>
      </c>
    </row>
    <row r="214" spans="1:14" ht="34.5">
      <c r="A214" s="131" t="s">
        <v>626</v>
      </c>
      <c r="B214" s="125" t="str">
        <f>+VLOOKUP(A214,'[1]LISTA FILTRADO'!$A$2:$B$620,2,FALSE)</f>
        <v>Dirección General De Programación Y Operaciones Del Tesoro</v>
      </c>
      <c r="C214" s="126">
        <v>42888</v>
      </c>
      <c r="D214" s="127" t="s">
        <v>23</v>
      </c>
      <c r="E214" s="127" t="s">
        <v>11890</v>
      </c>
      <c r="F214" s="127"/>
      <c r="G214" s="132" t="s">
        <v>11891</v>
      </c>
      <c r="H214" s="128">
        <v>0</v>
      </c>
      <c r="I214" s="128">
        <v>0</v>
      </c>
      <c r="J214" s="128">
        <f t="shared" si="2"/>
        <v>0</v>
      </c>
      <c r="K214" s="128">
        <v>0</v>
      </c>
      <c r="L214" s="128">
        <v>0.01</v>
      </c>
      <c r="M214" s="128">
        <f t="shared" si="3"/>
        <v>0.01</v>
      </c>
      <c r="N214" s="130" t="s">
        <v>1420</v>
      </c>
    </row>
    <row r="215" spans="1:14" ht="34.5">
      <c r="A215" s="131" t="s">
        <v>626</v>
      </c>
      <c r="B215" s="125" t="str">
        <f>+VLOOKUP(A215,'[1]LISTA FILTRADO'!$A$2:$B$620,2,FALSE)</f>
        <v>Dirección General De Programación Y Operaciones Del Tesoro</v>
      </c>
      <c r="C215" s="126">
        <v>42888</v>
      </c>
      <c r="D215" s="127" t="s">
        <v>13</v>
      </c>
      <c r="E215" s="127" t="s">
        <v>11892</v>
      </c>
      <c r="F215" s="127"/>
      <c r="G215" s="132" t="s">
        <v>11893</v>
      </c>
      <c r="H215" s="128">
        <v>282.95</v>
      </c>
      <c r="I215" s="128">
        <v>0</v>
      </c>
      <c r="J215" s="128">
        <f t="shared" si="2"/>
        <v>282.95</v>
      </c>
      <c r="K215" s="128">
        <v>1941.04</v>
      </c>
      <c r="L215" s="128">
        <v>0</v>
      </c>
      <c r="M215" s="128">
        <f t="shared" si="3"/>
        <v>1941.04</v>
      </c>
      <c r="N215" s="130" t="s">
        <v>1420</v>
      </c>
    </row>
    <row r="216" spans="1:14" ht="34.5">
      <c r="A216" s="131" t="s">
        <v>626</v>
      </c>
      <c r="B216" s="125" t="str">
        <f>+VLOOKUP(A216,'[1]LISTA FILTRADO'!$A$2:$B$620,2,FALSE)</f>
        <v>Dirección General De Programación Y Operaciones Del Tesoro</v>
      </c>
      <c r="C216" s="126">
        <v>42891</v>
      </c>
      <c r="D216" s="127" t="s">
        <v>23</v>
      </c>
      <c r="E216" s="127" t="s">
        <v>11894</v>
      </c>
      <c r="F216" s="127"/>
      <c r="G216" s="132" t="s">
        <v>11895</v>
      </c>
      <c r="H216" s="128">
        <v>0</v>
      </c>
      <c r="I216" s="128">
        <v>0</v>
      </c>
      <c r="J216" s="128">
        <f t="shared" si="2"/>
        <v>0</v>
      </c>
      <c r="K216" s="128">
        <v>0</v>
      </c>
      <c r="L216" s="128">
        <v>0.02</v>
      </c>
      <c r="M216" s="128">
        <f t="shared" si="3"/>
        <v>0.02</v>
      </c>
      <c r="N216" s="130" t="s">
        <v>1420</v>
      </c>
    </row>
    <row r="217" spans="1:14" ht="34.5">
      <c r="A217" s="131" t="s">
        <v>627</v>
      </c>
      <c r="B217" s="125" t="str">
        <f>+VLOOKUP(A217,'[1]LISTA FILTRADO'!$A$2:$B$620,2,FALSE)</f>
        <v>Dirección General De Crédito Público</v>
      </c>
      <c r="C217" s="126">
        <v>42891</v>
      </c>
      <c r="D217" s="127" t="s">
        <v>13</v>
      </c>
      <c r="E217" s="127" t="s">
        <v>11896</v>
      </c>
      <c r="F217" s="127"/>
      <c r="G217" s="132" t="s">
        <v>11897</v>
      </c>
      <c r="H217" s="128">
        <v>45.28</v>
      </c>
      <c r="I217" s="128">
        <v>0</v>
      </c>
      <c r="J217" s="128">
        <f t="shared" si="2"/>
        <v>45.28</v>
      </c>
      <c r="K217" s="128">
        <v>310.62</v>
      </c>
      <c r="L217" s="128">
        <v>0</v>
      </c>
      <c r="M217" s="128">
        <f t="shared" si="3"/>
        <v>310.62</v>
      </c>
      <c r="N217" s="130" t="s">
        <v>1420</v>
      </c>
    </row>
    <row r="218" spans="1:14" ht="45.75">
      <c r="A218" s="131">
        <v>291</v>
      </c>
      <c r="B218" s="125" t="str">
        <f>+VLOOKUP(A218,'[1]LISTA FILTRADO'!$A$2:$B$620,2,FALSE)</f>
        <v>Administradora Boliviana De Carreteras</v>
      </c>
      <c r="C218" s="126">
        <v>42892</v>
      </c>
      <c r="D218" s="127" t="s">
        <v>6</v>
      </c>
      <c r="E218" s="127" t="s">
        <v>11898</v>
      </c>
      <c r="F218" s="127"/>
      <c r="G218" s="132" t="s">
        <v>11899</v>
      </c>
      <c r="H218" s="128">
        <v>0</v>
      </c>
      <c r="I218" s="128">
        <v>1300000</v>
      </c>
      <c r="J218" s="128">
        <f t="shared" si="2"/>
        <v>1300000</v>
      </c>
      <c r="K218" s="128">
        <v>0</v>
      </c>
      <c r="L218" s="128">
        <v>8918000</v>
      </c>
      <c r="M218" s="128">
        <f t="shared" si="3"/>
        <v>8918000</v>
      </c>
      <c r="N218" s="130" t="s">
        <v>1420</v>
      </c>
    </row>
    <row r="219" spans="1:14" ht="45.75">
      <c r="A219" s="131" t="s">
        <v>627</v>
      </c>
      <c r="B219" s="125" t="str">
        <f>+VLOOKUP(A219,'[1]LISTA FILTRADO'!$A$2:$B$620,2,FALSE)</f>
        <v>Dirección General De Crédito Público</v>
      </c>
      <c r="C219" s="126">
        <v>42893</v>
      </c>
      <c r="D219" s="127" t="s">
        <v>6</v>
      </c>
      <c r="E219" s="127" t="s">
        <v>11900</v>
      </c>
      <c r="F219" s="127"/>
      <c r="G219" s="132" t="s">
        <v>11901</v>
      </c>
      <c r="H219" s="128">
        <v>0</v>
      </c>
      <c r="I219" s="128">
        <v>6158109</v>
      </c>
      <c r="J219" s="128">
        <f t="shared" si="2"/>
        <v>6158109</v>
      </c>
      <c r="K219" s="128">
        <v>0</v>
      </c>
      <c r="L219" s="128">
        <v>42244627.740000002</v>
      </c>
      <c r="M219" s="128">
        <f t="shared" si="3"/>
        <v>42244627.740000002</v>
      </c>
      <c r="N219" s="130" t="s">
        <v>1420</v>
      </c>
    </row>
    <row r="220" spans="1:14" ht="34.5">
      <c r="A220" s="131">
        <v>513</v>
      </c>
      <c r="B220" s="125" t="str">
        <f>+VLOOKUP(A220,'[1]LISTA FILTRADO'!$A$2:$B$620,2,FALSE)</f>
        <v>Yacimientos Petrolíferos Fiscales Bolivianos</v>
      </c>
      <c r="C220" s="126">
        <v>42893</v>
      </c>
      <c r="D220" s="127" t="s">
        <v>1469</v>
      </c>
      <c r="E220" s="127" t="s">
        <v>11902</v>
      </c>
      <c r="F220" s="127"/>
      <c r="G220" s="132" t="s">
        <v>11903</v>
      </c>
      <c r="H220" s="128">
        <v>52027.02</v>
      </c>
      <c r="I220" s="128">
        <v>0</v>
      </c>
      <c r="J220" s="128">
        <f t="shared" si="2"/>
        <v>52027.02</v>
      </c>
      <c r="K220" s="128">
        <v>356905.36</v>
      </c>
      <c r="L220" s="128">
        <v>0</v>
      </c>
      <c r="M220" s="128">
        <f t="shared" si="3"/>
        <v>356905.36</v>
      </c>
      <c r="N220" s="130" t="s">
        <v>1420</v>
      </c>
    </row>
    <row r="221" spans="1:14" ht="34.5">
      <c r="A221" s="131" t="s">
        <v>626</v>
      </c>
      <c r="B221" s="125" t="str">
        <f>+VLOOKUP(A221,'[1]LISTA FILTRADO'!$A$2:$B$620,2,FALSE)</f>
        <v>Dirección General De Programación Y Operaciones Del Tesoro</v>
      </c>
      <c r="C221" s="126">
        <v>42894</v>
      </c>
      <c r="D221" s="127" t="s">
        <v>23</v>
      </c>
      <c r="E221" s="127" t="s">
        <v>11904</v>
      </c>
      <c r="F221" s="127"/>
      <c r="G221" s="132" t="s">
        <v>11905</v>
      </c>
      <c r="H221" s="128">
        <v>0</v>
      </c>
      <c r="I221" s="128">
        <v>0</v>
      </c>
      <c r="J221" s="128">
        <f t="shared" si="2"/>
        <v>0</v>
      </c>
      <c r="K221" s="128">
        <v>0</v>
      </c>
      <c r="L221" s="128">
        <v>0.01</v>
      </c>
      <c r="M221" s="128">
        <f t="shared" si="3"/>
        <v>0.01</v>
      </c>
      <c r="N221" s="130" t="s">
        <v>1420</v>
      </c>
    </row>
    <row r="222" spans="1:14" ht="57">
      <c r="A222" s="131" t="s">
        <v>626</v>
      </c>
      <c r="B222" s="125" t="str">
        <f>+VLOOKUP(A222,'[1]LISTA FILTRADO'!$A$2:$B$620,2,FALSE)</f>
        <v>Dirección General De Programación Y Operaciones Del Tesoro</v>
      </c>
      <c r="C222" s="126">
        <v>42894</v>
      </c>
      <c r="D222" s="127" t="s">
        <v>6</v>
      </c>
      <c r="E222" s="127" t="s">
        <v>11906</v>
      </c>
      <c r="F222" s="127"/>
      <c r="G222" s="132" t="s">
        <v>11907</v>
      </c>
      <c r="H222" s="128">
        <v>0</v>
      </c>
      <c r="I222" s="128">
        <v>2563616.73</v>
      </c>
      <c r="J222" s="128">
        <f t="shared" si="2"/>
        <v>2563616.73</v>
      </c>
      <c r="K222" s="128">
        <v>0</v>
      </c>
      <c r="L222" s="128">
        <v>17586410.77</v>
      </c>
      <c r="M222" s="128">
        <f t="shared" si="3"/>
        <v>17586410.77</v>
      </c>
      <c r="N222" s="130" t="s">
        <v>1420</v>
      </c>
    </row>
    <row r="223" spans="1:14" ht="34.5">
      <c r="A223" s="131" t="s">
        <v>627</v>
      </c>
      <c r="B223" s="125" t="str">
        <f>+VLOOKUP(A223,'[1]LISTA FILTRADO'!$A$2:$B$620,2,FALSE)</f>
        <v>Dirección General De Crédito Público</v>
      </c>
      <c r="C223" s="126">
        <v>42894</v>
      </c>
      <c r="D223" s="127" t="s">
        <v>13</v>
      </c>
      <c r="E223" s="127" t="s">
        <v>11908</v>
      </c>
      <c r="F223" s="127"/>
      <c r="G223" s="132" t="s">
        <v>11909</v>
      </c>
      <c r="H223" s="128">
        <v>28.16</v>
      </c>
      <c r="I223" s="128">
        <v>0</v>
      </c>
      <c r="J223" s="128">
        <f t="shared" si="2"/>
        <v>28.16</v>
      </c>
      <c r="K223" s="128">
        <v>193.18</v>
      </c>
      <c r="L223" s="128">
        <v>0</v>
      </c>
      <c r="M223" s="128">
        <f t="shared" si="3"/>
        <v>193.18</v>
      </c>
      <c r="N223" s="130" t="s">
        <v>1420</v>
      </c>
    </row>
    <row r="224" spans="1:14" ht="34.5">
      <c r="A224" s="131">
        <v>287</v>
      </c>
      <c r="B224" s="125" t="str">
        <f>+VLOOKUP(A224,'[1]LISTA FILTRADO'!$A$2:$B$620,2,FALSE)</f>
        <v>Fondo Nacional De Inversión Productiva Y Social</v>
      </c>
      <c r="C224" s="126">
        <v>42895</v>
      </c>
      <c r="D224" s="127" t="s">
        <v>6</v>
      </c>
      <c r="E224" s="127" t="s">
        <v>11910</v>
      </c>
      <c r="F224" s="127"/>
      <c r="G224" s="132" t="s">
        <v>11911</v>
      </c>
      <c r="H224" s="128">
        <v>0</v>
      </c>
      <c r="I224" s="128">
        <v>120432</v>
      </c>
      <c r="J224" s="128">
        <f t="shared" si="2"/>
        <v>120432</v>
      </c>
      <c r="K224" s="128">
        <v>0</v>
      </c>
      <c r="L224" s="128">
        <v>826163.52</v>
      </c>
      <c r="M224" s="128">
        <f t="shared" si="3"/>
        <v>826163.52</v>
      </c>
      <c r="N224" s="130" t="s">
        <v>1420</v>
      </c>
    </row>
    <row r="225" spans="1:14" ht="34.5">
      <c r="A225" s="131" t="s">
        <v>626</v>
      </c>
      <c r="B225" s="125" t="str">
        <f>+VLOOKUP(A225,'[1]LISTA FILTRADO'!$A$2:$B$620,2,FALSE)</f>
        <v>Dirección General De Programación Y Operaciones Del Tesoro</v>
      </c>
      <c r="C225" s="126">
        <v>42895</v>
      </c>
      <c r="D225" s="127" t="s">
        <v>23</v>
      </c>
      <c r="E225" s="127" t="s">
        <v>11912</v>
      </c>
      <c r="F225" s="127"/>
      <c r="G225" s="132" t="s">
        <v>11913</v>
      </c>
      <c r="H225" s="128">
        <v>0</v>
      </c>
      <c r="I225" s="128">
        <v>0</v>
      </c>
      <c r="J225" s="128">
        <f t="shared" si="2"/>
        <v>0</v>
      </c>
      <c r="K225" s="128">
        <v>0</v>
      </c>
      <c r="L225" s="128">
        <v>0.01</v>
      </c>
      <c r="M225" s="128">
        <f t="shared" si="3"/>
        <v>0.01</v>
      </c>
      <c r="N225" s="130" t="s">
        <v>1420</v>
      </c>
    </row>
    <row r="226" spans="1:14" ht="34.5">
      <c r="A226" s="131" t="s">
        <v>627</v>
      </c>
      <c r="B226" s="125" t="str">
        <f>+VLOOKUP(A226,'[1]LISTA FILTRADO'!$A$2:$B$620,2,FALSE)</f>
        <v>Dirección General De Crédito Público</v>
      </c>
      <c r="C226" s="126">
        <v>42895</v>
      </c>
      <c r="D226" s="127" t="s">
        <v>20</v>
      </c>
      <c r="E226" s="127" t="s">
        <v>11914</v>
      </c>
      <c r="F226" s="127"/>
      <c r="G226" s="132" t="s">
        <v>11915</v>
      </c>
      <c r="H226" s="128">
        <v>80124.94</v>
      </c>
      <c r="I226" s="128">
        <v>0</v>
      </c>
      <c r="J226" s="128">
        <f t="shared" si="2"/>
        <v>80124.94</v>
      </c>
      <c r="K226" s="128">
        <v>549657.09</v>
      </c>
      <c r="L226" s="128">
        <v>0</v>
      </c>
      <c r="M226" s="128">
        <f t="shared" si="3"/>
        <v>549657.09</v>
      </c>
      <c r="N226" s="130" t="s">
        <v>1420</v>
      </c>
    </row>
    <row r="227" spans="1:14" ht="45.75">
      <c r="A227" s="131" t="s">
        <v>627</v>
      </c>
      <c r="B227" s="125" t="str">
        <f>+VLOOKUP(A227,'[1]LISTA FILTRADO'!$A$2:$B$620,2,FALSE)</f>
        <v>Dirección General De Crédito Público</v>
      </c>
      <c r="C227" s="126">
        <v>42895</v>
      </c>
      <c r="D227" s="127" t="s">
        <v>13</v>
      </c>
      <c r="E227" s="127" t="s">
        <v>11916</v>
      </c>
      <c r="F227" s="127"/>
      <c r="G227" s="132" t="s">
        <v>11917</v>
      </c>
      <c r="H227" s="128">
        <v>45.44</v>
      </c>
      <c r="I227" s="128">
        <v>0</v>
      </c>
      <c r="J227" s="128">
        <f t="shared" si="2"/>
        <v>45.44</v>
      </c>
      <c r="K227" s="128">
        <v>311.72000000000003</v>
      </c>
      <c r="L227" s="128">
        <v>0</v>
      </c>
      <c r="M227" s="128">
        <f t="shared" si="3"/>
        <v>311.72000000000003</v>
      </c>
      <c r="N227" s="130" t="s">
        <v>1420</v>
      </c>
    </row>
    <row r="228" spans="1:14" ht="45.75">
      <c r="A228" s="131">
        <v>291</v>
      </c>
      <c r="B228" s="125" t="str">
        <f>+VLOOKUP(A228,'[1]LISTA FILTRADO'!$A$2:$B$620,2,FALSE)</f>
        <v>Administradora Boliviana De Carreteras</v>
      </c>
      <c r="C228" s="126">
        <v>42899</v>
      </c>
      <c r="D228" s="127" t="s">
        <v>6</v>
      </c>
      <c r="E228" s="127" t="s">
        <v>11918</v>
      </c>
      <c r="F228" s="127"/>
      <c r="G228" s="132" t="s">
        <v>11919</v>
      </c>
      <c r="H228" s="128">
        <v>0</v>
      </c>
      <c r="I228" s="128">
        <v>147677.75</v>
      </c>
      <c r="J228" s="128">
        <f t="shared" si="2"/>
        <v>147677.75</v>
      </c>
      <c r="K228" s="128">
        <v>0</v>
      </c>
      <c r="L228" s="128">
        <v>1013069.37</v>
      </c>
      <c r="M228" s="128">
        <f t="shared" si="3"/>
        <v>1013069.37</v>
      </c>
      <c r="N228" s="130" t="s">
        <v>1420</v>
      </c>
    </row>
    <row r="229" spans="1:14" ht="34.5">
      <c r="A229" s="131">
        <v>86</v>
      </c>
      <c r="B229" s="125" t="str">
        <f>+VLOOKUP(A229,'[1]LISTA FILTRADO'!$A$2:$B$620,2,FALSE)</f>
        <v>Ministerio De Medio Ambiente Y Agua</v>
      </c>
      <c r="C229" s="126">
        <v>42900</v>
      </c>
      <c r="D229" s="127" t="s">
        <v>6</v>
      </c>
      <c r="E229" s="127" t="s">
        <v>11920</v>
      </c>
      <c r="F229" s="127"/>
      <c r="G229" s="132" t="s">
        <v>11921</v>
      </c>
      <c r="H229" s="128">
        <v>0</v>
      </c>
      <c r="I229" s="128">
        <v>129817.26</v>
      </c>
      <c r="J229" s="128">
        <f t="shared" si="2"/>
        <v>129817.26</v>
      </c>
      <c r="K229" s="128">
        <v>0</v>
      </c>
      <c r="L229" s="128">
        <v>890546.4</v>
      </c>
      <c r="M229" s="128">
        <f t="shared" si="3"/>
        <v>890546.4</v>
      </c>
      <c r="N229" s="130" t="s">
        <v>1420</v>
      </c>
    </row>
    <row r="230" spans="1:14" ht="34.5">
      <c r="A230" s="131">
        <v>86</v>
      </c>
      <c r="B230" s="125" t="str">
        <f>+VLOOKUP(A230,'[1]LISTA FILTRADO'!$A$2:$B$620,2,FALSE)</f>
        <v>Ministerio De Medio Ambiente Y Agua</v>
      </c>
      <c r="C230" s="126">
        <v>42900</v>
      </c>
      <c r="D230" s="127" t="s">
        <v>11</v>
      </c>
      <c r="E230" s="127" t="s">
        <v>11920</v>
      </c>
      <c r="F230" s="127"/>
      <c r="G230" s="132" t="s">
        <v>11922</v>
      </c>
      <c r="H230" s="128">
        <v>7.29</v>
      </c>
      <c r="I230" s="128">
        <v>0</v>
      </c>
      <c r="J230" s="128">
        <f t="shared" si="2"/>
        <v>7.29</v>
      </c>
      <c r="K230" s="128">
        <v>50.01</v>
      </c>
      <c r="L230" s="128">
        <v>0</v>
      </c>
      <c r="M230" s="128">
        <f t="shared" si="3"/>
        <v>50.01</v>
      </c>
      <c r="N230" s="130" t="s">
        <v>1420</v>
      </c>
    </row>
    <row r="231" spans="1:14" ht="34.5">
      <c r="A231" s="131" t="s">
        <v>626</v>
      </c>
      <c r="B231" s="125" t="str">
        <f>+VLOOKUP(A231,'[1]LISTA FILTRADO'!$A$2:$B$620,2,FALSE)</f>
        <v>Dirección General De Programación Y Operaciones Del Tesoro</v>
      </c>
      <c r="C231" s="126">
        <v>42902</v>
      </c>
      <c r="D231" s="127" t="s">
        <v>23</v>
      </c>
      <c r="E231" s="127" t="s">
        <v>11923</v>
      </c>
      <c r="F231" s="127"/>
      <c r="G231" s="132" t="s">
        <v>11924</v>
      </c>
      <c r="H231" s="128">
        <v>0</v>
      </c>
      <c r="I231" s="128">
        <v>0</v>
      </c>
      <c r="J231" s="128">
        <f t="shared" si="2"/>
        <v>0</v>
      </c>
      <c r="K231" s="128">
        <v>0</v>
      </c>
      <c r="L231" s="128">
        <v>0.02</v>
      </c>
      <c r="M231" s="128">
        <f t="shared" si="3"/>
        <v>0.02</v>
      </c>
      <c r="N231" s="130" t="s">
        <v>1420</v>
      </c>
    </row>
    <row r="232" spans="1:14" ht="34.5">
      <c r="A232" s="131" t="s">
        <v>627</v>
      </c>
      <c r="B232" s="125" t="str">
        <f>+VLOOKUP(A232,'[1]LISTA FILTRADO'!$A$2:$B$620,2,FALSE)</f>
        <v>Dirección General De Crédito Público</v>
      </c>
      <c r="C232" s="126">
        <v>42902</v>
      </c>
      <c r="D232" s="127" t="s">
        <v>20</v>
      </c>
      <c r="E232" s="127" t="s">
        <v>11925</v>
      </c>
      <c r="F232" s="127"/>
      <c r="G232" s="132" t="s">
        <v>11926</v>
      </c>
      <c r="H232" s="128">
        <v>242474.82</v>
      </c>
      <c r="I232" s="128">
        <v>0</v>
      </c>
      <c r="J232" s="128">
        <f t="shared" si="2"/>
        <v>242474.82</v>
      </c>
      <c r="K232" s="128">
        <v>1663377.27</v>
      </c>
      <c r="L232" s="128">
        <v>0</v>
      </c>
      <c r="M232" s="128">
        <f t="shared" si="3"/>
        <v>1663377.27</v>
      </c>
      <c r="N232" s="130" t="s">
        <v>1420</v>
      </c>
    </row>
    <row r="233" spans="1:14" ht="34.5">
      <c r="A233" s="131" t="s">
        <v>627</v>
      </c>
      <c r="B233" s="125" t="str">
        <f>+VLOOKUP(A233,'[1]LISTA FILTRADO'!$A$2:$B$620,2,FALSE)</f>
        <v>Dirección General De Crédito Público</v>
      </c>
      <c r="C233" s="126">
        <v>42902</v>
      </c>
      <c r="D233" s="127" t="s">
        <v>13</v>
      </c>
      <c r="E233" s="127" t="s">
        <v>11927</v>
      </c>
      <c r="F233" s="127"/>
      <c r="G233" s="132" t="s">
        <v>11928</v>
      </c>
      <c r="H233" s="128">
        <v>45.62</v>
      </c>
      <c r="I233" s="128">
        <v>0</v>
      </c>
      <c r="J233" s="128">
        <f t="shared" si="2"/>
        <v>45.62</v>
      </c>
      <c r="K233" s="128">
        <v>312.95</v>
      </c>
      <c r="L233" s="128">
        <v>0</v>
      </c>
      <c r="M233" s="128">
        <f t="shared" si="3"/>
        <v>312.95</v>
      </c>
      <c r="N233" s="130" t="s">
        <v>1420</v>
      </c>
    </row>
    <row r="234" spans="1:14" ht="45.75">
      <c r="A234" s="131">
        <v>291</v>
      </c>
      <c r="B234" s="125" t="str">
        <f>+VLOOKUP(A234,'[1]LISTA FILTRADO'!$A$2:$B$620,2,FALSE)</f>
        <v>Administradora Boliviana De Carreteras</v>
      </c>
      <c r="C234" s="126">
        <v>42905</v>
      </c>
      <c r="D234" s="127" t="s">
        <v>6</v>
      </c>
      <c r="E234" s="127" t="s">
        <v>11929</v>
      </c>
      <c r="F234" s="127"/>
      <c r="G234" s="132" t="s">
        <v>11930</v>
      </c>
      <c r="H234" s="128">
        <v>0</v>
      </c>
      <c r="I234" s="128">
        <v>1475000</v>
      </c>
      <c r="J234" s="128">
        <f t="shared" si="2"/>
        <v>1475000</v>
      </c>
      <c r="K234" s="128">
        <v>0</v>
      </c>
      <c r="L234" s="128">
        <v>10118500</v>
      </c>
      <c r="M234" s="128">
        <f t="shared" si="3"/>
        <v>10118500</v>
      </c>
      <c r="N234" s="130" t="s">
        <v>1420</v>
      </c>
    </row>
    <row r="235" spans="1:14" ht="45.75">
      <c r="A235" s="131">
        <v>291</v>
      </c>
      <c r="B235" s="125" t="str">
        <f>+VLOOKUP(A235,'[1]LISTA FILTRADO'!$A$2:$B$620,2,FALSE)</f>
        <v>Administradora Boliviana De Carreteras</v>
      </c>
      <c r="C235" s="126">
        <v>42905</v>
      </c>
      <c r="D235" s="127" t="s">
        <v>6</v>
      </c>
      <c r="E235" s="127" t="s">
        <v>11931</v>
      </c>
      <c r="F235" s="127"/>
      <c r="G235" s="132" t="s">
        <v>11932</v>
      </c>
      <c r="H235" s="128">
        <v>0</v>
      </c>
      <c r="I235" s="128">
        <v>3000000</v>
      </c>
      <c r="J235" s="128">
        <f t="shared" si="2"/>
        <v>3000000</v>
      </c>
      <c r="K235" s="128">
        <v>0</v>
      </c>
      <c r="L235" s="128">
        <v>20580000</v>
      </c>
      <c r="M235" s="128">
        <f t="shared" si="3"/>
        <v>20580000</v>
      </c>
      <c r="N235" s="130" t="s">
        <v>1420</v>
      </c>
    </row>
    <row r="236" spans="1:14" ht="34.5">
      <c r="A236" s="131" t="s">
        <v>626</v>
      </c>
      <c r="B236" s="125" t="str">
        <f>+VLOOKUP(A236,'[1]LISTA FILTRADO'!$A$2:$B$620,2,FALSE)</f>
        <v>Dirección General De Programación Y Operaciones Del Tesoro</v>
      </c>
      <c r="C236" s="126">
        <v>42905</v>
      </c>
      <c r="D236" s="127" t="s">
        <v>23</v>
      </c>
      <c r="E236" s="127" t="s">
        <v>11933</v>
      </c>
      <c r="F236" s="127"/>
      <c r="G236" s="132" t="s">
        <v>11934</v>
      </c>
      <c r="H236" s="128">
        <v>0</v>
      </c>
      <c r="I236" s="128">
        <v>0</v>
      </c>
      <c r="J236" s="128">
        <f t="shared" si="2"/>
        <v>0</v>
      </c>
      <c r="K236" s="128">
        <v>0.01</v>
      </c>
      <c r="L236" s="128">
        <v>0</v>
      </c>
      <c r="M236" s="128">
        <f t="shared" si="3"/>
        <v>0.01</v>
      </c>
      <c r="N236" s="130" t="s">
        <v>1420</v>
      </c>
    </row>
    <row r="237" spans="1:14" ht="45.75">
      <c r="A237" s="131" t="s">
        <v>627</v>
      </c>
      <c r="B237" s="125" t="str">
        <f>+VLOOKUP(A237,'[1]LISTA FILTRADO'!$A$2:$B$620,2,FALSE)</f>
        <v>Dirección General De Crédito Público</v>
      </c>
      <c r="C237" s="126">
        <v>42906</v>
      </c>
      <c r="D237" s="127" t="s">
        <v>6</v>
      </c>
      <c r="E237" s="127" t="s">
        <v>11935</v>
      </c>
      <c r="F237" s="127"/>
      <c r="G237" s="132" t="s">
        <v>11936</v>
      </c>
      <c r="H237" s="128">
        <v>0</v>
      </c>
      <c r="I237" s="128">
        <v>694557.4</v>
      </c>
      <c r="J237" s="128">
        <f t="shared" si="2"/>
        <v>694557.4</v>
      </c>
      <c r="K237" s="128">
        <v>0</v>
      </c>
      <c r="L237" s="128">
        <v>4764663.76</v>
      </c>
      <c r="M237" s="128">
        <f t="shared" si="3"/>
        <v>4764663.76</v>
      </c>
      <c r="N237" s="130" t="s">
        <v>1420</v>
      </c>
    </row>
    <row r="238" spans="1:14" ht="34.5">
      <c r="A238" s="131">
        <v>86</v>
      </c>
      <c r="B238" s="125" t="str">
        <f>+VLOOKUP(A238,'[1]LISTA FILTRADO'!$A$2:$B$620,2,FALSE)</f>
        <v>Ministerio De Medio Ambiente Y Agua</v>
      </c>
      <c r="C238" s="126">
        <v>42908</v>
      </c>
      <c r="D238" s="127" t="s">
        <v>6</v>
      </c>
      <c r="E238" s="127" t="s">
        <v>11937</v>
      </c>
      <c r="F238" s="127"/>
      <c r="G238" s="132" t="s">
        <v>11938</v>
      </c>
      <c r="H238" s="128">
        <v>0</v>
      </c>
      <c r="I238" s="128">
        <v>216219.3</v>
      </c>
      <c r="J238" s="128">
        <f t="shared" si="2"/>
        <v>216219.3</v>
      </c>
      <c r="K238" s="128">
        <v>0</v>
      </c>
      <c r="L238" s="128">
        <v>1483264.4</v>
      </c>
      <c r="M238" s="128">
        <f t="shared" si="3"/>
        <v>1483264.4</v>
      </c>
      <c r="N238" s="130" t="s">
        <v>1420</v>
      </c>
    </row>
    <row r="239" spans="1:14" ht="45.75">
      <c r="A239" s="131">
        <v>514</v>
      </c>
      <c r="B239" s="125" t="str">
        <f>+VLOOKUP(A239,'[1]LISTA FILTRADO'!$A$2:$B$620,2,FALSE)</f>
        <v>Empresa Nacional De Electricidad</v>
      </c>
      <c r="C239" s="126">
        <v>42908</v>
      </c>
      <c r="D239" s="127" t="s">
        <v>6</v>
      </c>
      <c r="E239" s="127" t="s">
        <v>11939</v>
      </c>
      <c r="F239" s="127"/>
      <c r="G239" s="132" t="s">
        <v>11940</v>
      </c>
      <c r="H239" s="128">
        <v>0</v>
      </c>
      <c r="I239" s="128">
        <v>3751352.42</v>
      </c>
      <c r="J239" s="128">
        <f t="shared" si="2"/>
        <v>3751352.42</v>
      </c>
      <c r="K239" s="128">
        <v>0</v>
      </c>
      <c r="L239" s="128">
        <v>25734277.600000001</v>
      </c>
      <c r="M239" s="128">
        <f t="shared" si="3"/>
        <v>25734277.600000001</v>
      </c>
      <c r="N239" s="130" t="s">
        <v>1420</v>
      </c>
    </row>
    <row r="240" spans="1:14" ht="45.75">
      <c r="A240" s="131">
        <v>514</v>
      </c>
      <c r="B240" s="125" t="str">
        <f>+VLOOKUP(A240,'[1]LISTA FILTRADO'!$A$2:$B$620,2,FALSE)</f>
        <v>Empresa Nacional De Electricidad</v>
      </c>
      <c r="C240" s="126">
        <v>42908</v>
      </c>
      <c r="D240" s="127" t="s">
        <v>11</v>
      </c>
      <c r="E240" s="127" t="s">
        <v>11939</v>
      </c>
      <c r="F240" s="127"/>
      <c r="G240" s="132" t="s">
        <v>11941</v>
      </c>
      <c r="H240" s="128">
        <v>7.29</v>
      </c>
      <c r="I240" s="128">
        <v>0</v>
      </c>
      <c r="J240" s="128">
        <f t="shared" si="2"/>
        <v>7.29</v>
      </c>
      <c r="K240" s="128">
        <v>50.01</v>
      </c>
      <c r="L240" s="128">
        <v>0</v>
      </c>
      <c r="M240" s="128">
        <f t="shared" si="3"/>
        <v>50.01</v>
      </c>
      <c r="N240" s="130" t="s">
        <v>1420</v>
      </c>
    </row>
    <row r="241" spans="1:14" ht="34.5">
      <c r="A241" s="131">
        <v>86</v>
      </c>
      <c r="B241" s="125" t="str">
        <f>+VLOOKUP(A241,'[1]LISTA FILTRADO'!$A$2:$B$620,2,FALSE)</f>
        <v>Ministerio De Medio Ambiente Y Agua</v>
      </c>
      <c r="C241" s="126">
        <v>42908</v>
      </c>
      <c r="D241" s="127" t="s">
        <v>11</v>
      </c>
      <c r="E241" s="127" t="s">
        <v>11937</v>
      </c>
      <c r="F241" s="127"/>
      <c r="G241" s="132" t="s">
        <v>11942</v>
      </c>
      <c r="H241" s="128">
        <v>7.29</v>
      </c>
      <c r="I241" s="128">
        <v>0</v>
      </c>
      <c r="J241" s="128">
        <f t="shared" si="2"/>
        <v>7.29</v>
      </c>
      <c r="K241" s="128">
        <v>50.01</v>
      </c>
      <c r="L241" s="128">
        <v>0</v>
      </c>
      <c r="M241" s="128">
        <f t="shared" si="3"/>
        <v>50.01</v>
      </c>
      <c r="N241" s="130" t="s">
        <v>1420</v>
      </c>
    </row>
    <row r="242" spans="1:14" ht="23.25">
      <c r="A242" s="131" t="s">
        <v>627</v>
      </c>
      <c r="B242" s="125" t="str">
        <f>+VLOOKUP(A242,'[1]LISTA FILTRADO'!$A$2:$B$620,2,FALSE)</f>
        <v>Dirección General De Crédito Público</v>
      </c>
      <c r="C242" s="126">
        <v>42908</v>
      </c>
      <c r="D242" s="127" t="s">
        <v>13</v>
      </c>
      <c r="E242" s="127" t="s">
        <v>11943</v>
      </c>
      <c r="F242" s="127"/>
      <c r="G242" s="132" t="s">
        <v>11944</v>
      </c>
      <c r="H242" s="128">
        <v>10558.25</v>
      </c>
      <c r="I242" s="128">
        <v>0</v>
      </c>
      <c r="J242" s="128">
        <f t="shared" si="2"/>
        <v>10558.25</v>
      </c>
      <c r="K242" s="128">
        <v>72429.600000000006</v>
      </c>
      <c r="L242" s="128">
        <v>0</v>
      </c>
      <c r="M242" s="128">
        <f t="shared" si="3"/>
        <v>72429.600000000006</v>
      </c>
      <c r="N242" s="130" t="s">
        <v>1420</v>
      </c>
    </row>
    <row r="243" spans="1:14" ht="23.25">
      <c r="A243" s="131" t="s">
        <v>627</v>
      </c>
      <c r="B243" s="125" t="str">
        <f>+VLOOKUP(A243,'[1]LISTA FILTRADO'!$A$2:$B$620,2,FALSE)</f>
        <v>Dirección General De Crédito Público</v>
      </c>
      <c r="C243" s="126">
        <v>42908</v>
      </c>
      <c r="D243" s="127" t="s">
        <v>13</v>
      </c>
      <c r="E243" s="127" t="s">
        <v>11945</v>
      </c>
      <c r="F243" s="127"/>
      <c r="G243" s="132" t="s">
        <v>11944</v>
      </c>
      <c r="H243" s="128">
        <v>174998.6</v>
      </c>
      <c r="I243" s="128">
        <v>0</v>
      </c>
      <c r="J243" s="128">
        <f t="shared" si="2"/>
        <v>174998.6</v>
      </c>
      <c r="K243" s="128">
        <v>1200490.3999999999</v>
      </c>
      <c r="L243" s="128">
        <v>0</v>
      </c>
      <c r="M243" s="128">
        <f t="shared" si="3"/>
        <v>1200490.3999999999</v>
      </c>
      <c r="N243" s="130" t="s">
        <v>1420</v>
      </c>
    </row>
    <row r="244" spans="1:14" ht="34.5">
      <c r="A244" s="131" t="s">
        <v>626</v>
      </c>
      <c r="B244" s="125" t="str">
        <f>+VLOOKUP(A244,'[1]LISTA FILTRADO'!$A$2:$B$620,2,FALSE)</f>
        <v>Dirección General De Programación Y Operaciones Del Tesoro</v>
      </c>
      <c r="C244" s="126">
        <v>42909</v>
      </c>
      <c r="D244" s="127" t="s">
        <v>23</v>
      </c>
      <c r="E244" s="127" t="s">
        <v>11946</v>
      </c>
      <c r="F244" s="127"/>
      <c r="G244" s="132" t="s">
        <v>11947</v>
      </c>
      <c r="H244" s="128">
        <v>0</v>
      </c>
      <c r="I244" s="128">
        <v>0</v>
      </c>
      <c r="J244" s="128">
        <f t="shared" si="2"/>
        <v>0</v>
      </c>
      <c r="K244" s="128">
        <v>0.01</v>
      </c>
      <c r="L244" s="128">
        <v>0</v>
      </c>
      <c r="M244" s="128">
        <f t="shared" si="3"/>
        <v>0.01</v>
      </c>
      <c r="N244" s="130" t="s">
        <v>1420</v>
      </c>
    </row>
    <row r="245" spans="1:14" ht="45.75">
      <c r="A245" s="131">
        <v>212</v>
      </c>
      <c r="B245" s="125" t="str">
        <f>+VLOOKUP(A245,'[1]LISTA FILTRADO'!$A$2:$B$620,2,FALSE)</f>
        <v>Instituto Nacional De Reforma Agraria</v>
      </c>
      <c r="C245" s="126">
        <v>42909</v>
      </c>
      <c r="D245" s="127" t="s">
        <v>11</v>
      </c>
      <c r="E245" s="127" t="s">
        <v>11948</v>
      </c>
      <c r="F245" s="127"/>
      <c r="G245" s="132" t="s">
        <v>11949</v>
      </c>
      <c r="H245" s="128">
        <v>7.29</v>
      </c>
      <c r="I245" s="128">
        <v>0</v>
      </c>
      <c r="J245" s="128">
        <f t="shared" si="2"/>
        <v>7.29</v>
      </c>
      <c r="K245" s="128">
        <v>50.01</v>
      </c>
      <c r="L245" s="128">
        <v>0</v>
      </c>
      <c r="M245" s="128">
        <f t="shared" si="3"/>
        <v>50.01</v>
      </c>
      <c r="N245" s="130" t="s">
        <v>1420</v>
      </c>
    </row>
    <row r="246" spans="1:14" ht="45.75">
      <c r="A246" s="131">
        <v>212</v>
      </c>
      <c r="B246" s="125" t="str">
        <f>+VLOOKUP(A246,'[1]LISTA FILTRADO'!$A$2:$B$620,2,FALSE)</f>
        <v>Instituto Nacional De Reforma Agraria</v>
      </c>
      <c r="C246" s="126">
        <v>42909</v>
      </c>
      <c r="D246" s="127" t="s">
        <v>11</v>
      </c>
      <c r="E246" s="127" t="s">
        <v>11950</v>
      </c>
      <c r="F246" s="127"/>
      <c r="G246" s="132" t="s">
        <v>11951</v>
      </c>
      <c r="H246" s="128">
        <v>7.29</v>
      </c>
      <c r="I246" s="128">
        <v>0</v>
      </c>
      <c r="J246" s="128">
        <f t="shared" si="2"/>
        <v>7.29</v>
      </c>
      <c r="K246" s="128">
        <v>50.01</v>
      </c>
      <c r="L246" s="128">
        <v>0</v>
      </c>
      <c r="M246" s="128">
        <f t="shared" si="3"/>
        <v>50.01</v>
      </c>
      <c r="N246" s="130" t="s">
        <v>1420</v>
      </c>
    </row>
    <row r="247" spans="1:14" ht="45.75">
      <c r="A247" s="131" t="s">
        <v>627</v>
      </c>
      <c r="B247" s="125" t="str">
        <f>+VLOOKUP(A247,'[1]LISTA FILTRADO'!$A$2:$B$620,2,FALSE)</f>
        <v>Dirección General De Crédito Público</v>
      </c>
      <c r="C247" s="126">
        <v>42915</v>
      </c>
      <c r="D247" s="127" t="s">
        <v>13</v>
      </c>
      <c r="E247" s="127" t="s">
        <v>11952</v>
      </c>
      <c r="F247" s="127"/>
      <c r="G247" s="132" t="s">
        <v>11953</v>
      </c>
      <c r="H247" s="128">
        <v>21000</v>
      </c>
      <c r="I247" s="128">
        <v>0</v>
      </c>
      <c r="J247" s="128">
        <f t="shared" si="2"/>
        <v>21000</v>
      </c>
      <c r="K247" s="128">
        <v>144060</v>
      </c>
      <c r="L247" s="128">
        <v>0</v>
      </c>
      <c r="M247" s="128">
        <f t="shared" si="3"/>
        <v>144060</v>
      </c>
      <c r="N247" s="130" t="s">
        <v>1420</v>
      </c>
    </row>
    <row r="248" spans="1:14" ht="45.75">
      <c r="A248" s="131">
        <v>291</v>
      </c>
      <c r="B248" s="125" t="str">
        <f>+VLOOKUP(A248,'[1]LISTA FILTRADO'!$A$2:$B$620,2,FALSE)</f>
        <v>Administradora Boliviana De Carreteras</v>
      </c>
      <c r="C248" s="126">
        <v>42916</v>
      </c>
      <c r="D248" s="127" t="s">
        <v>6</v>
      </c>
      <c r="E248" s="127" t="s">
        <v>11954</v>
      </c>
      <c r="F248" s="127"/>
      <c r="G248" s="132" t="s">
        <v>11955</v>
      </c>
      <c r="H248" s="128">
        <v>0</v>
      </c>
      <c r="I248" s="128">
        <v>2000000</v>
      </c>
      <c r="J248" s="128">
        <f t="shared" si="2"/>
        <v>2000000</v>
      </c>
      <c r="K248" s="128">
        <v>0</v>
      </c>
      <c r="L248" s="128">
        <v>13720000</v>
      </c>
      <c r="M248" s="128">
        <f t="shared" si="3"/>
        <v>13720000</v>
      </c>
      <c r="N248" s="130" t="s">
        <v>1420</v>
      </c>
    </row>
    <row r="249" spans="1:14" ht="45.75">
      <c r="A249" s="131">
        <v>291</v>
      </c>
      <c r="B249" s="125" t="str">
        <f>+VLOOKUP(A249,'[1]LISTA FILTRADO'!$A$2:$B$620,2,FALSE)</f>
        <v>Administradora Boliviana De Carreteras</v>
      </c>
      <c r="C249" s="126">
        <v>42916</v>
      </c>
      <c r="D249" s="127" t="s">
        <v>6</v>
      </c>
      <c r="E249" s="127" t="s">
        <v>11956</v>
      </c>
      <c r="F249" s="127"/>
      <c r="G249" s="132" t="s">
        <v>11957</v>
      </c>
      <c r="H249" s="128">
        <v>0</v>
      </c>
      <c r="I249" s="128">
        <v>1333829.4099999999</v>
      </c>
      <c r="J249" s="128">
        <f t="shared" si="2"/>
        <v>1333829.4099999999</v>
      </c>
      <c r="K249" s="128">
        <v>0</v>
      </c>
      <c r="L249" s="128">
        <v>9150069.75</v>
      </c>
      <c r="M249" s="128">
        <f t="shared" si="3"/>
        <v>9150069.75</v>
      </c>
      <c r="N249" s="130" t="s">
        <v>1420</v>
      </c>
    </row>
    <row r="250" spans="1:14" ht="45.75">
      <c r="A250" s="131">
        <v>86</v>
      </c>
      <c r="B250" s="125" t="str">
        <f>+VLOOKUP(A250,'[1]LISTA FILTRADO'!$A$2:$B$620,2,FALSE)</f>
        <v>Ministerio De Medio Ambiente Y Agua</v>
      </c>
      <c r="C250" s="126">
        <v>42916</v>
      </c>
      <c r="D250" s="127" t="s">
        <v>6</v>
      </c>
      <c r="E250" s="127" t="s">
        <v>11958</v>
      </c>
      <c r="F250" s="127"/>
      <c r="G250" s="132" t="s">
        <v>11959</v>
      </c>
      <c r="H250" s="128">
        <v>0</v>
      </c>
      <c r="I250" s="128">
        <v>6536221.9800000004</v>
      </c>
      <c r="J250" s="128">
        <f t="shared" si="2"/>
        <v>6536221.9800000004</v>
      </c>
      <c r="K250" s="128">
        <v>0</v>
      </c>
      <c r="L250" s="128">
        <v>44838482.780000001</v>
      </c>
      <c r="M250" s="128">
        <f t="shared" si="3"/>
        <v>44838482.780000001</v>
      </c>
      <c r="N250" s="130" t="s">
        <v>1420</v>
      </c>
    </row>
    <row r="251" spans="1:14" ht="45.75">
      <c r="A251" s="131" t="s">
        <v>627</v>
      </c>
      <c r="B251" s="125" t="str">
        <f>+VLOOKUP(A251,'[1]LISTA FILTRADO'!$A$2:$B$620,2,FALSE)</f>
        <v>Dirección General De Crédito Público</v>
      </c>
      <c r="C251" s="126">
        <v>42916</v>
      </c>
      <c r="D251" s="127" t="s">
        <v>6</v>
      </c>
      <c r="E251" s="127" t="s">
        <v>11960</v>
      </c>
      <c r="F251" s="127"/>
      <c r="G251" s="132" t="s">
        <v>11961</v>
      </c>
      <c r="H251" s="128">
        <v>0</v>
      </c>
      <c r="I251" s="128">
        <v>6791.21</v>
      </c>
      <c r="J251" s="128">
        <f t="shared" si="2"/>
        <v>6791.21</v>
      </c>
      <c r="K251" s="128">
        <v>0</v>
      </c>
      <c r="L251" s="128">
        <v>46587.7</v>
      </c>
      <c r="M251" s="128">
        <f t="shared" si="3"/>
        <v>46587.7</v>
      </c>
      <c r="N251" s="130" t="s">
        <v>1420</v>
      </c>
    </row>
    <row r="252" spans="1:14" ht="34.5">
      <c r="A252" s="131" t="s">
        <v>626</v>
      </c>
      <c r="B252" s="125" t="str">
        <f>+VLOOKUP(A252,'[1]LISTA FILTRADO'!$A$2:$B$620,2,FALSE)</f>
        <v>Dirección General De Programación Y Operaciones Del Tesoro</v>
      </c>
      <c r="C252" s="126">
        <v>42916</v>
      </c>
      <c r="D252" s="127" t="s">
        <v>23</v>
      </c>
      <c r="E252" s="127" t="s">
        <v>11962</v>
      </c>
      <c r="F252" s="127"/>
      <c r="G252" s="132" t="s">
        <v>11963</v>
      </c>
      <c r="H252" s="128">
        <v>0</v>
      </c>
      <c r="I252" s="128">
        <v>0</v>
      </c>
      <c r="J252" s="128">
        <f t="shared" si="2"/>
        <v>0</v>
      </c>
      <c r="K252" s="128">
        <v>0</v>
      </c>
      <c r="L252" s="128">
        <v>0.03</v>
      </c>
      <c r="M252" s="128">
        <f t="shared" si="3"/>
        <v>0.03</v>
      </c>
      <c r="N252" s="130" t="s">
        <v>1420</v>
      </c>
    </row>
    <row r="253" spans="1:14" ht="45.75">
      <c r="A253" s="131">
        <v>86</v>
      </c>
      <c r="B253" s="125" t="str">
        <f>+VLOOKUP(A253,'[1]LISTA FILTRADO'!$A$2:$B$620,2,FALSE)</f>
        <v>Ministerio De Medio Ambiente Y Agua</v>
      </c>
      <c r="C253" s="126">
        <v>42916</v>
      </c>
      <c r="D253" s="127" t="s">
        <v>11</v>
      </c>
      <c r="E253" s="127" t="s">
        <v>11958</v>
      </c>
      <c r="F253" s="127"/>
      <c r="G253" s="132" t="s">
        <v>11964</v>
      </c>
      <c r="H253" s="128">
        <v>7.29</v>
      </c>
      <c r="I253" s="128">
        <v>0</v>
      </c>
      <c r="J253" s="128">
        <f t="shared" si="2"/>
        <v>7.29</v>
      </c>
      <c r="K253" s="128">
        <v>50.01</v>
      </c>
      <c r="L253" s="128">
        <v>0</v>
      </c>
      <c r="M253" s="128">
        <f t="shared" si="3"/>
        <v>50.01</v>
      </c>
      <c r="N253" s="130" t="s">
        <v>1420</v>
      </c>
    </row>
    <row r="254" spans="1:14" ht="34.5">
      <c r="A254" s="131">
        <v>287</v>
      </c>
      <c r="B254" s="125" t="str">
        <f>+VLOOKUP(A254,'[1]LISTA FILTRADO'!$A$2:$B$620,2,FALSE)</f>
        <v>Fondo Nacional De Inversión Productiva Y Social</v>
      </c>
      <c r="C254" s="126">
        <v>42919</v>
      </c>
      <c r="D254" s="127" t="s">
        <v>6</v>
      </c>
      <c r="E254" s="127">
        <v>483942</v>
      </c>
      <c r="F254" s="127"/>
      <c r="G254" s="132" t="s">
        <v>16057</v>
      </c>
      <c r="H254" s="128">
        <v>0</v>
      </c>
      <c r="I254" s="128">
        <v>400000</v>
      </c>
      <c r="J254" s="128">
        <f t="shared" si="2"/>
        <v>400000</v>
      </c>
      <c r="K254" s="128">
        <v>0</v>
      </c>
      <c r="L254" s="128">
        <v>2744000</v>
      </c>
      <c r="M254" s="128">
        <f t="shared" si="3"/>
        <v>2744000</v>
      </c>
      <c r="N254" s="130" t="s">
        <v>1420</v>
      </c>
    </row>
    <row r="255" spans="1:14" ht="34.5">
      <c r="A255" s="131">
        <v>287</v>
      </c>
      <c r="B255" s="125" t="str">
        <f>+VLOOKUP(A255,'[1]LISTA FILTRADO'!$A$2:$B$620,2,FALSE)</f>
        <v>Fondo Nacional De Inversión Productiva Y Social</v>
      </c>
      <c r="C255" s="126">
        <v>42919</v>
      </c>
      <c r="D255" s="127" t="s">
        <v>6</v>
      </c>
      <c r="E255" s="127">
        <v>483941</v>
      </c>
      <c r="F255" s="127"/>
      <c r="G255" s="132" t="s">
        <v>16058</v>
      </c>
      <c r="H255" s="128">
        <v>0</v>
      </c>
      <c r="I255" s="128">
        <v>1600000</v>
      </c>
      <c r="J255" s="128">
        <f t="shared" si="2"/>
        <v>1600000</v>
      </c>
      <c r="K255" s="128">
        <v>0</v>
      </c>
      <c r="L255" s="128">
        <v>10976000</v>
      </c>
      <c r="M255" s="128">
        <f t="shared" si="3"/>
        <v>10976000</v>
      </c>
      <c r="N255" s="130" t="s">
        <v>1420</v>
      </c>
    </row>
    <row r="256" spans="1:14" ht="45.75">
      <c r="A256" s="131">
        <v>287</v>
      </c>
      <c r="B256" s="125" t="str">
        <f>+VLOOKUP(A256,'[1]LISTA FILTRADO'!$A$2:$B$620,2,FALSE)</f>
        <v>Fondo Nacional De Inversión Productiva Y Social</v>
      </c>
      <c r="C256" s="126">
        <v>42919</v>
      </c>
      <c r="D256" s="127" t="s">
        <v>6</v>
      </c>
      <c r="E256" s="127">
        <v>484086</v>
      </c>
      <c r="F256" s="127"/>
      <c r="G256" s="132" t="s">
        <v>16059</v>
      </c>
      <c r="H256" s="128">
        <v>0</v>
      </c>
      <c r="I256" s="128">
        <v>3400000</v>
      </c>
      <c r="J256" s="128">
        <f t="shared" si="2"/>
        <v>3400000</v>
      </c>
      <c r="K256" s="128">
        <v>0</v>
      </c>
      <c r="L256" s="128">
        <v>23324000</v>
      </c>
      <c r="M256" s="128">
        <f t="shared" si="3"/>
        <v>23324000</v>
      </c>
      <c r="N256" s="130" t="s">
        <v>1420</v>
      </c>
    </row>
    <row r="257" spans="1:14" ht="33.75">
      <c r="A257" s="131" t="s">
        <v>626</v>
      </c>
      <c r="B257" s="125" t="str">
        <f>+VLOOKUP(A257,'[1]LISTA FILTRADO'!$A$2:$B$620,2,FALSE)</f>
        <v>Dirección General De Programación Y Operaciones Del Tesoro</v>
      </c>
      <c r="C257" s="126">
        <v>42919</v>
      </c>
      <c r="D257" s="127" t="s">
        <v>6</v>
      </c>
      <c r="E257" s="127">
        <v>71295</v>
      </c>
      <c r="F257" s="127"/>
      <c r="G257" s="132" t="s">
        <v>1348</v>
      </c>
      <c r="H257" s="128">
        <v>0</v>
      </c>
      <c r="I257" s="128">
        <v>20000</v>
      </c>
      <c r="J257" s="128">
        <f t="shared" si="2"/>
        <v>20000</v>
      </c>
      <c r="K257" s="128">
        <v>0</v>
      </c>
      <c r="L257" s="128">
        <v>137200</v>
      </c>
      <c r="M257" s="128">
        <f t="shared" si="3"/>
        <v>137200</v>
      </c>
      <c r="N257" s="130" t="s">
        <v>1420</v>
      </c>
    </row>
    <row r="258" spans="1:14" ht="45.75">
      <c r="A258" s="131">
        <v>287</v>
      </c>
      <c r="B258" s="125" t="str">
        <f>+VLOOKUP(A258,'[1]LISTA FILTRADO'!$A$2:$B$620,2,FALSE)</f>
        <v>Fondo Nacional De Inversión Productiva Y Social</v>
      </c>
      <c r="C258" s="126">
        <v>42919</v>
      </c>
      <c r="D258" s="127" t="s">
        <v>6</v>
      </c>
      <c r="E258" s="127">
        <v>484087</v>
      </c>
      <c r="F258" s="127"/>
      <c r="G258" s="132" t="s">
        <v>16060</v>
      </c>
      <c r="H258" s="128">
        <v>0</v>
      </c>
      <c r="I258" s="128">
        <v>600000</v>
      </c>
      <c r="J258" s="128">
        <f t="shared" si="2"/>
        <v>600000</v>
      </c>
      <c r="K258" s="128">
        <v>0</v>
      </c>
      <c r="L258" s="128">
        <v>4116000</v>
      </c>
      <c r="M258" s="128">
        <f t="shared" si="3"/>
        <v>4116000</v>
      </c>
      <c r="N258" s="130" t="s">
        <v>1420</v>
      </c>
    </row>
    <row r="259" spans="1:14" ht="45.75">
      <c r="A259" s="131">
        <v>291</v>
      </c>
      <c r="B259" s="125" t="str">
        <f>+VLOOKUP(A259,'[1]LISTA FILTRADO'!$A$2:$B$620,2,FALSE)</f>
        <v>Administradora Boliviana De Carreteras</v>
      </c>
      <c r="C259" s="126">
        <v>42922</v>
      </c>
      <c r="D259" s="127" t="s">
        <v>6</v>
      </c>
      <c r="E259" s="127">
        <v>487736</v>
      </c>
      <c r="F259" s="127"/>
      <c r="G259" s="132" t="s">
        <v>16061</v>
      </c>
      <c r="H259" s="128">
        <v>0</v>
      </c>
      <c r="I259" s="128">
        <v>3000000</v>
      </c>
      <c r="J259" s="128">
        <f t="shared" si="2"/>
        <v>3000000</v>
      </c>
      <c r="K259" s="128">
        <v>0</v>
      </c>
      <c r="L259" s="128">
        <v>20580000</v>
      </c>
      <c r="M259" s="128">
        <f t="shared" si="3"/>
        <v>20580000</v>
      </c>
      <c r="N259" s="130" t="s">
        <v>1420</v>
      </c>
    </row>
    <row r="260" spans="1:14" ht="45.75">
      <c r="A260" s="131">
        <v>291</v>
      </c>
      <c r="B260" s="125" t="str">
        <f>+VLOOKUP(A260,'[1]LISTA FILTRADO'!$A$2:$B$620,2,FALSE)</f>
        <v>Administradora Boliviana De Carreteras</v>
      </c>
      <c r="C260" s="126">
        <v>42922</v>
      </c>
      <c r="D260" s="127" t="s">
        <v>6</v>
      </c>
      <c r="E260" s="127">
        <v>487737</v>
      </c>
      <c r="F260" s="127"/>
      <c r="G260" s="132" t="s">
        <v>16062</v>
      </c>
      <c r="H260" s="128">
        <v>0</v>
      </c>
      <c r="I260" s="128">
        <v>2856957.82</v>
      </c>
      <c r="J260" s="128">
        <f t="shared" si="2"/>
        <v>2856957.82</v>
      </c>
      <c r="K260" s="128">
        <v>0</v>
      </c>
      <c r="L260" s="128">
        <v>19598730.649999999</v>
      </c>
      <c r="M260" s="128">
        <f t="shared" si="3"/>
        <v>19598730.649999999</v>
      </c>
      <c r="N260" s="130" t="s">
        <v>1420</v>
      </c>
    </row>
    <row r="261" spans="1:14" ht="34.5">
      <c r="A261" s="131" t="s">
        <v>626</v>
      </c>
      <c r="B261" s="125" t="str">
        <f>+VLOOKUP(A261,'[1]LISTA FILTRADO'!$A$2:$B$620,2,FALSE)</f>
        <v>Dirección General De Programación Y Operaciones Del Tesoro</v>
      </c>
      <c r="C261" s="126">
        <v>42922</v>
      </c>
      <c r="D261" s="127" t="s">
        <v>23</v>
      </c>
      <c r="E261" s="127">
        <v>16975</v>
      </c>
      <c r="F261" s="127"/>
      <c r="G261" s="132" t="s">
        <v>16063</v>
      </c>
      <c r="H261" s="128">
        <v>0</v>
      </c>
      <c r="I261" s="128">
        <v>0</v>
      </c>
      <c r="J261" s="128">
        <f t="shared" si="2"/>
        <v>0</v>
      </c>
      <c r="K261" s="128">
        <v>0.02</v>
      </c>
      <c r="L261" s="128">
        <v>0</v>
      </c>
      <c r="M261" s="128">
        <f t="shared" si="3"/>
        <v>0.02</v>
      </c>
      <c r="N261" s="130" t="s">
        <v>1420</v>
      </c>
    </row>
    <row r="262" spans="1:14" ht="57">
      <c r="A262" s="131">
        <v>47</v>
      </c>
      <c r="B262" s="125" t="str">
        <f>+VLOOKUP(A262,'[1]LISTA FILTRADO'!$A$2:$B$620,2,FALSE)</f>
        <v>Ministerio De Desarrollo Rural Y Tierras</v>
      </c>
      <c r="C262" s="126">
        <v>42923</v>
      </c>
      <c r="D262" s="127" t="s">
        <v>6</v>
      </c>
      <c r="E262" s="127">
        <v>488388</v>
      </c>
      <c r="F262" s="127"/>
      <c r="G262" s="132" t="s">
        <v>16064</v>
      </c>
      <c r="H262" s="128">
        <v>0</v>
      </c>
      <c r="I262" s="128">
        <v>1500000</v>
      </c>
      <c r="J262" s="128">
        <f t="shared" si="2"/>
        <v>1500000</v>
      </c>
      <c r="K262" s="128">
        <v>0</v>
      </c>
      <c r="L262" s="128">
        <v>10290000</v>
      </c>
      <c r="M262" s="128">
        <f t="shared" si="3"/>
        <v>10290000</v>
      </c>
      <c r="N262" s="130" t="s">
        <v>1420</v>
      </c>
    </row>
    <row r="263" spans="1:14" ht="45.75">
      <c r="A263" s="131">
        <v>86</v>
      </c>
      <c r="B263" s="125" t="str">
        <f>+VLOOKUP(A263,'[1]LISTA FILTRADO'!$A$2:$B$620,2,FALSE)</f>
        <v>Ministerio De Medio Ambiente Y Agua</v>
      </c>
      <c r="C263" s="126">
        <v>42923</v>
      </c>
      <c r="D263" s="127" t="s">
        <v>6</v>
      </c>
      <c r="E263" s="127">
        <v>892346</v>
      </c>
      <c r="F263" s="127"/>
      <c r="G263" s="132" t="s">
        <v>16065</v>
      </c>
      <c r="H263" s="128">
        <v>0</v>
      </c>
      <c r="I263" s="128">
        <v>4567982.51</v>
      </c>
      <c r="J263" s="128">
        <f t="shared" si="2"/>
        <v>4567982.51</v>
      </c>
      <c r="K263" s="128">
        <v>0</v>
      </c>
      <c r="L263" s="128">
        <v>31336360.02</v>
      </c>
      <c r="M263" s="128">
        <f t="shared" si="3"/>
        <v>31336360.02</v>
      </c>
      <c r="N263" s="130" t="s">
        <v>1420</v>
      </c>
    </row>
    <row r="264" spans="1:14" ht="45.75">
      <c r="A264" s="131">
        <v>291</v>
      </c>
      <c r="B264" s="125" t="str">
        <f>+VLOOKUP(A264,'[1]LISTA FILTRADO'!$A$2:$B$620,2,FALSE)</f>
        <v>Administradora Boliviana De Carreteras</v>
      </c>
      <c r="C264" s="126">
        <v>42923</v>
      </c>
      <c r="D264" s="127" t="s">
        <v>6</v>
      </c>
      <c r="E264" s="127">
        <v>489046</v>
      </c>
      <c r="F264" s="127"/>
      <c r="G264" s="132" t="s">
        <v>16066</v>
      </c>
      <c r="H264" s="128">
        <v>0</v>
      </c>
      <c r="I264" s="128">
        <v>2278995.4500000002</v>
      </c>
      <c r="J264" s="128">
        <f t="shared" si="2"/>
        <v>2278995.4500000002</v>
      </c>
      <c r="K264" s="128">
        <v>0</v>
      </c>
      <c r="L264" s="128">
        <v>15633908.789999999</v>
      </c>
      <c r="M264" s="128">
        <f t="shared" si="3"/>
        <v>15633908.789999999</v>
      </c>
      <c r="N264" s="130" t="s">
        <v>1420</v>
      </c>
    </row>
    <row r="265" spans="1:14" ht="45.75">
      <c r="A265" s="131">
        <v>291</v>
      </c>
      <c r="B265" s="125" t="str">
        <f>+VLOOKUP(A265,'[1]LISTA FILTRADO'!$A$2:$B$620,2,FALSE)</f>
        <v>Administradora Boliviana De Carreteras</v>
      </c>
      <c r="C265" s="126">
        <v>42923</v>
      </c>
      <c r="D265" s="127" t="s">
        <v>6</v>
      </c>
      <c r="E265" s="127">
        <v>489045</v>
      </c>
      <c r="F265" s="127"/>
      <c r="G265" s="132" t="s">
        <v>16067</v>
      </c>
      <c r="H265" s="128">
        <v>0</v>
      </c>
      <c r="I265" s="128">
        <v>3000000</v>
      </c>
      <c r="J265" s="128">
        <f t="shared" si="2"/>
        <v>3000000</v>
      </c>
      <c r="K265" s="128">
        <v>0</v>
      </c>
      <c r="L265" s="128">
        <v>20580000</v>
      </c>
      <c r="M265" s="128">
        <f t="shared" si="3"/>
        <v>20580000</v>
      </c>
      <c r="N265" s="130" t="s">
        <v>1420</v>
      </c>
    </row>
    <row r="266" spans="1:14" ht="34.5">
      <c r="A266" s="131" t="s">
        <v>626</v>
      </c>
      <c r="B266" s="125" t="str">
        <f>+VLOOKUP(A266,'[1]LISTA FILTRADO'!$A$2:$B$620,2,FALSE)</f>
        <v>Dirección General De Programación Y Operaciones Del Tesoro</v>
      </c>
      <c r="C266" s="126">
        <v>42923</v>
      </c>
      <c r="D266" s="127" t="s">
        <v>23</v>
      </c>
      <c r="E266" s="127">
        <v>16979</v>
      </c>
      <c r="F266" s="127"/>
      <c r="G266" s="132" t="s">
        <v>16068</v>
      </c>
      <c r="H266" s="128">
        <v>0</v>
      </c>
      <c r="I266" s="128">
        <v>0</v>
      </c>
      <c r="J266" s="128">
        <f t="shared" si="2"/>
        <v>0</v>
      </c>
      <c r="K266" s="128">
        <v>0.02</v>
      </c>
      <c r="L266" s="128">
        <v>0</v>
      </c>
      <c r="M266" s="128">
        <f t="shared" si="3"/>
        <v>0.02</v>
      </c>
      <c r="N266" s="130" t="s">
        <v>1420</v>
      </c>
    </row>
    <row r="267" spans="1:14" ht="57">
      <c r="A267" s="131">
        <v>47</v>
      </c>
      <c r="B267" s="125" t="str">
        <f>+VLOOKUP(A267,'[1]LISTA FILTRADO'!$A$2:$B$620,2,FALSE)</f>
        <v>Ministerio De Desarrollo Rural Y Tierras</v>
      </c>
      <c r="C267" s="126">
        <v>42923</v>
      </c>
      <c r="D267" s="127" t="s">
        <v>11</v>
      </c>
      <c r="E267" s="127">
        <v>488388</v>
      </c>
      <c r="F267" s="127"/>
      <c r="G267" s="132" t="s">
        <v>16069</v>
      </c>
      <c r="H267" s="128">
        <v>7.29</v>
      </c>
      <c r="I267" s="128">
        <v>0</v>
      </c>
      <c r="J267" s="128">
        <f t="shared" si="2"/>
        <v>7.29</v>
      </c>
      <c r="K267" s="128">
        <v>50.01</v>
      </c>
      <c r="L267" s="128">
        <v>0</v>
      </c>
      <c r="M267" s="128">
        <f t="shared" si="3"/>
        <v>50.01</v>
      </c>
      <c r="N267" s="130" t="s">
        <v>1420</v>
      </c>
    </row>
    <row r="268" spans="1:14" ht="45.75">
      <c r="A268" s="131" t="s">
        <v>627</v>
      </c>
      <c r="B268" s="125" t="str">
        <f>+VLOOKUP(A268,'[1]LISTA FILTRADO'!$A$2:$B$620,2,FALSE)</f>
        <v>Dirección General De Crédito Público</v>
      </c>
      <c r="C268" s="126">
        <v>42923</v>
      </c>
      <c r="D268" s="127" t="s">
        <v>20</v>
      </c>
      <c r="E268" s="127">
        <v>488389</v>
      </c>
      <c r="F268" s="127"/>
      <c r="G268" s="132" t="s">
        <v>16070</v>
      </c>
      <c r="H268" s="128">
        <v>1811046.78</v>
      </c>
      <c r="I268" s="128">
        <v>0</v>
      </c>
      <c r="J268" s="128">
        <f t="shared" si="2"/>
        <v>1811046.78</v>
      </c>
      <c r="K268" s="128">
        <v>12423780.91</v>
      </c>
      <c r="L268" s="128">
        <v>0</v>
      </c>
      <c r="M268" s="128">
        <f t="shared" si="3"/>
        <v>12423780.91</v>
      </c>
      <c r="N268" s="130" t="s">
        <v>1420</v>
      </c>
    </row>
    <row r="269" spans="1:14" ht="57">
      <c r="A269" s="131" t="s">
        <v>627</v>
      </c>
      <c r="B269" s="125" t="str">
        <f>+VLOOKUP(A269,'[1]LISTA FILTRADO'!$A$2:$B$620,2,FALSE)</f>
        <v>Dirección General De Crédito Público</v>
      </c>
      <c r="C269" s="126">
        <v>42923</v>
      </c>
      <c r="D269" s="127" t="s">
        <v>13</v>
      </c>
      <c r="E269" s="127">
        <v>892293</v>
      </c>
      <c r="F269" s="127"/>
      <c r="G269" s="132" t="s">
        <v>16071</v>
      </c>
      <c r="H269" s="128">
        <v>10</v>
      </c>
      <c r="I269" s="128">
        <v>0</v>
      </c>
      <c r="J269" s="128">
        <f t="shared" si="2"/>
        <v>10</v>
      </c>
      <c r="K269" s="128">
        <v>68.599999999999994</v>
      </c>
      <c r="L269" s="128">
        <v>0</v>
      </c>
      <c r="M269" s="128">
        <f t="shared" si="3"/>
        <v>68.599999999999994</v>
      </c>
      <c r="N269" s="130" t="s">
        <v>1420</v>
      </c>
    </row>
    <row r="270" spans="1:14" ht="57">
      <c r="A270" s="131" t="s">
        <v>626</v>
      </c>
      <c r="B270" s="125" t="str">
        <f>+VLOOKUP(A270,'[1]LISTA FILTRADO'!$A$2:$B$620,2,FALSE)</f>
        <v>Dirección General De Programación Y Operaciones Del Tesoro</v>
      </c>
      <c r="C270" s="126">
        <v>42923</v>
      </c>
      <c r="D270" s="127" t="s">
        <v>1286</v>
      </c>
      <c r="E270" s="127">
        <v>2648</v>
      </c>
      <c r="F270" s="127"/>
      <c r="G270" s="132" t="s">
        <v>16072</v>
      </c>
      <c r="H270" s="128">
        <v>120.03</v>
      </c>
      <c r="I270" s="128">
        <v>0</v>
      </c>
      <c r="J270" s="128">
        <f t="shared" si="2"/>
        <v>120.03</v>
      </c>
      <c r="K270" s="128">
        <v>823.41</v>
      </c>
      <c r="L270" s="128">
        <v>0</v>
      </c>
      <c r="M270" s="128">
        <f t="shared" si="3"/>
        <v>823.41</v>
      </c>
      <c r="N270" s="130" t="s">
        <v>1420</v>
      </c>
    </row>
    <row r="271" spans="1:14" ht="57">
      <c r="A271" s="131" t="s">
        <v>626</v>
      </c>
      <c r="B271" s="125" t="str">
        <f>+VLOOKUP(A271,'[1]LISTA FILTRADO'!$A$2:$B$620,2,FALSE)</f>
        <v>Dirección General De Programación Y Operaciones Del Tesoro</v>
      </c>
      <c r="C271" s="126">
        <v>42923</v>
      </c>
      <c r="D271" s="127" t="s">
        <v>1286</v>
      </c>
      <c r="E271" s="127">
        <v>2646</v>
      </c>
      <c r="F271" s="127"/>
      <c r="G271" s="132" t="s">
        <v>16073</v>
      </c>
      <c r="H271" s="128">
        <v>8.27</v>
      </c>
      <c r="I271" s="128">
        <v>0</v>
      </c>
      <c r="J271" s="128">
        <f t="shared" si="2"/>
        <v>8.27</v>
      </c>
      <c r="K271" s="128">
        <v>56.73</v>
      </c>
      <c r="L271" s="128">
        <v>0</v>
      </c>
      <c r="M271" s="128">
        <f t="shared" si="3"/>
        <v>56.73</v>
      </c>
      <c r="N271" s="130" t="s">
        <v>1420</v>
      </c>
    </row>
    <row r="272" spans="1:14" ht="34.5">
      <c r="A272" s="131">
        <v>85</v>
      </c>
      <c r="B272" s="125" t="str">
        <f>+VLOOKUP(A272,'[1]LISTA FILTRADO'!$A$2:$B$620,2,FALSE)</f>
        <v>Ministerio de Energias</v>
      </c>
      <c r="C272" s="126">
        <v>42926</v>
      </c>
      <c r="D272" s="127" t="s">
        <v>6</v>
      </c>
      <c r="E272" s="127">
        <v>490250</v>
      </c>
      <c r="F272" s="127"/>
      <c r="G272" s="132" t="s">
        <v>16074</v>
      </c>
      <c r="H272" s="128">
        <v>0</v>
      </c>
      <c r="I272" s="128">
        <v>800000</v>
      </c>
      <c r="J272" s="128">
        <f t="shared" si="2"/>
        <v>800000</v>
      </c>
      <c r="K272" s="128">
        <v>0</v>
      </c>
      <c r="L272" s="128">
        <v>5488000</v>
      </c>
      <c r="M272" s="128">
        <f t="shared" si="3"/>
        <v>5488000</v>
      </c>
      <c r="N272" s="130" t="s">
        <v>1420</v>
      </c>
    </row>
    <row r="273" spans="1:14" ht="57">
      <c r="A273" s="131" t="s">
        <v>626</v>
      </c>
      <c r="B273" s="125" t="str">
        <f>+VLOOKUP(A273,'[1]LISTA FILTRADO'!$A$2:$B$620,2,FALSE)</f>
        <v>Dirección General De Programación Y Operaciones Del Tesoro</v>
      </c>
      <c r="C273" s="126">
        <v>42926</v>
      </c>
      <c r="D273" s="127" t="s">
        <v>1286</v>
      </c>
      <c r="E273" s="127">
        <v>2595</v>
      </c>
      <c r="F273" s="127"/>
      <c r="G273" s="132" t="s">
        <v>16075</v>
      </c>
      <c r="H273" s="128">
        <v>2553.1999999999998</v>
      </c>
      <c r="I273" s="128">
        <v>0</v>
      </c>
      <c r="J273" s="128">
        <f t="shared" si="2"/>
        <v>2553.1999999999998</v>
      </c>
      <c r="K273" s="128">
        <v>17514.95</v>
      </c>
      <c r="L273" s="128">
        <v>0</v>
      </c>
      <c r="M273" s="128">
        <f t="shared" si="3"/>
        <v>17514.95</v>
      </c>
      <c r="N273" s="130" t="s">
        <v>1420</v>
      </c>
    </row>
    <row r="274" spans="1:14" ht="57">
      <c r="A274" s="131" t="s">
        <v>626</v>
      </c>
      <c r="B274" s="125" t="str">
        <f>+VLOOKUP(A274,'[1]LISTA FILTRADO'!$A$2:$B$620,2,FALSE)</f>
        <v>Dirección General De Programación Y Operaciones Del Tesoro</v>
      </c>
      <c r="C274" s="126">
        <v>42926</v>
      </c>
      <c r="D274" s="127" t="s">
        <v>1286</v>
      </c>
      <c r="E274" s="127">
        <v>2647</v>
      </c>
      <c r="F274" s="127"/>
      <c r="G274" s="132" t="s">
        <v>16076</v>
      </c>
      <c r="H274" s="128">
        <v>167.8</v>
      </c>
      <c r="I274" s="128">
        <v>0</v>
      </c>
      <c r="J274" s="128">
        <f t="shared" si="2"/>
        <v>167.8</v>
      </c>
      <c r="K274" s="128">
        <v>1151.1099999999999</v>
      </c>
      <c r="L274" s="128">
        <v>0</v>
      </c>
      <c r="M274" s="128">
        <f t="shared" si="3"/>
        <v>1151.1099999999999</v>
      </c>
      <c r="N274" s="130" t="s">
        <v>1420</v>
      </c>
    </row>
    <row r="275" spans="1:14" ht="57">
      <c r="A275" s="131" t="s">
        <v>626</v>
      </c>
      <c r="B275" s="125" t="str">
        <f>+VLOOKUP(A275,'[1]LISTA FILTRADO'!$A$2:$B$620,2,FALSE)</f>
        <v>Dirección General De Programación Y Operaciones Del Tesoro</v>
      </c>
      <c r="C275" s="126">
        <v>42926</v>
      </c>
      <c r="D275" s="127" t="s">
        <v>1286</v>
      </c>
      <c r="E275" s="127">
        <v>2649</v>
      </c>
      <c r="F275" s="127"/>
      <c r="G275" s="132" t="s">
        <v>16077</v>
      </c>
      <c r="H275" s="128">
        <v>228.35</v>
      </c>
      <c r="I275" s="128">
        <v>0</v>
      </c>
      <c r="J275" s="128">
        <f t="shared" si="2"/>
        <v>228.35</v>
      </c>
      <c r="K275" s="128">
        <v>1566.48</v>
      </c>
      <c r="L275" s="128">
        <v>0</v>
      </c>
      <c r="M275" s="128">
        <f t="shared" si="3"/>
        <v>1566.48</v>
      </c>
      <c r="N275" s="130" t="s">
        <v>1420</v>
      </c>
    </row>
    <row r="276" spans="1:14" ht="45.75">
      <c r="A276" s="131">
        <v>85</v>
      </c>
      <c r="B276" s="125" t="str">
        <f>+VLOOKUP(A276,'[1]LISTA FILTRADO'!$A$2:$B$620,2,FALSE)</f>
        <v>Ministerio de Energias</v>
      </c>
      <c r="C276" s="126">
        <v>42926</v>
      </c>
      <c r="D276" s="127" t="s">
        <v>11</v>
      </c>
      <c r="E276" s="127">
        <v>490250</v>
      </c>
      <c r="F276" s="127"/>
      <c r="G276" s="132" t="s">
        <v>16078</v>
      </c>
      <c r="H276" s="128">
        <v>7.29</v>
      </c>
      <c r="I276" s="128">
        <v>0</v>
      </c>
      <c r="J276" s="128">
        <f t="shared" ref="J276:J327" si="4">+H276+I276</f>
        <v>7.29</v>
      </c>
      <c r="K276" s="128">
        <v>50.01</v>
      </c>
      <c r="L276" s="128">
        <v>0</v>
      </c>
      <c r="M276" s="128">
        <f t="shared" ref="M276:M327" si="5">+K276+L276</f>
        <v>50.01</v>
      </c>
      <c r="N276" s="130" t="s">
        <v>1420</v>
      </c>
    </row>
    <row r="277" spans="1:14" ht="57">
      <c r="A277" s="131">
        <v>15</v>
      </c>
      <c r="B277" s="125" t="str">
        <f>+VLOOKUP(A277,'[1]LISTA FILTRADO'!$A$2:$B$620,2,FALSE)</f>
        <v>Ministerio De Gobierno</v>
      </c>
      <c r="C277" s="126">
        <v>42927</v>
      </c>
      <c r="D277" s="127" t="s">
        <v>6</v>
      </c>
      <c r="E277" s="127">
        <v>892728</v>
      </c>
      <c r="F277" s="127"/>
      <c r="G277" s="132" t="s">
        <v>16079</v>
      </c>
      <c r="H277" s="128">
        <v>0</v>
      </c>
      <c r="I277" s="128">
        <v>7129292.3300000001</v>
      </c>
      <c r="J277" s="128">
        <f t="shared" si="4"/>
        <v>7129292.3300000001</v>
      </c>
      <c r="K277" s="128">
        <v>0</v>
      </c>
      <c r="L277" s="128">
        <v>48906945.380000003</v>
      </c>
      <c r="M277" s="128">
        <f t="shared" si="5"/>
        <v>48906945.380000003</v>
      </c>
      <c r="N277" s="130" t="s">
        <v>1420</v>
      </c>
    </row>
    <row r="278" spans="1:14" ht="34.5">
      <c r="A278" s="131" t="s">
        <v>626</v>
      </c>
      <c r="B278" s="125" t="str">
        <f>+VLOOKUP(A278,'[1]LISTA FILTRADO'!$A$2:$B$620,2,FALSE)</f>
        <v>Dirección General De Programación Y Operaciones Del Tesoro</v>
      </c>
      <c r="C278" s="126">
        <v>42927</v>
      </c>
      <c r="D278" s="127" t="s">
        <v>23</v>
      </c>
      <c r="E278" s="127">
        <v>16987</v>
      </c>
      <c r="F278" s="127"/>
      <c r="G278" s="132" t="s">
        <v>16080</v>
      </c>
      <c r="H278" s="128">
        <v>0</v>
      </c>
      <c r="I278" s="128">
        <v>0</v>
      </c>
      <c r="J278" s="128">
        <f t="shared" si="4"/>
        <v>0</v>
      </c>
      <c r="K278" s="128">
        <v>0</v>
      </c>
      <c r="L278" s="128">
        <v>0.01</v>
      </c>
      <c r="M278" s="128">
        <f t="shared" si="5"/>
        <v>0.01</v>
      </c>
      <c r="N278" s="130" t="s">
        <v>1420</v>
      </c>
    </row>
    <row r="279" spans="1:14" ht="45.75">
      <c r="A279" s="131">
        <v>291</v>
      </c>
      <c r="B279" s="125" t="str">
        <f>+VLOOKUP(A279,'[1]LISTA FILTRADO'!$A$2:$B$620,2,FALSE)</f>
        <v>Administradora Boliviana De Carreteras</v>
      </c>
      <c r="C279" s="126">
        <v>42927</v>
      </c>
      <c r="D279" s="127" t="s">
        <v>3</v>
      </c>
      <c r="E279" s="127">
        <v>1518212</v>
      </c>
      <c r="F279" s="127"/>
      <c r="G279" s="132" t="s">
        <v>16081</v>
      </c>
      <c r="H279" s="128">
        <v>0</v>
      </c>
      <c r="I279" s="128">
        <v>23604.74</v>
      </c>
      <c r="J279" s="128">
        <f t="shared" si="4"/>
        <v>23604.74</v>
      </c>
      <c r="K279" s="128">
        <v>0</v>
      </c>
      <c r="L279" s="128">
        <v>161928.51999999999</v>
      </c>
      <c r="M279" s="128">
        <f t="shared" si="5"/>
        <v>161928.51999999999</v>
      </c>
      <c r="N279" s="130" t="s">
        <v>1420</v>
      </c>
    </row>
    <row r="280" spans="1:14" ht="57">
      <c r="A280" s="131">
        <v>15</v>
      </c>
      <c r="B280" s="125" t="str">
        <f>+VLOOKUP(A280,'[1]LISTA FILTRADO'!$A$2:$B$620,2,FALSE)</f>
        <v>Ministerio De Gobierno</v>
      </c>
      <c r="C280" s="126">
        <v>42927</v>
      </c>
      <c r="D280" s="127" t="s">
        <v>6</v>
      </c>
      <c r="E280" s="127">
        <v>892730</v>
      </c>
      <c r="F280" s="127"/>
      <c r="G280" s="132" t="s">
        <v>16082</v>
      </c>
      <c r="H280" s="128">
        <v>0</v>
      </c>
      <c r="I280" s="128">
        <v>885174.97</v>
      </c>
      <c r="J280" s="128">
        <f t="shared" si="4"/>
        <v>885174.97</v>
      </c>
      <c r="K280" s="128">
        <v>0</v>
      </c>
      <c r="L280" s="128">
        <v>6072300.29</v>
      </c>
      <c r="M280" s="128">
        <f t="shared" si="5"/>
        <v>6072300.29</v>
      </c>
      <c r="N280" s="130" t="s">
        <v>1420</v>
      </c>
    </row>
    <row r="281" spans="1:14" ht="57">
      <c r="A281" s="131">
        <v>15</v>
      </c>
      <c r="B281" s="125" t="str">
        <f>+VLOOKUP(A281,'[1]LISTA FILTRADO'!$A$2:$B$620,2,FALSE)</f>
        <v>Ministerio De Gobierno</v>
      </c>
      <c r="C281" s="126">
        <v>42927</v>
      </c>
      <c r="D281" s="127" t="s">
        <v>6</v>
      </c>
      <c r="E281" s="127">
        <v>892749</v>
      </c>
      <c r="F281" s="127"/>
      <c r="G281" s="132" t="s">
        <v>16083</v>
      </c>
      <c r="H281" s="128">
        <v>0</v>
      </c>
      <c r="I281" s="128">
        <v>26986</v>
      </c>
      <c r="J281" s="128">
        <f t="shared" si="4"/>
        <v>26986</v>
      </c>
      <c r="K281" s="128">
        <v>0</v>
      </c>
      <c r="L281" s="128">
        <v>185123.96</v>
      </c>
      <c r="M281" s="128">
        <f t="shared" si="5"/>
        <v>185123.96</v>
      </c>
      <c r="N281" s="130" t="s">
        <v>1420</v>
      </c>
    </row>
    <row r="282" spans="1:14" ht="57">
      <c r="A282" s="131">
        <v>15</v>
      </c>
      <c r="B282" s="125" t="str">
        <f>+VLOOKUP(A282,'[1]LISTA FILTRADO'!$A$2:$B$620,2,FALSE)</f>
        <v>Ministerio De Gobierno</v>
      </c>
      <c r="C282" s="126">
        <v>42927</v>
      </c>
      <c r="D282" s="127" t="s">
        <v>6</v>
      </c>
      <c r="E282" s="127">
        <v>892748</v>
      </c>
      <c r="F282" s="127"/>
      <c r="G282" s="132" t="s">
        <v>16084</v>
      </c>
      <c r="H282" s="128">
        <v>0</v>
      </c>
      <c r="I282" s="128">
        <v>2183468.6800000002</v>
      </c>
      <c r="J282" s="128">
        <f t="shared" si="4"/>
        <v>2183468.6800000002</v>
      </c>
      <c r="K282" s="128">
        <v>0</v>
      </c>
      <c r="L282" s="128">
        <v>14978595.140000001</v>
      </c>
      <c r="M282" s="128">
        <f t="shared" si="5"/>
        <v>14978595.140000001</v>
      </c>
      <c r="N282" s="130" t="s">
        <v>1420</v>
      </c>
    </row>
    <row r="283" spans="1:14" ht="57">
      <c r="A283" s="131">
        <v>15</v>
      </c>
      <c r="B283" s="125" t="str">
        <f>+VLOOKUP(A283,'[1]LISTA FILTRADO'!$A$2:$B$620,2,FALSE)</f>
        <v>Ministerio De Gobierno</v>
      </c>
      <c r="C283" s="126">
        <v>42927</v>
      </c>
      <c r="D283" s="127" t="s">
        <v>6</v>
      </c>
      <c r="E283" s="127">
        <v>892747</v>
      </c>
      <c r="F283" s="127"/>
      <c r="G283" s="132" t="s">
        <v>16085</v>
      </c>
      <c r="H283" s="128">
        <v>0</v>
      </c>
      <c r="I283" s="128">
        <v>2926433.97</v>
      </c>
      <c r="J283" s="128">
        <f t="shared" si="4"/>
        <v>2926433.97</v>
      </c>
      <c r="K283" s="128">
        <v>0</v>
      </c>
      <c r="L283" s="128">
        <v>20075337.030000001</v>
      </c>
      <c r="M283" s="128">
        <f t="shared" si="5"/>
        <v>20075337.030000001</v>
      </c>
      <c r="N283" s="130" t="s">
        <v>1420</v>
      </c>
    </row>
    <row r="284" spans="1:14" ht="57">
      <c r="A284" s="131">
        <v>15</v>
      </c>
      <c r="B284" s="125" t="str">
        <f>+VLOOKUP(A284,'[1]LISTA FILTRADO'!$A$2:$B$620,2,FALSE)</f>
        <v>Ministerio De Gobierno</v>
      </c>
      <c r="C284" s="126">
        <v>42927</v>
      </c>
      <c r="D284" s="127" t="s">
        <v>6</v>
      </c>
      <c r="E284" s="127">
        <v>892742</v>
      </c>
      <c r="F284" s="127"/>
      <c r="G284" s="132" t="s">
        <v>16086</v>
      </c>
      <c r="H284" s="128">
        <v>0</v>
      </c>
      <c r="I284" s="128">
        <v>176167.58</v>
      </c>
      <c r="J284" s="128">
        <f t="shared" si="4"/>
        <v>176167.58</v>
      </c>
      <c r="K284" s="128">
        <v>0</v>
      </c>
      <c r="L284" s="128">
        <v>1208509.6000000001</v>
      </c>
      <c r="M284" s="128">
        <f t="shared" si="5"/>
        <v>1208509.6000000001</v>
      </c>
      <c r="N284" s="130" t="s">
        <v>1420</v>
      </c>
    </row>
    <row r="285" spans="1:14" ht="57">
      <c r="A285" s="131">
        <v>15</v>
      </c>
      <c r="B285" s="125" t="str">
        <f>+VLOOKUP(A285,'[1]LISTA FILTRADO'!$A$2:$B$620,2,FALSE)</f>
        <v>Ministerio De Gobierno</v>
      </c>
      <c r="C285" s="126">
        <v>42927</v>
      </c>
      <c r="D285" s="127" t="s">
        <v>6</v>
      </c>
      <c r="E285" s="127">
        <v>892735</v>
      </c>
      <c r="F285" s="127"/>
      <c r="G285" s="132" t="s">
        <v>16087</v>
      </c>
      <c r="H285" s="128">
        <v>0</v>
      </c>
      <c r="I285" s="128">
        <v>136072.23000000001</v>
      </c>
      <c r="J285" s="128">
        <f t="shared" si="4"/>
        <v>136072.23000000001</v>
      </c>
      <c r="K285" s="128">
        <v>0</v>
      </c>
      <c r="L285" s="128">
        <v>933455.5</v>
      </c>
      <c r="M285" s="128">
        <f t="shared" si="5"/>
        <v>933455.5</v>
      </c>
      <c r="N285" s="130" t="s">
        <v>1420</v>
      </c>
    </row>
    <row r="286" spans="1:14" ht="57">
      <c r="A286" s="131">
        <v>15</v>
      </c>
      <c r="B286" s="125" t="str">
        <f>+VLOOKUP(A286,'[1]LISTA FILTRADO'!$A$2:$B$620,2,FALSE)</f>
        <v>Ministerio De Gobierno</v>
      </c>
      <c r="C286" s="126">
        <v>42927</v>
      </c>
      <c r="D286" s="127" t="s">
        <v>6</v>
      </c>
      <c r="E286" s="127">
        <v>892731</v>
      </c>
      <c r="F286" s="127"/>
      <c r="G286" s="132" t="s">
        <v>16088</v>
      </c>
      <c r="H286" s="128">
        <v>0</v>
      </c>
      <c r="I286" s="128">
        <v>297180.93</v>
      </c>
      <c r="J286" s="128">
        <f t="shared" si="4"/>
        <v>297180.93</v>
      </c>
      <c r="K286" s="128">
        <v>0</v>
      </c>
      <c r="L286" s="128">
        <v>2038661.18</v>
      </c>
      <c r="M286" s="128">
        <f t="shared" si="5"/>
        <v>2038661.18</v>
      </c>
      <c r="N286" s="130" t="s">
        <v>1420</v>
      </c>
    </row>
    <row r="287" spans="1:14" ht="57">
      <c r="A287" s="131">
        <v>15</v>
      </c>
      <c r="B287" s="125" t="str">
        <f>+VLOOKUP(A287,'[1]LISTA FILTRADO'!$A$2:$B$620,2,FALSE)</f>
        <v>Ministerio De Gobierno</v>
      </c>
      <c r="C287" s="126">
        <v>42927</v>
      </c>
      <c r="D287" s="127" t="s">
        <v>6</v>
      </c>
      <c r="E287" s="127">
        <v>892733</v>
      </c>
      <c r="F287" s="127"/>
      <c r="G287" s="132" t="s">
        <v>16089</v>
      </c>
      <c r="H287" s="128">
        <v>0</v>
      </c>
      <c r="I287" s="128">
        <v>652762.18000000005</v>
      </c>
      <c r="J287" s="128">
        <f t="shared" si="4"/>
        <v>652762.18000000005</v>
      </c>
      <c r="K287" s="128">
        <v>0</v>
      </c>
      <c r="L287" s="128">
        <v>4477948.55</v>
      </c>
      <c r="M287" s="128">
        <f t="shared" si="5"/>
        <v>4477948.55</v>
      </c>
      <c r="N287" s="130" t="s">
        <v>1420</v>
      </c>
    </row>
    <row r="288" spans="1:14" ht="34.5">
      <c r="A288" s="131">
        <v>86</v>
      </c>
      <c r="B288" s="125" t="str">
        <f>+VLOOKUP(A288,'[1]LISTA FILTRADO'!$A$2:$B$620,2,FALSE)</f>
        <v>Ministerio De Medio Ambiente Y Agua</v>
      </c>
      <c r="C288" s="126">
        <v>42928</v>
      </c>
      <c r="D288" s="127" t="s">
        <v>6</v>
      </c>
      <c r="E288" s="127">
        <v>892788</v>
      </c>
      <c r="F288" s="127"/>
      <c r="G288" s="132" t="s">
        <v>16090</v>
      </c>
      <c r="H288" s="128">
        <v>0</v>
      </c>
      <c r="I288" s="128">
        <v>294285.09000000003</v>
      </c>
      <c r="J288" s="128">
        <f t="shared" si="4"/>
        <v>294285.09000000003</v>
      </c>
      <c r="K288" s="128">
        <v>0</v>
      </c>
      <c r="L288" s="128">
        <v>2018795.72</v>
      </c>
      <c r="M288" s="128">
        <f t="shared" si="5"/>
        <v>2018795.72</v>
      </c>
      <c r="N288" s="130" t="s">
        <v>1420</v>
      </c>
    </row>
    <row r="289" spans="1:14" ht="34.5">
      <c r="A289" s="131">
        <v>86</v>
      </c>
      <c r="B289" s="125" t="str">
        <f>+VLOOKUP(A289,'[1]LISTA FILTRADO'!$A$2:$B$620,2,FALSE)</f>
        <v>Ministerio De Medio Ambiente Y Agua</v>
      </c>
      <c r="C289" s="126">
        <v>42928</v>
      </c>
      <c r="D289" s="127" t="s">
        <v>11</v>
      </c>
      <c r="E289" s="127">
        <v>892788</v>
      </c>
      <c r="F289" s="127"/>
      <c r="G289" s="132" t="s">
        <v>16091</v>
      </c>
      <c r="H289" s="128">
        <v>7.29</v>
      </c>
      <c r="I289" s="128">
        <v>0</v>
      </c>
      <c r="J289" s="128">
        <f t="shared" si="4"/>
        <v>7.29</v>
      </c>
      <c r="K289" s="128">
        <v>50.01</v>
      </c>
      <c r="L289" s="128">
        <v>0</v>
      </c>
      <c r="M289" s="128">
        <f t="shared" si="5"/>
        <v>50.01</v>
      </c>
      <c r="N289" s="130" t="s">
        <v>1420</v>
      </c>
    </row>
    <row r="290" spans="1:14" ht="45.75">
      <c r="A290" s="131">
        <v>291</v>
      </c>
      <c r="B290" s="125" t="str">
        <f>+VLOOKUP(A290,'[1]LISTA FILTRADO'!$A$2:$B$620,2,FALSE)</f>
        <v>Administradora Boliviana De Carreteras</v>
      </c>
      <c r="C290" s="126">
        <v>42930</v>
      </c>
      <c r="D290" s="127" t="s">
        <v>6</v>
      </c>
      <c r="E290" s="127">
        <v>494355</v>
      </c>
      <c r="F290" s="127"/>
      <c r="G290" s="132" t="s">
        <v>16092</v>
      </c>
      <c r="H290" s="128">
        <v>0</v>
      </c>
      <c r="I290" s="128">
        <v>6000000</v>
      </c>
      <c r="J290" s="128">
        <f t="shared" si="4"/>
        <v>6000000</v>
      </c>
      <c r="K290" s="128">
        <v>0</v>
      </c>
      <c r="L290" s="128">
        <v>41160000</v>
      </c>
      <c r="M290" s="128">
        <f t="shared" si="5"/>
        <v>41160000</v>
      </c>
      <c r="N290" s="130" t="s">
        <v>1420</v>
      </c>
    </row>
    <row r="291" spans="1:14" ht="45.75">
      <c r="A291" s="131" t="s">
        <v>627</v>
      </c>
      <c r="B291" s="125" t="str">
        <f>+VLOOKUP(A291,'[1]LISTA FILTRADO'!$A$2:$B$620,2,FALSE)</f>
        <v>Dirección General De Crédito Público</v>
      </c>
      <c r="C291" s="126">
        <v>42934</v>
      </c>
      <c r="D291" s="127" t="s">
        <v>6</v>
      </c>
      <c r="E291" s="127">
        <v>496479</v>
      </c>
      <c r="F291" s="127"/>
      <c r="G291" s="132" t="s">
        <v>16093</v>
      </c>
      <c r="H291" s="128">
        <v>0</v>
      </c>
      <c r="I291" s="128">
        <v>89551.73</v>
      </c>
      <c r="J291" s="128">
        <f t="shared" si="4"/>
        <v>89551.73</v>
      </c>
      <c r="K291" s="128">
        <v>0</v>
      </c>
      <c r="L291" s="128">
        <v>614324.87</v>
      </c>
      <c r="M291" s="128">
        <f t="shared" si="5"/>
        <v>614324.87</v>
      </c>
      <c r="N291" s="130" t="s">
        <v>1420</v>
      </c>
    </row>
    <row r="292" spans="1:14" ht="45.75">
      <c r="A292" s="131">
        <v>291</v>
      </c>
      <c r="B292" s="125" t="str">
        <f>+VLOOKUP(A292,'[1]LISTA FILTRADO'!$A$2:$B$620,2,FALSE)</f>
        <v>Administradora Boliviana De Carreteras</v>
      </c>
      <c r="C292" s="126">
        <v>42934</v>
      </c>
      <c r="D292" s="127" t="s">
        <v>6</v>
      </c>
      <c r="E292" s="127">
        <v>496382</v>
      </c>
      <c r="F292" s="127"/>
      <c r="G292" s="132" t="s">
        <v>16094</v>
      </c>
      <c r="H292" s="128">
        <v>0</v>
      </c>
      <c r="I292" s="128">
        <v>1000000</v>
      </c>
      <c r="J292" s="128">
        <f t="shared" si="4"/>
        <v>1000000</v>
      </c>
      <c r="K292" s="128">
        <v>0</v>
      </c>
      <c r="L292" s="128">
        <v>6860000</v>
      </c>
      <c r="M292" s="128">
        <f t="shared" si="5"/>
        <v>6860000</v>
      </c>
      <c r="N292" s="130" t="s">
        <v>1420</v>
      </c>
    </row>
    <row r="293" spans="1:14" ht="45.75">
      <c r="A293" s="131">
        <v>47</v>
      </c>
      <c r="B293" s="125" t="str">
        <f>+VLOOKUP(A293,'[1]LISTA FILTRADO'!$A$2:$B$620,2,FALSE)</f>
        <v>Ministerio De Desarrollo Rural Y Tierras</v>
      </c>
      <c r="C293" s="126">
        <v>42934</v>
      </c>
      <c r="D293" s="127" t="s">
        <v>6</v>
      </c>
      <c r="E293" s="127">
        <v>496381</v>
      </c>
      <c r="F293" s="127"/>
      <c r="G293" s="132" t="s">
        <v>16095</v>
      </c>
      <c r="H293" s="128">
        <v>0</v>
      </c>
      <c r="I293" s="128">
        <v>800000</v>
      </c>
      <c r="J293" s="128">
        <f t="shared" si="4"/>
        <v>800000</v>
      </c>
      <c r="K293" s="128">
        <v>0</v>
      </c>
      <c r="L293" s="128">
        <v>5488000</v>
      </c>
      <c r="M293" s="128">
        <f t="shared" si="5"/>
        <v>5488000</v>
      </c>
      <c r="N293" s="130" t="s">
        <v>1420</v>
      </c>
    </row>
    <row r="294" spans="1:14" ht="45.75">
      <c r="A294" s="131">
        <v>47</v>
      </c>
      <c r="B294" s="125" t="str">
        <f>+VLOOKUP(A294,'[1]LISTA FILTRADO'!$A$2:$B$620,2,FALSE)</f>
        <v>Ministerio De Desarrollo Rural Y Tierras</v>
      </c>
      <c r="C294" s="126">
        <v>42934</v>
      </c>
      <c r="D294" s="127" t="s">
        <v>6</v>
      </c>
      <c r="E294" s="127">
        <v>496380</v>
      </c>
      <c r="F294" s="127"/>
      <c r="G294" s="132" t="s">
        <v>16096</v>
      </c>
      <c r="H294" s="128">
        <v>0</v>
      </c>
      <c r="I294" s="128">
        <v>3200000</v>
      </c>
      <c r="J294" s="128">
        <f t="shared" si="4"/>
        <v>3200000</v>
      </c>
      <c r="K294" s="128">
        <v>0</v>
      </c>
      <c r="L294" s="128">
        <v>21952000</v>
      </c>
      <c r="M294" s="128">
        <f t="shared" si="5"/>
        <v>21952000</v>
      </c>
      <c r="N294" s="130" t="s">
        <v>1420</v>
      </c>
    </row>
    <row r="295" spans="1:14" ht="45.75">
      <c r="A295" s="131">
        <v>291</v>
      </c>
      <c r="B295" s="125" t="str">
        <f>+VLOOKUP(A295,'[1]LISTA FILTRADO'!$A$2:$B$620,2,FALSE)</f>
        <v>Administradora Boliviana De Carreteras</v>
      </c>
      <c r="C295" s="126">
        <v>42934</v>
      </c>
      <c r="D295" s="127" t="s">
        <v>6</v>
      </c>
      <c r="E295" s="127">
        <v>496240</v>
      </c>
      <c r="F295" s="127"/>
      <c r="G295" s="132" t="s">
        <v>16097</v>
      </c>
      <c r="H295" s="128">
        <v>0</v>
      </c>
      <c r="I295" s="128">
        <v>2154900.9500000002</v>
      </c>
      <c r="J295" s="128">
        <f t="shared" si="4"/>
        <v>2154900.9500000002</v>
      </c>
      <c r="K295" s="128">
        <v>0</v>
      </c>
      <c r="L295" s="128">
        <v>14782620.52</v>
      </c>
      <c r="M295" s="128">
        <f t="shared" si="5"/>
        <v>14782620.52</v>
      </c>
      <c r="N295" s="130" t="s">
        <v>1420</v>
      </c>
    </row>
    <row r="296" spans="1:14" ht="45.75">
      <c r="A296" s="131" t="s">
        <v>627</v>
      </c>
      <c r="B296" s="125" t="str">
        <f>+VLOOKUP(A296,'[1]LISTA FILTRADO'!$A$2:$B$620,2,FALSE)</f>
        <v>Dirección General De Crédito Público</v>
      </c>
      <c r="C296" s="126">
        <v>42934</v>
      </c>
      <c r="D296" s="127" t="s">
        <v>6</v>
      </c>
      <c r="E296" s="127">
        <v>496480</v>
      </c>
      <c r="F296" s="127"/>
      <c r="G296" s="132" t="s">
        <v>16098</v>
      </c>
      <c r="H296" s="128">
        <v>0</v>
      </c>
      <c r="I296" s="128">
        <v>1752.96</v>
      </c>
      <c r="J296" s="128">
        <f t="shared" si="4"/>
        <v>1752.96</v>
      </c>
      <c r="K296" s="128">
        <v>0</v>
      </c>
      <c r="L296" s="128">
        <v>12025.31</v>
      </c>
      <c r="M296" s="128">
        <f t="shared" si="5"/>
        <v>12025.31</v>
      </c>
      <c r="N296" s="130" t="s">
        <v>1420</v>
      </c>
    </row>
    <row r="297" spans="1:14" ht="57">
      <c r="A297" s="131" t="s">
        <v>627</v>
      </c>
      <c r="B297" s="125" t="str">
        <f>+VLOOKUP(A297,'[1]LISTA FILTRADO'!$A$2:$B$620,2,FALSE)</f>
        <v>Dirección General De Crédito Público</v>
      </c>
      <c r="C297" s="126">
        <v>42934</v>
      </c>
      <c r="D297" s="127" t="s">
        <v>6</v>
      </c>
      <c r="E297" s="127">
        <v>893139</v>
      </c>
      <c r="F297" s="127"/>
      <c r="G297" s="132" t="s">
        <v>16099</v>
      </c>
      <c r="H297" s="128">
        <v>0</v>
      </c>
      <c r="I297" s="128">
        <v>45184.37</v>
      </c>
      <c r="J297" s="128">
        <f t="shared" si="4"/>
        <v>45184.37</v>
      </c>
      <c r="K297" s="128">
        <v>0</v>
      </c>
      <c r="L297" s="128">
        <v>309964.78000000003</v>
      </c>
      <c r="M297" s="128">
        <f t="shared" si="5"/>
        <v>309964.78000000003</v>
      </c>
      <c r="N297" s="130" t="s">
        <v>1420</v>
      </c>
    </row>
    <row r="298" spans="1:14" ht="45.75">
      <c r="A298" s="131">
        <v>585</v>
      </c>
      <c r="B298" s="125" t="str">
        <f>+VLOOKUP(A298,'[1]LISTA FILTRADO'!$A$2:$B$620,2,FALSE)</f>
        <v>Agencia Boliviana Espacial</v>
      </c>
      <c r="C298" s="126">
        <v>42934</v>
      </c>
      <c r="D298" s="127" t="s">
        <v>6</v>
      </c>
      <c r="E298" s="127">
        <v>862140</v>
      </c>
      <c r="F298" s="127"/>
      <c r="G298" s="132" t="s">
        <v>16100</v>
      </c>
      <c r="H298" s="128">
        <v>0</v>
      </c>
      <c r="I298" s="128">
        <v>24799.97</v>
      </c>
      <c r="J298" s="128">
        <f t="shared" si="4"/>
        <v>24799.97</v>
      </c>
      <c r="K298" s="128">
        <v>0</v>
      </c>
      <c r="L298" s="128">
        <v>170127.79</v>
      </c>
      <c r="M298" s="128">
        <f t="shared" si="5"/>
        <v>170127.79</v>
      </c>
      <c r="N298" s="130" t="s">
        <v>1420</v>
      </c>
    </row>
    <row r="299" spans="1:14" ht="34.5">
      <c r="A299" s="131" t="s">
        <v>627</v>
      </c>
      <c r="B299" s="125" t="str">
        <f>+VLOOKUP(A299,'[1]LISTA FILTRADO'!$A$2:$B$620,2,FALSE)</f>
        <v>Dirección General De Crédito Público</v>
      </c>
      <c r="C299" s="126">
        <v>42934</v>
      </c>
      <c r="D299" s="127" t="s">
        <v>20</v>
      </c>
      <c r="E299" s="127">
        <v>9600</v>
      </c>
      <c r="F299" s="127"/>
      <c r="G299" s="132" t="s">
        <v>16101</v>
      </c>
      <c r="H299" s="128">
        <v>892789.49</v>
      </c>
      <c r="I299" s="128">
        <v>0</v>
      </c>
      <c r="J299" s="128">
        <f t="shared" si="4"/>
        <v>892789.49</v>
      </c>
      <c r="K299" s="128">
        <v>6124535.9000000004</v>
      </c>
      <c r="L299" s="128">
        <v>0</v>
      </c>
      <c r="M299" s="128">
        <f t="shared" si="5"/>
        <v>6124535.9000000004</v>
      </c>
      <c r="N299" s="130" t="s">
        <v>1420</v>
      </c>
    </row>
    <row r="300" spans="1:14" ht="34.5">
      <c r="A300" s="131" t="s">
        <v>627</v>
      </c>
      <c r="B300" s="125" t="str">
        <f>+VLOOKUP(A300,'[1]LISTA FILTRADO'!$A$2:$B$620,2,FALSE)</f>
        <v>Dirección General De Crédito Público</v>
      </c>
      <c r="C300" s="126">
        <v>42934</v>
      </c>
      <c r="D300" s="127" t="s">
        <v>20</v>
      </c>
      <c r="E300" s="127">
        <v>9586</v>
      </c>
      <c r="F300" s="127"/>
      <c r="G300" s="132" t="s">
        <v>16102</v>
      </c>
      <c r="H300" s="128">
        <v>1347444.44</v>
      </c>
      <c r="I300" s="128">
        <v>0</v>
      </c>
      <c r="J300" s="128">
        <f t="shared" si="4"/>
        <v>1347444.44</v>
      </c>
      <c r="K300" s="128">
        <v>9243468.8599999994</v>
      </c>
      <c r="L300" s="128">
        <v>0</v>
      </c>
      <c r="M300" s="128">
        <f t="shared" si="5"/>
        <v>9243468.8599999994</v>
      </c>
      <c r="N300" s="130" t="s">
        <v>1420</v>
      </c>
    </row>
    <row r="301" spans="1:14" ht="45.75">
      <c r="A301" s="131">
        <v>47</v>
      </c>
      <c r="B301" s="125" t="str">
        <f>+VLOOKUP(A301,'[1]LISTA FILTRADO'!$A$2:$B$620,2,FALSE)</f>
        <v>Ministerio De Desarrollo Rural Y Tierras</v>
      </c>
      <c r="C301" s="126">
        <v>42934</v>
      </c>
      <c r="D301" s="127" t="s">
        <v>11</v>
      </c>
      <c r="E301" s="127">
        <v>496380</v>
      </c>
      <c r="F301" s="127"/>
      <c r="G301" s="132" t="s">
        <v>16103</v>
      </c>
      <c r="H301" s="128">
        <v>7.29</v>
      </c>
      <c r="I301" s="128">
        <v>0</v>
      </c>
      <c r="J301" s="128">
        <f t="shared" si="4"/>
        <v>7.29</v>
      </c>
      <c r="K301" s="128">
        <v>50.01</v>
      </c>
      <c r="L301" s="128">
        <v>0</v>
      </c>
      <c r="M301" s="128">
        <f t="shared" si="5"/>
        <v>50.01</v>
      </c>
      <c r="N301" s="130" t="s">
        <v>1420</v>
      </c>
    </row>
    <row r="302" spans="1:14" ht="45.75">
      <c r="A302" s="131">
        <v>47</v>
      </c>
      <c r="B302" s="125" t="str">
        <f>+VLOOKUP(A302,'[1]LISTA FILTRADO'!$A$2:$B$620,2,FALSE)</f>
        <v>Ministerio De Desarrollo Rural Y Tierras</v>
      </c>
      <c r="C302" s="126">
        <v>42934</v>
      </c>
      <c r="D302" s="127" t="s">
        <v>11</v>
      </c>
      <c r="E302" s="127">
        <v>496381</v>
      </c>
      <c r="F302" s="127"/>
      <c r="G302" s="132" t="s">
        <v>16104</v>
      </c>
      <c r="H302" s="128">
        <v>7.29</v>
      </c>
      <c r="I302" s="128">
        <v>0</v>
      </c>
      <c r="J302" s="128">
        <f t="shared" si="4"/>
        <v>7.29</v>
      </c>
      <c r="K302" s="128">
        <v>50.01</v>
      </c>
      <c r="L302" s="128">
        <v>0</v>
      </c>
      <c r="M302" s="128">
        <f t="shared" si="5"/>
        <v>50.01</v>
      </c>
      <c r="N302" s="130" t="s">
        <v>1420</v>
      </c>
    </row>
    <row r="303" spans="1:14" ht="45.75">
      <c r="A303" s="131">
        <v>47</v>
      </c>
      <c r="B303" s="125" t="str">
        <f>+VLOOKUP(A303,'[1]LISTA FILTRADO'!$A$2:$B$620,2,FALSE)</f>
        <v>Ministerio De Desarrollo Rural Y Tierras</v>
      </c>
      <c r="C303" s="126">
        <v>42935</v>
      </c>
      <c r="D303" s="127" t="s">
        <v>3</v>
      </c>
      <c r="E303" s="127">
        <v>1520347</v>
      </c>
      <c r="F303" s="127"/>
      <c r="G303" s="132" t="s">
        <v>16105</v>
      </c>
      <c r="H303" s="128">
        <v>0</v>
      </c>
      <c r="I303" s="128">
        <v>200</v>
      </c>
      <c r="J303" s="128">
        <f t="shared" si="4"/>
        <v>200</v>
      </c>
      <c r="K303" s="128">
        <v>0</v>
      </c>
      <c r="L303" s="128">
        <v>1372</v>
      </c>
      <c r="M303" s="128">
        <f t="shared" si="5"/>
        <v>1372</v>
      </c>
      <c r="N303" s="130" t="s">
        <v>1420</v>
      </c>
    </row>
    <row r="304" spans="1:14" ht="45.75">
      <c r="A304" s="131">
        <v>585</v>
      </c>
      <c r="B304" s="125" t="str">
        <f>+VLOOKUP(A304,'[1]LISTA FILTRADO'!$A$2:$B$620,2,FALSE)</f>
        <v>Agencia Boliviana Espacial</v>
      </c>
      <c r="C304" s="126">
        <v>42935</v>
      </c>
      <c r="D304" s="127" t="s">
        <v>6</v>
      </c>
      <c r="E304" s="127">
        <v>863182</v>
      </c>
      <c r="F304" s="127"/>
      <c r="G304" s="132" t="s">
        <v>16106</v>
      </c>
      <c r="H304" s="128">
        <v>0</v>
      </c>
      <c r="I304" s="128">
        <v>24799.97</v>
      </c>
      <c r="J304" s="128">
        <f t="shared" si="4"/>
        <v>24799.97</v>
      </c>
      <c r="K304" s="128">
        <v>0</v>
      </c>
      <c r="L304" s="128">
        <v>170127.79</v>
      </c>
      <c r="M304" s="128">
        <f t="shared" si="5"/>
        <v>170127.79</v>
      </c>
      <c r="N304" s="130" t="s">
        <v>1420</v>
      </c>
    </row>
    <row r="305" spans="1:14" ht="34.5">
      <c r="A305" s="131" t="s">
        <v>627</v>
      </c>
      <c r="B305" s="125" t="str">
        <f>+VLOOKUP(A305,'[1]LISTA FILTRADO'!$A$2:$B$620,2,FALSE)</f>
        <v>Dirección General De Crédito Público</v>
      </c>
      <c r="C305" s="126">
        <v>42936</v>
      </c>
      <c r="D305" s="127" t="s">
        <v>20</v>
      </c>
      <c r="E305" s="127">
        <v>9555</v>
      </c>
      <c r="F305" s="127"/>
      <c r="G305" s="132" t="s">
        <v>16107</v>
      </c>
      <c r="H305" s="128">
        <v>41861.18</v>
      </c>
      <c r="I305" s="128">
        <v>0</v>
      </c>
      <c r="J305" s="128">
        <f t="shared" si="4"/>
        <v>41861.18</v>
      </c>
      <c r="K305" s="128">
        <v>287167.69</v>
      </c>
      <c r="L305" s="128">
        <v>0</v>
      </c>
      <c r="M305" s="128">
        <f t="shared" si="5"/>
        <v>287167.69</v>
      </c>
      <c r="N305" s="130" t="s">
        <v>1420</v>
      </c>
    </row>
    <row r="306" spans="1:14" ht="34.5">
      <c r="A306" s="131" t="s">
        <v>626</v>
      </c>
      <c r="B306" s="125" t="str">
        <f>+VLOOKUP(A306,'[1]LISTA FILTRADO'!$A$2:$B$620,2,FALSE)</f>
        <v>Dirección General De Programación Y Operaciones Del Tesoro</v>
      </c>
      <c r="C306" s="126">
        <v>42937</v>
      </c>
      <c r="D306" s="127" t="s">
        <v>3</v>
      </c>
      <c r="E306" s="127">
        <v>1521233</v>
      </c>
      <c r="F306" s="127"/>
      <c r="G306" s="132" t="s">
        <v>16108</v>
      </c>
      <c r="H306" s="128">
        <v>0</v>
      </c>
      <c r="I306" s="128">
        <v>10000</v>
      </c>
      <c r="J306" s="128">
        <f t="shared" si="4"/>
        <v>10000</v>
      </c>
      <c r="K306" s="128">
        <v>0</v>
      </c>
      <c r="L306" s="128">
        <v>68600</v>
      </c>
      <c r="M306" s="128">
        <f t="shared" si="5"/>
        <v>68600</v>
      </c>
      <c r="N306" s="130" t="s">
        <v>1420</v>
      </c>
    </row>
    <row r="307" spans="1:14" ht="45.75">
      <c r="A307" s="131" t="s">
        <v>627</v>
      </c>
      <c r="B307" s="125" t="str">
        <f>+VLOOKUP(A307,'[1]LISTA FILTRADO'!$A$2:$B$620,2,FALSE)</f>
        <v>Dirección General De Crédito Público</v>
      </c>
      <c r="C307" s="126">
        <v>42937</v>
      </c>
      <c r="D307" s="127" t="s">
        <v>13</v>
      </c>
      <c r="E307" s="127">
        <v>893370</v>
      </c>
      <c r="F307" s="127"/>
      <c r="G307" s="132" t="s">
        <v>16109</v>
      </c>
      <c r="H307" s="128">
        <v>10</v>
      </c>
      <c r="I307" s="128">
        <v>0</v>
      </c>
      <c r="J307" s="128">
        <f t="shared" si="4"/>
        <v>10</v>
      </c>
      <c r="K307" s="128">
        <v>68.599999999999994</v>
      </c>
      <c r="L307" s="128">
        <v>0</v>
      </c>
      <c r="M307" s="128">
        <f t="shared" si="5"/>
        <v>68.599999999999994</v>
      </c>
      <c r="N307" s="130" t="s">
        <v>1420</v>
      </c>
    </row>
    <row r="308" spans="1:14" ht="45.75">
      <c r="A308" s="131">
        <v>291</v>
      </c>
      <c r="B308" s="125" t="str">
        <f>+VLOOKUP(A308,'[1]LISTA FILTRADO'!$A$2:$B$620,2,FALSE)</f>
        <v>Administradora Boliviana De Carreteras</v>
      </c>
      <c r="C308" s="126">
        <v>42940</v>
      </c>
      <c r="D308" s="127" t="s">
        <v>6</v>
      </c>
      <c r="E308" s="127">
        <v>500506</v>
      </c>
      <c r="F308" s="127"/>
      <c r="G308" s="132" t="s">
        <v>16110</v>
      </c>
      <c r="H308" s="128">
        <v>0</v>
      </c>
      <c r="I308" s="128">
        <v>404975</v>
      </c>
      <c r="J308" s="128">
        <f t="shared" si="4"/>
        <v>404975</v>
      </c>
      <c r="K308" s="128">
        <v>0</v>
      </c>
      <c r="L308" s="128">
        <v>2778128.5</v>
      </c>
      <c r="M308" s="128">
        <f t="shared" si="5"/>
        <v>2778128.5</v>
      </c>
      <c r="N308" s="130" t="s">
        <v>1420</v>
      </c>
    </row>
    <row r="309" spans="1:14" ht="34.5">
      <c r="A309" s="131" t="s">
        <v>626</v>
      </c>
      <c r="B309" s="125" t="str">
        <f>+VLOOKUP(A309,'[1]LISTA FILTRADO'!$A$2:$B$620,2,FALSE)</f>
        <v>Dirección General De Programación Y Operaciones Del Tesoro</v>
      </c>
      <c r="C309" s="126">
        <v>42940</v>
      </c>
      <c r="D309" s="127" t="s">
        <v>23</v>
      </c>
      <c r="E309" s="127">
        <v>17022</v>
      </c>
      <c r="F309" s="127"/>
      <c r="G309" s="132" t="s">
        <v>16111</v>
      </c>
      <c r="H309" s="128">
        <v>0</v>
      </c>
      <c r="I309" s="128">
        <v>0</v>
      </c>
      <c r="J309" s="128">
        <f t="shared" si="4"/>
        <v>0</v>
      </c>
      <c r="K309" s="128">
        <v>0.01</v>
      </c>
      <c r="L309" s="128">
        <v>0</v>
      </c>
      <c r="M309" s="128">
        <f t="shared" si="5"/>
        <v>0.01</v>
      </c>
      <c r="N309" s="130" t="s">
        <v>1420</v>
      </c>
    </row>
    <row r="310" spans="1:14" ht="34.5">
      <c r="A310" s="131" t="s">
        <v>626</v>
      </c>
      <c r="B310" s="125" t="str">
        <f>+VLOOKUP(A310,'[1]LISTA FILTRADO'!$A$2:$B$620,2,FALSE)</f>
        <v>Dirección General De Programación Y Operaciones Del Tesoro</v>
      </c>
      <c r="C310" s="126">
        <v>42941</v>
      </c>
      <c r="D310" s="127" t="s">
        <v>23</v>
      </c>
      <c r="E310" s="127">
        <v>17027</v>
      </c>
      <c r="F310" s="127"/>
      <c r="G310" s="132" t="s">
        <v>16112</v>
      </c>
      <c r="H310" s="128">
        <v>0</v>
      </c>
      <c r="I310" s="128">
        <v>0</v>
      </c>
      <c r="J310" s="128">
        <f t="shared" si="4"/>
        <v>0</v>
      </c>
      <c r="K310" s="128">
        <v>0</v>
      </c>
      <c r="L310" s="128">
        <v>0.01</v>
      </c>
      <c r="M310" s="128">
        <f t="shared" si="5"/>
        <v>0.01</v>
      </c>
      <c r="N310" s="130" t="s">
        <v>1420</v>
      </c>
    </row>
    <row r="311" spans="1:14" ht="45.75">
      <c r="A311" s="131">
        <v>287</v>
      </c>
      <c r="B311" s="125" t="str">
        <f>+VLOOKUP(A311,'[1]LISTA FILTRADO'!$A$2:$B$620,2,FALSE)</f>
        <v>Fondo Nacional De Inversión Productiva Y Social</v>
      </c>
      <c r="C311" s="126">
        <v>42942</v>
      </c>
      <c r="D311" s="127" t="s">
        <v>6</v>
      </c>
      <c r="E311" s="127">
        <v>503289</v>
      </c>
      <c r="F311" s="127"/>
      <c r="G311" s="132" t="s">
        <v>16113</v>
      </c>
      <c r="H311" s="128">
        <v>0</v>
      </c>
      <c r="I311" s="128">
        <v>640000</v>
      </c>
      <c r="J311" s="128">
        <f t="shared" si="4"/>
        <v>640000</v>
      </c>
      <c r="K311" s="128">
        <v>0</v>
      </c>
      <c r="L311" s="128">
        <v>4390400</v>
      </c>
      <c r="M311" s="128">
        <f t="shared" si="5"/>
        <v>4390400</v>
      </c>
      <c r="N311" s="130" t="s">
        <v>1420</v>
      </c>
    </row>
    <row r="312" spans="1:14" ht="57">
      <c r="A312" s="131" t="s">
        <v>626</v>
      </c>
      <c r="B312" s="125" t="str">
        <f>+VLOOKUP(A312,'[1]LISTA FILTRADO'!$A$2:$B$620,2,FALSE)</f>
        <v>Dirección General De Programación Y Operaciones Del Tesoro</v>
      </c>
      <c r="C312" s="126">
        <v>42942</v>
      </c>
      <c r="D312" s="127" t="s">
        <v>6</v>
      </c>
      <c r="E312" s="127">
        <v>2763</v>
      </c>
      <c r="F312" s="127"/>
      <c r="G312" s="132" t="s">
        <v>16114</v>
      </c>
      <c r="H312" s="128">
        <v>0</v>
      </c>
      <c r="I312" s="128">
        <v>7.27</v>
      </c>
      <c r="J312" s="128">
        <f t="shared" si="4"/>
        <v>7.27</v>
      </c>
      <c r="K312" s="128">
        <v>0</v>
      </c>
      <c r="L312" s="128">
        <v>49.87</v>
      </c>
      <c r="M312" s="128">
        <f t="shared" si="5"/>
        <v>49.87</v>
      </c>
      <c r="N312" s="130" t="s">
        <v>1420</v>
      </c>
    </row>
    <row r="313" spans="1:14" ht="57">
      <c r="A313" s="131" t="s">
        <v>626</v>
      </c>
      <c r="B313" s="125" t="str">
        <f>+VLOOKUP(A313,'[1]LISTA FILTRADO'!$A$2:$B$620,2,FALSE)</f>
        <v>Dirección General De Programación Y Operaciones Del Tesoro</v>
      </c>
      <c r="C313" s="126">
        <v>42942</v>
      </c>
      <c r="D313" s="127" t="s">
        <v>6</v>
      </c>
      <c r="E313" s="127">
        <v>2762</v>
      </c>
      <c r="F313" s="127"/>
      <c r="G313" s="132" t="s">
        <v>16115</v>
      </c>
      <c r="H313" s="128">
        <v>0</v>
      </c>
      <c r="I313" s="128">
        <v>70.17</v>
      </c>
      <c r="J313" s="128">
        <f t="shared" si="4"/>
        <v>70.17</v>
      </c>
      <c r="K313" s="128">
        <v>0</v>
      </c>
      <c r="L313" s="128">
        <v>481.37</v>
      </c>
      <c r="M313" s="128">
        <f t="shared" si="5"/>
        <v>481.37</v>
      </c>
      <c r="N313" s="130" t="s">
        <v>1420</v>
      </c>
    </row>
    <row r="314" spans="1:14" ht="45.75">
      <c r="A314" s="131">
        <v>86</v>
      </c>
      <c r="B314" s="125" t="str">
        <f>+VLOOKUP(A314,'[1]LISTA FILTRADO'!$A$2:$B$620,2,FALSE)</f>
        <v>Ministerio De Medio Ambiente Y Agua</v>
      </c>
      <c r="C314" s="126">
        <v>42942</v>
      </c>
      <c r="D314" s="127" t="s">
        <v>6</v>
      </c>
      <c r="E314" s="127">
        <v>503434</v>
      </c>
      <c r="F314" s="127"/>
      <c r="G314" s="132" t="s">
        <v>16116</v>
      </c>
      <c r="H314" s="128">
        <v>0</v>
      </c>
      <c r="I314" s="128">
        <v>500000</v>
      </c>
      <c r="J314" s="128">
        <f t="shared" si="4"/>
        <v>500000</v>
      </c>
      <c r="K314" s="128">
        <v>0</v>
      </c>
      <c r="L314" s="128">
        <v>3430000</v>
      </c>
      <c r="M314" s="128">
        <f t="shared" si="5"/>
        <v>3430000</v>
      </c>
      <c r="N314" s="130" t="s">
        <v>1420</v>
      </c>
    </row>
    <row r="315" spans="1:14" ht="45.75">
      <c r="A315" s="131">
        <v>287</v>
      </c>
      <c r="B315" s="125" t="str">
        <f>+VLOOKUP(A315,'[1]LISTA FILTRADO'!$A$2:$B$620,2,FALSE)</f>
        <v>Fondo Nacional De Inversión Productiva Y Social</v>
      </c>
      <c r="C315" s="126">
        <v>42942</v>
      </c>
      <c r="D315" s="127" t="s">
        <v>6</v>
      </c>
      <c r="E315" s="127">
        <v>503290</v>
      </c>
      <c r="F315" s="127"/>
      <c r="G315" s="132" t="s">
        <v>16117</v>
      </c>
      <c r="H315" s="128">
        <v>0</v>
      </c>
      <c r="I315" s="128">
        <v>160000</v>
      </c>
      <c r="J315" s="128">
        <f t="shared" si="4"/>
        <v>160000</v>
      </c>
      <c r="K315" s="128">
        <v>0</v>
      </c>
      <c r="L315" s="128">
        <v>1097600</v>
      </c>
      <c r="M315" s="128">
        <f t="shared" si="5"/>
        <v>1097600</v>
      </c>
      <c r="N315" s="130" t="s">
        <v>1420</v>
      </c>
    </row>
    <row r="316" spans="1:14" ht="45.75">
      <c r="A316" s="131" t="s">
        <v>627</v>
      </c>
      <c r="B316" s="125" t="str">
        <f>+VLOOKUP(A316,'[1]LISTA FILTRADO'!$A$2:$B$620,2,FALSE)</f>
        <v>Dirección General De Crédito Público</v>
      </c>
      <c r="C316" s="126">
        <v>42942</v>
      </c>
      <c r="D316" s="127" t="s">
        <v>20</v>
      </c>
      <c r="E316" s="127">
        <v>9746</v>
      </c>
      <c r="F316" s="127"/>
      <c r="G316" s="132" t="s">
        <v>16118</v>
      </c>
      <c r="H316" s="128">
        <v>2799304.4</v>
      </c>
      <c r="I316" s="128">
        <v>0</v>
      </c>
      <c r="J316" s="128">
        <f t="shared" si="4"/>
        <v>2799304.4</v>
      </c>
      <c r="K316" s="128">
        <v>19203228.18</v>
      </c>
      <c r="L316" s="128">
        <v>0</v>
      </c>
      <c r="M316" s="128">
        <f t="shared" si="5"/>
        <v>19203228.18</v>
      </c>
      <c r="N316" s="130" t="s">
        <v>1420</v>
      </c>
    </row>
    <row r="317" spans="1:14" ht="45.75">
      <c r="A317" s="131">
        <v>86</v>
      </c>
      <c r="B317" s="125" t="str">
        <f>+VLOOKUP(A317,'[1]LISTA FILTRADO'!$A$2:$B$620,2,FALSE)</f>
        <v>Ministerio De Medio Ambiente Y Agua</v>
      </c>
      <c r="C317" s="126">
        <v>42942</v>
      </c>
      <c r="D317" s="127" t="s">
        <v>11</v>
      </c>
      <c r="E317" s="127">
        <v>503434</v>
      </c>
      <c r="F317" s="127"/>
      <c r="G317" s="132" t="s">
        <v>16119</v>
      </c>
      <c r="H317" s="128">
        <v>7.29</v>
      </c>
      <c r="I317" s="128">
        <v>0</v>
      </c>
      <c r="J317" s="128">
        <f t="shared" si="4"/>
        <v>7.29</v>
      </c>
      <c r="K317" s="128">
        <v>50.01</v>
      </c>
      <c r="L317" s="128">
        <v>0</v>
      </c>
      <c r="M317" s="128">
        <f t="shared" si="5"/>
        <v>50.01</v>
      </c>
      <c r="N317" s="130" t="s">
        <v>1420</v>
      </c>
    </row>
    <row r="318" spans="1:14" ht="45.75">
      <c r="A318" s="131" t="s">
        <v>626</v>
      </c>
      <c r="B318" s="125" t="str">
        <f>+VLOOKUP(A318,'[1]LISTA FILTRADO'!$A$2:$B$620,2,FALSE)</f>
        <v>Dirección General De Programación Y Operaciones Del Tesoro</v>
      </c>
      <c r="C318" s="126">
        <v>42942</v>
      </c>
      <c r="D318" s="127" t="s">
        <v>1286</v>
      </c>
      <c r="E318" s="127">
        <v>2755</v>
      </c>
      <c r="F318" s="127"/>
      <c r="G318" s="132" t="s">
        <v>16120</v>
      </c>
      <c r="H318" s="128">
        <v>3.22</v>
      </c>
      <c r="I318" s="128">
        <v>0</v>
      </c>
      <c r="J318" s="128">
        <f t="shared" si="4"/>
        <v>3.22</v>
      </c>
      <c r="K318" s="128">
        <v>22.09</v>
      </c>
      <c r="L318" s="128">
        <v>0</v>
      </c>
      <c r="M318" s="128">
        <f t="shared" si="5"/>
        <v>22.09</v>
      </c>
      <c r="N318" s="130" t="s">
        <v>1420</v>
      </c>
    </row>
    <row r="319" spans="1:14" ht="34.5">
      <c r="A319" s="131" t="s">
        <v>626</v>
      </c>
      <c r="B319" s="125" t="str">
        <f>+VLOOKUP(A319,'[1]LISTA FILTRADO'!$A$2:$B$620,2,FALSE)</f>
        <v>Dirección General De Programación Y Operaciones Del Tesoro</v>
      </c>
      <c r="C319" s="126">
        <v>42942</v>
      </c>
      <c r="D319" s="127" t="s">
        <v>23</v>
      </c>
      <c r="E319" s="127">
        <v>17031</v>
      </c>
      <c r="F319" s="127"/>
      <c r="G319" s="132" t="s">
        <v>16121</v>
      </c>
      <c r="H319" s="128">
        <v>0</v>
      </c>
      <c r="I319" s="128">
        <v>0</v>
      </c>
      <c r="J319" s="128">
        <f t="shared" si="4"/>
        <v>0</v>
      </c>
      <c r="K319" s="128">
        <v>0.02</v>
      </c>
      <c r="L319" s="128">
        <v>0</v>
      </c>
      <c r="M319" s="128">
        <f t="shared" si="5"/>
        <v>0.02</v>
      </c>
      <c r="N319" s="130" t="s">
        <v>1420</v>
      </c>
    </row>
    <row r="320" spans="1:14" ht="34.5">
      <c r="A320" s="131" t="s">
        <v>626</v>
      </c>
      <c r="B320" s="125" t="str">
        <f>+VLOOKUP(A320,'[1]LISTA FILTRADO'!$A$2:$B$620,2,FALSE)</f>
        <v>Dirección General De Programación Y Operaciones Del Tesoro</v>
      </c>
      <c r="C320" s="126">
        <v>42944</v>
      </c>
      <c r="D320" s="127" t="s">
        <v>23</v>
      </c>
      <c r="E320" s="127">
        <v>17039</v>
      </c>
      <c r="F320" s="127"/>
      <c r="G320" s="132" t="s">
        <v>16122</v>
      </c>
      <c r="H320" s="128">
        <v>0</v>
      </c>
      <c r="I320" s="128">
        <v>0</v>
      </c>
      <c r="J320" s="128">
        <f t="shared" si="4"/>
        <v>0</v>
      </c>
      <c r="K320" s="128">
        <v>0</v>
      </c>
      <c r="L320" s="128">
        <v>0.01</v>
      </c>
      <c r="M320" s="128">
        <f t="shared" si="5"/>
        <v>0.01</v>
      </c>
      <c r="N320" s="130" t="s">
        <v>1420</v>
      </c>
    </row>
    <row r="321" spans="1:14" ht="34.5">
      <c r="A321" s="131" t="s">
        <v>627</v>
      </c>
      <c r="B321" s="125" t="str">
        <f>+VLOOKUP(A321,'[1]LISTA FILTRADO'!$A$2:$B$620,2,FALSE)</f>
        <v>Dirección General De Crédito Público</v>
      </c>
      <c r="C321" s="126">
        <v>42944</v>
      </c>
      <c r="D321" s="127" t="s">
        <v>20</v>
      </c>
      <c r="E321" s="127">
        <v>9549</v>
      </c>
      <c r="F321" s="127"/>
      <c r="G321" s="132" t="s">
        <v>16123</v>
      </c>
      <c r="H321" s="128">
        <v>602099.23</v>
      </c>
      <c r="I321" s="128">
        <v>0</v>
      </c>
      <c r="J321" s="128">
        <f t="shared" si="4"/>
        <v>602099.23</v>
      </c>
      <c r="K321" s="128">
        <v>4130400.72</v>
      </c>
      <c r="L321" s="128">
        <v>0</v>
      </c>
      <c r="M321" s="128">
        <f t="shared" si="5"/>
        <v>4130400.72</v>
      </c>
      <c r="N321" s="130" t="s">
        <v>1420</v>
      </c>
    </row>
    <row r="322" spans="1:14" ht="57">
      <c r="A322" s="131" t="s">
        <v>626</v>
      </c>
      <c r="B322" s="125" t="str">
        <f>+VLOOKUP(A322,'[1]LISTA FILTRADO'!$A$2:$B$620,2,FALSE)</f>
        <v>Dirección General De Programación Y Operaciones Del Tesoro</v>
      </c>
      <c r="C322" s="126">
        <v>42944</v>
      </c>
      <c r="D322" s="127" t="s">
        <v>1286</v>
      </c>
      <c r="E322" s="127">
        <v>2761</v>
      </c>
      <c r="F322" s="127"/>
      <c r="G322" s="132" t="s">
        <v>16124</v>
      </c>
      <c r="H322" s="128">
        <v>110.03</v>
      </c>
      <c r="I322" s="128">
        <v>0</v>
      </c>
      <c r="J322" s="128">
        <f t="shared" si="4"/>
        <v>110.03</v>
      </c>
      <c r="K322" s="128">
        <v>754.81</v>
      </c>
      <c r="L322" s="128">
        <v>0</v>
      </c>
      <c r="M322" s="128">
        <f t="shared" si="5"/>
        <v>754.81</v>
      </c>
      <c r="N322" s="130" t="s">
        <v>1420</v>
      </c>
    </row>
    <row r="323" spans="1:14" ht="45.75">
      <c r="A323" s="131">
        <v>291</v>
      </c>
      <c r="B323" s="125" t="str">
        <f>+VLOOKUP(A323,'[1]LISTA FILTRADO'!$A$2:$B$620,2,FALSE)</f>
        <v>Administradora Boliviana De Carreteras</v>
      </c>
      <c r="C323" s="126">
        <v>42947</v>
      </c>
      <c r="D323" s="127" t="s">
        <v>6</v>
      </c>
      <c r="E323" s="127">
        <v>506769</v>
      </c>
      <c r="F323" s="127"/>
      <c r="G323" s="132" t="s">
        <v>16125</v>
      </c>
      <c r="H323" s="128">
        <v>0</v>
      </c>
      <c r="I323" s="128">
        <v>20000000</v>
      </c>
      <c r="J323" s="128">
        <f t="shared" si="4"/>
        <v>20000000</v>
      </c>
      <c r="K323" s="128">
        <v>0</v>
      </c>
      <c r="L323" s="128">
        <v>137200000</v>
      </c>
      <c r="M323" s="128">
        <f t="shared" si="5"/>
        <v>137200000</v>
      </c>
      <c r="N323" s="130" t="s">
        <v>1420</v>
      </c>
    </row>
    <row r="324" spans="1:14" ht="45.75">
      <c r="A324" s="131">
        <v>291</v>
      </c>
      <c r="B324" s="125" t="str">
        <f>+VLOOKUP(A324,'[1]LISTA FILTRADO'!$A$2:$B$620,2,FALSE)</f>
        <v>Administradora Boliviana De Carreteras</v>
      </c>
      <c r="C324" s="126">
        <v>42947</v>
      </c>
      <c r="D324" s="127" t="s">
        <v>6</v>
      </c>
      <c r="E324" s="127">
        <v>506770</v>
      </c>
      <c r="F324" s="127"/>
      <c r="G324" s="132" t="s">
        <v>16126</v>
      </c>
      <c r="H324" s="128">
        <v>0</v>
      </c>
      <c r="I324" s="128">
        <v>5000000</v>
      </c>
      <c r="J324" s="128">
        <f t="shared" si="4"/>
        <v>5000000</v>
      </c>
      <c r="K324" s="128">
        <v>0</v>
      </c>
      <c r="L324" s="128">
        <v>34300000</v>
      </c>
      <c r="M324" s="128">
        <f t="shared" si="5"/>
        <v>34300000</v>
      </c>
      <c r="N324" s="130" t="s">
        <v>1420</v>
      </c>
    </row>
    <row r="325" spans="1:14" ht="34.5">
      <c r="A325" s="131" t="s">
        <v>627</v>
      </c>
      <c r="B325" s="125" t="str">
        <f>+VLOOKUP(A325,'[1]LISTA FILTRADO'!$A$2:$B$620,2,FALSE)</f>
        <v>Dirección General De Crédito Público</v>
      </c>
      <c r="C325" s="126">
        <v>42947</v>
      </c>
      <c r="D325" s="127" t="s">
        <v>20</v>
      </c>
      <c r="E325" s="127">
        <v>9580</v>
      </c>
      <c r="F325" s="127"/>
      <c r="G325" s="132" t="s">
        <v>16127</v>
      </c>
      <c r="H325" s="128">
        <v>949983.23</v>
      </c>
      <c r="I325" s="128">
        <v>0</v>
      </c>
      <c r="J325" s="128">
        <f t="shared" si="4"/>
        <v>949983.23</v>
      </c>
      <c r="K325" s="128">
        <v>6516884.96</v>
      </c>
      <c r="L325" s="128">
        <v>0</v>
      </c>
      <c r="M325" s="128">
        <f t="shared" si="5"/>
        <v>6516884.96</v>
      </c>
      <c r="N325" s="130" t="s">
        <v>1420</v>
      </c>
    </row>
    <row r="326" spans="1:14" ht="45.75">
      <c r="A326" s="131" t="s">
        <v>627</v>
      </c>
      <c r="B326" s="125" t="str">
        <f>+VLOOKUP(A326,'[1]LISTA FILTRADO'!$A$2:$B$620,2,FALSE)</f>
        <v>Dirección General De Crédito Público</v>
      </c>
      <c r="C326" s="126">
        <v>42947</v>
      </c>
      <c r="D326" s="127" t="s">
        <v>20</v>
      </c>
      <c r="E326" s="127">
        <v>506935</v>
      </c>
      <c r="F326" s="127"/>
      <c r="G326" s="132" t="s">
        <v>16128</v>
      </c>
      <c r="H326" s="128">
        <v>1075250</v>
      </c>
      <c r="I326" s="128">
        <v>0</v>
      </c>
      <c r="J326" s="128">
        <f t="shared" si="4"/>
        <v>1075250</v>
      </c>
      <c r="K326" s="128">
        <v>7376215</v>
      </c>
      <c r="L326" s="128">
        <v>0</v>
      </c>
      <c r="M326" s="128">
        <f t="shared" si="5"/>
        <v>7376215</v>
      </c>
      <c r="N326" s="130" t="s">
        <v>1420</v>
      </c>
    </row>
    <row r="327" spans="1:14" ht="57">
      <c r="A327" s="131" t="s">
        <v>627</v>
      </c>
      <c r="B327" s="125" t="str">
        <f>+VLOOKUP(A327,'[1]LISTA FILTRADO'!$A$2:$B$620,2,FALSE)</f>
        <v>Dirección General De Crédito Público</v>
      </c>
      <c r="C327" s="126">
        <v>42947</v>
      </c>
      <c r="D327" s="127" t="s">
        <v>13</v>
      </c>
      <c r="E327" s="127">
        <v>894421</v>
      </c>
      <c r="F327" s="127"/>
      <c r="G327" s="132" t="s">
        <v>16129</v>
      </c>
      <c r="H327" s="128">
        <v>10</v>
      </c>
      <c r="I327" s="128">
        <v>0</v>
      </c>
      <c r="J327" s="128">
        <f t="shared" si="4"/>
        <v>10</v>
      </c>
      <c r="K327" s="128">
        <v>68.599999999999994</v>
      </c>
      <c r="L327" s="128">
        <v>0</v>
      </c>
      <c r="M327" s="128">
        <f t="shared" si="5"/>
        <v>68.599999999999994</v>
      </c>
      <c r="N327" s="130" t="s">
        <v>1420</v>
      </c>
    </row>
    <row r="328" spans="1:14">
      <c r="A328" s="252"/>
      <c r="B328" s="125"/>
      <c r="C328" s="242"/>
      <c r="D328" s="125"/>
      <c r="E328" s="125"/>
      <c r="F328" s="125"/>
      <c r="G328" s="132"/>
      <c r="H328" s="128"/>
      <c r="I328" s="128"/>
      <c r="J328" s="128"/>
      <c r="K328" s="128"/>
      <c r="L328" s="128"/>
      <c r="M328" s="128"/>
      <c r="N328" s="130"/>
    </row>
    <row r="329" spans="1:14">
      <c r="A329" s="252"/>
      <c r="B329" s="125"/>
      <c r="C329" s="242"/>
      <c r="D329" s="125"/>
      <c r="E329" s="125"/>
      <c r="F329" s="125"/>
      <c r="G329" s="132"/>
      <c r="H329" s="128"/>
      <c r="I329" s="128"/>
      <c r="J329" s="128"/>
      <c r="K329" s="128"/>
      <c r="L329" s="128"/>
      <c r="M329" s="128"/>
      <c r="N329" s="130"/>
    </row>
    <row r="330" spans="1:14">
      <c r="A330" s="252"/>
      <c r="B330" s="125"/>
      <c r="C330" s="242"/>
      <c r="D330" s="125"/>
      <c r="E330" s="125"/>
      <c r="F330" s="125"/>
      <c r="G330" s="132"/>
      <c r="H330" s="128"/>
      <c r="I330" s="128"/>
      <c r="J330" s="128"/>
      <c r="K330" s="128"/>
      <c r="L330" s="128"/>
      <c r="M330" s="128"/>
      <c r="N330" s="130"/>
    </row>
    <row r="331" spans="1:14">
      <c r="A331" s="252"/>
      <c r="B331" s="125"/>
      <c r="C331" s="242"/>
      <c r="D331" s="125"/>
      <c r="E331" s="125"/>
      <c r="F331" s="125"/>
      <c r="G331" s="132"/>
      <c r="H331" s="128"/>
      <c r="I331" s="128"/>
      <c r="J331" s="128"/>
      <c r="K331" s="128"/>
      <c r="L331" s="128"/>
      <c r="M331" s="128"/>
      <c r="N331" s="130"/>
    </row>
    <row r="332" spans="1:14">
      <c r="A332" s="252"/>
      <c r="B332" s="125"/>
      <c r="C332" s="242"/>
      <c r="D332" s="125"/>
      <c r="E332" s="125"/>
      <c r="F332" s="125"/>
      <c r="G332" s="132"/>
      <c r="H332" s="128"/>
      <c r="I332" s="128"/>
      <c r="J332" s="128"/>
      <c r="K332" s="128"/>
      <c r="L332" s="128"/>
      <c r="M332" s="128"/>
      <c r="N332" s="130"/>
    </row>
    <row r="333" spans="1:14">
      <c r="A333" s="252"/>
      <c r="B333" s="125"/>
      <c r="C333" s="242"/>
      <c r="D333" s="125"/>
      <c r="E333" s="125"/>
      <c r="F333" s="125"/>
      <c r="G333" s="132"/>
      <c r="H333" s="128"/>
      <c r="I333" s="128"/>
      <c r="J333" s="128"/>
      <c r="K333" s="128"/>
      <c r="L333" s="128"/>
      <c r="M333" s="128"/>
      <c r="N333" s="130"/>
    </row>
    <row r="334" spans="1:14">
      <c r="A334" s="252"/>
      <c r="B334" s="125"/>
      <c r="C334" s="242"/>
      <c r="D334" s="125"/>
      <c r="E334" s="125"/>
      <c r="F334" s="125"/>
      <c r="G334" s="132"/>
      <c r="H334" s="128"/>
      <c r="I334" s="128"/>
      <c r="J334" s="128"/>
      <c r="K334" s="128"/>
      <c r="L334" s="128"/>
      <c r="M334" s="128"/>
      <c r="N334" s="130"/>
    </row>
    <row r="335" spans="1:14">
      <c r="A335" s="252"/>
      <c r="B335" s="125"/>
      <c r="C335" s="242"/>
      <c r="D335" s="125"/>
      <c r="E335" s="125"/>
      <c r="F335" s="125"/>
      <c r="G335" s="132"/>
      <c r="H335" s="128"/>
      <c r="I335" s="128"/>
      <c r="J335" s="128"/>
      <c r="K335" s="128"/>
      <c r="L335" s="128"/>
      <c r="M335" s="128"/>
      <c r="N335" s="130"/>
    </row>
    <row r="336" spans="1:14">
      <c r="A336" s="252"/>
      <c r="B336" s="125"/>
      <c r="C336" s="242"/>
      <c r="D336" s="125"/>
      <c r="E336" s="125"/>
      <c r="F336" s="125"/>
      <c r="G336" s="132"/>
      <c r="H336" s="128"/>
      <c r="I336" s="128"/>
      <c r="J336" s="128"/>
      <c r="K336" s="128"/>
      <c r="L336" s="128"/>
      <c r="M336" s="128"/>
      <c r="N336" s="130"/>
    </row>
    <row r="337" spans="1:14">
      <c r="A337" s="252"/>
      <c r="B337" s="125"/>
      <c r="C337" s="242"/>
      <c r="D337" s="125"/>
      <c r="E337" s="125"/>
      <c r="F337" s="125"/>
      <c r="G337" s="132"/>
      <c r="H337" s="128"/>
      <c r="I337" s="128"/>
      <c r="J337" s="128"/>
      <c r="K337" s="128"/>
      <c r="L337" s="128"/>
      <c r="M337" s="128"/>
      <c r="N337" s="130"/>
    </row>
    <row r="338" spans="1:14">
      <c r="A338" s="252"/>
      <c r="B338" s="125"/>
      <c r="C338" s="242"/>
      <c r="D338" s="125"/>
      <c r="E338" s="125"/>
      <c r="F338" s="125"/>
      <c r="G338" s="132"/>
      <c r="H338" s="128"/>
      <c r="I338" s="128"/>
      <c r="J338" s="128"/>
      <c r="K338" s="128"/>
      <c r="L338" s="128"/>
      <c r="M338" s="128"/>
      <c r="N338" s="130"/>
    </row>
    <row r="339" spans="1:14">
      <c r="A339" s="252"/>
      <c r="B339" s="125"/>
      <c r="C339" s="242"/>
      <c r="D339" s="125"/>
      <c r="E339" s="125"/>
      <c r="F339" s="125"/>
      <c r="G339" s="132"/>
      <c r="H339" s="128"/>
      <c r="I339" s="128"/>
      <c r="J339" s="128"/>
      <c r="K339" s="128"/>
      <c r="L339" s="128"/>
      <c r="M339" s="128"/>
      <c r="N339" s="130"/>
    </row>
    <row r="340" spans="1:14">
      <c r="A340" s="252"/>
      <c r="B340" s="125"/>
      <c r="C340" s="242"/>
      <c r="D340" s="125"/>
      <c r="E340" s="125"/>
      <c r="F340" s="125"/>
      <c r="G340" s="132"/>
      <c r="H340" s="128"/>
      <c r="I340" s="128"/>
      <c r="J340" s="128"/>
      <c r="K340" s="128"/>
      <c r="L340" s="128"/>
      <c r="M340" s="128"/>
      <c r="N340" s="130"/>
    </row>
    <row r="341" spans="1:14">
      <c r="A341" s="252"/>
      <c r="B341" s="125"/>
      <c r="C341" s="242"/>
      <c r="D341" s="125"/>
      <c r="E341" s="125"/>
      <c r="F341" s="125"/>
      <c r="G341" s="132"/>
      <c r="H341" s="128"/>
      <c r="I341" s="128"/>
      <c r="J341" s="128"/>
      <c r="K341" s="128"/>
      <c r="L341" s="128"/>
      <c r="M341" s="128"/>
      <c r="N341" s="130"/>
    </row>
    <row r="342" spans="1:14">
      <c r="A342" s="252"/>
      <c r="B342" s="125"/>
      <c r="C342" s="242"/>
      <c r="D342" s="125"/>
      <c r="E342" s="125"/>
      <c r="F342" s="125"/>
      <c r="G342" s="132"/>
      <c r="H342" s="128"/>
      <c r="I342" s="128"/>
      <c r="J342" s="128"/>
      <c r="K342" s="128"/>
      <c r="L342" s="128"/>
      <c r="M342" s="128"/>
      <c r="N342" s="130"/>
    </row>
    <row r="343" spans="1:14">
      <c r="A343" s="252"/>
      <c r="B343" s="125"/>
      <c r="C343" s="242"/>
      <c r="D343" s="125"/>
      <c r="E343" s="125"/>
      <c r="F343" s="125"/>
      <c r="G343" s="132"/>
      <c r="H343" s="128"/>
      <c r="I343" s="128"/>
      <c r="J343" s="128"/>
      <c r="K343" s="128"/>
      <c r="L343" s="128"/>
      <c r="M343" s="128"/>
      <c r="N343" s="130"/>
    </row>
    <row r="345" spans="1:14">
      <c r="G345" s="260" t="s">
        <v>652</v>
      </c>
      <c r="H345" s="222">
        <f>+SUBTOTAL(9,H9:H343)</f>
        <v>29363409.069999989</v>
      </c>
      <c r="I345" s="222">
        <f>+SUBTOTAL(9,I9:I343)</f>
        <v>1520842818.5900006</v>
      </c>
      <c r="J345" s="221"/>
      <c r="K345" s="222">
        <f>+SUBTOTAL(9,K9:K343)</f>
        <v>201432986.42999995</v>
      </c>
      <c r="L345" s="222">
        <f>+SUBTOTAL(9,L9:L343)</f>
        <v>10432981735.890013</v>
      </c>
    </row>
  </sheetData>
  <sheetProtection formatCells="0" formatColumns="0" formatRows="0" insertColumns="0" insertRows="0" insertHyperlinks="0" sort="0" autoFilter="0" pivotTables="0"/>
  <autoFilter ref="A8:N343">
    <sortState ref="A9:N265">
      <sortCondition ref="A8:A265"/>
    </sortState>
  </autoFilter>
  <mergeCells count="4">
    <mergeCell ref="A1:L1"/>
    <mergeCell ref="A2:L2"/>
    <mergeCell ref="A3:L3"/>
    <mergeCell ref="A4:L4"/>
  </mergeCells>
  <pageMargins left="0.39370078740157483" right="0.43307086614173229" top="0.55118110236220474" bottom="0.35433070866141736" header="0.31496062992125984" footer="0.31496062992125984"/>
  <pageSetup scale="5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110"/>
  <sheetViews>
    <sheetView view="pageBreakPreview" zoomScaleNormal="85" zoomScaleSheetLayoutView="100" workbookViewId="0">
      <pane ySplit="8" topLeftCell="A9" activePane="bottomLeft" state="frozen"/>
      <selection sqref="A1:K4"/>
      <selection pane="bottomLeft" activeCell="G9" sqref="G9"/>
    </sheetView>
  </sheetViews>
  <sheetFormatPr baseColWidth="10" defaultRowHeight="15"/>
  <cols>
    <col min="1" max="1" width="7.42578125" style="146" customWidth="1"/>
    <col min="2" max="2" width="5.42578125" style="146" customWidth="1"/>
    <col min="3" max="3" width="30.7109375" style="146" customWidth="1"/>
    <col min="4" max="5" width="9.7109375" style="146" customWidth="1"/>
    <col min="6" max="6" width="11.7109375" style="146" customWidth="1"/>
    <col min="7" max="7" width="62.7109375" customWidth="1"/>
    <col min="8" max="9" width="15.7109375" style="148" customWidth="1"/>
    <col min="10" max="10" width="15.7109375" style="139" customWidth="1"/>
  </cols>
  <sheetData>
    <row r="1" spans="1:10">
      <c r="A1" s="322" t="str">
        <f>+'CUT Bs.'!A1:K1</f>
        <v>DETALLE DE OPERACIONES SIN REGULARIZACIÓN</v>
      </c>
      <c r="B1" s="322"/>
      <c r="C1" s="322"/>
      <c r="D1" s="322"/>
      <c r="E1" s="322"/>
      <c r="F1" s="322"/>
      <c r="G1" s="322"/>
      <c r="H1" s="322"/>
      <c r="I1" s="322"/>
      <c r="J1" s="322"/>
    </row>
    <row r="2" spans="1:10">
      <c r="A2" s="322" t="str">
        <f>+'CUT Bs.'!A2:K2</f>
        <v>QUE AFECTAN A LA CUENTA ÚNICA DEL TESORO EN BOLIVIANOS (CUT) No. 3987069001</v>
      </c>
      <c r="B2" s="322"/>
      <c r="C2" s="322"/>
      <c r="D2" s="322"/>
      <c r="E2" s="322"/>
      <c r="F2" s="322"/>
      <c r="G2" s="322"/>
      <c r="H2" s="322"/>
      <c r="I2" s="322"/>
      <c r="J2" s="322"/>
    </row>
    <row r="3" spans="1:10">
      <c r="A3" s="322" t="s">
        <v>650</v>
      </c>
      <c r="B3" s="322"/>
      <c r="C3" s="322"/>
      <c r="D3" s="322"/>
      <c r="E3" s="322"/>
      <c r="F3" s="322"/>
      <c r="G3" s="322"/>
      <c r="H3" s="322"/>
      <c r="I3" s="322"/>
      <c r="J3" s="322"/>
    </row>
    <row r="4" spans="1:10">
      <c r="A4" s="322" t="str">
        <f>+'CUT Bs.'!A4:K4</f>
        <v>DESDE ENERO A JULIO DE 2017</v>
      </c>
      <c r="B4" s="322"/>
      <c r="C4" s="322"/>
      <c r="D4" s="322"/>
      <c r="E4" s="322"/>
      <c r="F4" s="322"/>
      <c r="G4" s="322"/>
      <c r="H4" s="322"/>
      <c r="I4" s="322"/>
      <c r="J4" s="322"/>
    </row>
    <row r="5" spans="1:10" ht="9" customHeight="1">
      <c r="A5" s="200"/>
      <c r="B5" s="200"/>
      <c r="C5" s="200"/>
      <c r="D5" s="200"/>
      <c r="E5" s="200"/>
      <c r="F5" s="201"/>
      <c r="G5" s="202"/>
      <c r="H5" s="203"/>
      <c r="I5" s="203"/>
      <c r="J5" s="204"/>
    </row>
    <row r="6" spans="1:10">
      <c r="A6" s="205" t="str">
        <f>+'CUT Bs.'!A6</f>
        <v>ACTUALIZADO AL :  4-AGOSTO-2017</v>
      </c>
      <c r="B6" s="206"/>
      <c r="C6" s="200"/>
      <c r="D6" s="200"/>
      <c r="E6" s="200"/>
      <c r="F6" s="201"/>
      <c r="G6" s="202"/>
      <c r="H6" s="203"/>
      <c r="I6" s="203"/>
      <c r="J6" s="204"/>
    </row>
    <row r="7" spans="1:10">
      <c r="A7" s="207"/>
      <c r="B7" s="207"/>
      <c r="C7" s="207"/>
      <c r="D7" s="207"/>
      <c r="E7" s="206"/>
      <c r="F7" s="208"/>
      <c r="G7" s="209"/>
      <c r="H7" s="210"/>
      <c r="I7" s="210"/>
      <c r="J7" s="211"/>
    </row>
    <row r="8" spans="1:10" ht="22.5">
      <c r="A8" s="65" t="s">
        <v>40</v>
      </c>
      <c r="B8" s="88" t="s">
        <v>643</v>
      </c>
      <c r="C8" s="89" t="s">
        <v>41</v>
      </c>
      <c r="D8" s="89" t="s">
        <v>42</v>
      </c>
      <c r="E8" s="88" t="s">
        <v>644</v>
      </c>
      <c r="F8" s="88" t="s">
        <v>645</v>
      </c>
      <c r="G8" s="88" t="s">
        <v>44</v>
      </c>
      <c r="H8" s="147" t="s">
        <v>647</v>
      </c>
      <c r="I8" s="147" t="s">
        <v>646</v>
      </c>
      <c r="J8" s="147" t="s">
        <v>47</v>
      </c>
    </row>
    <row r="9" spans="1:10" ht="22.5">
      <c r="A9" s="143">
        <v>290</v>
      </c>
      <c r="B9" s="143" t="s">
        <v>1320</v>
      </c>
      <c r="C9" s="144" t="s">
        <v>156</v>
      </c>
      <c r="D9" s="145">
        <v>42762.629108796296</v>
      </c>
      <c r="E9" s="143">
        <v>272</v>
      </c>
      <c r="F9" s="143" t="s">
        <v>1368</v>
      </c>
      <c r="G9" s="223" t="s">
        <v>1396</v>
      </c>
      <c r="H9" s="224">
        <v>3753.59</v>
      </c>
      <c r="I9" s="224">
        <v>0</v>
      </c>
      <c r="J9" s="224">
        <f t="shared" ref="J9:J72" si="0">+H9+I9</f>
        <v>3753.59</v>
      </c>
    </row>
    <row r="10" spans="1:10" ht="22.5">
      <c r="A10" s="143" t="s">
        <v>624</v>
      </c>
      <c r="B10" s="143" t="s">
        <v>1320</v>
      </c>
      <c r="C10" s="144" t="s">
        <v>71</v>
      </c>
      <c r="D10" s="145">
        <v>42762.809016203704</v>
      </c>
      <c r="E10" s="143">
        <v>282</v>
      </c>
      <c r="F10" s="143" t="s">
        <v>1384</v>
      </c>
      <c r="G10" s="223" t="s">
        <v>1406</v>
      </c>
      <c r="H10" s="224">
        <v>191.62</v>
      </c>
      <c r="I10" s="224">
        <v>0</v>
      </c>
      <c r="J10" s="224">
        <f t="shared" si="0"/>
        <v>191.62</v>
      </c>
    </row>
    <row r="11" spans="1:10" ht="22.5">
      <c r="A11" s="143" t="s">
        <v>624</v>
      </c>
      <c r="B11" s="143" t="s">
        <v>1320</v>
      </c>
      <c r="C11" s="144" t="s">
        <v>71</v>
      </c>
      <c r="D11" s="145">
        <v>42768.382986111115</v>
      </c>
      <c r="E11" s="143">
        <v>381</v>
      </c>
      <c r="F11" s="143" t="s">
        <v>1384</v>
      </c>
      <c r="G11" s="223" t="s">
        <v>1411</v>
      </c>
      <c r="H11" s="224">
        <v>72.2</v>
      </c>
      <c r="I11" s="224">
        <v>0</v>
      </c>
      <c r="J11" s="224">
        <f t="shared" si="0"/>
        <v>72.2</v>
      </c>
    </row>
    <row r="12" spans="1:10" ht="22.5">
      <c r="A12" s="143" t="s">
        <v>624</v>
      </c>
      <c r="B12" s="143" t="s">
        <v>1320</v>
      </c>
      <c r="C12" s="144" t="s">
        <v>71</v>
      </c>
      <c r="D12" s="145">
        <v>42769.511446759258</v>
      </c>
      <c r="E12" s="143">
        <v>477</v>
      </c>
      <c r="F12" s="143" t="s">
        <v>1384</v>
      </c>
      <c r="G12" s="223" t="s">
        <v>1404</v>
      </c>
      <c r="H12" s="224">
        <v>91.35</v>
      </c>
      <c r="I12" s="224">
        <v>0</v>
      </c>
      <c r="J12" s="224">
        <f t="shared" si="0"/>
        <v>91.35</v>
      </c>
    </row>
    <row r="13" spans="1:10" ht="22.5">
      <c r="A13" s="143" t="s">
        <v>624</v>
      </c>
      <c r="B13" s="143" t="s">
        <v>1320</v>
      </c>
      <c r="C13" s="144" t="s">
        <v>71</v>
      </c>
      <c r="D13" s="145">
        <v>42769.637662037036</v>
      </c>
      <c r="E13" s="143">
        <v>522</v>
      </c>
      <c r="F13" s="143" t="s">
        <v>1384</v>
      </c>
      <c r="G13" s="223" t="s">
        <v>1400</v>
      </c>
      <c r="H13" s="224">
        <v>1356.29</v>
      </c>
      <c r="I13" s="224">
        <v>0</v>
      </c>
      <c r="J13" s="224">
        <f t="shared" si="0"/>
        <v>1356.29</v>
      </c>
    </row>
    <row r="14" spans="1:10" ht="22.5">
      <c r="A14" s="143" t="s">
        <v>624</v>
      </c>
      <c r="B14" s="143" t="s">
        <v>1320</v>
      </c>
      <c r="C14" s="144" t="s">
        <v>71</v>
      </c>
      <c r="D14" s="145">
        <v>42769.637731481482</v>
      </c>
      <c r="E14" s="143">
        <v>523</v>
      </c>
      <c r="F14" s="143" t="s">
        <v>1384</v>
      </c>
      <c r="G14" s="223" t="s">
        <v>1406</v>
      </c>
      <c r="H14" s="224">
        <v>1669.03</v>
      </c>
      <c r="I14" s="224">
        <v>0</v>
      </c>
      <c r="J14" s="224">
        <f t="shared" si="0"/>
        <v>1669.03</v>
      </c>
    </row>
    <row r="15" spans="1:10" ht="22.5">
      <c r="A15" s="143" t="s">
        <v>624</v>
      </c>
      <c r="B15" s="143" t="s">
        <v>1320</v>
      </c>
      <c r="C15" s="144" t="s">
        <v>71</v>
      </c>
      <c r="D15" s="145">
        <v>42769.637777777782</v>
      </c>
      <c r="E15" s="143">
        <v>524</v>
      </c>
      <c r="F15" s="143" t="s">
        <v>1384</v>
      </c>
      <c r="G15" s="223" t="s">
        <v>1391</v>
      </c>
      <c r="H15" s="224">
        <v>119.9</v>
      </c>
      <c r="I15" s="224">
        <v>0</v>
      </c>
      <c r="J15" s="224">
        <f t="shared" si="0"/>
        <v>119.9</v>
      </c>
    </row>
    <row r="16" spans="1:10" ht="22.5">
      <c r="A16" s="143" t="s">
        <v>624</v>
      </c>
      <c r="B16" s="143" t="s">
        <v>1320</v>
      </c>
      <c r="C16" s="144" t="s">
        <v>71</v>
      </c>
      <c r="D16" s="145">
        <v>42769.637824074074</v>
      </c>
      <c r="E16" s="143">
        <v>525</v>
      </c>
      <c r="F16" s="143" t="s">
        <v>1384</v>
      </c>
      <c r="G16" s="223" t="s">
        <v>1392</v>
      </c>
      <c r="H16" s="224">
        <v>84.15</v>
      </c>
      <c r="I16" s="224">
        <v>0</v>
      </c>
      <c r="J16" s="224">
        <f t="shared" si="0"/>
        <v>84.15</v>
      </c>
    </row>
    <row r="17" spans="1:10" ht="22.5">
      <c r="A17" s="143" t="s">
        <v>624</v>
      </c>
      <c r="B17" s="143" t="s">
        <v>1320</v>
      </c>
      <c r="C17" s="144" t="s">
        <v>71</v>
      </c>
      <c r="D17" s="145">
        <v>42769.637881944444</v>
      </c>
      <c r="E17" s="143">
        <v>526</v>
      </c>
      <c r="F17" s="143" t="s">
        <v>1384</v>
      </c>
      <c r="G17" s="223" t="s">
        <v>1407</v>
      </c>
      <c r="H17" s="224">
        <v>1159.93</v>
      </c>
      <c r="I17" s="224">
        <v>0</v>
      </c>
      <c r="J17" s="224">
        <f t="shared" si="0"/>
        <v>1159.93</v>
      </c>
    </row>
    <row r="18" spans="1:10" ht="22.5">
      <c r="A18" s="143" t="s">
        <v>624</v>
      </c>
      <c r="B18" s="143" t="s">
        <v>1320</v>
      </c>
      <c r="C18" s="144" t="s">
        <v>71</v>
      </c>
      <c r="D18" s="145">
        <v>42779.408587962964</v>
      </c>
      <c r="E18" s="143">
        <v>683</v>
      </c>
      <c r="F18" s="143" t="s">
        <v>1384</v>
      </c>
      <c r="G18" s="223" t="s">
        <v>1414</v>
      </c>
      <c r="H18" s="224">
        <v>24122.05</v>
      </c>
      <c r="I18" s="224">
        <v>0</v>
      </c>
      <c r="J18" s="224">
        <f t="shared" si="0"/>
        <v>24122.05</v>
      </c>
    </row>
    <row r="19" spans="1:10" ht="22.5">
      <c r="A19" s="143" t="s">
        <v>624</v>
      </c>
      <c r="B19" s="143" t="s">
        <v>1320</v>
      </c>
      <c r="C19" s="144" t="s">
        <v>71</v>
      </c>
      <c r="D19" s="145">
        <v>42779.408668981487</v>
      </c>
      <c r="E19" s="143">
        <v>684</v>
      </c>
      <c r="F19" s="143" t="s">
        <v>1384</v>
      </c>
      <c r="G19" s="223" t="s">
        <v>1415</v>
      </c>
      <c r="H19" s="224">
        <v>6.44</v>
      </c>
      <c r="I19" s="224">
        <v>0</v>
      </c>
      <c r="J19" s="224">
        <f t="shared" si="0"/>
        <v>6.44</v>
      </c>
    </row>
    <row r="20" spans="1:10" ht="22.5">
      <c r="A20" s="143">
        <v>249</v>
      </c>
      <c r="B20" s="143" t="s">
        <v>1320</v>
      </c>
      <c r="C20" s="144" t="s">
        <v>137</v>
      </c>
      <c r="D20" s="145">
        <v>42781.461562500001</v>
      </c>
      <c r="E20" s="143">
        <v>741</v>
      </c>
      <c r="F20" s="143" t="s">
        <v>1393</v>
      </c>
      <c r="G20" s="223" t="s">
        <v>1387</v>
      </c>
      <c r="H20" s="224">
        <v>216500</v>
      </c>
      <c r="I20" s="224">
        <v>0</v>
      </c>
      <c r="J20" s="224">
        <f t="shared" si="0"/>
        <v>216500</v>
      </c>
    </row>
    <row r="21" spans="1:10" ht="22.5">
      <c r="A21" s="143" t="s">
        <v>624</v>
      </c>
      <c r="B21" s="143" t="s">
        <v>1320</v>
      </c>
      <c r="C21" s="144" t="s">
        <v>71</v>
      </c>
      <c r="D21" s="145">
        <v>42781.461736111116</v>
      </c>
      <c r="E21" s="143">
        <v>742</v>
      </c>
      <c r="F21" s="143" t="s">
        <v>1384</v>
      </c>
      <c r="G21" s="223" t="s">
        <v>1408</v>
      </c>
      <c r="H21" s="224">
        <v>26.63</v>
      </c>
      <c r="I21" s="224">
        <v>0</v>
      </c>
      <c r="J21" s="224">
        <f t="shared" si="0"/>
        <v>26.63</v>
      </c>
    </row>
    <row r="22" spans="1:10" ht="22.5">
      <c r="A22" s="143" t="s">
        <v>624</v>
      </c>
      <c r="B22" s="143" t="s">
        <v>1320</v>
      </c>
      <c r="C22" s="144" t="s">
        <v>71</v>
      </c>
      <c r="D22" s="145">
        <v>42781.462037037039</v>
      </c>
      <c r="E22" s="143">
        <v>744</v>
      </c>
      <c r="F22" s="143" t="s">
        <v>1384</v>
      </c>
      <c r="G22" s="223" t="s">
        <v>1409</v>
      </c>
      <c r="H22" s="224">
        <v>105.82</v>
      </c>
      <c r="I22" s="224">
        <v>0</v>
      </c>
      <c r="J22" s="224">
        <f t="shared" si="0"/>
        <v>105.82</v>
      </c>
    </row>
    <row r="23" spans="1:10" ht="22.5">
      <c r="A23" s="143" t="s">
        <v>624</v>
      </c>
      <c r="B23" s="143" t="s">
        <v>1320</v>
      </c>
      <c r="C23" s="144" t="s">
        <v>71</v>
      </c>
      <c r="D23" s="145">
        <v>42781.462222222224</v>
      </c>
      <c r="E23" s="143">
        <v>745</v>
      </c>
      <c r="F23" s="143" t="s">
        <v>1384</v>
      </c>
      <c r="G23" s="223" t="s">
        <v>1416</v>
      </c>
      <c r="H23" s="224">
        <v>3491.84</v>
      </c>
      <c r="I23" s="224">
        <v>0</v>
      </c>
      <c r="J23" s="224">
        <f t="shared" si="0"/>
        <v>3491.84</v>
      </c>
    </row>
    <row r="24" spans="1:10" ht="22.5">
      <c r="A24" s="143" t="s">
        <v>624</v>
      </c>
      <c r="B24" s="143" t="s">
        <v>1320</v>
      </c>
      <c r="C24" s="144" t="s">
        <v>71</v>
      </c>
      <c r="D24" s="145">
        <v>42781.462418981479</v>
      </c>
      <c r="E24" s="143">
        <v>746</v>
      </c>
      <c r="F24" s="143" t="s">
        <v>1384</v>
      </c>
      <c r="G24" s="223" t="s">
        <v>1402</v>
      </c>
      <c r="H24" s="224">
        <v>134.56</v>
      </c>
      <c r="I24" s="224">
        <v>0</v>
      </c>
      <c r="J24" s="224">
        <f t="shared" si="0"/>
        <v>134.56</v>
      </c>
    </row>
    <row r="25" spans="1:10" ht="22.5">
      <c r="A25" s="143" t="s">
        <v>624</v>
      </c>
      <c r="B25" s="143" t="s">
        <v>1320</v>
      </c>
      <c r="C25" s="144" t="s">
        <v>71</v>
      </c>
      <c r="D25" s="145">
        <v>42782.642696759256</v>
      </c>
      <c r="E25" s="143">
        <v>789</v>
      </c>
      <c r="F25" s="143" t="s">
        <v>1384</v>
      </c>
      <c r="G25" s="223" t="s">
        <v>1401</v>
      </c>
      <c r="H25" s="224">
        <v>80</v>
      </c>
      <c r="I25" s="224">
        <v>0</v>
      </c>
      <c r="J25" s="224">
        <f t="shared" si="0"/>
        <v>80</v>
      </c>
    </row>
    <row r="26" spans="1:10" ht="22.5">
      <c r="A26" s="143" t="s">
        <v>624</v>
      </c>
      <c r="B26" s="143" t="s">
        <v>1320</v>
      </c>
      <c r="C26" s="144" t="s">
        <v>71</v>
      </c>
      <c r="D26" s="145">
        <v>42782.642789351856</v>
      </c>
      <c r="E26" s="143">
        <v>790</v>
      </c>
      <c r="F26" s="143" t="s">
        <v>1384</v>
      </c>
      <c r="G26" s="223" t="s">
        <v>1400</v>
      </c>
      <c r="H26" s="224">
        <v>80</v>
      </c>
      <c r="I26" s="224">
        <v>0</v>
      </c>
      <c r="J26" s="224">
        <f t="shared" si="0"/>
        <v>80</v>
      </c>
    </row>
    <row r="27" spans="1:10" ht="22.5">
      <c r="A27" s="143" t="s">
        <v>624</v>
      </c>
      <c r="B27" s="143" t="s">
        <v>1320</v>
      </c>
      <c r="C27" s="144" t="s">
        <v>71</v>
      </c>
      <c r="D27" s="145">
        <v>42782.642928240741</v>
      </c>
      <c r="E27" s="143">
        <v>791</v>
      </c>
      <c r="F27" s="143" t="s">
        <v>1384</v>
      </c>
      <c r="G27" s="223" t="s">
        <v>1417</v>
      </c>
      <c r="H27" s="224">
        <v>1089.45</v>
      </c>
      <c r="I27" s="224">
        <v>0</v>
      </c>
      <c r="J27" s="224">
        <f t="shared" si="0"/>
        <v>1089.45</v>
      </c>
    </row>
    <row r="28" spans="1:10" ht="22.5">
      <c r="A28" s="143" t="s">
        <v>624</v>
      </c>
      <c r="B28" s="143" t="s">
        <v>1320</v>
      </c>
      <c r="C28" s="144" t="s">
        <v>71</v>
      </c>
      <c r="D28" s="145">
        <v>42782.643067129626</v>
      </c>
      <c r="E28" s="143">
        <v>792</v>
      </c>
      <c r="F28" s="143" t="s">
        <v>1384</v>
      </c>
      <c r="G28" s="223" t="s">
        <v>1391</v>
      </c>
      <c r="H28" s="224">
        <v>732.96</v>
      </c>
      <c r="I28" s="224">
        <v>0</v>
      </c>
      <c r="J28" s="224">
        <f t="shared" si="0"/>
        <v>732.96</v>
      </c>
    </row>
    <row r="29" spans="1:10" ht="22.5">
      <c r="A29" s="143" t="s">
        <v>624</v>
      </c>
      <c r="B29" s="143" t="s">
        <v>1320</v>
      </c>
      <c r="C29" s="144" t="s">
        <v>71</v>
      </c>
      <c r="D29" s="145">
        <v>42782.643229166672</v>
      </c>
      <c r="E29" s="143">
        <v>793</v>
      </c>
      <c r="F29" s="143" t="s">
        <v>1384</v>
      </c>
      <c r="G29" s="223" t="s">
        <v>1418</v>
      </c>
      <c r="H29" s="224">
        <v>4878.55</v>
      </c>
      <c r="I29" s="224">
        <v>0</v>
      </c>
      <c r="J29" s="224">
        <f t="shared" si="0"/>
        <v>4878.55</v>
      </c>
    </row>
    <row r="30" spans="1:10" ht="22.5">
      <c r="A30" s="143">
        <v>213</v>
      </c>
      <c r="B30" s="143" t="s">
        <v>1320</v>
      </c>
      <c r="C30" s="144" t="s">
        <v>122</v>
      </c>
      <c r="D30" s="145">
        <v>42783.739155092597</v>
      </c>
      <c r="E30" s="143">
        <v>819</v>
      </c>
      <c r="F30" s="143" t="s">
        <v>1390</v>
      </c>
      <c r="G30" s="223" t="s">
        <v>1389</v>
      </c>
      <c r="H30" s="224">
        <v>114</v>
      </c>
      <c r="I30" s="224">
        <v>0</v>
      </c>
      <c r="J30" s="224">
        <f t="shared" si="0"/>
        <v>114</v>
      </c>
    </row>
    <row r="31" spans="1:10" ht="22.5">
      <c r="A31" s="143">
        <v>290</v>
      </c>
      <c r="B31" s="143" t="s">
        <v>1364</v>
      </c>
      <c r="C31" s="144" t="s">
        <v>156</v>
      </c>
      <c r="D31" s="145">
        <v>42788.632407407407</v>
      </c>
      <c r="E31" s="143">
        <v>885</v>
      </c>
      <c r="F31" s="143" t="s">
        <v>1383</v>
      </c>
      <c r="G31" s="223" t="s">
        <v>1397</v>
      </c>
      <c r="H31" s="224">
        <v>417</v>
      </c>
      <c r="I31" s="224">
        <v>0</v>
      </c>
      <c r="J31" s="224">
        <f t="shared" si="0"/>
        <v>417</v>
      </c>
    </row>
    <row r="32" spans="1:10" ht="22.5">
      <c r="A32" s="143">
        <v>290</v>
      </c>
      <c r="B32" s="143" t="s">
        <v>1365</v>
      </c>
      <c r="C32" s="144" t="s">
        <v>156</v>
      </c>
      <c r="D32" s="145">
        <v>42788.632476851853</v>
      </c>
      <c r="E32" s="143">
        <v>886</v>
      </c>
      <c r="F32" s="143" t="s">
        <v>1398</v>
      </c>
      <c r="G32" s="223" t="s">
        <v>1399</v>
      </c>
      <c r="H32" s="224">
        <v>228.7</v>
      </c>
      <c r="I32" s="224">
        <v>0</v>
      </c>
      <c r="J32" s="224">
        <f t="shared" si="0"/>
        <v>228.7</v>
      </c>
    </row>
    <row r="33" spans="1:10" ht="22.5">
      <c r="A33" s="143" t="s">
        <v>624</v>
      </c>
      <c r="B33" s="143" t="s">
        <v>1320</v>
      </c>
      <c r="C33" s="144" t="s">
        <v>71</v>
      </c>
      <c r="D33" s="145">
        <v>42788.722557870366</v>
      </c>
      <c r="E33" s="143">
        <v>895</v>
      </c>
      <c r="F33" s="143" t="s">
        <v>1384</v>
      </c>
      <c r="G33" s="223" t="s">
        <v>1395</v>
      </c>
      <c r="H33" s="224">
        <v>405.47</v>
      </c>
      <c r="I33" s="224">
        <v>0</v>
      </c>
      <c r="J33" s="224">
        <f t="shared" si="0"/>
        <v>405.47</v>
      </c>
    </row>
    <row r="34" spans="1:10" ht="22.5">
      <c r="A34" s="143" t="s">
        <v>624</v>
      </c>
      <c r="B34" s="143" t="s">
        <v>1320</v>
      </c>
      <c r="C34" s="144" t="s">
        <v>71</v>
      </c>
      <c r="D34" s="145">
        <v>42807.616875</v>
      </c>
      <c r="E34" s="143">
        <v>1230</v>
      </c>
      <c r="F34" s="143" t="s">
        <v>1384</v>
      </c>
      <c r="G34" s="223" t="s">
        <v>1412</v>
      </c>
      <c r="H34" s="224">
        <v>286.56</v>
      </c>
      <c r="I34" s="224">
        <v>0</v>
      </c>
      <c r="J34" s="224">
        <f t="shared" si="0"/>
        <v>286.56</v>
      </c>
    </row>
    <row r="35" spans="1:10" ht="22.5">
      <c r="A35" s="143" t="s">
        <v>624</v>
      </c>
      <c r="B35" s="143" t="s">
        <v>1320</v>
      </c>
      <c r="C35" s="144" t="s">
        <v>71</v>
      </c>
      <c r="D35" s="145">
        <v>42807.616944444446</v>
      </c>
      <c r="E35" s="143">
        <v>1231</v>
      </c>
      <c r="F35" s="143" t="s">
        <v>1384</v>
      </c>
      <c r="G35" s="223" t="s">
        <v>1413</v>
      </c>
      <c r="H35" s="224">
        <v>378.02</v>
      </c>
      <c r="I35" s="224">
        <v>0</v>
      </c>
      <c r="J35" s="224">
        <f t="shared" si="0"/>
        <v>378.02</v>
      </c>
    </row>
    <row r="36" spans="1:10" ht="22.5">
      <c r="A36" s="143" t="s">
        <v>624</v>
      </c>
      <c r="B36" s="143" t="s">
        <v>1320</v>
      </c>
      <c r="C36" s="144" t="s">
        <v>71</v>
      </c>
      <c r="D36" s="145">
        <v>42807.617349537039</v>
      </c>
      <c r="E36" s="143">
        <v>1235</v>
      </c>
      <c r="F36" s="143" t="s">
        <v>1384</v>
      </c>
      <c r="G36" s="223" t="s">
        <v>1400</v>
      </c>
      <c r="H36" s="224">
        <v>40</v>
      </c>
      <c r="I36" s="224">
        <v>0</v>
      </c>
      <c r="J36" s="224">
        <f t="shared" si="0"/>
        <v>40</v>
      </c>
    </row>
    <row r="37" spans="1:10" ht="22.5">
      <c r="A37" s="143" t="s">
        <v>624</v>
      </c>
      <c r="B37" s="143" t="s">
        <v>1320</v>
      </c>
      <c r="C37" s="144" t="s">
        <v>71</v>
      </c>
      <c r="D37" s="145">
        <v>42817.831006944441</v>
      </c>
      <c r="E37" s="143">
        <v>1475</v>
      </c>
      <c r="F37" s="143" t="s">
        <v>1384</v>
      </c>
      <c r="G37" s="223" t="s">
        <v>1410</v>
      </c>
      <c r="H37" s="224">
        <v>285.25</v>
      </c>
      <c r="I37" s="224">
        <v>0</v>
      </c>
      <c r="J37" s="224">
        <f t="shared" si="0"/>
        <v>285.25</v>
      </c>
    </row>
    <row r="38" spans="1:10" ht="45">
      <c r="A38" s="143" t="s">
        <v>624</v>
      </c>
      <c r="B38" s="143" t="s">
        <v>1320</v>
      </c>
      <c r="C38" s="144" t="s">
        <v>71</v>
      </c>
      <c r="D38" s="145" t="s">
        <v>6847</v>
      </c>
      <c r="E38" s="143" t="s">
        <v>6848</v>
      </c>
      <c r="F38" s="143" t="s">
        <v>1384</v>
      </c>
      <c r="G38" s="223" t="s">
        <v>6849</v>
      </c>
      <c r="H38" s="224">
        <v>374.25</v>
      </c>
      <c r="I38" s="224">
        <v>0</v>
      </c>
      <c r="J38" s="224">
        <f t="shared" si="0"/>
        <v>374.25</v>
      </c>
    </row>
    <row r="39" spans="1:10" ht="33.75">
      <c r="A39" s="143">
        <v>582</v>
      </c>
      <c r="B39" s="143" t="s">
        <v>1320</v>
      </c>
      <c r="C39" s="144" t="s">
        <v>226</v>
      </c>
      <c r="D39" s="145" t="s">
        <v>6853</v>
      </c>
      <c r="E39" s="143" t="s">
        <v>6854</v>
      </c>
      <c r="F39" s="143" t="s">
        <v>6855</v>
      </c>
      <c r="G39" s="223" t="s">
        <v>6856</v>
      </c>
      <c r="H39" s="224">
        <v>1500000</v>
      </c>
      <c r="I39" s="224">
        <v>0</v>
      </c>
      <c r="J39" s="224">
        <f t="shared" si="0"/>
        <v>1500000</v>
      </c>
    </row>
    <row r="40" spans="1:10" ht="33.75">
      <c r="A40" s="143">
        <v>574</v>
      </c>
      <c r="B40" s="143" t="s">
        <v>1320</v>
      </c>
      <c r="C40" s="144" t="s">
        <v>219</v>
      </c>
      <c r="D40" s="145" t="s">
        <v>6853</v>
      </c>
      <c r="E40" s="143" t="s">
        <v>6857</v>
      </c>
      <c r="F40" s="143" t="s">
        <v>6858</v>
      </c>
      <c r="G40" s="223" t="s">
        <v>6859</v>
      </c>
      <c r="H40" s="224">
        <v>1000000</v>
      </c>
      <c r="I40" s="224">
        <v>0</v>
      </c>
      <c r="J40" s="224">
        <f t="shared" si="0"/>
        <v>1000000</v>
      </c>
    </row>
    <row r="41" spans="1:10" ht="45">
      <c r="A41" s="143" t="s">
        <v>624</v>
      </c>
      <c r="B41" s="143" t="s">
        <v>1320</v>
      </c>
      <c r="C41" s="144" t="s">
        <v>71</v>
      </c>
      <c r="D41" s="145" t="s">
        <v>6853</v>
      </c>
      <c r="E41" s="143" t="s">
        <v>6860</v>
      </c>
      <c r="F41" s="143" t="s">
        <v>1384</v>
      </c>
      <c r="G41" s="223" t="s">
        <v>6861</v>
      </c>
      <c r="H41" s="224">
        <v>21.55</v>
      </c>
      <c r="I41" s="224">
        <v>0</v>
      </c>
      <c r="J41" s="224">
        <f t="shared" si="0"/>
        <v>21.55</v>
      </c>
    </row>
    <row r="42" spans="1:10" ht="45">
      <c r="A42" s="143" t="s">
        <v>624</v>
      </c>
      <c r="B42" s="143" t="s">
        <v>1320</v>
      </c>
      <c r="C42" s="144" t="s">
        <v>71</v>
      </c>
      <c r="D42" s="145" t="s">
        <v>6853</v>
      </c>
      <c r="E42" s="143" t="s">
        <v>6862</v>
      </c>
      <c r="F42" s="143" t="s">
        <v>1384</v>
      </c>
      <c r="G42" s="223" t="s">
        <v>6863</v>
      </c>
      <c r="H42" s="224">
        <v>757.67</v>
      </c>
      <c r="I42" s="224">
        <v>0</v>
      </c>
      <c r="J42" s="224">
        <f t="shared" si="0"/>
        <v>757.67</v>
      </c>
    </row>
    <row r="43" spans="1:10" ht="45">
      <c r="A43" s="143" t="s">
        <v>624</v>
      </c>
      <c r="B43" s="143" t="s">
        <v>1320</v>
      </c>
      <c r="C43" s="144" t="s">
        <v>71</v>
      </c>
      <c r="D43" s="145" t="s">
        <v>6853</v>
      </c>
      <c r="E43" s="143" t="s">
        <v>6864</v>
      </c>
      <c r="F43" s="143" t="s">
        <v>1384</v>
      </c>
      <c r="G43" s="223" t="s">
        <v>6865</v>
      </c>
      <c r="H43" s="224">
        <v>904.81</v>
      </c>
      <c r="I43" s="224">
        <v>0</v>
      </c>
      <c r="J43" s="224">
        <f t="shared" si="0"/>
        <v>904.81</v>
      </c>
    </row>
    <row r="44" spans="1:10" ht="45">
      <c r="A44" s="143" t="s">
        <v>624</v>
      </c>
      <c r="B44" s="143" t="s">
        <v>1320</v>
      </c>
      <c r="C44" s="144" t="s">
        <v>71</v>
      </c>
      <c r="D44" s="145" t="s">
        <v>8828</v>
      </c>
      <c r="E44" s="143" t="s">
        <v>8829</v>
      </c>
      <c r="F44" s="143" t="s">
        <v>1384</v>
      </c>
      <c r="G44" s="223" t="s">
        <v>8830</v>
      </c>
      <c r="H44" s="224">
        <v>103.52</v>
      </c>
      <c r="I44" s="224">
        <v>0</v>
      </c>
      <c r="J44" s="224">
        <f t="shared" si="0"/>
        <v>103.52</v>
      </c>
    </row>
    <row r="45" spans="1:10" ht="33.75">
      <c r="A45" s="143" t="s">
        <v>626</v>
      </c>
      <c r="B45" s="143" t="s">
        <v>1321</v>
      </c>
      <c r="C45" s="144" t="s">
        <v>71</v>
      </c>
      <c r="D45" s="145">
        <v>42887</v>
      </c>
      <c r="E45" s="143">
        <v>2660</v>
      </c>
      <c r="F45" s="143" t="s">
        <v>1322</v>
      </c>
      <c r="G45" s="223" t="s">
        <v>11965</v>
      </c>
      <c r="H45" s="224">
        <v>72408</v>
      </c>
      <c r="I45" s="224">
        <v>0</v>
      </c>
      <c r="J45" s="224">
        <f t="shared" si="0"/>
        <v>72408</v>
      </c>
    </row>
    <row r="46" spans="1:10" ht="45">
      <c r="A46" s="143">
        <v>163</v>
      </c>
      <c r="B46" s="143" t="s">
        <v>1320</v>
      </c>
      <c r="C46" s="144" t="s">
        <v>108</v>
      </c>
      <c r="D46" s="145">
        <v>42909</v>
      </c>
      <c r="E46" s="143">
        <v>3166</v>
      </c>
      <c r="F46" s="143" t="s">
        <v>11966</v>
      </c>
      <c r="G46" s="223" t="s">
        <v>11967</v>
      </c>
      <c r="H46" s="224">
        <v>36</v>
      </c>
      <c r="I46" s="224">
        <v>0</v>
      </c>
      <c r="J46" s="224">
        <f t="shared" si="0"/>
        <v>36</v>
      </c>
    </row>
    <row r="47" spans="1:10" ht="45">
      <c r="A47" s="143" t="s">
        <v>626</v>
      </c>
      <c r="B47" s="143" t="s">
        <v>1321</v>
      </c>
      <c r="C47" s="144" t="s">
        <v>71</v>
      </c>
      <c r="D47" s="145">
        <v>42913</v>
      </c>
      <c r="E47" s="143">
        <v>3265</v>
      </c>
      <c r="F47" s="143" t="s">
        <v>1322</v>
      </c>
      <c r="G47" s="223" t="s">
        <v>11968</v>
      </c>
      <c r="H47" s="224">
        <v>679.38</v>
      </c>
      <c r="I47" s="224">
        <v>0</v>
      </c>
      <c r="J47" s="224">
        <f t="shared" si="0"/>
        <v>679.38</v>
      </c>
    </row>
    <row r="48" spans="1:10" ht="45">
      <c r="A48" s="143" t="s">
        <v>624</v>
      </c>
      <c r="B48" s="143" t="s">
        <v>1320</v>
      </c>
      <c r="C48" s="144" t="s">
        <v>71</v>
      </c>
      <c r="D48" s="145">
        <v>42913</v>
      </c>
      <c r="E48" s="143">
        <v>3266</v>
      </c>
      <c r="F48" s="143" t="s">
        <v>1384</v>
      </c>
      <c r="G48" s="223" t="s">
        <v>11969</v>
      </c>
      <c r="H48" s="224">
        <v>1655.24</v>
      </c>
      <c r="I48" s="224">
        <v>0</v>
      </c>
      <c r="J48" s="224">
        <f t="shared" si="0"/>
        <v>1655.24</v>
      </c>
    </row>
    <row r="49" spans="1:10" ht="45">
      <c r="A49" s="143" t="s">
        <v>624</v>
      </c>
      <c r="B49" s="143" t="s">
        <v>1320</v>
      </c>
      <c r="C49" s="144" t="s">
        <v>71</v>
      </c>
      <c r="D49" s="145">
        <v>42913</v>
      </c>
      <c r="E49" s="143">
        <v>3267</v>
      </c>
      <c r="F49" s="143" t="s">
        <v>1384</v>
      </c>
      <c r="G49" s="223" t="s">
        <v>11970</v>
      </c>
      <c r="H49" s="224">
        <v>288.95999999999998</v>
      </c>
      <c r="I49" s="224">
        <v>0</v>
      </c>
      <c r="J49" s="224">
        <f t="shared" si="0"/>
        <v>288.95999999999998</v>
      </c>
    </row>
    <row r="50" spans="1:10" ht="45">
      <c r="A50" s="143" t="s">
        <v>624</v>
      </c>
      <c r="B50" s="143" t="s">
        <v>1320</v>
      </c>
      <c r="C50" s="144" t="s">
        <v>71</v>
      </c>
      <c r="D50" s="145">
        <v>42913</v>
      </c>
      <c r="E50" s="143">
        <v>3268</v>
      </c>
      <c r="F50" s="143" t="s">
        <v>1384</v>
      </c>
      <c r="G50" s="223" t="s">
        <v>11971</v>
      </c>
      <c r="H50" s="224">
        <v>78.12</v>
      </c>
      <c r="I50" s="224">
        <v>0</v>
      </c>
      <c r="J50" s="224">
        <f t="shared" si="0"/>
        <v>78.12</v>
      </c>
    </row>
    <row r="51" spans="1:10" ht="33.75">
      <c r="A51" s="143" t="s">
        <v>624</v>
      </c>
      <c r="B51" s="143" t="s">
        <v>1320</v>
      </c>
      <c r="C51" s="144" t="s">
        <v>71</v>
      </c>
      <c r="D51" s="145">
        <v>42926</v>
      </c>
      <c r="E51" s="143">
        <v>3536</v>
      </c>
      <c r="F51" s="143" t="s">
        <v>1384</v>
      </c>
      <c r="G51" s="223" t="s">
        <v>16130</v>
      </c>
      <c r="H51" s="224">
        <v>3951.99</v>
      </c>
      <c r="I51" s="224">
        <v>0</v>
      </c>
      <c r="J51" s="224">
        <f t="shared" si="0"/>
        <v>3951.99</v>
      </c>
    </row>
    <row r="52" spans="1:10" ht="33.75">
      <c r="A52" s="143" t="s">
        <v>624</v>
      </c>
      <c r="B52" s="143" t="s">
        <v>1320</v>
      </c>
      <c r="C52" s="144" t="s">
        <v>71</v>
      </c>
      <c r="D52" s="145">
        <v>42926</v>
      </c>
      <c r="E52" s="143">
        <v>3537</v>
      </c>
      <c r="F52" s="143" t="s">
        <v>1384</v>
      </c>
      <c r="G52" s="223" t="s">
        <v>16131</v>
      </c>
      <c r="H52" s="224">
        <v>2506.14</v>
      </c>
      <c r="I52" s="224">
        <v>0</v>
      </c>
      <c r="J52" s="224">
        <f t="shared" si="0"/>
        <v>2506.14</v>
      </c>
    </row>
    <row r="53" spans="1:10" ht="33.75">
      <c r="A53" s="143" t="s">
        <v>626</v>
      </c>
      <c r="B53" s="143" t="s">
        <v>1321</v>
      </c>
      <c r="C53" s="144" t="s">
        <v>71</v>
      </c>
      <c r="D53" s="145">
        <v>42929</v>
      </c>
      <c r="E53" s="143">
        <v>3616</v>
      </c>
      <c r="F53" s="143" t="s">
        <v>1322</v>
      </c>
      <c r="G53" s="223" t="s">
        <v>16132</v>
      </c>
      <c r="H53" s="224">
        <v>371</v>
      </c>
      <c r="I53" s="224">
        <v>0</v>
      </c>
      <c r="J53" s="224">
        <f t="shared" si="0"/>
        <v>371</v>
      </c>
    </row>
    <row r="54" spans="1:10" ht="33.75">
      <c r="A54" s="143" t="s">
        <v>624</v>
      </c>
      <c r="B54" s="143" t="s">
        <v>1320</v>
      </c>
      <c r="C54" s="144" t="s">
        <v>71</v>
      </c>
      <c r="D54" s="145">
        <v>42934</v>
      </c>
      <c r="E54" s="143">
        <v>3707</v>
      </c>
      <c r="F54" s="143" t="s">
        <v>1384</v>
      </c>
      <c r="G54" s="223" t="s">
        <v>16133</v>
      </c>
      <c r="H54" s="224">
        <v>2819.94</v>
      </c>
      <c r="I54" s="224">
        <v>0</v>
      </c>
      <c r="J54" s="224">
        <f t="shared" si="0"/>
        <v>2819.94</v>
      </c>
    </row>
    <row r="55" spans="1:10" ht="45">
      <c r="A55" s="143" t="s">
        <v>624</v>
      </c>
      <c r="B55" s="143" t="s">
        <v>1320</v>
      </c>
      <c r="C55" s="144" t="s">
        <v>71</v>
      </c>
      <c r="D55" s="145">
        <v>42934</v>
      </c>
      <c r="E55" s="143">
        <v>3708</v>
      </c>
      <c r="F55" s="143" t="s">
        <v>1384</v>
      </c>
      <c r="G55" s="223" t="s">
        <v>16134</v>
      </c>
      <c r="H55" s="224">
        <v>5041.4799999999996</v>
      </c>
      <c r="I55" s="224">
        <v>0</v>
      </c>
      <c r="J55" s="224">
        <f t="shared" si="0"/>
        <v>5041.4799999999996</v>
      </c>
    </row>
    <row r="56" spans="1:10" ht="33.75">
      <c r="A56" s="143" t="s">
        <v>624</v>
      </c>
      <c r="B56" s="143" t="s">
        <v>1320</v>
      </c>
      <c r="C56" s="144" t="s">
        <v>71</v>
      </c>
      <c r="D56" s="145">
        <v>42937</v>
      </c>
      <c r="E56" s="143">
        <v>3983</v>
      </c>
      <c r="F56" s="143" t="s">
        <v>1384</v>
      </c>
      <c r="G56" s="223" t="s">
        <v>16135</v>
      </c>
      <c r="H56" s="224">
        <v>975.71</v>
      </c>
      <c r="I56" s="224">
        <v>0</v>
      </c>
      <c r="J56" s="224">
        <f t="shared" si="0"/>
        <v>975.71</v>
      </c>
    </row>
    <row r="57" spans="1:10" ht="45">
      <c r="A57" s="143" t="s">
        <v>624</v>
      </c>
      <c r="B57" s="143" t="s">
        <v>1320</v>
      </c>
      <c r="C57" s="144" t="s">
        <v>71</v>
      </c>
      <c r="D57" s="145">
        <v>42940</v>
      </c>
      <c r="E57" s="143">
        <v>4160</v>
      </c>
      <c r="F57" s="143" t="s">
        <v>16136</v>
      </c>
      <c r="G57" s="223" t="s">
        <v>16137</v>
      </c>
      <c r="H57" s="224">
        <v>2690393.63</v>
      </c>
      <c r="I57" s="224">
        <v>0</v>
      </c>
      <c r="J57" s="224">
        <f t="shared" si="0"/>
        <v>2690393.63</v>
      </c>
    </row>
    <row r="58" spans="1:10" ht="22.5">
      <c r="A58" s="143" t="s">
        <v>626</v>
      </c>
      <c r="B58" s="143" t="s">
        <v>1321</v>
      </c>
      <c r="C58" s="144" t="s">
        <v>71</v>
      </c>
      <c r="D58" s="145">
        <v>42762.629108796296</v>
      </c>
      <c r="E58" s="143">
        <v>272</v>
      </c>
      <c r="F58" s="143" t="s">
        <v>1322</v>
      </c>
      <c r="G58" s="223" t="s">
        <v>1396</v>
      </c>
      <c r="H58" s="224">
        <v>0</v>
      </c>
      <c r="I58" s="224">
        <v>3753.59</v>
      </c>
      <c r="J58" s="224">
        <f t="shared" si="0"/>
        <v>3753.59</v>
      </c>
    </row>
    <row r="59" spans="1:10" ht="22.5">
      <c r="A59" s="143">
        <v>572</v>
      </c>
      <c r="B59" s="143" t="s">
        <v>1320</v>
      </c>
      <c r="C59" s="144" t="s">
        <v>217</v>
      </c>
      <c r="D59" s="145">
        <v>42762.809016203704</v>
      </c>
      <c r="E59" s="143">
        <v>282</v>
      </c>
      <c r="F59" s="143" t="s">
        <v>1405</v>
      </c>
      <c r="G59" s="223" t="s">
        <v>1406</v>
      </c>
      <c r="H59" s="224">
        <v>0</v>
      </c>
      <c r="I59" s="224">
        <v>191.62</v>
      </c>
      <c r="J59" s="224">
        <f t="shared" si="0"/>
        <v>191.62</v>
      </c>
    </row>
    <row r="60" spans="1:10" ht="22.5">
      <c r="A60" s="143">
        <v>574</v>
      </c>
      <c r="B60" s="143" t="s">
        <v>1320</v>
      </c>
      <c r="C60" s="144" t="s">
        <v>219</v>
      </c>
      <c r="D60" s="145">
        <v>42768.382986111115</v>
      </c>
      <c r="E60" s="143">
        <v>381</v>
      </c>
      <c r="F60" s="143" t="s">
        <v>1373</v>
      </c>
      <c r="G60" s="223" t="s">
        <v>1411</v>
      </c>
      <c r="H60" s="224">
        <v>0</v>
      </c>
      <c r="I60" s="224">
        <v>72.2</v>
      </c>
      <c r="J60" s="224">
        <f t="shared" si="0"/>
        <v>72.2</v>
      </c>
    </row>
    <row r="61" spans="1:10" ht="22.5">
      <c r="A61" s="143">
        <v>342</v>
      </c>
      <c r="B61" s="143" t="s">
        <v>1320</v>
      </c>
      <c r="C61" s="144" t="s">
        <v>183</v>
      </c>
      <c r="D61" s="145">
        <v>42769.511446759258</v>
      </c>
      <c r="E61" s="143">
        <v>477</v>
      </c>
      <c r="F61" s="143" t="s">
        <v>1403</v>
      </c>
      <c r="G61" s="223" t="s">
        <v>1404</v>
      </c>
      <c r="H61" s="224">
        <v>0</v>
      </c>
      <c r="I61" s="224">
        <v>91.35</v>
      </c>
      <c r="J61" s="224">
        <f t="shared" si="0"/>
        <v>91.35</v>
      </c>
    </row>
    <row r="62" spans="1:10" ht="22.5">
      <c r="A62" s="143">
        <v>292</v>
      </c>
      <c r="B62" s="143" t="s">
        <v>1320</v>
      </c>
      <c r="C62" s="144" t="s">
        <v>158</v>
      </c>
      <c r="D62" s="145">
        <v>42769.637662037036</v>
      </c>
      <c r="E62" s="143">
        <v>522</v>
      </c>
      <c r="F62" s="143" t="s">
        <v>1371</v>
      </c>
      <c r="G62" s="223" t="s">
        <v>1400</v>
      </c>
      <c r="H62" s="224">
        <v>0</v>
      </c>
      <c r="I62" s="224">
        <v>1356.29</v>
      </c>
      <c r="J62" s="224">
        <f t="shared" si="0"/>
        <v>1356.29</v>
      </c>
    </row>
    <row r="63" spans="1:10" ht="22.5">
      <c r="A63" s="143">
        <v>572</v>
      </c>
      <c r="B63" s="143" t="s">
        <v>1320</v>
      </c>
      <c r="C63" s="144" t="s">
        <v>217</v>
      </c>
      <c r="D63" s="145">
        <v>42769.637731481482</v>
      </c>
      <c r="E63" s="143">
        <v>523</v>
      </c>
      <c r="F63" s="143" t="s">
        <v>1405</v>
      </c>
      <c r="G63" s="223" t="s">
        <v>1406</v>
      </c>
      <c r="H63" s="224">
        <v>0</v>
      </c>
      <c r="I63" s="224">
        <v>1669.03</v>
      </c>
      <c r="J63" s="224">
        <f t="shared" si="0"/>
        <v>1669.03</v>
      </c>
    </row>
    <row r="64" spans="1:10" ht="22.5">
      <c r="A64" s="143">
        <v>222</v>
      </c>
      <c r="B64" s="143" t="s">
        <v>1320</v>
      </c>
      <c r="C64" s="144" t="s">
        <v>124</v>
      </c>
      <c r="D64" s="145">
        <v>42769.637777777782</v>
      </c>
      <c r="E64" s="143">
        <v>524</v>
      </c>
      <c r="F64" s="143" t="s">
        <v>1386</v>
      </c>
      <c r="G64" s="223" t="s">
        <v>1391</v>
      </c>
      <c r="H64" s="224">
        <v>0</v>
      </c>
      <c r="I64" s="224">
        <v>119.9</v>
      </c>
      <c r="J64" s="224">
        <f t="shared" si="0"/>
        <v>119.9</v>
      </c>
    </row>
    <row r="65" spans="1:10" ht="22.5">
      <c r="A65" s="143">
        <v>222</v>
      </c>
      <c r="B65" s="143" t="s">
        <v>1320</v>
      </c>
      <c r="C65" s="144" t="s">
        <v>124</v>
      </c>
      <c r="D65" s="145">
        <v>42769.637824074074</v>
      </c>
      <c r="E65" s="143">
        <v>525</v>
      </c>
      <c r="F65" s="143" t="s">
        <v>1386</v>
      </c>
      <c r="G65" s="223" t="s">
        <v>1392</v>
      </c>
      <c r="H65" s="224">
        <v>0</v>
      </c>
      <c r="I65" s="224">
        <v>84.15</v>
      </c>
      <c r="J65" s="224">
        <f t="shared" si="0"/>
        <v>84.15</v>
      </c>
    </row>
    <row r="66" spans="1:10" ht="22.5">
      <c r="A66" s="143">
        <v>572</v>
      </c>
      <c r="B66" s="143" t="s">
        <v>1320</v>
      </c>
      <c r="C66" s="144" t="s">
        <v>217</v>
      </c>
      <c r="D66" s="145">
        <v>42769.637881944444</v>
      </c>
      <c r="E66" s="143">
        <v>526</v>
      </c>
      <c r="F66" s="143" t="s">
        <v>1405</v>
      </c>
      <c r="G66" s="223" t="s">
        <v>1407</v>
      </c>
      <c r="H66" s="224">
        <v>0</v>
      </c>
      <c r="I66" s="224">
        <v>1159.93</v>
      </c>
      <c r="J66" s="224">
        <f t="shared" si="0"/>
        <v>1159.93</v>
      </c>
    </row>
    <row r="67" spans="1:10" ht="22.5">
      <c r="A67" s="143">
        <v>660</v>
      </c>
      <c r="B67" s="143" t="s">
        <v>1320</v>
      </c>
      <c r="C67" s="144" t="s">
        <v>240</v>
      </c>
      <c r="D67" s="145">
        <v>42779.408587962964</v>
      </c>
      <c r="E67" s="143">
        <v>683</v>
      </c>
      <c r="F67" s="143" t="s">
        <v>1370</v>
      </c>
      <c r="G67" s="223" t="s">
        <v>1414</v>
      </c>
      <c r="H67" s="224">
        <v>0</v>
      </c>
      <c r="I67" s="224">
        <v>24122.05</v>
      </c>
      <c r="J67" s="224">
        <f t="shared" si="0"/>
        <v>24122.05</v>
      </c>
    </row>
    <row r="68" spans="1:10" ht="22.5">
      <c r="A68" s="143">
        <v>660</v>
      </c>
      <c r="B68" s="143" t="s">
        <v>1320</v>
      </c>
      <c r="C68" s="144" t="s">
        <v>240</v>
      </c>
      <c r="D68" s="145">
        <v>42779.408668981487</v>
      </c>
      <c r="E68" s="143">
        <v>684</v>
      </c>
      <c r="F68" s="143" t="s">
        <v>1370</v>
      </c>
      <c r="G68" s="223" t="s">
        <v>1415</v>
      </c>
      <c r="H68" s="224">
        <v>0</v>
      </c>
      <c r="I68" s="224">
        <v>6.44</v>
      </c>
      <c r="J68" s="224">
        <f t="shared" si="0"/>
        <v>6.44</v>
      </c>
    </row>
    <row r="69" spans="1:10" ht="22.5">
      <c r="A69" s="143">
        <v>46</v>
      </c>
      <c r="B69" s="143" t="s">
        <v>1321</v>
      </c>
      <c r="C69" s="144" t="s">
        <v>57</v>
      </c>
      <c r="D69" s="145">
        <v>42781.461562500001</v>
      </c>
      <c r="E69" s="143">
        <v>741</v>
      </c>
      <c r="F69" s="143" t="s">
        <v>1367</v>
      </c>
      <c r="G69" s="223" t="s">
        <v>1387</v>
      </c>
      <c r="H69" s="224">
        <v>0</v>
      </c>
      <c r="I69" s="224">
        <v>216500</v>
      </c>
      <c r="J69" s="224">
        <f t="shared" si="0"/>
        <v>216500</v>
      </c>
    </row>
    <row r="70" spans="1:10" ht="22.5">
      <c r="A70" s="143">
        <v>572</v>
      </c>
      <c r="B70" s="143" t="s">
        <v>1320</v>
      </c>
      <c r="C70" s="144" t="s">
        <v>217</v>
      </c>
      <c r="D70" s="145">
        <v>42781.461736111116</v>
      </c>
      <c r="E70" s="143">
        <v>742</v>
      </c>
      <c r="F70" s="143" t="s">
        <v>1405</v>
      </c>
      <c r="G70" s="223" t="s">
        <v>1408</v>
      </c>
      <c r="H70" s="224">
        <v>0</v>
      </c>
      <c r="I70" s="224">
        <v>26.63</v>
      </c>
      <c r="J70" s="224">
        <f t="shared" si="0"/>
        <v>26.63</v>
      </c>
    </row>
    <row r="71" spans="1:10" ht="22.5">
      <c r="A71" s="143">
        <v>572</v>
      </c>
      <c r="B71" s="143" t="s">
        <v>1320</v>
      </c>
      <c r="C71" s="144" t="s">
        <v>217</v>
      </c>
      <c r="D71" s="145">
        <v>42781.462037037039</v>
      </c>
      <c r="E71" s="143">
        <v>744</v>
      </c>
      <c r="F71" s="143" t="s">
        <v>1405</v>
      </c>
      <c r="G71" s="223" t="s">
        <v>1409</v>
      </c>
      <c r="H71" s="224">
        <v>0</v>
      </c>
      <c r="I71" s="224">
        <v>105.82</v>
      </c>
      <c r="J71" s="224">
        <f t="shared" si="0"/>
        <v>105.82</v>
      </c>
    </row>
    <row r="72" spans="1:10" ht="22.5">
      <c r="A72" s="143">
        <v>660</v>
      </c>
      <c r="B72" s="143" t="s">
        <v>1320</v>
      </c>
      <c r="C72" s="144" t="s">
        <v>240</v>
      </c>
      <c r="D72" s="145">
        <v>42781.462222222224</v>
      </c>
      <c r="E72" s="143">
        <v>745</v>
      </c>
      <c r="F72" s="143" t="s">
        <v>1370</v>
      </c>
      <c r="G72" s="223" t="s">
        <v>1416</v>
      </c>
      <c r="H72" s="224">
        <v>0</v>
      </c>
      <c r="I72" s="224">
        <v>3491.84</v>
      </c>
      <c r="J72" s="224">
        <f t="shared" si="0"/>
        <v>3491.84</v>
      </c>
    </row>
    <row r="73" spans="1:10" ht="22.5">
      <c r="A73" s="143">
        <v>287</v>
      </c>
      <c r="B73" s="143" t="s">
        <v>1365</v>
      </c>
      <c r="C73" s="144" t="s">
        <v>153</v>
      </c>
      <c r="D73" s="145">
        <v>42781.658854166672</v>
      </c>
      <c r="E73" s="143">
        <v>770</v>
      </c>
      <c r="F73" s="143" t="s">
        <v>1369</v>
      </c>
      <c r="G73" s="223" t="s">
        <v>1394</v>
      </c>
      <c r="H73" s="224">
        <v>0</v>
      </c>
      <c r="I73" s="224">
        <v>107219</v>
      </c>
      <c r="J73" s="224">
        <f t="shared" ref="J73:J93" si="1">+H73+I73</f>
        <v>107219</v>
      </c>
    </row>
    <row r="74" spans="1:10" ht="22.5">
      <c r="A74" s="143">
        <v>292</v>
      </c>
      <c r="B74" s="143" t="s">
        <v>1320</v>
      </c>
      <c r="C74" s="144" t="s">
        <v>158</v>
      </c>
      <c r="D74" s="145">
        <v>42782.642696759256</v>
      </c>
      <c r="E74" s="143">
        <v>789</v>
      </c>
      <c r="F74" s="143" t="s">
        <v>1371</v>
      </c>
      <c r="G74" s="223" t="s">
        <v>1401</v>
      </c>
      <c r="H74" s="224">
        <v>0</v>
      </c>
      <c r="I74" s="224">
        <v>80</v>
      </c>
      <c r="J74" s="224">
        <f t="shared" si="1"/>
        <v>80</v>
      </c>
    </row>
    <row r="75" spans="1:10" ht="22.5">
      <c r="A75" s="143">
        <v>292</v>
      </c>
      <c r="B75" s="143" t="s">
        <v>1320</v>
      </c>
      <c r="C75" s="144" t="s">
        <v>158</v>
      </c>
      <c r="D75" s="145">
        <v>42782.642789351856</v>
      </c>
      <c r="E75" s="143">
        <v>790</v>
      </c>
      <c r="F75" s="143" t="s">
        <v>1371</v>
      </c>
      <c r="G75" s="223" t="s">
        <v>1400</v>
      </c>
      <c r="H75" s="224">
        <v>0</v>
      </c>
      <c r="I75" s="224">
        <v>80</v>
      </c>
      <c r="J75" s="224">
        <f t="shared" si="1"/>
        <v>80</v>
      </c>
    </row>
    <row r="76" spans="1:10" ht="22.5">
      <c r="A76" s="143">
        <v>660</v>
      </c>
      <c r="B76" s="143" t="s">
        <v>1320</v>
      </c>
      <c r="C76" s="144" t="s">
        <v>240</v>
      </c>
      <c r="D76" s="145">
        <v>42782.642928240741</v>
      </c>
      <c r="E76" s="143">
        <v>791</v>
      </c>
      <c r="F76" s="143" t="s">
        <v>1370</v>
      </c>
      <c r="G76" s="223" t="s">
        <v>1417</v>
      </c>
      <c r="H76" s="224">
        <v>0</v>
      </c>
      <c r="I76" s="224">
        <v>1089.45</v>
      </c>
      <c r="J76" s="224">
        <f t="shared" si="1"/>
        <v>1089.45</v>
      </c>
    </row>
    <row r="77" spans="1:10" ht="22.5">
      <c r="A77" s="143">
        <v>222</v>
      </c>
      <c r="B77" s="143" t="s">
        <v>1320</v>
      </c>
      <c r="C77" s="144" t="s">
        <v>124</v>
      </c>
      <c r="D77" s="145">
        <v>42782.643067129626</v>
      </c>
      <c r="E77" s="143">
        <v>792</v>
      </c>
      <c r="F77" s="143" t="s">
        <v>1386</v>
      </c>
      <c r="G77" s="223" t="s">
        <v>1391</v>
      </c>
      <c r="H77" s="224">
        <v>0</v>
      </c>
      <c r="I77" s="224">
        <v>732.96</v>
      </c>
      <c r="J77" s="224">
        <f t="shared" si="1"/>
        <v>732.96</v>
      </c>
    </row>
    <row r="78" spans="1:10" ht="22.5">
      <c r="A78" s="143">
        <v>660</v>
      </c>
      <c r="B78" s="143" t="s">
        <v>1320</v>
      </c>
      <c r="C78" s="144" t="s">
        <v>240</v>
      </c>
      <c r="D78" s="145">
        <v>42782.643229166672</v>
      </c>
      <c r="E78" s="143">
        <v>793</v>
      </c>
      <c r="F78" s="143" t="s">
        <v>1370</v>
      </c>
      <c r="G78" s="223" t="s">
        <v>1418</v>
      </c>
      <c r="H78" s="224">
        <v>0</v>
      </c>
      <c r="I78" s="224">
        <v>4878.55</v>
      </c>
      <c r="J78" s="224">
        <f t="shared" si="1"/>
        <v>4878.55</v>
      </c>
    </row>
    <row r="79" spans="1:10" ht="22.5">
      <c r="A79" s="143">
        <v>86</v>
      </c>
      <c r="B79" s="143" t="s">
        <v>1320</v>
      </c>
      <c r="C79" s="144" t="s">
        <v>68</v>
      </c>
      <c r="D79" s="145">
        <v>42783.739155092597</v>
      </c>
      <c r="E79" s="143">
        <v>819</v>
      </c>
      <c r="F79" s="143" t="s">
        <v>1388</v>
      </c>
      <c r="G79" s="223" t="s">
        <v>1389</v>
      </c>
      <c r="H79" s="224">
        <v>0</v>
      </c>
      <c r="I79" s="224">
        <v>114</v>
      </c>
      <c r="J79" s="224">
        <f t="shared" si="1"/>
        <v>114</v>
      </c>
    </row>
    <row r="80" spans="1:10" ht="22.5">
      <c r="A80" s="143" t="s">
        <v>626</v>
      </c>
      <c r="B80" s="143" t="s">
        <v>1321</v>
      </c>
      <c r="C80" s="144" t="s">
        <v>71</v>
      </c>
      <c r="D80" s="145">
        <v>42788.632407407407</v>
      </c>
      <c r="E80" s="143">
        <v>885</v>
      </c>
      <c r="F80" s="143" t="s">
        <v>1322</v>
      </c>
      <c r="G80" s="223" t="s">
        <v>1397</v>
      </c>
      <c r="H80" s="224">
        <v>0</v>
      </c>
      <c r="I80" s="224">
        <v>417</v>
      </c>
      <c r="J80" s="224">
        <f t="shared" si="1"/>
        <v>417</v>
      </c>
    </row>
    <row r="81" spans="1:10" ht="22.5">
      <c r="A81" s="143" t="s">
        <v>626</v>
      </c>
      <c r="B81" s="143" t="s">
        <v>1321</v>
      </c>
      <c r="C81" s="144" t="s">
        <v>71</v>
      </c>
      <c r="D81" s="145">
        <v>42788.632476851853</v>
      </c>
      <c r="E81" s="143">
        <v>886</v>
      </c>
      <c r="F81" s="143" t="s">
        <v>1322</v>
      </c>
      <c r="G81" s="223" t="s">
        <v>1399</v>
      </c>
      <c r="H81" s="224">
        <v>0</v>
      </c>
      <c r="I81" s="224">
        <v>228.7</v>
      </c>
      <c r="J81" s="224">
        <f t="shared" si="1"/>
        <v>228.7</v>
      </c>
    </row>
    <row r="82" spans="1:10" ht="22.5">
      <c r="A82" s="143">
        <v>287</v>
      </c>
      <c r="B82" s="143" t="s">
        <v>1365</v>
      </c>
      <c r="C82" s="144" t="s">
        <v>153</v>
      </c>
      <c r="D82" s="145">
        <v>42788.722557870366</v>
      </c>
      <c r="E82" s="143">
        <v>895</v>
      </c>
      <c r="F82" s="143" t="s">
        <v>1385</v>
      </c>
      <c r="G82" s="223" t="s">
        <v>1395</v>
      </c>
      <c r="H82" s="224">
        <v>0</v>
      </c>
      <c r="I82" s="224">
        <v>405.47</v>
      </c>
      <c r="J82" s="224">
        <f t="shared" si="1"/>
        <v>405.47</v>
      </c>
    </row>
    <row r="83" spans="1:10" ht="22.5">
      <c r="A83" s="143">
        <v>574</v>
      </c>
      <c r="B83" s="143" t="s">
        <v>1320</v>
      </c>
      <c r="C83" s="144" t="s">
        <v>219</v>
      </c>
      <c r="D83" s="145">
        <v>42807.616875</v>
      </c>
      <c r="E83" s="143">
        <v>1230</v>
      </c>
      <c r="F83" s="143" t="s">
        <v>1366</v>
      </c>
      <c r="G83" s="223" t="s">
        <v>1412</v>
      </c>
      <c r="H83" s="224">
        <v>0</v>
      </c>
      <c r="I83" s="224">
        <v>286.56</v>
      </c>
      <c r="J83" s="224">
        <f t="shared" si="1"/>
        <v>286.56</v>
      </c>
    </row>
    <row r="84" spans="1:10" ht="22.5">
      <c r="A84" s="143">
        <v>574</v>
      </c>
      <c r="B84" s="143" t="s">
        <v>1320</v>
      </c>
      <c r="C84" s="144" t="s">
        <v>219</v>
      </c>
      <c r="D84" s="145">
        <v>42807.616944444446</v>
      </c>
      <c r="E84" s="143">
        <v>1231</v>
      </c>
      <c r="F84" s="143" t="s">
        <v>1373</v>
      </c>
      <c r="G84" s="223" t="s">
        <v>1413</v>
      </c>
      <c r="H84" s="224">
        <v>0</v>
      </c>
      <c r="I84" s="224">
        <v>378.02</v>
      </c>
      <c r="J84" s="224">
        <f t="shared" si="1"/>
        <v>378.02</v>
      </c>
    </row>
    <row r="85" spans="1:10" ht="22.5">
      <c r="A85" s="143">
        <v>292</v>
      </c>
      <c r="B85" s="143" t="s">
        <v>1320</v>
      </c>
      <c r="C85" s="144" t="s">
        <v>158</v>
      </c>
      <c r="D85" s="145">
        <v>42807.617349537039</v>
      </c>
      <c r="E85" s="143">
        <v>1235</v>
      </c>
      <c r="F85" s="143" t="s">
        <v>1371</v>
      </c>
      <c r="G85" s="223" t="s">
        <v>1400</v>
      </c>
      <c r="H85" s="224">
        <v>0</v>
      </c>
      <c r="I85" s="224">
        <v>40</v>
      </c>
      <c r="J85" s="224">
        <f t="shared" si="1"/>
        <v>40</v>
      </c>
    </row>
    <row r="86" spans="1:10" ht="22.5">
      <c r="A86" s="143">
        <v>572</v>
      </c>
      <c r="B86" s="143" t="s">
        <v>1320</v>
      </c>
      <c r="C86" s="144" t="s">
        <v>217</v>
      </c>
      <c r="D86" s="145">
        <v>42817.831006944441</v>
      </c>
      <c r="E86" s="143">
        <v>1475</v>
      </c>
      <c r="F86" s="143" t="s">
        <v>1405</v>
      </c>
      <c r="G86" s="223" t="s">
        <v>1410</v>
      </c>
      <c r="H86" s="224">
        <v>0</v>
      </c>
      <c r="I86" s="224">
        <v>285.25</v>
      </c>
      <c r="J86" s="224">
        <f t="shared" si="1"/>
        <v>285.25</v>
      </c>
    </row>
    <row r="87" spans="1:10" ht="45">
      <c r="A87" s="143">
        <v>660</v>
      </c>
      <c r="B87" s="143" t="s">
        <v>1320</v>
      </c>
      <c r="C87" s="144" t="s">
        <v>240</v>
      </c>
      <c r="D87" s="145" t="s">
        <v>6847</v>
      </c>
      <c r="E87" s="143" t="s">
        <v>6848</v>
      </c>
      <c r="F87" s="143" t="s">
        <v>1370</v>
      </c>
      <c r="G87" s="223" t="s">
        <v>6849</v>
      </c>
      <c r="H87" s="224">
        <v>0</v>
      </c>
      <c r="I87" s="224">
        <v>374.25</v>
      </c>
      <c r="J87" s="224">
        <f t="shared" si="1"/>
        <v>374.25</v>
      </c>
    </row>
    <row r="88" spans="1:10" ht="33.75">
      <c r="A88" s="143" t="s">
        <v>626</v>
      </c>
      <c r="B88" s="143" t="s">
        <v>1321</v>
      </c>
      <c r="C88" s="144" t="s">
        <v>71</v>
      </c>
      <c r="D88" s="145" t="s">
        <v>6850</v>
      </c>
      <c r="E88" s="143" t="s">
        <v>6851</v>
      </c>
      <c r="F88" s="143" t="s">
        <v>1322</v>
      </c>
      <c r="G88" s="223" t="s">
        <v>6852</v>
      </c>
      <c r="H88" s="224">
        <v>0</v>
      </c>
      <c r="I88" s="224">
        <v>13016.64</v>
      </c>
      <c r="J88" s="224">
        <f t="shared" si="1"/>
        <v>13016.64</v>
      </c>
    </row>
    <row r="89" spans="1:10" ht="33.75">
      <c r="A89" s="143">
        <v>132</v>
      </c>
      <c r="B89" s="143" t="s">
        <v>1320</v>
      </c>
      <c r="C89" s="225" t="s">
        <v>84</v>
      </c>
      <c r="D89" s="145" t="s">
        <v>6853</v>
      </c>
      <c r="E89" s="143" t="s">
        <v>6854</v>
      </c>
      <c r="F89" s="143" t="s">
        <v>6866</v>
      </c>
      <c r="G89" s="223" t="s">
        <v>6856</v>
      </c>
      <c r="H89" s="224">
        <v>0</v>
      </c>
      <c r="I89" s="224">
        <v>1500000</v>
      </c>
      <c r="J89" s="224">
        <f t="shared" si="1"/>
        <v>1500000</v>
      </c>
    </row>
    <row r="90" spans="1:10" ht="33.75">
      <c r="A90" s="143">
        <v>132</v>
      </c>
      <c r="B90" s="143" t="s">
        <v>1320</v>
      </c>
      <c r="C90" s="144" t="s">
        <v>84</v>
      </c>
      <c r="D90" s="145" t="s">
        <v>6853</v>
      </c>
      <c r="E90" s="143" t="s">
        <v>6857</v>
      </c>
      <c r="F90" s="143" t="s">
        <v>6866</v>
      </c>
      <c r="G90" s="223" t="s">
        <v>6859</v>
      </c>
      <c r="H90" s="224">
        <v>0</v>
      </c>
      <c r="I90" s="224">
        <v>1000000</v>
      </c>
      <c r="J90" s="224">
        <f t="shared" si="1"/>
        <v>1000000</v>
      </c>
    </row>
    <row r="91" spans="1:10" ht="45">
      <c r="A91" s="143">
        <v>222</v>
      </c>
      <c r="B91" s="143" t="s">
        <v>1320</v>
      </c>
      <c r="C91" s="144" t="s">
        <v>124</v>
      </c>
      <c r="D91" s="145" t="s">
        <v>6853</v>
      </c>
      <c r="E91" s="143" t="s">
        <v>6860</v>
      </c>
      <c r="F91" s="143" t="s">
        <v>1386</v>
      </c>
      <c r="G91" s="223" t="s">
        <v>6861</v>
      </c>
      <c r="H91" s="224">
        <v>0</v>
      </c>
      <c r="I91" s="224">
        <v>21.55</v>
      </c>
      <c r="J91" s="224">
        <f t="shared" si="1"/>
        <v>21.55</v>
      </c>
    </row>
    <row r="92" spans="1:10" ht="45">
      <c r="A92" s="143">
        <v>660</v>
      </c>
      <c r="B92" s="143" t="s">
        <v>1320</v>
      </c>
      <c r="C92" s="144" t="s">
        <v>240</v>
      </c>
      <c r="D92" s="145" t="s">
        <v>6853</v>
      </c>
      <c r="E92" s="143" t="s">
        <v>6862</v>
      </c>
      <c r="F92" s="143" t="s">
        <v>1370</v>
      </c>
      <c r="G92" s="223" t="s">
        <v>6863</v>
      </c>
      <c r="H92" s="224">
        <v>0</v>
      </c>
      <c r="I92" s="224">
        <v>757.67</v>
      </c>
      <c r="J92" s="224">
        <f t="shared" si="1"/>
        <v>757.67</v>
      </c>
    </row>
    <row r="93" spans="1:10" ht="45">
      <c r="A93" s="143">
        <v>660</v>
      </c>
      <c r="B93" s="143" t="s">
        <v>1320</v>
      </c>
      <c r="C93" s="144" t="s">
        <v>240</v>
      </c>
      <c r="D93" s="145" t="s">
        <v>6853</v>
      </c>
      <c r="E93" s="143" t="s">
        <v>6864</v>
      </c>
      <c r="F93" s="143" t="s">
        <v>1370</v>
      </c>
      <c r="G93" s="223" t="s">
        <v>6865</v>
      </c>
      <c r="H93" s="224">
        <v>0</v>
      </c>
      <c r="I93" s="224">
        <v>904.81</v>
      </c>
      <c r="J93" s="224">
        <f t="shared" si="1"/>
        <v>904.81</v>
      </c>
    </row>
    <row r="94" spans="1:10" ht="45">
      <c r="A94" s="143">
        <v>572</v>
      </c>
      <c r="B94" s="143" t="s">
        <v>1320</v>
      </c>
      <c r="C94" s="144" t="s">
        <v>217</v>
      </c>
      <c r="D94" s="145" t="s">
        <v>8828</v>
      </c>
      <c r="E94" s="143" t="s">
        <v>8829</v>
      </c>
      <c r="F94" s="143" t="s">
        <v>1405</v>
      </c>
      <c r="G94" s="223" t="s">
        <v>8830</v>
      </c>
      <c r="H94" s="224">
        <v>0</v>
      </c>
      <c r="I94" s="224">
        <v>103.52</v>
      </c>
      <c r="J94" s="224">
        <f>+H94+I94</f>
        <v>103.52</v>
      </c>
    </row>
    <row r="95" spans="1:10" ht="45">
      <c r="A95" s="143" t="s">
        <v>626</v>
      </c>
      <c r="B95" s="143" t="s">
        <v>1321</v>
      </c>
      <c r="C95" s="144" t="s">
        <v>71</v>
      </c>
      <c r="D95" s="145" t="s">
        <v>8831</v>
      </c>
      <c r="E95" s="143" t="s">
        <v>8832</v>
      </c>
      <c r="F95" s="143" t="s">
        <v>1322</v>
      </c>
      <c r="G95" s="223" t="s">
        <v>8833</v>
      </c>
      <c r="H95" s="224">
        <v>0</v>
      </c>
      <c r="I95" s="224">
        <v>150</v>
      </c>
      <c r="J95" s="224">
        <f t="shared" ref="J95:J108" si="2">+H95+I95</f>
        <v>150</v>
      </c>
    </row>
    <row r="96" spans="1:10" ht="33.75">
      <c r="A96" s="143">
        <v>378</v>
      </c>
      <c r="B96" s="143" t="s">
        <v>1320</v>
      </c>
      <c r="C96" s="144" t="s">
        <v>1303</v>
      </c>
      <c r="D96" s="145">
        <v>42887</v>
      </c>
      <c r="E96" s="143">
        <v>2660</v>
      </c>
      <c r="F96" s="143" t="s">
        <v>11972</v>
      </c>
      <c r="G96" s="223" t="s">
        <v>11965</v>
      </c>
      <c r="H96" s="224">
        <v>0</v>
      </c>
      <c r="I96" s="224">
        <v>72408</v>
      </c>
      <c r="J96" s="224">
        <f t="shared" si="2"/>
        <v>72408</v>
      </c>
    </row>
    <row r="97" spans="1:10" ht="45">
      <c r="A97" s="143" t="s">
        <v>626</v>
      </c>
      <c r="B97" s="143" t="s">
        <v>1321</v>
      </c>
      <c r="C97" s="144" t="s">
        <v>71</v>
      </c>
      <c r="D97" s="145">
        <v>42909</v>
      </c>
      <c r="E97" s="143">
        <v>3166</v>
      </c>
      <c r="F97" s="143" t="s">
        <v>1322</v>
      </c>
      <c r="G97" s="223" t="s">
        <v>11967</v>
      </c>
      <c r="H97" s="224">
        <v>0</v>
      </c>
      <c r="I97" s="224">
        <v>36</v>
      </c>
      <c r="J97" s="224">
        <f t="shared" si="2"/>
        <v>36</v>
      </c>
    </row>
    <row r="98" spans="1:10" ht="45">
      <c r="A98" s="143">
        <v>572</v>
      </c>
      <c r="B98" s="143" t="s">
        <v>1320</v>
      </c>
      <c r="C98" s="144" t="s">
        <v>217</v>
      </c>
      <c r="D98" s="145">
        <v>42913</v>
      </c>
      <c r="E98" s="143">
        <v>3265</v>
      </c>
      <c r="F98" s="143" t="s">
        <v>1405</v>
      </c>
      <c r="G98" s="223" t="s">
        <v>11968</v>
      </c>
      <c r="H98" s="224">
        <v>0</v>
      </c>
      <c r="I98" s="224">
        <v>679.38</v>
      </c>
      <c r="J98" s="224">
        <f t="shared" si="2"/>
        <v>679.38</v>
      </c>
    </row>
    <row r="99" spans="1:10" ht="45">
      <c r="A99" s="143">
        <v>572</v>
      </c>
      <c r="B99" s="143" t="s">
        <v>1320</v>
      </c>
      <c r="C99" s="144" t="s">
        <v>217</v>
      </c>
      <c r="D99" s="145">
        <v>42913</v>
      </c>
      <c r="E99" s="143">
        <v>3266</v>
      </c>
      <c r="F99" s="143" t="s">
        <v>1405</v>
      </c>
      <c r="G99" s="223" t="s">
        <v>11969</v>
      </c>
      <c r="H99" s="224">
        <v>0</v>
      </c>
      <c r="I99" s="224">
        <v>1655.24</v>
      </c>
      <c r="J99" s="224">
        <f t="shared" si="2"/>
        <v>1655.24</v>
      </c>
    </row>
    <row r="100" spans="1:10" ht="45">
      <c r="A100" s="143">
        <v>290</v>
      </c>
      <c r="B100" s="143" t="s">
        <v>11973</v>
      </c>
      <c r="C100" s="144" t="s">
        <v>156</v>
      </c>
      <c r="D100" s="145">
        <v>42913</v>
      </c>
      <c r="E100" s="143">
        <v>3267</v>
      </c>
      <c r="F100" s="143" t="s">
        <v>11974</v>
      </c>
      <c r="G100" s="223" t="s">
        <v>11970</v>
      </c>
      <c r="H100" s="224">
        <v>0</v>
      </c>
      <c r="I100" s="224">
        <v>288.95999999999998</v>
      </c>
      <c r="J100" s="224">
        <f t="shared" si="2"/>
        <v>288.95999999999998</v>
      </c>
    </row>
    <row r="101" spans="1:10" ht="45">
      <c r="A101" s="143">
        <v>287</v>
      </c>
      <c r="B101" s="143" t="s">
        <v>1365</v>
      </c>
      <c r="C101" s="144" t="s">
        <v>153</v>
      </c>
      <c r="D101" s="145">
        <v>42913</v>
      </c>
      <c r="E101" s="143">
        <v>3268</v>
      </c>
      <c r="F101" s="143" t="s">
        <v>1385</v>
      </c>
      <c r="G101" s="223" t="s">
        <v>11971</v>
      </c>
      <c r="H101" s="224">
        <v>0</v>
      </c>
      <c r="I101" s="224">
        <v>78.12</v>
      </c>
      <c r="J101" s="224">
        <f t="shared" si="2"/>
        <v>78.12</v>
      </c>
    </row>
    <row r="102" spans="1:10" ht="33.75">
      <c r="A102" s="143">
        <v>660</v>
      </c>
      <c r="B102" s="143" t="s">
        <v>1320</v>
      </c>
      <c r="C102" s="144" t="s">
        <v>240</v>
      </c>
      <c r="D102" s="145">
        <v>42926</v>
      </c>
      <c r="E102" s="143">
        <v>3536</v>
      </c>
      <c r="F102" s="143" t="s">
        <v>1370</v>
      </c>
      <c r="G102" s="223" t="s">
        <v>16130</v>
      </c>
      <c r="H102" s="224">
        <v>0</v>
      </c>
      <c r="I102" s="224">
        <v>3951.99</v>
      </c>
      <c r="J102" s="224">
        <f t="shared" si="2"/>
        <v>3951.99</v>
      </c>
    </row>
    <row r="103" spans="1:10" ht="33.75">
      <c r="A103" s="143">
        <v>373</v>
      </c>
      <c r="B103" s="143" t="s">
        <v>1321</v>
      </c>
      <c r="C103" s="144" t="s">
        <v>16138</v>
      </c>
      <c r="D103" s="145">
        <v>42926</v>
      </c>
      <c r="E103" s="143">
        <v>3537</v>
      </c>
      <c r="F103" s="143" t="s">
        <v>16139</v>
      </c>
      <c r="G103" s="223" t="s">
        <v>16131</v>
      </c>
      <c r="H103" s="224">
        <v>0</v>
      </c>
      <c r="I103" s="224">
        <v>2506.14</v>
      </c>
      <c r="J103" s="224">
        <f t="shared" si="2"/>
        <v>2506.14</v>
      </c>
    </row>
    <row r="104" spans="1:10" ht="33.75">
      <c r="A104" s="143">
        <v>222</v>
      </c>
      <c r="B104" s="143" t="s">
        <v>1320</v>
      </c>
      <c r="C104" s="144" t="s">
        <v>124</v>
      </c>
      <c r="D104" s="145">
        <v>42929</v>
      </c>
      <c r="E104" s="143">
        <v>3616</v>
      </c>
      <c r="F104" s="143" t="s">
        <v>16140</v>
      </c>
      <c r="G104" s="223" t="s">
        <v>16132</v>
      </c>
      <c r="H104" s="224">
        <v>0</v>
      </c>
      <c r="I104" s="224">
        <v>371</v>
      </c>
      <c r="J104" s="224">
        <f t="shared" si="2"/>
        <v>371</v>
      </c>
    </row>
    <row r="105" spans="1:10" ht="33.75">
      <c r="A105" s="143">
        <v>283</v>
      </c>
      <c r="B105" s="143" t="s">
        <v>1320</v>
      </c>
      <c r="C105" s="144" t="s">
        <v>152</v>
      </c>
      <c r="D105" s="145">
        <v>42934</v>
      </c>
      <c r="E105" s="143">
        <v>3707</v>
      </c>
      <c r="F105" s="143" t="s">
        <v>16141</v>
      </c>
      <c r="G105" s="223" t="s">
        <v>16133</v>
      </c>
      <c r="H105" s="224">
        <v>0</v>
      </c>
      <c r="I105" s="224">
        <v>2819.94</v>
      </c>
      <c r="J105" s="224">
        <f t="shared" si="2"/>
        <v>2819.94</v>
      </c>
    </row>
    <row r="106" spans="1:10" ht="45">
      <c r="A106" s="143">
        <v>670</v>
      </c>
      <c r="B106" s="143" t="s">
        <v>1320</v>
      </c>
      <c r="C106" s="144" t="s">
        <v>242</v>
      </c>
      <c r="D106" s="145">
        <v>42934</v>
      </c>
      <c r="E106" s="143">
        <v>3708</v>
      </c>
      <c r="F106" s="143" t="s">
        <v>16142</v>
      </c>
      <c r="G106" s="223" t="s">
        <v>16134</v>
      </c>
      <c r="H106" s="224">
        <v>0</v>
      </c>
      <c r="I106" s="224">
        <v>5041.4799999999996</v>
      </c>
      <c r="J106" s="224">
        <f t="shared" si="2"/>
        <v>5041.4799999999996</v>
      </c>
    </row>
    <row r="107" spans="1:10" ht="33.75">
      <c r="A107" s="143">
        <v>660</v>
      </c>
      <c r="B107" s="143" t="s">
        <v>1320</v>
      </c>
      <c r="C107" s="144" t="s">
        <v>240</v>
      </c>
      <c r="D107" s="145">
        <v>42937</v>
      </c>
      <c r="E107" s="143">
        <v>3983</v>
      </c>
      <c r="F107" s="143" t="s">
        <v>1370</v>
      </c>
      <c r="G107" s="223" t="s">
        <v>16135</v>
      </c>
      <c r="H107" s="224">
        <v>0</v>
      </c>
      <c r="I107" s="224">
        <v>975.71</v>
      </c>
      <c r="J107" s="224">
        <f t="shared" si="2"/>
        <v>975.71</v>
      </c>
    </row>
    <row r="108" spans="1:10" ht="45">
      <c r="A108" s="143">
        <v>129</v>
      </c>
      <c r="B108" s="143" t="s">
        <v>16143</v>
      </c>
      <c r="C108" s="144" t="s">
        <v>82</v>
      </c>
      <c r="D108" s="145">
        <v>42940</v>
      </c>
      <c r="E108" s="143">
        <v>4160</v>
      </c>
      <c r="F108" s="143" t="s">
        <v>16144</v>
      </c>
      <c r="G108" s="223" t="s">
        <v>16137</v>
      </c>
      <c r="H108" s="224">
        <v>0</v>
      </c>
      <c r="I108" s="224">
        <v>2690393.63</v>
      </c>
      <c r="J108" s="224">
        <f t="shared" si="2"/>
        <v>2690393.63</v>
      </c>
    </row>
    <row r="110" spans="1:10">
      <c r="G110" s="258" t="s">
        <v>651</v>
      </c>
      <c r="H110" s="259">
        <f>+SUBTOTAL(9,H9:H108)</f>
        <v>5545268.75</v>
      </c>
      <c r="I110" s="259">
        <f>+SUBTOTAL(9,I9:I108)</f>
        <v>5665519.8300000001</v>
      </c>
    </row>
  </sheetData>
  <sheetProtection formatCells="0" formatColumns="0" formatRows="0" insertColumns="0" insertRows="0" insertHyperlinks="0" sort="0" autoFilter="0" pivotTables="0"/>
  <autoFilter ref="A8:J94"/>
  <sortState ref="A9:J359">
    <sortCondition ref="A9:A359"/>
    <sortCondition ref="E9:E359"/>
  </sortState>
  <mergeCells count="4">
    <mergeCell ref="A1:J1"/>
    <mergeCell ref="A2:J2"/>
    <mergeCell ref="A3:J3"/>
    <mergeCell ref="A4:J4"/>
  </mergeCells>
  <pageMargins left="0.39370078740157483" right="0.43307086614173229" top="0.55118110236220474" bottom="0.31496062992125984" header="0.31496062992125984" footer="0.31496062992125984"/>
  <pageSetup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12"/>
  <sheetViews>
    <sheetView view="pageBreakPreview" zoomScaleNormal="100" zoomScaleSheetLayoutView="100" workbookViewId="0">
      <pane ySplit="8" topLeftCell="A9" activePane="bottomLeft" state="frozen"/>
      <selection sqref="A1:K4"/>
      <selection pane="bottomLeft" activeCell="A7" sqref="A7"/>
    </sheetView>
  </sheetViews>
  <sheetFormatPr baseColWidth="10" defaultRowHeight="15" outlineLevelCol="1"/>
  <cols>
    <col min="1" max="1" width="6.85546875" customWidth="1"/>
    <col min="2" max="2" width="5.42578125" customWidth="1"/>
    <col min="3" max="3" width="28.28515625" customWidth="1"/>
    <col min="4" max="5" width="9.7109375" customWidth="1"/>
    <col min="6" max="6" width="11.7109375" customWidth="1"/>
    <col min="7" max="7" width="48.85546875" customWidth="1"/>
    <col min="8" max="9" width="15.7109375" customWidth="1"/>
    <col min="10" max="10" width="15.7109375" hidden="1" customWidth="1" outlineLevel="1"/>
    <col min="11" max="11" width="15.7109375" customWidth="1" collapsed="1"/>
    <col min="12" max="12" width="15.7109375" customWidth="1"/>
    <col min="13" max="13" width="15.7109375" hidden="1" customWidth="1" outlineLevel="1"/>
    <col min="14" max="14" width="11.42578125" collapsed="1"/>
  </cols>
  <sheetData>
    <row r="1" spans="1:13">
      <c r="A1" s="322" t="str">
        <f>+'CUT Bs.'!A1:K1</f>
        <v>DETALLE DE OPERACIONES SIN REGULARIZACIÓN</v>
      </c>
      <c r="B1" s="322"/>
      <c r="C1" s="322"/>
      <c r="D1" s="322"/>
      <c r="E1" s="322"/>
      <c r="F1" s="322"/>
      <c r="G1" s="322"/>
      <c r="H1" s="322"/>
      <c r="I1" s="322"/>
      <c r="J1" s="322"/>
      <c r="K1" s="322"/>
      <c r="L1" s="322"/>
      <c r="M1" s="322"/>
    </row>
    <row r="2" spans="1:13">
      <c r="A2" s="322" t="str">
        <f>+'CUT $us'!A2:L2</f>
        <v>QUE AFECTAN A LA CUENTA UNICA DEL TESORO (CUT) EN DOLARES AMERICANOS No. 5970034001</v>
      </c>
      <c r="B2" s="322"/>
      <c r="C2" s="322"/>
      <c r="D2" s="322"/>
      <c r="E2" s="322"/>
      <c r="F2" s="322"/>
      <c r="G2" s="322"/>
      <c r="H2" s="322"/>
      <c r="I2" s="322"/>
      <c r="J2" s="322"/>
      <c r="K2" s="322"/>
      <c r="L2" s="322"/>
      <c r="M2" s="322"/>
    </row>
    <row r="3" spans="1:13">
      <c r="A3" s="322" t="s">
        <v>650</v>
      </c>
      <c r="B3" s="322"/>
      <c r="C3" s="322"/>
      <c r="D3" s="322"/>
      <c r="E3" s="322"/>
      <c r="F3" s="322"/>
      <c r="G3" s="322"/>
      <c r="H3" s="322"/>
      <c r="I3" s="322"/>
      <c r="J3" s="322"/>
      <c r="K3" s="322"/>
      <c r="L3" s="322"/>
      <c r="M3" s="322"/>
    </row>
    <row r="4" spans="1:13">
      <c r="A4" s="322" t="str">
        <f>+'CUT Bs.'!A4:K4</f>
        <v>DESDE ENERO A JULIO DE 2017</v>
      </c>
      <c r="B4" s="322"/>
      <c r="C4" s="322"/>
      <c r="D4" s="322"/>
      <c r="E4" s="322"/>
      <c r="F4" s="322"/>
      <c r="G4" s="322"/>
      <c r="H4" s="322"/>
      <c r="I4" s="322"/>
      <c r="J4" s="322"/>
      <c r="K4" s="322"/>
      <c r="L4" s="322"/>
      <c r="M4" s="322"/>
    </row>
    <row r="5" spans="1:13" ht="9" customHeight="1">
      <c r="A5" s="202"/>
      <c r="B5" s="202"/>
      <c r="C5" s="202"/>
      <c r="D5" s="202"/>
      <c r="E5" s="202"/>
      <c r="F5" s="212"/>
      <c r="G5" s="202"/>
      <c r="H5" s="202"/>
      <c r="I5" s="202"/>
      <c r="J5" s="202"/>
      <c r="K5" s="202"/>
      <c r="L5" s="202"/>
      <c r="M5" s="202"/>
    </row>
    <row r="6" spans="1:13">
      <c r="A6" s="213" t="str">
        <f>+'CUT Bs.'!A6</f>
        <v>ACTUALIZADO AL :  4-AGOSTO-2017</v>
      </c>
      <c r="B6" s="209"/>
      <c r="C6" s="202"/>
      <c r="D6" s="202"/>
      <c r="E6" s="202"/>
      <c r="F6" s="212"/>
      <c r="G6" s="202"/>
      <c r="H6" s="202"/>
      <c r="I6" s="202"/>
      <c r="J6" s="202"/>
      <c r="K6" s="202"/>
      <c r="L6" s="202"/>
      <c r="M6" s="202"/>
    </row>
    <row r="7" spans="1:13">
      <c r="A7" s="214"/>
      <c r="B7" s="214"/>
      <c r="C7" s="214"/>
      <c r="D7" s="214"/>
      <c r="E7" s="209"/>
      <c r="F7" s="215"/>
      <c r="G7" s="209"/>
      <c r="H7" s="209"/>
      <c r="I7" s="209"/>
      <c r="J7" s="209"/>
      <c r="K7" s="209"/>
      <c r="L7" s="209"/>
      <c r="M7" s="209"/>
    </row>
    <row r="8" spans="1:13" ht="22.5">
      <c r="A8" s="65" t="s">
        <v>40</v>
      </c>
      <c r="B8" s="88" t="s">
        <v>643</v>
      </c>
      <c r="C8" s="89" t="s">
        <v>41</v>
      </c>
      <c r="D8" s="89" t="s">
        <v>42</v>
      </c>
      <c r="E8" s="88" t="s">
        <v>644</v>
      </c>
      <c r="F8" s="88" t="s">
        <v>645</v>
      </c>
      <c r="G8" s="88" t="s">
        <v>44</v>
      </c>
      <c r="H8" s="88" t="s">
        <v>647</v>
      </c>
      <c r="I8" s="88" t="s">
        <v>646</v>
      </c>
      <c r="J8" s="88" t="s">
        <v>1323</v>
      </c>
      <c r="K8" s="88" t="s">
        <v>647</v>
      </c>
      <c r="L8" s="88" t="s">
        <v>646</v>
      </c>
      <c r="M8" s="88" t="s">
        <v>1324</v>
      </c>
    </row>
    <row r="9" spans="1:13">
      <c r="A9" s="90"/>
      <c r="B9" s="90"/>
      <c r="C9" s="95"/>
      <c r="D9" s="91"/>
      <c r="E9" s="90"/>
      <c r="F9" s="90"/>
      <c r="G9" s="92"/>
      <c r="H9" s="93"/>
      <c r="I9" s="93"/>
      <c r="J9" s="93"/>
      <c r="K9" s="93"/>
      <c r="L9" s="93"/>
      <c r="M9" s="93"/>
    </row>
    <row r="10" spans="1:13">
      <c r="A10" s="15"/>
      <c r="B10" s="15"/>
      <c r="C10" s="16"/>
      <c r="D10" s="17"/>
      <c r="E10" s="15"/>
      <c r="F10" s="15"/>
      <c r="G10" s="18"/>
      <c r="H10" s="19"/>
      <c r="I10" s="19"/>
      <c r="J10" s="19"/>
      <c r="K10" s="19"/>
      <c r="L10" s="19"/>
      <c r="M10" s="19"/>
    </row>
    <row r="11" spans="1:13" ht="15.75" thickBot="1">
      <c r="A11" s="323" t="s">
        <v>652</v>
      </c>
      <c r="B11" s="324"/>
      <c r="C11" s="324"/>
      <c r="D11" s="324"/>
      <c r="E11" s="324"/>
      <c r="F11" s="324"/>
      <c r="G11" s="325"/>
      <c r="H11" s="20">
        <f t="shared" ref="H11:M11" si="0">+SUBTOTAL(9,H9:H10)</f>
        <v>0</v>
      </c>
      <c r="I11" s="20">
        <f t="shared" si="0"/>
        <v>0</v>
      </c>
      <c r="J11" s="20">
        <f t="shared" si="0"/>
        <v>0</v>
      </c>
      <c r="K11" s="20">
        <f t="shared" si="0"/>
        <v>0</v>
      </c>
      <c r="L11" s="20">
        <f t="shared" si="0"/>
        <v>0</v>
      </c>
      <c r="M11" s="20">
        <f t="shared" si="0"/>
        <v>0</v>
      </c>
    </row>
    <row r="12" spans="1:13" ht="15.75" thickTop="1">
      <c r="A12" s="13"/>
      <c r="B12" s="13"/>
      <c r="C12" s="13"/>
      <c r="D12" s="13"/>
      <c r="E12" s="12"/>
      <c r="F12" s="14"/>
      <c r="G12" s="12"/>
      <c r="H12" s="12"/>
      <c r="I12" s="12"/>
      <c r="J12" s="12"/>
      <c r="K12" s="12"/>
      <c r="L12" s="12"/>
      <c r="M12" s="12"/>
    </row>
  </sheetData>
  <sheetProtection algorithmName="SHA-512" hashValue="DtKX8KdxlFQAnhUbHC9l8nIw258QFuB3thty/t1jlgeHqZ50jdsfsR6vRxDJ4Ge5RhuBWMdaNbxATrDIqF15BQ==" saltValue="f2fpr4J9G5DWGTgJ3188UA==" spinCount="100000" sheet="1" objects="1" scenarios="1" formatCells="0" formatColumns="0" formatRows="0" sort="0" autoFilter="0" pivotTables="0"/>
  <autoFilter ref="A8:M9"/>
  <mergeCells count="5">
    <mergeCell ref="A11:G11"/>
    <mergeCell ref="A1:M1"/>
    <mergeCell ref="A2:M2"/>
    <mergeCell ref="A3:M3"/>
    <mergeCell ref="A4:M4"/>
  </mergeCells>
  <pageMargins left="0.41" right="0.43" top="0.74803149606299213" bottom="0.74803149606299213" header="0.31496062992125984" footer="0.31496062992125984"/>
  <pageSetup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86"/>
  <sheetViews>
    <sheetView showGridLines="0" view="pageBreakPreview" zoomScale="115" zoomScaleNormal="100" zoomScaleSheetLayoutView="115" workbookViewId="0">
      <pane ySplit="9" topLeftCell="A10" activePane="bottomLeft" state="frozen"/>
      <selection sqref="A1:K4"/>
      <selection pane="bottomLeft" activeCell="A11" sqref="A11"/>
    </sheetView>
  </sheetViews>
  <sheetFormatPr baseColWidth="10" defaultRowHeight="15"/>
  <cols>
    <col min="1" max="1" width="7" style="106" customWidth="1"/>
    <col min="2" max="2" width="6.140625" style="106" customWidth="1"/>
    <col min="3" max="3" width="59.85546875" style="108" bestFit="1" customWidth="1"/>
    <col min="4" max="4" width="16.42578125" style="155" bestFit="1" customWidth="1"/>
    <col min="5" max="6" width="15.28515625" style="155" bestFit="1" customWidth="1"/>
    <col min="7" max="8" width="18.28515625" style="155" bestFit="1" customWidth="1"/>
    <col min="9" max="9" width="1" style="106" customWidth="1"/>
    <col min="10" max="16384" width="11.42578125" style="106"/>
  </cols>
  <sheetData>
    <row r="1" spans="1:9" s="97" customFormat="1">
      <c r="A1" s="326" t="str">
        <f>+'CUT Bs.'!A1:K1</f>
        <v>DETALLE DE OPERACIONES SIN REGULARIZACIÓN</v>
      </c>
      <c r="B1" s="326"/>
      <c r="C1" s="326"/>
      <c r="D1" s="326"/>
      <c r="E1" s="326"/>
      <c r="F1" s="326"/>
      <c r="G1" s="326"/>
      <c r="H1" s="326"/>
    </row>
    <row r="2" spans="1:9" s="97" customFormat="1">
      <c r="A2" s="326" t="str">
        <f>+'CUT Bs.'!A2:K2</f>
        <v>QUE AFECTAN A LA CUENTA ÚNICA DEL TESORO EN BOLIVIANOS (CUT) No. 3987069001</v>
      </c>
      <c r="B2" s="326"/>
      <c r="C2" s="326"/>
      <c r="D2" s="326"/>
      <c r="E2" s="326"/>
      <c r="F2" s="326"/>
      <c r="G2" s="326"/>
      <c r="H2" s="326"/>
    </row>
    <row r="3" spans="1:9" s="97" customFormat="1">
      <c r="A3" s="326" t="str">
        <f>+'CUT Bs.'!A3:K3</f>
        <v>ÁREA DE CONCILIACIÓN Y RECOLECCIÓN DE DATOS</v>
      </c>
      <c r="B3" s="326"/>
      <c r="C3" s="326"/>
      <c r="D3" s="326"/>
      <c r="E3" s="326"/>
      <c r="F3" s="326"/>
      <c r="G3" s="326"/>
      <c r="H3" s="326"/>
    </row>
    <row r="4" spans="1:9" s="97" customFormat="1">
      <c r="A4" s="327" t="str">
        <f>+'CUT Bs.'!A4:K4</f>
        <v>DESDE ENERO A JULIO DE 2017</v>
      </c>
      <c r="B4" s="327"/>
      <c r="C4" s="327"/>
      <c r="D4" s="327"/>
      <c r="E4" s="327"/>
      <c r="F4" s="327"/>
      <c r="G4" s="327"/>
      <c r="H4" s="327"/>
    </row>
    <row r="5" spans="1:9" s="97" customFormat="1" ht="9" customHeight="1">
      <c r="A5" s="98"/>
      <c r="B5" s="98"/>
      <c r="C5" s="98"/>
      <c r="D5" s="151"/>
      <c r="E5" s="151"/>
      <c r="F5" s="151"/>
      <c r="G5" s="151"/>
      <c r="H5" s="151"/>
    </row>
    <row r="6" spans="1:9" s="97" customFormat="1">
      <c r="A6" s="133" t="str">
        <f>+'CUT Bs.'!A6</f>
        <v>ACTUALIZADO AL :  4-AGOSTO-2017</v>
      </c>
      <c r="B6" s="100"/>
      <c r="C6" s="101"/>
      <c r="D6" s="328"/>
      <c r="E6" s="328"/>
      <c r="F6" s="328"/>
      <c r="G6" s="328"/>
      <c r="H6" s="152"/>
    </row>
    <row r="7" spans="1:9" s="97" customFormat="1">
      <c r="A7" s="99"/>
      <c r="B7" s="100"/>
      <c r="C7" s="101"/>
      <c r="D7" s="153"/>
      <c r="E7" s="153"/>
      <c r="F7" s="153"/>
      <c r="G7" s="153"/>
      <c r="H7" s="152"/>
    </row>
    <row r="8" spans="1:9" s="97" customFormat="1" ht="18.75" customHeight="1">
      <c r="C8" s="102"/>
      <c r="D8" s="110" t="s">
        <v>1330</v>
      </c>
      <c r="E8" s="154"/>
      <c r="F8" s="154"/>
      <c r="G8" s="154"/>
      <c r="H8" s="154"/>
    </row>
    <row r="9" spans="1:9" ht="22.5">
      <c r="A9" s="103" t="s">
        <v>40</v>
      </c>
      <c r="B9" s="104" t="s">
        <v>643</v>
      </c>
      <c r="C9" s="105" t="s">
        <v>41</v>
      </c>
      <c r="D9" s="109" t="s">
        <v>1374</v>
      </c>
      <c r="E9" s="109" t="s">
        <v>1375</v>
      </c>
      <c r="F9" s="109" t="s">
        <v>1376</v>
      </c>
      <c r="G9" s="109" t="s">
        <v>1377</v>
      </c>
      <c r="H9" s="104" t="s">
        <v>651</v>
      </c>
    </row>
    <row r="10" spans="1:9">
      <c r="A10" s="149">
        <v>10</v>
      </c>
      <c r="B10" s="149">
        <v>1</v>
      </c>
      <c r="C10" s="150" t="s">
        <v>713</v>
      </c>
      <c r="D10" s="226">
        <v>2464270.71</v>
      </c>
      <c r="E10" s="226">
        <v>0</v>
      </c>
      <c r="F10" s="226">
        <v>0</v>
      </c>
      <c r="G10" s="226">
        <v>0</v>
      </c>
      <c r="H10" s="226">
        <v>2464270.71</v>
      </c>
    </row>
    <row r="11" spans="1:9">
      <c r="A11" s="149">
        <v>15</v>
      </c>
      <c r="B11" s="149">
        <v>1</v>
      </c>
      <c r="C11" s="150" t="s">
        <v>51</v>
      </c>
      <c r="D11" s="226">
        <v>20290.259999999998</v>
      </c>
      <c r="E11" s="226">
        <v>0</v>
      </c>
      <c r="F11" s="226">
        <v>0</v>
      </c>
      <c r="G11" s="226">
        <v>0</v>
      </c>
      <c r="H11" s="226">
        <v>20290.259999999998</v>
      </c>
    </row>
    <row r="12" spans="1:9">
      <c r="A12" s="149">
        <v>15</v>
      </c>
      <c r="B12" s="149">
        <v>2</v>
      </c>
      <c r="C12" s="150" t="s">
        <v>51</v>
      </c>
      <c r="D12" s="226">
        <v>33966068.039999999</v>
      </c>
      <c r="E12" s="226">
        <v>0</v>
      </c>
      <c r="F12" s="226">
        <v>0</v>
      </c>
      <c r="G12" s="226">
        <v>0</v>
      </c>
      <c r="H12" s="226">
        <v>33966068.039999999</v>
      </c>
    </row>
    <row r="13" spans="1:9">
      <c r="A13" s="149">
        <v>16</v>
      </c>
      <c r="B13" s="149">
        <v>1</v>
      </c>
      <c r="C13" s="150" t="s">
        <v>52</v>
      </c>
      <c r="D13" s="226">
        <v>892000.68</v>
      </c>
      <c r="E13" s="226">
        <v>0</v>
      </c>
      <c r="F13" s="226">
        <v>18592099.670000002</v>
      </c>
      <c r="G13" s="226">
        <v>0</v>
      </c>
      <c r="H13" s="226">
        <v>19484100.350000001</v>
      </c>
    </row>
    <row r="14" spans="1:9">
      <c r="A14" s="149">
        <v>16</v>
      </c>
      <c r="B14" s="149">
        <v>3</v>
      </c>
      <c r="C14" s="150" t="s">
        <v>52</v>
      </c>
      <c r="D14" s="226">
        <v>0</v>
      </c>
      <c r="E14" s="226">
        <v>0</v>
      </c>
      <c r="F14" s="226">
        <v>503344</v>
      </c>
      <c r="G14" s="226">
        <v>0</v>
      </c>
      <c r="H14" s="226">
        <v>503344</v>
      </c>
      <c r="I14" s="107"/>
    </row>
    <row r="15" spans="1:9">
      <c r="A15" s="149">
        <v>20</v>
      </c>
      <c r="B15" s="149">
        <v>1</v>
      </c>
      <c r="C15" s="150" t="s">
        <v>53</v>
      </c>
      <c r="D15" s="226">
        <v>0</v>
      </c>
      <c r="E15" s="226">
        <v>0</v>
      </c>
      <c r="F15" s="226">
        <v>6622220.6600000001</v>
      </c>
      <c r="G15" s="226">
        <v>0</v>
      </c>
      <c r="H15" s="226">
        <v>6622220.6600000001</v>
      </c>
      <c r="I15" s="107"/>
    </row>
    <row r="16" spans="1:9">
      <c r="A16" s="149">
        <v>20</v>
      </c>
      <c r="B16" s="149">
        <v>2</v>
      </c>
      <c r="C16" s="150" t="s">
        <v>53</v>
      </c>
      <c r="D16" s="226">
        <v>0</v>
      </c>
      <c r="E16" s="226">
        <v>0</v>
      </c>
      <c r="F16" s="227">
        <v>206603</v>
      </c>
      <c r="G16" s="226">
        <v>0</v>
      </c>
      <c r="H16" s="226">
        <v>206603</v>
      </c>
      <c r="I16" s="107"/>
    </row>
    <row r="17" spans="1:9">
      <c r="A17" s="149">
        <v>20</v>
      </c>
      <c r="B17" s="149">
        <v>3</v>
      </c>
      <c r="C17" s="150" t="s">
        <v>53</v>
      </c>
      <c r="D17" s="226">
        <v>0</v>
      </c>
      <c r="E17" s="226">
        <v>0</v>
      </c>
      <c r="F17" s="226">
        <v>1029471.77</v>
      </c>
      <c r="G17" s="226">
        <v>0</v>
      </c>
      <c r="H17" s="226">
        <v>1029471.77</v>
      </c>
      <c r="I17" s="107"/>
    </row>
    <row r="18" spans="1:9">
      <c r="A18" s="149">
        <v>20</v>
      </c>
      <c r="B18" s="149">
        <v>4</v>
      </c>
      <c r="C18" s="150" t="s">
        <v>53</v>
      </c>
      <c r="D18" s="226">
        <v>0</v>
      </c>
      <c r="E18" s="226">
        <v>0</v>
      </c>
      <c r="F18" s="226">
        <v>477403.78</v>
      </c>
      <c r="G18" s="226">
        <v>0</v>
      </c>
      <c r="H18" s="226">
        <v>477403.78</v>
      </c>
      <c r="I18" s="107"/>
    </row>
    <row r="19" spans="1:9">
      <c r="A19" s="149">
        <v>20</v>
      </c>
      <c r="B19" s="149">
        <v>5</v>
      </c>
      <c r="C19" s="150" t="s">
        <v>53</v>
      </c>
      <c r="D19" s="226">
        <v>0</v>
      </c>
      <c r="E19" s="226">
        <v>0</v>
      </c>
      <c r="F19" s="226">
        <v>1749586.49</v>
      </c>
      <c r="G19" s="226">
        <v>0</v>
      </c>
      <c r="H19" s="226">
        <v>1749586.49</v>
      </c>
      <c r="I19" s="107"/>
    </row>
    <row r="20" spans="1:9">
      <c r="A20" s="149">
        <v>41</v>
      </c>
      <c r="B20" s="149">
        <v>1</v>
      </c>
      <c r="C20" s="150" t="s">
        <v>56</v>
      </c>
      <c r="D20" s="226">
        <v>3620</v>
      </c>
      <c r="E20" s="226">
        <v>0</v>
      </c>
      <c r="F20" s="226">
        <v>0</v>
      </c>
      <c r="G20" s="226">
        <v>0</v>
      </c>
      <c r="H20" s="226">
        <v>3620</v>
      </c>
      <c r="I20" s="107"/>
    </row>
    <row r="21" spans="1:9">
      <c r="A21" s="149">
        <v>41</v>
      </c>
      <c r="B21" s="149">
        <v>3</v>
      </c>
      <c r="C21" s="150" t="s">
        <v>56</v>
      </c>
      <c r="D21" s="226">
        <v>0</v>
      </c>
      <c r="E21" s="226">
        <v>0</v>
      </c>
      <c r="F21" s="226">
        <v>25164</v>
      </c>
      <c r="G21" s="226">
        <v>0</v>
      </c>
      <c r="H21" s="226">
        <v>25164</v>
      </c>
      <c r="I21" s="107"/>
    </row>
    <row r="22" spans="1:9">
      <c r="A22" s="149">
        <v>41</v>
      </c>
      <c r="B22" s="149">
        <v>4</v>
      </c>
      <c r="C22" s="150" t="s">
        <v>56</v>
      </c>
      <c r="D22" s="226">
        <v>22041988.199999999</v>
      </c>
      <c r="E22" s="226">
        <v>0</v>
      </c>
      <c r="F22" s="226">
        <v>0</v>
      </c>
      <c r="G22" s="226">
        <v>0</v>
      </c>
      <c r="H22" s="226">
        <v>22041988.199999999</v>
      </c>
      <c r="I22" s="107"/>
    </row>
    <row r="23" spans="1:9">
      <c r="A23" s="149">
        <v>47</v>
      </c>
      <c r="B23" s="149">
        <v>1</v>
      </c>
      <c r="C23" s="150" t="s">
        <v>58</v>
      </c>
      <c r="D23" s="226">
        <v>0</v>
      </c>
      <c r="E23" s="226">
        <v>0</v>
      </c>
      <c r="F23" s="226">
        <v>69.7</v>
      </c>
      <c r="G23" s="226">
        <v>0</v>
      </c>
      <c r="H23" s="226">
        <v>69.7</v>
      </c>
      <c r="I23" s="107"/>
    </row>
    <row r="24" spans="1:9">
      <c r="A24" s="149">
        <v>47</v>
      </c>
      <c r="B24" s="149">
        <v>26</v>
      </c>
      <c r="C24" s="150" t="s">
        <v>58</v>
      </c>
      <c r="D24" s="226">
        <v>0</v>
      </c>
      <c r="E24" s="226">
        <v>0</v>
      </c>
      <c r="F24" s="226">
        <v>144605.06</v>
      </c>
      <c r="G24" s="226">
        <v>0</v>
      </c>
      <c r="H24" s="226">
        <v>144605.06</v>
      </c>
      <c r="I24" s="107"/>
    </row>
    <row r="25" spans="1:9">
      <c r="A25" s="149">
        <v>48</v>
      </c>
      <c r="B25" s="149">
        <v>1</v>
      </c>
      <c r="C25" s="150" t="s">
        <v>59</v>
      </c>
      <c r="D25" s="226">
        <v>0</v>
      </c>
      <c r="E25" s="226">
        <v>0</v>
      </c>
      <c r="F25" s="226">
        <v>158257.79999999999</v>
      </c>
      <c r="G25" s="226">
        <v>0</v>
      </c>
      <c r="H25" s="226">
        <v>158257.79999999999</v>
      </c>
      <c r="I25" s="107"/>
    </row>
    <row r="26" spans="1:9">
      <c r="A26" s="149">
        <v>52</v>
      </c>
      <c r="B26" s="149">
        <v>1</v>
      </c>
      <c r="C26" s="150" t="s">
        <v>62</v>
      </c>
      <c r="D26" s="226">
        <v>0</v>
      </c>
      <c r="E26" s="226">
        <v>0</v>
      </c>
      <c r="F26" s="226">
        <v>1339864.44</v>
      </c>
      <c r="G26" s="226">
        <v>0</v>
      </c>
      <c r="H26" s="226">
        <v>1339864.44</v>
      </c>
      <c r="I26" s="107"/>
    </row>
    <row r="27" spans="1:9">
      <c r="A27" s="149">
        <v>66</v>
      </c>
      <c r="B27" s="149">
        <v>1</v>
      </c>
      <c r="C27" s="150" t="s">
        <v>63</v>
      </c>
      <c r="D27" s="226">
        <v>46000</v>
      </c>
      <c r="E27" s="226">
        <v>0</v>
      </c>
      <c r="F27" s="226">
        <v>0</v>
      </c>
      <c r="G27" s="226">
        <v>0</v>
      </c>
      <c r="H27" s="226">
        <v>46000</v>
      </c>
      <c r="I27" s="107"/>
    </row>
    <row r="28" spans="1:9">
      <c r="A28" s="149">
        <v>66</v>
      </c>
      <c r="B28" s="149">
        <v>2</v>
      </c>
      <c r="C28" s="150" t="s">
        <v>63</v>
      </c>
      <c r="D28" s="226">
        <v>0</v>
      </c>
      <c r="E28" s="226">
        <v>0</v>
      </c>
      <c r="F28" s="226">
        <v>10552.5</v>
      </c>
      <c r="G28" s="226">
        <v>0</v>
      </c>
      <c r="H28" s="226">
        <v>10552.5</v>
      </c>
      <c r="I28" s="107"/>
    </row>
    <row r="29" spans="1:9">
      <c r="A29" s="149">
        <v>70</v>
      </c>
      <c r="B29" s="149">
        <v>1</v>
      </c>
      <c r="C29" s="150" t="s">
        <v>64</v>
      </c>
      <c r="D29" s="226">
        <v>70423</v>
      </c>
      <c r="E29" s="226">
        <v>0</v>
      </c>
      <c r="F29" s="226">
        <v>894800.96</v>
      </c>
      <c r="G29" s="226">
        <v>0</v>
      </c>
      <c r="H29" s="226">
        <v>965223.96</v>
      </c>
      <c r="I29" s="107"/>
    </row>
    <row r="30" spans="1:9">
      <c r="A30" s="149">
        <v>78</v>
      </c>
      <c r="B30" s="149">
        <v>1</v>
      </c>
      <c r="C30" s="150" t="s">
        <v>4007</v>
      </c>
      <c r="D30" s="226">
        <v>0</v>
      </c>
      <c r="E30" s="226">
        <v>0</v>
      </c>
      <c r="F30" s="226">
        <v>503839.69000000006</v>
      </c>
      <c r="G30" s="226">
        <v>0</v>
      </c>
      <c r="H30" s="226">
        <v>503839.69000000006</v>
      </c>
      <c r="I30" s="107"/>
    </row>
    <row r="31" spans="1:9">
      <c r="A31" s="149">
        <v>78</v>
      </c>
      <c r="B31" s="149">
        <v>2</v>
      </c>
      <c r="C31" s="150" t="s">
        <v>4007</v>
      </c>
      <c r="D31" s="226">
        <v>569741.59</v>
      </c>
      <c r="E31" s="226">
        <v>0</v>
      </c>
      <c r="F31" s="226">
        <v>0</v>
      </c>
      <c r="G31" s="226">
        <v>0</v>
      </c>
      <c r="H31" s="226">
        <v>569741.59</v>
      </c>
      <c r="I31" s="107"/>
    </row>
    <row r="32" spans="1:9">
      <c r="A32" s="149">
        <v>78</v>
      </c>
      <c r="B32" s="149">
        <v>3</v>
      </c>
      <c r="C32" s="150" t="s">
        <v>4007</v>
      </c>
      <c r="D32" s="226">
        <v>3713511.04</v>
      </c>
      <c r="E32" s="226">
        <v>0</v>
      </c>
      <c r="F32" s="226">
        <v>88324.65</v>
      </c>
      <c r="G32" s="226">
        <v>0</v>
      </c>
      <c r="H32" s="226">
        <v>3801835.69</v>
      </c>
      <c r="I32" s="107"/>
    </row>
    <row r="33" spans="1:9">
      <c r="A33" s="149">
        <v>87</v>
      </c>
      <c r="B33" s="149">
        <v>1</v>
      </c>
      <c r="C33" s="150" t="s">
        <v>69</v>
      </c>
      <c r="D33" s="226">
        <v>19800</v>
      </c>
      <c r="E33" s="226">
        <v>0</v>
      </c>
      <c r="F33" s="226">
        <v>0</v>
      </c>
      <c r="G33" s="226">
        <v>0</v>
      </c>
      <c r="H33" s="226">
        <v>19800</v>
      </c>
      <c r="I33" s="107"/>
    </row>
    <row r="34" spans="1:9">
      <c r="A34" s="149" t="s">
        <v>624</v>
      </c>
      <c r="B34" s="149">
        <v>1</v>
      </c>
      <c r="C34" s="150" t="s">
        <v>1264</v>
      </c>
      <c r="D34" s="226">
        <v>4335.1400000000003</v>
      </c>
      <c r="E34" s="226">
        <v>0</v>
      </c>
      <c r="F34" s="226">
        <v>0</v>
      </c>
      <c r="G34" s="226">
        <v>0</v>
      </c>
      <c r="H34" s="226">
        <v>4335.1400000000003</v>
      </c>
      <c r="I34" s="107"/>
    </row>
    <row r="35" spans="1:9">
      <c r="A35" s="149" t="s">
        <v>626</v>
      </c>
      <c r="B35" s="149">
        <v>2</v>
      </c>
      <c r="C35" s="150" t="s">
        <v>1264</v>
      </c>
      <c r="D35" s="226">
        <v>364297745.75</v>
      </c>
      <c r="E35" s="226">
        <v>0</v>
      </c>
      <c r="F35" s="226">
        <v>0</v>
      </c>
      <c r="G35" s="226">
        <v>0</v>
      </c>
      <c r="H35" s="226">
        <v>364297745.75</v>
      </c>
      <c r="I35" s="107"/>
    </row>
    <row r="36" spans="1:9">
      <c r="A36" s="149" t="s">
        <v>627</v>
      </c>
      <c r="B36" s="149">
        <v>3</v>
      </c>
      <c r="C36" s="150" t="s">
        <v>16145</v>
      </c>
      <c r="D36" s="226">
        <v>0</v>
      </c>
      <c r="E36" s="226">
        <v>29531800</v>
      </c>
      <c r="F36" s="226">
        <v>0</v>
      </c>
      <c r="G36" s="226">
        <v>0</v>
      </c>
      <c r="H36" s="226">
        <v>29531800</v>
      </c>
      <c r="I36" s="107"/>
    </row>
    <row r="37" spans="1:9">
      <c r="A37" s="149" t="s">
        <v>629</v>
      </c>
      <c r="B37" s="149">
        <v>4</v>
      </c>
      <c r="C37" s="150" t="s">
        <v>1329</v>
      </c>
      <c r="D37" s="226">
        <v>0</v>
      </c>
      <c r="E37" s="226">
        <v>11235187.58</v>
      </c>
      <c r="F37" s="226">
        <v>0</v>
      </c>
      <c r="G37" s="226">
        <v>0</v>
      </c>
      <c r="H37" s="226">
        <v>11235187.58</v>
      </c>
      <c r="I37" s="107"/>
    </row>
    <row r="38" spans="1:9">
      <c r="A38" s="149">
        <v>109</v>
      </c>
      <c r="B38" s="149">
        <v>1</v>
      </c>
      <c r="C38" s="150" t="s">
        <v>1325</v>
      </c>
      <c r="D38" s="226">
        <v>0</v>
      </c>
      <c r="E38" s="226">
        <v>0</v>
      </c>
      <c r="F38" s="226">
        <v>0</v>
      </c>
      <c r="G38" s="226">
        <v>208957.5</v>
      </c>
      <c r="H38" s="226">
        <v>208957.5</v>
      </c>
      <c r="I38" s="107"/>
    </row>
    <row r="39" spans="1:9">
      <c r="A39" s="149">
        <v>117</v>
      </c>
      <c r="B39" s="149">
        <v>1</v>
      </c>
      <c r="C39" s="150" t="s">
        <v>78</v>
      </c>
      <c r="D39" s="226">
        <v>5940</v>
      </c>
      <c r="E39" s="226">
        <v>0</v>
      </c>
      <c r="F39" s="226">
        <v>0</v>
      </c>
      <c r="G39" s="226">
        <v>8857693.0299999993</v>
      </c>
      <c r="H39" s="226">
        <v>8863633.0299999993</v>
      </c>
      <c r="I39" s="107"/>
    </row>
    <row r="40" spans="1:9">
      <c r="A40" s="149">
        <v>129</v>
      </c>
      <c r="B40" s="149">
        <v>1</v>
      </c>
      <c r="C40" s="150" t="s">
        <v>82</v>
      </c>
      <c r="D40" s="226">
        <v>0</v>
      </c>
      <c r="E40" s="226">
        <v>0</v>
      </c>
      <c r="F40" s="226">
        <v>0</v>
      </c>
      <c r="G40" s="226">
        <v>637749.99</v>
      </c>
      <c r="H40" s="226">
        <v>637749.99</v>
      </c>
      <c r="I40" s="107"/>
    </row>
    <row r="41" spans="1:9">
      <c r="A41" s="149">
        <v>130</v>
      </c>
      <c r="B41" s="149">
        <v>1</v>
      </c>
      <c r="C41" s="150" t="s">
        <v>83</v>
      </c>
      <c r="D41" s="226">
        <v>0</v>
      </c>
      <c r="E41" s="226">
        <v>0</v>
      </c>
      <c r="F41" s="226">
        <v>0</v>
      </c>
      <c r="G41" s="226">
        <v>518117.05000000005</v>
      </c>
      <c r="H41" s="226">
        <v>518117.05000000005</v>
      </c>
      <c r="I41" s="107"/>
    </row>
    <row r="42" spans="1:9">
      <c r="A42" s="149">
        <v>132</v>
      </c>
      <c r="B42" s="149">
        <v>1</v>
      </c>
      <c r="C42" s="150" t="s">
        <v>84</v>
      </c>
      <c r="D42" s="226">
        <v>7421452.7300000004</v>
      </c>
      <c r="E42" s="226">
        <v>0</v>
      </c>
      <c r="F42" s="226">
        <v>0</v>
      </c>
      <c r="G42" s="226">
        <v>0</v>
      </c>
      <c r="H42" s="226">
        <v>7421452.7300000004</v>
      </c>
      <c r="I42" s="107"/>
    </row>
    <row r="43" spans="1:9">
      <c r="A43" s="149">
        <v>132</v>
      </c>
      <c r="B43" s="149">
        <v>4</v>
      </c>
      <c r="C43" s="150" t="s">
        <v>84</v>
      </c>
      <c r="D43" s="226">
        <v>2708333</v>
      </c>
      <c r="E43" s="226">
        <v>0</v>
      </c>
      <c r="F43" s="226">
        <v>0</v>
      </c>
      <c r="G43" s="226">
        <v>0</v>
      </c>
      <c r="H43" s="226">
        <v>2708333</v>
      </c>
      <c r="I43" s="107"/>
    </row>
    <row r="44" spans="1:9">
      <c r="A44" s="149">
        <v>133</v>
      </c>
      <c r="B44" s="149">
        <v>1</v>
      </c>
      <c r="C44" s="150" t="s">
        <v>85</v>
      </c>
      <c r="D44" s="226">
        <v>0</v>
      </c>
      <c r="E44" s="226">
        <v>0</v>
      </c>
      <c r="F44" s="226">
        <v>0</v>
      </c>
      <c r="G44" s="226">
        <v>457771.31</v>
      </c>
      <c r="H44" s="226">
        <v>457771.31</v>
      </c>
      <c r="I44" s="107"/>
    </row>
    <row r="45" spans="1:9">
      <c r="A45" s="149">
        <v>134</v>
      </c>
      <c r="B45" s="149">
        <v>1</v>
      </c>
      <c r="C45" s="150" t="s">
        <v>86</v>
      </c>
      <c r="D45" s="226">
        <v>0</v>
      </c>
      <c r="E45" s="226">
        <v>0</v>
      </c>
      <c r="F45" s="226">
        <v>0</v>
      </c>
      <c r="G45" s="226">
        <v>34157877.780000001</v>
      </c>
      <c r="H45" s="226">
        <v>34157877.780000001</v>
      </c>
      <c r="I45" s="107"/>
    </row>
    <row r="46" spans="1:9">
      <c r="A46" s="149">
        <v>163</v>
      </c>
      <c r="B46" s="149">
        <v>1</v>
      </c>
      <c r="C46" s="150" t="s">
        <v>108</v>
      </c>
      <c r="D46" s="226">
        <v>618011.80000000005</v>
      </c>
      <c r="E46" s="226">
        <v>0</v>
      </c>
      <c r="F46" s="226">
        <v>0</v>
      </c>
      <c r="G46" s="226">
        <v>9228321.3300000001</v>
      </c>
      <c r="H46" s="226">
        <v>9846333.1300000008</v>
      </c>
      <c r="I46" s="107"/>
    </row>
    <row r="47" spans="1:9">
      <c r="A47" s="149">
        <v>203</v>
      </c>
      <c r="B47" s="149">
        <v>1</v>
      </c>
      <c r="C47" s="150" t="s">
        <v>117</v>
      </c>
      <c r="D47" s="226">
        <v>0</v>
      </c>
      <c r="E47" s="226">
        <v>0</v>
      </c>
      <c r="F47" s="226">
        <v>0</v>
      </c>
      <c r="G47" s="226">
        <v>1157822.0599999987</v>
      </c>
      <c r="H47" s="226">
        <v>1157822.0599999987</v>
      </c>
      <c r="I47" s="107"/>
    </row>
    <row r="48" spans="1:9">
      <c r="A48" s="149">
        <v>212</v>
      </c>
      <c r="B48" s="149">
        <v>1</v>
      </c>
      <c r="C48" s="150" t="s">
        <v>784</v>
      </c>
      <c r="D48" s="226">
        <v>119603.87</v>
      </c>
      <c r="E48" s="226">
        <v>0</v>
      </c>
      <c r="F48" s="226">
        <v>0</v>
      </c>
      <c r="G48" s="226">
        <v>0</v>
      </c>
      <c r="H48" s="226">
        <v>119603.87</v>
      </c>
      <c r="I48" s="107"/>
    </row>
    <row r="49" spans="1:9">
      <c r="A49" s="149">
        <v>222</v>
      </c>
      <c r="B49" s="149">
        <v>1</v>
      </c>
      <c r="C49" s="150" t="s">
        <v>124</v>
      </c>
      <c r="D49" s="226">
        <v>0</v>
      </c>
      <c r="E49" s="226">
        <v>0</v>
      </c>
      <c r="F49" s="226">
        <v>0</v>
      </c>
      <c r="G49" s="226">
        <v>4872707.79</v>
      </c>
      <c r="H49" s="226">
        <v>4872707.79</v>
      </c>
      <c r="I49" s="107"/>
    </row>
    <row r="50" spans="1:9">
      <c r="A50" s="149">
        <v>225</v>
      </c>
      <c r="B50" s="149">
        <v>1</v>
      </c>
      <c r="C50" s="150" t="s">
        <v>127</v>
      </c>
      <c r="D50" s="226">
        <v>1010673</v>
      </c>
      <c r="E50" s="226">
        <v>0</v>
      </c>
      <c r="F50" s="226">
        <v>0</v>
      </c>
      <c r="G50" s="226">
        <v>0</v>
      </c>
      <c r="H50" s="226">
        <v>1010673</v>
      </c>
      <c r="I50" s="107"/>
    </row>
    <row r="51" spans="1:9">
      <c r="A51" s="149">
        <v>234</v>
      </c>
      <c r="B51" s="149">
        <v>1</v>
      </c>
      <c r="C51" s="150" t="s">
        <v>1326</v>
      </c>
      <c r="D51" s="226">
        <v>0</v>
      </c>
      <c r="E51" s="226">
        <v>0</v>
      </c>
      <c r="F51" s="226">
        <v>0</v>
      </c>
      <c r="G51" s="226">
        <v>3358940.99</v>
      </c>
      <c r="H51" s="226">
        <v>3358940.99</v>
      </c>
      <c r="I51" s="107"/>
    </row>
    <row r="52" spans="1:9">
      <c r="A52" s="149">
        <v>249</v>
      </c>
      <c r="B52" s="149">
        <v>1</v>
      </c>
      <c r="C52" s="150" t="s">
        <v>137</v>
      </c>
      <c r="D52" s="226">
        <v>0</v>
      </c>
      <c r="E52" s="226">
        <v>0</v>
      </c>
      <c r="F52" s="226">
        <v>0</v>
      </c>
      <c r="G52" s="226">
        <v>4554974</v>
      </c>
      <c r="H52" s="226">
        <v>4554974</v>
      </c>
      <c r="I52" s="107"/>
    </row>
    <row r="53" spans="1:9">
      <c r="A53" s="149">
        <v>253</v>
      </c>
      <c r="B53" s="149">
        <v>1</v>
      </c>
      <c r="C53" s="150" t="s">
        <v>140</v>
      </c>
      <c r="D53" s="226">
        <v>1047807.4</v>
      </c>
      <c r="E53" s="226">
        <v>0</v>
      </c>
      <c r="F53" s="226">
        <v>0</v>
      </c>
      <c r="G53" s="226">
        <v>0</v>
      </c>
      <c r="H53" s="226">
        <v>1047807.4</v>
      </c>
      <c r="I53" s="107"/>
    </row>
    <row r="54" spans="1:9">
      <c r="A54" s="149">
        <v>269</v>
      </c>
      <c r="B54" s="149">
        <v>2</v>
      </c>
      <c r="C54" s="150" t="s">
        <v>146</v>
      </c>
      <c r="D54" s="226">
        <v>1195522</v>
      </c>
      <c r="E54" s="226">
        <v>0</v>
      </c>
      <c r="F54" s="226">
        <v>0</v>
      </c>
      <c r="G54" s="226">
        <v>59009</v>
      </c>
      <c r="H54" s="226">
        <v>1254531</v>
      </c>
      <c r="I54" s="107"/>
    </row>
    <row r="55" spans="1:9">
      <c r="A55" s="149">
        <v>283</v>
      </c>
      <c r="B55" s="149">
        <v>1</v>
      </c>
      <c r="C55" s="150" t="s">
        <v>152</v>
      </c>
      <c r="D55" s="226">
        <v>872884.73</v>
      </c>
      <c r="E55" s="226">
        <v>0</v>
      </c>
      <c r="F55" s="226">
        <v>0</v>
      </c>
      <c r="G55" s="226">
        <v>0</v>
      </c>
      <c r="H55" s="226">
        <v>872884.73</v>
      </c>
      <c r="I55" s="107"/>
    </row>
    <row r="56" spans="1:9">
      <c r="A56" s="149">
        <v>290</v>
      </c>
      <c r="B56" s="149">
        <v>1</v>
      </c>
      <c r="C56" s="150" t="s">
        <v>816</v>
      </c>
      <c r="D56" s="226">
        <v>76278990.870000005</v>
      </c>
      <c r="E56" s="226">
        <v>0</v>
      </c>
      <c r="F56" s="226">
        <v>0</v>
      </c>
      <c r="G56" s="226">
        <v>0</v>
      </c>
      <c r="H56" s="226">
        <v>76278990.870000005</v>
      </c>
      <c r="I56" s="107"/>
    </row>
    <row r="57" spans="1:9">
      <c r="A57" s="149">
        <v>291</v>
      </c>
      <c r="B57" s="149">
        <v>1</v>
      </c>
      <c r="C57" s="150" t="s">
        <v>157</v>
      </c>
      <c r="D57" s="226">
        <v>106782129.72</v>
      </c>
      <c r="E57" s="226">
        <v>0</v>
      </c>
      <c r="F57" s="226">
        <v>0</v>
      </c>
      <c r="G57" s="226">
        <v>0</v>
      </c>
      <c r="H57" s="226">
        <v>106782129.72</v>
      </c>
      <c r="I57" s="107"/>
    </row>
    <row r="58" spans="1:9">
      <c r="A58" s="149">
        <v>292</v>
      </c>
      <c r="B58" s="149">
        <v>1</v>
      </c>
      <c r="C58" s="150" t="s">
        <v>158</v>
      </c>
      <c r="D58" s="226">
        <v>3371</v>
      </c>
      <c r="E58" s="226">
        <v>0</v>
      </c>
      <c r="F58" s="226">
        <v>0</v>
      </c>
      <c r="G58" s="226">
        <v>574426.62</v>
      </c>
      <c r="H58" s="226">
        <v>577797.62</v>
      </c>
      <c r="I58" s="107"/>
    </row>
    <row r="59" spans="1:9">
      <c r="A59" s="149">
        <v>293</v>
      </c>
      <c r="B59" s="149">
        <v>1</v>
      </c>
      <c r="C59" s="150" t="s">
        <v>159</v>
      </c>
      <c r="D59" s="226">
        <v>0</v>
      </c>
      <c r="E59" s="226">
        <v>0</v>
      </c>
      <c r="F59" s="226">
        <v>0</v>
      </c>
      <c r="G59" s="226">
        <v>282</v>
      </c>
      <c r="H59" s="226">
        <v>282</v>
      </c>
      <c r="I59" s="107"/>
    </row>
    <row r="60" spans="1:9">
      <c r="A60" s="149">
        <v>293</v>
      </c>
      <c r="B60" s="149">
        <v>3</v>
      </c>
      <c r="C60" s="150" t="s">
        <v>159</v>
      </c>
      <c r="D60" s="226">
        <v>0</v>
      </c>
      <c r="E60" s="226">
        <v>0</v>
      </c>
      <c r="F60" s="226">
        <v>0</v>
      </c>
      <c r="G60" s="226">
        <v>600</v>
      </c>
      <c r="H60" s="226">
        <v>600</v>
      </c>
      <c r="I60" s="107"/>
    </row>
    <row r="61" spans="1:9">
      <c r="A61" s="149">
        <v>293</v>
      </c>
      <c r="B61" s="149">
        <v>4</v>
      </c>
      <c r="C61" s="150" t="s">
        <v>159</v>
      </c>
      <c r="D61" s="226">
        <v>0</v>
      </c>
      <c r="E61" s="226">
        <v>0</v>
      </c>
      <c r="F61" s="226">
        <v>0</v>
      </c>
      <c r="G61" s="226">
        <v>48190</v>
      </c>
      <c r="H61" s="226">
        <v>48190</v>
      </c>
      <c r="I61" s="107"/>
    </row>
    <row r="62" spans="1:9">
      <c r="A62" s="149">
        <v>310</v>
      </c>
      <c r="B62" s="149">
        <v>1</v>
      </c>
      <c r="C62" s="150" t="s">
        <v>174</v>
      </c>
      <c r="D62" s="226">
        <v>0</v>
      </c>
      <c r="E62" s="226">
        <v>0</v>
      </c>
      <c r="F62" s="226">
        <v>0</v>
      </c>
      <c r="G62" s="226">
        <v>945594029.61000001</v>
      </c>
      <c r="H62" s="226">
        <v>945594029.61000001</v>
      </c>
      <c r="I62" s="107"/>
    </row>
    <row r="63" spans="1:9">
      <c r="A63" s="149">
        <v>312</v>
      </c>
      <c r="B63" s="149">
        <v>1</v>
      </c>
      <c r="C63" s="150" t="s">
        <v>176</v>
      </c>
      <c r="D63" s="228">
        <v>2254927</v>
      </c>
      <c r="E63" s="226">
        <v>0</v>
      </c>
      <c r="F63" s="226">
        <v>0</v>
      </c>
      <c r="G63" s="226">
        <v>50368283.379999995</v>
      </c>
      <c r="H63" s="226">
        <v>52623210.379999995</v>
      </c>
      <c r="I63" s="107"/>
    </row>
    <row r="64" spans="1:9">
      <c r="A64" s="149">
        <v>324</v>
      </c>
      <c r="B64" s="149">
        <v>1</v>
      </c>
      <c r="C64" s="150" t="s">
        <v>180</v>
      </c>
      <c r="D64" s="226">
        <v>0</v>
      </c>
      <c r="E64" s="226">
        <v>0</v>
      </c>
      <c r="F64" s="226">
        <v>0</v>
      </c>
      <c r="G64" s="226">
        <v>24900</v>
      </c>
      <c r="H64" s="226">
        <v>24900</v>
      </c>
      <c r="I64" s="107"/>
    </row>
    <row r="65" spans="1:9">
      <c r="A65" s="149">
        <v>343</v>
      </c>
      <c r="B65" s="149">
        <v>1</v>
      </c>
      <c r="C65" s="150" t="s">
        <v>184</v>
      </c>
      <c r="D65" s="228">
        <v>0</v>
      </c>
      <c r="E65" s="226">
        <v>0</v>
      </c>
      <c r="F65" s="226">
        <v>0</v>
      </c>
      <c r="G65" s="226">
        <v>419</v>
      </c>
      <c r="H65" s="226">
        <v>419</v>
      </c>
      <c r="I65" s="107"/>
    </row>
    <row r="66" spans="1:9">
      <c r="A66" s="149">
        <v>347</v>
      </c>
      <c r="B66" s="149">
        <v>1</v>
      </c>
      <c r="C66" s="150" t="s">
        <v>188</v>
      </c>
      <c r="D66" s="228">
        <v>890</v>
      </c>
      <c r="E66" s="226">
        <v>0</v>
      </c>
      <c r="F66" s="226">
        <v>0</v>
      </c>
      <c r="G66" s="226">
        <v>355571</v>
      </c>
      <c r="H66" s="226">
        <v>356461</v>
      </c>
      <c r="I66" s="107"/>
    </row>
    <row r="67" spans="1:9">
      <c r="A67" s="149">
        <v>380</v>
      </c>
      <c r="B67" s="149">
        <v>1</v>
      </c>
      <c r="C67" s="150" t="s">
        <v>11975</v>
      </c>
      <c r="D67" s="226">
        <v>0</v>
      </c>
      <c r="E67" s="226">
        <v>0</v>
      </c>
      <c r="F67" s="226">
        <v>0</v>
      </c>
      <c r="G67" s="226">
        <v>3276915.36</v>
      </c>
      <c r="H67" s="226">
        <v>3276915.36</v>
      </c>
      <c r="I67" s="107"/>
    </row>
    <row r="68" spans="1:9">
      <c r="A68" s="149">
        <v>512</v>
      </c>
      <c r="B68" s="149">
        <v>2</v>
      </c>
      <c r="C68" s="150" t="s">
        <v>8834</v>
      </c>
      <c r="D68" s="226">
        <v>186.5</v>
      </c>
      <c r="E68" s="226">
        <v>0</v>
      </c>
      <c r="F68" s="226">
        <v>0</v>
      </c>
      <c r="G68" s="226">
        <v>0</v>
      </c>
      <c r="H68" s="226">
        <v>186.5</v>
      </c>
      <c r="I68" s="107"/>
    </row>
    <row r="69" spans="1:9">
      <c r="A69" s="149">
        <v>514</v>
      </c>
      <c r="B69" s="149">
        <v>1</v>
      </c>
      <c r="C69" s="150" t="s">
        <v>208</v>
      </c>
      <c r="D69" s="226">
        <v>6012266.7599999998</v>
      </c>
      <c r="E69" s="226">
        <v>0</v>
      </c>
      <c r="F69" s="226">
        <v>0</v>
      </c>
      <c r="G69" s="226">
        <v>0</v>
      </c>
      <c r="H69" s="226">
        <v>6012266.7599999998</v>
      </c>
      <c r="I69" s="107"/>
    </row>
    <row r="70" spans="1:9">
      <c r="A70" s="149">
        <v>522</v>
      </c>
      <c r="B70" s="149">
        <v>1</v>
      </c>
      <c r="C70" s="150" t="s">
        <v>211</v>
      </c>
      <c r="D70" s="226">
        <v>13220.82</v>
      </c>
      <c r="E70" s="226">
        <v>0</v>
      </c>
      <c r="F70" s="226">
        <v>0</v>
      </c>
      <c r="G70" s="226">
        <v>2245868.11</v>
      </c>
      <c r="H70" s="226">
        <v>2259088.9299999997</v>
      </c>
      <c r="I70" s="107"/>
    </row>
    <row r="71" spans="1:9">
      <c r="A71" s="149">
        <v>523</v>
      </c>
      <c r="B71" s="149">
        <v>1</v>
      </c>
      <c r="C71" s="150" t="s">
        <v>868</v>
      </c>
      <c r="D71" s="226">
        <v>2557</v>
      </c>
      <c r="E71" s="226">
        <v>0</v>
      </c>
      <c r="F71" s="226">
        <v>0</v>
      </c>
      <c r="G71" s="226">
        <v>0</v>
      </c>
      <c r="H71" s="226">
        <v>2557</v>
      </c>
      <c r="I71" s="107"/>
    </row>
    <row r="72" spans="1:9">
      <c r="A72" s="149">
        <v>525</v>
      </c>
      <c r="B72" s="149">
        <v>1</v>
      </c>
      <c r="C72" s="150" t="s">
        <v>213</v>
      </c>
      <c r="D72" s="226">
        <v>0</v>
      </c>
      <c r="E72" s="226">
        <v>0</v>
      </c>
      <c r="F72" s="226">
        <v>0</v>
      </c>
      <c r="G72" s="226">
        <v>8170.12</v>
      </c>
      <c r="H72" s="226">
        <v>8170.12</v>
      </c>
      <c r="I72" s="107"/>
    </row>
    <row r="73" spans="1:9">
      <c r="A73" s="149">
        <v>526</v>
      </c>
      <c r="B73" s="149">
        <v>1</v>
      </c>
      <c r="C73" s="150" t="s">
        <v>214</v>
      </c>
      <c r="D73" s="226">
        <v>21060</v>
      </c>
      <c r="E73" s="226">
        <v>0</v>
      </c>
      <c r="F73" s="226">
        <v>0</v>
      </c>
      <c r="G73" s="226">
        <v>0</v>
      </c>
      <c r="H73" s="226">
        <v>21060</v>
      </c>
      <c r="I73" s="107"/>
    </row>
    <row r="74" spans="1:9">
      <c r="A74" s="149">
        <v>572</v>
      </c>
      <c r="B74" s="149">
        <v>1</v>
      </c>
      <c r="C74" s="150" t="s">
        <v>217</v>
      </c>
      <c r="D74" s="226">
        <v>1141721.68</v>
      </c>
      <c r="E74" s="226">
        <v>0</v>
      </c>
      <c r="F74" s="226">
        <v>0</v>
      </c>
      <c r="G74" s="226">
        <v>0</v>
      </c>
      <c r="H74" s="226">
        <v>1141721.68</v>
      </c>
      <c r="I74" s="107"/>
    </row>
    <row r="75" spans="1:9">
      <c r="A75" s="149">
        <v>576</v>
      </c>
      <c r="B75" s="149">
        <v>1</v>
      </c>
      <c r="C75" s="150" t="s">
        <v>1372</v>
      </c>
      <c r="D75" s="226">
        <v>0</v>
      </c>
      <c r="E75" s="226">
        <v>0</v>
      </c>
      <c r="F75" s="226">
        <v>0</v>
      </c>
      <c r="G75" s="226">
        <v>33038.5</v>
      </c>
      <c r="H75" s="226">
        <v>33038.5</v>
      </c>
      <c r="I75" s="107"/>
    </row>
    <row r="76" spans="1:9">
      <c r="A76" s="149">
        <v>582</v>
      </c>
      <c r="B76" s="149">
        <v>1</v>
      </c>
      <c r="C76" s="150" t="s">
        <v>226</v>
      </c>
      <c r="D76" s="226">
        <v>0</v>
      </c>
      <c r="E76" s="226">
        <v>0</v>
      </c>
      <c r="F76" s="226">
        <v>0</v>
      </c>
      <c r="G76" s="226">
        <v>3570116.129999999</v>
      </c>
      <c r="H76" s="226">
        <v>3570116.129999999</v>
      </c>
      <c r="I76" s="107"/>
    </row>
    <row r="77" spans="1:9">
      <c r="A77" s="149">
        <v>586</v>
      </c>
      <c r="B77" s="149">
        <v>1</v>
      </c>
      <c r="C77" s="150" t="s">
        <v>229</v>
      </c>
      <c r="D77" s="226">
        <v>0</v>
      </c>
      <c r="E77" s="226">
        <v>0</v>
      </c>
      <c r="F77" s="226">
        <v>0</v>
      </c>
      <c r="G77" s="226">
        <v>1146057.8500000001</v>
      </c>
      <c r="H77" s="226">
        <v>1146057.8500000001</v>
      </c>
      <c r="I77" s="107"/>
    </row>
    <row r="78" spans="1:9">
      <c r="A78" s="149">
        <v>587</v>
      </c>
      <c r="B78" s="149">
        <v>1</v>
      </c>
      <c r="C78" s="150" t="s">
        <v>11976</v>
      </c>
      <c r="D78" s="226">
        <v>936057.9</v>
      </c>
      <c r="E78" s="226">
        <v>0</v>
      </c>
      <c r="F78" s="226">
        <v>0</v>
      </c>
      <c r="G78" s="226">
        <v>0</v>
      </c>
      <c r="H78" s="226">
        <v>936057.9</v>
      </c>
    </row>
    <row r="79" spans="1:9">
      <c r="A79" s="149">
        <v>591</v>
      </c>
      <c r="B79" s="149">
        <v>1</v>
      </c>
      <c r="C79" s="150" t="s">
        <v>1327</v>
      </c>
      <c r="D79" s="226">
        <v>0</v>
      </c>
      <c r="E79" s="226">
        <v>0</v>
      </c>
      <c r="F79" s="226">
        <v>0</v>
      </c>
      <c r="G79" s="226">
        <v>63577758.18</v>
      </c>
      <c r="H79" s="226">
        <v>63577758.18</v>
      </c>
    </row>
    <row r="80" spans="1:9">
      <c r="A80" s="149">
        <v>592</v>
      </c>
      <c r="B80" s="149">
        <v>1</v>
      </c>
      <c r="C80" s="150" t="s">
        <v>1328</v>
      </c>
      <c r="D80" s="226">
        <v>6126478.9199999999</v>
      </c>
      <c r="E80" s="226">
        <v>0</v>
      </c>
      <c r="F80" s="226">
        <v>0</v>
      </c>
      <c r="G80" s="226">
        <v>23107517.59</v>
      </c>
      <c r="H80" s="226">
        <v>29233996.509999998</v>
      </c>
    </row>
    <row r="81" spans="1:8">
      <c r="A81" s="149">
        <v>594</v>
      </c>
      <c r="B81" s="149">
        <v>1</v>
      </c>
      <c r="C81" s="150" t="s">
        <v>119</v>
      </c>
      <c r="D81" s="226">
        <v>6801.25</v>
      </c>
      <c r="E81" s="226">
        <v>0</v>
      </c>
      <c r="F81" s="226">
        <v>0</v>
      </c>
      <c r="G81" s="226">
        <v>20888.900000002235</v>
      </c>
      <c r="H81" s="226">
        <v>27690.150000002235</v>
      </c>
    </row>
    <row r="82" spans="1:8">
      <c r="A82" s="149">
        <v>660</v>
      </c>
      <c r="B82" s="149">
        <v>1</v>
      </c>
      <c r="C82" s="150" t="s">
        <v>240</v>
      </c>
      <c r="D82" s="226">
        <v>306530.45</v>
      </c>
      <c r="E82" s="226">
        <v>0</v>
      </c>
      <c r="F82" s="226">
        <v>0</v>
      </c>
      <c r="G82" s="226">
        <v>36517019.359999985</v>
      </c>
      <c r="H82" s="226">
        <v>36823549.809999987</v>
      </c>
    </row>
    <row r="83" spans="1:8">
      <c r="A83" s="149">
        <v>670</v>
      </c>
      <c r="B83" s="149">
        <v>1</v>
      </c>
      <c r="C83" s="150" t="s">
        <v>242</v>
      </c>
      <c r="D83" s="226">
        <v>858083.96</v>
      </c>
      <c r="E83" s="226">
        <v>0</v>
      </c>
      <c r="F83" s="226">
        <v>0</v>
      </c>
      <c r="G83" s="226">
        <v>8529368.6099999994</v>
      </c>
      <c r="H83" s="226">
        <v>9387452.5700000003</v>
      </c>
    </row>
    <row r="84" spans="1:8">
      <c r="A84" s="149">
        <v>867</v>
      </c>
      <c r="B84" s="149">
        <v>1</v>
      </c>
      <c r="C84" s="150" t="s">
        <v>257</v>
      </c>
      <c r="D84" s="226">
        <v>0</v>
      </c>
      <c r="E84" s="226">
        <v>0</v>
      </c>
      <c r="F84" s="226">
        <v>0</v>
      </c>
      <c r="G84" s="226">
        <v>13959742.35</v>
      </c>
      <c r="H84" s="226">
        <v>13959742.35</v>
      </c>
    </row>
    <row r="86" spans="1:8">
      <c r="C86" s="261" t="s">
        <v>652</v>
      </c>
      <c r="D86" s="262">
        <f>+SUBTOTAL(9,D10:D84)</f>
        <v>643855296.7700001</v>
      </c>
      <c r="E86" s="262">
        <f>+SUBTOTAL(9,E10:E84)</f>
        <v>40766987.579999998</v>
      </c>
      <c r="F86" s="262">
        <f>+SUBTOTAL(9,F10:F84)</f>
        <v>32346208.170000002</v>
      </c>
      <c r="G86" s="262">
        <f>+SUBTOTAL(9,G10:G84)</f>
        <v>1221029104.4999998</v>
      </c>
      <c r="H86" s="262">
        <f>+SUBTOTAL(9,H10:H84)</f>
        <v>1937997597.0199997</v>
      </c>
    </row>
  </sheetData>
  <sheetProtection formatCells="0" formatColumns="0" formatRows="0" insertColumns="0" insertRows="0" insertHyperlinks="0" sort="0" autoFilter="0" pivotTables="0"/>
  <autoFilter ref="A9:H77">
    <sortState ref="A10:H70">
      <sortCondition ref="A9:A70"/>
    </sortState>
  </autoFilter>
  <mergeCells count="5">
    <mergeCell ref="A1:H1"/>
    <mergeCell ref="A2:H2"/>
    <mergeCell ref="A3:H3"/>
    <mergeCell ref="A4:H4"/>
    <mergeCell ref="D6:G6"/>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202" activePane="bottomRight" state="frozen"/>
      <selection activeCell="G12" sqref="G12"/>
      <selection pane="topRight" activeCell="G12" sqref="G12"/>
      <selection pane="bottomLeft" activeCell="G12" sqref="G12"/>
      <selection pane="bottomRight" activeCell="B223" sqref="B223"/>
    </sheetView>
  </sheetViews>
  <sheetFormatPr baseColWidth="10" defaultRowHeight="15" outlineLevelRow="2" outlineLevelCol="1"/>
  <cols>
    <col min="1" max="1" width="8.140625" style="21" customWidth="1"/>
    <col min="2" max="2" width="82" style="22" customWidth="1"/>
    <col min="3" max="3" width="7.5703125" style="23" customWidth="1"/>
    <col min="4" max="5" width="13.7109375" style="24" hidden="1" customWidth="1" outlineLevel="1"/>
    <col min="6" max="6" width="16.5703125" style="24" hidden="1" customWidth="1" outlineLevel="1"/>
    <col min="7" max="9" width="13.7109375" style="24" hidden="1" customWidth="1" outlineLevel="1"/>
    <col min="10" max="10" width="15.7109375" style="24" hidden="1" customWidth="1" outlineLevel="1"/>
    <col min="11" max="11" width="14" style="24" hidden="1" customWidth="1" outlineLevel="1"/>
    <col min="12" max="12" width="15.28515625" style="24" hidden="1" customWidth="1" outlineLevel="1"/>
    <col min="13" max="13" width="14.85546875" style="24" hidden="1" customWidth="1" outlineLevel="1"/>
    <col min="14" max="14" width="15.7109375" style="24" hidden="1" customWidth="1" outlineLevel="1"/>
    <col min="15" max="18" width="13.7109375" style="24" hidden="1" customWidth="1" outlineLevel="1"/>
    <col min="19" max="21" width="15.7109375" style="24" hidden="1" customWidth="1" outlineLevel="1"/>
    <col min="22" max="24" width="13.7109375" style="24" hidden="1" customWidth="1" outlineLevel="1" collapsed="1"/>
    <col min="25" max="26" width="13.7109375" style="24" hidden="1" customWidth="1" outlineLevel="1"/>
    <col min="27" max="27" width="15" style="24" hidden="1" customWidth="1" outlineLevel="1" collapsed="1"/>
    <col min="28" max="28" width="15" style="24" hidden="1" customWidth="1" outlineLevel="1"/>
    <col min="29" max="30" width="18" style="24" hidden="1" customWidth="1" outlineLevel="1"/>
    <col min="31" max="32" width="15.5703125" style="24" hidden="1" customWidth="1" outlineLevel="1"/>
    <col min="33" max="35" width="13.7109375" style="24" hidden="1" customWidth="1" outlineLevel="1"/>
    <col min="36" max="36" width="20.42578125" style="25" customWidth="1" collapsed="1"/>
    <col min="37" max="39" width="11.42578125" style="25"/>
    <col min="40" max="40" width="17.140625" style="25" customWidth="1"/>
    <col min="41" max="41" width="14.42578125" style="25" customWidth="1"/>
    <col min="42" max="16384" width="11.42578125" style="25"/>
  </cols>
  <sheetData>
    <row r="1" spans="1:41" s="36" customFormat="1">
      <c r="A1" s="32"/>
      <c r="B1" s="33"/>
      <c r="C1" s="34"/>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41" s="36" customFormat="1">
      <c r="A2" s="32"/>
      <c r="B2" s="33"/>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row>
    <row r="3" spans="1:41" s="36" customFormat="1">
      <c r="A3" s="32"/>
      <c r="B3" s="33"/>
      <c r="C3" s="3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41" s="36" customFormat="1">
      <c r="A4" s="32"/>
      <c r="B4" s="33"/>
      <c r="C4" s="3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41" s="36" customFormat="1">
      <c r="A5" s="32"/>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41" s="36" customFormat="1" ht="13.5" customHeight="1">
      <c r="A6" s="32"/>
      <c r="B6" s="33"/>
      <c r="C6" s="34"/>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41" s="36" customFormat="1" ht="18" customHeight="1">
      <c r="A7" s="313" t="s">
        <v>653</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8" spans="1:41" s="36" customFormat="1" ht="18.75">
      <c r="A8" s="313" t="s">
        <v>1295</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row>
    <row r="9" spans="1:41" s="36" customFormat="1" ht="18.75">
      <c r="A9" s="313" t="str">
        <f>+RESUMEN!A6</f>
        <v>ACTUALIZADA AL 4/AGOSTO/2017</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row>
    <row r="10" spans="1:41" s="36" customFormat="1" ht="18.75">
      <c r="A10" s="313" t="s">
        <v>654</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row>
    <row r="11" spans="1:41" s="36" customFormat="1" ht="15" customHeight="1">
      <c r="A11" s="96"/>
      <c r="B11" s="37"/>
      <c r="C11" s="38"/>
      <c r="D11" s="329" t="s">
        <v>655</v>
      </c>
      <c r="E11" s="329"/>
      <c r="F11" s="329"/>
      <c r="G11" s="329"/>
      <c r="H11" s="329"/>
      <c r="I11" s="329"/>
      <c r="J11" s="329"/>
      <c r="K11" s="329"/>
      <c r="L11" s="329"/>
      <c r="M11" s="329"/>
      <c r="N11" s="329"/>
      <c r="O11" s="329"/>
      <c r="P11" s="329"/>
      <c r="Q11" s="329"/>
      <c r="R11" s="329"/>
      <c r="S11" s="329"/>
      <c r="T11" s="329"/>
      <c r="U11" s="330"/>
      <c r="V11" s="331" t="s">
        <v>656</v>
      </c>
      <c r="W11" s="332"/>
      <c r="X11" s="332"/>
      <c r="Y11" s="332"/>
      <c r="Z11" s="332"/>
      <c r="AA11" s="332"/>
      <c r="AB11" s="332"/>
      <c r="AC11" s="332"/>
      <c r="AD11" s="332"/>
      <c r="AE11" s="332"/>
      <c r="AF11" s="332"/>
      <c r="AG11" s="332"/>
      <c r="AH11" s="332"/>
      <c r="AI11" s="333"/>
    </row>
    <row r="12" spans="1:41" s="26" customFormat="1" ht="34.5">
      <c r="A12" s="70" t="s">
        <v>657</v>
      </c>
      <c r="B12" s="71" t="s">
        <v>41</v>
      </c>
      <c r="C12" s="72" t="s">
        <v>658</v>
      </c>
      <c r="D12" s="72" t="s">
        <v>1274</v>
      </c>
      <c r="E12" s="72" t="s">
        <v>1275</v>
      </c>
      <c r="F12" s="70" t="s">
        <v>27</v>
      </c>
      <c r="G12" s="70" t="s">
        <v>3</v>
      </c>
      <c r="H12" s="70" t="s">
        <v>1284</v>
      </c>
      <c r="I12" s="70" t="s">
        <v>11</v>
      </c>
      <c r="J12" s="70" t="s">
        <v>6</v>
      </c>
      <c r="K12" s="70" t="s">
        <v>15</v>
      </c>
      <c r="L12" s="70" t="s">
        <v>1285</v>
      </c>
      <c r="M12" s="70" t="s">
        <v>17</v>
      </c>
      <c r="N12" s="70" t="s">
        <v>13</v>
      </c>
      <c r="O12" s="70" t="s">
        <v>1286</v>
      </c>
      <c r="P12" s="70" t="s">
        <v>1287</v>
      </c>
      <c r="Q12" s="70" t="s">
        <v>20</v>
      </c>
      <c r="R12" s="70" t="s">
        <v>21</v>
      </c>
      <c r="S12" s="70" t="s">
        <v>8</v>
      </c>
      <c r="T12" s="70" t="s">
        <v>1296</v>
      </c>
      <c r="U12" s="70" t="s">
        <v>1270</v>
      </c>
      <c r="V12" s="72" t="s">
        <v>1280</v>
      </c>
      <c r="W12" s="72" t="s">
        <v>1276</v>
      </c>
      <c r="X12" s="70" t="s">
        <v>3</v>
      </c>
      <c r="Y12" s="70" t="s">
        <v>642</v>
      </c>
      <c r="Z12" s="70" t="s">
        <v>11</v>
      </c>
      <c r="AA12" s="70" t="s">
        <v>6</v>
      </c>
      <c r="AB12" s="70" t="s">
        <v>17</v>
      </c>
      <c r="AC12" s="70" t="s">
        <v>13</v>
      </c>
      <c r="AD12" s="70" t="s">
        <v>1287</v>
      </c>
      <c r="AE12" s="70" t="s">
        <v>20</v>
      </c>
      <c r="AF12" s="70" t="s">
        <v>21</v>
      </c>
      <c r="AG12" s="70" t="s">
        <v>23</v>
      </c>
      <c r="AH12" s="70" t="s">
        <v>1273</v>
      </c>
      <c r="AI12" s="70" t="s">
        <v>1296</v>
      </c>
      <c r="AJ12" s="72" t="s">
        <v>659</v>
      </c>
    </row>
    <row r="13" spans="1:41" ht="20.100000000000001" customHeight="1">
      <c r="A13" s="73">
        <v>6</v>
      </c>
      <c r="B13" s="74" t="s">
        <v>712</v>
      </c>
      <c r="C13" s="75" t="s">
        <v>1344</v>
      </c>
      <c r="D13" s="76">
        <v>0</v>
      </c>
      <c r="E13" s="76">
        <v>20207.14</v>
      </c>
      <c r="F13" s="76">
        <v>0</v>
      </c>
      <c r="G13" s="76">
        <v>364368.38</v>
      </c>
      <c r="H13" s="76">
        <v>0</v>
      </c>
      <c r="I13" s="76">
        <v>50</v>
      </c>
      <c r="J13" s="76">
        <v>109913.97</v>
      </c>
      <c r="K13" s="76">
        <v>2516.2600000000002</v>
      </c>
      <c r="L13" s="76">
        <v>0</v>
      </c>
      <c r="M13" s="76">
        <v>0</v>
      </c>
      <c r="N13" s="76">
        <v>0</v>
      </c>
      <c r="O13" s="76">
        <v>291.61</v>
      </c>
      <c r="P13" s="76">
        <v>0</v>
      </c>
      <c r="Q13" s="76">
        <v>0</v>
      </c>
      <c r="R13" s="76">
        <v>0</v>
      </c>
      <c r="S13" s="76">
        <v>0</v>
      </c>
      <c r="T13" s="76">
        <v>0</v>
      </c>
      <c r="U13" s="76">
        <v>0</v>
      </c>
      <c r="V13" s="76">
        <v>0</v>
      </c>
      <c r="W13" s="76">
        <v>0</v>
      </c>
      <c r="X13" s="76">
        <v>0</v>
      </c>
      <c r="Y13" s="76">
        <v>0</v>
      </c>
      <c r="Z13" s="76">
        <v>0</v>
      </c>
      <c r="AA13" s="76">
        <v>0</v>
      </c>
      <c r="AB13" s="76">
        <v>0</v>
      </c>
      <c r="AC13" s="76">
        <v>0</v>
      </c>
      <c r="AD13" s="76">
        <v>0</v>
      </c>
      <c r="AE13" s="76">
        <v>0</v>
      </c>
      <c r="AF13" s="76">
        <v>0</v>
      </c>
      <c r="AG13" s="76">
        <v>0</v>
      </c>
      <c r="AH13" s="76">
        <v>0</v>
      </c>
      <c r="AI13" s="76">
        <v>0</v>
      </c>
      <c r="AJ13" s="77">
        <f>SUM(D13:AI13)</f>
        <v>497347.36</v>
      </c>
      <c r="AM13" s="84"/>
    </row>
    <row r="14" spans="1:41" ht="20.100000000000001" customHeight="1">
      <c r="A14" s="73">
        <v>10</v>
      </c>
      <c r="B14" s="74" t="s">
        <v>713</v>
      </c>
      <c r="C14" s="75" t="s">
        <v>1344</v>
      </c>
      <c r="D14" s="76">
        <v>0</v>
      </c>
      <c r="E14" s="76">
        <v>0</v>
      </c>
      <c r="F14" s="76">
        <v>0</v>
      </c>
      <c r="G14" s="76">
        <v>128513.68000000001</v>
      </c>
      <c r="H14" s="76">
        <v>0</v>
      </c>
      <c r="I14" s="76">
        <v>63259.41</v>
      </c>
      <c r="J14" s="76">
        <v>9060437.4800000004</v>
      </c>
      <c r="K14" s="76">
        <v>250837.48999999993</v>
      </c>
      <c r="L14" s="76">
        <v>0</v>
      </c>
      <c r="M14" s="76">
        <v>0</v>
      </c>
      <c r="N14" s="76">
        <v>2237320.6499999994</v>
      </c>
      <c r="O14" s="76">
        <v>0</v>
      </c>
      <c r="P14" s="76">
        <v>3417487.6799999992</v>
      </c>
      <c r="Q14" s="76">
        <v>0</v>
      </c>
      <c r="R14" s="76">
        <v>0</v>
      </c>
      <c r="S14" s="76">
        <v>0</v>
      </c>
      <c r="T14" s="76">
        <v>0</v>
      </c>
      <c r="U14" s="76">
        <v>0</v>
      </c>
      <c r="V14" s="76">
        <v>0</v>
      </c>
      <c r="W14" s="76">
        <v>0</v>
      </c>
      <c r="X14" s="76">
        <v>24010</v>
      </c>
      <c r="Y14" s="76">
        <v>0</v>
      </c>
      <c r="Z14" s="76">
        <v>0</v>
      </c>
      <c r="AA14" s="76">
        <v>137250.00940000001</v>
      </c>
      <c r="AB14" s="76">
        <v>0</v>
      </c>
      <c r="AC14" s="76">
        <v>1234515.31</v>
      </c>
      <c r="AD14" s="76">
        <v>0</v>
      </c>
      <c r="AE14" s="76">
        <v>0</v>
      </c>
      <c r="AF14" s="76">
        <v>0</v>
      </c>
      <c r="AG14" s="76">
        <v>0</v>
      </c>
      <c r="AH14" s="76">
        <v>0</v>
      </c>
      <c r="AI14" s="76">
        <v>0</v>
      </c>
      <c r="AJ14" s="77">
        <f t="shared" ref="AJ14:AJ77" si="0">SUM(D14:AI14)</f>
        <v>16553631.709400002</v>
      </c>
      <c r="AM14" s="84"/>
    </row>
    <row r="15" spans="1:41" ht="20.100000000000001" customHeight="1">
      <c r="A15" s="73">
        <v>15</v>
      </c>
      <c r="B15" s="74" t="s">
        <v>714</v>
      </c>
      <c r="C15" s="75" t="s">
        <v>1344</v>
      </c>
      <c r="D15" s="76">
        <v>0</v>
      </c>
      <c r="E15" s="76">
        <v>0</v>
      </c>
      <c r="F15" s="76">
        <v>75918424.069999993</v>
      </c>
      <c r="G15" s="76">
        <v>18647000.830000002</v>
      </c>
      <c r="H15" s="76">
        <v>0</v>
      </c>
      <c r="I15" s="76">
        <v>4503.5</v>
      </c>
      <c r="J15" s="76">
        <v>372258.62</v>
      </c>
      <c r="K15" s="76">
        <v>4246.28</v>
      </c>
      <c r="L15" s="76">
        <v>0</v>
      </c>
      <c r="M15" s="76">
        <v>0</v>
      </c>
      <c r="N15" s="76">
        <v>0.48</v>
      </c>
      <c r="O15" s="76">
        <v>0</v>
      </c>
      <c r="P15" s="76">
        <v>0</v>
      </c>
      <c r="Q15" s="76">
        <v>0</v>
      </c>
      <c r="R15" s="76">
        <v>0</v>
      </c>
      <c r="S15" s="76">
        <v>0</v>
      </c>
      <c r="T15" s="76">
        <v>1860</v>
      </c>
      <c r="U15" s="76">
        <v>0</v>
      </c>
      <c r="V15" s="76">
        <v>0</v>
      </c>
      <c r="W15" s="76">
        <v>0</v>
      </c>
      <c r="X15" s="76">
        <v>0</v>
      </c>
      <c r="Y15" s="76">
        <v>0</v>
      </c>
      <c r="Z15" s="76">
        <v>50.009399999999999</v>
      </c>
      <c r="AA15" s="76">
        <v>1182711.1968</v>
      </c>
      <c r="AB15" s="76">
        <v>0</v>
      </c>
      <c r="AC15" s="76">
        <v>0</v>
      </c>
      <c r="AD15" s="76">
        <v>0</v>
      </c>
      <c r="AE15" s="76">
        <v>0</v>
      </c>
      <c r="AF15" s="76">
        <v>0</v>
      </c>
      <c r="AG15" s="76">
        <v>0</v>
      </c>
      <c r="AH15" s="76">
        <v>0</v>
      </c>
      <c r="AI15" s="76">
        <v>0</v>
      </c>
      <c r="AJ15" s="77">
        <f t="shared" si="0"/>
        <v>96131054.98619999</v>
      </c>
      <c r="AM15" s="84"/>
    </row>
    <row r="16" spans="1:41" ht="20.100000000000001" customHeight="1">
      <c r="A16" s="73">
        <v>16</v>
      </c>
      <c r="B16" s="74" t="s">
        <v>715</v>
      </c>
      <c r="C16" s="78" t="s">
        <v>1344</v>
      </c>
      <c r="D16" s="76">
        <v>1873838.0499999998</v>
      </c>
      <c r="E16" s="76">
        <v>92193.62</v>
      </c>
      <c r="F16" s="76">
        <v>17714679.02</v>
      </c>
      <c r="G16" s="76">
        <v>12692204.08</v>
      </c>
      <c r="H16" s="76">
        <v>0</v>
      </c>
      <c r="I16" s="76">
        <v>7113.2000000000007</v>
      </c>
      <c r="J16" s="76">
        <v>20969921.68</v>
      </c>
      <c r="K16" s="76">
        <v>25431.660000000003</v>
      </c>
      <c r="L16" s="76">
        <v>0</v>
      </c>
      <c r="M16" s="76">
        <v>5884.4699999999993</v>
      </c>
      <c r="N16" s="76">
        <v>4513.0099999999993</v>
      </c>
      <c r="O16" s="76">
        <v>107188.77999999997</v>
      </c>
      <c r="P16" s="76">
        <v>0</v>
      </c>
      <c r="Q16" s="76">
        <v>0</v>
      </c>
      <c r="R16" s="76">
        <v>0</v>
      </c>
      <c r="S16" s="76">
        <v>0</v>
      </c>
      <c r="T16" s="76">
        <v>144895</v>
      </c>
      <c r="U16" s="76">
        <v>0</v>
      </c>
      <c r="V16" s="76">
        <v>0</v>
      </c>
      <c r="W16" s="76">
        <v>0</v>
      </c>
      <c r="X16" s="76">
        <v>0</v>
      </c>
      <c r="Y16" s="76">
        <v>0</v>
      </c>
      <c r="Z16" s="76">
        <v>0</v>
      </c>
      <c r="AA16" s="76">
        <v>0</v>
      </c>
      <c r="AB16" s="76">
        <v>0</v>
      </c>
      <c r="AC16" s="76">
        <v>0</v>
      </c>
      <c r="AD16" s="76">
        <v>0</v>
      </c>
      <c r="AE16" s="76">
        <v>0</v>
      </c>
      <c r="AF16" s="76">
        <v>0</v>
      </c>
      <c r="AG16" s="76">
        <v>0</v>
      </c>
      <c r="AH16" s="76">
        <v>0</v>
      </c>
      <c r="AI16" s="76">
        <v>0</v>
      </c>
      <c r="AJ16" s="77">
        <f t="shared" si="0"/>
        <v>53637862.569999985</v>
      </c>
      <c r="AM16" s="84"/>
      <c r="AO16" s="27"/>
    </row>
    <row r="17" spans="1:41" ht="20.100000000000001" customHeight="1">
      <c r="A17" s="73">
        <v>20</v>
      </c>
      <c r="B17" s="74" t="s">
        <v>716</v>
      </c>
      <c r="C17" s="75" t="s">
        <v>1344</v>
      </c>
      <c r="D17" s="76">
        <v>3317307</v>
      </c>
      <c r="E17" s="76">
        <v>613.86</v>
      </c>
      <c r="F17" s="76">
        <v>0</v>
      </c>
      <c r="G17" s="76">
        <v>15290356.939999999</v>
      </c>
      <c r="H17" s="76">
        <v>0</v>
      </c>
      <c r="I17" s="76">
        <v>1670</v>
      </c>
      <c r="J17" s="76">
        <v>118144.98999999999</v>
      </c>
      <c r="K17" s="76">
        <v>10535.52</v>
      </c>
      <c r="L17" s="76">
        <v>0</v>
      </c>
      <c r="M17" s="76">
        <v>0</v>
      </c>
      <c r="N17" s="76">
        <v>0</v>
      </c>
      <c r="O17" s="76">
        <v>0</v>
      </c>
      <c r="P17" s="76">
        <v>0</v>
      </c>
      <c r="Q17" s="76">
        <v>0</v>
      </c>
      <c r="R17" s="76">
        <v>0</v>
      </c>
      <c r="S17" s="76">
        <v>0</v>
      </c>
      <c r="T17" s="76">
        <v>0</v>
      </c>
      <c r="U17" s="76">
        <v>0</v>
      </c>
      <c r="V17" s="76">
        <v>0</v>
      </c>
      <c r="W17" s="76">
        <v>0</v>
      </c>
      <c r="X17" s="76">
        <v>0</v>
      </c>
      <c r="Y17" s="76">
        <v>0</v>
      </c>
      <c r="Z17" s="76">
        <v>0</v>
      </c>
      <c r="AA17" s="76">
        <v>0</v>
      </c>
      <c r="AB17" s="76">
        <v>0</v>
      </c>
      <c r="AC17" s="76">
        <v>0</v>
      </c>
      <c r="AD17" s="76">
        <v>0</v>
      </c>
      <c r="AE17" s="76">
        <v>0</v>
      </c>
      <c r="AF17" s="76">
        <v>0</v>
      </c>
      <c r="AG17" s="76">
        <v>0</v>
      </c>
      <c r="AH17" s="76">
        <v>0</v>
      </c>
      <c r="AI17" s="76">
        <v>0</v>
      </c>
      <c r="AJ17" s="77">
        <f t="shared" si="0"/>
        <v>18738628.309999999</v>
      </c>
      <c r="AM17" s="84"/>
      <c r="AN17" s="27"/>
      <c r="AO17" s="27"/>
    </row>
    <row r="18" spans="1:41" ht="20.100000000000001" customHeight="1">
      <c r="A18" s="73">
        <v>25</v>
      </c>
      <c r="B18" s="74" t="s">
        <v>717</v>
      </c>
      <c r="C18" s="75" t="s">
        <v>1344</v>
      </c>
      <c r="D18" s="76">
        <v>0</v>
      </c>
      <c r="E18" s="76">
        <v>3828988.05</v>
      </c>
      <c r="F18" s="76">
        <v>1248705</v>
      </c>
      <c r="G18" s="76">
        <v>5573161.3199999994</v>
      </c>
      <c r="H18" s="76">
        <v>0</v>
      </c>
      <c r="I18" s="76">
        <v>1608.23</v>
      </c>
      <c r="J18" s="76">
        <v>8598649.6500000004</v>
      </c>
      <c r="K18" s="76">
        <v>18611.789999999997</v>
      </c>
      <c r="L18" s="76">
        <v>27794275.680000003</v>
      </c>
      <c r="M18" s="76">
        <v>0</v>
      </c>
      <c r="N18" s="76">
        <v>331443491.43999976</v>
      </c>
      <c r="O18" s="76">
        <v>0</v>
      </c>
      <c r="P18" s="76">
        <v>1500000</v>
      </c>
      <c r="Q18" s="76">
        <v>0</v>
      </c>
      <c r="R18" s="76">
        <v>0</v>
      </c>
      <c r="S18" s="76">
        <v>0</v>
      </c>
      <c r="T18" s="76">
        <v>461995134.63999999</v>
      </c>
      <c r="U18" s="76">
        <v>0</v>
      </c>
      <c r="V18" s="76">
        <v>0</v>
      </c>
      <c r="W18" s="76">
        <v>0</v>
      </c>
      <c r="X18" s="76">
        <v>0</v>
      </c>
      <c r="Y18" s="76">
        <v>0</v>
      </c>
      <c r="Z18" s="76">
        <v>0</v>
      </c>
      <c r="AA18" s="76">
        <v>0</v>
      </c>
      <c r="AB18" s="76">
        <v>0</v>
      </c>
      <c r="AC18" s="76">
        <v>0</v>
      </c>
      <c r="AD18" s="76">
        <v>0</v>
      </c>
      <c r="AE18" s="76">
        <v>0</v>
      </c>
      <c r="AF18" s="76">
        <v>0</v>
      </c>
      <c r="AG18" s="76">
        <v>0</v>
      </c>
      <c r="AH18" s="76">
        <v>0</v>
      </c>
      <c r="AI18" s="76">
        <v>0</v>
      </c>
      <c r="AJ18" s="77">
        <f t="shared" si="0"/>
        <v>842002625.79999971</v>
      </c>
      <c r="AM18" s="84"/>
      <c r="AN18" s="27"/>
      <c r="AO18" s="27"/>
    </row>
    <row r="19" spans="1:41" ht="20.100000000000001" customHeight="1">
      <c r="A19" s="73">
        <v>30</v>
      </c>
      <c r="B19" s="74" t="s">
        <v>718</v>
      </c>
      <c r="C19" s="75" t="s">
        <v>1344</v>
      </c>
      <c r="D19" s="76">
        <v>0</v>
      </c>
      <c r="E19" s="76">
        <v>3356500.5</v>
      </c>
      <c r="F19" s="76">
        <v>0</v>
      </c>
      <c r="G19" s="76">
        <v>6689.7</v>
      </c>
      <c r="H19" s="76">
        <v>0</v>
      </c>
      <c r="I19" s="76">
        <v>0</v>
      </c>
      <c r="J19" s="76">
        <v>0</v>
      </c>
      <c r="K19" s="76">
        <v>0</v>
      </c>
      <c r="L19" s="76">
        <v>0</v>
      </c>
      <c r="M19" s="76">
        <v>0</v>
      </c>
      <c r="N19" s="76">
        <v>0</v>
      </c>
      <c r="O19" s="76">
        <v>0</v>
      </c>
      <c r="P19" s="76">
        <v>601757.14</v>
      </c>
      <c r="Q19" s="76">
        <v>0</v>
      </c>
      <c r="R19" s="76">
        <v>0</v>
      </c>
      <c r="S19" s="76">
        <v>0</v>
      </c>
      <c r="T19" s="76">
        <v>0</v>
      </c>
      <c r="U19" s="76">
        <v>0</v>
      </c>
      <c r="V19" s="76">
        <v>0</v>
      </c>
      <c r="W19" s="76">
        <v>0</v>
      </c>
      <c r="X19" s="76">
        <v>0</v>
      </c>
      <c r="Y19" s="76">
        <v>0</v>
      </c>
      <c r="Z19" s="76">
        <v>0</v>
      </c>
      <c r="AA19" s="76">
        <v>0</v>
      </c>
      <c r="AB19" s="76">
        <v>0</v>
      </c>
      <c r="AC19" s="76">
        <v>0</v>
      </c>
      <c r="AD19" s="76">
        <v>0</v>
      </c>
      <c r="AE19" s="76">
        <v>0</v>
      </c>
      <c r="AF19" s="76">
        <v>0</v>
      </c>
      <c r="AG19" s="76">
        <v>0</v>
      </c>
      <c r="AH19" s="76">
        <v>0</v>
      </c>
      <c r="AI19" s="76">
        <v>0</v>
      </c>
      <c r="AJ19" s="77">
        <f t="shared" si="0"/>
        <v>3964947.3400000003</v>
      </c>
      <c r="AM19" s="84"/>
    </row>
    <row r="20" spans="1:41" ht="20.100000000000001" customHeight="1">
      <c r="A20" s="73">
        <v>35</v>
      </c>
      <c r="B20" s="74" t="s">
        <v>719</v>
      </c>
      <c r="C20" s="78" t="s">
        <v>1344</v>
      </c>
      <c r="D20" s="76">
        <v>0</v>
      </c>
      <c r="E20" s="76">
        <v>3564</v>
      </c>
      <c r="F20" s="76">
        <v>0</v>
      </c>
      <c r="G20" s="76">
        <v>7252722.7599999979</v>
      </c>
      <c r="H20" s="76">
        <v>0</v>
      </c>
      <c r="I20" s="76">
        <v>2906.5600000000004</v>
      </c>
      <c r="J20" s="76">
        <v>5790676.9000000004</v>
      </c>
      <c r="K20" s="76">
        <v>2167.83</v>
      </c>
      <c r="L20" s="76">
        <v>51222</v>
      </c>
      <c r="M20" s="76">
        <v>680.86</v>
      </c>
      <c r="N20" s="76">
        <v>156.32</v>
      </c>
      <c r="O20" s="76">
        <v>75.52</v>
      </c>
      <c r="P20" s="76">
        <v>467734.24</v>
      </c>
      <c r="Q20" s="76">
        <v>0</v>
      </c>
      <c r="R20" s="76">
        <v>0</v>
      </c>
      <c r="S20" s="76">
        <v>0</v>
      </c>
      <c r="T20" s="76">
        <v>3356744.6000000006</v>
      </c>
      <c r="U20" s="76">
        <v>0</v>
      </c>
      <c r="V20" s="76">
        <v>0</v>
      </c>
      <c r="W20" s="76">
        <v>0</v>
      </c>
      <c r="X20" s="76">
        <v>0</v>
      </c>
      <c r="Y20" s="76">
        <v>0</v>
      </c>
      <c r="Z20" s="76">
        <v>0</v>
      </c>
      <c r="AA20" s="76">
        <v>1780124.3810000001</v>
      </c>
      <c r="AB20" s="76">
        <v>0</v>
      </c>
      <c r="AC20" s="76">
        <v>0</v>
      </c>
      <c r="AD20" s="76">
        <v>0</v>
      </c>
      <c r="AE20" s="76">
        <v>0</v>
      </c>
      <c r="AF20" s="76">
        <v>0</v>
      </c>
      <c r="AG20" s="76">
        <v>0</v>
      </c>
      <c r="AH20" s="76">
        <v>0</v>
      </c>
      <c r="AI20" s="76">
        <v>0</v>
      </c>
      <c r="AJ20" s="77">
        <f t="shared" si="0"/>
        <v>18708775.971000001</v>
      </c>
      <c r="AM20" s="84"/>
    </row>
    <row r="21" spans="1:41" ht="20.100000000000001" customHeight="1">
      <c r="A21" s="73">
        <v>41</v>
      </c>
      <c r="B21" s="74" t="s">
        <v>720</v>
      </c>
      <c r="C21" s="75" t="s">
        <v>1344</v>
      </c>
      <c r="D21" s="76">
        <v>0</v>
      </c>
      <c r="E21" s="76">
        <v>0</v>
      </c>
      <c r="F21" s="76">
        <v>31382948.369999997</v>
      </c>
      <c r="G21" s="76">
        <v>5020804.1000000006</v>
      </c>
      <c r="H21" s="76">
        <v>0</v>
      </c>
      <c r="I21" s="76">
        <v>0</v>
      </c>
      <c r="J21" s="76">
        <v>2238157.44</v>
      </c>
      <c r="K21" s="76">
        <v>0</v>
      </c>
      <c r="L21" s="76">
        <v>0</v>
      </c>
      <c r="M21" s="76">
        <v>0</v>
      </c>
      <c r="N21" s="76">
        <v>0</v>
      </c>
      <c r="O21" s="76">
        <v>0</v>
      </c>
      <c r="P21" s="76">
        <v>0</v>
      </c>
      <c r="Q21" s="76">
        <v>0</v>
      </c>
      <c r="R21" s="76">
        <v>0</v>
      </c>
      <c r="S21" s="76">
        <v>0</v>
      </c>
      <c r="T21" s="76">
        <v>102911.24</v>
      </c>
      <c r="U21" s="76">
        <v>0</v>
      </c>
      <c r="V21" s="76">
        <v>0</v>
      </c>
      <c r="W21" s="76">
        <v>0</v>
      </c>
      <c r="X21" s="76">
        <v>0</v>
      </c>
      <c r="Y21" s="76">
        <v>0</v>
      </c>
      <c r="Z21" s="76">
        <v>0</v>
      </c>
      <c r="AA21" s="76">
        <v>0</v>
      </c>
      <c r="AB21" s="76">
        <v>0</v>
      </c>
      <c r="AC21" s="76">
        <v>0</v>
      </c>
      <c r="AD21" s="76">
        <v>0</v>
      </c>
      <c r="AE21" s="76">
        <v>0</v>
      </c>
      <c r="AF21" s="76">
        <v>0</v>
      </c>
      <c r="AG21" s="76">
        <v>0</v>
      </c>
      <c r="AH21" s="76">
        <v>0</v>
      </c>
      <c r="AI21" s="76">
        <v>0</v>
      </c>
      <c r="AJ21" s="77">
        <f t="shared" si="0"/>
        <v>38744821.149999999</v>
      </c>
      <c r="AM21" s="84"/>
    </row>
    <row r="22" spans="1:41" ht="20.100000000000001" customHeight="1">
      <c r="A22" s="73">
        <v>46</v>
      </c>
      <c r="B22" s="74" t="s">
        <v>721</v>
      </c>
      <c r="C22" s="75" t="s">
        <v>1344</v>
      </c>
      <c r="D22" s="76">
        <v>3366022.36</v>
      </c>
      <c r="E22" s="76">
        <v>3321331.8</v>
      </c>
      <c r="F22" s="76">
        <v>32027472.610000003</v>
      </c>
      <c r="G22" s="76">
        <v>5323155.290000001</v>
      </c>
      <c r="H22" s="76">
        <v>0</v>
      </c>
      <c r="I22" s="76">
        <v>59239.040000000008</v>
      </c>
      <c r="J22" s="76">
        <v>19704223.340000004</v>
      </c>
      <c r="K22" s="76">
        <v>61399.489999999983</v>
      </c>
      <c r="L22" s="76">
        <v>0</v>
      </c>
      <c r="M22" s="76">
        <v>0.03</v>
      </c>
      <c r="N22" s="76">
        <v>36935.999999999993</v>
      </c>
      <c r="O22" s="76">
        <v>87505.11</v>
      </c>
      <c r="P22" s="76">
        <v>210036</v>
      </c>
      <c r="Q22" s="76">
        <v>0</v>
      </c>
      <c r="R22" s="76">
        <v>0</v>
      </c>
      <c r="S22" s="76">
        <v>0</v>
      </c>
      <c r="T22" s="76">
        <v>0</v>
      </c>
      <c r="U22" s="76">
        <v>0</v>
      </c>
      <c r="V22" s="76">
        <v>0</v>
      </c>
      <c r="W22" s="76">
        <v>0</v>
      </c>
      <c r="X22" s="76">
        <v>3107.58</v>
      </c>
      <c r="Y22" s="76">
        <v>0</v>
      </c>
      <c r="Z22" s="76">
        <v>0</v>
      </c>
      <c r="AA22" s="76">
        <v>0</v>
      </c>
      <c r="AB22" s="76">
        <v>0</v>
      </c>
      <c r="AC22" s="76">
        <v>0</v>
      </c>
      <c r="AD22" s="76">
        <v>0</v>
      </c>
      <c r="AE22" s="76">
        <v>0</v>
      </c>
      <c r="AF22" s="76">
        <v>0</v>
      </c>
      <c r="AG22" s="76">
        <v>0</v>
      </c>
      <c r="AH22" s="76">
        <v>0</v>
      </c>
      <c r="AI22" s="76">
        <v>0</v>
      </c>
      <c r="AJ22" s="77">
        <f t="shared" si="0"/>
        <v>64200428.650000006</v>
      </c>
      <c r="AM22" s="84"/>
    </row>
    <row r="23" spans="1:41" ht="20.100000000000001" customHeight="1">
      <c r="A23" s="73">
        <v>47</v>
      </c>
      <c r="B23" s="74" t="s">
        <v>722</v>
      </c>
      <c r="C23" s="75" t="s">
        <v>1344</v>
      </c>
      <c r="D23" s="76">
        <v>152251.60999999999</v>
      </c>
      <c r="E23" s="76">
        <v>0</v>
      </c>
      <c r="F23" s="76">
        <v>3986652.17</v>
      </c>
      <c r="G23" s="76">
        <v>2485165.1</v>
      </c>
      <c r="H23" s="76">
        <v>0</v>
      </c>
      <c r="I23" s="76">
        <v>1152.02</v>
      </c>
      <c r="J23" s="76">
        <v>3023717.39</v>
      </c>
      <c r="K23" s="76">
        <v>1765.55</v>
      </c>
      <c r="L23" s="76">
        <v>0</v>
      </c>
      <c r="M23" s="76">
        <v>0</v>
      </c>
      <c r="N23" s="76">
        <v>0</v>
      </c>
      <c r="O23" s="76">
        <v>0</v>
      </c>
      <c r="P23" s="76">
        <v>415909</v>
      </c>
      <c r="Q23" s="76">
        <v>0</v>
      </c>
      <c r="R23" s="76">
        <v>0</v>
      </c>
      <c r="S23" s="76">
        <v>0</v>
      </c>
      <c r="T23" s="76">
        <v>0</v>
      </c>
      <c r="U23" s="76">
        <v>0</v>
      </c>
      <c r="V23" s="76">
        <v>0</v>
      </c>
      <c r="W23" s="76">
        <v>0</v>
      </c>
      <c r="X23" s="76">
        <v>0</v>
      </c>
      <c r="Y23" s="76">
        <v>0</v>
      </c>
      <c r="Z23" s="76">
        <v>300.0564</v>
      </c>
      <c r="AA23" s="76">
        <v>32701523.685600005</v>
      </c>
      <c r="AB23" s="76">
        <v>0</v>
      </c>
      <c r="AC23" s="76">
        <v>0</v>
      </c>
      <c r="AD23" s="76">
        <v>0</v>
      </c>
      <c r="AE23" s="76">
        <v>0</v>
      </c>
      <c r="AF23" s="76">
        <v>0</v>
      </c>
      <c r="AG23" s="76">
        <v>0</v>
      </c>
      <c r="AH23" s="76">
        <v>0</v>
      </c>
      <c r="AI23" s="76">
        <v>0</v>
      </c>
      <c r="AJ23" s="77">
        <f t="shared" si="0"/>
        <v>42768436.582000002</v>
      </c>
      <c r="AM23" s="84"/>
    </row>
    <row r="24" spans="1:41" ht="20.100000000000001" customHeight="1">
      <c r="A24" s="73">
        <v>48</v>
      </c>
      <c r="B24" s="74" t="s">
        <v>723</v>
      </c>
      <c r="C24" s="75" t="s">
        <v>1344</v>
      </c>
      <c r="D24" s="76">
        <v>0</v>
      </c>
      <c r="E24" s="76">
        <v>0</v>
      </c>
      <c r="F24" s="76">
        <v>164205</v>
      </c>
      <c r="G24" s="76">
        <v>77798.89</v>
      </c>
      <c r="H24" s="76">
        <v>0</v>
      </c>
      <c r="I24" s="76">
        <v>292.5</v>
      </c>
      <c r="J24" s="76">
        <v>321.45</v>
      </c>
      <c r="K24" s="76">
        <v>27980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v>
      </c>
      <c r="AJ24" s="77">
        <f t="shared" si="0"/>
        <v>270597.84000000003</v>
      </c>
      <c r="AM24" s="84"/>
    </row>
    <row r="25" spans="1:41" ht="20.100000000000001" customHeight="1">
      <c r="A25" s="73">
        <v>50</v>
      </c>
      <c r="B25" s="74" t="s">
        <v>724</v>
      </c>
      <c r="C25" s="75" t="s">
        <v>1344</v>
      </c>
      <c r="D25" s="76">
        <v>0</v>
      </c>
      <c r="E25" s="76">
        <v>0</v>
      </c>
      <c r="F25" s="76">
        <v>0</v>
      </c>
      <c r="G25" s="76">
        <v>21218.29</v>
      </c>
      <c r="H25" s="76">
        <v>0</v>
      </c>
      <c r="I25" s="76">
        <v>0</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7">
        <f t="shared" si="0"/>
        <v>21218.29</v>
      </c>
      <c r="AM25" s="84"/>
    </row>
    <row r="26" spans="1:41" ht="20.100000000000001" customHeight="1">
      <c r="A26" s="73">
        <v>51</v>
      </c>
      <c r="B26" s="74" t="s">
        <v>725</v>
      </c>
      <c r="C26" s="75" t="s">
        <v>1344</v>
      </c>
      <c r="D26" s="76">
        <v>0</v>
      </c>
      <c r="E26" s="76">
        <v>0</v>
      </c>
      <c r="F26" s="76">
        <v>0</v>
      </c>
      <c r="G26" s="76">
        <v>21065.759999999998</v>
      </c>
      <c r="H26" s="76">
        <v>0</v>
      </c>
      <c r="I26" s="76">
        <v>50</v>
      </c>
      <c r="J26" s="76">
        <v>1813351.6500000001</v>
      </c>
      <c r="K26" s="76">
        <v>0</v>
      </c>
      <c r="L26" s="76">
        <v>0</v>
      </c>
      <c r="M26" s="76">
        <v>0</v>
      </c>
      <c r="N26" s="76">
        <v>0</v>
      </c>
      <c r="O26" s="76">
        <v>0</v>
      </c>
      <c r="P26" s="76">
        <v>0</v>
      </c>
      <c r="Q26" s="76">
        <v>0</v>
      </c>
      <c r="R26" s="76">
        <v>0</v>
      </c>
      <c r="S26" s="76">
        <v>0</v>
      </c>
      <c r="T26" s="76">
        <v>0</v>
      </c>
      <c r="U26" s="76">
        <v>0</v>
      </c>
      <c r="V26" s="76">
        <v>0</v>
      </c>
      <c r="W26" s="76">
        <v>0</v>
      </c>
      <c r="X26" s="76">
        <v>0</v>
      </c>
      <c r="Y26" s="76">
        <v>0</v>
      </c>
      <c r="Z26" s="76">
        <v>0</v>
      </c>
      <c r="AA26" s="76">
        <v>0</v>
      </c>
      <c r="AB26" s="76">
        <v>0</v>
      </c>
      <c r="AC26" s="76">
        <v>0</v>
      </c>
      <c r="AD26" s="76">
        <v>0</v>
      </c>
      <c r="AE26" s="76">
        <v>0</v>
      </c>
      <c r="AF26" s="76">
        <v>0</v>
      </c>
      <c r="AG26" s="76">
        <v>0</v>
      </c>
      <c r="AH26" s="76">
        <v>0</v>
      </c>
      <c r="AI26" s="76">
        <v>0</v>
      </c>
      <c r="AJ26" s="77">
        <f t="shared" si="0"/>
        <v>1834467.4100000001</v>
      </c>
      <c r="AM26" s="84"/>
    </row>
    <row r="27" spans="1:41" ht="20.100000000000001" customHeight="1">
      <c r="A27" s="73">
        <v>52</v>
      </c>
      <c r="B27" s="74" t="s">
        <v>726</v>
      </c>
      <c r="C27" s="75" t="s">
        <v>1344</v>
      </c>
      <c r="D27" s="76">
        <v>39606.92</v>
      </c>
      <c r="E27" s="76">
        <v>0</v>
      </c>
      <c r="F27" s="76">
        <v>367467.59</v>
      </c>
      <c r="G27" s="76">
        <v>126646.82</v>
      </c>
      <c r="H27" s="76">
        <v>0</v>
      </c>
      <c r="I27" s="76">
        <v>4150.630000000001</v>
      </c>
      <c r="J27" s="76">
        <v>411438.18</v>
      </c>
      <c r="K27" s="76">
        <v>1773.42</v>
      </c>
      <c r="L27" s="76">
        <v>0</v>
      </c>
      <c r="M27" s="76">
        <v>0</v>
      </c>
      <c r="N27" s="76">
        <v>643.91999999999996</v>
      </c>
      <c r="O27" s="76">
        <v>0</v>
      </c>
      <c r="P27" s="76">
        <v>0</v>
      </c>
      <c r="Q27" s="76">
        <v>0</v>
      </c>
      <c r="R27" s="76">
        <v>0</v>
      </c>
      <c r="S27" s="76">
        <v>0</v>
      </c>
      <c r="T27" s="76">
        <v>0</v>
      </c>
      <c r="U27" s="76">
        <v>0</v>
      </c>
      <c r="V27" s="76">
        <v>0</v>
      </c>
      <c r="W27" s="76">
        <v>0</v>
      </c>
      <c r="X27" s="76">
        <v>0</v>
      </c>
      <c r="Y27" s="76">
        <v>0</v>
      </c>
      <c r="Z27" s="76">
        <v>0</v>
      </c>
      <c r="AA27" s="76">
        <v>0</v>
      </c>
      <c r="AB27" s="76">
        <v>2375.9610000000002</v>
      </c>
      <c r="AC27" s="76">
        <v>0</v>
      </c>
      <c r="AD27" s="76">
        <v>0</v>
      </c>
      <c r="AE27" s="76">
        <v>0</v>
      </c>
      <c r="AF27" s="76">
        <v>0</v>
      </c>
      <c r="AG27" s="76">
        <v>0</v>
      </c>
      <c r="AH27" s="76">
        <v>0</v>
      </c>
      <c r="AI27" s="76">
        <v>0</v>
      </c>
      <c r="AJ27" s="77">
        <f t="shared" si="0"/>
        <v>954103.44100000022</v>
      </c>
      <c r="AM27" s="84"/>
    </row>
    <row r="28" spans="1:41" ht="20.100000000000001" customHeight="1">
      <c r="A28" s="73">
        <v>66</v>
      </c>
      <c r="B28" s="74" t="s">
        <v>727</v>
      </c>
      <c r="C28" s="75" t="s">
        <v>1344</v>
      </c>
      <c r="D28" s="76">
        <v>1012422</v>
      </c>
      <c r="E28" s="76">
        <v>45435.99</v>
      </c>
      <c r="F28" s="76">
        <v>115368.9</v>
      </c>
      <c r="G28" s="76">
        <v>445553.74000000005</v>
      </c>
      <c r="H28" s="76">
        <v>0</v>
      </c>
      <c r="I28" s="76">
        <v>0</v>
      </c>
      <c r="J28" s="76">
        <v>451.61</v>
      </c>
      <c r="K28" s="76">
        <v>0</v>
      </c>
      <c r="L28" s="76">
        <v>0</v>
      </c>
      <c r="M28" s="76">
        <v>0</v>
      </c>
      <c r="N28" s="76">
        <v>940</v>
      </c>
      <c r="O28" s="76">
        <v>0</v>
      </c>
      <c r="P28" s="76">
        <v>7891.1900000000005</v>
      </c>
      <c r="Q28" s="76">
        <v>0</v>
      </c>
      <c r="R28" s="76">
        <v>0</v>
      </c>
      <c r="S28" s="76">
        <v>0</v>
      </c>
      <c r="T28" s="76">
        <v>0</v>
      </c>
      <c r="U28" s="76">
        <v>0</v>
      </c>
      <c r="V28" s="76">
        <v>0</v>
      </c>
      <c r="W28" s="76">
        <v>0</v>
      </c>
      <c r="X28" s="76">
        <v>50.009399999999999</v>
      </c>
      <c r="Y28" s="76">
        <v>0</v>
      </c>
      <c r="Z28" s="76">
        <v>200.0376</v>
      </c>
      <c r="AA28" s="76">
        <v>12735416.510600001</v>
      </c>
      <c r="AB28" s="76">
        <v>0</v>
      </c>
      <c r="AC28" s="76">
        <v>0</v>
      </c>
      <c r="AD28" s="76">
        <v>0</v>
      </c>
      <c r="AE28" s="76">
        <v>0</v>
      </c>
      <c r="AF28" s="76">
        <v>0</v>
      </c>
      <c r="AG28" s="76">
        <v>0</v>
      </c>
      <c r="AH28" s="76">
        <v>0</v>
      </c>
      <c r="AI28" s="76">
        <v>0</v>
      </c>
      <c r="AJ28" s="77">
        <f t="shared" si="0"/>
        <v>14363729.987600001</v>
      </c>
      <c r="AM28" s="84"/>
    </row>
    <row r="29" spans="1:41" ht="20.100000000000001" customHeight="1">
      <c r="A29" s="73">
        <v>70</v>
      </c>
      <c r="B29" s="74" t="s">
        <v>728</v>
      </c>
      <c r="C29" s="75" t="s">
        <v>1344</v>
      </c>
      <c r="D29" s="76">
        <v>0</v>
      </c>
      <c r="E29" s="76">
        <v>0</v>
      </c>
      <c r="F29" s="76">
        <v>2329685.5300000003</v>
      </c>
      <c r="G29" s="76">
        <v>91324.59</v>
      </c>
      <c r="H29" s="76">
        <v>0</v>
      </c>
      <c r="I29" s="76">
        <v>250</v>
      </c>
      <c r="J29" s="76">
        <v>34547</v>
      </c>
      <c r="K29" s="76">
        <v>1149.8399999999999</v>
      </c>
      <c r="L29" s="76">
        <v>0</v>
      </c>
      <c r="M29" s="76">
        <v>0</v>
      </c>
      <c r="N29" s="76">
        <v>2616.61</v>
      </c>
      <c r="O29" s="76">
        <v>0</v>
      </c>
      <c r="P29" s="76">
        <v>0</v>
      </c>
      <c r="Q29" s="76">
        <v>0</v>
      </c>
      <c r="R29" s="76">
        <v>0</v>
      </c>
      <c r="S29" s="76">
        <v>0</v>
      </c>
      <c r="T29" s="76">
        <v>83458.86</v>
      </c>
      <c r="U29" s="76">
        <v>0</v>
      </c>
      <c r="V29" s="76">
        <v>0</v>
      </c>
      <c r="W29" s="76">
        <v>0</v>
      </c>
      <c r="X29" s="76">
        <v>0</v>
      </c>
      <c r="Y29" s="76">
        <v>0</v>
      </c>
      <c r="Z29" s="76">
        <v>100.0188</v>
      </c>
      <c r="AA29" s="76">
        <v>16114140</v>
      </c>
      <c r="AB29" s="76">
        <v>0</v>
      </c>
      <c r="AC29" s="76">
        <v>0</v>
      </c>
      <c r="AD29" s="76">
        <v>0</v>
      </c>
      <c r="AE29" s="76">
        <v>0</v>
      </c>
      <c r="AF29" s="76">
        <v>0</v>
      </c>
      <c r="AG29" s="76">
        <v>0</v>
      </c>
      <c r="AH29" s="76">
        <v>0</v>
      </c>
      <c r="AI29" s="76">
        <v>0</v>
      </c>
      <c r="AJ29" s="77">
        <f t="shared" si="0"/>
        <v>18657272.448800001</v>
      </c>
      <c r="AM29" s="84"/>
    </row>
    <row r="30" spans="1:41" ht="20.100000000000001" customHeight="1">
      <c r="A30" s="73">
        <v>76</v>
      </c>
      <c r="B30" s="74" t="s">
        <v>729</v>
      </c>
      <c r="C30" s="75" t="s">
        <v>1344</v>
      </c>
      <c r="D30" s="76">
        <v>0</v>
      </c>
      <c r="E30" s="76">
        <v>0</v>
      </c>
      <c r="F30" s="76">
        <v>0</v>
      </c>
      <c r="G30" s="76">
        <v>0</v>
      </c>
      <c r="H30" s="76">
        <v>0</v>
      </c>
      <c r="I30" s="76">
        <v>0</v>
      </c>
      <c r="J30" s="76">
        <v>9016681.870000001</v>
      </c>
      <c r="K30" s="76">
        <v>0</v>
      </c>
      <c r="L30" s="76">
        <v>0</v>
      </c>
      <c r="M30" s="76">
        <v>0</v>
      </c>
      <c r="N30" s="76">
        <v>0</v>
      </c>
      <c r="O30" s="76">
        <v>0</v>
      </c>
      <c r="P30" s="76">
        <v>20000</v>
      </c>
      <c r="Q30" s="76">
        <v>0</v>
      </c>
      <c r="R30" s="76">
        <v>0</v>
      </c>
      <c r="S30" s="76">
        <v>0</v>
      </c>
      <c r="T30" s="76">
        <v>0</v>
      </c>
      <c r="U30" s="76">
        <v>0</v>
      </c>
      <c r="V30" s="76">
        <v>0</v>
      </c>
      <c r="W30" s="76">
        <v>0</v>
      </c>
      <c r="X30" s="76">
        <v>0</v>
      </c>
      <c r="Y30" s="76">
        <v>0</v>
      </c>
      <c r="Z30" s="76">
        <v>0</v>
      </c>
      <c r="AA30" s="76">
        <v>968332.0122</v>
      </c>
      <c r="AB30" s="76">
        <v>0</v>
      </c>
      <c r="AC30" s="76">
        <v>0</v>
      </c>
      <c r="AD30" s="76">
        <v>0</v>
      </c>
      <c r="AE30" s="76">
        <v>0</v>
      </c>
      <c r="AF30" s="76">
        <v>0</v>
      </c>
      <c r="AG30" s="76">
        <v>0</v>
      </c>
      <c r="AH30" s="76">
        <v>0</v>
      </c>
      <c r="AI30" s="76">
        <v>0</v>
      </c>
      <c r="AJ30" s="77">
        <f t="shared" si="0"/>
        <v>10005013.882200001</v>
      </c>
      <c r="AM30" s="84"/>
    </row>
    <row r="31" spans="1:41" ht="20.100000000000001" customHeight="1">
      <c r="A31" s="73">
        <v>78</v>
      </c>
      <c r="B31" s="74" t="s">
        <v>730</v>
      </c>
      <c r="C31" s="75" t="s">
        <v>1344</v>
      </c>
      <c r="D31" s="76">
        <v>0</v>
      </c>
      <c r="E31" s="76">
        <v>0</v>
      </c>
      <c r="F31" s="76">
        <v>897787.63</v>
      </c>
      <c r="G31" s="76">
        <v>33467.319999999992</v>
      </c>
      <c r="H31" s="76">
        <v>0</v>
      </c>
      <c r="I31" s="76">
        <v>8485.98</v>
      </c>
      <c r="J31" s="76">
        <v>3403.05</v>
      </c>
      <c r="K31" s="76">
        <v>375.64</v>
      </c>
      <c r="L31" s="76">
        <v>0</v>
      </c>
      <c r="M31" s="76">
        <v>0</v>
      </c>
      <c r="N31" s="76">
        <v>0</v>
      </c>
      <c r="O31" s="76">
        <v>0</v>
      </c>
      <c r="P31" s="76">
        <v>816724</v>
      </c>
      <c r="Q31" s="76">
        <v>0</v>
      </c>
      <c r="R31" s="76">
        <v>0</v>
      </c>
      <c r="S31" s="76">
        <v>0</v>
      </c>
      <c r="T31" s="76">
        <v>0</v>
      </c>
      <c r="U31" s="76">
        <v>0</v>
      </c>
      <c r="V31" s="76">
        <v>0</v>
      </c>
      <c r="W31" s="76">
        <v>0</v>
      </c>
      <c r="X31" s="76">
        <v>0</v>
      </c>
      <c r="Y31" s="76">
        <v>0</v>
      </c>
      <c r="Z31" s="76">
        <v>100.0188</v>
      </c>
      <c r="AA31" s="76">
        <v>3841600</v>
      </c>
      <c r="AB31" s="76">
        <v>0</v>
      </c>
      <c r="AC31" s="76">
        <v>0</v>
      </c>
      <c r="AD31" s="76">
        <v>0</v>
      </c>
      <c r="AE31" s="76">
        <v>0</v>
      </c>
      <c r="AF31" s="76">
        <v>0</v>
      </c>
      <c r="AG31" s="76">
        <v>0</v>
      </c>
      <c r="AH31" s="76">
        <v>0</v>
      </c>
      <c r="AI31" s="76">
        <v>0</v>
      </c>
      <c r="AJ31" s="77">
        <f t="shared" si="0"/>
        <v>5601943.6387999998</v>
      </c>
      <c r="AM31" s="84"/>
    </row>
    <row r="32" spans="1:41" ht="20.100000000000001" customHeight="1">
      <c r="A32" s="73">
        <v>80</v>
      </c>
      <c r="B32" s="74" t="s">
        <v>731</v>
      </c>
      <c r="C32" s="75" t="s">
        <v>1344</v>
      </c>
      <c r="D32" s="76">
        <v>0</v>
      </c>
      <c r="E32" s="76">
        <v>0</v>
      </c>
      <c r="F32" s="76">
        <v>0</v>
      </c>
      <c r="G32" s="76">
        <v>0</v>
      </c>
      <c r="H32" s="76">
        <v>0</v>
      </c>
      <c r="I32" s="76">
        <v>0</v>
      </c>
      <c r="J32" s="76">
        <v>0</v>
      </c>
      <c r="K32" s="76">
        <v>0</v>
      </c>
      <c r="L32" s="76">
        <v>0</v>
      </c>
      <c r="M32" s="76">
        <v>0</v>
      </c>
      <c r="N32" s="76">
        <v>0</v>
      </c>
      <c r="O32" s="76">
        <v>0</v>
      </c>
      <c r="P32" s="76">
        <v>0</v>
      </c>
      <c r="Q32" s="76">
        <v>0</v>
      </c>
      <c r="R32" s="76">
        <v>0</v>
      </c>
      <c r="S32" s="76">
        <v>0</v>
      </c>
      <c r="T32" s="76">
        <v>0</v>
      </c>
      <c r="U32" s="76">
        <v>0</v>
      </c>
      <c r="V32" s="76">
        <v>0</v>
      </c>
      <c r="W32" s="76">
        <v>0</v>
      </c>
      <c r="X32" s="76">
        <v>0</v>
      </c>
      <c r="Y32" s="76">
        <v>0</v>
      </c>
      <c r="Z32" s="76">
        <v>0</v>
      </c>
      <c r="AA32" s="76">
        <v>0</v>
      </c>
      <c r="AB32" s="76">
        <v>0</v>
      </c>
      <c r="AC32" s="76">
        <v>0</v>
      </c>
      <c r="AD32" s="76">
        <v>0</v>
      </c>
      <c r="AE32" s="76">
        <v>0</v>
      </c>
      <c r="AF32" s="76">
        <v>0</v>
      </c>
      <c r="AG32" s="76">
        <v>0</v>
      </c>
      <c r="AH32" s="76">
        <v>0</v>
      </c>
      <c r="AI32" s="76">
        <v>0</v>
      </c>
      <c r="AJ32" s="77">
        <f t="shared" si="0"/>
        <v>0</v>
      </c>
      <c r="AM32" s="84"/>
    </row>
    <row r="33" spans="1:39" ht="20.100000000000001" customHeight="1">
      <c r="A33" s="73">
        <v>81</v>
      </c>
      <c r="B33" s="74" t="s">
        <v>732</v>
      </c>
      <c r="C33" s="75" t="s">
        <v>1344</v>
      </c>
      <c r="D33" s="76">
        <v>0</v>
      </c>
      <c r="E33" s="76">
        <v>307922</v>
      </c>
      <c r="F33" s="76">
        <v>430498503.58999997</v>
      </c>
      <c r="G33" s="76">
        <v>16583886.440000001</v>
      </c>
      <c r="H33" s="76">
        <v>0</v>
      </c>
      <c r="I33" s="76">
        <v>0</v>
      </c>
      <c r="J33" s="76">
        <v>443128393.39999998</v>
      </c>
      <c r="K33" s="76">
        <v>0</v>
      </c>
      <c r="L33" s="76">
        <v>0</v>
      </c>
      <c r="M33" s="76">
        <v>0</v>
      </c>
      <c r="N33" s="76">
        <v>1662.76</v>
      </c>
      <c r="O33" s="76">
        <v>0</v>
      </c>
      <c r="P33" s="76">
        <v>0</v>
      </c>
      <c r="Q33" s="76">
        <v>0</v>
      </c>
      <c r="R33" s="76">
        <v>0</v>
      </c>
      <c r="S33" s="76">
        <v>0</v>
      </c>
      <c r="T33" s="76">
        <v>1586.88</v>
      </c>
      <c r="U33" s="76">
        <v>0</v>
      </c>
      <c r="V33" s="76">
        <v>0</v>
      </c>
      <c r="W33" s="76">
        <v>0</v>
      </c>
      <c r="X33" s="76">
        <v>0</v>
      </c>
      <c r="Y33" s="76">
        <v>0</v>
      </c>
      <c r="Z33" s="76">
        <v>200.0376</v>
      </c>
      <c r="AA33" s="76">
        <v>20801751.215</v>
      </c>
      <c r="AB33" s="76">
        <v>0</v>
      </c>
      <c r="AC33" s="76">
        <v>0</v>
      </c>
      <c r="AD33" s="76">
        <v>0</v>
      </c>
      <c r="AE33" s="76">
        <v>0</v>
      </c>
      <c r="AF33" s="76">
        <v>0</v>
      </c>
      <c r="AG33" s="76">
        <v>0</v>
      </c>
      <c r="AH33" s="76">
        <v>0</v>
      </c>
      <c r="AI33" s="76">
        <v>0</v>
      </c>
      <c r="AJ33" s="77">
        <f t="shared" si="0"/>
        <v>911323906.32260001</v>
      </c>
      <c r="AM33" s="84"/>
    </row>
    <row r="34" spans="1:39" ht="20.100000000000001" customHeight="1">
      <c r="A34" s="73">
        <v>86</v>
      </c>
      <c r="B34" s="74" t="s">
        <v>733</v>
      </c>
      <c r="C34" s="75" t="s">
        <v>1344</v>
      </c>
      <c r="D34" s="76">
        <v>9930219.620000001</v>
      </c>
      <c r="E34" s="76">
        <v>13891567.050000001</v>
      </c>
      <c r="F34" s="76">
        <v>9547.4500000000007</v>
      </c>
      <c r="G34" s="76">
        <v>1711015.1800000002</v>
      </c>
      <c r="H34" s="76">
        <v>0</v>
      </c>
      <c r="I34" s="76">
        <v>50</v>
      </c>
      <c r="J34" s="76">
        <v>22395293.610000003</v>
      </c>
      <c r="K34" s="76">
        <v>0</v>
      </c>
      <c r="L34" s="76">
        <v>0</v>
      </c>
      <c r="M34" s="76">
        <v>0</v>
      </c>
      <c r="N34" s="76">
        <v>0</v>
      </c>
      <c r="O34" s="76">
        <v>0</v>
      </c>
      <c r="P34" s="76">
        <v>0</v>
      </c>
      <c r="Q34" s="76">
        <v>0</v>
      </c>
      <c r="R34" s="76">
        <v>0</v>
      </c>
      <c r="S34" s="76">
        <v>0</v>
      </c>
      <c r="T34" s="76">
        <v>0</v>
      </c>
      <c r="U34" s="76">
        <v>0</v>
      </c>
      <c r="V34" s="76">
        <v>0</v>
      </c>
      <c r="W34" s="76">
        <v>0</v>
      </c>
      <c r="X34" s="76">
        <v>50.009399999999999</v>
      </c>
      <c r="Y34" s="76">
        <v>0</v>
      </c>
      <c r="Z34" s="76">
        <v>1100.2068000000002</v>
      </c>
      <c r="AA34" s="76">
        <v>334017319.46100003</v>
      </c>
      <c r="AB34" s="76">
        <v>0</v>
      </c>
      <c r="AC34" s="76">
        <v>0</v>
      </c>
      <c r="AD34" s="76">
        <v>0</v>
      </c>
      <c r="AE34" s="76">
        <v>0</v>
      </c>
      <c r="AF34" s="76">
        <v>0</v>
      </c>
      <c r="AG34" s="76">
        <v>0</v>
      </c>
      <c r="AH34" s="76">
        <v>0</v>
      </c>
      <c r="AI34" s="76">
        <v>0</v>
      </c>
      <c r="AJ34" s="77">
        <f t="shared" si="0"/>
        <v>381956162.58720005</v>
      </c>
      <c r="AM34" s="84"/>
    </row>
    <row r="35" spans="1:39" ht="20.100000000000001" customHeight="1">
      <c r="A35" s="73">
        <v>87</v>
      </c>
      <c r="B35" s="74" t="s">
        <v>734</v>
      </c>
      <c r="C35" s="75" t="s">
        <v>1344</v>
      </c>
      <c r="D35" s="76">
        <v>0</v>
      </c>
      <c r="E35" s="76">
        <v>0</v>
      </c>
      <c r="F35" s="76">
        <v>3150</v>
      </c>
      <c r="G35" s="76">
        <v>187058.79000000004</v>
      </c>
      <c r="H35" s="76">
        <v>0</v>
      </c>
      <c r="I35" s="76">
        <v>0</v>
      </c>
      <c r="J35" s="76">
        <v>153548.06</v>
      </c>
      <c r="K35" s="76">
        <v>0</v>
      </c>
      <c r="L35" s="76">
        <v>0</v>
      </c>
      <c r="M35" s="76">
        <v>0</v>
      </c>
      <c r="N35" s="76">
        <v>0</v>
      </c>
      <c r="O35" s="76">
        <v>0</v>
      </c>
      <c r="P35" s="76">
        <v>0</v>
      </c>
      <c r="Q35" s="76">
        <v>0</v>
      </c>
      <c r="R35" s="76">
        <v>0</v>
      </c>
      <c r="S35" s="76">
        <v>0</v>
      </c>
      <c r="T35" s="76">
        <v>0</v>
      </c>
      <c r="U35" s="76">
        <v>0</v>
      </c>
      <c r="V35" s="76">
        <v>0</v>
      </c>
      <c r="W35" s="76">
        <v>0</v>
      </c>
      <c r="X35" s="76">
        <v>0</v>
      </c>
      <c r="Y35" s="76">
        <v>0</v>
      </c>
      <c r="Z35" s="76">
        <v>0</v>
      </c>
      <c r="AA35" s="76">
        <v>0</v>
      </c>
      <c r="AB35" s="76">
        <v>0</v>
      </c>
      <c r="AC35" s="76">
        <v>0</v>
      </c>
      <c r="AD35" s="76">
        <v>0</v>
      </c>
      <c r="AE35" s="76">
        <v>0</v>
      </c>
      <c r="AF35" s="76">
        <v>0</v>
      </c>
      <c r="AG35" s="76">
        <v>0</v>
      </c>
      <c r="AH35" s="76">
        <v>0</v>
      </c>
      <c r="AI35" s="76">
        <v>0</v>
      </c>
      <c r="AJ35" s="77">
        <f t="shared" si="0"/>
        <v>343756.85000000003</v>
      </c>
      <c r="AM35" s="84"/>
    </row>
    <row r="36" spans="1:39" ht="20.100000000000001" customHeight="1">
      <c r="A36" s="73">
        <v>95</v>
      </c>
      <c r="B36" s="74" t="s">
        <v>735</v>
      </c>
      <c r="C36" s="75" t="s">
        <v>1344</v>
      </c>
      <c r="D36" s="76">
        <v>0</v>
      </c>
      <c r="E36" s="76">
        <v>0</v>
      </c>
      <c r="F36" s="76">
        <v>0</v>
      </c>
      <c r="G36" s="76">
        <v>0</v>
      </c>
      <c r="H36" s="76">
        <v>0</v>
      </c>
      <c r="I36" s="76">
        <v>0</v>
      </c>
      <c r="J36" s="76">
        <v>0</v>
      </c>
      <c r="K36" s="76">
        <v>0</v>
      </c>
      <c r="L36" s="76">
        <v>0</v>
      </c>
      <c r="M36" s="76">
        <v>0</v>
      </c>
      <c r="N36" s="76">
        <v>0</v>
      </c>
      <c r="O36" s="76">
        <v>0</v>
      </c>
      <c r="P36" s="76">
        <v>0</v>
      </c>
      <c r="Q36" s="76">
        <v>0</v>
      </c>
      <c r="R36" s="76">
        <v>0</v>
      </c>
      <c r="S36" s="76">
        <v>0</v>
      </c>
      <c r="T36" s="76">
        <v>0</v>
      </c>
      <c r="U36" s="76">
        <v>0</v>
      </c>
      <c r="V36" s="76">
        <v>0</v>
      </c>
      <c r="W36" s="76">
        <v>0</v>
      </c>
      <c r="X36" s="76">
        <v>0</v>
      </c>
      <c r="Y36" s="76">
        <v>0</v>
      </c>
      <c r="Z36" s="76">
        <v>0</v>
      </c>
      <c r="AA36" s="76">
        <v>0</v>
      </c>
      <c r="AB36" s="76">
        <v>0</v>
      </c>
      <c r="AC36" s="76">
        <v>0</v>
      </c>
      <c r="AD36" s="76">
        <v>0</v>
      </c>
      <c r="AE36" s="76">
        <v>0</v>
      </c>
      <c r="AF36" s="76">
        <v>0</v>
      </c>
      <c r="AG36" s="76">
        <v>0</v>
      </c>
      <c r="AH36" s="76">
        <v>0</v>
      </c>
      <c r="AI36" s="76">
        <v>0</v>
      </c>
      <c r="AJ36" s="77">
        <f t="shared" si="0"/>
        <v>0</v>
      </c>
      <c r="AM36" s="84"/>
    </row>
    <row r="37" spans="1:39" ht="20.100000000000001" customHeight="1">
      <c r="A37" s="73" t="s">
        <v>624</v>
      </c>
      <c r="B37" s="74" t="s">
        <v>736</v>
      </c>
      <c r="C37" s="75" t="s">
        <v>1344</v>
      </c>
      <c r="D37" s="76">
        <v>141654.40999999997</v>
      </c>
      <c r="E37" s="76">
        <v>13951078.33</v>
      </c>
      <c r="F37" s="76">
        <v>20717606.129999999</v>
      </c>
      <c r="G37" s="76">
        <v>0</v>
      </c>
      <c r="H37" s="76">
        <v>0</v>
      </c>
      <c r="I37" s="76">
        <v>0</v>
      </c>
      <c r="J37" s="76">
        <v>1461777.67</v>
      </c>
      <c r="K37" s="76">
        <v>0</v>
      </c>
      <c r="L37" s="76">
        <v>0</v>
      </c>
      <c r="M37" s="76">
        <v>0</v>
      </c>
      <c r="N37" s="76">
        <v>0</v>
      </c>
      <c r="O37" s="76">
        <v>0</v>
      </c>
      <c r="P37" s="76">
        <v>0</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7">
        <f t="shared" si="0"/>
        <v>36272116.539999999</v>
      </c>
      <c r="AM37" s="84"/>
    </row>
    <row r="38" spans="1:39" ht="20.100000000000001" customHeight="1">
      <c r="A38" s="73" t="s">
        <v>626</v>
      </c>
      <c r="B38" s="74" t="s">
        <v>736</v>
      </c>
      <c r="C38" s="75" t="s">
        <v>1344</v>
      </c>
      <c r="D38" s="76">
        <v>51735359.429999992</v>
      </c>
      <c r="E38" s="76">
        <v>1900412.5700000003</v>
      </c>
      <c r="F38" s="76">
        <v>741723856.35000002</v>
      </c>
      <c r="G38" s="76">
        <v>8577519.3199999947</v>
      </c>
      <c r="H38" s="76">
        <v>0</v>
      </c>
      <c r="I38" s="76">
        <v>9453.7999999999993</v>
      </c>
      <c r="J38" s="76">
        <v>625231268.41999996</v>
      </c>
      <c r="K38" s="76">
        <v>7689.02</v>
      </c>
      <c r="L38" s="76">
        <v>8018.08</v>
      </c>
      <c r="M38" s="76">
        <v>0</v>
      </c>
      <c r="N38" s="76">
        <v>5455175.5199999996</v>
      </c>
      <c r="O38" s="76">
        <v>0</v>
      </c>
      <c r="P38" s="76">
        <v>2631.96</v>
      </c>
      <c r="Q38" s="76">
        <v>0</v>
      </c>
      <c r="R38" s="76">
        <v>0.01</v>
      </c>
      <c r="S38" s="76">
        <v>0</v>
      </c>
      <c r="T38" s="76">
        <v>8787958.1799999997</v>
      </c>
      <c r="U38" s="76">
        <v>121946.68</v>
      </c>
      <c r="V38" s="76">
        <v>0</v>
      </c>
      <c r="W38" s="76">
        <v>38450.300000000003</v>
      </c>
      <c r="X38" s="76">
        <v>595685.42460000003</v>
      </c>
      <c r="Y38" s="76">
        <v>29.017800000000005</v>
      </c>
      <c r="Z38" s="76">
        <v>50.009399999999999</v>
      </c>
      <c r="AA38" s="76">
        <v>1565615.3366</v>
      </c>
      <c r="AB38" s="76">
        <v>0</v>
      </c>
      <c r="AC38" s="76">
        <v>1372305.4757999999</v>
      </c>
      <c r="AD38" s="76">
        <v>0</v>
      </c>
      <c r="AE38" s="76">
        <v>0</v>
      </c>
      <c r="AF38" s="76">
        <v>1147.5408</v>
      </c>
      <c r="AG38" s="76">
        <v>0.21</v>
      </c>
      <c r="AH38" s="76">
        <v>5196900.0159999998</v>
      </c>
      <c r="AI38" s="76">
        <v>0</v>
      </c>
      <c r="AJ38" s="77">
        <f t="shared" si="0"/>
        <v>1452331472.671</v>
      </c>
      <c r="AM38" s="84"/>
    </row>
    <row r="39" spans="1:39" ht="20.100000000000001" customHeight="1">
      <c r="A39" s="73" t="s">
        <v>627</v>
      </c>
      <c r="B39" s="74" t="s">
        <v>737</v>
      </c>
      <c r="C39" s="75" t="s">
        <v>1344</v>
      </c>
      <c r="D39" s="76">
        <v>0</v>
      </c>
      <c r="E39" s="76">
        <v>0</v>
      </c>
      <c r="F39" s="76">
        <v>1171555450</v>
      </c>
      <c r="G39" s="76">
        <v>150</v>
      </c>
      <c r="H39" s="76">
        <v>0</v>
      </c>
      <c r="I39" s="76">
        <v>1938711.300000001</v>
      </c>
      <c r="J39" s="76">
        <v>106169882.32999998</v>
      </c>
      <c r="K39" s="76">
        <v>55137.21</v>
      </c>
      <c r="L39" s="76">
        <v>8826525.8600000013</v>
      </c>
      <c r="M39" s="76">
        <v>0</v>
      </c>
      <c r="N39" s="76">
        <v>1475809730.46</v>
      </c>
      <c r="O39" s="76">
        <v>2583.14</v>
      </c>
      <c r="P39" s="76">
        <v>5464097.1200000001</v>
      </c>
      <c r="Q39" s="76">
        <v>746128249.17999995</v>
      </c>
      <c r="R39" s="76">
        <v>711294533.33999991</v>
      </c>
      <c r="S39" s="76">
        <v>0</v>
      </c>
      <c r="T39" s="76">
        <v>24869026.280000005</v>
      </c>
      <c r="U39" s="76">
        <v>0</v>
      </c>
      <c r="V39" s="76">
        <v>0</v>
      </c>
      <c r="W39" s="76">
        <v>0</v>
      </c>
      <c r="X39" s="76">
        <v>1061.2420000000002</v>
      </c>
      <c r="Y39" s="76">
        <v>0</v>
      </c>
      <c r="Z39" s="76">
        <v>0</v>
      </c>
      <c r="AA39" s="76">
        <v>1471523841.8762</v>
      </c>
      <c r="AB39" s="76">
        <v>0</v>
      </c>
      <c r="AC39" s="76">
        <v>340076841.70179987</v>
      </c>
      <c r="AD39" s="76">
        <v>592589.02640000009</v>
      </c>
      <c r="AE39" s="76">
        <v>2025846461.620801</v>
      </c>
      <c r="AF39" s="76">
        <v>1669.4495999999999</v>
      </c>
      <c r="AG39" s="76">
        <v>0</v>
      </c>
      <c r="AH39" s="76">
        <v>0</v>
      </c>
      <c r="AI39" s="76">
        <v>0</v>
      </c>
      <c r="AJ39" s="77">
        <f t="shared" si="0"/>
        <v>8090156541.1367998</v>
      </c>
      <c r="AM39" s="84"/>
    </row>
    <row r="40" spans="1:39" ht="20.100000000000001" customHeight="1">
      <c r="A40" s="73" t="s">
        <v>629</v>
      </c>
      <c r="B40" s="74" t="s">
        <v>738</v>
      </c>
      <c r="C40" s="75" t="s">
        <v>1344</v>
      </c>
      <c r="D40" s="76">
        <v>0</v>
      </c>
      <c r="E40" s="76">
        <v>0</v>
      </c>
      <c r="F40" s="76">
        <v>31157396.57</v>
      </c>
      <c r="G40" s="76">
        <v>0</v>
      </c>
      <c r="H40" s="76">
        <v>0</v>
      </c>
      <c r="I40" s="76">
        <v>900</v>
      </c>
      <c r="J40" s="76">
        <v>19017287.059999999</v>
      </c>
      <c r="K40" s="76">
        <v>0</v>
      </c>
      <c r="L40" s="76">
        <v>51160.11</v>
      </c>
      <c r="M40" s="76">
        <v>0</v>
      </c>
      <c r="N40" s="76">
        <v>0</v>
      </c>
      <c r="O40" s="76">
        <v>0</v>
      </c>
      <c r="P40" s="76">
        <v>0</v>
      </c>
      <c r="Q40" s="76">
        <v>0</v>
      </c>
      <c r="R40" s="76">
        <v>0</v>
      </c>
      <c r="S40" s="76">
        <v>0</v>
      </c>
      <c r="T40" s="76">
        <v>0</v>
      </c>
      <c r="U40" s="76">
        <v>0</v>
      </c>
      <c r="V40" s="76">
        <v>0</v>
      </c>
      <c r="W40" s="76">
        <v>0</v>
      </c>
      <c r="X40" s="76">
        <v>0</v>
      </c>
      <c r="Y40" s="76">
        <v>0</v>
      </c>
      <c r="Z40" s="76">
        <v>0</v>
      </c>
      <c r="AA40" s="76">
        <v>0</v>
      </c>
      <c r="AB40" s="76">
        <v>0</v>
      </c>
      <c r="AC40" s="76">
        <v>0</v>
      </c>
      <c r="AD40" s="76">
        <v>0</v>
      </c>
      <c r="AE40" s="76">
        <v>0</v>
      </c>
      <c r="AF40" s="76">
        <v>0</v>
      </c>
      <c r="AG40" s="76">
        <v>0</v>
      </c>
      <c r="AH40" s="76">
        <v>0</v>
      </c>
      <c r="AI40" s="76">
        <v>0</v>
      </c>
      <c r="AJ40" s="77">
        <f t="shared" si="0"/>
        <v>50226743.739999995</v>
      </c>
      <c r="AM40" s="84"/>
    </row>
    <row r="41" spans="1:39" ht="20.100000000000001" customHeight="1">
      <c r="A41" s="73" t="s">
        <v>631</v>
      </c>
      <c r="B41" s="74" t="s">
        <v>739</v>
      </c>
      <c r="C41" s="75" t="s">
        <v>1344</v>
      </c>
      <c r="D41" s="76">
        <v>0</v>
      </c>
      <c r="E41" s="76">
        <v>0</v>
      </c>
      <c r="F41" s="76">
        <v>0</v>
      </c>
      <c r="G41" s="76">
        <v>0</v>
      </c>
      <c r="H41" s="76">
        <v>0</v>
      </c>
      <c r="I41" s="76">
        <v>0</v>
      </c>
      <c r="J41" s="76">
        <v>0</v>
      </c>
      <c r="K41" s="76">
        <v>0</v>
      </c>
      <c r="L41" s="76">
        <v>0</v>
      </c>
      <c r="M41" s="76">
        <v>0</v>
      </c>
      <c r="N41" s="76">
        <v>0</v>
      </c>
      <c r="O41" s="76">
        <v>0</v>
      </c>
      <c r="P41" s="76">
        <v>0</v>
      </c>
      <c r="Q41" s="76">
        <v>0</v>
      </c>
      <c r="R41" s="76">
        <v>0</v>
      </c>
      <c r="S41" s="76">
        <v>0</v>
      </c>
      <c r="T41" s="76">
        <v>0</v>
      </c>
      <c r="U41" s="76">
        <v>0</v>
      </c>
      <c r="V41" s="76">
        <v>0</v>
      </c>
      <c r="W41" s="76">
        <v>0</v>
      </c>
      <c r="X41" s="76">
        <v>0</v>
      </c>
      <c r="Y41" s="76">
        <v>0</v>
      </c>
      <c r="Z41" s="76">
        <v>0</v>
      </c>
      <c r="AA41" s="76">
        <v>0</v>
      </c>
      <c r="AB41" s="76">
        <v>0</v>
      </c>
      <c r="AC41" s="76">
        <v>0</v>
      </c>
      <c r="AD41" s="76">
        <v>0</v>
      </c>
      <c r="AE41" s="76">
        <v>0</v>
      </c>
      <c r="AF41" s="76">
        <v>0</v>
      </c>
      <c r="AG41" s="76">
        <v>0</v>
      </c>
      <c r="AH41" s="76">
        <v>0</v>
      </c>
      <c r="AI41" s="76">
        <v>0</v>
      </c>
      <c r="AJ41" s="77">
        <f t="shared" si="0"/>
        <v>0</v>
      </c>
      <c r="AM41" s="84"/>
    </row>
    <row r="42" spans="1:39" ht="20.100000000000001" customHeight="1">
      <c r="A42" s="73">
        <v>108</v>
      </c>
      <c r="B42" s="74" t="s">
        <v>72</v>
      </c>
      <c r="C42" s="75" t="s">
        <v>1344</v>
      </c>
      <c r="D42" s="76">
        <v>0</v>
      </c>
      <c r="E42" s="76">
        <v>0</v>
      </c>
      <c r="F42" s="76">
        <v>5250</v>
      </c>
      <c r="G42" s="76">
        <v>16972.2</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7">
        <f t="shared" si="0"/>
        <v>22222.2</v>
      </c>
      <c r="AM42" s="84"/>
    </row>
    <row r="43" spans="1:39" ht="20.100000000000001" customHeight="1">
      <c r="A43" s="73">
        <v>109</v>
      </c>
      <c r="B43" s="74" t="s">
        <v>740</v>
      </c>
      <c r="C43" s="75" t="s">
        <v>1344</v>
      </c>
      <c r="D43" s="76">
        <v>0</v>
      </c>
      <c r="E43" s="76">
        <v>0</v>
      </c>
      <c r="F43" s="76">
        <v>712302.5</v>
      </c>
      <c r="G43" s="76">
        <v>2251.1999999999998</v>
      </c>
      <c r="H43" s="76">
        <v>0</v>
      </c>
      <c r="I43" s="76">
        <v>0</v>
      </c>
      <c r="J43" s="76">
        <v>0</v>
      </c>
      <c r="K43" s="76">
        <v>0</v>
      </c>
      <c r="L43" s="76">
        <v>0</v>
      </c>
      <c r="M43" s="76">
        <v>0</v>
      </c>
      <c r="N43" s="76">
        <v>0</v>
      </c>
      <c r="O43" s="76">
        <v>0</v>
      </c>
      <c r="P43" s="76">
        <v>0</v>
      </c>
      <c r="Q43" s="76">
        <v>0</v>
      </c>
      <c r="R43" s="76">
        <v>0</v>
      </c>
      <c r="S43" s="76">
        <v>0</v>
      </c>
      <c r="T43" s="76">
        <v>0</v>
      </c>
      <c r="U43" s="76">
        <v>0</v>
      </c>
      <c r="V43" s="76">
        <v>0</v>
      </c>
      <c r="W43" s="76">
        <v>0</v>
      </c>
      <c r="X43" s="76">
        <v>0</v>
      </c>
      <c r="Y43" s="76">
        <v>0</v>
      </c>
      <c r="Z43" s="76">
        <v>0</v>
      </c>
      <c r="AA43" s="76">
        <v>0</v>
      </c>
      <c r="AB43" s="76">
        <v>0</v>
      </c>
      <c r="AC43" s="76">
        <v>0</v>
      </c>
      <c r="AD43" s="76">
        <v>0</v>
      </c>
      <c r="AE43" s="76">
        <v>0</v>
      </c>
      <c r="AF43" s="76">
        <v>0</v>
      </c>
      <c r="AG43" s="76">
        <v>0</v>
      </c>
      <c r="AH43" s="76">
        <v>0</v>
      </c>
      <c r="AI43" s="76">
        <v>0</v>
      </c>
      <c r="AJ43" s="77">
        <f t="shared" si="0"/>
        <v>714553.7</v>
      </c>
      <c r="AM43" s="84"/>
    </row>
    <row r="44" spans="1:39" ht="20.100000000000001" customHeight="1">
      <c r="A44" s="73">
        <v>111</v>
      </c>
      <c r="B44" s="74" t="s">
        <v>741</v>
      </c>
      <c r="C44" s="75" t="s">
        <v>1344</v>
      </c>
      <c r="D44" s="76">
        <v>0</v>
      </c>
      <c r="E44" s="76">
        <v>0</v>
      </c>
      <c r="F44" s="76">
        <v>0</v>
      </c>
      <c r="G44" s="76">
        <v>2290</v>
      </c>
      <c r="H44" s="76">
        <v>0</v>
      </c>
      <c r="I44" s="76">
        <v>0</v>
      </c>
      <c r="J44" s="76">
        <v>0</v>
      </c>
      <c r="K44" s="76">
        <v>0</v>
      </c>
      <c r="L44" s="76">
        <v>0</v>
      </c>
      <c r="M44" s="76">
        <v>0</v>
      </c>
      <c r="N44" s="76">
        <v>0</v>
      </c>
      <c r="O44" s="76">
        <v>0</v>
      </c>
      <c r="P44" s="76">
        <v>0</v>
      </c>
      <c r="Q44" s="76">
        <v>0</v>
      </c>
      <c r="R44" s="76">
        <v>0</v>
      </c>
      <c r="S44" s="76">
        <v>0</v>
      </c>
      <c r="T44" s="76">
        <v>0</v>
      </c>
      <c r="U44" s="76">
        <v>0</v>
      </c>
      <c r="V44" s="76">
        <v>0</v>
      </c>
      <c r="W44" s="76">
        <v>0</v>
      </c>
      <c r="X44" s="76">
        <v>0</v>
      </c>
      <c r="Y44" s="76">
        <v>0</v>
      </c>
      <c r="Z44" s="76">
        <v>0</v>
      </c>
      <c r="AA44" s="76">
        <v>0</v>
      </c>
      <c r="AB44" s="76">
        <v>0</v>
      </c>
      <c r="AC44" s="76">
        <v>0</v>
      </c>
      <c r="AD44" s="76">
        <v>0</v>
      </c>
      <c r="AE44" s="76">
        <v>0</v>
      </c>
      <c r="AF44" s="76">
        <v>0</v>
      </c>
      <c r="AG44" s="76">
        <v>0</v>
      </c>
      <c r="AH44" s="76">
        <v>0</v>
      </c>
      <c r="AI44" s="76">
        <v>0</v>
      </c>
      <c r="AJ44" s="77">
        <f t="shared" si="0"/>
        <v>2290</v>
      </c>
      <c r="AM44" s="84"/>
    </row>
    <row r="45" spans="1:39" ht="20.100000000000001" customHeight="1">
      <c r="A45" s="73">
        <v>112</v>
      </c>
      <c r="B45" s="74" t="s">
        <v>742</v>
      </c>
      <c r="C45" s="75" t="s">
        <v>1344</v>
      </c>
      <c r="D45" s="76">
        <v>0</v>
      </c>
      <c r="E45" s="76">
        <v>0</v>
      </c>
      <c r="F45" s="76">
        <v>0</v>
      </c>
      <c r="G45" s="76">
        <v>3084</v>
      </c>
      <c r="H45" s="76">
        <v>0</v>
      </c>
      <c r="I45" s="76">
        <v>0</v>
      </c>
      <c r="J45" s="76">
        <v>0</v>
      </c>
      <c r="K45" s="76">
        <v>0</v>
      </c>
      <c r="L45" s="76">
        <v>0</v>
      </c>
      <c r="M45" s="76">
        <v>0</v>
      </c>
      <c r="N45" s="76">
        <v>0</v>
      </c>
      <c r="O45" s="76">
        <v>0</v>
      </c>
      <c r="P45" s="76">
        <v>0</v>
      </c>
      <c r="Q45" s="76">
        <v>0</v>
      </c>
      <c r="R45" s="76">
        <v>0</v>
      </c>
      <c r="S45" s="76">
        <v>0</v>
      </c>
      <c r="T45" s="76">
        <v>0</v>
      </c>
      <c r="U45" s="76">
        <v>0</v>
      </c>
      <c r="V45" s="76">
        <v>0</v>
      </c>
      <c r="W45" s="76">
        <v>0</v>
      </c>
      <c r="X45" s="76">
        <v>0</v>
      </c>
      <c r="Y45" s="76">
        <v>0</v>
      </c>
      <c r="Z45" s="76">
        <v>0</v>
      </c>
      <c r="AA45" s="76">
        <v>0</v>
      </c>
      <c r="AB45" s="76">
        <v>0</v>
      </c>
      <c r="AC45" s="76">
        <v>0</v>
      </c>
      <c r="AD45" s="76">
        <v>0</v>
      </c>
      <c r="AE45" s="76">
        <v>0</v>
      </c>
      <c r="AF45" s="76">
        <v>0</v>
      </c>
      <c r="AG45" s="76">
        <v>0</v>
      </c>
      <c r="AH45" s="76">
        <v>0</v>
      </c>
      <c r="AI45" s="76">
        <v>0</v>
      </c>
      <c r="AJ45" s="77">
        <f t="shared" si="0"/>
        <v>3084</v>
      </c>
      <c r="AM45" s="84"/>
    </row>
    <row r="46" spans="1:39" ht="20.100000000000001" customHeight="1">
      <c r="A46" s="73">
        <v>113</v>
      </c>
      <c r="B46" s="74" t="s">
        <v>743</v>
      </c>
      <c r="C46" s="75" t="s">
        <v>1344</v>
      </c>
      <c r="D46" s="76">
        <v>0</v>
      </c>
      <c r="E46" s="76">
        <v>0</v>
      </c>
      <c r="F46" s="76">
        <v>0</v>
      </c>
      <c r="G46" s="76">
        <v>0</v>
      </c>
      <c r="H46" s="76">
        <v>0</v>
      </c>
      <c r="I46" s="76">
        <v>0</v>
      </c>
      <c r="J46" s="76">
        <v>0</v>
      </c>
      <c r="K46" s="76">
        <v>0</v>
      </c>
      <c r="L46" s="76">
        <v>0</v>
      </c>
      <c r="M46" s="76">
        <v>0</v>
      </c>
      <c r="N46" s="76">
        <v>0</v>
      </c>
      <c r="O46" s="76">
        <v>0</v>
      </c>
      <c r="P46" s="76">
        <v>0</v>
      </c>
      <c r="Q46" s="76">
        <v>0</v>
      </c>
      <c r="R46" s="76">
        <v>0</v>
      </c>
      <c r="S46" s="76">
        <v>0</v>
      </c>
      <c r="T46" s="76">
        <v>0</v>
      </c>
      <c r="U46" s="76">
        <v>0</v>
      </c>
      <c r="V46" s="76">
        <v>0</v>
      </c>
      <c r="W46" s="76">
        <v>0</v>
      </c>
      <c r="X46" s="76">
        <v>0</v>
      </c>
      <c r="Y46" s="76">
        <v>0</v>
      </c>
      <c r="Z46" s="76">
        <v>0</v>
      </c>
      <c r="AA46" s="76">
        <v>0</v>
      </c>
      <c r="AB46" s="76">
        <v>0</v>
      </c>
      <c r="AC46" s="76">
        <v>0</v>
      </c>
      <c r="AD46" s="76">
        <v>0</v>
      </c>
      <c r="AE46" s="76">
        <v>0</v>
      </c>
      <c r="AF46" s="76">
        <v>0</v>
      </c>
      <c r="AG46" s="76">
        <v>0</v>
      </c>
      <c r="AH46" s="76">
        <v>0</v>
      </c>
      <c r="AI46" s="76">
        <v>0</v>
      </c>
      <c r="AJ46" s="77">
        <f t="shared" si="0"/>
        <v>0</v>
      </c>
      <c r="AM46" s="84"/>
    </row>
    <row r="47" spans="1:39" ht="20.100000000000001" customHeight="1">
      <c r="A47" s="73">
        <v>115</v>
      </c>
      <c r="B47" s="74" t="s">
        <v>744</v>
      </c>
      <c r="C47" s="75" t="s">
        <v>1344</v>
      </c>
      <c r="D47" s="76">
        <v>0</v>
      </c>
      <c r="E47" s="76">
        <v>0</v>
      </c>
      <c r="F47" s="76">
        <v>0</v>
      </c>
      <c r="G47" s="76">
        <v>0</v>
      </c>
      <c r="H47" s="76">
        <v>0</v>
      </c>
      <c r="I47" s="76">
        <v>0</v>
      </c>
      <c r="J47" s="76">
        <v>0</v>
      </c>
      <c r="K47" s="76">
        <v>0</v>
      </c>
      <c r="L47" s="76">
        <v>0</v>
      </c>
      <c r="M47" s="76">
        <v>0</v>
      </c>
      <c r="N47" s="76">
        <v>0</v>
      </c>
      <c r="O47" s="76">
        <v>0</v>
      </c>
      <c r="P47" s="76">
        <v>0</v>
      </c>
      <c r="Q47" s="76">
        <v>0</v>
      </c>
      <c r="R47" s="76">
        <v>0</v>
      </c>
      <c r="S47" s="76">
        <v>0</v>
      </c>
      <c r="T47" s="76">
        <v>0</v>
      </c>
      <c r="U47" s="76">
        <v>0</v>
      </c>
      <c r="V47" s="76">
        <v>0</v>
      </c>
      <c r="W47" s="76">
        <v>0</v>
      </c>
      <c r="X47" s="76">
        <v>0</v>
      </c>
      <c r="Y47" s="76">
        <v>0</v>
      </c>
      <c r="Z47" s="76">
        <v>0</v>
      </c>
      <c r="AA47" s="76">
        <v>0</v>
      </c>
      <c r="AB47" s="76">
        <v>0</v>
      </c>
      <c r="AC47" s="76">
        <v>0</v>
      </c>
      <c r="AD47" s="76">
        <v>0</v>
      </c>
      <c r="AE47" s="76">
        <v>0</v>
      </c>
      <c r="AF47" s="76">
        <v>0</v>
      </c>
      <c r="AG47" s="76">
        <v>0</v>
      </c>
      <c r="AH47" s="76">
        <v>0</v>
      </c>
      <c r="AI47" s="76">
        <v>0</v>
      </c>
      <c r="AJ47" s="77">
        <f t="shared" si="0"/>
        <v>0</v>
      </c>
      <c r="AM47" s="84"/>
    </row>
    <row r="48" spans="1:39" ht="20.100000000000001" customHeight="1">
      <c r="A48" s="73">
        <v>117</v>
      </c>
      <c r="B48" s="74" t="s">
        <v>745</v>
      </c>
      <c r="C48" s="75" t="s">
        <v>1344</v>
      </c>
      <c r="D48" s="76">
        <v>0</v>
      </c>
      <c r="E48" s="76">
        <v>0</v>
      </c>
      <c r="F48" s="76">
        <v>8208300.5700000003</v>
      </c>
      <c r="G48" s="76">
        <v>2245</v>
      </c>
      <c r="H48" s="76">
        <v>0</v>
      </c>
      <c r="I48" s="76">
        <v>13450</v>
      </c>
      <c r="J48" s="76">
        <v>8774.17</v>
      </c>
      <c r="K48" s="76">
        <v>8221.5</v>
      </c>
      <c r="L48" s="76">
        <v>0</v>
      </c>
      <c r="M48" s="76">
        <v>0</v>
      </c>
      <c r="N48" s="76">
        <v>160</v>
      </c>
      <c r="O48" s="76">
        <v>5994.31</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7">
        <f t="shared" si="0"/>
        <v>8247145.5499999998</v>
      </c>
      <c r="AM48" s="84"/>
    </row>
    <row r="49" spans="1:39" ht="20.100000000000001" customHeight="1">
      <c r="A49" s="73">
        <v>119</v>
      </c>
      <c r="B49" s="74" t="s">
        <v>746</v>
      </c>
      <c r="C49" s="75" t="s">
        <v>1344</v>
      </c>
      <c r="D49" s="76">
        <v>0</v>
      </c>
      <c r="E49" s="76">
        <v>0</v>
      </c>
      <c r="F49" s="76">
        <v>0</v>
      </c>
      <c r="G49" s="76">
        <v>0</v>
      </c>
      <c r="H49" s="76">
        <v>0</v>
      </c>
      <c r="I49" s="76">
        <v>2650</v>
      </c>
      <c r="J49" s="76">
        <v>0</v>
      </c>
      <c r="K49" s="76">
        <v>0</v>
      </c>
      <c r="L49" s="76">
        <v>0</v>
      </c>
      <c r="M49" s="76">
        <v>0</v>
      </c>
      <c r="N49" s="76">
        <v>0</v>
      </c>
      <c r="O49" s="76">
        <v>0</v>
      </c>
      <c r="P49" s="76">
        <v>0</v>
      </c>
      <c r="Q49" s="76">
        <v>0</v>
      </c>
      <c r="R49" s="76">
        <v>0</v>
      </c>
      <c r="S49" s="76">
        <v>0</v>
      </c>
      <c r="T49" s="76">
        <v>0</v>
      </c>
      <c r="U49" s="76">
        <v>0</v>
      </c>
      <c r="V49" s="76">
        <v>0</v>
      </c>
      <c r="W49" s="76">
        <v>0</v>
      </c>
      <c r="X49" s="76">
        <v>0</v>
      </c>
      <c r="Y49" s="76">
        <v>0</v>
      </c>
      <c r="Z49" s="76">
        <v>0</v>
      </c>
      <c r="AA49" s="76">
        <v>0</v>
      </c>
      <c r="AB49" s="76">
        <v>0</v>
      </c>
      <c r="AC49" s="76">
        <v>0</v>
      </c>
      <c r="AD49" s="76">
        <v>0</v>
      </c>
      <c r="AE49" s="76">
        <v>0</v>
      </c>
      <c r="AF49" s="76">
        <v>0</v>
      </c>
      <c r="AG49" s="76">
        <v>0</v>
      </c>
      <c r="AH49" s="76">
        <v>0</v>
      </c>
      <c r="AI49" s="76">
        <v>0</v>
      </c>
      <c r="AJ49" s="77">
        <f t="shared" si="0"/>
        <v>2650</v>
      </c>
      <c r="AM49" s="84"/>
    </row>
    <row r="50" spans="1:39" ht="20.100000000000001" customHeight="1">
      <c r="A50" s="73">
        <v>121</v>
      </c>
      <c r="B50" s="74" t="s">
        <v>747</v>
      </c>
      <c r="C50" s="75" t="s">
        <v>1344</v>
      </c>
      <c r="D50" s="76">
        <v>0</v>
      </c>
      <c r="E50" s="76">
        <v>0</v>
      </c>
      <c r="F50" s="76">
        <v>0</v>
      </c>
      <c r="G50" s="76">
        <v>0</v>
      </c>
      <c r="H50" s="76">
        <v>0</v>
      </c>
      <c r="I50" s="76">
        <v>0</v>
      </c>
      <c r="J50" s="76">
        <v>0</v>
      </c>
      <c r="K50" s="76">
        <v>0</v>
      </c>
      <c r="L50" s="76">
        <v>0</v>
      </c>
      <c r="M50" s="76">
        <v>0</v>
      </c>
      <c r="N50" s="76">
        <v>0</v>
      </c>
      <c r="O50" s="76">
        <v>0</v>
      </c>
      <c r="P50" s="76">
        <v>0</v>
      </c>
      <c r="Q50" s="76">
        <v>0</v>
      </c>
      <c r="R50" s="76">
        <v>0</v>
      </c>
      <c r="S50" s="76">
        <v>0</v>
      </c>
      <c r="T50" s="76">
        <v>0</v>
      </c>
      <c r="U50" s="76">
        <v>0</v>
      </c>
      <c r="V50" s="76">
        <v>0</v>
      </c>
      <c r="W50" s="76">
        <v>0</v>
      </c>
      <c r="X50" s="76">
        <v>0</v>
      </c>
      <c r="Y50" s="76">
        <v>0</v>
      </c>
      <c r="Z50" s="76">
        <v>0</v>
      </c>
      <c r="AA50" s="76">
        <v>0</v>
      </c>
      <c r="AB50" s="76">
        <v>0</v>
      </c>
      <c r="AC50" s="76">
        <v>0</v>
      </c>
      <c r="AD50" s="76">
        <v>0</v>
      </c>
      <c r="AE50" s="76">
        <v>0</v>
      </c>
      <c r="AF50" s="76">
        <v>0</v>
      </c>
      <c r="AG50" s="76">
        <v>0</v>
      </c>
      <c r="AH50" s="76">
        <v>0</v>
      </c>
      <c r="AI50" s="76">
        <v>0</v>
      </c>
      <c r="AJ50" s="77">
        <f t="shared" si="0"/>
        <v>0</v>
      </c>
      <c r="AM50" s="84"/>
    </row>
    <row r="51" spans="1:39" ht="20.100000000000001" customHeight="1">
      <c r="A51" s="73">
        <v>124</v>
      </c>
      <c r="B51" s="74" t="s">
        <v>748</v>
      </c>
      <c r="C51" s="75" t="s">
        <v>1344</v>
      </c>
      <c r="D51" s="76">
        <v>0</v>
      </c>
      <c r="E51" s="76">
        <v>0</v>
      </c>
      <c r="F51" s="76">
        <v>0</v>
      </c>
      <c r="G51" s="76">
        <v>0</v>
      </c>
      <c r="H51" s="76">
        <v>0</v>
      </c>
      <c r="I51" s="76">
        <v>0</v>
      </c>
      <c r="J51" s="76">
        <v>0</v>
      </c>
      <c r="K51" s="76">
        <v>0</v>
      </c>
      <c r="L51" s="76">
        <v>0</v>
      </c>
      <c r="M51" s="76">
        <v>0</v>
      </c>
      <c r="N51" s="76">
        <v>0</v>
      </c>
      <c r="O51" s="76">
        <v>0</v>
      </c>
      <c r="P51" s="76">
        <v>0</v>
      </c>
      <c r="Q51" s="76">
        <v>0</v>
      </c>
      <c r="R51" s="76">
        <v>0</v>
      </c>
      <c r="S51" s="76">
        <v>0</v>
      </c>
      <c r="T51" s="76">
        <v>0</v>
      </c>
      <c r="U51" s="76">
        <v>0</v>
      </c>
      <c r="V51" s="76">
        <v>0</v>
      </c>
      <c r="W51" s="76">
        <v>0</v>
      </c>
      <c r="X51" s="76">
        <v>0</v>
      </c>
      <c r="Y51" s="76">
        <v>0</v>
      </c>
      <c r="Z51" s="76">
        <v>0</v>
      </c>
      <c r="AA51" s="76">
        <v>0</v>
      </c>
      <c r="AB51" s="76">
        <v>0</v>
      </c>
      <c r="AC51" s="76">
        <v>0</v>
      </c>
      <c r="AD51" s="76">
        <v>0</v>
      </c>
      <c r="AE51" s="76">
        <v>0</v>
      </c>
      <c r="AF51" s="76">
        <v>0</v>
      </c>
      <c r="AG51" s="76">
        <v>0</v>
      </c>
      <c r="AH51" s="76">
        <v>0</v>
      </c>
      <c r="AI51" s="76">
        <v>0</v>
      </c>
      <c r="AJ51" s="77">
        <f t="shared" si="0"/>
        <v>0</v>
      </c>
      <c r="AM51" s="84"/>
    </row>
    <row r="52" spans="1:39" ht="20.100000000000001" customHeight="1">
      <c r="A52" s="73">
        <v>129</v>
      </c>
      <c r="B52" s="74" t="s">
        <v>749</v>
      </c>
      <c r="C52" s="75" t="s">
        <v>1344</v>
      </c>
      <c r="D52" s="76">
        <v>0</v>
      </c>
      <c r="E52" s="76">
        <v>0</v>
      </c>
      <c r="F52" s="76">
        <v>736893</v>
      </c>
      <c r="G52" s="76">
        <v>0</v>
      </c>
      <c r="H52" s="76">
        <v>0</v>
      </c>
      <c r="I52" s="76">
        <v>0</v>
      </c>
      <c r="J52" s="76">
        <v>0</v>
      </c>
      <c r="K52" s="76">
        <v>0</v>
      </c>
      <c r="L52" s="76">
        <v>0</v>
      </c>
      <c r="M52" s="76">
        <v>0</v>
      </c>
      <c r="N52" s="76">
        <v>0</v>
      </c>
      <c r="O52" s="76">
        <v>0</v>
      </c>
      <c r="P52" s="76">
        <v>0</v>
      </c>
      <c r="Q52" s="76">
        <v>0</v>
      </c>
      <c r="R52" s="76">
        <v>0</v>
      </c>
      <c r="S52" s="76">
        <v>0</v>
      </c>
      <c r="T52" s="76">
        <v>0</v>
      </c>
      <c r="U52" s="76">
        <v>0</v>
      </c>
      <c r="V52" s="76">
        <v>0</v>
      </c>
      <c r="W52" s="76">
        <v>0</v>
      </c>
      <c r="X52" s="76">
        <v>0</v>
      </c>
      <c r="Y52" s="76">
        <v>0</v>
      </c>
      <c r="Z52" s="76">
        <v>0</v>
      </c>
      <c r="AA52" s="76">
        <v>0</v>
      </c>
      <c r="AB52" s="76">
        <v>0</v>
      </c>
      <c r="AC52" s="76">
        <v>0</v>
      </c>
      <c r="AD52" s="76">
        <v>0</v>
      </c>
      <c r="AE52" s="76">
        <v>0</v>
      </c>
      <c r="AF52" s="76">
        <v>0</v>
      </c>
      <c r="AG52" s="76">
        <v>0</v>
      </c>
      <c r="AH52" s="76">
        <v>0</v>
      </c>
      <c r="AI52" s="76">
        <v>0</v>
      </c>
      <c r="AJ52" s="77">
        <f t="shared" si="0"/>
        <v>736893</v>
      </c>
      <c r="AM52" s="84"/>
    </row>
    <row r="53" spans="1:39" ht="20.100000000000001" customHeight="1">
      <c r="A53" s="73">
        <v>130</v>
      </c>
      <c r="B53" s="74" t="s">
        <v>750</v>
      </c>
      <c r="C53" s="75" t="s">
        <v>1344</v>
      </c>
      <c r="D53" s="76">
        <v>0</v>
      </c>
      <c r="E53" s="76">
        <v>0</v>
      </c>
      <c r="F53" s="76">
        <v>10278740.49</v>
      </c>
      <c r="G53" s="76">
        <v>3763163.37</v>
      </c>
      <c r="H53" s="76">
        <v>0</v>
      </c>
      <c r="I53" s="76">
        <v>0</v>
      </c>
      <c r="J53" s="76">
        <v>943635.19</v>
      </c>
      <c r="K53" s="76">
        <v>0</v>
      </c>
      <c r="L53" s="76">
        <v>0</v>
      </c>
      <c r="M53" s="76">
        <v>0</v>
      </c>
      <c r="N53" s="76">
        <v>0</v>
      </c>
      <c r="O53" s="76">
        <v>0</v>
      </c>
      <c r="P53" s="76">
        <v>0</v>
      </c>
      <c r="Q53" s="76">
        <v>0</v>
      </c>
      <c r="R53" s="76">
        <v>0</v>
      </c>
      <c r="S53" s="76">
        <v>0</v>
      </c>
      <c r="T53" s="76">
        <v>0</v>
      </c>
      <c r="U53" s="76">
        <v>0</v>
      </c>
      <c r="V53" s="76">
        <v>0</v>
      </c>
      <c r="W53" s="76">
        <v>0</v>
      </c>
      <c r="X53" s="76">
        <v>0</v>
      </c>
      <c r="Y53" s="76">
        <v>0</v>
      </c>
      <c r="Z53" s="76">
        <v>0</v>
      </c>
      <c r="AA53" s="76">
        <v>0</v>
      </c>
      <c r="AB53" s="76">
        <v>0</v>
      </c>
      <c r="AC53" s="76">
        <v>0</v>
      </c>
      <c r="AD53" s="76">
        <v>0</v>
      </c>
      <c r="AE53" s="76">
        <v>0</v>
      </c>
      <c r="AF53" s="76">
        <v>0</v>
      </c>
      <c r="AG53" s="76">
        <v>0</v>
      </c>
      <c r="AH53" s="76">
        <v>0</v>
      </c>
      <c r="AI53" s="76">
        <v>0</v>
      </c>
      <c r="AJ53" s="77">
        <f t="shared" si="0"/>
        <v>14985539.049999999</v>
      </c>
      <c r="AM53" s="84"/>
    </row>
    <row r="54" spans="1:39" ht="20.100000000000001" customHeight="1">
      <c r="A54" s="73">
        <v>132</v>
      </c>
      <c r="B54" s="74" t="s">
        <v>751</v>
      </c>
      <c r="C54" s="75" t="s">
        <v>1344</v>
      </c>
      <c r="D54" s="76">
        <v>0</v>
      </c>
      <c r="E54" s="76">
        <v>0</v>
      </c>
      <c r="F54" s="76">
        <v>17172</v>
      </c>
      <c r="G54" s="76">
        <v>27758.379999999997</v>
      </c>
      <c r="H54" s="76">
        <v>0</v>
      </c>
      <c r="I54" s="76">
        <v>5039.3</v>
      </c>
      <c r="J54" s="76">
        <v>16211058.77</v>
      </c>
      <c r="K54" s="76">
        <v>15705</v>
      </c>
      <c r="L54" s="76">
        <v>0</v>
      </c>
      <c r="M54" s="76">
        <v>0</v>
      </c>
      <c r="N54" s="76">
        <v>240784.32</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7">
        <f t="shared" si="0"/>
        <v>16517517.77</v>
      </c>
      <c r="AM54" s="84"/>
    </row>
    <row r="55" spans="1:39" ht="20.100000000000001" customHeight="1">
      <c r="A55" s="73">
        <v>133</v>
      </c>
      <c r="B55" s="74" t="s">
        <v>752</v>
      </c>
      <c r="C55" s="75" t="s">
        <v>1344</v>
      </c>
      <c r="D55" s="76">
        <v>0</v>
      </c>
      <c r="E55" s="76">
        <v>0</v>
      </c>
      <c r="F55" s="76">
        <v>1295675.3400000001</v>
      </c>
      <c r="G55" s="76">
        <v>146553</v>
      </c>
      <c r="H55" s="76">
        <v>0</v>
      </c>
      <c r="I55" s="76">
        <v>0</v>
      </c>
      <c r="J55" s="76">
        <v>0</v>
      </c>
      <c r="K55" s="76">
        <v>0</v>
      </c>
      <c r="L55" s="76">
        <v>0</v>
      </c>
      <c r="M55" s="76">
        <v>0</v>
      </c>
      <c r="N55" s="76">
        <v>0</v>
      </c>
      <c r="O55" s="76">
        <v>0</v>
      </c>
      <c r="P55" s="76">
        <v>0</v>
      </c>
      <c r="Q55" s="76">
        <v>0</v>
      </c>
      <c r="R55" s="76">
        <v>0</v>
      </c>
      <c r="S55" s="76">
        <v>0</v>
      </c>
      <c r="T55" s="76">
        <v>0</v>
      </c>
      <c r="U55" s="76">
        <v>0</v>
      </c>
      <c r="V55" s="76">
        <v>0</v>
      </c>
      <c r="W55" s="76">
        <v>0</v>
      </c>
      <c r="X55" s="76">
        <v>0</v>
      </c>
      <c r="Y55" s="76">
        <v>0</v>
      </c>
      <c r="Z55" s="76">
        <v>0</v>
      </c>
      <c r="AA55" s="76">
        <v>0</v>
      </c>
      <c r="AB55" s="76">
        <v>0</v>
      </c>
      <c r="AC55" s="76">
        <v>0</v>
      </c>
      <c r="AD55" s="76">
        <v>0</v>
      </c>
      <c r="AE55" s="76">
        <v>0</v>
      </c>
      <c r="AF55" s="76">
        <v>0</v>
      </c>
      <c r="AG55" s="76">
        <v>0</v>
      </c>
      <c r="AH55" s="76">
        <v>0</v>
      </c>
      <c r="AI55" s="76">
        <v>0</v>
      </c>
      <c r="AJ55" s="77">
        <f t="shared" si="0"/>
        <v>1442228.34</v>
      </c>
      <c r="AM55" s="84"/>
    </row>
    <row r="56" spans="1:39" ht="20.100000000000001" customHeight="1">
      <c r="A56" s="73">
        <v>134</v>
      </c>
      <c r="B56" s="74" t="s">
        <v>753</v>
      </c>
      <c r="C56" s="75" t="s">
        <v>1344</v>
      </c>
      <c r="D56" s="76">
        <v>0</v>
      </c>
      <c r="E56" s="76">
        <v>480</v>
      </c>
      <c r="F56" s="76">
        <v>30989351.260000002</v>
      </c>
      <c r="G56" s="76">
        <v>1871.5</v>
      </c>
      <c r="H56" s="76">
        <v>0</v>
      </c>
      <c r="I56" s="76">
        <v>0</v>
      </c>
      <c r="J56" s="76">
        <v>0</v>
      </c>
      <c r="K56" s="76">
        <v>0</v>
      </c>
      <c r="L56" s="76">
        <v>0</v>
      </c>
      <c r="M56" s="76">
        <v>0</v>
      </c>
      <c r="N56" s="76">
        <v>0</v>
      </c>
      <c r="O56" s="76">
        <v>0</v>
      </c>
      <c r="P56" s="76">
        <v>0</v>
      </c>
      <c r="Q56" s="76">
        <v>0</v>
      </c>
      <c r="R56" s="76">
        <v>0</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7">
        <f t="shared" si="0"/>
        <v>30991702.760000002</v>
      </c>
      <c r="AM56" s="84"/>
    </row>
    <row r="57" spans="1:39" ht="20.100000000000001" customHeight="1">
      <c r="A57" s="111">
        <v>137</v>
      </c>
      <c r="B57" s="112" t="s">
        <v>754</v>
      </c>
      <c r="C57" s="113" t="s">
        <v>1344</v>
      </c>
      <c r="D57" s="114">
        <v>0</v>
      </c>
      <c r="E57" s="114">
        <v>0</v>
      </c>
      <c r="F57" s="114">
        <v>0</v>
      </c>
      <c r="G57" s="114">
        <v>0</v>
      </c>
      <c r="H57" s="114">
        <v>0</v>
      </c>
      <c r="I57" s="114">
        <v>50</v>
      </c>
      <c r="J57" s="114">
        <v>474595.31</v>
      </c>
      <c r="K57" s="114">
        <v>0</v>
      </c>
      <c r="L57" s="114">
        <v>0</v>
      </c>
      <c r="M57" s="114">
        <v>0</v>
      </c>
      <c r="N57" s="114">
        <v>0</v>
      </c>
      <c r="O57" s="114">
        <v>0</v>
      </c>
      <c r="P57" s="114">
        <v>0</v>
      </c>
      <c r="Q57" s="114">
        <v>0</v>
      </c>
      <c r="R57" s="114">
        <v>0</v>
      </c>
      <c r="S57" s="114">
        <v>0</v>
      </c>
      <c r="T57" s="114">
        <v>0</v>
      </c>
      <c r="U57" s="114">
        <v>0</v>
      </c>
      <c r="V57" s="114">
        <v>0</v>
      </c>
      <c r="W57" s="114">
        <v>0</v>
      </c>
      <c r="X57" s="114">
        <v>0</v>
      </c>
      <c r="Y57" s="114">
        <v>0</v>
      </c>
      <c r="Z57" s="114">
        <v>0</v>
      </c>
      <c r="AA57" s="114">
        <v>0</v>
      </c>
      <c r="AB57" s="114">
        <v>0</v>
      </c>
      <c r="AC57" s="114">
        <v>0</v>
      </c>
      <c r="AD57" s="114">
        <v>0</v>
      </c>
      <c r="AE57" s="114">
        <v>0</v>
      </c>
      <c r="AF57" s="114">
        <v>0</v>
      </c>
      <c r="AG57" s="114">
        <v>0</v>
      </c>
      <c r="AH57" s="114">
        <v>0</v>
      </c>
      <c r="AI57" s="114">
        <v>0</v>
      </c>
      <c r="AJ57" s="115">
        <f t="shared" si="0"/>
        <v>474645.31</v>
      </c>
      <c r="AM57" s="84"/>
    </row>
    <row r="58" spans="1:39" ht="20.100000000000001" customHeight="1">
      <c r="A58" s="111">
        <v>138</v>
      </c>
      <c r="B58" s="112" t="s">
        <v>755</v>
      </c>
      <c r="C58" s="113" t="s">
        <v>1344</v>
      </c>
      <c r="D58" s="114">
        <v>0</v>
      </c>
      <c r="E58" s="114">
        <v>0</v>
      </c>
      <c r="F58" s="114">
        <v>0</v>
      </c>
      <c r="G58" s="114">
        <v>0</v>
      </c>
      <c r="H58" s="114">
        <v>0</v>
      </c>
      <c r="I58" s="114">
        <v>0</v>
      </c>
      <c r="J58" s="114">
        <v>0</v>
      </c>
      <c r="K58" s="114">
        <v>0</v>
      </c>
      <c r="L58" s="114">
        <v>0</v>
      </c>
      <c r="M58" s="114">
        <v>0</v>
      </c>
      <c r="N58" s="114">
        <v>0</v>
      </c>
      <c r="O58" s="114">
        <v>0</v>
      </c>
      <c r="P58" s="114">
        <v>0</v>
      </c>
      <c r="Q58" s="114">
        <v>0</v>
      </c>
      <c r="R58" s="114">
        <v>0</v>
      </c>
      <c r="S58" s="114">
        <v>0</v>
      </c>
      <c r="T58" s="114">
        <v>0</v>
      </c>
      <c r="U58" s="114">
        <v>0</v>
      </c>
      <c r="V58" s="114">
        <v>0</v>
      </c>
      <c r="W58" s="114">
        <v>0</v>
      </c>
      <c r="X58" s="114">
        <v>0</v>
      </c>
      <c r="Y58" s="114">
        <v>0</v>
      </c>
      <c r="Z58" s="114">
        <v>0</v>
      </c>
      <c r="AA58" s="114">
        <v>0</v>
      </c>
      <c r="AB58" s="114">
        <v>0</v>
      </c>
      <c r="AC58" s="114">
        <v>0</v>
      </c>
      <c r="AD58" s="114">
        <v>0</v>
      </c>
      <c r="AE58" s="114">
        <v>0</v>
      </c>
      <c r="AF58" s="114">
        <v>0</v>
      </c>
      <c r="AG58" s="114">
        <v>0</v>
      </c>
      <c r="AH58" s="114">
        <v>0</v>
      </c>
      <c r="AI58" s="114">
        <v>0</v>
      </c>
      <c r="AJ58" s="115">
        <f t="shared" si="0"/>
        <v>0</v>
      </c>
      <c r="AM58" s="84"/>
    </row>
    <row r="59" spans="1:39" ht="20.100000000000001" customHeight="1">
      <c r="A59" s="111">
        <v>139</v>
      </c>
      <c r="B59" s="112" t="s">
        <v>756</v>
      </c>
      <c r="C59" s="113" t="s">
        <v>1344</v>
      </c>
      <c r="D59" s="114">
        <v>0</v>
      </c>
      <c r="E59" s="114">
        <v>0</v>
      </c>
      <c r="F59" s="114">
        <v>0</v>
      </c>
      <c r="G59" s="114">
        <v>20324.399999999998</v>
      </c>
      <c r="H59" s="114">
        <v>0</v>
      </c>
      <c r="I59" s="114">
        <v>0</v>
      </c>
      <c r="J59" s="114">
        <v>0</v>
      </c>
      <c r="K59" s="114">
        <v>0</v>
      </c>
      <c r="L59" s="114">
        <v>0</v>
      </c>
      <c r="M59" s="114">
        <v>0</v>
      </c>
      <c r="N59" s="114">
        <v>0</v>
      </c>
      <c r="O59" s="114">
        <v>0</v>
      </c>
      <c r="P59" s="114">
        <v>0</v>
      </c>
      <c r="Q59" s="114">
        <v>0</v>
      </c>
      <c r="R59" s="114">
        <v>0</v>
      </c>
      <c r="S59" s="114">
        <v>0</v>
      </c>
      <c r="T59" s="114">
        <v>0</v>
      </c>
      <c r="U59" s="114">
        <v>0</v>
      </c>
      <c r="V59" s="114">
        <v>0</v>
      </c>
      <c r="W59" s="114">
        <v>0</v>
      </c>
      <c r="X59" s="114">
        <v>0</v>
      </c>
      <c r="Y59" s="114">
        <v>0</v>
      </c>
      <c r="Z59" s="114">
        <v>0</v>
      </c>
      <c r="AA59" s="114">
        <v>0</v>
      </c>
      <c r="AB59" s="114">
        <v>0</v>
      </c>
      <c r="AC59" s="114">
        <v>0</v>
      </c>
      <c r="AD59" s="114">
        <v>0</v>
      </c>
      <c r="AE59" s="114">
        <v>0</v>
      </c>
      <c r="AF59" s="114">
        <v>0</v>
      </c>
      <c r="AG59" s="114">
        <v>0</v>
      </c>
      <c r="AH59" s="114">
        <v>0</v>
      </c>
      <c r="AI59" s="114">
        <v>0</v>
      </c>
      <c r="AJ59" s="115">
        <f t="shared" si="0"/>
        <v>20324.399999999998</v>
      </c>
      <c r="AM59" s="84"/>
    </row>
    <row r="60" spans="1:39" ht="20.100000000000001" customHeight="1">
      <c r="A60" s="111">
        <v>140</v>
      </c>
      <c r="B60" s="112" t="s">
        <v>757</v>
      </c>
      <c r="C60" s="113" t="s">
        <v>1344</v>
      </c>
      <c r="D60" s="114">
        <v>0</v>
      </c>
      <c r="E60" s="114">
        <v>0</v>
      </c>
      <c r="F60" s="114">
        <v>0</v>
      </c>
      <c r="G60" s="114">
        <v>1975.5500000000002</v>
      </c>
      <c r="H60" s="114">
        <v>0</v>
      </c>
      <c r="I60" s="114">
        <v>0</v>
      </c>
      <c r="J60" s="114">
        <v>0</v>
      </c>
      <c r="K60" s="114">
        <v>0</v>
      </c>
      <c r="L60" s="114">
        <v>0</v>
      </c>
      <c r="M60" s="114">
        <v>0</v>
      </c>
      <c r="N60" s="114">
        <v>0</v>
      </c>
      <c r="O60" s="114">
        <v>0</v>
      </c>
      <c r="P60" s="114">
        <v>0</v>
      </c>
      <c r="Q60" s="114">
        <v>0</v>
      </c>
      <c r="R60" s="114">
        <v>0</v>
      </c>
      <c r="S60" s="114">
        <v>0</v>
      </c>
      <c r="T60" s="114">
        <v>0</v>
      </c>
      <c r="U60" s="114">
        <v>0</v>
      </c>
      <c r="V60" s="114">
        <v>0</v>
      </c>
      <c r="W60" s="114">
        <v>0</v>
      </c>
      <c r="X60" s="114">
        <v>0</v>
      </c>
      <c r="Y60" s="114">
        <v>0</v>
      </c>
      <c r="Z60" s="114">
        <v>0</v>
      </c>
      <c r="AA60" s="114">
        <v>0</v>
      </c>
      <c r="AB60" s="114">
        <v>0</v>
      </c>
      <c r="AC60" s="114">
        <v>0</v>
      </c>
      <c r="AD60" s="114">
        <v>0</v>
      </c>
      <c r="AE60" s="114">
        <v>0</v>
      </c>
      <c r="AF60" s="114">
        <v>0</v>
      </c>
      <c r="AG60" s="114">
        <v>0</v>
      </c>
      <c r="AH60" s="114">
        <v>0</v>
      </c>
      <c r="AI60" s="114">
        <v>0</v>
      </c>
      <c r="AJ60" s="115">
        <f t="shared" si="0"/>
        <v>1975.5500000000002</v>
      </c>
      <c r="AM60" s="84"/>
    </row>
    <row r="61" spans="1:39" ht="20.100000000000001" customHeight="1">
      <c r="A61" s="111">
        <v>141</v>
      </c>
      <c r="B61" s="112" t="s">
        <v>758</v>
      </c>
      <c r="C61" s="113" t="s">
        <v>1344</v>
      </c>
      <c r="D61" s="114">
        <v>0</v>
      </c>
      <c r="E61" s="114">
        <v>0</v>
      </c>
      <c r="F61" s="114">
        <v>0</v>
      </c>
      <c r="G61" s="114">
        <v>0</v>
      </c>
      <c r="H61" s="114">
        <v>0</v>
      </c>
      <c r="I61" s="114">
        <v>0</v>
      </c>
      <c r="J61" s="114">
        <v>0</v>
      </c>
      <c r="K61" s="114">
        <v>0</v>
      </c>
      <c r="L61" s="114">
        <v>0</v>
      </c>
      <c r="M61" s="114">
        <v>0</v>
      </c>
      <c r="N61" s="114">
        <v>0</v>
      </c>
      <c r="O61" s="114">
        <v>0</v>
      </c>
      <c r="P61" s="114">
        <v>0</v>
      </c>
      <c r="Q61" s="114">
        <v>0</v>
      </c>
      <c r="R61" s="114">
        <v>0</v>
      </c>
      <c r="S61" s="114">
        <v>0</v>
      </c>
      <c r="T61" s="114">
        <v>0</v>
      </c>
      <c r="U61" s="114">
        <v>0</v>
      </c>
      <c r="V61" s="114">
        <v>0</v>
      </c>
      <c r="W61" s="114">
        <v>0</v>
      </c>
      <c r="X61" s="114">
        <v>0</v>
      </c>
      <c r="Y61" s="114">
        <v>0</v>
      </c>
      <c r="Z61" s="114">
        <v>0</v>
      </c>
      <c r="AA61" s="114">
        <v>0</v>
      </c>
      <c r="AB61" s="114">
        <v>0</v>
      </c>
      <c r="AC61" s="114">
        <v>0</v>
      </c>
      <c r="AD61" s="114">
        <v>0</v>
      </c>
      <c r="AE61" s="114">
        <v>0</v>
      </c>
      <c r="AF61" s="114">
        <v>0</v>
      </c>
      <c r="AG61" s="114">
        <v>0</v>
      </c>
      <c r="AH61" s="114">
        <v>0</v>
      </c>
      <c r="AI61" s="114">
        <v>0</v>
      </c>
      <c r="AJ61" s="115">
        <f t="shared" si="0"/>
        <v>0</v>
      </c>
      <c r="AM61" s="84"/>
    </row>
    <row r="62" spans="1:39" ht="20.100000000000001" customHeight="1">
      <c r="A62" s="111">
        <v>142</v>
      </c>
      <c r="B62" s="112" t="s">
        <v>759</v>
      </c>
      <c r="C62" s="113" t="s">
        <v>1344</v>
      </c>
      <c r="D62" s="114">
        <v>0</v>
      </c>
      <c r="E62" s="114">
        <v>0</v>
      </c>
      <c r="F62" s="114">
        <v>0</v>
      </c>
      <c r="G62" s="114">
        <v>0</v>
      </c>
      <c r="H62" s="114">
        <v>0</v>
      </c>
      <c r="I62" s="114">
        <v>0</v>
      </c>
      <c r="J62" s="114">
        <v>0</v>
      </c>
      <c r="K62" s="114">
        <v>0</v>
      </c>
      <c r="L62" s="114">
        <v>0</v>
      </c>
      <c r="M62" s="114">
        <v>0</v>
      </c>
      <c r="N62" s="114">
        <v>0</v>
      </c>
      <c r="O62" s="114">
        <v>0</v>
      </c>
      <c r="P62" s="114">
        <v>0</v>
      </c>
      <c r="Q62" s="114">
        <v>0</v>
      </c>
      <c r="R62" s="114">
        <v>0</v>
      </c>
      <c r="S62" s="114">
        <v>0</v>
      </c>
      <c r="T62" s="114">
        <v>0</v>
      </c>
      <c r="U62" s="114">
        <v>0</v>
      </c>
      <c r="V62" s="114">
        <v>0</v>
      </c>
      <c r="W62" s="114">
        <v>0</v>
      </c>
      <c r="X62" s="114">
        <v>0</v>
      </c>
      <c r="Y62" s="114">
        <v>0</v>
      </c>
      <c r="Z62" s="114">
        <v>0</v>
      </c>
      <c r="AA62" s="114">
        <v>0</v>
      </c>
      <c r="AB62" s="114">
        <v>0</v>
      </c>
      <c r="AC62" s="114">
        <v>0</v>
      </c>
      <c r="AD62" s="114">
        <v>0</v>
      </c>
      <c r="AE62" s="114">
        <v>0</v>
      </c>
      <c r="AF62" s="114">
        <v>0</v>
      </c>
      <c r="AG62" s="114">
        <v>0</v>
      </c>
      <c r="AH62" s="114">
        <v>0</v>
      </c>
      <c r="AI62" s="114">
        <v>0</v>
      </c>
      <c r="AJ62" s="115">
        <f t="shared" si="0"/>
        <v>0</v>
      </c>
      <c r="AM62" s="84"/>
    </row>
    <row r="63" spans="1:39" ht="20.100000000000001" customHeight="1">
      <c r="A63" s="111">
        <v>143</v>
      </c>
      <c r="B63" s="112" t="s">
        <v>93</v>
      </c>
      <c r="C63" s="113" t="s">
        <v>1344</v>
      </c>
      <c r="D63" s="114">
        <v>0</v>
      </c>
      <c r="E63" s="114">
        <v>0</v>
      </c>
      <c r="F63" s="114">
        <v>0</v>
      </c>
      <c r="G63" s="114">
        <v>0</v>
      </c>
      <c r="H63" s="114">
        <v>0</v>
      </c>
      <c r="I63" s="114">
        <v>0</v>
      </c>
      <c r="J63" s="114">
        <v>0</v>
      </c>
      <c r="K63" s="114">
        <v>0</v>
      </c>
      <c r="L63" s="114">
        <v>0</v>
      </c>
      <c r="M63" s="114">
        <v>0</v>
      </c>
      <c r="N63" s="114">
        <v>0</v>
      </c>
      <c r="O63" s="114">
        <v>0</v>
      </c>
      <c r="P63" s="114">
        <v>0</v>
      </c>
      <c r="Q63" s="114">
        <v>0</v>
      </c>
      <c r="R63" s="114">
        <v>0</v>
      </c>
      <c r="S63" s="114">
        <v>0</v>
      </c>
      <c r="T63" s="114">
        <v>0</v>
      </c>
      <c r="U63" s="114">
        <v>0</v>
      </c>
      <c r="V63" s="114">
        <v>0</v>
      </c>
      <c r="W63" s="114">
        <v>0</v>
      </c>
      <c r="X63" s="114">
        <v>0</v>
      </c>
      <c r="Y63" s="114">
        <v>0</v>
      </c>
      <c r="Z63" s="114">
        <v>0</v>
      </c>
      <c r="AA63" s="114">
        <v>0</v>
      </c>
      <c r="AB63" s="114">
        <v>0</v>
      </c>
      <c r="AC63" s="114">
        <v>0</v>
      </c>
      <c r="AD63" s="114">
        <v>0</v>
      </c>
      <c r="AE63" s="114">
        <v>0</v>
      </c>
      <c r="AF63" s="114">
        <v>0</v>
      </c>
      <c r="AG63" s="114">
        <v>0</v>
      </c>
      <c r="AH63" s="114">
        <v>0</v>
      </c>
      <c r="AI63" s="114">
        <v>0</v>
      </c>
      <c r="AJ63" s="115">
        <f t="shared" si="0"/>
        <v>0</v>
      </c>
      <c r="AM63" s="84"/>
    </row>
    <row r="64" spans="1:39" ht="20.100000000000001" customHeight="1">
      <c r="A64" s="111">
        <v>144</v>
      </c>
      <c r="B64" s="112" t="s">
        <v>760</v>
      </c>
      <c r="C64" s="113" t="s">
        <v>1344</v>
      </c>
      <c r="D64" s="114">
        <v>0</v>
      </c>
      <c r="E64" s="114">
        <v>0</v>
      </c>
      <c r="F64" s="114">
        <v>0</v>
      </c>
      <c r="G64" s="114">
        <v>5472.8</v>
      </c>
      <c r="H64" s="114">
        <v>0</v>
      </c>
      <c r="I64" s="114">
        <v>0</v>
      </c>
      <c r="J64" s="114">
        <v>0</v>
      </c>
      <c r="K64" s="114">
        <v>0</v>
      </c>
      <c r="L64" s="114">
        <v>0</v>
      </c>
      <c r="M64" s="114">
        <v>0</v>
      </c>
      <c r="N64" s="114">
        <v>0</v>
      </c>
      <c r="O64" s="114">
        <v>0</v>
      </c>
      <c r="P64" s="114">
        <v>0</v>
      </c>
      <c r="Q64" s="114">
        <v>0</v>
      </c>
      <c r="R64" s="114">
        <v>0</v>
      </c>
      <c r="S64" s="114">
        <v>0</v>
      </c>
      <c r="T64" s="114">
        <v>0</v>
      </c>
      <c r="U64" s="114">
        <v>0</v>
      </c>
      <c r="V64" s="114">
        <v>0</v>
      </c>
      <c r="W64" s="114">
        <v>0</v>
      </c>
      <c r="X64" s="114">
        <v>0</v>
      </c>
      <c r="Y64" s="114">
        <v>0</v>
      </c>
      <c r="Z64" s="114">
        <v>0</v>
      </c>
      <c r="AA64" s="114">
        <v>0</v>
      </c>
      <c r="AB64" s="114">
        <v>0</v>
      </c>
      <c r="AC64" s="114">
        <v>0</v>
      </c>
      <c r="AD64" s="114">
        <v>0</v>
      </c>
      <c r="AE64" s="114">
        <v>0</v>
      </c>
      <c r="AF64" s="114">
        <v>0</v>
      </c>
      <c r="AG64" s="114">
        <v>0</v>
      </c>
      <c r="AH64" s="114">
        <v>0</v>
      </c>
      <c r="AI64" s="114">
        <v>0</v>
      </c>
      <c r="AJ64" s="115">
        <f t="shared" si="0"/>
        <v>5472.8</v>
      </c>
      <c r="AM64" s="84"/>
    </row>
    <row r="65" spans="1:39" ht="20.100000000000001" customHeight="1">
      <c r="A65" s="111">
        <v>145</v>
      </c>
      <c r="B65" s="112" t="s">
        <v>95</v>
      </c>
      <c r="C65" s="113" t="s">
        <v>1344</v>
      </c>
      <c r="D65" s="114">
        <v>0</v>
      </c>
      <c r="E65" s="114">
        <v>0</v>
      </c>
      <c r="F65" s="114">
        <v>0</v>
      </c>
      <c r="G65" s="114">
        <v>0</v>
      </c>
      <c r="H65" s="114">
        <v>0</v>
      </c>
      <c r="I65" s="114">
        <v>0</v>
      </c>
      <c r="J65" s="114">
        <v>0</v>
      </c>
      <c r="K65" s="114">
        <v>0</v>
      </c>
      <c r="L65" s="114">
        <v>0</v>
      </c>
      <c r="M65" s="114">
        <v>0</v>
      </c>
      <c r="N65" s="114">
        <v>0</v>
      </c>
      <c r="O65" s="114">
        <v>0</v>
      </c>
      <c r="P65" s="114">
        <v>0</v>
      </c>
      <c r="Q65" s="114">
        <v>0</v>
      </c>
      <c r="R65" s="114">
        <v>0</v>
      </c>
      <c r="S65" s="114">
        <v>0</v>
      </c>
      <c r="T65" s="114">
        <v>0</v>
      </c>
      <c r="U65" s="114">
        <v>0</v>
      </c>
      <c r="V65" s="114">
        <v>0</v>
      </c>
      <c r="W65" s="114">
        <v>0</v>
      </c>
      <c r="X65" s="114">
        <v>0</v>
      </c>
      <c r="Y65" s="114">
        <v>0</v>
      </c>
      <c r="Z65" s="114">
        <v>0</v>
      </c>
      <c r="AA65" s="114">
        <v>0</v>
      </c>
      <c r="AB65" s="114">
        <v>0</v>
      </c>
      <c r="AC65" s="114">
        <v>0</v>
      </c>
      <c r="AD65" s="114">
        <v>0</v>
      </c>
      <c r="AE65" s="114">
        <v>0</v>
      </c>
      <c r="AF65" s="114">
        <v>0</v>
      </c>
      <c r="AG65" s="114">
        <v>0</v>
      </c>
      <c r="AH65" s="114">
        <v>0</v>
      </c>
      <c r="AI65" s="114">
        <v>0</v>
      </c>
      <c r="AJ65" s="115">
        <f t="shared" si="0"/>
        <v>0</v>
      </c>
      <c r="AM65" s="84"/>
    </row>
    <row r="66" spans="1:39" ht="20.100000000000001" customHeight="1">
      <c r="A66" s="111">
        <v>146</v>
      </c>
      <c r="B66" s="112" t="s">
        <v>96</v>
      </c>
      <c r="C66" s="113" t="s">
        <v>1344</v>
      </c>
      <c r="D66" s="114">
        <v>0</v>
      </c>
      <c r="E66" s="114">
        <v>0</v>
      </c>
      <c r="F66" s="114">
        <v>0</v>
      </c>
      <c r="G66" s="114">
        <v>0</v>
      </c>
      <c r="H66" s="114">
        <v>0</v>
      </c>
      <c r="I66" s="114">
        <v>0</v>
      </c>
      <c r="J66" s="114">
        <v>0</v>
      </c>
      <c r="K66" s="114">
        <v>0</v>
      </c>
      <c r="L66" s="114">
        <v>0</v>
      </c>
      <c r="M66" s="114">
        <v>0</v>
      </c>
      <c r="N66" s="114">
        <v>0</v>
      </c>
      <c r="O66" s="114">
        <v>0</v>
      </c>
      <c r="P66" s="114">
        <v>0</v>
      </c>
      <c r="Q66" s="114">
        <v>0</v>
      </c>
      <c r="R66" s="114">
        <v>0</v>
      </c>
      <c r="S66" s="114">
        <v>0</v>
      </c>
      <c r="T66" s="114">
        <v>0</v>
      </c>
      <c r="U66" s="114">
        <v>0</v>
      </c>
      <c r="V66" s="114">
        <v>0</v>
      </c>
      <c r="W66" s="114">
        <v>0</v>
      </c>
      <c r="X66" s="114">
        <v>0</v>
      </c>
      <c r="Y66" s="114">
        <v>0</v>
      </c>
      <c r="Z66" s="114">
        <v>0</v>
      </c>
      <c r="AA66" s="114">
        <v>0</v>
      </c>
      <c r="AB66" s="114">
        <v>0</v>
      </c>
      <c r="AC66" s="114">
        <v>0</v>
      </c>
      <c r="AD66" s="114">
        <v>0</v>
      </c>
      <c r="AE66" s="114">
        <v>0</v>
      </c>
      <c r="AF66" s="114">
        <v>0</v>
      </c>
      <c r="AG66" s="114">
        <v>0</v>
      </c>
      <c r="AH66" s="114">
        <v>0</v>
      </c>
      <c r="AI66" s="114">
        <v>0</v>
      </c>
      <c r="AJ66" s="115">
        <f t="shared" si="0"/>
        <v>0</v>
      </c>
      <c r="AM66" s="84"/>
    </row>
    <row r="67" spans="1:39" ht="20.100000000000001" customHeight="1">
      <c r="A67" s="111">
        <v>147</v>
      </c>
      <c r="B67" s="112" t="s">
        <v>761</v>
      </c>
      <c r="C67" s="113" t="s">
        <v>1344</v>
      </c>
      <c r="D67" s="114">
        <v>0</v>
      </c>
      <c r="E67" s="114">
        <v>0</v>
      </c>
      <c r="F67" s="114">
        <v>0</v>
      </c>
      <c r="G67" s="114">
        <v>0</v>
      </c>
      <c r="H67" s="114">
        <v>0</v>
      </c>
      <c r="I67" s="114">
        <v>0</v>
      </c>
      <c r="J67" s="114">
        <v>0</v>
      </c>
      <c r="K67" s="114">
        <v>0</v>
      </c>
      <c r="L67" s="114">
        <v>0</v>
      </c>
      <c r="M67" s="114">
        <v>0</v>
      </c>
      <c r="N67" s="114">
        <v>0</v>
      </c>
      <c r="O67" s="114">
        <v>0</v>
      </c>
      <c r="P67" s="114">
        <v>0</v>
      </c>
      <c r="Q67" s="114">
        <v>0</v>
      </c>
      <c r="R67" s="114">
        <v>0</v>
      </c>
      <c r="S67" s="114">
        <v>0</v>
      </c>
      <c r="T67" s="114">
        <v>0</v>
      </c>
      <c r="U67" s="114">
        <v>0</v>
      </c>
      <c r="V67" s="114">
        <v>0</v>
      </c>
      <c r="W67" s="114">
        <v>0</v>
      </c>
      <c r="X67" s="114">
        <v>0</v>
      </c>
      <c r="Y67" s="114">
        <v>0</v>
      </c>
      <c r="Z67" s="114">
        <v>0</v>
      </c>
      <c r="AA67" s="114">
        <v>0</v>
      </c>
      <c r="AB67" s="114">
        <v>0</v>
      </c>
      <c r="AC67" s="114">
        <v>0</v>
      </c>
      <c r="AD67" s="114">
        <v>0</v>
      </c>
      <c r="AE67" s="114">
        <v>0</v>
      </c>
      <c r="AF67" s="114">
        <v>0</v>
      </c>
      <c r="AG67" s="114">
        <v>0</v>
      </c>
      <c r="AH67" s="114">
        <v>0</v>
      </c>
      <c r="AI67" s="114">
        <v>0</v>
      </c>
      <c r="AJ67" s="115">
        <f t="shared" si="0"/>
        <v>0</v>
      </c>
      <c r="AM67" s="84"/>
    </row>
    <row r="68" spans="1:39" ht="20.100000000000001" customHeight="1">
      <c r="A68" s="111">
        <v>148</v>
      </c>
      <c r="B68" s="112" t="s">
        <v>762</v>
      </c>
      <c r="C68" s="113" t="s">
        <v>1344</v>
      </c>
      <c r="D68" s="114">
        <v>0</v>
      </c>
      <c r="E68" s="114">
        <v>0</v>
      </c>
      <c r="F68" s="114">
        <v>0</v>
      </c>
      <c r="G68" s="114">
        <v>0</v>
      </c>
      <c r="H68" s="114">
        <v>0</v>
      </c>
      <c r="I68" s="114">
        <v>0</v>
      </c>
      <c r="J68" s="114">
        <v>0</v>
      </c>
      <c r="K68" s="114">
        <v>0</v>
      </c>
      <c r="L68" s="114">
        <v>0</v>
      </c>
      <c r="M68" s="114">
        <v>0</v>
      </c>
      <c r="N68" s="114">
        <v>0</v>
      </c>
      <c r="O68" s="114">
        <v>0</v>
      </c>
      <c r="P68" s="114">
        <v>0</v>
      </c>
      <c r="Q68" s="114">
        <v>0</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v>0</v>
      </c>
      <c r="AH68" s="114">
        <v>0</v>
      </c>
      <c r="AI68" s="114">
        <v>0</v>
      </c>
      <c r="AJ68" s="115">
        <f t="shared" si="0"/>
        <v>0</v>
      </c>
      <c r="AM68" s="84"/>
    </row>
    <row r="69" spans="1:39" ht="20.100000000000001" customHeight="1">
      <c r="A69" s="73">
        <v>149</v>
      </c>
      <c r="B69" s="74" t="s">
        <v>763</v>
      </c>
      <c r="C69" s="75" t="s">
        <v>1344</v>
      </c>
      <c r="D69" s="76">
        <v>0</v>
      </c>
      <c r="E69" s="76">
        <v>0</v>
      </c>
      <c r="F69" s="76">
        <v>0</v>
      </c>
      <c r="G69" s="76">
        <v>83.52000000000001</v>
      </c>
      <c r="H69" s="76">
        <v>0</v>
      </c>
      <c r="I69" s="76">
        <v>0</v>
      </c>
      <c r="J69" s="76">
        <v>0</v>
      </c>
      <c r="K69" s="76">
        <v>0</v>
      </c>
      <c r="L69" s="76">
        <v>0</v>
      </c>
      <c r="M69" s="76">
        <v>0</v>
      </c>
      <c r="N69" s="76">
        <v>0</v>
      </c>
      <c r="O69" s="76">
        <v>0</v>
      </c>
      <c r="P69" s="76">
        <v>0</v>
      </c>
      <c r="Q69" s="76">
        <v>0</v>
      </c>
      <c r="R69" s="76">
        <v>0</v>
      </c>
      <c r="S69" s="76">
        <v>0</v>
      </c>
      <c r="T69" s="76">
        <v>0</v>
      </c>
      <c r="U69" s="76">
        <v>0</v>
      </c>
      <c r="V69" s="76">
        <v>0</v>
      </c>
      <c r="W69" s="76">
        <v>0</v>
      </c>
      <c r="X69" s="76">
        <v>0</v>
      </c>
      <c r="Y69" s="76">
        <v>0</v>
      </c>
      <c r="Z69" s="76">
        <v>0</v>
      </c>
      <c r="AA69" s="76">
        <v>0</v>
      </c>
      <c r="AB69" s="76">
        <v>0</v>
      </c>
      <c r="AC69" s="76">
        <v>0</v>
      </c>
      <c r="AD69" s="76">
        <v>0</v>
      </c>
      <c r="AE69" s="76">
        <v>0</v>
      </c>
      <c r="AF69" s="76">
        <v>0</v>
      </c>
      <c r="AG69" s="76">
        <v>0</v>
      </c>
      <c r="AH69" s="76">
        <v>0</v>
      </c>
      <c r="AI69" s="76">
        <v>0</v>
      </c>
      <c r="AJ69" s="77">
        <f t="shared" si="0"/>
        <v>83.52000000000001</v>
      </c>
      <c r="AM69" s="84"/>
    </row>
    <row r="70" spans="1:39" ht="20.100000000000001" customHeight="1">
      <c r="A70" s="73">
        <v>150</v>
      </c>
      <c r="B70" s="74" t="s">
        <v>100</v>
      </c>
      <c r="C70" s="75" t="s">
        <v>1344</v>
      </c>
      <c r="D70" s="76">
        <v>0</v>
      </c>
      <c r="E70" s="76">
        <v>0</v>
      </c>
      <c r="F70" s="76">
        <v>0</v>
      </c>
      <c r="G70" s="76">
        <v>0</v>
      </c>
      <c r="H70" s="76">
        <v>0</v>
      </c>
      <c r="I70" s="76">
        <v>0</v>
      </c>
      <c r="J70" s="76">
        <v>0</v>
      </c>
      <c r="K70" s="76">
        <v>0</v>
      </c>
      <c r="L70" s="76">
        <v>0</v>
      </c>
      <c r="M70" s="76">
        <v>0</v>
      </c>
      <c r="N70" s="76">
        <v>0</v>
      </c>
      <c r="O70" s="76">
        <v>0</v>
      </c>
      <c r="P70" s="76">
        <v>0</v>
      </c>
      <c r="Q70" s="76">
        <v>0</v>
      </c>
      <c r="R70" s="76">
        <v>0</v>
      </c>
      <c r="S70" s="76">
        <v>0</v>
      </c>
      <c r="T70" s="76">
        <v>0</v>
      </c>
      <c r="U70" s="76">
        <v>0</v>
      </c>
      <c r="V70" s="76">
        <v>0</v>
      </c>
      <c r="W70" s="76">
        <v>0</v>
      </c>
      <c r="X70" s="76">
        <v>0</v>
      </c>
      <c r="Y70" s="76">
        <v>0</v>
      </c>
      <c r="Z70" s="76">
        <v>0</v>
      </c>
      <c r="AA70" s="76">
        <v>0</v>
      </c>
      <c r="AB70" s="76">
        <v>0</v>
      </c>
      <c r="AC70" s="76">
        <v>0</v>
      </c>
      <c r="AD70" s="76">
        <v>0</v>
      </c>
      <c r="AE70" s="76">
        <v>0</v>
      </c>
      <c r="AF70" s="76">
        <v>0</v>
      </c>
      <c r="AG70" s="76">
        <v>0</v>
      </c>
      <c r="AH70" s="76">
        <v>0</v>
      </c>
      <c r="AI70" s="76">
        <v>0</v>
      </c>
      <c r="AJ70" s="77">
        <f t="shared" si="0"/>
        <v>0</v>
      </c>
      <c r="AM70" s="84"/>
    </row>
    <row r="71" spans="1:39" ht="20.100000000000001" customHeight="1">
      <c r="A71" s="73">
        <v>152</v>
      </c>
      <c r="B71" s="74" t="s">
        <v>764</v>
      </c>
      <c r="C71" s="75" t="s">
        <v>1344</v>
      </c>
      <c r="D71" s="76">
        <v>0</v>
      </c>
      <c r="E71" s="76">
        <v>0</v>
      </c>
      <c r="F71" s="76">
        <v>0</v>
      </c>
      <c r="G71" s="76">
        <v>16598.07</v>
      </c>
      <c r="H71" s="76">
        <v>0</v>
      </c>
      <c r="I71" s="76">
        <v>0</v>
      </c>
      <c r="J71" s="76">
        <v>0</v>
      </c>
      <c r="K71" s="76">
        <v>0</v>
      </c>
      <c r="L71" s="76">
        <v>0</v>
      </c>
      <c r="M71" s="76">
        <v>0</v>
      </c>
      <c r="N71" s="76">
        <v>0</v>
      </c>
      <c r="O71" s="76">
        <v>0</v>
      </c>
      <c r="P71" s="76">
        <v>601000</v>
      </c>
      <c r="Q71" s="76">
        <v>0</v>
      </c>
      <c r="R71" s="76">
        <v>0</v>
      </c>
      <c r="S71" s="76">
        <v>0</v>
      </c>
      <c r="T71" s="76">
        <v>0</v>
      </c>
      <c r="U71" s="76">
        <v>0</v>
      </c>
      <c r="V71" s="76">
        <v>0</v>
      </c>
      <c r="W71" s="76">
        <v>0</v>
      </c>
      <c r="X71" s="76">
        <v>0</v>
      </c>
      <c r="Y71" s="76">
        <v>0</v>
      </c>
      <c r="Z71" s="76">
        <v>0</v>
      </c>
      <c r="AA71" s="76">
        <v>0</v>
      </c>
      <c r="AB71" s="76">
        <v>0</v>
      </c>
      <c r="AC71" s="76">
        <v>0</v>
      </c>
      <c r="AD71" s="76">
        <v>0</v>
      </c>
      <c r="AE71" s="76">
        <v>0</v>
      </c>
      <c r="AF71" s="76">
        <v>0</v>
      </c>
      <c r="AG71" s="76">
        <v>0</v>
      </c>
      <c r="AH71" s="76">
        <v>0</v>
      </c>
      <c r="AI71" s="76">
        <v>0</v>
      </c>
      <c r="AJ71" s="77">
        <f t="shared" si="0"/>
        <v>617598.06999999995</v>
      </c>
      <c r="AM71" s="84"/>
    </row>
    <row r="72" spans="1:39" ht="20.100000000000001" customHeight="1">
      <c r="A72" s="73">
        <v>153</v>
      </c>
      <c r="B72" s="74" t="s">
        <v>765</v>
      </c>
      <c r="C72" s="75" t="s">
        <v>1344</v>
      </c>
      <c r="D72" s="76">
        <v>0</v>
      </c>
      <c r="E72" s="76">
        <v>0</v>
      </c>
      <c r="F72" s="76">
        <v>0</v>
      </c>
      <c r="G72" s="76">
        <v>0</v>
      </c>
      <c r="H72" s="76">
        <v>0</v>
      </c>
      <c r="I72" s="76">
        <v>0</v>
      </c>
      <c r="J72" s="76">
        <v>0</v>
      </c>
      <c r="K72" s="76">
        <v>0</v>
      </c>
      <c r="L72" s="76">
        <v>0</v>
      </c>
      <c r="M72" s="76">
        <v>0</v>
      </c>
      <c r="N72" s="76">
        <v>0</v>
      </c>
      <c r="O72" s="76">
        <v>0</v>
      </c>
      <c r="P72" s="76">
        <v>245026.5</v>
      </c>
      <c r="Q72" s="76">
        <v>0</v>
      </c>
      <c r="R72" s="76">
        <v>0</v>
      </c>
      <c r="S72" s="76">
        <v>0</v>
      </c>
      <c r="T72" s="76">
        <v>0</v>
      </c>
      <c r="U72" s="76">
        <v>0</v>
      </c>
      <c r="V72" s="76">
        <v>0</v>
      </c>
      <c r="W72" s="76">
        <v>0</v>
      </c>
      <c r="X72" s="76">
        <v>0</v>
      </c>
      <c r="Y72" s="76">
        <v>0</v>
      </c>
      <c r="Z72" s="76">
        <v>0</v>
      </c>
      <c r="AA72" s="76">
        <v>0</v>
      </c>
      <c r="AB72" s="76">
        <v>0</v>
      </c>
      <c r="AC72" s="76">
        <v>0</v>
      </c>
      <c r="AD72" s="76">
        <v>0</v>
      </c>
      <c r="AE72" s="76">
        <v>0</v>
      </c>
      <c r="AF72" s="76">
        <v>0</v>
      </c>
      <c r="AG72" s="76">
        <v>0</v>
      </c>
      <c r="AH72" s="76">
        <v>0</v>
      </c>
      <c r="AI72" s="76">
        <v>0</v>
      </c>
      <c r="AJ72" s="77">
        <f t="shared" si="0"/>
        <v>245026.5</v>
      </c>
      <c r="AM72" s="84"/>
    </row>
    <row r="73" spans="1:39" ht="20.100000000000001" customHeight="1">
      <c r="A73" s="73">
        <v>154</v>
      </c>
      <c r="B73" s="74" t="s">
        <v>766</v>
      </c>
      <c r="C73" s="75" t="s">
        <v>1344</v>
      </c>
      <c r="D73" s="76">
        <v>0</v>
      </c>
      <c r="E73" s="76">
        <v>0</v>
      </c>
      <c r="F73" s="76">
        <v>0</v>
      </c>
      <c r="G73" s="76">
        <v>0</v>
      </c>
      <c r="H73" s="76">
        <v>0</v>
      </c>
      <c r="I73" s="76">
        <v>0</v>
      </c>
      <c r="J73" s="76">
        <v>0</v>
      </c>
      <c r="K73" s="76">
        <v>0</v>
      </c>
      <c r="L73" s="76">
        <v>0</v>
      </c>
      <c r="M73" s="76">
        <v>0</v>
      </c>
      <c r="N73" s="76">
        <v>0</v>
      </c>
      <c r="O73" s="76">
        <v>0</v>
      </c>
      <c r="P73" s="76">
        <v>0</v>
      </c>
      <c r="Q73" s="76">
        <v>0</v>
      </c>
      <c r="R73" s="76">
        <v>0</v>
      </c>
      <c r="S73" s="76">
        <v>0</v>
      </c>
      <c r="T73" s="76">
        <v>0</v>
      </c>
      <c r="U73" s="76">
        <v>0</v>
      </c>
      <c r="V73" s="76">
        <v>0</v>
      </c>
      <c r="W73" s="76">
        <v>0</v>
      </c>
      <c r="X73" s="76">
        <v>0</v>
      </c>
      <c r="Y73" s="76">
        <v>0</v>
      </c>
      <c r="Z73" s="76">
        <v>0</v>
      </c>
      <c r="AA73" s="76">
        <v>0</v>
      </c>
      <c r="AB73" s="76">
        <v>0</v>
      </c>
      <c r="AC73" s="76">
        <v>0</v>
      </c>
      <c r="AD73" s="76">
        <v>0</v>
      </c>
      <c r="AE73" s="76">
        <v>0</v>
      </c>
      <c r="AF73" s="76">
        <v>0</v>
      </c>
      <c r="AG73" s="76">
        <v>0</v>
      </c>
      <c r="AH73" s="76">
        <v>0</v>
      </c>
      <c r="AI73" s="76">
        <v>0</v>
      </c>
      <c r="AJ73" s="77">
        <f t="shared" si="0"/>
        <v>0</v>
      </c>
      <c r="AM73" s="84"/>
    </row>
    <row r="74" spans="1:39" ht="20.100000000000001" customHeight="1">
      <c r="A74" s="73">
        <v>155</v>
      </c>
      <c r="B74" s="74" t="s">
        <v>767</v>
      </c>
      <c r="C74" s="75" t="s">
        <v>1344</v>
      </c>
      <c r="D74" s="76">
        <v>0</v>
      </c>
      <c r="E74" s="76">
        <v>0</v>
      </c>
      <c r="F74" s="76">
        <v>0</v>
      </c>
      <c r="G74" s="76">
        <v>4926.46</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7">
        <f t="shared" si="0"/>
        <v>4926.46</v>
      </c>
      <c r="AM74" s="84"/>
    </row>
    <row r="75" spans="1:39" ht="20.100000000000001" customHeight="1">
      <c r="A75" s="73">
        <v>156</v>
      </c>
      <c r="B75" s="74" t="s">
        <v>768</v>
      </c>
      <c r="C75" s="75" t="s">
        <v>1344</v>
      </c>
      <c r="D75" s="76">
        <v>0</v>
      </c>
      <c r="E75" s="76">
        <v>0</v>
      </c>
      <c r="F75" s="76">
        <v>0</v>
      </c>
      <c r="G75" s="76">
        <v>0</v>
      </c>
      <c r="H75" s="76">
        <v>0</v>
      </c>
      <c r="I75" s="76">
        <v>0</v>
      </c>
      <c r="J75" s="76">
        <v>0</v>
      </c>
      <c r="K75" s="76">
        <v>0</v>
      </c>
      <c r="L75" s="76">
        <v>0</v>
      </c>
      <c r="M75" s="76">
        <v>0</v>
      </c>
      <c r="N75" s="76">
        <v>0</v>
      </c>
      <c r="O75" s="76">
        <v>0</v>
      </c>
      <c r="P75" s="76">
        <v>0</v>
      </c>
      <c r="Q75" s="76">
        <v>0</v>
      </c>
      <c r="R75" s="76">
        <v>0</v>
      </c>
      <c r="S75" s="76">
        <v>0</v>
      </c>
      <c r="T75" s="76">
        <v>0</v>
      </c>
      <c r="U75" s="76">
        <v>0</v>
      </c>
      <c r="V75" s="76">
        <v>0</v>
      </c>
      <c r="W75" s="76">
        <v>0</v>
      </c>
      <c r="X75" s="76">
        <v>0</v>
      </c>
      <c r="Y75" s="76">
        <v>0</v>
      </c>
      <c r="Z75" s="76">
        <v>0</v>
      </c>
      <c r="AA75" s="76">
        <v>0</v>
      </c>
      <c r="AB75" s="76">
        <v>0</v>
      </c>
      <c r="AC75" s="76">
        <v>0</v>
      </c>
      <c r="AD75" s="76">
        <v>0</v>
      </c>
      <c r="AE75" s="76">
        <v>0</v>
      </c>
      <c r="AF75" s="76">
        <v>0</v>
      </c>
      <c r="AG75" s="76">
        <v>0</v>
      </c>
      <c r="AH75" s="76">
        <v>0</v>
      </c>
      <c r="AI75" s="76">
        <v>0</v>
      </c>
      <c r="AJ75" s="77">
        <f t="shared" si="0"/>
        <v>0</v>
      </c>
      <c r="AM75" s="84"/>
    </row>
    <row r="76" spans="1:39" ht="20.100000000000001" customHeight="1">
      <c r="A76" s="73">
        <v>157</v>
      </c>
      <c r="B76" s="74" t="s">
        <v>769</v>
      </c>
      <c r="C76" s="75" t="s">
        <v>1344</v>
      </c>
      <c r="D76" s="76">
        <v>0</v>
      </c>
      <c r="E76" s="76">
        <v>0</v>
      </c>
      <c r="F76" s="76">
        <v>0</v>
      </c>
      <c r="G76" s="76">
        <v>0</v>
      </c>
      <c r="H76" s="76">
        <v>0</v>
      </c>
      <c r="I76" s="76">
        <v>0</v>
      </c>
      <c r="J76" s="76">
        <v>0</v>
      </c>
      <c r="K76" s="76">
        <v>0</v>
      </c>
      <c r="L76" s="76">
        <v>0</v>
      </c>
      <c r="M76" s="76">
        <v>0</v>
      </c>
      <c r="N76" s="76">
        <v>0</v>
      </c>
      <c r="O76" s="76">
        <v>0</v>
      </c>
      <c r="P76" s="76">
        <v>0</v>
      </c>
      <c r="Q76" s="76">
        <v>0</v>
      </c>
      <c r="R76" s="76">
        <v>0</v>
      </c>
      <c r="S76" s="76">
        <v>0</v>
      </c>
      <c r="T76" s="76">
        <v>0</v>
      </c>
      <c r="U76" s="76">
        <v>0</v>
      </c>
      <c r="V76" s="76">
        <v>0</v>
      </c>
      <c r="W76" s="76">
        <v>0</v>
      </c>
      <c r="X76" s="76">
        <v>0</v>
      </c>
      <c r="Y76" s="76">
        <v>0</v>
      </c>
      <c r="Z76" s="76">
        <v>0</v>
      </c>
      <c r="AA76" s="76">
        <v>0</v>
      </c>
      <c r="AB76" s="76">
        <v>0</v>
      </c>
      <c r="AC76" s="76">
        <v>0</v>
      </c>
      <c r="AD76" s="76">
        <v>0</v>
      </c>
      <c r="AE76" s="76">
        <v>0</v>
      </c>
      <c r="AF76" s="76">
        <v>0</v>
      </c>
      <c r="AG76" s="76">
        <v>0</v>
      </c>
      <c r="AH76" s="76">
        <v>0</v>
      </c>
      <c r="AI76" s="76">
        <v>0</v>
      </c>
      <c r="AJ76" s="77">
        <f t="shared" si="0"/>
        <v>0</v>
      </c>
      <c r="AM76" s="84"/>
    </row>
    <row r="77" spans="1:39" ht="20.100000000000001" customHeight="1">
      <c r="A77" s="73">
        <v>159</v>
      </c>
      <c r="B77" s="74" t="s">
        <v>770</v>
      </c>
      <c r="C77" s="75" t="s">
        <v>1344</v>
      </c>
      <c r="D77" s="76">
        <v>0</v>
      </c>
      <c r="E77" s="76">
        <v>0</v>
      </c>
      <c r="F77" s="76">
        <v>0</v>
      </c>
      <c r="G77" s="76">
        <v>0</v>
      </c>
      <c r="H77" s="76">
        <v>0</v>
      </c>
      <c r="I77" s="76">
        <v>0</v>
      </c>
      <c r="J77" s="76">
        <v>0</v>
      </c>
      <c r="K77" s="76">
        <v>0</v>
      </c>
      <c r="L77" s="76">
        <v>0</v>
      </c>
      <c r="M77" s="76">
        <v>0</v>
      </c>
      <c r="N77" s="76">
        <v>0</v>
      </c>
      <c r="O77" s="76">
        <v>0</v>
      </c>
      <c r="P77" s="76">
        <v>0</v>
      </c>
      <c r="Q77" s="76">
        <v>0</v>
      </c>
      <c r="R77" s="76">
        <v>0</v>
      </c>
      <c r="S77" s="76">
        <v>0</v>
      </c>
      <c r="T77" s="76">
        <v>0</v>
      </c>
      <c r="U77" s="76">
        <v>0</v>
      </c>
      <c r="V77" s="76">
        <v>0</v>
      </c>
      <c r="W77" s="76">
        <v>0</v>
      </c>
      <c r="X77" s="76">
        <v>0</v>
      </c>
      <c r="Y77" s="76">
        <v>0</v>
      </c>
      <c r="Z77" s="76">
        <v>0</v>
      </c>
      <c r="AA77" s="76">
        <v>0</v>
      </c>
      <c r="AB77" s="76">
        <v>0</v>
      </c>
      <c r="AC77" s="76">
        <v>0</v>
      </c>
      <c r="AD77" s="76">
        <v>0</v>
      </c>
      <c r="AE77" s="76">
        <v>0</v>
      </c>
      <c r="AF77" s="76">
        <v>0</v>
      </c>
      <c r="AG77" s="76">
        <v>0</v>
      </c>
      <c r="AH77" s="76">
        <v>0</v>
      </c>
      <c r="AI77" s="76">
        <v>0</v>
      </c>
      <c r="AJ77" s="77">
        <f t="shared" si="0"/>
        <v>0</v>
      </c>
      <c r="AM77" s="84"/>
    </row>
    <row r="78" spans="1:39" ht="20.100000000000001" customHeight="1">
      <c r="A78" s="73">
        <v>163</v>
      </c>
      <c r="B78" s="74" t="s">
        <v>771</v>
      </c>
      <c r="C78" s="75" t="s">
        <v>1344</v>
      </c>
      <c r="D78" s="76">
        <v>2074.7600000000002</v>
      </c>
      <c r="E78" s="76">
        <v>0</v>
      </c>
      <c r="F78" s="76">
        <v>1436591.39</v>
      </c>
      <c r="G78" s="76">
        <v>14581.65</v>
      </c>
      <c r="H78" s="76">
        <v>0</v>
      </c>
      <c r="I78" s="76">
        <v>0</v>
      </c>
      <c r="J78" s="76">
        <v>0</v>
      </c>
      <c r="K78" s="76">
        <v>527.32000000000005</v>
      </c>
      <c r="L78" s="76">
        <v>0</v>
      </c>
      <c r="M78" s="76">
        <v>0</v>
      </c>
      <c r="N78" s="76">
        <v>0</v>
      </c>
      <c r="O78" s="76">
        <v>0</v>
      </c>
      <c r="P78" s="76">
        <v>0</v>
      </c>
      <c r="Q78" s="76">
        <v>0</v>
      </c>
      <c r="R78" s="76">
        <v>0</v>
      </c>
      <c r="S78" s="76">
        <v>0</v>
      </c>
      <c r="T78" s="76">
        <v>0</v>
      </c>
      <c r="U78" s="76">
        <v>0</v>
      </c>
      <c r="V78" s="76">
        <v>0</v>
      </c>
      <c r="W78" s="76">
        <v>0</v>
      </c>
      <c r="X78" s="76">
        <v>0</v>
      </c>
      <c r="Y78" s="76">
        <v>0</v>
      </c>
      <c r="Z78" s="76">
        <v>0</v>
      </c>
      <c r="AA78" s="76">
        <v>0</v>
      </c>
      <c r="AB78" s="76">
        <v>0</v>
      </c>
      <c r="AC78" s="76">
        <v>0</v>
      </c>
      <c r="AD78" s="76">
        <v>0</v>
      </c>
      <c r="AE78" s="76">
        <v>0</v>
      </c>
      <c r="AF78" s="76">
        <v>0</v>
      </c>
      <c r="AG78" s="76">
        <v>0</v>
      </c>
      <c r="AH78" s="76">
        <v>0</v>
      </c>
      <c r="AI78" s="76">
        <v>0</v>
      </c>
      <c r="AJ78" s="77">
        <f t="shared" ref="AJ78:AJ141" si="1">SUM(D78:AI78)</f>
        <v>1453775.1199999999</v>
      </c>
      <c r="AM78" s="84"/>
    </row>
    <row r="79" spans="1:39" ht="20.100000000000001" customHeight="1">
      <c r="A79" s="73">
        <v>169</v>
      </c>
      <c r="B79" s="74" t="s">
        <v>772</v>
      </c>
      <c r="C79" s="75" t="s">
        <v>1344</v>
      </c>
      <c r="D79" s="76">
        <v>0</v>
      </c>
      <c r="E79" s="76">
        <v>0</v>
      </c>
      <c r="F79" s="76">
        <v>0</v>
      </c>
      <c r="G79" s="76">
        <v>39485.479999999996</v>
      </c>
      <c r="H79" s="76">
        <v>0</v>
      </c>
      <c r="I79" s="76">
        <v>283.72000000000003</v>
      </c>
      <c r="J79" s="76">
        <v>0</v>
      </c>
      <c r="K79" s="76">
        <v>0</v>
      </c>
      <c r="L79" s="76">
        <v>0</v>
      </c>
      <c r="M79" s="76">
        <v>0</v>
      </c>
      <c r="N79" s="76">
        <v>0</v>
      </c>
      <c r="O79" s="76">
        <v>0</v>
      </c>
      <c r="P79" s="76">
        <v>0</v>
      </c>
      <c r="Q79" s="76">
        <v>0</v>
      </c>
      <c r="R79" s="76">
        <v>0</v>
      </c>
      <c r="S79" s="76">
        <v>0</v>
      </c>
      <c r="T79" s="76">
        <v>0</v>
      </c>
      <c r="U79" s="76">
        <v>0</v>
      </c>
      <c r="V79" s="76">
        <v>0</v>
      </c>
      <c r="W79" s="76">
        <v>0</v>
      </c>
      <c r="X79" s="76">
        <v>0</v>
      </c>
      <c r="Y79" s="76">
        <v>0</v>
      </c>
      <c r="Z79" s="76">
        <v>0</v>
      </c>
      <c r="AA79" s="76">
        <v>0</v>
      </c>
      <c r="AB79" s="76">
        <v>0</v>
      </c>
      <c r="AC79" s="76">
        <v>0</v>
      </c>
      <c r="AD79" s="76">
        <v>0</v>
      </c>
      <c r="AE79" s="76">
        <v>0</v>
      </c>
      <c r="AF79" s="76">
        <v>0</v>
      </c>
      <c r="AG79" s="76">
        <v>0</v>
      </c>
      <c r="AH79" s="76">
        <v>0</v>
      </c>
      <c r="AI79" s="76">
        <v>0</v>
      </c>
      <c r="AJ79" s="77">
        <f t="shared" si="1"/>
        <v>39769.199999999997</v>
      </c>
      <c r="AM79" s="84"/>
    </row>
    <row r="80" spans="1:39" ht="20.100000000000001" customHeight="1">
      <c r="A80" s="73">
        <v>170</v>
      </c>
      <c r="B80" s="74" t="s">
        <v>773</v>
      </c>
      <c r="C80" s="75" t="s">
        <v>1344</v>
      </c>
      <c r="D80" s="76">
        <v>0</v>
      </c>
      <c r="E80" s="76">
        <v>0</v>
      </c>
      <c r="F80" s="76">
        <v>0</v>
      </c>
      <c r="G80" s="76">
        <v>1380</v>
      </c>
      <c r="H80" s="76">
        <v>0</v>
      </c>
      <c r="I80" s="76">
        <v>0</v>
      </c>
      <c r="J80" s="76">
        <v>0</v>
      </c>
      <c r="K80" s="76">
        <v>0</v>
      </c>
      <c r="L80" s="76">
        <v>0</v>
      </c>
      <c r="M80" s="76">
        <v>0</v>
      </c>
      <c r="N80" s="76">
        <v>0</v>
      </c>
      <c r="O80" s="76">
        <v>0</v>
      </c>
      <c r="P80" s="76">
        <v>0</v>
      </c>
      <c r="Q80" s="76">
        <v>0</v>
      </c>
      <c r="R80" s="76">
        <v>0</v>
      </c>
      <c r="S80" s="76">
        <v>0</v>
      </c>
      <c r="T80" s="76">
        <v>0</v>
      </c>
      <c r="U80" s="76">
        <v>0</v>
      </c>
      <c r="V80" s="76">
        <v>0</v>
      </c>
      <c r="W80" s="76">
        <v>0</v>
      </c>
      <c r="X80" s="76">
        <v>0</v>
      </c>
      <c r="Y80" s="76">
        <v>0</v>
      </c>
      <c r="Z80" s="76">
        <v>0</v>
      </c>
      <c r="AA80" s="76">
        <v>0</v>
      </c>
      <c r="AB80" s="76">
        <v>0</v>
      </c>
      <c r="AC80" s="76">
        <v>0</v>
      </c>
      <c r="AD80" s="76">
        <v>0</v>
      </c>
      <c r="AE80" s="76">
        <v>0</v>
      </c>
      <c r="AF80" s="76">
        <v>0</v>
      </c>
      <c r="AG80" s="76">
        <v>0</v>
      </c>
      <c r="AH80" s="76">
        <v>0</v>
      </c>
      <c r="AI80" s="76">
        <v>0</v>
      </c>
      <c r="AJ80" s="77">
        <f t="shared" si="1"/>
        <v>1380</v>
      </c>
      <c r="AM80" s="84"/>
    </row>
    <row r="81" spans="1:39" ht="20.100000000000001" customHeight="1">
      <c r="A81" s="73">
        <v>171</v>
      </c>
      <c r="B81" s="74" t="s">
        <v>774</v>
      </c>
      <c r="C81" s="75" t="s">
        <v>1344</v>
      </c>
      <c r="D81" s="76">
        <v>0</v>
      </c>
      <c r="E81" s="76">
        <v>0</v>
      </c>
      <c r="F81" s="76">
        <v>0</v>
      </c>
      <c r="G81" s="76">
        <v>0</v>
      </c>
      <c r="H81" s="76">
        <v>0</v>
      </c>
      <c r="I81" s="76">
        <v>0</v>
      </c>
      <c r="J81" s="76">
        <v>0</v>
      </c>
      <c r="K81" s="76">
        <v>0</v>
      </c>
      <c r="L81" s="76">
        <v>0</v>
      </c>
      <c r="M81" s="76">
        <v>0</v>
      </c>
      <c r="N81" s="76">
        <v>0</v>
      </c>
      <c r="O81" s="76">
        <v>0</v>
      </c>
      <c r="P81" s="76">
        <v>0</v>
      </c>
      <c r="Q81" s="76">
        <v>0</v>
      </c>
      <c r="R81" s="76">
        <v>0</v>
      </c>
      <c r="S81" s="76">
        <v>0</v>
      </c>
      <c r="T81" s="76">
        <v>0</v>
      </c>
      <c r="U81" s="76">
        <v>0</v>
      </c>
      <c r="V81" s="76">
        <v>0</v>
      </c>
      <c r="W81" s="76">
        <v>0</v>
      </c>
      <c r="X81" s="76">
        <v>0</v>
      </c>
      <c r="Y81" s="76">
        <v>0</v>
      </c>
      <c r="Z81" s="76">
        <v>0</v>
      </c>
      <c r="AA81" s="76">
        <v>0</v>
      </c>
      <c r="AB81" s="76">
        <v>0</v>
      </c>
      <c r="AC81" s="76">
        <v>0</v>
      </c>
      <c r="AD81" s="76">
        <v>0</v>
      </c>
      <c r="AE81" s="76">
        <v>0</v>
      </c>
      <c r="AF81" s="76">
        <v>0</v>
      </c>
      <c r="AG81" s="76">
        <v>0</v>
      </c>
      <c r="AH81" s="76">
        <v>0</v>
      </c>
      <c r="AI81" s="76">
        <v>0</v>
      </c>
      <c r="AJ81" s="77">
        <f t="shared" si="1"/>
        <v>0</v>
      </c>
      <c r="AM81" s="84"/>
    </row>
    <row r="82" spans="1:39" ht="20.100000000000001" customHeight="1">
      <c r="A82" s="73">
        <v>188</v>
      </c>
      <c r="B82" s="74" t="s">
        <v>775</v>
      </c>
      <c r="C82" s="75" t="s">
        <v>1344</v>
      </c>
      <c r="D82" s="76">
        <v>0</v>
      </c>
      <c r="E82" s="76">
        <v>0</v>
      </c>
      <c r="F82" s="76">
        <v>0</v>
      </c>
      <c r="G82" s="76">
        <v>0</v>
      </c>
      <c r="H82" s="76">
        <v>0</v>
      </c>
      <c r="I82" s="76">
        <v>0</v>
      </c>
      <c r="J82" s="76">
        <v>0</v>
      </c>
      <c r="K82" s="76">
        <v>0</v>
      </c>
      <c r="L82" s="76">
        <v>0</v>
      </c>
      <c r="M82" s="76">
        <v>0</v>
      </c>
      <c r="N82" s="76">
        <v>0</v>
      </c>
      <c r="O82" s="76">
        <v>0</v>
      </c>
      <c r="P82" s="76">
        <v>0</v>
      </c>
      <c r="Q82" s="76">
        <v>0</v>
      </c>
      <c r="R82" s="76">
        <v>0</v>
      </c>
      <c r="S82" s="76">
        <v>0</v>
      </c>
      <c r="T82" s="76">
        <v>0</v>
      </c>
      <c r="U82" s="76">
        <v>0</v>
      </c>
      <c r="V82" s="76">
        <v>0</v>
      </c>
      <c r="W82" s="76">
        <v>0</v>
      </c>
      <c r="X82" s="76">
        <v>0</v>
      </c>
      <c r="Y82" s="76">
        <v>0</v>
      </c>
      <c r="Z82" s="76">
        <v>0</v>
      </c>
      <c r="AA82" s="76">
        <v>0</v>
      </c>
      <c r="AB82" s="76">
        <v>0</v>
      </c>
      <c r="AC82" s="76">
        <v>0</v>
      </c>
      <c r="AD82" s="76">
        <v>0</v>
      </c>
      <c r="AE82" s="76">
        <v>0</v>
      </c>
      <c r="AF82" s="76">
        <v>0</v>
      </c>
      <c r="AG82" s="76">
        <v>0</v>
      </c>
      <c r="AH82" s="76">
        <v>0</v>
      </c>
      <c r="AI82" s="76">
        <v>0</v>
      </c>
      <c r="AJ82" s="77">
        <f t="shared" si="1"/>
        <v>0</v>
      </c>
      <c r="AM82" s="84"/>
    </row>
    <row r="83" spans="1:39" ht="20.100000000000001" customHeight="1">
      <c r="A83" s="73">
        <v>190</v>
      </c>
      <c r="B83" s="74" t="s">
        <v>113</v>
      </c>
      <c r="C83" s="75" t="s">
        <v>1344</v>
      </c>
      <c r="D83" s="76">
        <v>0</v>
      </c>
      <c r="E83" s="76">
        <v>0</v>
      </c>
      <c r="F83" s="76">
        <v>0</v>
      </c>
      <c r="G83" s="76">
        <v>11050.55</v>
      </c>
      <c r="H83" s="76">
        <v>0</v>
      </c>
      <c r="I83" s="76">
        <v>0</v>
      </c>
      <c r="J83" s="76">
        <v>0</v>
      </c>
      <c r="K83" s="76">
        <v>0</v>
      </c>
      <c r="L83" s="76">
        <v>0</v>
      </c>
      <c r="M83" s="76">
        <v>0</v>
      </c>
      <c r="N83" s="76">
        <v>0</v>
      </c>
      <c r="O83" s="76">
        <v>0</v>
      </c>
      <c r="P83" s="76">
        <v>0</v>
      </c>
      <c r="Q83" s="76">
        <v>0</v>
      </c>
      <c r="R83" s="76">
        <v>0</v>
      </c>
      <c r="S83" s="76">
        <v>0</v>
      </c>
      <c r="T83" s="76">
        <v>0</v>
      </c>
      <c r="U83" s="76">
        <v>0</v>
      </c>
      <c r="V83" s="76">
        <v>0</v>
      </c>
      <c r="W83" s="76">
        <v>0</v>
      </c>
      <c r="X83" s="76">
        <v>0</v>
      </c>
      <c r="Y83" s="76">
        <v>0</v>
      </c>
      <c r="Z83" s="76">
        <v>0</v>
      </c>
      <c r="AA83" s="76">
        <v>0</v>
      </c>
      <c r="AB83" s="76">
        <v>0</v>
      </c>
      <c r="AC83" s="76">
        <v>0</v>
      </c>
      <c r="AD83" s="76">
        <v>0</v>
      </c>
      <c r="AE83" s="76">
        <v>0</v>
      </c>
      <c r="AF83" s="76">
        <v>0</v>
      </c>
      <c r="AG83" s="76">
        <v>0</v>
      </c>
      <c r="AH83" s="76">
        <v>0</v>
      </c>
      <c r="AI83" s="76">
        <v>0</v>
      </c>
      <c r="AJ83" s="77">
        <f t="shared" si="1"/>
        <v>11050.55</v>
      </c>
      <c r="AM83" s="84"/>
    </row>
    <row r="84" spans="1:39" ht="20.100000000000001" customHeight="1">
      <c r="A84" s="73">
        <v>192</v>
      </c>
      <c r="B84" s="74" t="s">
        <v>776</v>
      </c>
      <c r="C84" s="75" t="s">
        <v>1344</v>
      </c>
      <c r="D84" s="76">
        <v>0</v>
      </c>
      <c r="E84" s="76">
        <v>0</v>
      </c>
      <c r="F84" s="76">
        <v>13017.6</v>
      </c>
      <c r="G84" s="76">
        <v>545.02</v>
      </c>
      <c r="H84" s="76">
        <v>0</v>
      </c>
      <c r="I84" s="76">
        <v>0</v>
      </c>
      <c r="J84" s="76">
        <v>0</v>
      </c>
      <c r="K84" s="76">
        <v>0</v>
      </c>
      <c r="L84" s="76">
        <v>0</v>
      </c>
      <c r="M84" s="76">
        <v>0</v>
      </c>
      <c r="N84" s="76">
        <v>0</v>
      </c>
      <c r="O84" s="76">
        <v>0</v>
      </c>
      <c r="P84" s="76">
        <v>0</v>
      </c>
      <c r="Q84" s="76">
        <v>0</v>
      </c>
      <c r="R84" s="76">
        <v>0</v>
      </c>
      <c r="S84" s="76">
        <v>0</v>
      </c>
      <c r="T84" s="76">
        <v>0</v>
      </c>
      <c r="U84" s="76">
        <v>0</v>
      </c>
      <c r="V84" s="76">
        <v>0</v>
      </c>
      <c r="W84" s="76">
        <v>0</v>
      </c>
      <c r="X84" s="76">
        <v>0</v>
      </c>
      <c r="Y84" s="76">
        <v>0</v>
      </c>
      <c r="Z84" s="76">
        <v>0</v>
      </c>
      <c r="AA84" s="76">
        <v>0</v>
      </c>
      <c r="AB84" s="76">
        <v>0</v>
      </c>
      <c r="AC84" s="76">
        <v>0</v>
      </c>
      <c r="AD84" s="76">
        <v>0</v>
      </c>
      <c r="AE84" s="76">
        <v>0</v>
      </c>
      <c r="AF84" s="76">
        <v>0</v>
      </c>
      <c r="AG84" s="76">
        <v>0</v>
      </c>
      <c r="AH84" s="76">
        <v>0</v>
      </c>
      <c r="AI84" s="76">
        <v>0</v>
      </c>
      <c r="AJ84" s="77">
        <f t="shared" si="1"/>
        <v>13562.62</v>
      </c>
      <c r="AM84" s="84"/>
    </row>
    <row r="85" spans="1:39" ht="20.100000000000001" customHeight="1">
      <c r="A85" s="73">
        <v>197</v>
      </c>
      <c r="B85" s="74" t="s">
        <v>777</v>
      </c>
      <c r="C85" s="75" t="s">
        <v>1344</v>
      </c>
      <c r="D85" s="76">
        <v>0</v>
      </c>
      <c r="E85" s="76">
        <v>0</v>
      </c>
      <c r="F85" s="76">
        <v>0</v>
      </c>
      <c r="G85" s="76">
        <v>0</v>
      </c>
      <c r="H85" s="76">
        <v>0</v>
      </c>
      <c r="I85" s="76">
        <v>0</v>
      </c>
      <c r="J85" s="76">
        <v>0</v>
      </c>
      <c r="K85" s="76">
        <v>0</v>
      </c>
      <c r="L85" s="76">
        <v>50310.5</v>
      </c>
      <c r="M85" s="76">
        <v>0</v>
      </c>
      <c r="N85" s="76">
        <v>0</v>
      </c>
      <c r="O85" s="76">
        <v>0</v>
      </c>
      <c r="P85" s="76">
        <v>0</v>
      </c>
      <c r="Q85" s="76">
        <v>0</v>
      </c>
      <c r="R85" s="76">
        <v>0</v>
      </c>
      <c r="S85" s="76">
        <v>0</v>
      </c>
      <c r="T85" s="76">
        <v>0</v>
      </c>
      <c r="U85" s="76">
        <v>0</v>
      </c>
      <c r="V85" s="76">
        <v>0</v>
      </c>
      <c r="W85" s="76">
        <v>0</v>
      </c>
      <c r="X85" s="76">
        <v>0</v>
      </c>
      <c r="Y85" s="76">
        <v>0</v>
      </c>
      <c r="Z85" s="76">
        <v>0</v>
      </c>
      <c r="AA85" s="76">
        <v>0</v>
      </c>
      <c r="AB85" s="76">
        <v>0</v>
      </c>
      <c r="AC85" s="76">
        <v>0</v>
      </c>
      <c r="AD85" s="76">
        <v>0</v>
      </c>
      <c r="AE85" s="76">
        <v>0</v>
      </c>
      <c r="AF85" s="76">
        <v>0</v>
      </c>
      <c r="AG85" s="76">
        <v>0</v>
      </c>
      <c r="AH85" s="76">
        <v>0</v>
      </c>
      <c r="AI85" s="76">
        <v>0</v>
      </c>
      <c r="AJ85" s="77">
        <f t="shared" si="1"/>
        <v>50310.5</v>
      </c>
      <c r="AM85" s="84"/>
    </row>
    <row r="86" spans="1:39" ht="20.100000000000001" customHeight="1">
      <c r="A86" s="73">
        <v>200</v>
      </c>
      <c r="B86" s="74" t="s">
        <v>778</v>
      </c>
      <c r="C86" s="75" t="s">
        <v>1344</v>
      </c>
      <c r="D86" s="76">
        <v>0</v>
      </c>
      <c r="E86" s="76">
        <v>0</v>
      </c>
      <c r="F86" s="76">
        <v>0</v>
      </c>
      <c r="G86" s="76">
        <v>0</v>
      </c>
      <c r="H86" s="76">
        <v>0</v>
      </c>
      <c r="I86" s="76">
        <v>0</v>
      </c>
      <c r="J86" s="76">
        <v>0</v>
      </c>
      <c r="K86" s="76">
        <v>0</v>
      </c>
      <c r="L86" s="76">
        <v>0</v>
      </c>
      <c r="M86" s="76">
        <v>0</v>
      </c>
      <c r="N86" s="76">
        <v>0</v>
      </c>
      <c r="O86" s="76">
        <v>0</v>
      </c>
      <c r="P86" s="76">
        <v>0</v>
      </c>
      <c r="Q86" s="76">
        <v>0</v>
      </c>
      <c r="R86" s="76">
        <v>0</v>
      </c>
      <c r="S86" s="76">
        <v>0</v>
      </c>
      <c r="T86" s="76">
        <v>0</v>
      </c>
      <c r="U86" s="76">
        <v>0</v>
      </c>
      <c r="V86" s="76">
        <v>0</v>
      </c>
      <c r="W86" s="76">
        <v>0</v>
      </c>
      <c r="X86" s="76">
        <v>0</v>
      </c>
      <c r="Y86" s="76">
        <v>0</v>
      </c>
      <c r="Z86" s="76">
        <v>0</v>
      </c>
      <c r="AA86" s="76">
        <v>0</v>
      </c>
      <c r="AB86" s="76">
        <v>0</v>
      </c>
      <c r="AC86" s="76">
        <v>0</v>
      </c>
      <c r="AD86" s="76">
        <v>0</v>
      </c>
      <c r="AE86" s="76">
        <v>0</v>
      </c>
      <c r="AF86" s="76">
        <v>0</v>
      </c>
      <c r="AG86" s="76">
        <v>0</v>
      </c>
      <c r="AH86" s="76">
        <v>0</v>
      </c>
      <c r="AI86" s="76">
        <v>0</v>
      </c>
      <c r="AJ86" s="77">
        <f t="shared" si="1"/>
        <v>0</v>
      </c>
      <c r="AM86" s="84"/>
    </row>
    <row r="87" spans="1:39" ht="20.100000000000001" customHeight="1">
      <c r="A87" s="73">
        <v>201</v>
      </c>
      <c r="B87" s="74" t="s">
        <v>779</v>
      </c>
      <c r="C87" s="75" t="s">
        <v>1344</v>
      </c>
      <c r="D87" s="76">
        <v>0</v>
      </c>
      <c r="E87" s="76">
        <v>0</v>
      </c>
      <c r="F87" s="76">
        <v>0</v>
      </c>
      <c r="G87" s="76">
        <v>120190.08</v>
      </c>
      <c r="H87" s="76">
        <v>0</v>
      </c>
      <c r="I87" s="76">
        <v>0</v>
      </c>
      <c r="J87" s="76">
        <v>0</v>
      </c>
      <c r="K87" s="76">
        <v>0</v>
      </c>
      <c r="L87" s="76">
        <v>0</v>
      </c>
      <c r="M87" s="76">
        <v>0</v>
      </c>
      <c r="N87" s="76">
        <v>0</v>
      </c>
      <c r="O87" s="76">
        <v>0</v>
      </c>
      <c r="P87" s="76">
        <v>0</v>
      </c>
      <c r="Q87" s="76">
        <v>0</v>
      </c>
      <c r="R87" s="76">
        <v>0</v>
      </c>
      <c r="S87" s="76">
        <v>0</v>
      </c>
      <c r="T87" s="76">
        <v>0</v>
      </c>
      <c r="U87" s="76">
        <v>0</v>
      </c>
      <c r="V87" s="76">
        <v>0</v>
      </c>
      <c r="W87" s="76">
        <v>0</v>
      </c>
      <c r="X87" s="76">
        <v>0</v>
      </c>
      <c r="Y87" s="76">
        <v>0</v>
      </c>
      <c r="Z87" s="76">
        <v>0</v>
      </c>
      <c r="AA87" s="76">
        <v>0</v>
      </c>
      <c r="AB87" s="76">
        <v>0</v>
      </c>
      <c r="AC87" s="76">
        <v>0</v>
      </c>
      <c r="AD87" s="76">
        <v>0</v>
      </c>
      <c r="AE87" s="76">
        <v>0</v>
      </c>
      <c r="AF87" s="76">
        <v>0</v>
      </c>
      <c r="AG87" s="76">
        <v>0</v>
      </c>
      <c r="AH87" s="76">
        <v>0</v>
      </c>
      <c r="AI87" s="76">
        <v>0</v>
      </c>
      <c r="AJ87" s="77">
        <f t="shared" si="1"/>
        <v>120190.08</v>
      </c>
      <c r="AM87" s="84"/>
    </row>
    <row r="88" spans="1:39" ht="20.100000000000001" customHeight="1">
      <c r="A88" s="73">
        <v>203</v>
      </c>
      <c r="B88" s="74" t="s">
        <v>780</v>
      </c>
      <c r="C88" s="75" t="s">
        <v>1344</v>
      </c>
      <c r="D88" s="76">
        <v>0</v>
      </c>
      <c r="E88" s="76">
        <v>0</v>
      </c>
      <c r="F88" s="76">
        <v>2338128.19</v>
      </c>
      <c r="G88" s="76">
        <v>264592.82</v>
      </c>
      <c r="H88" s="76">
        <v>0</v>
      </c>
      <c r="I88" s="76">
        <v>794.3</v>
      </c>
      <c r="J88" s="76">
        <v>0</v>
      </c>
      <c r="K88" s="76">
        <v>273.77</v>
      </c>
      <c r="L88" s="76">
        <v>0</v>
      </c>
      <c r="M88" s="76">
        <v>0</v>
      </c>
      <c r="N88" s="76">
        <v>733095.53</v>
      </c>
      <c r="O88" s="76">
        <v>0</v>
      </c>
      <c r="P88" s="76">
        <v>0</v>
      </c>
      <c r="Q88" s="76">
        <v>0</v>
      </c>
      <c r="R88" s="76">
        <v>0</v>
      </c>
      <c r="S88" s="76">
        <v>0</v>
      </c>
      <c r="T88" s="76">
        <v>0</v>
      </c>
      <c r="U88" s="76">
        <v>0</v>
      </c>
      <c r="V88" s="76">
        <v>0</v>
      </c>
      <c r="W88" s="76">
        <v>0</v>
      </c>
      <c r="X88" s="76">
        <v>0</v>
      </c>
      <c r="Y88" s="76">
        <v>0</v>
      </c>
      <c r="Z88" s="76">
        <v>0</v>
      </c>
      <c r="AA88" s="76">
        <v>0</v>
      </c>
      <c r="AB88" s="76">
        <v>0</v>
      </c>
      <c r="AC88" s="76">
        <v>0</v>
      </c>
      <c r="AD88" s="76">
        <v>0</v>
      </c>
      <c r="AE88" s="76">
        <v>0</v>
      </c>
      <c r="AF88" s="76">
        <v>0</v>
      </c>
      <c r="AG88" s="76">
        <v>0</v>
      </c>
      <c r="AH88" s="76">
        <v>0</v>
      </c>
      <c r="AI88" s="76">
        <v>0</v>
      </c>
      <c r="AJ88" s="77">
        <f t="shared" si="1"/>
        <v>3336884.6099999994</v>
      </c>
      <c r="AM88" s="84"/>
    </row>
    <row r="89" spans="1:39" ht="20.100000000000001" customHeight="1">
      <c r="A89" s="73">
        <v>206</v>
      </c>
      <c r="B89" s="74" t="s">
        <v>781</v>
      </c>
      <c r="C89" s="75" t="s">
        <v>1344</v>
      </c>
      <c r="D89" s="76">
        <v>3356500.5</v>
      </c>
      <c r="E89" s="76">
        <v>0</v>
      </c>
      <c r="F89" s="76">
        <v>0</v>
      </c>
      <c r="G89" s="76">
        <v>134113.53999999998</v>
      </c>
      <c r="H89" s="76">
        <v>0</v>
      </c>
      <c r="I89" s="76">
        <v>0</v>
      </c>
      <c r="J89" s="76">
        <v>0</v>
      </c>
      <c r="K89" s="76">
        <v>501.04</v>
      </c>
      <c r="L89" s="76">
        <v>0</v>
      </c>
      <c r="M89" s="76">
        <v>0</v>
      </c>
      <c r="N89" s="76">
        <v>0</v>
      </c>
      <c r="O89" s="76">
        <v>0</v>
      </c>
      <c r="P89" s="76">
        <v>0</v>
      </c>
      <c r="Q89" s="76">
        <v>0</v>
      </c>
      <c r="R89" s="76">
        <v>0</v>
      </c>
      <c r="S89" s="76">
        <v>0</v>
      </c>
      <c r="T89" s="76">
        <v>0</v>
      </c>
      <c r="U89" s="76">
        <v>0</v>
      </c>
      <c r="V89" s="76">
        <v>0</v>
      </c>
      <c r="W89" s="76">
        <v>0</v>
      </c>
      <c r="X89" s="76">
        <v>0</v>
      </c>
      <c r="Y89" s="76">
        <v>0</v>
      </c>
      <c r="Z89" s="76">
        <v>0</v>
      </c>
      <c r="AA89" s="76">
        <v>0</v>
      </c>
      <c r="AB89" s="76">
        <v>0</v>
      </c>
      <c r="AC89" s="76">
        <v>0</v>
      </c>
      <c r="AD89" s="76">
        <v>0</v>
      </c>
      <c r="AE89" s="76">
        <v>0</v>
      </c>
      <c r="AF89" s="76">
        <v>0</v>
      </c>
      <c r="AG89" s="76">
        <v>0</v>
      </c>
      <c r="AH89" s="76">
        <v>0</v>
      </c>
      <c r="AI89" s="76">
        <v>0</v>
      </c>
      <c r="AJ89" s="77">
        <f t="shared" si="1"/>
        <v>3491115.08</v>
      </c>
      <c r="AM89" s="84"/>
    </row>
    <row r="90" spans="1:39" ht="20.100000000000001" customHeight="1">
      <c r="A90" s="73">
        <v>209</v>
      </c>
      <c r="B90" s="74" t="s">
        <v>782</v>
      </c>
      <c r="C90" s="75" t="s">
        <v>1344</v>
      </c>
      <c r="D90" s="76">
        <v>0</v>
      </c>
      <c r="E90" s="76">
        <v>0</v>
      </c>
      <c r="F90" s="76">
        <v>0</v>
      </c>
      <c r="G90" s="76">
        <v>0</v>
      </c>
      <c r="H90" s="76">
        <v>0</v>
      </c>
      <c r="I90" s="76">
        <v>0</v>
      </c>
      <c r="J90" s="76">
        <v>0</v>
      </c>
      <c r="K90" s="76">
        <v>0</v>
      </c>
      <c r="L90" s="76">
        <v>0</v>
      </c>
      <c r="M90" s="76">
        <v>0</v>
      </c>
      <c r="N90" s="76">
        <v>0</v>
      </c>
      <c r="O90" s="76">
        <v>0</v>
      </c>
      <c r="P90" s="76">
        <v>0</v>
      </c>
      <c r="Q90" s="76">
        <v>0</v>
      </c>
      <c r="R90" s="76">
        <v>0</v>
      </c>
      <c r="S90" s="76">
        <v>0</v>
      </c>
      <c r="T90" s="76">
        <v>0</v>
      </c>
      <c r="U90" s="76">
        <v>0</v>
      </c>
      <c r="V90" s="76">
        <v>0</v>
      </c>
      <c r="W90" s="76">
        <v>0</v>
      </c>
      <c r="X90" s="76">
        <v>0</v>
      </c>
      <c r="Y90" s="76">
        <v>0</v>
      </c>
      <c r="Z90" s="76">
        <v>0</v>
      </c>
      <c r="AA90" s="76">
        <v>0</v>
      </c>
      <c r="AB90" s="76">
        <v>0</v>
      </c>
      <c r="AC90" s="76">
        <v>0</v>
      </c>
      <c r="AD90" s="76">
        <v>0</v>
      </c>
      <c r="AE90" s="76">
        <v>0</v>
      </c>
      <c r="AF90" s="76">
        <v>0</v>
      </c>
      <c r="AG90" s="76">
        <v>0</v>
      </c>
      <c r="AH90" s="76">
        <v>0</v>
      </c>
      <c r="AI90" s="76">
        <v>0</v>
      </c>
      <c r="AJ90" s="77">
        <f t="shared" si="1"/>
        <v>0</v>
      </c>
      <c r="AM90" s="84"/>
    </row>
    <row r="91" spans="1:39" ht="20.100000000000001" customHeight="1">
      <c r="A91" s="73">
        <v>210</v>
      </c>
      <c r="B91" s="74" t="s">
        <v>783</v>
      </c>
      <c r="C91" s="75" t="s">
        <v>1344</v>
      </c>
      <c r="D91" s="76">
        <v>0</v>
      </c>
      <c r="E91" s="76">
        <v>0</v>
      </c>
      <c r="F91" s="76">
        <v>0</v>
      </c>
      <c r="G91" s="76">
        <v>0</v>
      </c>
      <c r="H91" s="76">
        <v>0</v>
      </c>
      <c r="I91" s="76">
        <v>0</v>
      </c>
      <c r="J91" s="76">
        <v>0</v>
      </c>
      <c r="K91" s="76">
        <v>0</v>
      </c>
      <c r="L91" s="76">
        <v>0</v>
      </c>
      <c r="M91" s="76">
        <v>0</v>
      </c>
      <c r="N91" s="76">
        <v>0</v>
      </c>
      <c r="O91" s="76">
        <v>0</v>
      </c>
      <c r="P91" s="76">
        <v>0</v>
      </c>
      <c r="Q91" s="76">
        <v>0</v>
      </c>
      <c r="R91" s="76">
        <v>0</v>
      </c>
      <c r="S91" s="76">
        <v>0</v>
      </c>
      <c r="T91" s="76">
        <v>0</v>
      </c>
      <c r="U91" s="76">
        <v>0</v>
      </c>
      <c r="V91" s="76">
        <v>0</v>
      </c>
      <c r="W91" s="76">
        <v>0</v>
      </c>
      <c r="X91" s="76">
        <v>0</v>
      </c>
      <c r="Y91" s="76">
        <v>0</v>
      </c>
      <c r="Z91" s="76">
        <v>0</v>
      </c>
      <c r="AA91" s="76">
        <v>266236.60000000003</v>
      </c>
      <c r="AB91" s="76">
        <v>0</v>
      </c>
      <c r="AC91" s="76">
        <v>0</v>
      </c>
      <c r="AD91" s="76">
        <v>0</v>
      </c>
      <c r="AE91" s="76">
        <v>0</v>
      </c>
      <c r="AF91" s="76">
        <v>0</v>
      </c>
      <c r="AG91" s="76">
        <v>0</v>
      </c>
      <c r="AH91" s="76">
        <v>0</v>
      </c>
      <c r="AI91" s="76">
        <v>0</v>
      </c>
      <c r="AJ91" s="77">
        <f t="shared" si="1"/>
        <v>266236.60000000003</v>
      </c>
      <c r="AM91" s="84"/>
    </row>
    <row r="92" spans="1:39" ht="20.100000000000001" customHeight="1">
      <c r="A92" s="73">
        <v>212</v>
      </c>
      <c r="B92" s="74" t="s">
        <v>784</v>
      </c>
      <c r="C92" s="75" t="s">
        <v>1344</v>
      </c>
      <c r="D92" s="76">
        <v>0</v>
      </c>
      <c r="E92" s="76">
        <v>3595940</v>
      </c>
      <c r="F92" s="76">
        <v>0</v>
      </c>
      <c r="G92" s="76">
        <v>8063648.6000000006</v>
      </c>
      <c r="H92" s="76">
        <v>0</v>
      </c>
      <c r="I92" s="76">
        <v>0</v>
      </c>
      <c r="J92" s="76">
        <v>24666</v>
      </c>
      <c r="K92" s="76">
        <v>0</v>
      </c>
      <c r="L92" s="76">
        <v>0</v>
      </c>
      <c r="M92" s="76">
        <v>0</v>
      </c>
      <c r="N92" s="76">
        <v>0</v>
      </c>
      <c r="O92" s="76">
        <v>0</v>
      </c>
      <c r="P92" s="76">
        <v>0</v>
      </c>
      <c r="Q92" s="76">
        <v>0</v>
      </c>
      <c r="R92" s="76">
        <v>0</v>
      </c>
      <c r="S92" s="76">
        <v>0</v>
      </c>
      <c r="T92" s="76">
        <v>0</v>
      </c>
      <c r="U92" s="76">
        <v>0</v>
      </c>
      <c r="V92" s="76">
        <v>0</v>
      </c>
      <c r="W92" s="76">
        <v>0</v>
      </c>
      <c r="X92" s="76">
        <v>0</v>
      </c>
      <c r="Y92" s="76">
        <v>0</v>
      </c>
      <c r="Z92" s="76">
        <v>0</v>
      </c>
      <c r="AA92" s="76">
        <v>0</v>
      </c>
      <c r="AB92" s="76">
        <v>0</v>
      </c>
      <c r="AC92" s="76">
        <v>0</v>
      </c>
      <c r="AD92" s="76">
        <v>0</v>
      </c>
      <c r="AE92" s="76">
        <v>0</v>
      </c>
      <c r="AF92" s="76">
        <v>0</v>
      </c>
      <c r="AG92" s="76">
        <v>0</v>
      </c>
      <c r="AH92" s="76">
        <v>0</v>
      </c>
      <c r="AI92" s="76">
        <v>0</v>
      </c>
      <c r="AJ92" s="77">
        <f t="shared" si="1"/>
        <v>11684254.600000001</v>
      </c>
      <c r="AM92" s="84"/>
    </row>
    <row r="93" spans="1:39" ht="20.100000000000001" customHeight="1">
      <c r="A93" s="73">
        <v>213</v>
      </c>
      <c r="B93" s="74" t="s">
        <v>785</v>
      </c>
      <c r="C93" s="75" t="s">
        <v>1344</v>
      </c>
      <c r="D93" s="76">
        <v>0</v>
      </c>
      <c r="E93" s="76">
        <v>0</v>
      </c>
      <c r="F93" s="76">
        <v>0</v>
      </c>
      <c r="G93" s="76">
        <v>0</v>
      </c>
      <c r="H93" s="76">
        <v>0</v>
      </c>
      <c r="I93" s="76">
        <v>0</v>
      </c>
      <c r="J93" s="76">
        <v>0</v>
      </c>
      <c r="K93" s="76">
        <v>0</v>
      </c>
      <c r="L93" s="76">
        <v>0</v>
      </c>
      <c r="M93" s="76">
        <v>0</v>
      </c>
      <c r="N93" s="76">
        <v>0</v>
      </c>
      <c r="O93" s="76">
        <v>0</v>
      </c>
      <c r="P93" s="76">
        <v>0</v>
      </c>
      <c r="Q93" s="76">
        <v>0</v>
      </c>
      <c r="R93" s="76">
        <v>0</v>
      </c>
      <c r="S93" s="76">
        <v>0</v>
      </c>
      <c r="T93" s="76">
        <v>0</v>
      </c>
      <c r="U93" s="76">
        <v>0</v>
      </c>
      <c r="V93" s="76">
        <v>0</v>
      </c>
      <c r="W93" s="76">
        <v>0</v>
      </c>
      <c r="X93" s="76">
        <v>0</v>
      </c>
      <c r="Y93" s="76">
        <v>0</v>
      </c>
      <c r="Z93" s="76">
        <v>0</v>
      </c>
      <c r="AA93" s="76">
        <v>0</v>
      </c>
      <c r="AB93" s="76">
        <v>0</v>
      </c>
      <c r="AC93" s="76">
        <v>0</v>
      </c>
      <c r="AD93" s="76">
        <v>0</v>
      </c>
      <c r="AE93" s="76">
        <v>0</v>
      </c>
      <c r="AF93" s="76">
        <v>0</v>
      </c>
      <c r="AG93" s="76">
        <v>0</v>
      </c>
      <c r="AH93" s="76">
        <v>0</v>
      </c>
      <c r="AI93" s="76">
        <v>0</v>
      </c>
      <c r="AJ93" s="77">
        <f t="shared" si="1"/>
        <v>0</v>
      </c>
      <c r="AM93" s="84"/>
    </row>
    <row r="94" spans="1:39" ht="20.100000000000001" customHeight="1">
      <c r="A94" s="73">
        <v>221</v>
      </c>
      <c r="B94" s="74" t="s">
        <v>786</v>
      </c>
      <c r="C94" s="75" t="s">
        <v>1344</v>
      </c>
      <c r="D94" s="76">
        <v>0</v>
      </c>
      <c r="E94" s="76">
        <v>0</v>
      </c>
      <c r="F94" s="76">
        <v>0</v>
      </c>
      <c r="G94" s="76">
        <v>8125</v>
      </c>
      <c r="H94" s="76">
        <v>0</v>
      </c>
      <c r="I94" s="76">
        <v>0</v>
      </c>
      <c r="J94" s="76">
        <v>0</v>
      </c>
      <c r="K94" s="76">
        <v>0</v>
      </c>
      <c r="L94" s="76">
        <v>0</v>
      </c>
      <c r="M94" s="76">
        <v>0</v>
      </c>
      <c r="N94" s="76">
        <v>0</v>
      </c>
      <c r="O94" s="76">
        <v>0</v>
      </c>
      <c r="P94" s="76">
        <v>0</v>
      </c>
      <c r="Q94" s="76">
        <v>0</v>
      </c>
      <c r="R94" s="76">
        <v>0</v>
      </c>
      <c r="S94" s="76">
        <v>0</v>
      </c>
      <c r="T94" s="76">
        <v>0</v>
      </c>
      <c r="U94" s="76">
        <v>0</v>
      </c>
      <c r="V94" s="76">
        <v>0</v>
      </c>
      <c r="W94" s="76">
        <v>0</v>
      </c>
      <c r="X94" s="76">
        <v>0</v>
      </c>
      <c r="Y94" s="76">
        <v>0</v>
      </c>
      <c r="Z94" s="76">
        <v>0</v>
      </c>
      <c r="AA94" s="76">
        <v>0</v>
      </c>
      <c r="AB94" s="76">
        <v>0</v>
      </c>
      <c r="AC94" s="76">
        <v>0</v>
      </c>
      <c r="AD94" s="76">
        <v>0</v>
      </c>
      <c r="AE94" s="76">
        <v>0</v>
      </c>
      <c r="AF94" s="76">
        <v>0</v>
      </c>
      <c r="AG94" s="76">
        <v>0</v>
      </c>
      <c r="AH94" s="76">
        <v>0</v>
      </c>
      <c r="AI94" s="76">
        <v>0</v>
      </c>
      <c r="AJ94" s="77">
        <f t="shared" si="1"/>
        <v>8125</v>
      </c>
      <c r="AM94" s="84"/>
    </row>
    <row r="95" spans="1:39" ht="20.100000000000001" customHeight="1">
      <c r="A95" s="73">
        <v>222</v>
      </c>
      <c r="B95" s="74" t="s">
        <v>787</v>
      </c>
      <c r="C95" s="75" t="s">
        <v>1344</v>
      </c>
      <c r="D95" s="76">
        <v>0</v>
      </c>
      <c r="E95" s="76">
        <v>0</v>
      </c>
      <c r="F95" s="76">
        <v>14246717.699999999</v>
      </c>
      <c r="G95" s="76">
        <v>824274.99999999988</v>
      </c>
      <c r="H95" s="76">
        <v>0</v>
      </c>
      <c r="I95" s="76">
        <v>2423.11</v>
      </c>
      <c r="J95" s="76">
        <v>1600000</v>
      </c>
      <c r="K95" s="76">
        <v>274.94</v>
      </c>
      <c r="L95" s="76">
        <v>0</v>
      </c>
      <c r="M95" s="76">
        <v>2093.48</v>
      </c>
      <c r="N95" s="76">
        <v>0</v>
      </c>
      <c r="O95" s="76">
        <v>8.86</v>
      </c>
      <c r="P95" s="76">
        <v>0</v>
      </c>
      <c r="Q95" s="76">
        <v>0</v>
      </c>
      <c r="R95" s="76">
        <v>0</v>
      </c>
      <c r="S95" s="76">
        <v>0</v>
      </c>
      <c r="T95" s="76">
        <v>0</v>
      </c>
      <c r="U95" s="76">
        <v>0</v>
      </c>
      <c r="V95" s="76">
        <v>0</v>
      </c>
      <c r="W95" s="76">
        <v>0</v>
      </c>
      <c r="X95" s="76">
        <v>0</v>
      </c>
      <c r="Y95" s="76">
        <v>0</v>
      </c>
      <c r="Z95" s="76">
        <v>500.09400000000005</v>
      </c>
      <c r="AA95" s="76">
        <v>7404024.2738000005</v>
      </c>
      <c r="AB95" s="76">
        <v>0</v>
      </c>
      <c r="AC95" s="76">
        <v>0</v>
      </c>
      <c r="AD95" s="76">
        <v>0</v>
      </c>
      <c r="AE95" s="76">
        <v>0</v>
      </c>
      <c r="AF95" s="76">
        <v>0</v>
      </c>
      <c r="AG95" s="76">
        <v>0</v>
      </c>
      <c r="AH95" s="76">
        <v>0</v>
      </c>
      <c r="AI95" s="76">
        <v>2240172.0334000001</v>
      </c>
      <c r="AJ95" s="77">
        <f t="shared" si="1"/>
        <v>26320489.4912</v>
      </c>
      <c r="AM95" s="84"/>
    </row>
    <row r="96" spans="1:39" ht="20.100000000000001" customHeight="1">
      <c r="A96" s="73">
        <v>223</v>
      </c>
      <c r="B96" s="74" t="s">
        <v>788</v>
      </c>
      <c r="C96" s="75" t="s">
        <v>1344</v>
      </c>
      <c r="D96" s="76">
        <v>0</v>
      </c>
      <c r="E96" s="76">
        <v>0</v>
      </c>
      <c r="F96" s="76">
        <v>20980326.07</v>
      </c>
      <c r="G96" s="76">
        <v>35042.850000000006</v>
      </c>
      <c r="H96" s="76">
        <v>0</v>
      </c>
      <c r="I96" s="76">
        <v>0</v>
      </c>
      <c r="J96" s="76">
        <v>815702.33</v>
      </c>
      <c r="K96" s="76">
        <v>0</v>
      </c>
      <c r="L96" s="76">
        <v>0</v>
      </c>
      <c r="M96" s="76">
        <v>0</v>
      </c>
      <c r="N96" s="76">
        <v>0</v>
      </c>
      <c r="O96" s="76">
        <v>0</v>
      </c>
      <c r="P96" s="76">
        <v>0</v>
      </c>
      <c r="Q96" s="76">
        <v>0</v>
      </c>
      <c r="R96" s="76">
        <v>0</v>
      </c>
      <c r="S96" s="76">
        <v>0</v>
      </c>
      <c r="T96" s="76">
        <v>0</v>
      </c>
      <c r="U96" s="76">
        <v>0</v>
      </c>
      <c r="V96" s="76">
        <v>0</v>
      </c>
      <c r="W96" s="76">
        <v>0</v>
      </c>
      <c r="X96" s="76">
        <v>0</v>
      </c>
      <c r="Y96" s="76">
        <v>0</v>
      </c>
      <c r="Z96" s="76">
        <v>0</v>
      </c>
      <c r="AA96" s="76">
        <v>0</v>
      </c>
      <c r="AB96" s="76">
        <v>0</v>
      </c>
      <c r="AC96" s="76">
        <v>0</v>
      </c>
      <c r="AD96" s="76">
        <v>0</v>
      </c>
      <c r="AE96" s="76">
        <v>0</v>
      </c>
      <c r="AF96" s="76">
        <v>0</v>
      </c>
      <c r="AG96" s="76">
        <v>0</v>
      </c>
      <c r="AH96" s="76">
        <v>0</v>
      </c>
      <c r="AI96" s="76">
        <v>0</v>
      </c>
      <c r="AJ96" s="77">
        <f t="shared" si="1"/>
        <v>21831071.25</v>
      </c>
      <c r="AM96" s="84"/>
    </row>
    <row r="97" spans="1:39" ht="20.100000000000001" customHeight="1">
      <c r="A97" s="73">
        <v>224</v>
      </c>
      <c r="B97" s="74" t="s">
        <v>126</v>
      </c>
      <c r="C97" s="75" t="s">
        <v>1344</v>
      </c>
      <c r="D97" s="76">
        <v>0</v>
      </c>
      <c r="E97" s="76">
        <v>0</v>
      </c>
      <c r="F97" s="76">
        <v>18816.09</v>
      </c>
      <c r="G97" s="76">
        <v>24187517.139999993</v>
      </c>
      <c r="H97" s="76">
        <v>0</v>
      </c>
      <c r="I97" s="76">
        <v>444.59</v>
      </c>
      <c r="J97" s="76">
        <v>222</v>
      </c>
      <c r="K97" s="76">
        <v>315.62</v>
      </c>
      <c r="L97" s="76">
        <v>0</v>
      </c>
      <c r="M97" s="76">
        <v>0</v>
      </c>
      <c r="N97" s="76">
        <v>0</v>
      </c>
      <c r="O97" s="76">
        <v>0</v>
      </c>
      <c r="P97" s="76">
        <v>0</v>
      </c>
      <c r="Q97" s="76">
        <v>0</v>
      </c>
      <c r="R97" s="76">
        <v>0</v>
      </c>
      <c r="S97" s="76">
        <v>0</v>
      </c>
      <c r="T97" s="76">
        <v>0</v>
      </c>
      <c r="U97" s="76">
        <v>0</v>
      </c>
      <c r="V97" s="76">
        <v>0</v>
      </c>
      <c r="W97" s="76">
        <v>0</v>
      </c>
      <c r="X97" s="76">
        <v>0</v>
      </c>
      <c r="Y97" s="76">
        <v>0</v>
      </c>
      <c r="Z97" s="76">
        <v>0</v>
      </c>
      <c r="AA97" s="76">
        <v>0</v>
      </c>
      <c r="AB97" s="76">
        <v>0</v>
      </c>
      <c r="AC97" s="76">
        <v>0</v>
      </c>
      <c r="AD97" s="76">
        <v>0</v>
      </c>
      <c r="AE97" s="76">
        <v>0</v>
      </c>
      <c r="AF97" s="76">
        <v>0</v>
      </c>
      <c r="AG97" s="76">
        <v>0</v>
      </c>
      <c r="AH97" s="76">
        <v>0</v>
      </c>
      <c r="AI97" s="76">
        <v>0</v>
      </c>
      <c r="AJ97" s="77">
        <f t="shared" si="1"/>
        <v>24207315.439999994</v>
      </c>
      <c r="AM97" s="84"/>
    </row>
    <row r="98" spans="1:39" ht="20.100000000000001" customHeight="1">
      <c r="A98" s="73">
        <v>225</v>
      </c>
      <c r="B98" s="74" t="s">
        <v>789</v>
      </c>
      <c r="C98" s="75" t="s">
        <v>1344</v>
      </c>
      <c r="D98" s="76">
        <v>0</v>
      </c>
      <c r="E98" s="76">
        <v>0</v>
      </c>
      <c r="F98" s="76">
        <v>10124849.060000001</v>
      </c>
      <c r="G98" s="76">
        <v>88868.23000000004</v>
      </c>
      <c r="H98" s="76">
        <v>0</v>
      </c>
      <c r="I98" s="76">
        <v>0</v>
      </c>
      <c r="J98" s="76">
        <v>3219477.5</v>
      </c>
      <c r="K98" s="76">
        <v>0</v>
      </c>
      <c r="L98" s="76">
        <v>0</v>
      </c>
      <c r="M98" s="76">
        <v>0</v>
      </c>
      <c r="N98" s="76">
        <v>0</v>
      </c>
      <c r="O98" s="76">
        <v>0</v>
      </c>
      <c r="P98" s="76">
        <v>0</v>
      </c>
      <c r="Q98" s="76">
        <v>0</v>
      </c>
      <c r="R98" s="76">
        <v>0</v>
      </c>
      <c r="S98" s="76">
        <v>5693528.6500000004</v>
      </c>
      <c r="T98" s="76">
        <v>0</v>
      </c>
      <c r="U98" s="76">
        <v>0</v>
      </c>
      <c r="V98" s="76">
        <v>0</v>
      </c>
      <c r="W98" s="76">
        <v>0</v>
      </c>
      <c r="X98" s="76">
        <v>0</v>
      </c>
      <c r="Y98" s="76">
        <v>0</v>
      </c>
      <c r="Z98" s="76">
        <v>0</v>
      </c>
      <c r="AA98" s="76">
        <v>2744000</v>
      </c>
      <c r="AB98" s="76">
        <v>0</v>
      </c>
      <c r="AC98" s="76">
        <v>0</v>
      </c>
      <c r="AD98" s="76">
        <v>0</v>
      </c>
      <c r="AE98" s="76">
        <v>0</v>
      </c>
      <c r="AF98" s="76">
        <v>0</v>
      </c>
      <c r="AG98" s="76">
        <v>0</v>
      </c>
      <c r="AH98" s="76">
        <v>0</v>
      </c>
      <c r="AI98" s="76">
        <v>0</v>
      </c>
      <c r="AJ98" s="77">
        <f t="shared" si="1"/>
        <v>21870723.440000001</v>
      </c>
      <c r="AM98" s="84"/>
    </row>
    <row r="99" spans="1:39" ht="20.100000000000001" customHeight="1">
      <c r="A99" s="73">
        <v>226</v>
      </c>
      <c r="B99" s="74" t="s">
        <v>790</v>
      </c>
      <c r="C99" s="75" t="s">
        <v>1344</v>
      </c>
      <c r="D99" s="76">
        <v>0</v>
      </c>
      <c r="E99" s="76">
        <v>0</v>
      </c>
      <c r="F99" s="76">
        <v>9750</v>
      </c>
      <c r="G99" s="76">
        <v>9750</v>
      </c>
      <c r="H99" s="76">
        <v>0</v>
      </c>
      <c r="I99" s="76">
        <v>0</v>
      </c>
      <c r="J99" s="76">
        <v>0</v>
      </c>
      <c r="K99" s="76">
        <v>0</v>
      </c>
      <c r="L99" s="76">
        <v>0</v>
      </c>
      <c r="M99" s="76">
        <v>0</v>
      </c>
      <c r="N99" s="76">
        <v>0</v>
      </c>
      <c r="O99" s="76">
        <v>0</v>
      </c>
      <c r="P99" s="76">
        <v>0</v>
      </c>
      <c r="Q99" s="76">
        <v>0</v>
      </c>
      <c r="R99" s="76">
        <v>0</v>
      </c>
      <c r="S99" s="76">
        <v>0</v>
      </c>
      <c r="T99" s="76">
        <v>0</v>
      </c>
      <c r="U99" s="76">
        <v>0</v>
      </c>
      <c r="V99" s="76">
        <v>0</v>
      </c>
      <c r="W99" s="76">
        <v>0</v>
      </c>
      <c r="X99" s="76">
        <v>0</v>
      </c>
      <c r="Y99" s="76">
        <v>0</v>
      </c>
      <c r="Z99" s="76">
        <v>0</v>
      </c>
      <c r="AA99" s="76">
        <v>0</v>
      </c>
      <c r="AB99" s="76">
        <v>0</v>
      </c>
      <c r="AC99" s="76">
        <v>0</v>
      </c>
      <c r="AD99" s="76">
        <v>0</v>
      </c>
      <c r="AE99" s="76">
        <v>0</v>
      </c>
      <c r="AF99" s="76">
        <v>0</v>
      </c>
      <c r="AG99" s="76">
        <v>0</v>
      </c>
      <c r="AH99" s="76">
        <v>0</v>
      </c>
      <c r="AI99" s="76">
        <v>0</v>
      </c>
      <c r="AJ99" s="77">
        <f t="shared" si="1"/>
        <v>19500</v>
      </c>
      <c r="AM99" s="84"/>
    </row>
    <row r="100" spans="1:39" ht="20.100000000000001" customHeight="1">
      <c r="A100" s="73">
        <v>227</v>
      </c>
      <c r="B100" s="74" t="s">
        <v>791</v>
      </c>
      <c r="C100" s="75" t="s">
        <v>1344</v>
      </c>
      <c r="D100" s="76">
        <v>0</v>
      </c>
      <c r="E100" s="76">
        <v>0</v>
      </c>
      <c r="F100" s="76">
        <v>0</v>
      </c>
      <c r="G100" s="76">
        <v>0</v>
      </c>
      <c r="H100" s="76">
        <v>0</v>
      </c>
      <c r="I100" s="76">
        <v>0</v>
      </c>
      <c r="J100" s="76">
        <v>0</v>
      </c>
      <c r="K100" s="76">
        <v>0</v>
      </c>
      <c r="L100" s="76">
        <v>0</v>
      </c>
      <c r="M100" s="76">
        <v>0</v>
      </c>
      <c r="N100" s="76">
        <v>0</v>
      </c>
      <c r="O100" s="76">
        <v>0</v>
      </c>
      <c r="P100" s="76">
        <v>0</v>
      </c>
      <c r="Q100" s="76">
        <v>0</v>
      </c>
      <c r="R100" s="76">
        <v>0</v>
      </c>
      <c r="S100" s="76">
        <v>0</v>
      </c>
      <c r="T100" s="76">
        <v>13358.6</v>
      </c>
      <c r="U100" s="76">
        <v>0</v>
      </c>
      <c r="V100" s="76">
        <v>0</v>
      </c>
      <c r="W100" s="76">
        <v>0</v>
      </c>
      <c r="X100" s="76">
        <v>0</v>
      </c>
      <c r="Y100" s="76">
        <v>0</v>
      </c>
      <c r="Z100" s="76">
        <v>0</v>
      </c>
      <c r="AA100" s="76">
        <v>0</v>
      </c>
      <c r="AB100" s="76">
        <v>0</v>
      </c>
      <c r="AC100" s="76">
        <v>0</v>
      </c>
      <c r="AD100" s="76">
        <v>0</v>
      </c>
      <c r="AE100" s="76">
        <v>0</v>
      </c>
      <c r="AF100" s="76">
        <v>0</v>
      </c>
      <c r="AG100" s="76">
        <v>0</v>
      </c>
      <c r="AH100" s="76">
        <v>0</v>
      </c>
      <c r="AI100" s="76">
        <v>0</v>
      </c>
      <c r="AJ100" s="77">
        <f t="shared" si="1"/>
        <v>13358.6</v>
      </c>
      <c r="AM100" s="84"/>
    </row>
    <row r="101" spans="1:39" ht="20.100000000000001" customHeight="1">
      <c r="A101" s="73">
        <v>234</v>
      </c>
      <c r="B101" s="74" t="s">
        <v>130</v>
      </c>
      <c r="C101" s="75" t="s">
        <v>1344</v>
      </c>
      <c r="D101" s="76">
        <v>0</v>
      </c>
      <c r="E101" s="76">
        <v>0</v>
      </c>
      <c r="F101" s="76">
        <v>1052459.3400000001</v>
      </c>
      <c r="G101" s="76">
        <v>3413290.94</v>
      </c>
      <c r="H101" s="76">
        <v>0</v>
      </c>
      <c r="I101" s="76">
        <v>0</v>
      </c>
      <c r="J101" s="76">
        <v>1002</v>
      </c>
      <c r="K101" s="76">
        <v>0</v>
      </c>
      <c r="L101" s="76">
        <v>0</v>
      </c>
      <c r="M101" s="76">
        <v>0</v>
      </c>
      <c r="N101" s="76">
        <v>0</v>
      </c>
      <c r="O101" s="76">
        <v>0</v>
      </c>
      <c r="P101" s="76">
        <v>0</v>
      </c>
      <c r="Q101" s="76">
        <v>0</v>
      </c>
      <c r="R101" s="76">
        <v>0</v>
      </c>
      <c r="S101" s="76">
        <v>0</v>
      </c>
      <c r="T101" s="76">
        <v>0</v>
      </c>
      <c r="U101" s="76">
        <v>0</v>
      </c>
      <c r="V101" s="76">
        <v>0</v>
      </c>
      <c r="W101" s="76">
        <v>0</v>
      </c>
      <c r="X101" s="76">
        <v>0</v>
      </c>
      <c r="Y101" s="76">
        <v>0</v>
      </c>
      <c r="Z101" s="76">
        <v>0</v>
      </c>
      <c r="AA101" s="76">
        <v>0</v>
      </c>
      <c r="AB101" s="76">
        <v>0</v>
      </c>
      <c r="AC101" s="76">
        <v>0</v>
      </c>
      <c r="AD101" s="76">
        <v>0</v>
      </c>
      <c r="AE101" s="76">
        <v>0</v>
      </c>
      <c r="AF101" s="76">
        <v>0</v>
      </c>
      <c r="AG101" s="76">
        <v>0</v>
      </c>
      <c r="AH101" s="76">
        <v>0</v>
      </c>
      <c r="AI101" s="76">
        <v>0</v>
      </c>
      <c r="AJ101" s="77">
        <f t="shared" si="1"/>
        <v>4466752.28</v>
      </c>
      <c r="AM101" s="84"/>
    </row>
    <row r="102" spans="1:39" ht="20.100000000000001" customHeight="1">
      <c r="A102" s="73">
        <v>242</v>
      </c>
      <c r="B102" s="74" t="s">
        <v>792</v>
      </c>
      <c r="C102" s="75" t="s">
        <v>1344</v>
      </c>
      <c r="D102" s="76">
        <v>0</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c r="X102" s="76">
        <v>0</v>
      </c>
      <c r="Y102" s="76">
        <v>0</v>
      </c>
      <c r="Z102" s="76">
        <v>0</v>
      </c>
      <c r="AA102" s="76">
        <v>0</v>
      </c>
      <c r="AB102" s="76">
        <v>0</v>
      </c>
      <c r="AC102" s="76">
        <v>0</v>
      </c>
      <c r="AD102" s="76">
        <v>0</v>
      </c>
      <c r="AE102" s="76">
        <v>0</v>
      </c>
      <c r="AF102" s="76">
        <v>0</v>
      </c>
      <c r="AG102" s="76">
        <v>0</v>
      </c>
      <c r="AH102" s="76">
        <v>0</v>
      </c>
      <c r="AI102" s="76">
        <v>0</v>
      </c>
      <c r="AJ102" s="77">
        <f t="shared" si="1"/>
        <v>0</v>
      </c>
      <c r="AM102" s="84"/>
    </row>
    <row r="103" spans="1:39" ht="20.100000000000001" customHeight="1">
      <c r="A103" s="73">
        <v>243</v>
      </c>
      <c r="B103" s="74" t="s">
        <v>793</v>
      </c>
      <c r="C103" s="75" t="s">
        <v>1344</v>
      </c>
      <c r="D103" s="76">
        <v>0</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c r="X103" s="76">
        <v>0</v>
      </c>
      <c r="Y103" s="76">
        <v>0</v>
      </c>
      <c r="Z103" s="76">
        <v>0</v>
      </c>
      <c r="AA103" s="76">
        <v>0</v>
      </c>
      <c r="AB103" s="76">
        <v>0</v>
      </c>
      <c r="AC103" s="76">
        <v>0</v>
      </c>
      <c r="AD103" s="76">
        <v>0</v>
      </c>
      <c r="AE103" s="76">
        <v>0</v>
      </c>
      <c r="AF103" s="76">
        <v>0</v>
      </c>
      <c r="AG103" s="76">
        <v>0</v>
      </c>
      <c r="AH103" s="76">
        <v>0</v>
      </c>
      <c r="AI103" s="76">
        <v>0</v>
      </c>
      <c r="AJ103" s="77">
        <f t="shared" si="1"/>
        <v>0</v>
      </c>
      <c r="AM103" s="84"/>
    </row>
    <row r="104" spans="1:39" ht="20.100000000000001" customHeight="1">
      <c r="A104" s="73">
        <v>244</v>
      </c>
      <c r="B104" s="74" t="s">
        <v>794</v>
      </c>
      <c r="C104" s="75" t="s">
        <v>1344</v>
      </c>
      <c r="D104" s="76">
        <v>0</v>
      </c>
      <c r="E104" s="76">
        <v>0</v>
      </c>
      <c r="F104" s="76">
        <v>0</v>
      </c>
      <c r="G104" s="76">
        <v>0</v>
      </c>
      <c r="H104" s="76">
        <v>2401000</v>
      </c>
      <c r="I104" s="76">
        <v>3064</v>
      </c>
      <c r="J104" s="76">
        <v>0.13</v>
      </c>
      <c r="K104" s="76">
        <v>960.08999999999992</v>
      </c>
      <c r="L104" s="76">
        <v>0</v>
      </c>
      <c r="M104" s="76">
        <v>0</v>
      </c>
      <c r="N104" s="76">
        <v>0.01</v>
      </c>
      <c r="O104" s="76">
        <v>0</v>
      </c>
      <c r="P104" s="76">
        <v>0</v>
      </c>
      <c r="Q104" s="76">
        <v>0</v>
      </c>
      <c r="R104" s="76">
        <v>0</v>
      </c>
      <c r="S104" s="76">
        <v>0</v>
      </c>
      <c r="T104" s="76">
        <v>0</v>
      </c>
      <c r="U104" s="76">
        <v>0</v>
      </c>
      <c r="V104" s="76">
        <v>0</v>
      </c>
      <c r="W104" s="76">
        <v>0</v>
      </c>
      <c r="X104" s="76">
        <v>0</v>
      </c>
      <c r="Y104" s="76">
        <v>0</v>
      </c>
      <c r="Z104" s="76">
        <v>0</v>
      </c>
      <c r="AA104" s="76">
        <v>0</v>
      </c>
      <c r="AB104" s="76">
        <v>0</v>
      </c>
      <c r="AC104" s="76">
        <v>0</v>
      </c>
      <c r="AD104" s="76">
        <v>0</v>
      </c>
      <c r="AE104" s="76">
        <v>0</v>
      </c>
      <c r="AF104" s="76">
        <v>0</v>
      </c>
      <c r="AG104" s="76">
        <v>0</v>
      </c>
      <c r="AH104" s="76">
        <v>0</v>
      </c>
      <c r="AI104" s="76">
        <v>0</v>
      </c>
      <c r="AJ104" s="77">
        <f t="shared" si="1"/>
        <v>2405024.2299999995</v>
      </c>
      <c r="AM104" s="84"/>
    </row>
    <row r="105" spans="1:39" ht="20.100000000000001" customHeight="1">
      <c r="A105" s="73">
        <v>245</v>
      </c>
      <c r="B105" s="74" t="s">
        <v>795</v>
      </c>
      <c r="C105" s="75" t="s">
        <v>1344</v>
      </c>
      <c r="D105" s="76">
        <v>0</v>
      </c>
      <c r="E105" s="76">
        <v>0</v>
      </c>
      <c r="F105" s="76">
        <v>0</v>
      </c>
      <c r="G105" s="76">
        <v>964</v>
      </c>
      <c r="H105" s="76">
        <v>0</v>
      </c>
      <c r="I105" s="76">
        <v>0</v>
      </c>
      <c r="J105" s="76">
        <v>0</v>
      </c>
      <c r="K105" s="76">
        <v>0</v>
      </c>
      <c r="L105" s="76">
        <v>0</v>
      </c>
      <c r="M105" s="76">
        <v>0</v>
      </c>
      <c r="N105" s="76">
        <v>0</v>
      </c>
      <c r="O105" s="76">
        <v>0</v>
      </c>
      <c r="P105" s="76">
        <v>0</v>
      </c>
      <c r="Q105" s="76">
        <v>0</v>
      </c>
      <c r="R105" s="76">
        <v>0</v>
      </c>
      <c r="S105" s="76">
        <v>0</v>
      </c>
      <c r="T105" s="76">
        <v>0</v>
      </c>
      <c r="U105" s="76">
        <v>0</v>
      </c>
      <c r="V105" s="76">
        <v>0</v>
      </c>
      <c r="W105" s="76">
        <v>0</v>
      </c>
      <c r="X105" s="76">
        <v>0</v>
      </c>
      <c r="Y105" s="76">
        <v>0</v>
      </c>
      <c r="Z105" s="76">
        <v>0</v>
      </c>
      <c r="AA105" s="76">
        <v>0</v>
      </c>
      <c r="AB105" s="76">
        <v>0</v>
      </c>
      <c r="AC105" s="76">
        <v>0</v>
      </c>
      <c r="AD105" s="76">
        <v>0</v>
      </c>
      <c r="AE105" s="76">
        <v>0</v>
      </c>
      <c r="AF105" s="76">
        <v>0</v>
      </c>
      <c r="AG105" s="76">
        <v>0</v>
      </c>
      <c r="AH105" s="76">
        <v>0</v>
      </c>
      <c r="AI105" s="76">
        <v>0</v>
      </c>
      <c r="AJ105" s="77">
        <f t="shared" si="1"/>
        <v>964</v>
      </c>
      <c r="AM105" s="84"/>
    </row>
    <row r="106" spans="1:39" ht="20.100000000000001" customHeight="1">
      <c r="A106" s="73">
        <v>247</v>
      </c>
      <c r="B106" s="74" t="s">
        <v>796</v>
      </c>
      <c r="C106" s="75" t="s">
        <v>1344</v>
      </c>
      <c r="D106" s="76">
        <v>0</v>
      </c>
      <c r="E106" s="76">
        <v>0</v>
      </c>
      <c r="F106" s="76">
        <v>0</v>
      </c>
      <c r="G106" s="76">
        <v>0</v>
      </c>
      <c r="H106" s="76">
        <v>0</v>
      </c>
      <c r="I106" s="76">
        <v>0</v>
      </c>
      <c r="J106" s="76">
        <v>0</v>
      </c>
      <c r="K106" s="76">
        <v>0</v>
      </c>
      <c r="L106" s="76">
        <v>0</v>
      </c>
      <c r="M106" s="76">
        <v>0</v>
      </c>
      <c r="N106" s="76">
        <v>0</v>
      </c>
      <c r="O106" s="76">
        <v>0</v>
      </c>
      <c r="P106" s="76">
        <v>0</v>
      </c>
      <c r="Q106" s="76">
        <v>0</v>
      </c>
      <c r="R106" s="76">
        <v>0</v>
      </c>
      <c r="S106" s="76">
        <v>0</v>
      </c>
      <c r="T106" s="76">
        <v>0</v>
      </c>
      <c r="U106" s="76">
        <v>0</v>
      </c>
      <c r="V106" s="76">
        <v>0</v>
      </c>
      <c r="W106" s="76">
        <v>0</v>
      </c>
      <c r="X106" s="76">
        <v>0</v>
      </c>
      <c r="Y106" s="76">
        <v>0</v>
      </c>
      <c r="Z106" s="76">
        <v>0</v>
      </c>
      <c r="AA106" s="76">
        <v>0</v>
      </c>
      <c r="AB106" s="76">
        <v>0</v>
      </c>
      <c r="AC106" s="76">
        <v>0</v>
      </c>
      <c r="AD106" s="76">
        <v>0</v>
      </c>
      <c r="AE106" s="76">
        <v>0</v>
      </c>
      <c r="AF106" s="76">
        <v>0</v>
      </c>
      <c r="AG106" s="76">
        <v>0</v>
      </c>
      <c r="AH106" s="76">
        <v>0</v>
      </c>
      <c r="AI106" s="76">
        <v>0</v>
      </c>
      <c r="AJ106" s="77">
        <f t="shared" si="1"/>
        <v>0</v>
      </c>
      <c r="AM106" s="84"/>
    </row>
    <row r="107" spans="1:39" ht="20.100000000000001" customHeight="1">
      <c r="A107" s="73">
        <v>248</v>
      </c>
      <c r="B107" s="74" t="s">
        <v>797</v>
      </c>
      <c r="C107" s="75" t="s">
        <v>1344</v>
      </c>
      <c r="D107" s="76">
        <v>0</v>
      </c>
      <c r="E107" s="76">
        <v>0</v>
      </c>
      <c r="F107" s="76">
        <v>0</v>
      </c>
      <c r="G107" s="76">
        <v>0</v>
      </c>
      <c r="H107" s="76">
        <v>0</v>
      </c>
      <c r="I107" s="76">
        <v>0</v>
      </c>
      <c r="J107" s="76">
        <v>0</v>
      </c>
      <c r="K107" s="76">
        <v>0</v>
      </c>
      <c r="L107" s="76">
        <v>0</v>
      </c>
      <c r="M107" s="76">
        <v>0</v>
      </c>
      <c r="N107" s="76">
        <v>0</v>
      </c>
      <c r="O107" s="76">
        <v>0</v>
      </c>
      <c r="P107" s="76">
        <v>0</v>
      </c>
      <c r="Q107" s="76">
        <v>0</v>
      </c>
      <c r="R107" s="76">
        <v>0</v>
      </c>
      <c r="S107" s="76">
        <v>0</v>
      </c>
      <c r="T107" s="76">
        <v>0</v>
      </c>
      <c r="U107" s="76">
        <v>0</v>
      </c>
      <c r="V107" s="76">
        <v>0</v>
      </c>
      <c r="W107" s="76">
        <v>0</v>
      </c>
      <c r="X107" s="76">
        <v>0</v>
      </c>
      <c r="Y107" s="76">
        <v>0</v>
      </c>
      <c r="Z107" s="76">
        <v>0</v>
      </c>
      <c r="AA107" s="76">
        <v>0</v>
      </c>
      <c r="AB107" s="76">
        <v>0</v>
      </c>
      <c r="AC107" s="76">
        <v>0</v>
      </c>
      <c r="AD107" s="76">
        <v>0</v>
      </c>
      <c r="AE107" s="76">
        <v>0</v>
      </c>
      <c r="AF107" s="76">
        <v>0</v>
      </c>
      <c r="AG107" s="76">
        <v>0</v>
      </c>
      <c r="AH107" s="76">
        <v>0</v>
      </c>
      <c r="AI107" s="76">
        <v>0</v>
      </c>
      <c r="AJ107" s="77">
        <f t="shared" si="1"/>
        <v>0</v>
      </c>
      <c r="AM107" s="84"/>
    </row>
    <row r="108" spans="1:39" ht="20.100000000000001" customHeight="1">
      <c r="A108" s="73">
        <v>249</v>
      </c>
      <c r="B108" s="74" t="s">
        <v>798</v>
      </c>
      <c r="C108" s="75" t="s">
        <v>1344</v>
      </c>
      <c r="D108" s="76">
        <v>0</v>
      </c>
      <c r="E108" s="76">
        <v>0</v>
      </c>
      <c r="F108" s="76">
        <v>1384195.65</v>
      </c>
      <c r="G108" s="76">
        <v>5467.13</v>
      </c>
      <c r="H108" s="76">
        <v>0</v>
      </c>
      <c r="I108" s="76">
        <v>6011.23</v>
      </c>
      <c r="J108" s="76">
        <v>0</v>
      </c>
      <c r="K108" s="76">
        <v>0</v>
      </c>
      <c r="L108" s="76">
        <v>0</v>
      </c>
      <c r="M108" s="76">
        <v>0</v>
      </c>
      <c r="N108" s="76">
        <v>188.39999999999998</v>
      </c>
      <c r="O108" s="76">
        <v>0</v>
      </c>
      <c r="P108" s="76">
        <v>0</v>
      </c>
      <c r="Q108" s="76">
        <v>0</v>
      </c>
      <c r="R108" s="76">
        <v>0</v>
      </c>
      <c r="S108" s="76">
        <v>0</v>
      </c>
      <c r="T108" s="76">
        <v>0</v>
      </c>
      <c r="U108" s="76">
        <v>0</v>
      </c>
      <c r="V108" s="76">
        <v>0</v>
      </c>
      <c r="W108" s="76">
        <v>0</v>
      </c>
      <c r="X108" s="76">
        <v>0</v>
      </c>
      <c r="Y108" s="76">
        <v>0</v>
      </c>
      <c r="Z108" s="76">
        <v>0</v>
      </c>
      <c r="AA108" s="76">
        <v>0</v>
      </c>
      <c r="AB108" s="76">
        <v>0</v>
      </c>
      <c r="AC108" s="76">
        <v>0</v>
      </c>
      <c r="AD108" s="76">
        <v>0</v>
      </c>
      <c r="AE108" s="76">
        <v>0</v>
      </c>
      <c r="AF108" s="76">
        <v>0</v>
      </c>
      <c r="AG108" s="76">
        <v>0</v>
      </c>
      <c r="AH108" s="76">
        <v>0</v>
      </c>
      <c r="AI108" s="76">
        <v>0</v>
      </c>
      <c r="AJ108" s="77">
        <f t="shared" si="1"/>
        <v>1395862.4099999997</v>
      </c>
      <c r="AM108" s="84"/>
    </row>
    <row r="109" spans="1:39" ht="20.100000000000001" customHeight="1">
      <c r="A109" s="73">
        <v>250</v>
      </c>
      <c r="B109" s="74" t="s">
        <v>799</v>
      </c>
      <c r="C109" s="75" t="s">
        <v>1344</v>
      </c>
      <c r="D109" s="76">
        <v>0</v>
      </c>
      <c r="E109" s="76">
        <v>0</v>
      </c>
      <c r="F109" s="76">
        <v>0</v>
      </c>
      <c r="G109" s="76">
        <v>0</v>
      </c>
      <c r="H109" s="76">
        <v>0</v>
      </c>
      <c r="I109" s="76">
        <v>0</v>
      </c>
      <c r="J109" s="76">
        <v>0</v>
      </c>
      <c r="K109" s="76">
        <v>0</v>
      </c>
      <c r="L109" s="76">
        <v>0</v>
      </c>
      <c r="M109" s="76">
        <v>0</v>
      </c>
      <c r="N109" s="76">
        <v>0</v>
      </c>
      <c r="O109" s="76">
        <v>0</v>
      </c>
      <c r="P109" s="76">
        <v>0</v>
      </c>
      <c r="Q109" s="76">
        <v>0</v>
      </c>
      <c r="R109" s="76">
        <v>0</v>
      </c>
      <c r="S109" s="76">
        <v>0</v>
      </c>
      <c r="T109" s="76">
        <v>0</v>
      </c>
      <c r="U109" s="76">
        <v>0</v>
      </c>
      <c r="V109" s="76">
        <v>0</v>
      </c>
      <c r="W109" s="76">
        <v>0</v>
      </c>
      <c r="X109" s="76">
        <v>0</v>
      </c>
      <c r="Y109" s="76">
        <v>0</v>
      </c>
      <c r="Z109" s="76">
        <v>0</v>
      </c>
      <c r="AA109" s="76">
        <v>0</v>
      </c>
      <c r="AB109" s="76">
        <v>0</v>
      </c>
      <c r="AC109" s="76">
        <v>0</v>
      </c>
      <c r="AD109" s="76">
        <v>0</v>
      </c>
      <c r="AE109" s="76">
        <v>0</v>
      </c>
      <c r="AF109" s="76">
        <v>0</v>
      </c>
      <c r="AG109" s="76">
        <v>0</v>
      </c>
      <c r="AH109" s="76">
        <v>0</v>
      </c>
      <c r="AI109" s="76">
        <v>0</v>
      </c>
      <c r="AJ109" s="77">
        <f t="shared" si="1"/>
        <v>0</v>
      </c>
      <c r="AM109" s="84"/>
    </row>
    <row r="110" spans="1:39" ht="20.100000000000001" customHeight="1">
      <c r="A110" s="73">
        <v>251</v>
      </c>
      <c r="B110" s="74" t="s">
        <v>800</v>
      </c>
      <c r="C110" s="75" t="s">
        <v>1344</v>
      </c>
      <c r="D110" s="76">
        <v>0</v>
      </c>
      <c r="E110" s="76">
        <v>0</v>
      </c>
      <c r="F110" s="76">
        <v>0</v>
      </c>
      <c r="G110" s="76">
        <v>0</v>
      </c>
      <c r="H110" s="76">
        <v>0</v>
      </c>
      <c r="I110" s="76">
        <v>0</v>
      </c>
      <c r="J110" s="76">
        <v>0</v>
      </c>
      <c r="K110" s="76">
        <v>0</v>
      </c>
      <c r="L110" s="76">
        <v>0</v>
      </c>
      <c r="M110" s="76">
        <v>0</v>
      </c>
      <c r="N110" s="76">
        <v>0</v>
      </c>
      <c r="O110" s="76">
        <v>0</v>
      </c>
      <c r="P110" s="76">
        <v>0</v>
      </c>
      <c r="Q110" s="76">
        <v>0</v>
      </c>
      <c r="R110" s="76">
        <v>0</v>
      </c>
      <c r="S110" s="76">
        <v>0</v>
      </c>
      <c r="T110" s="76">
        <v>0</v>
      </c>
      <c r="U110" s="76">
        <v>0</v>
      </c>
      <c r="V110" s="76">
        <v>0</v>
      </c>
      <c r="W110" s="76">
        <v>0</v>
      </c>
      <c r="X110" s="76">
        <v>0</v>
      </c>
      <c r="Y110" s="76">
        <v>0</v>
      </c>
      <c r="Z110" s="76">
        <v>0</v>
      </c>
      <c r="AA110" s="76">
        <v>0</v>
      </c>
      <c r="AB110" s="76">
        <v>0</v>
      </c>
      <c r="AC110" s="76">
        <v>0</v>
      </c>
      <c r="AD110" s="76">
        <v>0</v>
      </c>
      <c r="AE110" s="76">
        <v>0</v>
      </c>
      <c r="AF110" s="76">
        <v>0</v>
      </c>
      <c r="AG110" s="76">
        <v>0</v>
      </c>
      <c r="AH110" s="76">
        <v>0</v>
      </c>
      <c r="AI110" s="76">
        <v>0</v>
      </c>
      <c r="AJ110" s="77">
        <f t="shared" si="1"/>
        <v>0</v>
      </c>
      <c r="AM110" s="84"/>
    </row>
    <row r="111" spans="1:39" ht="20.100000000000001" customHeight="1">
      <c r="A111" s="73">
        <v>253</v>
      </c>
      <c r="B111" s="74" t="s">
        <v>801</v>
      </c>
      <c r="C111" s="75" t="s">
        <v>1344</v>
      </c>
      <c r="D111" s="76">
        <v>26951.469999999998</v>
      </c>
      <c r="E111" s="76">
        <v>1308125.3700000001</v>
      </c>
      <c r="F111" s="76">
        <v>5232249.47</v>
      </c>
      <c r="G111" s="76">
        <v>22297591.920000002</v>
      </c>
      <c r="H111" s="76">
        <v>0</v>
      </c>
      <c r="I111" s="76">
        <v>0</v>
      </c>
      <c r="J111" s="76">
        <v>0</v>
      </c>
      <c r="K111" s="76">
        <v>0</v>
      </c>
      <c r="L111" s="76">
        <v>0</v>
      </c>
      <c r="M111" s="76">
        <v>0</v>
      </c>
      <c r="N111" s="76">
        <v>0</v>
      </c>
      <c r="O111" s="76">
        <v>0</v>
      </c>
      <c r="P111" s="76">
        <v>252000</v>
      </c>
      <c r="Q111" s="76">
        <v>0</v>
      </c>
      <c r="R111" s="76">
        <v>0</v>
      </c>
      <c r="S111" s="76">
        <v>0</v>
      </c>
      <c r="T111" s="76">
        <v>0</v>
      </c>
      <c r="U111" s="76">
        <v>0</v>
      </c>
      <c r="V111" s="76">
        <v>0</v>
      </c>
      <c r="W111" s="76">
        <v>0</v>
      </c>
      <c r="X111" s="76">
        <v>0</v>
      </c>
      <c r="Y111" s="76">
        <v>0</v>
      </c>
      <c r="Z111" s="76">
        <v>0</v>
      </c>
      <c r="AA111" s="76">
        <v>0</v>
      </c>
      <c r="AB111" s="76">
        <v>0</v>
      </c>
      <c r="AC111" s="76">
        <v>0</v>
      </c>
      <c r="AD111" s="76">
        <v>0</v>
      </c>
      <c r="AE111" s="76">
        <v>0</v>
      </c>
      <c r="AF111" s="76">
        <v>0</v>
      </c>
      <c r="AG111" s="76">
        <v>0</v>
      </c>
      <c r="AH111" s="76">
        <v>0</v>
      </c>
      <c r="AI111" s="76">
        <v>0</v>
      </c>
      <c r="AJ111" s="77">
        <f t="shared" si="1"/>
        <v>29116918.23</v>
      </c>
      <c r="AM111" s="84"/>
    </row>
    <row r="112" spans="1:39" ht="20.100000000000001" customHeight="1">
      <c r="A112" s="73">
        <v>254</v>
      </c>
      <c r="B112" s="74" t="s">
        <v>802</v>
      </c>
      <c r="C112" s="75" t="s">
        <v>1344</v>
      </c>
      <c r="D112" s="76">
        <v>0</v>
      </c>
      <c r="E112" s="76">
        <v>0</v>
      </c>
      <c r="F112" s="76">
        <v>0</v>
      </c>
      <c r="G112" s="76">
        <v>768307.35000000009</v>
      </c>
      <c r="H112" s="76">
        <v>0</v>
      </c>
      <c r="I112" s="76">
        <v>0</v>
      </c>
      <c r="J112" s="76">
        <v>0</v>
      </c>
      <c r="K112" s="76">
        <v>0</v>
      </c>
      <c r="L112" s="76">
        <v>0</v>
      </c>
      <c r="M112" s="76">
        <v>0</v>
      </c>
      <c r="N112" s="76">
        <v>0</v>
      </c>
      <c r="O112" s="76">
        <v>0</v>
      </c>
      <c r="P112" s="76">
        <v>0</v>
      </c>
      <c r="Q112" s="76">
        <v>0</v>
      </c>
      <c r="R112" s="76">
        <v>0</v>
      </c>
      <c r="S112" s="76">
        <v>0</v>
      </c>
      <c r="T112" s="76">
        <v>0</v>
      </c>
      <c r="U112" s="76">
        <v>0</v>
      </c>
      <c r="V112" s="76">
        <v>0</v>
      </c>
      <c r="W112" s="76">
        <v>0</v>
      </c>
      <c r="X112" s="76">
        <v>0</v>
      </c>
      <c r="Y112" s="76">
        <v>0</v>
      </c>
      <c r="Z112" s="76">
        <v>0</v>
      </c>
      <c r="AA112" s="76">
        <v>0</v>
      </c>
      <c r="AB112" s="76">
        <v>0</v>
      </c>
      <c r="AC112" s="76">
        <v>0</v>
      </c>
      <c r="AD112" s="76">
        <v>0</v>
      </c>
      <c r="AE112" s="76">
        <v>0</v>
      </c>
      <c r="AF112" s="76">
        <v>0</v>
      </c>
      <c r="AG112" s="76">
        <v>0</v>
      </c>
      <c r="AH112" s="76">
        <v>0</v>
      </c>
      <c r="AI112" s="76">
        <v>0</v>
      </c>
      <c r="AJ112" s="77">
        <f t="shared" si="1"/>
        <v>768307.35000000009</v>
      </c>
      <c r="AM112" s="84"/>
    </row>
    <row r="113" spans="1:39" ht="20.100000000000001" customHeight="1">
      <c r="A113" s="73">
        <v>265</v>
      </c>
      <c r="B113" s="74" t="s">
        <v>803</v>
      </c>
      <c r="C113" s="75" t="s">
        <v>1344</v>
      </c>
      <c r="D113" s="76">
        <v>0</v>
      </c>
      <c r="E113" s="76">
        <v>0</v>
      </c>
      <c r="F113" s="76">
        <v>0</v>
      </c>
      <c r="G113" s="76">
        <v>746</v>
      </c>
      <c r="H113" s="76">
        <v>0</v>
      </c>
      <c r="I113" s="76">
        <v>0</v>
      </c>
      <c r="J113" s="76">
        <v>0</v>
      </c>
      <c r="K113" s="76">
        <v>0</v>
      </c>
      <c r="L113" s="76">
        <v>0</v>
      </c>
      <c r="M113" s="76">
        <v>0</v>
      </c>
      <c r="N113" s="76">
        <v>0</v>
      </c>
      <c r="O113" s="76">
        <v>0</v>
      </c>
      <c r="P113" s="76">
        <v>0</v>
      </c>
      <c r="Q113" s="76">
        <v>0</v>
      </c>
      <c r="R113" s="76">
        <v>0</v>
      </c>
      <c r="S113" s="76">
        <v>0</v>
      </c>
      <c r="T113" s="76">
        <v>0</v>
      </c>
      <c r="U113" s="76">
        <v>0</v>
      </c>
      <c r="V113" s="76">
        <v>0</v>
      </c>
      <c r="W113" s="76">
        <v>0</v>
      </c>
      <c r="X113" s="76">
        <v>0</v>
      </c>
      <c r="Y113" s="76">
        <v>0</v>
      </c>
      <c r="Z113" s="76">
        <v>0</v>
      </c>
      <c r="AA113" s="76">
        <v>0</v>
      </c>
      <c r="AB113" s="76">
        <v>0</v>
      </c>
      <c r="AC113" s="76">
        <v>0</v>
      </c>
      <c r="AD113" s="76">
        <v>0</v>
      </c>
      <c r="AE113" s="76">
        <v>0</v>
      </c>
      <c r="AF113" s="76">
        <v>0</v>
      </c>
      <c r="AG113" s="76">
        <v>0</v>
      </c>
      <c r="AH113" s="76">
        <v>0</v>
      </c>
      <c r="AI113" s="76">
        <v>0</v>
      </c>
      <c r="AJ113" s="77">
        <f t="shared" si="1"/>
        <v>746</v>
      </c>
      <c r="AM113" s="84"/>
    </row>
    <row r="114" spans="1:39" ht="20.100000000000001" customHeight="1">
      <c r="A114" s="73">
        <v>266</v>
      </c>
      <c r="B114" s="74" t="s">
        <v>804</v>
      </c>
      <c r="C114" s="75" t="s">
        <v>1344</v>
      </c>
      <c r="D114" s="76">
        <v>0</v>
      </c>
      <c r="E114" s="76">
        <v>120</v>
      </c>
      <c r="F114" s="76">
        <v>1770800</v>
      </c>
      <c r="G114" s="76">
        <v>53122.9</v>
      </c>
      <c r="H114" s="76">
        <v>0</v>
      </c>
      <c r="I114" s="76">
        <v>0</v>
      </c>
      <c r="J114" s="76">
        <v>0</v>
      </c>
      <c r="K114" s="76">
        <v>0</v>
      </c>
      <c r="L114" s="76">
        <v>0</v>
      </c>
      <c r="M114" s="76">
        <v>0</v>
      </c>
      <c r="N114" s="76">
        <v>0</v>
      </c>
      <c r="O114" s="76">
        <v>0</v>
      </c>
      <c r="P114" s="76">
        <v>0</v>
      </c>
      <c r="Q114" s="76">
        <v>0</v>
      </c>
      <c r="R114" s="76">
        <v>0</v>
      </c>
      <c r="S114" s="76">
        <v>0</v>
      </c>
      <c r="T114" s="76">
        <v>0</v>
      </c>
      <c r="U114" s="76">
        <v>0</v>
      </c>
      <c r="V114" s="76">
        <v>0</v>
      </c>
      <c r="W114" s="76">
        <v>0</v>
      </c>
      <c r="X114" s="76">
        <v>0</v>
      </c>
      <c r="Y114" s="76">
        <v>0</v>
      </c>
      <c r="Z114" s="76">
        <v>0</v>
      </c>
      <c r="AA114" s="76">
        <v>0</v>
      </c>
      <c r="AB114" s="76">
        <v>0</v>
      </c>
      <c r="AC114" s="76">
        <v>0</v>
      </c>
      <c r="AD114" s="76">
        <v>0</v>
      </c>
      <c r="AE114" s="76">
        <v>0</v>
      </c>
      <c r="AF114" s="76">
        <v>0</v>
      </c>
      <c r="AG114" s="76">
        <v>0</v>
      </c>
      <c r="AH114" s="76">
        <v>0</v>
      </c>
      <c r="AI114" s="76">
        <v>0</v>
      </c>
      <c r="AJ114" s="77">
        <f t="shared" si="1"/>
        <v>1824042.9</v>
      </c>
      <c r="AM114" s="84"/>
    </row>
    <row r="115" spans="1:39" ht="20.100000000000001" customHeight="1">
      <c r="A115" s="73">
        <v>267</v>
      </c>
      <c r="B115" s="74" t="s">
        <v>805</v>
      </c>
      <c r="C115" s="75" t="s">
        <v>1344</v>
      </c>
      <c r="D115" s="76">
        <v>0</v>
      </c>
      <c r="E115" s="76">
        <v>0</v>
      </c>
      <c r="F115" s="76">
        <v>0</v>
      </c>
      <c r="G115" s="76">
        <v>0</v>
      </c>
      <c r="H115" s="76">
        <v>0</v>
      </c>
      <c r="I115" s="76">
        <v>0</v>
      </c>
      <c r="J115" s="76">
        <v>0</v>
      </c>
      <c r="K115" s="76">
        <v>0</v>
      </c>
      <c r="L115" s="76">
        <v>0</v>
      </c>
      <c r="M115" s="76">
        <v>0</v>
      </c>
      <c r="N115" s="76">
        <v>0</v>
      </c>
      <c r="O115" s="76">
        <v>0</v>
      </c>
      <c r="P115" s="76">
        <v>0</v>
      </c>
      <c r="Q115" s="76">
        <v>0</v>
      </c>
      <c r="R115" s="76">
        <v>0</v>
      </c>
      <c r="S115" s="76">
        <v>0</v>
      </c>
      <c r="T115" s="76">
        <v>0</v>
      </c>
      <c r="U115" s="76">
        <v>0</v>
      </c>
      <c r="V115" s="76">
        <v>0</v>
      </c>
      <c r="W115" s="76">
        <v>0</v>
      </c>
      <c r="X115" s="76">
        <v>0</v>
      </c>
      <c r="Y115" s="76">
        <v>0</v>
      </c>
      <c r="Z115" s="76">
        <v>0</v>
      </c>
      <c r="AA115" s="76">
        <v>0</v>
      </c>
      <c r="AB115" s="76">
        <v>0</v>
      </c>
      <c r="AC115" s="76">
        <v>0</v>
      </c>
      <c r="AD115" s="76">
        <v>0</v>
      </c>
      <c r="AE115" s="76">
        <v>0</v>
      </c>
      <c r="AF115" s="76">
        <v>0</v>
      </c>
      <c r="AG115" s="76">
        <v>0</v>
      </c>
      <c r="AH115" s="76">
        <v>0</v>
      </c>
      <c r="AI115" s="76">
        <v>0</v>
      </c>
      <c r="AJ115" s="77">
        <f t="shared" si="1"/>
        <v>0</v>
      </c>
      <c r="AM115" s="84"/>
    </row>
    <row r="116" spans="1:39" ht="20.100000000000001" customHeight="1">
      <c r="A116" s="73">
        <v>268</v>
      </c>
      <c r="B116" s="74" t="s">
        <v>806</v>
      </c>
      <c r="C116" s="75" t="s">
        <v>1344</v>
      </c>
      <c r="D116" s="76">
        <v>0</v>
      </c>
      <c r="E116" s="76">
        <v>0</v>
      </c>
      <c r="F116" s="76">
        <v>0</v>
      </c>
      <c r="G116" s="76">
        <v>0</v>
      </c>
      <c r="H116" s="76">
        <v>0</v>
      </c>
      <c r="I116" s="76">
        <v>0</v>
      </c>
      <c r="J116" s="76">
        <v>0</v>
      </c>
      <c r="K116" s="76">
        <v>0</v>
      </c>
      <c r="L116" s="76">
        <v>0</v>
      </c>
      <c r="M116" s="76">
        <v>0</v>
      </c>
      <c r="N116" s="76">
        <v>0</v>
      </c>
      <c r="O116" s="76">
        <v>0</v>
      </c>
      <c r="P116" s="76">
        <v>0</v>
      </c>
      <c r="Q116" s="76">
        <v>0</v>
      </c>
      <c r="R116" s="76">
        <v>0</v>
      </c>
      <c r="S116" s="76">
        <v>0</v>
      </c>
      <c r="T116" s="76">
        <v>0</v>
      </c>
      <c r="U116" s="76">
        <v>0</v>
      </c>
      <c r="V116" s="76">
        <v>0</v>
      </c>
      <c r="W116" s="76">
        <v>0</v>
      </c>
      <c r="X116" s="76">
        <v>0</v>
      </c>
      <c r="Y116" s="76">
        <v>0</v>
      </c>
      <c r="Z116" s="76">
        <v>0</v>
      </c>
      <c r="AA116" s="76">
        <v>0</v>
      </c>
      <c r="AB116" s="76">
        <v>0</v>
      </c>
      <c r="AC116" s="76">
        <v>0</v>
      </c>
      <c r="AD116" s="76">
        <v>0</v>
      </c>
      <c r="AE116" s="76">
        <v>0</v>
      </c>
      <c r="AF116" s="76">
        <v>0</v>
      </c>
      <c r="AG116" s="76">
        <v>0</v>
      </c>
      <c r="AH116" s="76">
        <v>0</v>
      </c>
      <c r="AI116" s="76">
        <v>0</v>
      </c>
      <c r="AJ116" s="77">
        <f t="shared" si="1"/>
        <v>0</v>
      </c>
      <c r="AM116" s="84"/>
    </row>
    <row r="117" spans="1:39" ht="20.100000000000001" customHeight="1">
      <c r="A117" s="73">
        <v>269</v>
      </c>
      <c r="B117" s="74" t="s">
        <v>807</v>
      </c>
      <c r="C117" s="75" t="s">
        <v>1344</v>
      </c>
      <c r="D117" s="76">
        <v>0</v>
      </c>
      <c r="E117" s="76">
        <v>240</v>
      </c>
      <c r="F117" s="76">
        <v>33269.46</v>
      </c>
      <c r="G117" s="76">
        <v>0</v>
      </c>
      <c r="H117" s="76">
        <v>0</v>
      </c>
      <c r="I117" s="76">
        <v>0</v>
      </c>
      <c r="J117" s="76">
        <v>0</v>
      </c>
      <c r="K117" s="76">
        <v>0</v>
      </c>
      <c r="L117" s="76">
        <v>0</v>
      </c>
      <c r="M117" s="76">
        <v>0</v>
      </c>
      <c r="N117" s="76">
        <v>0</v>
      </c>
      <c r="O117" s="76">
        <v>0</v>
      </c>
      <c r="P117" s="76">
        <v>0</v>
      </c>
      <c r="Q117" s="76">
        <v>0</v>
      </c>
      <c r="R117" s="76">
        <v>0</v>
      </c>
      <c r="S117" s="76">
        <v>0</v>
      </c>
      <c r="T117" s="76">
        <v>0</v>
      </c>
      <c r="U117" s="76">
        <v>0</v>
      </c>
      <c r="V117" s="76">
        <v>0</v>
      </c>
      <c r="W117" s="76">
        <v>0</v>
      </c>
      <c r="X117" s="76">
        <v>0</v>
      </c>
      <c r="Y117" s="76">
        <v>0</v>
      </c>
      <c r="Z117" s="76">
        <v>0</v>
      </c>
      <c r="AA117" s="76">
        <v>0</v>
      </c>
      <c r="AB117" s="76">
        <v>0</v>
      </c>
      <c r="AC117" s="76">
        <v>0</v>
      </c>
      <c r="AD117" s="76">
        <v>0</v>
      </c>
      <c r="AE117" s="76">
        <v>0</v>
      </c>
      <c r="AF117" s="76">
        <v>0</v>
      </c>
      <c r="AG117" s="76">
        <v>0</v>
      </c>
      <c r="AH117" s="76">
        <v>0</v>
      </c>
      <c r="AI117" s="76">
        <v>0</v>
      </c>
      <c r="AJ117" s="77">
        <f t="shared" si="1"/>
        <v>33509.46</v>
      </c>
      <c r="AM117" s="84"/>
    </row>
    <row r="118" spans="1:39" ht="20.100000000000001" customHeight="1">
      <c r="A118" s="73">
        <v>270</v>
      </c>
      <c r="B118" s="74" t="s">
        <v>808</v>
      </c>
      <c r="C118" s="75" t="s">
        <v>1344</v>
      </c>
      <c r="D118" s="76">
        <v>0</v>
      </c>
      <c r="E118" s="76">
        <v>0</v>
      </c>
      <c r="F118" s="76">
        <v>0</v>
      </c>
      <c r="G118" s="76">
        <v>0</v>
      </c>
      <c r="H118" s="76">
        <v>0</v>
      </c>
      <c r="I118" s="76">
        <v>0</v>
      </c>
      <c r="J118" s="76">
        <v>0</v>
      </c>
      <c r="K118" s="76">
        <v>0</v>
      </c>
      <c r="L118" s="76">
        <v>0</v>
      </c>
      <c r="M118" s="76">
        <v>0</v>
      </c>
      <c r="N118" s="76">
        <v>0</v>
      </c>
      <c r="O118" s="76">
        <v>0</v>
      </c>
      <c r="P118" s="76">
        <v>0</v>
      </c>
      <c r="Q118" s="76">
        <v>0</v>
      </c>
      <c r="R118" s="76">
        <v>0</v>
      </c>
      <c r="S118" s="76">
        <v>0</v>
      </c>
      <c r="T118" s="76">
        <v>0</v>
      </c>
      <c r="U118" s="76">
        <v>0</v>
      </c>
      <c r="V118" s="76">
        <v>0</v>
      </c>
      <c r="W118" s="76">
        <v>0</v>
      </c>
      <c r="X118" s="76">
        <v>0</v>
      </c>
      <c r="Y118" s="76">
        <v>0</v>
      </c>
      <c r="Z118" s="76">
        <v>0</v>
      </c>
      <c r="AA118" s="76">
        <v>0</v>
      </c>
      <c r="AB118" s="76">
        <v>0</v>
      </c>
      <c r="AC118" s="76">
        <v>0</v>
      </c>
      <c r="AD118" s="76">
        <v>0</v>
      </c>
      <c r="AE118" s="76">
        <v>0</v>
      </c>
      <c r="AF118" s="76">
        <v>0</v>
      </c>
      <c r="AG118" s="76">
        <v>0</v>
      </c>
      <c r="AH118" s="76">
        <v>0</v>
      </c>
      <c r="AI118" s="76">
        <v>0</v>
      </c>
      <c r="AJ118" s="77">
        <f t="shared" si="1"/>
        <v>0</v>
      </c>
      <c r="AM118" s="84"/>
    </row>
    <row r="119" spans="1:39" ht="20.100000000000001" customHeight="1">
      <c r="A119" s="73">
        <v>271</v>
      </c>
      <c r="B119" s="74" t="s">
        <v>809</v>
      </c>
      <c r="C119" s="75" t="s">
        <v>1344</v>
      </c>
      <c r="D119" s="76">
        <v>0</v>
      </c>
      <c r="E119" s="76">
        <v>0</v>
      </c>
      <c r="F119" s="76">
        <v>0</v>
      </c>
      <c r="G119" s="76">
        <v>9466.82</v>
      </c>
      <c r="H119" s="76">
        <v>0</v>
      </c>
      <c r="I119" s="76">
        <v>0</v>
      </c>
      <c r="J119" s="76">
        <v>0</v>
      </c>
      <c r="K119" s="76">
        <v>0</v>
      </c>
      <c r="L119" s="76">
        <v>0</v>
      </c>
      <c r="M119" s="76">
        <v>0</v>
      </c>
      <c r="N119" s="76">
        <v>0</v>
      </c>
      <c r="O119" s="76">
        <v>0</v>
      </c>
      <c r="P119" s="76">
        <v>0</v>
      </c>
      <c r="Q119" s="76">
        <v>0</v>
      </c>
      <c r="R119" s="76">
        <v>0</v>
      </c>
      <c r="S119" s="76">
        <v>0</v>
      </c>
      <c r="T119" s="76">
        <v>0</v>
      </c>
      <c r="U119" s="76">
        <v>0</v>
      </c>
      <c r="V119" s="76">
        <v>0</v>
      </c>
      <c r="W119" s="76">
        <v>0</v>
      </c>
      <c r="X119" s="76">
        <v>0</v>
      </c>
      <c r="Y119" s="76">
        <v>0</v>
      </c>
      <c r="Z119" s="76">
        <v>0</v>
      </c>
      <c r="AA119" s="76">
        <v>0</v>
      </c>
      <c r="AB119" s="76">
        <v>0</v>
      </c>
      <c r="AC119" s="76">
        <v>0</v>
      </c>
      <c r="AD119" s="76">
        <v>0</v>
      </c>
      <c r="AE119" s="76">
        <v>0</v>
      </c>
      <c r="AF119" s="76">
        <v>0</v>
      </c>
      <c r="AG119" s="76">
        <v>0</v>
      </c>
      <c r="AH119" s="76">
        <v>0</v>
      </c>
      <c r="AI119" s="76">
        <v>0</v>
      </c>
      <c r="AJ119" s="77">
        <f t="shared" si="1"/>
        <v>9466.82</v>
      </c>
      <c r="AM119" s="84"/>
    </row>
    <row r="120" spans="1:39" ht="20.100000000000001" customHeight="1">
      <c r="A120" s="73">
        <v>272</v>
      </c>
      <c r="B120" s="74" t="s">
        <v>810</v>
      </c>
      <c r="C120" s="75" t="s">
        <v>1344</v>
      </c>
      <c r="D120" s="76">
        <v>0</v>
      </c>
      <c r="E120" s="76">
        <v>240</v>
      </c>
      <c r="F120" s="76">
        <v>438484</v>
      </c>
      <c r="G120" s="76">
        <v>0</v>
      </c>
      <c r="H120" s="76">
        <v>0</v>
      </c>
      <c r="I120" s="76">
        <v>0</v>
      </c>
      <c r="J120" s="76">
        <v>0</v>
      </c>
      <c r="K120" s="76">
        <v>0</v>
      </c>
      <c r="L120" s="76">
        <v>0</v>
      </c>
      <c r="M120" s="76">
        <v>0</v>
      </c>
      <c r="N120" s="76">
        <v>0</v>
      </c>
      <c r="O120" s="76">
        <v>0</v>
      </c>
      <c r="P120" s="76">
        <v>0</v>
      </c>
      <c r="Q120" s="76">
        <v>0</v>
      </c>
      <c r="R120" s="76">
        <v>0</v>
      </c>
      <c r="S120" s="76">
        <v>0</v>
      </c>
      <c r="T120" s="76">
        <v>0</v>
      </c>
      <c r="U120" s="76">
        <v>0</v>
      </c>
      <c r="V120" s="76">
        <v>0</v>
      </c>
      <c r="W120" s="76">
        <v>0</v>
      </c>
      <c r="X120" s="76">
        <v>0</v>
      </c>
      <c r="Y120" s="76">
        <v>0</v>
      </c>
      <c r="Z120" s="76">
        <v>0</v>
      </c>
      <c r="AA120" s="76">
        <v>0</v>
      </c>
      <c r="AB120" s="76">
        <v>0</v>
      </c>
      <c r="AC120" s="76">
        <v>0</v>
      </c>
      <c r="AD120" s="76">
        <v>0</v>
      </c>
      <c r="AE120" s="76">
        <v>0</v>
      </c>
      <c r="AF120" s="76">
        <v>0</v>
      </c>
      <c r="AG120" s="76">
        <v>0</v>
      </c>
      <c r="AH120" s="76">
        <v>0</v>
      </c>
      <c r="AI120" s="76">
        <v>0</v>
      </c>
      <c r="AJ120" s="77">
        <f t="shared" si="1"/>
        <v>438724</v>
      </c>
      <c r="AM120" s="84"/>
    </row>
    <row r="121" spans="1:39" ht="20.100000000000001" customHeight="1">
      <c r="A121" s="73">
        <v>273</v>
      </c>
      <c r="B121" s="74" t="s">
        <v>811</v>
      </c>
      <c r="C121" s="75" t="s">
        <v>1344</v>
      </c>
      <c r="D121" s="76">
        <v>0</v>
      </c>
      <c r="E121" s="76">
        <v>240</v>
      </c>
      <c r="F121" s="76">
        <v>0</v>
      </c>
      <c r="G121" s="76">
        <v>0</v>
      </c>
      <c r="H121" s="76">
        <v>0</v>
      </c>
      <c r="I121" s="76">
        <v>0</v>
      </c>
      <c r="J121" s="76">
        <v>0</v>
      </c>
      <c r="K121" s="76">
        <v>0</v>
      </c>
      <c r="L121" s="76">
        <v>0</v>
      </c>
      <c r="M121" s="76">
        <v>0</v>
      </c>
      <c r="N121" s="76">
        <v>0</v>
      </c>
      <c r="O121" s="76">
        <v>0</v>
      </c>
      <c r="P121" s="76">
        <v>0</v>
      </c>
      <c r="Q121" s="76">
        <v>0</v>
      </c>
      <c r="R121" s="76">
        <v>0</v>
      </c>
      <c r="S121" s="76">
        <v>0</v>
      </c>
      <c r="T121" s="76">
        <v>0</v>
      </c>
      <c r="U121" s="76">
        <v>0</v>
      </c>
      <c r="V121" s="76">
        <v>0</v>
      </c>
      <c r="W121" s="76">
        <v>0</v>
      </c>
      <c r="X121" s="76">
        <v>0</v>
      </c>
      <c r="Y121" s="76">
        <v>0</v>
      </c>
      <c r="Z121" s="76">
        <v>0</v>
      </c>
      <c r="AA121" s="76">
        <v>0</v>
      </c>
      <c r="AB121" s="76">
        <v>0</v>
      </c>
      <c r="AC121" s="76">
        <v>0</v>
      </c>
      <c r="AD121" s="76">
        <v>0</v>
      </c>
      <c r="AE121" s="76">
        <v>0</v>
      </c>
      <c r="AF121" s="76">
        <v>0</v>
      </c>
      <c r="AG121" s="76">
        <v>0</v>
      </c>
      <c r="AH121" s="76">
        <v>0</v>
      </c>
      <c r="AI121" s="76">
        <v>0</v>
      </c>
      <c r="AJ121" s="77">
        <f t="shared" si="1"/>
        <v>240</v>
      </c>
      <c r="AM121" s="84"/>
    </row>
    <row r="122" spans="1:39" ht="20.100000000000001" customHeight="1">
      <c r="A122" s="73">
        <v>281</v>
      </c>
      <c r="B122" s="74" t="s">
        <v>812</v>
      </c>
      <c r="C122" s="75" t="s">
        <v>1344</v>
      </c>
      <c r="D122" s="76">
        <v>0</v>
      </c>
      <c r="E122" s="76">
        <v>0</v>
      </c>
      <c r="F122" s="76">
        <v>0</v>
      </c>
      <c r="G122" s="76">
        <v>0</v>
      </c>
      <c r="H122" s="76">
        <v>0</v>
      </c>
      <c r="I122" s="76">
        <v>0</v>
      </c>
      <c r="J122" s="76">
        <v>0</v>
      </c>
      <c r="K122" s="76">
        <v>0</v>
      </c>
      <c r="L122" s="76">
        <v>0</v>
      </c>
      <c r="M122" s="76">
        <v>0</v>
      </c>
      <c r="N122" s="76">
        <v>0</v>
      </c>
      <c r="O122" s="76">
        <v>0</v>
      </c>
      <c r="P122" s="76">
        <v>0</v>
      </c>
      <c r="Q122" s="76">
        <v>0</v>
      </c>
      <c r="R122" s="76">
        <v>0</v>
      </c>
      <c r="S122" s="76">
        <v>0</v>
      </c>
      <c r="T122" s="76">
        <v>0</v>
      </c>
      <c r="U122" s="76">
        <v>0</v>
      </c>
      <c r="V122" s="76">
        <v>0</v>
      </c>
      <c r="W122" s="76">
        <v>0</v>
      </c>
      <c r="X122" s="76">
        <v>0</v>
      </c>
      <c r="Y122" s="76">
        <v>0</v>
      </c>
      <c r="Z122" s="76">
        <v>0</v>
      </c>
      <c r="AA122" s="76">
        <v>0</v>
      </c>
      <c r="AB122" s="76">
        <v>0</v>
      </c>
      <c r="AC122" s="76">
        <v>0</v>
      </c>
      <c r="AD122" s="76">
        <v>0</v>
      </c>
      <c r="AE122" s="76">
        <v>0</v>
      </c>
      <c r="AF122" s="76">
        <v>0</v>
      </c>
      <c r="AG122" s="76">
        <v>0</v>
      </c>
      <c r="AH122" s="76">
        <v>0</v>
      </c>
      <c r="AI122" s="76">
        <v>0</v>
      </c>
      <c r="AJ122" s="77">
        <f t="shared" si="1"/>
        <v>0</v>
      </c>
      <c r="AM122" s="84"/>
    </row>
    <row r="123" spans="1:39" ht="20.100000000000001" customHeight="1">
      <c r="A123" s="73">
        <v>283</v>
      </c>
      <c r="B123" s="74" t="s">
        <v>152</v>
      </c>
      <c r="C123" s="78" t="s">
        <v>1344</v>
      </c>
      <c r="D123" s="76">
        <v>0</v>
      </c>
      <c r="E123" s="76">
        <v>0</v>
      </c>
      <c r="F123" s="76">
        <v>1603930.94</v>
      </c>
      <c r="G123" s="76">
        <v>1925687.8599999999</v>
      </c>
      <c r="H123" s="76">
        <v>0</v>
      </c>
      <c r="I123" s="76">
        <v>3177.26</v>
      </c>
      <c r="J123" s="76">
        <v>0</v>
      </c>
      <c r="K123" s="76">
        <v>2538.3500000000004</v>
      </c>
      <c r="L123" s="76">
        <v>0</v>
      </c>
      <c r="M123" s="76">
        <v>0</v>
      </c>
      <c r="N123" s="76">
        <v>77.53</v>
      </c>
      <c r="O123" s="76">
        <v>1543.81</v>
      </c>
      <c r="P123" s="76">
        <v>0</v>
      </c>
      <c r="Q123" s="76">
        <v>0</v>
      </c>
      <c r="R123" s="76">
        <v>0</v>
      </c>
      <c r="S123" s="76">
        <v>0</v>
      </c>
      <c r="T123" s="76">
        <v>0</v>
      </c>
      <c r="U123" s="76">
        <v>0</v>
      </c>
      <c r="V123" s="76">
        <v>0</v>
      </c>
      <c r="W123" s="76">
        <v>0</v>
      </c>
      <c r="X123" s="76">
        <v>0</v>
      </c>
      <c r="Y123" s="76">
        <v>0</v>
      </c>
      <c r="Z123" s="76">
        <v>0</v>
      </c>
      <c r="AA123" s="76">
        <v>0</v>
      </c>
      <c r="AB123" s="76">
        <v>0</v>
      </c>
      <c r="AC123" s="76">
        <v>0</v>
      </c>
      <c r="AD123" s="76">
        <v>0</v>
      </c>
      <c r="AE123" s="76">
        <v>0</v>
      </c>
      <c r="AF123" s="76">
        <v>0</v>
      </c>
      <c r="AG123" s="76">
        <v>0</v>
      </c>
      <c r="AH123" s="76">
        <v>0</v>
      </c>
      <c r="AI123" s="76">
        <v>0</v>
      </c>
      <c r="AJ123" s="77">
        <f t="shared" si="1"/>
        <v>3536955.7499999995</v>
      </c>
      <c r="AM123" s="84"/>
    </row>
    <row r="124" spans="1:39" ht="20.100000000000001" customHeight="1">
      <c r="A124" s="73">
        <v>287</v>
      </c>
      <c r="B124" s="74" t="s">
        <v>813</v>
      </c>
      <c r="C124" s="75" t="s">
        <v>1344</v>
      </c>
      <c r="D124" s="76">
        <v>0</v>
      </c>
      <c r="E124" s="76">
        <v>991539.33</v>
      </c>
      <c r="F124" s="76">
        <v>4472940.08</v>
      </c>
      <c r="G124" s="76">
        <v>531880.36</v>
      </c>
      <c r="H124" s="76">
        <v>0</v>
      </c>
      <c r="I124" s="76">
        <v>9637.57</v>
      </c>
      <c r="J124" s="76">
        <v>746828.28</v>
      </c>
      <c r="K124" s="76">
        <v>0</v>
      </c>
      <c r="L124" s="76">
        <v>0</v>
      </c>
      <c r="M124" s="76">
        <v>0</v>
      </c>
      <c r="N124" s="76">
        <v>0</v>
      </c>
      <c r="O124" s="76">
        <v>0</v>
      </c>
      <c r="P124" s="76">
        <v>0</v>
      </c>
      <c r="Q124" s="76">
        <v>0</v>
      </c>
      <c r="R124" s="76">
        <v>0</v>
      </c>
      <c r="S124" s="76">
        <v>0</v>
      </c>
      <c r="T124" s="76">
        <v>0</v>
      </c>
      <c r="U124" s="76">
        <v>0</v>
      </c>
      <c r="V124" s="76">
        <v>0</v>
      </c>
      <c r="W124" s="76">
        <v>0</v>
      </c>
      <c r="X124" s="76">
        <v>0</v>
      </c>
      <c r="Y124" s="76">
        <v>0</v>
      </c>
      <c r="Z124" s="76">
        <v>0</v>
      </c>
      <c r="AA124" s="76">
        <v>178889414.87480003</v>
      </c>
      <c r="AB124" s="76">
        <v>0</v>
      </c>
      <c r="AC124" s="76">
        <v>0</v>
      </c>
      <c r="AD124" s="76">
        <v>0</v>
      </c>
      <c r="AE124" s="76">
        <v>0</v>
      </c>
      <c r="AF124" s="76">
        <v>0</v>
      </c>
      <c r="AG124" s="76">
        <v>0</v>
      </c>
      <c r="AH124" s="76">
        <v>0</v>
      </c>
      <c r="AI124" s="76">
        <v>0</v>
      </c>
      <c r="AJ124" s="77">
        <f t="shared" si="1"/>
        <v>185642240.49480003</v>
      </c>
      <c r="AM124" s="84"/>
    </row>
    <row r="125" spans="1:39" ht="20.100000000000001" customHeight="1">
      <c r="A125" s="73">
        <v>288</v>
      </c>
      <c r="B125" s="74" t="s">
        <v>814</v>
      </c>
      <c r="C125" s="75" t="s">
        <v>1344</v>
      </c>
      <c r="D125" s="76">
        <v>0</v>
      </c>
      <c r="E125" s="76">
        <v>0</v>
      </c>
      <c r="F125" s="76">
        <v>0</v>
      </c>
      <c r="G125" s="76">
        <v>459.19</v>
      </c>
      <c r="H125" s="76">
        <v>0</v>
      </c>
      <c r="I125" s="76">
        <v>0</v>
      </c>
      <c r="J125" s="76">
        <v>0</v>
      </c>
      <c r="K125" s="76">
        <v>0</v>
      </c>
      <c r="L125" s="76">
        <v>0</v>
      </c>
      <c r="M125" s="76">
        <v>0</v>
      </c>
      <c r="N125" s="76">
        <v>0</v>
      </c>
      <c r="O125" s="76">
        <v>0</v>
      </c>
      <c r="P125" s="76">
        <v>0</v>
      </c>
      <c r="Q125" s="76">
        <v>0</v>
      </c>
      <c r="R125" s="76">
        <v>0</v>
      </c>
      <c r="S125" s="76">
        <v>0</v>
      </c>
      <c r="T125" s="76">
        <v>0</v>
      </c>
      <c r="U125" s="76">
        <v>0</v>
      </c>
      <c r="V125" s="76">
        <v>0</v>
      </c>
      <c r="W125" s="76">
        <v>0</v>
      </c>
      <c r="X125" s="76">
        <v>0</v>
      </c>
      <c r="Y125" s="76">
        <v>0</v>
      </c>
      <c r="Z125" s="76">
        <v>0</v>
      </c>
      <c r="AA125" s="76">
        <v>0</v>
      </c>
      <c r="AB125" s="76">
        <v>0</v>
      </c>
      <c r="AC125" s="76">
        <v>0</v>
      </c>
      <c r="AD125" s="76">
        <v>0</v>
      </c>
      <c r="AE125" s="76">
        <v>0</v>
      </c>
      <c r="AF125" s="76">
        <v>0</v>
      </c>
      <c r="AG125" s="76">
        <v>0</v>
      </c>
      <c r="AH125" s="76">
        <v>0</v>
      </c>
      <c r="AI125" s="76">
        <v>0</v>
      </c>
      <c r="AJ125" s="77">
        <f t="shared" si="1"/>
        <v>459.19</v>
      </c>
      <c r="AM125" s="84"/>
    </row>
    <row r="126" spans="1:39" ht="20.100000000000001" customHeight="1">
      <c r="A126" s="73">
        <v>289</v>
      </c>
      <c r="B126" s="74" t="s">
        <v>815</v>
      </c>
      <c r="C126" s="75" t="s">
        <v>1344</v>
      </c>
      <c r="D126" s="76">
        <v>0</v>
      </c>
      <c r="E126" s="76">
        <v>0</v>
      </c>
      <c r="F126" s="76">
        <v>0</v>
      </c>
      <c r="G126" s="76">
        <v>0</v>
      </c>
      <c r="H126" s="76">
        <v>0</v>
      </c>
      <c r="I126" s="76">
        <v>0</v>
      </c>
      <c r="J126" s="76">
        <v>0</v>
      </c>
      <c r="K126" s="76">
        <v>0</v>
      </c>
      <c r="L126" s="76">
        <v>0</v>
      </c>
      <c r="M126" s="76">
        <v>0</v>
      </c>
      <c r="N126" s="76">
        <v>0</v>
      </c>
      <c r="O126" s="76">
        <v>0</v>
      </c>
      <c r="P126" s="76">
        <v>0</v>
      </c>
      <c r="Q126" s="76">
        <v>0</v>
      </c>
      <c r="R126" s="76">
        <v>0</v>
      </c>
      <c r="S126" s="76">
        <v>0</v>
      </c>
      <c r="T126" s="76">
        <v>0</v>
      </c>
      <c r="U126" s="76">
        <v>0</v>
      </c>
      <c r="V126" s="76">
        <v>0</v>
      </c>
      <c r="W126" s="76">
        <v>0</v>
      </c>
      <c r="X126" s="76">
        <v>0</v>
      </c>
      <c r="Y126" s="76">
        <v>0</v>
      </c>
      <c r="Z126" s="76">
        <v>0</v>
      </c>
      <c r="AA126" s="76">
        <v>0</v>
      </c>
      <c r="AB126" s="76">
        <v>0</v>
      </c>
      <c r="AC126" s="76">
        <v>0</v>
      </c>
      <c r="AD126" s="76">
        <v>0</v>
      </c>
      <c r="AE126" s="76">
        <v>0</v>
      </c>
      <c r="AF126" s="76">
        <v>0</v>
      </c>
      <c r="AG126" s="76">
        <v>0</v>
      </c>
      <c r="AH126" s="76">
        <v>0</v>
      </c>
      <c r="AI126" s="76">
        <v>0</v>
      </c>
      <c r="AJ126" s="77">
        <f t="shared" si="1"/>
        <v>0</v>
      </c>
      <c r="AM126" s="84"/>
    </row>
    <row r="127" spans="1:39" ht="20.100000000000001" customHeight="1">
      <c r="A127" s="73">
        <v>290</v>
      </c>
      <c r="B127" s="74" t="s">
        <v>816</v>
      </c>
      <c r="C127" s="75" t="s">
        <v>1344</v>
      </c>
      <c r="D127" s="76">
        <v>0</v>
      </c>
      <c r="E127" s="76">
        <v>72071.399999999994</v>
      </c>
      <c r="F127" s="76">
        <v>0</v>
      </c>
      <c r="G127" s="76">
        <v>65742470.610000007</v>
      </c>
      <c r="H127" s="76">
        <v>0</v>
      </c>
      <c r="I127" s="76">
        <v>0</v>
      </c>
      <c r="J127" s="76">
        <v>0</v>
      </c>
      <c r="K127" s="76">
        <v>0</v>
      </c>
      <c r="L127" s="76">
        <v>0</v>
      </c>
      <c r="M127" s="76">
        <v>0</v>
      </c>
      <c r="N127" s="76">
        <v>0</v>
      </c>
      <c r="O127" s="76">
        <v>0</v>
      </c>
      <c r="P127" s="76">
        <v>0</v>
      </c>
      <c r="Q127" s="76">
        <v>0</v>
      </c>
      <c r="R127" s="76">
        <v>0</v>
      </c>
      <c r="S127" s="76">
        <v>0</v>
      </c>
      <c r="T127" s="76">
        <v>75</v>
      </c>
      <c r="U127" s="76">
        <v>0</v>
      </c>
      <c r="V127" s="76">
        <v>0</v>
      </c>
      <c r="W127" s="76">
        <v>0</v>
      </c>
      <c r="X127" s="76">
        <v>0</v>
      </c>
      <c r="Y127" s="76">
        <v>0</v>
      </c>
      <c r="Z127" s="76">
        <v>0</v>
      </c>
      <c r="AA127" s="76">
        <v>0</v>
      </c>
      <c r="AB127" s="76">
        <v>0</v>
      </c>
      <c r="AC127" s="76">
        <v>0</v>
      </c>
      <c r="AD127" s="76">
        <v>0</v>
      </c>
      <c r="AE127" s="76">
        <v>0</v>
      </c>
      <c r="AF127" s="76">
        <v>0</v>
      </c>
      <c r="AG127" s="76">
        <v>0</v>
      </c>
      <c r="AH127" s="76">
        <v>0</v>
      </c>
      <c r="AI127" s="76">
        <v>0</v>
      </c>
      <c r="AJ127" s="77">
        <f t="shared" si="1"/>
        <v>65814617.010000005</v>
      </c>
      <c r="AM127" s="84"/>
    </row>
    <row r="128" spans="1:39" ht="20.100000000000001" customHeight="1">
      <c r="A128" s="73">
        <v>291</v>
      </c>
      <c r="B128" s="74" t="s">
        <v>817</v>
      </c>
      <c r="C128" s="75" t="s">
        <v>1344</v>
      </c>
      <c r="D128" s="76">
        <v>0</v>
      </c>
      <c r="E128" s="76">
        <v>0</v>
      </c>
      <c r="F128" s="76">
        <v>62735210.460000001</v>
      </c>
      <c r="G128" s="76">
        <v>167347062.88999993</v>
      </c>
      <c r="H128" s="76">
        <v>0</v>
      </c>
      <c r="I128" s="76">
        <v>11313.26</v>
      </c>
      <c r="J128" s="76">
        <v>41525052.979999997</v>
      </c>
      <c r="K128" s="76">
        <v>68870</v>
      </c>
      <c r="L128" s="76">
        <v>0</v>
      </c>
      <c r="M128" s="76">
        <v>0</v>
      </c>
      <c r="N128" s="76">
        <v>115830.35</v>
      </c>
      <c r="O128" s="76">
        <v>0</v>
      </c>
      <c r="P128" s="76">
        <v>28610643.039999999</v>
      </c>
      <c r="Q128" s="76">
        <v>0</v>
      </c>
      <c r="R128" s="76">
        <v>0</v>
      </c>
      <c r="S128" s="76">
        <v>0</v>
      </c>
      <c r="T128" s="76">
        <v>0</v>
      </c>
      <c r="U128" s="76">
        <v>0</v>
      </c>
      <c r="V128" s="76">
        <v>37730</v>
      </c>
      <c r="W128" s="76">
        <v>0</v>
      </c>
      <c r="X128" s="76">
        <v>422662.23019999999</v>
      </c>
      <c r="Y128" s="76">
        <v>0</v>
      </c>
      <c r="Z128" s="76">
        <v>50.009399999999999</v>
      </c>
      <c r="AA128" s="76">
        <v>924619738.77279997</v>
      </c>
      <c r="AB128" s="76">
        <v>0</v>
      </c>
      <c r="AC128" s="76">
        <v>0</v>
      </c>
      <c r="AD128" s="76">
        <v>36392.711600000002</v>
      </c>
      <c r="AE128" s="76">
        <v>0</v>
      </c>
      <c r="AF128" s="76">
        <v>0</v>
      </c>
      <c r="AG128" s="76">
        <v>0</v>
      </c>
      <c r="AH128" s="76">
        <v>0</v>
      </c>
      <c r="AI128" s="76">
        <v>0</v>
      </c>
      <c r="AJ128" s="77">
        <f t="shared" si="1"/>
        <v>1225530556.704</v>
      </c>
      <c r="AM128" s="84"/>
    </row>
    <row r="129" spans="1:39" ht="20.100000000000001" customHeight="1">
      <c r="A129" s="73">
        <v>292</v>
      </c>
      <c r="B129" s="74" t="s">
        <v>158</v>
      </c>
      <c r="C129" s="75" t="s">
        <v>1344</v>
      </c>
      <c r="D129" s="76">
        <v>1633.44</v>
      </c>
      <c r="E129" s="76">
        <v>480</v>
      </c>
      <c r="F129" s="76">
        <v>1046775.29</v>
      </c>
      <c r="G129" s="76">
        <v>13712.220000000001</v>
      </c>
      <c r="H129" s="76">
        <v>0</v>
      </c>
      <c r="I129" s="76">
        <v>0</v>
      </c>
      <c r="J129" s="76">
        <v>0</v>
      </c>
      <c r="K129" s="76">
        <v>0</v>
      </c>
      <c r="L129" s="76">
        <v>0</v>
      </c>
      <c r="M129" s="76">
        <v>0</v>
      </c>
      <c r="N129" s="76">
        <v>0</v>
      </c>
      <c r="O129" s="76">
        <v>0</v>
      </c>
      <c r="P129" s="76">
        <v>0</v>
      </c>
      <c r="Q129" s="76">
        <v>0</v>
      </c>
      <c r="R129" s="76">
        <v>0</v>
      </c>
      <c r="S129" s="76">
        <v>0</v>
      </c>
      <c r="T129" s="76">
        <v>0</v>
      </c>
      <c r="U129" s="76">
        <v>0</v>
      </c>
      <c r="V129" s="76">
        <v>0</v>
      </c>
      <c r="W129" s="76">
        <v>0</v>
      </c>
      <c r="X129" s="76">
        <v>0</v>
      </c>
      <c r="Y129" s="76">
        <v>0</v>
      </c>
      <c r="Z129" s="76">
        <v>0</v>
      </c>
      <c r="AA129" s="76">
        <v>0</v>
      </c>
      <c r="AB129" s="76">
        <v>0</v>
      </c>
      <c r="AC129" s="76">
        <v>0</v>
      </c>
      <c r="AD129" s="76">
        <v>0</v>
      </c>
      <c r="AE129" s="76">
        <v>0</v>
      </c>
      <c r="AF129" s="76">
        <v>0</v>
      </c>
      <c r="AG129" s="76">
        <v>0</v>
      </c>
      <c r="AH129" s="76">
        <v>0</v>
      </c>
      <c r="AI129" s="76">
        <v>0</v>
      </c>
      <c r="AJ129" s="77">
        <f t="shared" si="1"/>
        <v>1062600.95</v>
      </c>
      <c r="AM129" s="84"/>
    </row>
    <row r="130" spans="1:39" ht="20.100000000000001" customHeight="1">
      <c r="A130" s="73">
        <v>293</v>
      </c>
      <c r="B130" s="74" t="s">
        <v>818</v>
      </c>
      <c r="C130" s="75" t="s">
        <v>1344</v>
      </c>
      <c r="D130" s="76">
        <v>0</v>
      </c>
      <c r="E130" s="76">
        <v>0</v>
      </c>
      <c r="F130" s="76">
        <v>126770.02</v>
      </c>
      <c r="G130" s="76">
        <v>546</v>
      </c>
      <c r="H130" s="76">
        <v>0</v>
      </c>
      <c r="I130" s="76">
        <v>50</v>
      </c>
      <c r="J130" s="76">
        <v>741909</v>
      </c>
      <c r="K130" s="76">
        <v>0</v>
      </c>
      <c r="L130" s="76">
        <v>0</v>
      </c>
      <c r="M130" s="76">
        <v>0</v>
      </c>
      <c r="N130" s="76">
        <v>0</v>
      </c>
      <c r="O130" s="76">
        <v>0</v>
      </c>
      <c r="P130" s="76">
        <v>0</v>
      </c>
      <c r="Q130" s="76">
        <v>0</v>
      </c>
      <c r="R130" s="76">
        <v>0</v>
      </c>
      <c r="S130" s="76">
        <v>0</v>
      </c>
      <c r="T130" s="76">
        <v>0</v>
      </c>
      <c r="U130" s="76">
        <v>0</v>
      </c>
      <c r="V130" s="76">
        <v>0</v>
      </c>
      <c r="W130" s="76">
        <v>0</v>
      </c>
      <c r="X130" s="76">
        <v>0</v>
      </c>
      <c r="Y130" s="76">
        <v>0</v>
      </c>
      <c r="Z130" s="76">
        <v>0</v>
      </c>
      <c r="AA130" s="76">
        <v>0</v>
      </c>
      <c r="AB130" s="76">
        <v>0</v>
      </c>
      <c r="AC130" s="76">
        <v>0</v>
      </c>
      <c r="AD130" s="76">
        <v>0</v>
      </c>
      <c r="AE130" s="76">
        <v>0</v>
      </c>
      <c r="AF130" s="76">
        <v>0</v>
      </c>
      <c r="AG130" s="76">
        <v>0</v>
      </c>
      <c r="AH130" s="76">
        <v>0</v>
      </c>
      <c r="AI130" s="76">
        <v>0</v>
      </c>
      <c r="AJ130" s="77">
        <f t="shared" si="1"/>
        <v>869275.02</v>
      </c>
      <c r="AM130" s="84"/>
    </row>
    <row r="131" spans="1:39" ht="20.100000000000001" customHeight="1">
      <c r="A131" s="111">
        <v>294</v>
      </c>
      <c r="B131" s="112" t="s">
        <v>160</v>
      </c>
      <c r="C131" s="113" t="s">
        <v>1344</v>
      </c>
      <c r="D131" s="114">
        <v>0</v>
      </c>
      <c r="E131" s="114">
        <v>0</v>
      </c>
      <c r="F131" s="114">
        <v>0</v>
      </c>
      <c r="G131" s="114">
        <v>0</v>
      </c>
      <c r="H131" s="114">
        <v>0</v>
      </c>
      <c r="I131" s="114">
        <v>0</v>
      </c>
      <c r="J131" s="114">
        <v>0</v>
      </c>
      <c r="K131" s="114">
        <v>0</v>
      </c>
      <c r="L131" s="114">
        <v>0</v>
      </c>
      <c r="M131" s="114">
        <v>0</v>
      </c>
      <c r="N131" s="114">
        <v>0</v>
      </c>
      <c r="O131" s="114">
        <v>0</v>
      </c>
      <c r="P131" s="114">
        <v>0</v>
      </c>
      <c r="Q131" s="114">
        <v>0</v>
      </c>
      <c r="R131" s="114">
        <v>0</v>
      </c>
      <c r="S131" s="114">
        <v>0</v>
      </c>
      <c r="T131" s="114">
        <v>0</v>
      </c>
      <c r="U131" s="114">
        <v>0</v>
      </c>
      <c r="V131" s="114">
        <v>0</v>
      </c>
      <c r="W131" s="114">
        <v>0</v>
      </c>
      <c r="X131" s="114">
        <v>0</v>
      </c>
      <c r="Y131" s="114">
        <v>0</v>
      </c>
      <c r="Z131" s="114">
        <v>0</v>
      </c>
      <c r="AA131" s="114">
        <v>0</v>
      </c>
      <c r="AB131" s="114">
        <v>0</v>
      </c>
      <c r="AC131" s="114">
        <v>0</v>
      </c>
      <c r="AD131" s="114">
        <v>0</v>
      </c>
      <c r="AE131" s="114">
        <v>0</v>
      </c>
      <c r="AF131" s="114">
        <v>0</v>
      </c>
      <c r="AG131" s="114">
        <v>0</v>
      </c>
      <c r="AH131" s="114">
        <v>0</v>
      </c>
      <c r="AI131" s="114">
        <v>0</v>
      </c>
      <c r="AJ131" s="115">
        <f t="shared" si="1"/>
        <v>0</v>
      </c>
      <c r="AM131" s="84"/>
    </row>
    <row r="132" spans="1:39" ht="20.100000000000001" customHeight="1">
      <c r="A132" s="111">
        <v>295</v>
      </c>
      <c r="B132" s="112" t="s">
        <v>161</v>
      </c>
      <c r="C132" s="113" t="s">
        <v>1344</v>
      </c>
      <c r="D132" s="114">
        <v>0</v>
      </c>
      <c r="E132" s="114">
        <v>0</v>
      </c>
      <c r="F132" s="114">
        <v>0</v>
      </c>
      <c r="G132" s="114">
        <v>0</v>
      </c>
      <c r="H132" s="114">
        <v>0</v>
      </c>
      <c r="I132" s="114">
        <v>0</v>
      </c>
      <c r="J132" s="114">
        <v>0</v>
      </c>
      <c r="K132" s="114">
        <v>0</v>
      </c>
      <c r="L132" s="114">
        <v>0</v>
      </c>
      <c r="M132" s="114">
        <v>0</v>
      </c>
      <c r="N132" s="114">
        <v>0</v>
      </c>
      <c r="O132" s="114">
        <v>0</v>
      </c>
      <c r="P132" s="114">
        <v>0</v>
      </c>
      <c r="Q132" s="114">
        <v>0</v>
      </c>
      <c r="R132" s="114">
        <v>0</v>
      </c>
      <c r="S132" s="114">
        <v>0</v>
      </c>
      <c r="T132" s="114">
        <v>0</v>
      </c>
      <c r="U132" s="114">
        <v>0</v>
      </c>
      <c r="V132" s="114">
        <v>0</v>
      </c>
      <c r="W132" s="114">
        <v>0</v>
      </c>
      <c r="X132" s="114">
        <v>0</v>
      </c>
      <c r="Y132" s="114">
        <v>0</v>
      </c>
      <c r="Z132" s="114">
        <v>0</v>
      </c>
      <c r="AA132" s="114">
        <v>0</v>
      </c>
      <c r="AB132" s="114">
        <v>0</v>
      </c>
      <c r="AC132" s="114">
        <v>0</v>
      </c>
      <c r="AD132" s="114">
        <v>0</v>
      </c>
      <c r="AE132" s="114">
        <v>0</v>
      </c>
      <c r="AF132" s="114">
        <v>0</v>
      </c>
      <c r="AG132" s="114">
        <v>0</v>
      </c>
      <c r="AH132" s="114">
        <v>0</v>
      </c>
      <c r="AI132" s="114">
        <v>0</v>
      </c>
      <c r="AJ132" s="115">
        <f t="shared" si="1"/>
        <v>0</v>
      </c>
      <c r="AM132" s="84"/>
    </row>
    <row r="133" spans="1:39" ht="20.100000000000001" customHeight="1">
      <c r="A133" s="111">
        <v>296</v>
      </c>
      <c r="B133" s="112" t="s">
        <v>162</v>
      </c>
      <c r="C133" s="113" t="s">
        <v>1344</v>
      </c>
      <c r="D133" s="114">
        <v>0</v>
      </c>
      <c r="E133" s="114">
        <v>0</v>
      </c>
      <c r="F133" s="114">
        <v>0</v>
      </c>
      <c r="G133" s="114">
        <v>0</v>
      </c>
      <c r="H133" s="114">
        <v>0</v>
      </c>
      <c r="I133" s="114">
        <v>0</v>
      </c>
      <c r="J133" s="114">
        <v>0</v>
      </c>
      <c r="K133" s="114">
        <v>0</v>
      </c>
      <c r="L133" s="114">
        <v>0</v>
      </c>
      <c r="M133" s="114">
        <v>0</v>
      </c>
      <c r="N133" s="114">
        <v>0</v>
      </c>
      <c r="O133" s="114">
        <v>0</v>
      </c>
      <c r="P133" s="114">
        <v>0</v>
      </c>
      <c r="Q133" s="114">
        <v>0</v>
      </c>
      <c r="R133" s="114">
        <v>0</v>
      </c>
      <c r="S133" s="114">
        <v>0</v>
      </c>
      <c r="T133" s="114">
        <v>0</v>
      </c>
      <c r="U133" s="114">
        <v>0</v>
      </c>
      <c r="V133" s="114">
        <v>0</v>
      </c>
      <c r="W133" s="114">
        <v>0</v>
      </c>
      <c r="X133" s="114">
        <v>0</v>
      </c>
      <c r="Y133" s="114">
        <v>0</v>
      </c>
      <c r="Z133" s="114">
        <v>0</v>
      </c>
      <c r="AA133" s="114">
        <v>0</v>
      </c>
      <c r="AB133" s="114">
        <v>0</v>
      </c>
      <c r="AC133" s="114">
        <v>0</v>
      </c>
      <c r="AD133" s="114">
        <v>0</v>
      </c>
      <c r="AE133" s="114">
        <v>0</v>
      </c>
      <c r="AF133" s="114">
        <v>0</v>
      </c>
      <c r="AG133" s="114">
        <v>0</v>
      </c>
      <c r="AH133" s="114">
        <v>0</v>
      </c>
      <c r="AI133" s="114">
        <v>0</v>
      </c>
      <c r="AJ133" s="115">
        <f t="shared" si="1"/>
        <v>0</v>
      </c>
      <c r="AM133" s="84"/>
    </row>
    <row r="134" spans="1:39" ht="20.100000000000001" customHeight="1">
      <c r="A134" s="73">
        <v>297</v>
      </c>
      <c r="B134" s="74" t="s">
        <v>819</v>
      </c>
      <c r="C134" s="75" t="s">
        <v>1344</v>
      </c>
      <c r="D134" s="76">
        <v>0</v>
      </c>
      <c r="E134" s="76">
        <v>0</v>
      </c>
      <c r="F134" s="76">
        <v>0</v>
      </c>
      <c r="G134" s="76">
        <v>0</v>
      </c>
      <c r="H134" s="76">
        <v>0</v>
      </c>
      <c r="I134" s="76">
        <v>0</v>
      </c>
      <c r="J134" s="76">
        <v>0</v>
      </c>
      <c r="K134" s="76">
        <v>0</v>
      </c>
      <c r="L134" s="76">
        <v>0</v>
      </c>
      <c r="M134" s="76">
        <v>0</v>
      </c>
      <c r="N134" s="76">
        <v>0</v>
      </c>
      <c r="O134" s="76">
        <v>0</v>
      </c>
      <c r="P134" s="76">
        <v>0</v>
      </c>
      <c r="Q134" s="76">
        <v>0</v>
      </c>
      <c r="R134" s="76">
        <v>0</v>
      </c>
      <c r="S134" s="76">
        <v>0</v>
      </c>
      <c r="T134" s="76">
        <v>0</v>
      </c>
      <c r="U134" s="76">
        <v>0</v>
      </c>
      <c r="V134" s="76">
        <v>0</v>
      </c>
      <c r="W134" s="76">
        <v>0</v>
      </c>
      <c r="X134" s="76">
        <v>0</v>
      </c>
      <c r="Y134" s="76">
        <v>0</v>
      </c>
      <c r="Z134" s="76">
        <v>0</v>
      </c>
      <c r="AA134" s="76">
        <v>0</v>
      </c>
      <c r="AB134" s="76">
        <v>0</v>
      </c>
      <c r="AC134" s="76">
        <v>0</v>
      </c>
      <c r="AD134" s="76">
        <v>0</v>
      </c>
      <c r="AE134" s="76">
        <v>0</v>
      </c>
      <c r="AF134" s="76">
        <v>0</v>
      </c>
      <c r="AG134" s="76">
        <v>0</v>
      </c>
      <c r="AH134" s="76">
        <v>0</v>
      </c>
      <c r="AI134" s="76">
        <v>0</v>
      </c>
      <c r="AJ134" s="77">
        <f t="shared" si="1"/>
        <v>0</v>
      </c>
      <c r="AM134" s="84"/>
    </row>
    <row r="135" spans="1:39" ht="20.100000000000001" customHeight="1">
      <c r="A135" s="73">
        <v>298</v>
      </c>
      <c r="B135" s="74" t="s">
        <v>820</v>
      </c>
      <c r="C135" s="75" t="s">
        <v>1344</v>
      </c>
      <c r="D135" s="76">
        <v>0</v>
      </c>
      <c r="E135" s="76">
        <v>0</v>
      </c>
      <c r="F135" s="76">
        <v>0</v>
      </c>
      <c r="G135" s="76">
        <v>0</v>
      </c>
      <c r="H135" s="76">
        <v>0</v>
      </c>
      <c r="I135" s="76">
        <v>0</v>
      </c>
      <c r="J135" s="76">
        <v>0</v>
      </c>
      <c r="K135" s="76">
        <v>0</v>
      </c>
      <c r="L135" s="76">
        <v>0</v>
      </c>
      <c r="M135" s="76">
        <v>0</v>
      </c>
      <c r="N135" s="76">
        <v>0</v>
      </c>
      <c r="O135" s="76">
        <v>0</v>
      </c>
      <c r="P135" s="76">
        <v>0</v>
      </c>
      <c r="Q135" s="76">
        <v>0</v>
      </c>
      <c r="R135" s="76">
        <v>0</v>
      </c>
      <c r="S135" s="76">
        <v>0</v>
      </c>
      <c r="T135" s="76">
        <v>0</v>
      </c>
      <c r="U135" s="76">
        <v>0</v>
      </c>
      <c r="V135" s="76">
        <v>0</v>
      </c>
      <c r="W135" s="76">
        <v>0</v>
      </c>
      <c r="X135" s="76">
        <v>0</v>
      </c>
      <c r="Y135" s="76">
        <v>0</v>
      </c>
      <c r="Z135" s="76">
        <v>0</v>
      </c>
      <c r="AA135" s="76">
        <v>0</v>
      </c>
      <c r="AB135" s="76">
        <v>0</v>
      </c>
      <c r="AC135" s="76">
        <v>0</v>
      </c>
      <c r="AD135" s="76">
        <v>0</v>
      </c>
      <c r="AE135" s="76">
        <v>0</v>
      </c>
      <c r="AF135" s="76">
        <v>0</v>
      </c>
      <c r="AG135" s="76">
        <v>0</v>
      </c>
      <c r="AH135" s="76">
        <v>0</v>
      </c>
      <c r="AI135" s="76">
        <v>0</v>
      </c>
      <c r="AJ135" s="77">
        <f t="shared" si="1"/>
        <v>0</v>
      </c>
      <c r="AM135" s="84"/>
    </row>
    <row r="136" spans="1:39" ht="20.100000000000001" customHeight="1">
      <c r="A136" s="73">
        <v>299</v>
      </c>
      <c r="B136" s="74" t="s">
        <v>821</v>
      </c>
      <c r="C136" s="75" t="s">
        <v>1344</v>
      </c>
      <c r="D136" s="76">
        <v>0</v>
      </c>
      <c r="E136" s="76">
        <v>0</v>
      </c>
      <c r="F136" s="76">
        <v>0</v>
      </c>
      <c r="G136" s="76">
        <v>0</v>
      </c>
      <c r="H136" s="76">
        <v>0</v>
      </c>
      <c r="I136" s="76">
        <v>0</v>
      </c>
      <c r="J136" s="76">
        <v>575000</v>
      </c>
      <c r="K136" s="76">
        <v>0</v>
      </c>
      <c r="L136" s="76">
        <v>0</v>
      </c>
      <c r="M136" s="76">
        <v>0</v>
      </c>
      <c r="N136" s="76">
        <v>0</v>
      </c>
      <c r="O136" s="76">
        <v>0</v>
      </c>
      <c r="P136" s="76">
        <v>0</v>
      </c>
      <c r="Q136" s="76">
        <v>0</v>
      </c>
      <c r="R136" s="76">
        <v>0</v>
      </c>
      <c r="S136" s="76">
        <v>0</v>
      </c>
      <c r="T136" s="76">
        <v>575000</v>
      </c>
      <c r="U136" s="76">
        <v>0</v>
      </c>
      <c r="V136" s="76">
        <v>0</v>
      </c>
      <c r="W136" s="76">
        <v>0</v>
      </c>
      <c r="X136" s="76">
        <v>0</v>
      </c>
      <c r="Y136" s="76">
        <v>0</v>
      </c>
      <c r="Z136" s="76">
        <v>0</v>
      </c>
      <c r="AA136" s="76">
        <v>0</v>
      </c>
      <c r="AB136" s="76">
        <v>0</v>
      </c>
      <c r="AC136" s="76">
        <v>0</v>
      </c>
      <c r="AD136" s="76">
        <v>0</v>
      </c>
      <c r="AE136" s="76">
        <v>0</v>
      </c>
      <c r="AF136" s="76">
        <v>0</v>
      </c>
      <c r="AG136" s="76">
        <v>0</v>
      </c>
      <c r="AH136" s="76">
        <v>0</v>
      </c>
      <c r="AI136" s="76">
        <v>0</v>
      </c>
      <c r="AJ136" s="77">
        <f t="shared" si="1"/>
        <v>1150000</v>
      </c>
      <c r="AM136" s="84"/>
    </row>
    <row r="137" spans="1:39" ht="20.100000000000001" customHeight="1">
      <c r="A137" s="73">
        <v>300</v>
      </c>
      <c r="B137" s="74" t="s">
        <v>822</v>
      </c>
      <c r="C137" s="75" t="s">
        <v>1344</v>
      </c>
      <c r="D137" s="76">
        <v>0</v>
      </c>
      <c r="E137" s="76">
        <v>0</v>
      </c>
      <c r="F137" s="76">
        <v>0</v>
      </c>
      <c r="G137" s="76">
        <v>966.67000000000007</v>
      </c>
      <c r="H137" s="76">
        <v>0</v>
      </c>
      <c r="I137" s="76">
        <v>0</v>
      </c>
      <c r="J137" s="76">
        <v>0</v>
      </c>
      <c r="K137" s="76">
        <v>0</v>
      </c>
      <c r="L137" s="76">
        <v>0</v>
      </c>
      <c r="M137" s="76">
        <v>0</v>
      </c>
      <c r="N137" s="76">
        <v>0</v>
      </c>
      <c r="O137" s="76">
        <v>0</v>
      </c>
      <c r="P137" s="76">
        <v>0</v>
      </c>
      <c r="Q137" s="76">
        <v>0</v>
      </c>
      <c r="R137" s="76">
        <v>0</v>
      </c>
      <c r="S137" s="76">
        <v>0</v>
      </c>
      <c r="T137" s="76">
        <v>0</v>
      </c>
      <c r="U137" s="76">
        <v>0</v>
      </c>
      <c r="V137" s="76">
        <v>0</v>
      </c>
      <c r="W137" s="76">
        <v>0</v>
      </c>
      <c r="X137" s="76">
        <v>0</v>
      </c>
      <c r="Y137" s="76">
        <v>0</v>
      </c>
      <c r="Z137" s="76">
        <v>0</v>
      </c>
      <c r="AA137" s="76">
        <v>0</v>
      </c>
      <c r="AB137" s="76">
        <v>0</v>
      </c>
      <c r="AC137" s="76">
        <v>0</v>
      </c>
      <c r="AD137" s="76">
        <v>0</v>
      </c>
      <c r="AE137" s="76">
        <v>0</v>
      </c>
      <c r="AF137" s="76">
        <v>0</v>
      </c>
      <c r="AG137" s="76">
        <v>0</v>
      </c>
      <c r="AH137" s="76">
        <v>0</v>
      </c>
      <c r="AI137" s="76">
        <v>0</v>
      </c>
      <c r="AJ137" s="77">
        <f t="shared" si="1"/>
        <v>966.67000000000007</v>
      </c>
      <c r="AM137" s="84"/>
    </row>
    <row r="138" spans="1:39" ht="20.100000000000001" customHeight="1">
      <c r="A138" s="73">
        <v>301</v>
      </c>
      <c r="B138" s="74" t="s">
        <v>823</v>
      </c>
      <c r="C138" s="75" t="s">
        <v>1344</v>
      </c>
      <c r="D138" s="76">
        <v>0</v>
      </c>
      <c r="E138" s="76">
        <v>0</v>
      </c>
      <c r="F138" s="76">
        <v>0</v>
      </c>
      <c r="G138" s="76">
        <v>0</v>
      </c>
      <c r="H138" s="76">
        <v>0</v>
      </c>
      <c r="I138" s="76">
        <v>0</v>
      </c>
      <c r="J138" s="76">
        <v>1585000</v>
      </c>
      <c r="K138" s="76">
        <v>0</v>
      </c>
      <c r="L138" s="76">
        <v>0</v>
      </c>
      <c r="M138" s="76">
        <v>0</v>
      </c>
      <c r="N138" s="76">
        <v>0</v>
      </c>
      <c r="O138" s="76">
        <v>0</v>
      </c>
      <c r="P138" s="76">
        <v>0</v>
      </c>
      <c r="Q138" s="76">
        <v>0</v>
      </c>
      <c r="R138" s="76">
        <v>0</v>
      </c>
      <c r="S138" s="76">
        <v>0</v>
      </c>
      <c r="T138" s="76">
        <v>0</v>
      </c>
      <c r="U138" s="76">
        <v>0</v>
      </c>
      <c r="V138" s="76">
        <v>0</v>
      </c>
      <c r="W138" s="76">
        <v>0</v>
      </c>
      <c r="X138" s="76">
        <v>0</v>
      </c>
      <c r="Y138" s="76">
        <v>0</v>
      </c>
      <c r="Z138" s="76">
        <v>0</v>
      </c>
      <c r="AA138" s="76">
        <v>0</v>
      </c>
      <c r="AB138" s="76">
        <v>0</v>
      </c>
      <c r="AC138" s="76">
        <v>0</v>
      </c>
      <c r="AD138" s="76">
        <v>0</v>
      </c>
      <c r="AE138" s="76">
        <v>0</v>
      </c>
      <c r="AF138" s="76">
        <v>0</v>
      </c>
      <c r="AG138" s="76">
        <v>0</v>
      </c>
      <c r="AH138" s="76">
        <v>0</v>
      </c>
      <c r="AI138" s="76">
        <v>0</v>
      </c>
      <c r="AJ138" s="77">
        <f t="shared" si="1"/>
        <v>1585000</v>
      </c>
      <c r="AM138" s="84"/>
    </row>
    <row r="139" spans="1:39" ht="20.100000000000001" customHeight="1">
      <c r="A139" s="73">
        <v>302</v>
      </c>
      <c r="B139" s="74" t="s">
        <v>824</v>
      </c>
      <c r="C139" s="75" t="s">
        <v>1344</v>
      </c>
      <c r="D139" s="76">
        <v>1462.32</v>
      </c>
      <c r="E139" s="76">
        <v>0</v>
      </c>
      <c r="F139" s="76">
        <v>0</v>
      </c>
      <c r="G139" s="76">
        <v>0</v>
      </c>
      <c r="H139" s="76">
        <v>0</v>
      </c>
      <c r="I139" s="76">
        <v>0</v>
      </c>
      <c r="J139" s="76">
        <v>1500260</v>
      </c>
      <c r="K139" s="76">
        <v>0</v>
      </c>
      <c r="L139" s="76">
        <v>0</v>
      </c>
      <c r="M139" s="76">
        <v>0</v>
      </c>
      <c r="N139" s="76">
        <v>0</v>
      </c>
      <c r="O139" s="76">
        <v>0</v>
      </c>
      <c r="P139" s="76">
        <v>0</v>
      </c>
      <c r="Q139" s="76">
        <v>0</v>
      </c>
      <c r="R139" s="76">
        <v>0</v>
      </c>
      <c r="S139" s="76">
        <v>0</v>
      </c>
      <c r="T139" s="76">
        <v>0</v>
      </c>
      <c r="U139" s="76">
        <v>0</v>
      </c>
      <c r="V139" s="76">
        <v>0</v>
      </c>
      <c r="W139" s="76">
        <v>0</v>
      </c>
      <c r="X139" s="76">
        <v>0</v>
      </c>
      <c r="Y139" s="76">
        <v>0</v>
      </c>
      <c r="Z139" s="76">
        <v>0</v>
      </c>
      <c r="AA139" s="76">
        <v>0</v>
      </c>
      <c r="AB139" s="76">
        <v>0</v>
      </c>
      <c r="AC139" s="76">
        <v>0</v>
      </c>
      <c r="AD139" s="76">
        <v>0</v>
      </c>
      <c r="AE139" s="76">
        <v>0</v>
      </c>
      <c r="AF139" s="76">
        <v>0</v>
      </c>
      <c r="AG139" s="76">
        <v>0</v>
      </c>
      <c r="AH139" s="76">
        <v>0</v>
      </c>
      <c r="AI139" s="76">
        <v>0</v>
      </c>
      <c r="AJ139" s="77">
        <f t="shared" si="1"/>
        <v>1501722.32</v>
      </c>
      <c r="AM139" s="84"/>
    </row>
    <row r="140" spans="1:39" ht="20.100000000000001" customHeight="1">
      <c r="A140" s="73">
        <v>303</v>
      </c>
      <c r="B140" s="74" t="s">
        <v>825</v>
      </c>
      <c r="C140" s="75" t="s">
        <v>1344</v>
      </c>
      <c r="D140" s="76">
        <v>1374000</v>
      </c>
      <c r="E140" s="76">
        <v>280</v>
      </c>
      <c r="F140" s="76">
        <v>0</v>
      </c>
      <c r="G140" s="76">
        <v>0</v>
      </c>
      <c r="H140" s="76">
        <v>0</v>
      </c>
      <c r="I140" s="76">
        <v>0</v>
      </c>
      <c r="J140" s="76">
        <v>0</v>
      </c>
      <c r="K140" s="76">
        <v>0</v>
      </c>
      <c r="L140" s="76">
        <v>0</v>
      </c>
      <c r="M140" s="76">
        <v>0</v>
      </c>
      <c r="N140" s="76">
        <v>0</v>
      </c>
      <c r="O140" s="76">
        <v>0</v>
      </c>
      <c r="P140" s="76">
        <v>0</v>
      </c>
      <c r="Q140" s="76">
        <v>0</v>
      </c>
      <c r="R140" s="76">
        <v>0</v>
      </c>
      <c r="S140" s="76">
        <v>0</v>
      </c>
      <c r="T140" s="76">
        <v>0</v>
      </c>
      <c r="U140" s="76">
        <v>0</v>
      </c>
      <c r="V140" s="76">
        <v>0</v>
      </c>
      <c r="W140" s="76">
        <v>0</v>
      </c>
      <c r="X140" s="76">
        <v>0</v>
      </c>
      <c r="Y140" s="76">
        <v>0</v>
      </c>
      <c r="Z140" s="76">
        <v>0</v>
      </c>
      <c r="AA140" s="76">
        <v>0</v>
      </c>
      <c r="AB140" s="76">
        <v>0</v>
      </c>
      <c r="AC140" s="76">
        <v>0</v>
      </c>
      <c r="AD140" s="76">
        <v>0</v>
      </c>
      <c r="AE140" s="76">
        <v>0</v>
      </c>
      <c r="AF140" s="76">
        <v>0</v>
      </c>
      <c r="AG140" s="76">
        <v>0</v>
      </c>
      <c r="AH140" s="76">
        <v>0</v>
      </c>
      <c r="AI140" s="76">
        <v>0</v>
      </c>
      <c r="AJ140" s="77">
        <f t="shared" si="1"/>
        <v>1374280</v>
      </c>
      <c r="AM140" s="84"/>
    </row>
    <row r="141" spans="1:39" ht="20.100000000000001" customHeight="1">
      <c r="A141" s="73">
        <v>304</v>
      </c>
      <c r="B141" s="74" t="s">
        <v>826</v>
      </c>
      <c r="C141" s="75" t="s">
        <v>1344</v>
      </c>
      <c r="D141" s="76">
        <v>0</v>
      </c>
      <c r="E141" s="76">
        <v>0</v>
      </c>
      <c r="F141" s="76">
        <v>0</v>
      </c>
      <c r="G141" s="76">
        <v>0</v>
      </c>
      <c r="H141" s="76">
        <v>0</v>
      </c>
      <c r="I141" s="76">
        <v>0</v>
      </c>
      <c r="J141" s="76">
        <v>0</v>
      </c>
      <c r="K141" s="76">
        <v>0</v>
      </c>
      <c r="L141" s="76">
        <v>0</v>
      </c>
      <c r="M141" s="76">
        <v>0</v>
      </c>
      <c r="N141" s="76">
        <v>0</v>
      </c>
      <c r="O141" s="76">
        <v>0</v>
      </c>
      <c r="P141" s="76">
        <v>0</v>
      </c>
      <c r="Q141" s="76">
        <v>0</v>
      </c>
      <c r="R141" s="76">
        <v>0</v>
      </c>
      <c r="S141" s="76">
        <v>0</v>
      </c>
      <c r="T141" s="76">
        <v>0</v>
      </c>
      <c r="U141" s="76">
        <v>0</v>
      </c>
      <c r="V141" s="76">
        <v>0</v>
      </c>
      <c r="W141" s="76">
        <v>0</v>
      </c>
      <c r="X141" s="76">
        <v>0</v>
      </c>
      <c r="Y141" s="76">
        <v>0</v>
      </c>
      <c r="Z141" s="76">
        <v>0</v>
      </c>
      <c r="AA141" s="76">
        <v>0</v>
      </c>
      <c r="AB141" s="76">
        <v>0</v>
      </c>
      <c r="AC141" s="76">
        <v>0</v>
      </c>
      <c r="AD141" s="76">
        <v>0</v>
      </c>
      <c r="AE141" s="76">
        <v>0</v>
      </c>
      <c r="AF141" s="76">
        <v>0</v>
      </c>
      <c r="AG141" s="76">
        <v>0</v>
      </c>
      <c r="AH141" s="76">
        <v>0</v>
      </c>
      <c r="AI141" s="76">
        <v>0</v>
      </c>
      <c r="AJ141" s="77">
        <f t="shared" si="1"/>
        <v>0</v>
      </c>
      <c r="AM141" s="84"/>
    </row>
    <row r="142" spans="1:39" ht="20.100000000000001" customHeight="1">
      <c r="A142" s="73">
        <v>305</v>
      </c>
      <c r="B142" s="74" t="s">
        <v>827</v>
      </c>
      <c r="C142" s="75" t="s">
        <v>1344</v>
      </c>
      <c r="D142" s="76">
        <v>0</v>
      </c>
      <c r="E142" s="76">
        <v>0</v>
      </c>
      <c r="F142" s="76">
        <v>0</v>
      </c>
      <c r="G142" s="76">
        <v>0</v>
      </c>
      <c r="H142" s="76">
        <v>0</v>
      </c>
      <c r="I142" s="76">
        <v>0</v>
      </c>
      <c r="J142" s="76">
        <v>0</v>
      </c>
      <c r="K142" s="76">
        <v>0</v>
      </c>
      <c r="L142" s="76">
        <v>0</v>
      </c>
      <c r="M142" s="76">
        <v>0</v>
      </c>
      <c r="N142" s="76">
        <v>0</v>
      </c>
      <c r="O142" s="76">
        <v>0</v>
      </c>
      <c r="P142" s="76">
        <v>0</v>
      </c>
      <c r="Q142" s="76">
        <v>0</v>
      </c>
      <c r="R142" s="76">
        <v>0</v>
      </c>
      <c r="S142" s="76">
        <v>0</v>
      </c>
      <c r="T142" s="76">
        <v>0</v>
      </c>
      <c r="U142" s="76">
        <v>0</v>
      </c>
      <c r="V142" s="76">
        <v>0</v>
      </c>
      <c r="W142" s="76">
        <v>0</v>
      </c>
      <c r="X142" s="76">
        <v>0</v>
      </c>
      <c r="Y142" s="76">
        <v>0</v>
      </c>
      <c r="Z142" s="76">
        <v>0</v>
      </c>
      <c r="AA142" s="76">
        <v>0</v>
      </c>
      <c r="AB142" s="76">
        <v>0</v>
      </c>
      <c r="AC142" s="76">
        <v>0</v>
      </c>
      <c r="AD142" s="76">
        <v>0</v>
      </c>
      <c r="AE142" s="76">
        <v>0</v>
      </c>
      <c r="AF142" s="76">
        <v>0</v>
      </c>
      <c r="AG142" s="76">
        <v>0</v>
      </c>
      <c r="AH142" s="76">
        <v>0</v>
      </c>
      <c r="AI142" s="76">
        <v>0</v>
      </c>
      <c r="AJ142" s="77">
        <f t="shared" ref="AJ142:AJ205" si="2">SUM(D142:AI142)</f>
        <v>0</v>
      </c>
      <c r="AM142" s="84"/>
    </row>
    <row r="143" spans="1:39" ht="20.100000000000001" customHeight="1">
      <c r="A143" s="73">
        <v>306</v>
      </c>
      <c r="B143" s="74" t="s">
        <v>828</v>
      </c>
      <c r="C143" s="75" t="s">
        <v>1344</v>
      </c>
      <c r="D143" s="76">
        <v>0</v>
      </c>
      <c r="E143" s="76">
        <v>0</v>
      </c>
      <c r="F143" s="76">
        <v>0</v>
      </c>
      <c r="G143" s="76">
        <v>0</v>
      </c>
      <c r="H143" s="76">
        <v>0</v>
      </c>
      <c r="I143" s="76">
        <v>0</v>
      </c>
      <c r="J143" s="76">
        <v>0</v>
      </c>
      <c r="K143" s="76">
        <v>0</v>
      </c>
      <c r="L143" s="76">
        <v>0</v>
      </c>
      <c r="M143" s="76">
        <v>0</v>
      </c>
      <c r="N143" s="76">
        <v>0</v>
      </c>
      <c r="O143" s="76">
        <v>0</v>
      </c>
      <c r="P143" s="76">
        <v>0</v>
      </c>
      <c r="Q143" s="76">
        <v>0</v>
      </c>
      <c r="R143" s="76">
        <v>0</v>
      </c>
      <c r="S143" s="76">
        <v>0</v>
      </c>
      <c r="T143" s="76">
        <v>0</v>
      </c>
      <c r="U143" s="76">
        <v>0</v>
      </c>
      <c r="V143" s="76">
        <v>0</v>
      </c>
      <c r="W143" s="76">
        <v>0</v>
      </c>
      <c r="X143" s="76">
        <v>0</v>
      </c>
      <c r="Y143" s="76">
        <v>0</v>
      </c>
      <c r="Z143" s="76">
        <v>0</v>
      </c>
      <c r="AA143" s="76">
        <v>0</v>
      </c>
      <c r="AB143" s="76">
        <v>0</v>
      </c>
      <c r="AC143" s="76">
        <v>0</v>
      </c>
      <c r="AD143" s="76">
        <v>0</v>
      </c>
      <c r="AE143" s="76">
        <v>0</v>
      </c>
      <c r="AF143" s="76">
        <v>0</v>
      </c>
      <c r="AG143" s="76">
        <v>0</v>
      </c>
      <c r="AH143" s="76">
        <v>0</v>
      </c>
      <c r="AI143" s="76">
        <v>0</v>
      </c>
      <c r="AJ143" s="77">
        <f t="shared" si="2"/>
        <v>0</v>
      </c>
      <c r="AM143" s="84"/>
    </row>
    <row r="144" spans="1:39" ht="20.100000000000001" customHeight="1">
      <c r="A144" s="73">
        <v>309</v>
      </c>
      <c r="B144" s="74" t="s">
        <v>829</v>
      </c>
      <c r="C144" s="75" t="s">
        <v>1344</v>
      </c>
      <c r="D144" s="76">
        <v>0</v>
      </c>
      <c r="E144" s="76">
        <v>0</v>
      </c>
      <c r="F144" s="76">
        <v>0</v>
      </c>
      <c r="G144" s="76">
        <v>17883.86</v>
      </c>
      <c r="H144" s="76">
        <v>0</v>
      </c>
      <c r="I144" s="76">
        <v>0</v>
      </c>
      <c r="J144" s="76">
        <v>0</v>
      </c>
      <c r="K144" s="76">
        <v>0</v>
      </c>
      <c r="L144" s="76">
        <v>0</v>
      </c>
      <c r="M144" s="76">
        <v>0</v>
      </c>
      <c r="N144" s="76">
        <v>0</v>
      </c>
      <c r="O144" s="76">
        <v>0</v>
      </c>
      <c r="P144" s="76">
        <v>0</v>
      </c>
      <c r="Q144" s="76">
        <v>0</v>
      </c>
      <c r="R144" s="76">
        <v>0</v>
      </c>
      <c r="S144" s="76">
        <v>0</v>
      </c>
      <c r="T144" s="76">
        <v>0</v>
      </c>
      <c r="U144" s="76">
        <v>0</v>
      </c>
      <c r="V144" s="76">
        <v>0</v>
      </c>
      <c r="W144" s="76">
        <v>0</v>
      </c>
      <c r="X144" s="76">
        <v>0</v>
      </c>
      <c r="Y144" s="76">
        <v>0</v>
      </c>
      <c r="Z144" s="76">
        <v>0</v>
      </c>
      <c r="AA144" s="76">
        <v>0</v>
      </c>
      <c r="AB144" s="76">
        <v>0</v>
      </c>
      <c r="AC144" s="76">
        <v>0</v>
      </c>
      <c r="AD144" s="76">
        <v>0</v>
      </c>
      <c r="AE144" s="76">
        <v>0</v>
      </c>
      <c r="AF144" s="76">
        <v>0</v>
      </c>
      <c r="AG144" s="76">
        <v>0</v>
      </c>
      <c r="AH144" s="76">
        <v>0</v>
      </c>
      <c r="AI144" s="76">
        <v>0</v>
      </c>
      <c r="AJ144" s="77">
        <f t="shared" si="2"/>
        <v>17883.86</v>
      </c>
      <c r="AM144" s="84"/>
    </row>
    <row r="145" spans="1:39" ht="20.100000000000001" customHeight="1">
      <c r="A145" s="73">
        <v>310</v>
      </c>
      <c r="B145" s="74" t="s">
        <v>830</v>
      </c>
      <c r="C145" s="75" t="s">
        <v>1344</v>
      </c>
      <c r="D145" s="76">
        <v>0</v>
      </c>
      <c r="E145" s="76">
        <v>0</v>
      </c>
      <c r="F145" s="76">
        <v>404219261.04000002</v>
      </c>
      <c r="G145" s="76">
        <v>3618202.31</v>
      </c>
      <c r="H145" s="76">
        <v>0</v>
      </c>
      <c r="I145" s="76">
        <v>3391.01</v>
      </c>
      <c r="J145" s="76">
        <v>8418113.629999999</v>
      </c>
      <c r="K145" s="76">
        <v>272.06</v>
      </c>
      <c r="L145" s="76">
        <v>0</v>
      </c>
      <c r="M145" s="76">
        <v>9189.0300000000007</v>
      </c>
      <c r="N145" s="76">
        <v>343</v>
      </c>
      <c r="O145" s="76">
        <v>0</v>
      </c>
      <c r="P145" s="76">
        <v>0</v>
      </c>
      <c r="Q145" s="76">
        <v>0</v>
      </c>
      <c r="R145" s="76">
        <v>0</v>
      </c>
      <c r="S145" s="76">
        <v>0</v>
      </c>
      <c r="T145" s="76">
        <v>0</v>
      </c>
      <c r="U145" s="76">
        <v>0</v>
      </c>
      <c r="V145" s="76">
        <v>0</v>
      </c>
      <c r="W145" s="76">
        <v>0</v>
      </c>
      <c r="X145" s="76">
        <v>0</v>
      </c>
      <c r="Y145" s="76">
        <v>0</v>
      </c>
      <c r="Z145" s="76">
        <v>0</v>
      </c>
      <c r="AA145" s="76">
        <v>0</v>
      </c>
      <c r="AB145" s="76">
        <v>0</v>
      </c>
      <c r="AC145" s="76">
        <v>0</v>
      </c>
      <c r="AD145" s="76">
        <v>0</v>
      </c>
      <c r="AE145" s="76">
        <v>0</v>
      </c>
      <c r="AF145" s="76">
        <v>0</v>
      </c>
      <c r="AG145" s="76">
        <v>0</v>
      </c>
      <c r="AH145" s="76">
        <v>0</v>
      </c>
      <c r="AI145" s="76">
        <v>0</v>
      </c>
      <c r="AJ145" s="77">
        <f t="shared" si="2"/>
        <v>416268772.07999998</v>
      </c>
      <c r="AM145" s="84"/>
    </row>
    <row r="146" spans="1:39" ht="20.100000000000001" customHeight="1">
      <c r="A146" s="73">
        <v>311</v>
      </c>
      <c r="B146" s="74" t="s">
        <v>831</v>
      </c>
      <c r="C146" s="75" t="s">
        <v>1344</v>
      </c>
      <c r="D146" s="76">
        <v>0</v>
      </c>
      <c r="E146" s="76">
        <v>0</v>
      </c>
      <c r="F146" s="76">
        <v>0</v>
      </c>
      <c r="G146" s="76">
        <v>18790.5</v>
      </c>
      <c r="H146" s="76">
        <v>0</v>
      </c>
      <c r="I146" s="76">
        <v>0</v>
      </c>
      <c r="J146" s="76">
        <v>0</v>
      </c>
      <c r="K146" s="76">
        <v>0</v>
      </c>
      <c r="L146" s="76">
        <v>0</v>
      </c>
      <c r="M146" s="76">
        <v>0</v>
      </c>
      <c r="N146" s="76">
        <v>0</v>
      </c>
      <c r="O146" s="76">
        <v>0</v>
      </c>
      <c r="P146" s="76">
        <v>183480</v>
      </c>
      <c r="Q146" s="76">
        <v>0</v>
      </c>
      <c r="R146" s="76">
        <v>0</v>
      </c>
      <c r="S146" s="76">
        <v>0</v>
      </c>
      <c r="T146" s="76">
        <v>0</v>
      </c>
      <c r="U146" s="76">
        <v>0</v>
      </c>
      <c r="V146" s="76">
        <v>0</v>
      </c>
      <c r="W146" s="76">
        <v>0</v>
      </c>
      <c r="X146" s="76">
        <v>0</v>
      </c>
      <c r="Y146" s="76">
        <v>0</v>
      </c>
      <c r="Z146" s="76">
        <v>0</v>
      </c>
      <c r="AA146" s="76">
        <v>0</v>
      </c>
      <c r="AB146" s="76">
        <v>0</v>
      </c>
      <c r="AC146" s="76">
        <v>0</v>
      </c>
      <c r="AD146" s="76">
        <v>0</v>
      </c>
      <c r="AE146" s="76">
        <v>0</v>
      </c>
      <c r="AF146" s="76">
        <v>0</v>
      </c>
      <c r="AG146" s="76">
        <v>0</v>
      </c>
      <c r="AH146" s="76">
        <v>0</v>
      </c>
      <c r="AI146" s="76">
        <v>0</v>
      </c>
      <c r="AJ146" s="77">
        <f t="shared" si="2"/>
        <v>202270.5</v>
      </c>
      <c r="AM146" s="84"/>
    </row>
    <row r="147" spans="1:39" ht="20.100000000000001" customHeight="1">
      <c r="A147" s="73">
        <v>312</v>
      </c>
      <c r="B147" s="74" t="s">
        <v>832</v>
      </c>
      <c r="C147" s="75" t="s">
        <v>1344</v>
      </c>
      <c r="D147" s="76">
        <v>0</v>
      </c>
      <c r="E147" s="76">
        <v>0</v>
      </c>
      <c r="F147" s="76">
        <v>64790735.799999997</v>
      </c>
      <c r="G147" s="76">
        <v>24049.26</v>
      </c>
      <c r="H147" s="76">
        <v>0</v>
      </c>
      <c r="I147" s="76">
        <v>0</v>
      </c>
      <c r="J147" s="76">
        <v>400010</v>
      </c>
      <c r="K147" s="76">
        <v>0</v>
      </c>
      <c r="L147" s="76">
        <v>0</v>
      </c>
      <c r="M147" s="76">
        <v>0</v>
      </c>
      <c r="N147" s="76">
        <v>0</v>
      </c>
      <c r="O147" s="76">
        <v>0</v>
      </c>
      <c r="P147" s="76">
        <v>0</v>
      </c>
      <c r="Q147" s="76">
        <v>0</v>
      </c>
      <c r="R147" s="76">
        <v>0</v>
      </c>
      <c r="S147" s="76">
        <v>0</v>
      </c>
      <c r="T147" s="76">
        <v>0</v>
      </c>
      <c r="U147" s="76">
        <v>0</v>
      </c>
      <c r="V147" s="76">
        <v>0</v>
      </c>
      <c r="W147" s="76">
        <v>0</v>
      </c>
      <c r="X147" s="76">
        <v>0</v>
      </c>
      <c r="Y147" s="76">
        <v>0</v>
      </c>
      <c r="Z147" s="76">
        <v>0</v>
      </c>
      <c r="AA147" s="76">
        <v>0</v>
      </c>
      <c r="AB147" s="76">
        <v>0</v>
      </c>
      <c r="AC147" s="76">
        <v>0</v>
      </c>
      <c r="AD147" s="76">
        <v>0</v>
      </c>
      <c r="AE147" s="76">
        <v>0</v>
      </c>
      <c r="AF147" s="76">
        <v>0</v>
      </c>
      <c r="AG147" s="76">
        <v>0</v>
      </c>
      <c r="AH147" s="76">
        <v>0</v>
      </c>
      <c r="AI147" s="76">
        <v>0</v>
      </c>
      <c r="AJ147" s="77">
        <f t="shared" si="2"/>
        <v>65214795.059999995</v>
      </c>
      <c r="AM147" s="84"/>
    </row>
    <row r="148" spans="1:39" ht="20.100000000000001" customHeight="1">
      <c r="A148" s="73">
        <v>313</v>
      </c>
      <c r="B148" s="74" t="s">
        <v>833</v>
      </c>
      <c r="C148" s="75" t="s">
        <v>1344</v>
      </c>
      <c r="D148" s="76">
        <v>0</v>
      </c>
      <c r="E148" s="76">
        <v>0</v>
      </c>
      <c r="F148" s="76">
        <v>0</v>
      </c>
      <c r="G148" s="76">
        <v>69596.42</v>
      </c>
      <c r="H148" s="76">
        <v>0</v>
      </c>
      <c r="I148" s="76">
        <v>0</v>
      </c>
      <c r="J148" s="76">
        <v>0</v>
      </c>
      <c r="K148" s="76">
        <v>0</v>
      </c>
      <c r="L148" s="76">
        <v>0</v>
      </c>
      <c r="M148" s="76">
        <v>0</v>
      </c>
      <c r="N148" s="76">
        <v>0</v>
      </c>
      <c r="O148" s="76">
        <v>0</v>
      </c>
      <c r="P148" s="76">
        <v>0</v>
      </c>
      <c r="Q148" s="76">
        <v>0</v>
      </c>
      <c r="R148" s="76">
        <v>0</v>
      </c>
      <c r="S148" s="76">
        <v>0</v>
      </c>
      <c r="T148" s="76">
        <v>0</v>
      </c>
      <c r="U148" s="76">
        <v>0</v>
      </c>
      <c r="V148" s="76">
        <v>0</v>
      </c>
      <c r="W148" s="76">
        <v>0</v>
      </c>
      <c r="X148" s="76">
        <v>0</v>
      </c>
      <c r="Y148" s="76">
        <v>0</v>
      </c>
      <c r="Z148" s="76">
        <v>0</v>
      </c>
      <c r="AA148" s="76">
        <v>0</v>
      </c>
      <c r="AB148" s="76">
        <v>0</v>
      </c>
      <c r="AC148" s="76">
        <v>0</v>
      </c>
      <c r="AD148" s="76">
        <v>0</v>
      </c>
      <c r="AE148" s="76">
        <v>0</v>
      </c>
      <c r="AF148" s="76">
        <v>0</v>
      </c>
      <c r="AG148" s="76">
        <v>0</v>
      </c>
      <c r="AH148" s="76">
        <v>0</v>
      </c>
      <c r="AI148" s="76">
        <v>0</v>
      </c>
      <c r="AJ148" s="77">
        <f t="shared" si="2"/>
        <v>69596.42</v>
      </c>
      <c r="AM148" s="84"/>
    </row>
    <row r="149" spans="1:39" ht="20.100000000000001" customHeight="1">
      <c r="A149" s="73">
        <v>314</v>
      </c>
      <c r="B149" s="74" t="s">
        <v>834</v>
      </c>
      <c r="C149" s="75" t="s">
        <v>1344</v>
      </c>
      <c r="D149" s="76">
        <v>0</v>
      </c>
      <c r="E149" s="76">
        <v>0</v>
      </c>
      <c r="F149" s="76">
        <v>0</v>
      </c>
      <c r="G149" s="76">
        <v>0</v>
      </c>
      <c r="H149" s="76">
        <v>0</v>
      </c>
      <c r="I149" s="76">
        <v>280.98</v>
      </c>
      <c r="J149" s="76">
        <v>0</v>
      </c>
      <c r="K149" s="76">
        <v>275.49</v>
      </c>
      <c r="L149" s="76">
        <v>0</v>
      </c>
      <c r="M149" s="76">
        <v>0</v>
      </c>
      <c r="N149" s="76">
        <v>0</v>
      </c>
      <c r="O149" s="76">
        <v>0</v>
      </c>
      <c r="P149" s="76">
        <v>0</v>
      </c>
      <c r="Q149" s="76">
        <v>0</v>
      </c>
      <c r="R149" s="76">
        <v>0</v>
      </c>
      <c r="S149" s="76">
        <v>0</v>
      </c>
      <c r="T149" s="76">
        <v>0</v>
      </c>
      <c r="U149" s="76">
        <v>0</v>
      </c>
      <c r="V149" s="76">
        <v>0</v>
      </c>
      <c r="W149" s="76">
        <v>0</v>
      </c>
      <c r="X149" s="76">
        <v>0</v>
      </c>
      <c r="Y149" s="76">
        <v>0</v>
      </c>
      <c r="Z149" s="76">
        <v>0</v>
      </c>
      <c r="AA149" s="76">
        <v>0</v>
      </c>
      <c r="AB149" s="76">
        <v>0</v>
      </c>
      <c r="AC149" s="76">
        <v>0</v>
      </c>
      <c r="AD149" s="76">
        <v>0</v>
      </c>
      <c r="AE149" s="76">
        <v>0</v>
      </c>
      <c r="AF149" s="76">
        <v>0</v>
      </c>
      <c r="AG149" s="76">
        <v>0</v>
      </c>
      <c r="AH149" s="76">
        <v>0</v>
      </c>
      <c r="AI149" s="76">
        <v>0</v>
      </c>
      <c r="AJ149" s="77">
        <f t="shared" si="2"/>
        <v>556.47</v>
      </c>
      <c r="AM149" s="84"/>
    </row>
    <row r="150" spans="1:39" ht="20.100000000000001" customHeight="1">
      <c r="A150" s="73">
        <v>315</v>
      </c>
      <c r="B150" s="74" t="s">
        <v>835</v>
      </c>
      <c r="C150" s="75" t="s">
        <v>1344</v>
      </c>
      <c r="D150" s="76">
        <v>3754.3</v>
      </c>
      <c r="E150" s="76">
        <v>0</v>
      </c>
      <c r="F150" s="76">
        <v>0</v>
      </c>
      <c r="G150" s="76">
        <v>19331.91</v>
      </c>
      <c r="H150" s="76">
        <v>0</v>
      </c>
      <c r="I150" s="76">
        <v>0</v>
      </c>
      <c r="J150" s="76">
        <v>1789.33</v>
      </c>
      <c r="K150" s="76">
        <v>0</v>
      </c>
      <c r="L150" s="76">
        <v>0</v>
      </c>
      <c r="M150" s="76">
        <v>0</v>
      </c>
      <c r="N150" s="76">
        <v>0</v>
      </c>
      <c r="O150" s="76">
        <v>0</v>
      </c>
      <c r="P150" s="76">
        <v>0</v>
      </c>
      <c r="Q150" s="76">
        <v>0</v>
      </c>
      <c r="R150" s="76">
        <v>0</v>
      </c>
      <c r="S150" s="76">
        <v>0</v>
      </c>
      <c r="T150" s="76">
        <v>0</v>
      </c>
      <c r="U150" s="76">
        <v>0</v>
      </c>
      <c r="V150" s="76">
        <v>0</v>
      </c>
      <c r="W150" s="76">
        <v>0</v>
      </c>
      <c r="X150" s="76">
        <v>0</v>
      </c>
      <c r="Y150" s="76">
        <v>0</v>
      </c>
      <c r="Z150" s="76">
        <v>0</v>
      </c>
      <c r="AA150" s="76">
        <v>0</v>
      </c>
      <c r="AB150" s="76">
        <v>0</v>
      </c>
      <c r="AC150" s="76">
        <v>0</v>
      </c>
      <c r="AD150" s="76">
        <v>0</v>
      </c>
      <c r="AE150" s="76">
        <v>0</v>
      </c>
      <c r="AF150" s="76">
        <v>0</v>
      </c>
      <c r="AG150" s="76">
        <v>0</v>
      </c>
      <c r="AH150" s="76">
        <v>0</v>
      </c>
      <c r="AI150" s="76">
        <v>0</v>
      </c>
      <c r="AJ150" s="77">
        <f t="shared" si="2"/>
        <v>24875.54</v>
      </c>
      <c r="AM150" s="84"/>
    </row>
    <row r="151" spans="1:39" ht="20.100000000000001" customHeight="1">
      <c r="A151" s="73">
        <v>324</v>
      </c>
      <c r="B151" s="74" t="s">
        <v>836</v>
      </c>
      <c r="C151" s="75" t="s">
        <v>1344</v>
      </c>
      <c r="D151" s="76">
        <v>0</v>
      </c>
      <c r="E151" s="76">
        <v>0</v>
      </c>
      <c r="F151" s="76">
        <v>0</v>
      </c>
      <c r="G151" s="76">
        <v>0</v>
      </c>
      <c r="H151" s="76">
        <v>0</v>
      </c>
      <c r="I151" s="76">
        <v>0</v>
      </c>
      <c r="J151" s="76">
        <v>0</v>
      </c>
      <c r="K151" s="76">
        <v>0</v>
      </c>
      <c r="L151" s="76">
        <v>0</v>
      </c>
      <c r="M151" s="76">
        <v>0</v>
      </c>
      <c r="N151" s="76">
        <v>0</v>
      </c>
      <c r="O151" s="76">
        <v>0</v>
      </c>
      <c r="P151" s="76">
        <v>0</v>
      </c>
      <c r="Q151" s="76">
        <v>0</v>
      </c>
      <c r="R151" s="76">
        <v>0</v>
      </c>
      <c r="S151" s="76">
        <v>0</v>
      </c>
      <c r="T151" s="76">
        <v>0</v>
      </c>
      <c r="U151" s="76">
        <v>0</v>
      </c>
      <c r="V151" s="76">
        <v>0</v>
      </c>
      <c r="W151" s="76">
        <v>0</v>
      </c>
      <c r="X151" s="76">
        <v>0</v>
      </c>
      <c r="Y151" s="76">
        <v>0</v>
      </c>
      <c r="Z151" s="76">
        <v>0</v>
      </c>
      <c r="AA151" s="76">
        <v>0</v>
      </c>
      <c r="AB151" s="76">
        <v>0</v>
      </c>
      <c r="AC151" s="76">
        <v>0</v>
      </c>
      <c r="AD151" s="76">
        <v>0</v>
      </c>
      <c r="AE151" s="76">
        <v>0</v>
      </c>
      <c r="AF151" s="76">
        <v>0</v>
      </c>
      <c r="AG151" s="76">
        <v>0</v>
      </c>
      <c r="AH151" s="76">
        <v>0</v>
      </c>
      <c r="AI151" s="76">
        <v>0</v>
      </c>
      <c r="AJ151" s="77">
        <f t="shared" si="2"/>
        <v>0</v>
      </c>
      <c r="AM151" s="84"/>
    </row>
    <row r="152" spans="1:39" ht="20.100000000000001" customHeight="1">
      <c r="A152" s="73">
        <v>340</v>
      </c>
      <c r="B152" s="74" t="s">
        <v>837</v>
      </c>
      <c r="C152" s="75" t="s">
        <v>1344</v>
      </c>
      <c r="D152" s="76">
        <v>0</v>
      </c>
      <c r="E152" s="76">
        <v>1200</v>
      </c>
      <c r="F152" s="76">
        <v>0</v>
      </c>
      <c r="G152" s="76">
        <v>147645.36999999997</v>
      </c>
      <c r="H152" s="76">
        <v>0</v>
      </c>
      <c r="I152" s="76">
        <v>7160.12</v>
      </c>
      <c r="J152" s="76">
        <v>1036465.2200000003</v>
      </c>
      <c r="K152" s="76">
        <v>8206.19</v>
      </c>
      <c r="L152" s="76">
        <v>0</v>
      </c>
      <c r="M152" s="76">
        <v>0</v>
      </c>
      <c r="N152" s="76">
        <v>37201.15</v>
      </c>
      <c r="O152" s="76">
        <v>0</v>
      </c>
      <c r="P152" s="76">
        <v>190075.09999999998</v>
      </c>
      <c r="Q152" s="76">
        <v>0</v>
      </c>
      <c r="R152" s="76">
        <v>0</v>
      </c>
      <c r="S152" s="76">
        <v>0</v>
      </c>
      <c r="T152" s="76">
        <v>56658</v>
      </c>
      <c r="U152" s="76">
        <v>0</v>
      </c>
      <c r="V152" s="76">
        <v>0</v>
      </c>
      <c r="W152" s="76">
        <v>0</v>
      </c>
      <c r="X152" s="76">
        <v>0</v>
      </c>
      <c r="Y152" s="76">
        <v>0</v>
      </c>
      <c r="Z152" s="76">
        <v>0</v>
      </c>
      <c r="AA152" s="76">
        <v>0</v>
      </c>
      <c r="AB152" s="76">
        <v>0</v>
      </c>
      <c r="AC152" s="76">
        <v>0</v>
      </c>
      <c r="AD152" s="76">
        <v>0</v>
      </c>
      <c r="AE152" s="76">
        <v>0</v>
      </c>
      <c r="AF152" s="76">
        <v>0</v>
      </c>
      <c r="AG152" s="76">
        <v>0</v>
      </c>
      <c r="AH152" s="76">
        <v>0</v>
      </c>
      <c r="AI152" s="76">
        <v>0</v>
      </c>
      <c r="AJ152" s="77">
        <f t="shared" si="2"/>
        <v>1484611.15</v>
      </c>
      <c r="AM152" s="84"/>
    </row>
    <row r="153" spans="1:39" ht="20.100000000000001" customHeight="1">
      <c r="A153" s="73">
        <v>341</v>
      </c>
      <c r="B153" s="74" t="s">
        <v>838</v>
      </c>
      <c r="C153" s="75" t="s">
        <v>1344</v>
      </c>
      <c r="D153" s="76">
        <v>0</v>
      </c>
      <c r="E153" s="76">
        <v>0</v>
      </c>
      <c r="F153" s="76">
        <v>0</v>
      </c>
      <c r="G153" s="76">
        <v>0</v>
      </c>
      <c r="H153" s="76">
        <v>0</v>
      </c>
      <c r="I153" s="76">
        <v>0</v>
      </c>
      <c r="J153" s="76">
        <v>0</v>
      </c>
      <c r="K153" s="76">
        <v>0</v>
      </c>
      <c r="L153" s="76">
        <v>0</v>
      </c>
      <c r="M153" s="76">
        <v>0</v>
      </c>
      <c r="N153" s="76">
        <v>0</v>
      </c>
      <c r="O153" s="76">
        <v>0</v>
      </c>
      <c r="P153" s="76">
        <v>0</v>
      </c>
      <c r="Q153" s="76">
        <v>0</v>
      </c>
      <c r="R153" s="76">
        <v>0</v>
      </c>
      <c r="S153" s="76">
        <v>0</v>
      </c>
      <c r="T153" s="76">
        <v>0</v>
      </c>
      <c r="U153" s="76">
        <v>0</v>
      </c>
      <c r="V153" s="76">
        <v>0</v>
      </c>
      <c r="W153" s="76">
        <v>0</v>
      </c>
      <c r="X153" s="76">
        <v>0</v>
      </c>
      <c r="Y153" s="76">
        <v>0</v>
      </c>
      <c r="Z153" s="76">
        <v>0</v>
      </c>
      <c r="AA153" s="76">
        <v>0</v>
      </c>
      <c r="AB153" s="76">
        <v>0</v>
      </c>
      <c r="AC153" s="76">
        <v>0</v>
      </c>
      <c r="AD153" s="76">
        <v>0</v>
      </c>
      <c r="AE153" s="76">
        <v>0</v>
      </c>
      <c r="AF153" s="76">
        <v>0</v>
      </c>
      <c r="AG153" s="76">
        <v>0</v>
      </c>
      <c r="AH153" s="76">
        <v>0</v>
      </c>
      <c r="AI153" s="76">
        <v>0</v>
      </c>
      <c r="AJ153" s="77">
        <f t="shared" si="2"/>
        <v>0</v>
      </c>
      <c r="AM153" s="84"/>
    </row>
    <row r="154" spans="1:39" ht="20.100000000000001" customHeight="1">
      <c r="A154" s="73">
        <v>342</v>
      </c>
      <c r="B154" s="74" t="s">
        <v>839</v>
      </c>
      <c r="C154" s="75" t="s">
        <v>1344</v>
      </c>
      <c r="D154" s="76">
        <v>28164.6</v>
      </c>
      <c r="E154" s="76">
        <v>0</v>
      </c>
      <c r="F154" s="76">
        <v>0</v>
      </c>
      <c r="G154" s="76">
        <v>219936.75</v>
      </c>
      <c r="H154" s="76">
        <v>0</v>
      </c>
      <c r="I154" s="76">
        <v>0</v>
      </c>
      <c r="J154" s="76">
        <v>10172036.829999998</v>
      </c>
      <c r="K154" s="76">
        <v>0</v>
      </c>
      <c r="L154" s="76">
        <v>0</v>
      </c>
      <c r="M154" s="76">
        <v>0</v>
      </c>
      <c r="N154" s="76">
        <v>0</v>
      </c>
      <c r="O154" s="76">
        <v>0</v>
      </c>
      <c r="P154" s="76">
        <v>0</v>
      </c>
      <c r="Q154" s="76">
        <v>0</v>
      </c>
      <c r="R154" s="76">
        <v>0</v>
      </c>
      <c r="S154" s="76">
        <v>0</v>
      </c>
      <c r="T154" s="76">
        <v>0</v>
      </c>
      <c r="U154" s="76">
        <v>0</v>
      </c>
      <c r="V154" s="76">
        <v>0</v>
      </c>
      <c r="W154" s="76">
        <v>0</v>
      </c>
      <c r="X154" s="76">
        <v>0</v>
      </c>
      <c r="Y154" s="76">
        <v>0</v>
      </c>
      <c r="Z154" s="76">
        <v>0</v>
      </c>
      <c r="AA154" s="76">
        <v>0</v>
      </c>
      <c r="AB154" s="76">
        <v>0</v>
      </c>
      <c r="AC154" s="76">
        <v>0</v>
      </c>
      <c r="AD154" s="76">
        <v>0</v>
      </c>
      <c r="AE154" s="76">
        <v>0</v>
      </c>
      <c r="AF154" s="76">
        <v>0</v>
      </c>
      <c r="AG154" s="76">
        <v>0</v>
      </c>
      <c r="AH154" s="76">
        <v>0</v>
      </c>
      <c r="AI154" s="76">
        <v>0</v>
      </c>
      <c r="AJ154" s="77">
        <f t="shared" si="2"/>
        <v>10420138.179999998</v>
      </c>
      <c r="AM154" s="84"/>
    </row>
    <row r="155" spans="1:39" ht="20.100000000000001" customHeight="1">
      <c r="A155" s="73">
        <v>343</v>
      </c>
      <c r="B155" s="74" t="s">
        <v>840</v>
      </c>
      <c r="C155" s="75" t="s">
        <v>1344</v>
      </c>
      <c r="D155" s="76">
        <v>0</v>
      </c>
      <c r="E155" s="76">
        <v>0</v>
      </c>
      <c r="F155" s="76">
        <v>150</v>
      </c>
      <c r="G155" s="76">
        <v>0</v>
      </c>
      <c r="H155" s="76">
        <v>0</v>
      </c>
      <c r="I155" s="76">
        <v>0</v>
      </c>
      <c r="J155" s="76">
        <v>0</v>
      </c>
      <c r="K155" s="76">
        <v>0</v>
      </c>
      <c r="L155" s="76">
        <v>0</v>
      </c>
      <c r="M155" s="76">
        <v>0</v>
      </c>
      <c r="N155" s="76">
        <v>0</v>
      </c>
      <c r="O155" s="76">
        <v>0</v>
      </c>
      <c r="P155" s="76">
        <v>0</v>
      </c>
      <c r="Q155" s="76">
        <v>0</v>
      </c>
      <c r="R155" s="76">
        <v>0</v>
      </c>
      <c r="S155" s="76">
        <v>0</v>
      </c>
      <c r="T155" s="76">
        <v>0</v>
      </c>
      <c r="U155" s="76">
        <v>0</v>
      </c>
      <c r="V155" s="76">
        <v>0</v>
      </c>
      <c r="W155" s="76">
        <v>0</v>
      </c>
      <c r="X155" s="76">
        <v>0</v>
      </c>
      <c r="Y155" s="76">
        <v>0</v>
      </c>
      <c r="Z155" s="76">
        <v>0</v>
      </c>
      <c r="AA155" s="76">
        <v>0</v>
      </c>
      <c r="AB155" s="76">
        <v>0</v>
      </c>
      <c r="AC155" s="76">
        <v>0</v>
      </c>
      <c r="AD155" s="76">
        <v>0</v>
      </c>
      <c r="AE155" s="76">
        <v>0</v>
      </c>
      <c r="AF155" s="76">
        <v>0</v>
      </c>
      <c r="AG155" s="76">
        <v>0</v>
      </c>
      <c r="AH155" s="76">
        <v>0</v>
      </c>
      <c r="AI155" s="76">
        <v>0</v>
      </c>
      <c r="AJ155" s="77">
        <f t="shared" si="2"/>
        <v>150</v>
      </c>
      <c r="AM155" s="84"/>
    </row>
    <row r="156" spans="1:39" ht="20.100000000000001" customHeight="1">
      <c r="A156" s="73">
        <v>344</v>
      </c>
      <c r="B156" s="74" t="s">
        <v>841</v>
      </c>
      <c r="C156" s="75" t="s">
        <v>1344</v>
      </c>
      <c r="D156" s="76">
        <v>0</v>
      </c>
      <c r="E156" s="76">
        <v>0</v>
      </c>
      <c r="F156" s="76">
        <v>0</v>
      </c>
      <c r="G156" s="76">
        <v>5106.6000000000004</v>
      </c>
      <c r="H156" s="76">
        <v>0</v>
      </c>
      <c r="I156" s="76">
        <v>0</v>
      </c>
      <c r="J156" s="76">
        <v>0</v>
      </c>
      <c r="K156" s="76">
        <v>0</v>
      </c>
      <c r="L156" s="76">
        <v>0</v>
      </c>
      <c r="M156" s="76">
        <v>0</v>
      </c>
      <c r="N156" s="76">
        <v>0</v>
      </c>
      <c r="O156" s="76">
        <v>0</v>
      </c>
      <c r="P156" s="76">
        <v>548983</v>
      </c>
      <c r="Q156" s="76">
        <v>0</v>
      </c>
      <c r="R156" s="76">
        <v>0</v>
      </c>
      <c r="S156" s="76">
        <v>0</v>
      </c>
      <c r="T156" s="76">
        <v>0</v>
      </c>
      <c r="U156" s="76">
        <v>0</v>
      </c>
      <c r="V156" s="76">
        <v>0</v>
      </c>
      <c r="W156" s="76">
        <v>0</v>
      </c>
      <c r="X156" s="76">
        <v>0</v>
      </c>
      <c r="Y156" s="76">
        <v>0</v>
      </c>
      <c r="Z156" s="76">
        <v>0</v>
      </c>
      <c r="AA156" s="76">
        <v>0</v>
      </c>
      <c r="AB156" s="76">
        <v>0</v>
      </c>
      <c r="AC156" s="76">
        <v>0</v>
      </c>
      <c r="AD156" s="76">
        <v>0</v>
      </c>
      <c r="AE156" s="76">
        <v>0</v>
      </c>
      <c r="AF156" s="76">
        <v>0</v>
      </c>
      <c r="AG156" s="76">
        <v>0</v>
      </c>
      <c r="AH156" s="76">
        <v>0</v>
      </c>
      <c r="AI156" s="76">
        <v>0</v>
      </c>
      <c r="AJ156" s="77">
        <f t="shared" si="2"/>
        <v>554089.6</v>
      </c>
      <c r="AM156" s="84"/>
    </row>
    <row r="157" spans="1:39" ht="20.100000000000001" customHeight="1">
      <c r="A157" s="73">
        <v>345</v>
      </c>
      <c r="B157" s="74" t="s">
        <v>842</v>
      </c>
      <c r="C157" s="75" t="s">
        <v>1344</v>
      </c>
      <c r="D157" s="76">
        <v>0</v>
      </c>
      <c r="E157" s="76">
        <v>0</v>
      </c>
      <c r="F157" s="76">
        <v>0</v>
      </c>
      <c r="G157" s="76">
        <v>0</v>
      </c>
      <c r="H157" s="76">
        <v>0</v>
      </c>
      <c r="I157" s="76">
        <v>0</v>
      </c>
      <c r="J157" s="76">
        <v>0</v>
      </c>
      <c r="K157" s="76">
        <v>0</v>
      </c>
      <c r="L157" s="76">
        <v>0</v>
      </c>
      <c r="M157" s="76">
        <v>0</v>
      </c>
      <c r="N157" s="76">
        <v>0</v>
      </c>
      <c r="O157" s="76">
        <v>0</v>
      </c>
      <c r="P157" s="76">
        <v>0</v>
      </c>
      <c r="Q157" s="76">
        <v>0</v>
      </c>
      <c r="R157" s="76">
        <v>0</v>
      </c>
      <c r="S157" s="76">
        <v>0</v>
      </c>
      <c r="T157" s="76">
        <v>0</v>
      </c>
      <c r="U157" s="76">
        <v>0</v>
      </c>
      <c r="V157" s="76">
        <v>0</v>
      </c>
      <c r="W157" s="76">
        <v>0</v>
      </c>
      <c r="X157" s="76">
        <v>0</v>
      </c>
      <c r="Y157" s="76">
        <v>0</v>
      </c>
      <c r="Z157" s="76">
        <v>0</v>
      </c>
      <c r="AA157" s="76">
        <v>0</v>
      </c>
      <c r="AB157" s="76">
        <v>0</v>
      </c>
      <c r="AC157" s="76">
        <v>0</v>
      </c>
      <c r="AD157" s="76">
        <v>0</v>
      </c>
      <c r="AE157" s="76">
        <v>0</v>
      </c>
      <c r="AF157" s="76">
        <v>0</v>
      </c>
      <c r="AG157" s="76">
        <v>0</v>
      </c>
      <c r="AH157" s="76">
        <v>0</v>
      </c>
      <c r="AI157" s="76">
        <v>0</v>
      </c>
      <c r="AJ157" s="77">
        <f t="shared" si="2"/>
        <v>0</v>
      </c>
      <c r="AM157" s="84"/>
    </row>
    <row r="158" spans="1:39" ht="20.100000000000001" customHeight="1">
      <c r="A158" s="73">
        <v>346</v>
      </c>
      <c r="B158" s="74" t="s">
        <v>843</v>
      </c>
      <c r="C158" s="75" t="s">
        <v>1344</v>
      </c>
      <c r="D158" s="76">
        <v>0</v>
      </c>
      <c r="E158" s="76">
        <v>0</v>
      </c>
      <c r="F158" s="76">
        <v>0</v>
      </c>
      <c r="G158" s="76">
        <v>18687.3</v>
      </c>
      <c r="H158" s="76">
        <v>0</v>
      </c>
      <c r="I158" s="76">
        <v>0</v>
      </c>
      <c r="J158" s="76">
        <v>0</v>
      </c>
      <c r="K158" s="76">
        <v>270</v>
      </c>
      <c r="L158" s="76">
        <v>0</v>
      </c>
      <c r="M158" s="76">
        <v>0</v>
      </c>
      <c r="N158" s="76">
        <v>0</v>
      </c>
      <c r="O158" s="76">
        <v>0</v>
      </c>
      <c r="P158" s="76">
        <v>0</v>
      </c>
      <c r="Q158" s="76">
        <v>0</v>
      </c>
      <c r="R158" s="76">
        <v>0</v>
      </c>
      <c r="S158" s="76">
        <v>0</v>
      </c>
      <c r="T158" s="76">
        <v>0</v>
      </c>
      <c r="U158" s="76">
        <v>0</v>
      </c>
      <c r="V158" s="76">
        <v>0</v>
      </c>
      <c r="W158" s="76">
        <v>0</v>
      </c>
      <c r="X158" s="76">
        <v>0</v>
      </c>
      <c r="Y158" s="76">
        <v>0</v>
      </c>
      <c r="Z158" s="76">
        <v>0</v>
      </c>
      <c r="AA158" s="76">
        <v>0</v>
      </c>
      <c r="AB158" s="76">
        <v>0</v>
      </c>
      <c r="AC158" s="76">
        <v>0</v>
      </c>
      <c r="AD158" s="76">
        <v>0</v>
      </c>
      <c r="AE158" s="76">
        <v>0</v>
      </c>
      <c r="AF158" s="76">
        <v>0</v>
      </c>
      <c r="AG158" s="76">
        <v>0</v>
      </c>
      <c r="AH158" s="76">
        <v>0</v>
      </c>
      <c r="AI158" s="76">
        <v>0</v>
      </c>
      <c r="AJ158" s="77">
        <f t="shared" si="2"/>
        <v>18957.3</v>
      </c>
      <c r="AM158" s="84"/>
    </row>
    <row r="159" spans="1:39" ht="20.100000000000001" customHeight="1">
      <c r="A159" s="73">
        <v>347</v>
      </c>
      <c r="B159" s="74" t="s">
        <v>844</v>
      </c>
      <c r="C159" s="75" t="s">
        <v>1344</v>
      </c>
      <c r="D159" s="76">
        <v>0</v>
      </c>
      <c r="E159" s="76">
        <v>240</v>
      </c>
      <c r="F159" s="76">
        <v>0</v>
      </c>
      <c r="G159" s="76">
        <v>0</v>
      </c>
      <c r="H159" s="76">
        <v>0</v>
      </c>
      <c r="I159" s="76">
        <v>0</v>
      </c>
      <c r="J159" s="76">
        <v>0</v>
      </c>
      <c r="K159" s="76">
        <v>0</v>
      </c>
      <c r="L159" s="76">
        <v>0</v>
      </c>
      <c r="M159" s="76">
        <v>0</v>
      </c>
      <c r="N159" s="76">
        <v>0</v>
      </c>
      <c r="O159" s="76">
        <v>0</v>
      </c>
      <c r="P159" s="76">
        <v>0</v>
      </c>
      <c r="Q159" s="76">
        <v>0</v>
      </c>
      <c r="R159" s="76">
        <v>0</v>
      </c>
      <c r="S159" s="76">
        <v>0</v>
      </c>
      <c r="T159" s="76">
        <v>0</v>
      </c>
      <c r="U159" s="76">
        <v>0</v>
      </c>
      <c r="V159" s="76">
        <v>0</v>
      </c>
      <c r="W159" s="76">
        <v>0</v>
      </c>
      <c r="X159" s="76">
        <v>0</v>
      </c>
      <c r="Y159" s="76">
        <v>0</v>
      </c>
      <c r="Z159" s="76">
        <v>0</v>
      </c>
      <c r="AA159" s="76">
        <v>0</v>
      </c>
      <c r="AB159" s="76">
        <v>0</v>
      </c>
      <c r="AC159" s="76">
        <v>0</v>
      </c>
      <c r="AD159" s="76">
        <v>0</v>
      </c>
      <c r="AE159" s="76">
        <v>0</v>
      </c>
      <c r="AF159" s="76">
        <v>0</v>
      </c>
      <c r="AG159" s="76">
        <v>0</v>
      </c>
      <c r="AH159" s="76">
        <v>0</v>
      </c>
      <c r="AI159" s="76">
        <v>0</v>
      </c>
      <c r="AJ159" s="77">
        <f t="shared" si="2"/>
        <v>240</v>
      </c>
      <c r="AM159" s="84"/>
    </row>
    <row r="160" spans="1:39" ht="20.100000000000001" customHeight="1">
      <c r="A160" s="73">
        <v>348</v>
      </c>
      <c r="B160" s="74" t="s">
        <v>845</v>
      </c>
      <c r="C160" s="75" t="s">
        <v>1344</v>
      </c>
      <c r="D160" s="76">
        <v>0</v>
      </c>
      <c r="E160" s="76">
        <v>0</v>
      </c>
      <c r="F160" s="76">
        <v>0</v>
      </c>
      <c r="G160" s="76">
        <v>2312.2800000000002</v>
      </c>
      <c r="H160" s="76">
        <v>0</v>
      </c>
      <c r="I160" s="76">
        <v>0</v>
      </c>
      <c r="J160" s="76">
        <v>0</v>
      </c>
      <c r="K160" s="76">
        <v>0</v>
      </c>
      <c r="L160" s="76">
        <v>0</v>
      </c>
      <c r="M160" s="76">
        <v>0</v>
      </c>
      <c r="N160" s="76">
        <v>0</v>
      </c>
      <c r="O160" s="76">
        <v>0</v>
      </c>
      <c r="P160" s="76">
        <v>0</v>
      </c>
      <c r="Q160" s="76">
        <v>0</v>
      </c>
      <c r="R160" s="76">
        <v>0</v>
      </c>
      <c r="S160" s="76">
        <v>0</v>
      </c>
      <c r="T160" s="76">
        <v>0</v>
      </c>
      <c r="U160" s="76">
        <v>0</v>
      </c>
      <c r="V160" s="76">
        <v>0</v>
      </c>
      <c r="W160" s="76">
        <v>0</v>
      </c>
      <c r="X160" s="76">
        <v>0</v>
      </c>
      <c r="Y160" s="76">
        <v>0</v>
      </c>
      <c r="Z160" s="76">
        <v>0</v>
      </c>
      <c r="AA160" s="76">
        <v>0</v>
      </c>
      <c r="AB160" s="76">
        <v>0</v>
      </c>
      <c r="AC160" s="76">
        <v>0</v>
      </c>
      <c r="AD160" s="76">
        <v>0</v>
      </c>
      <c r="AE160" s="76">
        <v>0</v>
      </c>
      <c r="AF160" s="76">
        <v>0</v>
      </c>
      <c r="AG160" s="76">
        <v>0</v>
      </c>
      <c r="AH160" s="76">
        <v>0</v>
      </c>
      <c r="AI160" s="76">
        <v>0</v>
      </c>
      <c r="AJ160" s="77">
        <f t="shared" si="2"/>
        <v>2312.2800000000002</v>
      </c>
      <c r="AM160" s="84"/>
    </row>
    <row r="161" spans="1:39" ht="20.100000000000001" customHeight="1">
      <c r="A161" s="73">
        <v>349</v>
      </c>
      <c r="B161" s="74" t="s">
        <v>846</v>
      </c>
      <c r="C161" s="75" t="s">
        <v>1344</v>
      </c>
      <c r="D161" s="76">
        <v>0</v>
      </c>
      <c r="E161" s="76">
        <v>0</v>
      </c>
      <c r="F161" s="76">
        <v>0</v>
      </c>
      <c r="G161" s="76">
        <v>0</v>
      </c>
      <c r="H161" s="76">
        <v>0</v>
      </c>
      <c r="I161" s="76">
        <v>0</v>
      </c>
      <c r="J161" s="76">
        <v>0</v>
      </c>
      <c r="K161" s="76">
        <v>0</v>
      </c>
      <c r="L161" s="76">
        <v>0</v>
      </c>
      <c r="M161" s="76">
        <v>0</v>
      </c>
      <c r="N161" s="76">
        <v>0</v>
      </c>
      <c r="O161" s="76">
        <v>0</v>
      </c>
      <c r="P161" s="76">
        <v>0</v>
      </c>
      <c r="Q161" s="76">
        <v>0</v>
      </c>
      <c r="R161" s="76">
        <v>0</v>
      </c>
      <c r="S161" s="76">
        <v>0</v>
      </c>
      <c r="T161" s="76">
        <v>0</v>
      </c>
      <c r="U161" s="76">
        <v>0</v>
      </c>
      <c r="V161" s="76">
        <v>0</v>
      </c>
      <c r="W161" s="76">
        <v>0</v>
      </c>
      <c r="X161" s="76">
        <v>0</v>
      </c>
      <c r="Y161" s="76">
        <v>0</v>
      </c>
      <c r="Z161" s="76">
        <v>0</v>
      </c>
      <c r="AA161" s="76">
        <v>0</v>
      </c>
      <c r="AB161" s="76">
        <v>0</v>
      </c>
      <c r="AC161" s="76">
        <v>0</v>
      </c>
      <c r="AD161" s="76">
        <v>0</v>
      </c>
      <c r="AE161" s="76">
        <v>0</v>
      </c>
      <c r="AF161" s="76">
        <v>0</v>
      </c>
      <c r="AG161" s="76">
        <v>0</v>
      </c>
      <c r="AH161" s="76">
        <v>0</v>
      </c>
      <c r="AI161" s="76">
        <v>0</v>
      </c>
      <c r="AJ161" s="77">
        <f t="shared" si="2"/>
        <v>0</v>
      </c>
      <c r="AM161" s="84"/>
    </row>
    <row r="162" spans="1:39" ht="20.100000000000001" customHeight="1">
      <c r="A162" s="73">
        <v>371</v>
      </c>
      <c r="B162" s="74" t="s">
        <v>847</v>
      </c>
      <c r="C162" s="75" t="s">
        <v>1344</v>
      </c>
      <c r="D162" s="76">
        <v>0</v>
      </c>
      <c r="E162" s="76">
        <v>0</v>
      </c>
      <c r="F162" s="76">
        <v>0</v>
      </c>
      <c r="G162" s="76">
        <v>0</v>
      </c>
      <c r="H162" s="76">
        <v>0</v>
      </c>
      <c r="I162" s="76">
        <v>0</v>
      </c>
      <c r="J162" s="76">
        <v>0</v>
      </c>
      <c r="K162" s="76">
        <v>0</v>
      </c>
      <c r="L162" s="76">
        <v>0</v>
      </c>
      <c r="M162" s="76">
        <v>0</v>
      </c>
      <c r="N162" s="76">
        <v>0</v>
      </c>
      <c r="O162" s="76">
        <v>0</v>
      </c>
      <c r="P162" s="76">
        <v>0</v>
      </c>
      <c r="Q162" s="76">
        <v>0</v>
      </c>
      <c r="R162" s="76">
        <v>0</v>
      </c>
      <c r="S162" s="76">
        <v>0</v>
      </c>
      <c r="T162" s="76">
        <v>0</v>
      </c>
      <c r="U162" s="76">
        <v>0</v>
      </c>
      <c r="V162" s="76">
        <v>0</v>
      </c>
      <c r="W162" s="76">
        <v>0</v>
      </c>
      <c r="X162" s="76">
        <v>0</v>
      </c>
      <c r="Y162" s="76">
        <v>0</v>
      </c>
      <c r="Z162" s="76">
        <v>0</v>
      </c>
      <c r="AA162" s="76">
        <v>0</v>
      </c>
      <c r="AB162" s="76">
        <v>0</v>
      </c>
      <c r="AC162" s="76">
        <v>0</v>
      </c>
      <c r="AD162" s="76">
        <v>0</v>
      </c>
      <c r="AE162" s="76">
        <v>0</v>
      </c>
      <c r="AF162" s="76">
        <v>0</v>
      </c>
      <c r="AG162" s="76">
        <v>0</v>
      </c>
      <c r="AH162" s="76">
        <v>0</v>
      </c>
      <c r="AI162" s="76">
        <v>0</v>
      </c>
      <c r="AJ162" s="77">
        <f t="shared" si="2"/>
        <v>0</v>
      </c>
      <c r="AM162" s="84"/>
    </row>
    <row r="163" spans="1:39" ht="20.100000000000001" customHeight="1">
      <c r="A163" s="73">
        <v>372</v>
      </c>
      <c r="B163" s="74" t="s">
        <v>1297</v>
      </c>
      <c r="C163" s="75" t="s">
        <v>1344</v>
      </c>
      <c r="D163" s="76">
        <v>227878.78999999998</v>
      </c>
      <c r="E163" s="76">
        <v>0</v>
      </c>
      <c r="F163" s="76">
        <v>0</v>
      </c>
      <c r="G163" s="76">
        <v>651.1</v>
      </c>
      <c r="H163" s="76">
        <v>0</v>
      </c>
      <c r="I163" s="76">
        <v>0</v>
      </c>
      <c r="J163" s="76">
        <v>0</v>
      </c>
      <c r="K163" s="76">
        <v>0</v>
      </c>
      <c r="L163" s="76">
        <v>0</v>
      </c>
      <c r="M163" s="76">
        <v>0</v>
      </c>
      <c r="N163" s="76">
        <v>0</v>
      </c>
      <c r="O163" s="76">
        <v>0</v>
      </c>
      <c r="P163" s="76">
        <v>0</v>
      </c>
      <c r="Q163" s="76">
        <v>0</v>
      </c>
      <c r="R163" s="76">
        <v>0</v>
      </c>
      <c r="S163" s="76">
        <v>0</v>
      </c>
      <c r="T163" s="76">
        <v>1288039.6100000001</v>
      </c>
      <c r="U163" s="76">
        <v>0</v>
      </c>
      <c r="V163" s="76">
        <v>0</v>
      </c>
      <c r="W163" s="76">
        <v>0</v>
      </c>
      <c r="X163" s="76">
        <v>0</v>
      </c>
      <c r="Y163" s="76">
        <v>0</v>
      </c>
      <c r="Z163" s="76">
        <v>0</v>
      </c>
      <c r="AA163" s="76">
        <v>0</v>
      </c>
      <c r="AB163" s="76">
        <v>0</v>
      </c>
      <c r="AC163" s="76">
        <v>0</v>
      </c>
      <c r="AD163" s="76">
        <v>0</v>
      </c>
      <c r="AE163" s="76">
        <v>0</v>
      </c>
      <c r="AF163" s="76">
        <v>0</v>
      </c>
      <c r="AG163" s="76">
        <v>0</v>
      </c>
      <c r="AH163" s="76">
        <v>0</v>
      </c>
      <c r="AI163" s="76">
        <v>0</v>
      </c>
      <c r="AJ163" s="77">
        <f t="shared" si="2"/>
        <v>1516569.5</v>
      </c>
      <c r="AM163" s="84"/>
    </row>
    <row r="164" spans="1:39" ht="20.100000000000001" customHeight="1">
      <c r="A164" s="73">
        <v>373</v>
      </c>
      <c r="B164" s="74" t="s">
        <v>1298</v>
      </c>
      <c r="C164" s="75" t="s">
        <v>1344</v>
      </c>
      <c r="D164" s="76">
        <v>0</v>
      </c>
      <c r="E164" s="76">
        <v>0</v>
      </c>
      <c r="F164" s="76">
        <v>0</v>
      </c>
      <c r="G164" s="76">
        <v>17112.400000000001</v>
      </c>
      <c r="H164" s="76">
        <v>0</v>
      </c>
      <c r="I164" s="76">
        <v>0</v>
      </c>
      <c r="J164" s="76">
        <v>0</v>
      </c>
      <c r="K164" s="76">
        <v>0</v>
      </c>
      <c r="L164" s="76">
        <v>0</v>
      </c>
      <c r="M164" s="76">
        <v>0</v>
      </c>
      <c r="N164" s="76">
        <v>0</v>
      </c>
      <c r="O164" s="76">
        <v>0</v>
      </c>
      <c r="P164" s="76">
        <v>0</v>
      </c>
      <c r="Q164" s="76">
        <v>0</v>
      </c>
      <c r="R164" s="76">
        <v>0</v>
      </c>
      <c r="S164" s="76">
        <v>0</v>
      </c>
      <c r="T164" s="76">
        <v>0</v>
      </c>
      <c r="U164" s="76">
        <v>0</v>
      </c>
      <c r="V164" s="76">
        <v>0</v>
      </c>
      <c r="W164" s="76">
        <v>0</v>
      </c>
      <c r="X164" s="76">
        <v>0</v>
      </c>
      <c r="Y164" s="76">
        <v>0</v>
      </c>
      <c r="Z164" s="76">
        <v>0</v>
      </c>
      <c r="AA164" s="76">
        <v>0</v>
      </c>
      <c r="AB164" s="76">
        <v>0</v>
      </c>
      <c r="AC164" s="76">
        <v>0</v>
      </c>
      <c r="AD164" s="76">
        <v>0</v>
      </c>
      <c r="AE164" s="76">
        <v>0</v>
      </c>
      <c r="AF164" s="76">
        <v>0</v>
      </c>
      <c r="AG164" s="76">
        <v>0</v>
      </c>
      <c r="AH164" s="76">
        <v>0</v>
      </c>
      <c r="AI164" s="76">
        <v>0</v>
      </c>
      <c r="AJ164" s="77">
        <f t="shared" si="2"/>
        <v>17112.400000000001</v>
      </c>
      <c r="AM164" s="84"/>
    </row>
    <row r="165" spans="1:39" ht="20.100000000000001" customHeight="1">
      <c r="A165" s="73">
        <v>374</v>
      </c>
      <c r="B165" s="74" t="s">
        <v>1299</v>
      </c>
      <c r="C165" s="75" t="s">
        <v>1344</v>
      </c>
      <c r="D165" s="76">
        <v>0</v>
      </c>
      <c r="E165" s="76">
        <v>0</v>
      </c>
      <c r="F165" s="76">
        <v>0</v>
      </c>
      <c r="G165" s="76">
        <v>0</v>
      </c>
      <c r="H165" s="76">
        <v>0</v>
      </c>
      <c r="I165" s="76">
        <v>0</v>
      </c>
      <c r="J165" s="76">
        <v>0</v>
      </c>
      <c r="K165" s="76">
        <v>0</v>
      </c>
      <c r="L165" s="76">
        <v>0</v>
      </c>
      <c r="M165" s="76">
        <v>0</v>
      </c>
      <c r="N165" s="76">
        <v>0</v>
      </c>
      <c r="O165" s="76">
        <v>0</v>
      </c>
      <c r="P165" s="76">
        <v>0</v>
      </c>
      <c r="Q165" s="76">
        <v>0</v>
      </c>
      <c r="R165" s="76">
        <v>0</v>
      </c>
      <c r="S165" s="76">
        <v>0</v>
      </c>
      <c r="T165" s="76">
        <v>0</v>
      </c>
      <c r="U165" s="76">
        <v>0</v>
      </c>
      <c r="V165" s="76">
        <v>0</v>
      </c>
      <c r="W165" s="76">
        <v>0</v>
      </c>
      <c r="X165" s="76">
        <v>0</v>
      </c>
      <c r="Y165" s="76">
        <v>0</v>
      </c>
      <c r="Z165" s="76">
        <v>0</v>
      </c>
      <c r="AA165" s="76">
        <v>0</v>
      </c>
      <c r="AB165" s="76">
        <v>0</v>
      </c>
      <c r="AC165" s="76">
        <v>0</v>
      </c>
      <c r="AD165" s="76">
        <v>0</v>
      </c>
      <c r="AE165" s="76">
        <v>0</v>
      </c>
      <c r="AF165" s="76">
        <v>0</v>
      </c>
      <c r="AG165" s="76">
        <v>0</v>
      </c>
      <c r="AH165" s="76">
        <v>0</v>
      </c>
      <c r="AI165" s="76">
        <v>0</v>
      </c>
      <c r="AJ165" s="77">
        <f t="shared" si="2"/>
        <v>0</v>
      </c>
      <c r="AM165" s="84"/>
    </row>
    <row r="166" spans="1:39" ht="20.100000000000001" customHeight="1">
      <c r="A166" s="73">
        <v>375</v>
      </c>
      <c r="B166" s="74" t="s">
        <v>1300</v>
      </c>
      <c r="C166" s="75" t="s">
        <v>1344</v>
      </c>
      <c r="D166" s="76">
        <v>0</v>
      </c>
      <c r="E166" s="76">
        <v>0</v>
      </c>
      <c r="F166" s="76">
        <v>0</v>
      </c>
      <c r="G166" s="76">
        <v>0</v>
      </c>
      <c r="H166" s="76">
        <v>0</v>
      </c>
      <c r="I166" s="76">
        <v>0</v>
      </c>
      <c r="J166" s="76">
        <v>0</v>
      </c>
      <c r="K166" s="76">
        <v>0</v>
      </c>
      <c r="L166" s="76">
        <v>0</v>
      </c>
      <c r="M166" s="76">
        <v>0</v>
      </c>
      <c r="N166" s="76">
        <v>0</v>
      </c>
      <c r="O166" s="76">
        <v>0</v>
      </c>
      <c r="P166" s="76">
        <v>0</v>
      </c>
      <c r="Q166" s="76">
        <v>0</v>
      </c>
      <c r="R166" s="76">
        <v>0</v>
      </c>
      <c r="S166" s="76">
        <v>0</v>
      </c>
      <c r="T166" s="76">
        <v>0</v>
      </c>
      <c r="U166" s="76">
        <v>0</v>
      </c>
      <c r="V166" s="76">
        <v>0</v>
      </c>
      <c r="W166" s="76">
        <v>0</v>
      </c>
      <c r="X166" s="76">
        <v>0</v>
      </c>
      <c r="Y166" s="76">
        <v>0</v>
      </c>
      <c r="Z166" s="76">
        <v>0</v>
      </c>
      <c r="AA166" s="76">
        <v>0</v>
      </c>
      <c r="AB166" s="76">
        <v>0</v>
      </c>
      <c r="AC166" s="76">
        <v>0</v>
      </c>
      <c r="AD166" s="76">
        <v>0</v>
      </c>
      <c r="AE166" s="76">
        <v>0</v>
      </c>
      <c r="AF166" s="76">
        <v>0</v>
      </c>
      <c r="AG166" s="76">
        <v>0</v>
      </c>
      <c r="AH166" s="76">
        <v>0</v>
      </c>
      <c r="AI166" s="76">
        <v>0</v>
      </c>
      <c r="AJ166" s="77">
        <f t="shared" si="2"/>
        <v>0</v>
      </c>
      <c r="AM166" s="84"/>
    </row>
    <row r="167" spans="1:39" ht="20.100000000000001" customHeight="1">
      <c r="A167" s="73">
        <v>376</v>
      </c>
      <c r="B167" s="74" t="s">
        <v>1301</v>
      </c>
      <c r="C167" s="75" t="s">
        <v>1344</v>
      </c>
      <c r="D167" s="76">
        <v>0</v>
      </c>
      <c r="E167" s="76">
        <v>0</v>
      </c>
      <c r="F167" s="76">
        <v>0</v>
      </c>
      <c r="G167" s="76">
        <v>0</v>
      </c>
      <c r="H167" s="76">
        <v>0</v>
      </c>
      <c r="I167" s="76">
        <v>0</v>
      </c>
      <c r="J167" s="76">
        <v>0</v>
      </c>
      <c r="K167" s="76">
        <v>1059.24</v>
      </c>
      <c r="L167" s="76">
        <v>0</v>
      </c>
      <c r="M167" s="76">
        <v>0</v>
      </c>
      <c r="N167" s="76">
        <v>0</v>
      </c>
      <c r="O167" s="76">
        <v>0</v>
      </c>
      <c r="P167" s="76">
        <v>0</v>
      </c>
      <c r="Q167" s="76">
        <v>0</v>
      </c>
      <c r="R167" s="76">
        <v>0</v>
      </c>
      <c r="S167" s="76">
        <v>0</v>
      </c>
      <c r="T167" s="76">
        <v>0</v>
      </c>
      <c r="U167" s="76">
        <v>0</v>
      </c>
      <c r="V167" s="76">
        <v>0</v>
      </c>
      <c r="W167" s="76">
        <v>0</v>
      </c>
      <c r="X167" s="76">
        <v>0</v>
      </c>
      <c r="Y167" s="76">
        <v>0</v>
      </c>
      <c r="Z167" s="76">
        <v>0</v>
      </c>
      <c r="AA167" s="76">
        <v>0</v>
      </c>
      <c r="AB167" s="76">
        <v>0</v>
      </c>
      <c r="AC167" s="76">
        <v>0</v>
      </c>
      <c r="AD167" s="76">
        <v>0</v>
      </c>
      <c r="AE167" s="76">
        <v>0</v>
      </c>
      <c r="AF167" s="76">
        <v>0</v>
      </c>
      <c r="AG167" s="76">
        <v>0</v>
      </c>
      <c r="AH167" s="76">
        <v>0</v>
      </c>
      <c r="AI167" s="76">
        <v>0</v>
      </c>
      <c r="AJ167" s="77">
        <f t="shared" si="2"/>
        <v>1059.24</v>
      </c>
      <c r="AM167" s="84"/>
    </row>
    <row r="168" spans="1:39" ht="20.100000000000001" customHeight="1">
      <c r="A168" s="73">
        <v>377</v>
      </c>
      <c r="B168" s="74" t="s">
        <v>1302</v>
      </c>
      <c r="C168" s="75" t="s">
        <v>1344</v>
      </c>
      <c r="D168" s="76">
        <v>0</v>
      </c>
      <c r="E168" s="76">
        <v>0</v>
      </c>
      <c r="F168" s="76">
        <v>0</v>
      </c>
      <c r="G168" s="76">
        <v>0</v>
      </c>
      <c r="H168" s="76">
        <v>0</v>
      </c>
      <c r="I168" s="76">
        <v>0</v>
      </c>
      <c r="J168" s="76">
        <v>0</v>
      </c>
      <c r="K168" s="76">
        <v>0</v>
      </c>
      <c r="L168" s="76">
        <v>0</v>
      </c>
      <c r="M168" s="76">
        <v>0</v>
      </c>
      <c r="N168" s="76">
        <v>0</v>
      </c>
      <c r="O168" s="76">
        <v>0</v>
      </c>
      <c r="P168" s="76">
        <v>0</v>
      </c>
      <c r="Q168" s="76">
        <v>0</v>
      </c>
      <c r="R168" s="76">
        <v>0</v>
      </c>
      <c r="S168" s="76">
        <v>0</v>
      </c>
      <c r="T168" s="76">
        <v>0</v>
      </c>
      <c r="U168" s="76">
        <v>0</v>
      </c>
      <c r="V168" s="76">
        <v>0</v>
      </c>
      <c r="W168" s="76">
        <v>0</v>
      </c>
      <c r="X168" s="76">
        <v>0</v>
      </c>
      <c r="Y168" s="76">
        <v>0</v>
      </c>
      <c r="Z168" s="76">
        <v>0</v>
      </c>
      <c r="AA168" s="76">
        <v>0</v>
      </c>
      <c r="AB168" s="76">
        <v>0</v>
      </c>
      <c r="AC168" s="76">
        <v>0</v>
      </c>
      <c r="AD168" s="76">
        <v>0</v>
      </c>
      <c r="AE168" s="76">
        <v>0</v>
      </c>
      <c r="AF168" s="76">
        <v>0</v>
      </c>
      <c r="AG168" s="76">
        <v>0</v>
      </c>
      <c r="AH168" s="76">
        <v>0</v>
      </c>
      <c r="AI168" s="76">
        <v>0</v>
      </c>
      <c r="AJ168" s="77">
        <f t="shared" si="2"/>
        <v>0</v>
      </c>
      <c r="AM168" s="84"/>
    </row>
    <row r="169" spans="1:39" ht="20.100000000000001" customHeight="1">
      <c r="A169" s="73">
        <v>378</v>
      </c>
      <c r="B169" s="74" t="s">
        <v>1303</v>
      </c>
      <c r="C169" s="75" t="s">
        <v>1344</v>
      </c>
      <c r="D169" s="76">
        <v>25331265.689999998</v>
      </c>
      <c r="E169" s="76">
        <v>0</v>
      </c>
      <c r="F169" s="76">
        <v>0</v>
      </c>
      <c r="G169" s="76">
        <v>8402.75</v>
      </c>
      <c r="H169" s="76">
        <v>0</v>
      </c>
      <c r="I169" s="76">
        <v>0</v>
      </c>
      <c r="J169" s="76">
        <v>0</v>
      </c>
      <c r="K169" s="76">
        <v>0</v>
      </c>
      <c r="L169" s="76">
        <v>0</v>
      </c>
      <c r="M169" s="76">
        <v>0</v>
      </c>
      <c r="N169" s="76">
        <v>0</v>
      </c>
      <c r="O169" s="76">
        <v>0</v>
      </c>
      <c r="P169" s="76">
        <v>0</v>
      </c>
      <c r="Q169" s="76">
        <v>0</v>
      </c>
      <c r="R169" s="76">
        <v>0</v>
      </c>
      <c r="S169" s="76">
        <v>0</v>
      </c>
      <c r="T169" s="76">
        <v>75</v>
      </c>
      <c r="U169" s="76">
        <v>0</v>
      </c>
      <c r="V169" s="76">
        <v>0</v>
      </c>
      <c r="W169" s="76">
        <v>0</v>
      </c>
      <c r="X169" s="76">
        <v>0</v>
      </c>
      <c r="Y169" s="76">
        <v>0</v>
      </c>
      <c r="Z169" s="76">
        <v>0</v>
      </c>
      <c r="AA169" s="76">
        <v>0</v>
      </c>
      <c r="AB169" s="76">
        <v>0</v>
      </c>
      <c r="AC169" s="76">
        <v>0</v>
      </c>
      <c r="AD169" s="76">
        <v>0</v>
      </c>
      <c r="AE169" s="76">
        <v>0</v>
      </c>
      <c r="AF169" s="76">
        <v>0</v>
      </c>
      <c r="AG169" s="76">
        <v>0</v>
      </c>
      <c r="AH169" s="76">
        <v>0</v>
      </c>
      <c r="AI169" s="76">
        <v>0</v>
      </c>
      <c r="AJ169" s="77">
        <f t="shared" si="2"/>
        <v>25339743.439999998</v>
      </c>
      <c r="AM169" s="84"/>
    </row>
    <row r="170" spans="1:39" ht="20.100000000000001" customHeight="1">
      <c r="A170" s="111">
        <v>411</v>
      </c>
      <c r="B170" s="112" t="s">
        <v>848</v>
      </c>
      <c r="C170" s="113" t="s">
        <v>1344</v>
      </c>
      <c r="D170" s="114">
        <v>0</v>
      </c>
      <c r="E170" s="114">
        <v>0</v>
      </c>
      <c r="F170" s="114">
        <v>0</v>
      </c>
      <c r="G170" s="114">
        <v>0</v>
      </c>
      <c r="H170" s="114">
        <v>0</v>
      </c>
      <c r="I170" s="114">
        <v>0</v>
      </c>
      <c r="J170" s="114">
        <v>0</v>
      </c>
      <c r="K170" s="114">
        <v>0</v>
      </c>
      <c r="L170" s="114">
        <v>0</v>
      </c>
      <c r="M170" s="114">
        <v>0</v>
      </c>
      <c r="N170" s="114">
        <v>0</v>
      </c>
      <c r="O170" s="114">
        <v>0</v>
      </c>
      <c r="P170" s="114">
        <v>0</v>
      </c>
      <c r="Q170" s="114">
        <v>0</v>
      </c>
      <c r="R170" s="114">
        <v>0</v>
      </c>
      <c r="S170" s="114">
        <v>0</v>
      </c>
      <c r="T170" s="114">
        <v>0</v>
      </c>
      <c r="U170" s="114">
        <v>0</v>
      </c>
      <c r="V170" s="114">
        <v>0</v>
      </c>
      <c r="W170" s="114">
        <v>0</v>
      </c>
      <c r="X170" s="114">
        <v>0</v>
      </c>
      <c r="Y170" s="114">
        <v>0</v>
      </c>
      <c r="Z170" s="114">
        <v>0</v>
      </c>
      <c r="AA170" s="114">
        <v>0</v>
      </c>
      <c r="AB170" s="114">
        <v>0</v>
      </c>
      <c r="AC170" s="114">
        <v>0</v>
      </c>
      <c r="AD170" s="114">
        <v>0</v>
      </c>
      <c r="AE170" s="114">
        <v>0</v>
      </c>
      <c r="AF170" s="114">
        <v>0</v>
      </c>
      <c r="AG170" s="114">
        <v>0</v>
      </c>
      <c r="AH170" s="114">
        <v>0</v>
      </c>
      <c r="AI170" s="114">
        <v>0</v>
      </c>
      <c r="AJ170" s="115">
        <f t="shared" si="2"/>
        <v>0</v>
      </c>
      <c r="AM170" s="84"/>
    </row>
    <row r="171" spans="1:39" ht="20.100000000000001" customHeight="1">
      <c r="A171" s="111">
        <v>417</v>
      </c>
      <c r="B171" s="112" t="s">
        <v>849</v>
      </c>
      <c r="C171" s="113" t="s">
        <v>1344</v>
      </c>
      <c r="D171" s="114">
        <v>0</v>
      </c>
      <c r="E171" s="114">
        <v>0</v>
      </c>
      <c r="F171" s="114">
        <v>0</v>
      </c>
      <c r="G171" s="114">
        <v>7328695.0699999994</v>
      </c>
      <c r="H171" s="114">
        <v>0</v>
      </c>
      <c r="I171" s="114">
        <v>0</v>
      </c>
      <c r="J171" s="114">
        <v>0</v>
      </c>
      <c r="K171" s="114">
        <v>0</v>
      </c>
      <c r="L171" s="114">
        <v>0</v>
      </c>
      <c r="M171" s="114">
        <v>0</v>
      </c>
      <c r="N171" s="114">
        <v>0</v>
      </c>
      <c r="O171" s="114">
        <v>0</v>
      </c>
      <c r="P171" s="114">
        <v>0</v>
      </c>
      <c r="Q171" s="114">
        <v>0</v>
      </c>
      <c r="R171" s="114">
        <v>0</v>
      </c>
      <c r="S171" s="114">
        <v>0</v>
      </c>
      <c r="T171" s="114">
        <v>0</v>
      </c>
      <c r="U171" s="114">
        <v>0</v>
      </c>
      <c r="V171" s="114">
        <v>0</v>
      </c>
      <c r="W171" s="114">
        <v>0</v>
      </c>
      <c r="X171" s="114">
        <v>0</v>
      </c>
      <c r="Y171" s="114">
        <v>0</v>
      </c>
      <c r="Z171" s="114">
        <v>0</v>
      </c>
      <c r="AA171" s="114">
        <v>0</v>
      </c>
      <c r="AB171" s="114">
        <v>0</v>
      </c>
      <c r="AC171" s="114">
        <v>0</v>
      </c>
      <c r="AD171" s="114">
        <v>0</v>
      </c>
      <c r="AE171" s="114">
        <v>0</v>
      </c>
      <c r="AF171" s="114">
        <v>0</v>
      </c>
      <c r="AG171" s="114">
        <v>0</v>
      </c>
      <c r="AH171" s="114">
        <v>0</v>
      </c>
      <c r="AI171" s="114">
        <v>0</v>
      </c>
      <c r="AJ171" s="115">
        <f t="shared" si="2"/>
        <v>7328695.0699999994</v>
      </c>
      <c r="AM171" s="84"/>
    </row>
    <row r="172" spans="1:39" ht="20.100000000000001" customHeight="1">
      <c r="A172" s="111">
        <v>418</v>
      </c>
      <c r="B172" s="112" t="s">
        <v>850</v>
      </c>
      <c r="C172" s="113" t="s">
        <v>1344</v>
      </c>
      <c r="D172" s="114">
        <v>0</v>
      </c>
      <c r="E172" s="114">
        <v>0</v>
      </c>
      <c r="F172" s="114">
        <v>0</v>
      </c>
      <c r="G172" s="114">
        <v>277103.32</v>
      </c>
      <c r="H172" s="114">
        <v>0</v>
      </c>
      <c r="I172" s="114">
        <v>0</v>
      </c>
      <c r="J172" s="114">
        <v>0</v>
      </c>
      <c r="K172" s="114">
        <v>0</v>
      </c>
      <c r="L172" s="114">
        <v>0</v>
      </c>
      <c r="M172" s="114">
        <v>0</v>
      </c>
      <c r="N172" s="114">
        <v>0</v>
      </c>
      <c r="O172" s="114">
        <v>0</v>
      </c>
      <c r="P172" s="114">
        <v>0</v>
      </c>
      <c r="Q172" s="114">
        <v>0</v>
      </c>
      <c r="R172" s="114">
        <v>0</v>
      </c>
      <c r="S172" s="114">
        <v>0</v>
      </c>
      <c r="T172" s="114">
        <v>0</v>
      </c>
      <c r="U172" s="114">
        <v>0</v>
      </c>
      <c r="V172" s="114">
        <v>0</v>
      </c>
      <c r="W172" s="114">
        <v>0</v>
      </c>
      <c r="X172" s="114">
        <v>0</v>
      </c>
      <c r="Y172" s="114">
        <v>0</v>
      </c>
      <c r="Z172" s="114">
        <v>0</v>
      </c>
      <c r="AA172" s="114">
        <v>0</v>
      </c>
      <c r="AB172" s="114">
        <v>0</v>
      </c>
      <c r="AC172" s="114">
        <v>0</v>
      </c>
      <c r="AD172" s="114">
        <v>0</v>
      </c>
      <c r="AE172" s="114">
        <v>0</v>
      </c>
      <c r="AF172" s="114">
        <v>0</v>
      </c>
      <c r="AG172" s="114">
        <v>0</v>
      </c>
      <c r="AH172" s="114">
        <v>0</v>
      </c>
      <c r="AI172" s="114">
        <v>0</v>
      </c>
      <c r="AJ172" s="115">
        <f t="shared" si="2"/>
        <v>277103.32</v>
      </c>
      <c r="AM172" s="84"/>
    </row>
    <row r="173" spans="1:39" ht="20.100000000000001" customHeight="1">
      <c r="A173" s="111">
        <v>422</v>
      </c>
      <c r="B173" s="112" t="s">
        <v>851</v>
      </c>
      <c r="C173" s="113" t="s">
        <v>1344</v>
      </c>
      <c r="D173" s="114">
        <v>0</v>
      </c>
      <c r="E173" s="114">
        <v>0</v>
      </c>
      <c r="F173" s="114">
        <v>0</v>
      </c>
      <c r="G173" s="114">
        <v>12932.460000000001</v>
      </c>
      <c r="H173" s="114">
        <v>0</v>
      </c>
      <c r="I173" s="114">
        <v>0</v>
      </c>
      <c r="J173" s="114">
        <v>0</v>
      </c>
      <c r="K173" s="114">
        <v>0</v>
      </c>
      <c r="L173" s="114">
        <v>0</v>
      </c>
      <c r="M173" s="114">
        <v>0</v>
      </c>
      <c r="N173" s="114">
        <v>0</v>
      </c>
      <c r="O173" s="114">
        <v>0</v>
      </c>
      <c r="P173" s="114">
        <v>0</v>
      </c>
      <c r="Q173" s="114">
        <v>0</v>
      </c>
      <c r="R173" s="114">
        <v>0</v>
      </c>
      <c r="S173" s="114">
        <v>0</v>
      </c>
      <c r="T173" s="114">
        <v>0</v>
      </c>
      <c r="U173" s="114">
        <v>0</v>
      </c>
      <c r="V173" s="114">
        <v>0</v>
      </c>
      <c r="W173" s="114">
        <v>0</v>
      </c>
      <c r="X173" s="114">
        <v>0</v>
      </c>
      <c r="Y173" s="114">
        <v>0</v>
      </c>
      <c r="Z173" s="114">
        <v>0</v>
      </c>
      <c r="AA173" s="114">
        <v>0</v>
      </c>
      <c r="AB173" s="114">
        <v>0</v>
      </c>
      <c r="AC173" s="114">
        <v>0</v>
      </c>
      <c r="AD173" s="114">
        <v>0</v>
      </c>
      <c r="AE173" s="114">
        <v>0</v>
      </c>
      <c r="AF173" s="114">
        <v>0</v>
      </c>
      <c r="AG173" s="114">
        <v>0</v>
      </c>
      <c r="AH173" s="114">
        <v>0</v>
      </c>
      <c r="AI173" s="114">
        <v>0</v>
      </c>
      <c r="AJ173" s="115">
        <f t="shared" si="2"/>
        <v>12932.460000000001</v>
      </c>
      <c r="AM173" s="84"/>
    </row>
    <row r="174" spans="1:39" ht="20.100000000000001" customHeight="1">
      <c r="A174" s="111">
        <v>423</v>
      </c>
      <c r="B174" s="112" t="s">
        <v>852</v>
      </c>
      <c r="C174" s="113" t="s">
        <v>1344</v>
      </c>
      <c r="D174" s="114">
        <v>0</v>
      </c>
      <c r="E174" s="114">
        <v>0</v>
      </c>
      <c r="F174" s="114">
        <v>0</v>
      </c>
      <c r="G174" s="114">
        <v>460003.45000000007</v>
      </c>
      <c r="H174" s="114">
        <v>0</v>
      </c>
      <c r="I174" s="114">
        <v>0</v>
      </c>
      <c r="J174" s="114">
        <v>0</v>
      </c>
      <c r="K174" s="114">
        <v>0</v>
      </c>
      <c r="L174" s="114">
        <v>0</v>
      </c>
      <c r="M174" s="114">
        <v>0</v>
      </c>
      <c r="N174" s="114">
        <v>0</v>
      </c>
      <c r="O174" s="114">
        <v>0</v>
      </c>
      <c r="P174" s="114">
        <v>0</v>
      </c>
      <c r="Q174" s="114">
        <v>0</v>
      </c>
      <c r="R174" s="114">
        <v>0</v>
      </c>
      <c r="S174" s="114">
        <v>0</v>
      </c>
      <c r="T174" s="114">
        <v>0</v>
      </c>
      <c r="U174" s="114">
        <v>0</v>
      </c>
      <c r="V174" s="114">
        <v>0</v>
      </c>
      <c r="W174" s="114">
        <v>0</v>
      </c>
      <c r="X174" s="114">
        <v>0</v>
      </c>
      <c r="Y174" s="114">
        <v>0</v>
      </c>
      <c r="Z174" s="114">
        <v>0</v>
      </c>
      <c r="AA174" s="114">
        <v>0</v>
      </c>
      <c r="AB174" s="114">
        <v>0</v>
      </c>
      <c r="AC174" s="114">
        <v>0</v>
      </c>
      <c r="AD174" s="114">
        <v>0</v>
      </c>
      <c r="AE174" s="114">
        <v>0</v>
      </c>
      <c r="AF174" s="114">
        <v>0</v>
      </c>
      <c r="AG174" s="114">
        <v>0</v>
      </c>
      <c r="AH174" s="114">
        <v>0</v>
      </c>
      <c r="AI174" s="114">
        <v>0</v>
      </c>
      <c r="AJ174" s="115">
        <f t="shared" si="2"/>
        <v>460003.45000000007</v>
      </c>
      <c r="AM174" s="84"/>
    </row>
    <row r="175" spans="1:39" ht="20.100000000000001" customHeight="1">
      <c r="A175" s="111">
        <v>424</v>
      </c>
      <c r="B175" s="112" t="s">
        <v>853</v>
      </c>
      <c r="C175" s="113" t="s">
        <v>1344</v>
      </c>
      <c r="D175" s="114">
        <v>0</v>
      </c>
      <c r="E175" s="114">
        <v>0</v>
      </c>
      <c r="F175" s="114">
        <v>0</v>
      </c>
      <c r="G175" s="114">
        <v>104932.36000000002</v>
      </c>
      <c r="H175" s="114">
        <v>0</v>
      </c>
      <c r="I175" s="114">
        <v>0</v>
      </c>
      <c r="J175" s="114">
        <v>0</v>
      </c>
      <c r="K175" s="114">
        <v>0</v>
      </c>
      <c r="L175" s="114">
        <v>0</v>
      </c>
      <c r="M175" s="114">
        <v>0</v>
      </c>
      <c r="N175" s="114">
        <v>0</v>
      </c>
      <c r="O175" s="114">
        <v>0</v>
      </c>
      <c r="P175" s="114">
        <v>0</v>
      </c>
      <c r="Q175" s="114">
        <v>0</v>
      </c>
      <c r="R175" s="114">
        <v>0</v>
      </c>
      <c r="S175" s="114">
        <v>0</v>
      </c>
      <c r="T175" s="114">
        <v>0</v>
      </c>
      <c r="U175" s="114">
        <v>0</v>
      </c>
      <c r="V175" s="114">
        <v>0</v>
      </c>
      <c r="W175" s="114">
        <v>0</v>
      </c>
      <c r="X175" s="114">
        <v>0</v>
      </c>
      <c r="Y175" s="114">
        <v>0</v>
      </c>
      <c r="Z175" s="114">
        <v>0</v>
      </c>
      <c r="AA175" s="114">
        <v>0</v>
      </c>
      <c r="AB175" s="114">
        <v>0</v>
      </c>
      <c r="AC175" s="114">
        <v>0</v>
      </c>
      <c r="AD175" s="114">
        <v>0</v>
      </c>
      <c r="AE175" s="114">
        <v>0</v>
      </c>
      <c r="AF175" s="114">
        <v>0</v>
      </c>
      <c r="AG175" s="114">
        <v>0</v>
      </c>
      <c r="AH175" s="114">
        <v>0</v>
      </c>
      <c r="AI175" s="114">
        <v>0</v>
      </c>
      <c r="AJ175" s="115">
        <f t="shared" si="2"/>
        <v>104932.36000000002</v>
      </c>
      <c r="AM175" s="84"/>
    </row>
    <row r="176" spans="1:39" ht="20.100000000000001" customHeight="1">
      <c r="A176" s="111">
        <v>425</v>
      </c>
      <c r="B176" s="112" t="s">
        <v>854</v>
      </c>
      <c r="C176" s="113" t="s">
        <v>1344</v>
      </c>
      <c r="D176" s="114">
        <v>0</v>
      </c>
      <c r="E176" s="114">
        <v>0</v>
      </c>
      <c r="F176" s="114">
        <v>0</v>
      </c>
      <c r="G176" s="114">
        <v>0</v>
      </c>
      <c r="H176" s="114">
        <v>0</v>
      </c>
      <c r="I176" s="114">
        <v>0</v>
      </c>
      <c r="J176" s="114">
        <v>0</v>
      </c>
      <c r="K176" s="114">
        <v>0</v>
      </c>
      <c r="L176" s="114">
        <v>0</v>
      </c>
      <c r="M176" s="114">
        <v>0</v>
      </c>
      <c r="N176" s="114">
        <v>0</v>
      </c>
      <c r="O176" s="114">
        <v>0</v>
      </c>
      <c r="P176" s="114">
        <v>0</v>
      </c>
      <c r="Q176" s="114">
        <v>0</v>
      </c>
      <c r="R176" s="114">
        <v>0</v>
      </c>
      <c r="S176" s="114">
        <v>0</v>
      </c>
      <c r="T176" s="114">
        <v>0</v>
      </c>
      <c r="U176" s="114">
        <v>0</v>
      </c>
      <c r="V176" s="114">
        <v>0</v>
      </c>
      <c r="W176" s="114">
        <v>0</v>
      </c>
      <c r="X176" s="114">
        <v>0</v>
      </c>
      <c r="Y176" s="114">
        <v>0</v>
      </c>
      <c r="Z176" s="114">
        <v>0</v>
      </c>
      <c r="AA176" s="114">
        <v>0</v>
      </c>
      <c r="AB176" s="114">
        <v>0</v>
      </c>
      <c r="AC176" s="114">
        <v>0</v>
      </c>
      <c r="AD176" s="114">
        <v>0</v>
      </c>
      <c r="AE176" s="114">
        <v>0</v>
      </c>
      <c r="AF176" s="114">
        <v>0</v>
      </c>
      <c r="AG176" s="114">
        <v>0</v>
      </c>
      <c r="AH176" s="114">
        <v>0</v>
      </c>
      <c r="AI176" s="114">
        <v>0</v>
      </c>
      <c r="AJ176" s="115">
        <f t="shared" si="2"/>
        <v>0</v>
      </c>
      <c r="AM176" s="84"/>
    </row>
    <row r="177" spans="1:39" ht="20.100000000000001" customHeight="1">
      <c r="A177" s="111">
        <v>426</v>
      </c>
      <c r="B177" s="112" t="s">
        <v>855</v>
      </c>
      <c r="C177" s="113" t="s">
        <v>1344</v>
      </c>
      <c r="D177" s="114">
        <v>0</v>
      </c>
      <c r="E177" s="114">
        <v>0</v>
      </c>
      <c r="F177" s="114">
        <v>0</v>
      </c>
      <c r="G177" s="114">
        <v>0</v>
      </c>
      <c r="H177" s="114">
        <v>0</v>
      </c>
      <c r="I177" s="114">
        <v>0</v>
      </c>
      <c r="J177" s="114">
        <v>0</v>
      </c>
      <c r="K177" s="114">
        <v>0</v>
      </c>
      <c r="L177" s="114">
        <v>0</v>
      </c>
      <c r="M177" s="114">
        <v>0</v>
      </c>
      <c r="N177" s="114">
        <v>0</v>
      </c>
      <c r="O177" s="114">
        <v>0</v>
      </c>
      <c r="P177" s="114">
        <v>0</v>
      </c>
      <c r="Q177" s="114">
        <v>0</v>
      </c>
      <c r="R177" s="114">
        <v>0</v>
      </c>
      <c r="S177" s="114">
        <v>0</v>
      </c>
      <c r="T177" s="114">
        <v>0</v>
      </c>
      <c r="U177" s="114">
        <v>0</v>
      </c>
      <c r="V177" s="114">
        <v>0</v>
      </c>
      <c r="W177" s="114">
        <v>0</v>
      </c>
      <c r="X177" s="114">
        <v>0</v>
      </c>
      <c r="Y177" s="114">
        <v>0</v>
      </c>
      <c r="Z177" s="114">
        <v>0</v>
      </c>
      <c r="AA177" s="114">
        <v>0</v>
      </c>
      <c r="AB177" s="114">
        <v>0</v>
      </c>
      <c r="AC177" s="114">
        <v>0</v>
      </c>
      <c r="AD177" s="114">
        <v>0</v>
      </c>
      <c r="AE177" s="114">
        <v>0</v>
      </c>
      <c r="AF177" s="114">
        <v>0</v>
      </c>
      <c r="AG177" s="114">
        <v>0</v>
      </c>
      <c r="AH177" s="114">
        <v>0</v>
      </c>
      <c r="AI177" s="114">
        <v>0</v>
      </c>
      <c r="AJ177" s="115">
        <f t="shared" si="2"/>
        <v>0</v>
      </c>
      <c r="AM177" s="84"/>
    </row>
    <row r="178" spans="1:39" ht="20.100000000000001" customHeight="1">
      <c r="A178" s="111">
        <v>427</v>
      </c>
      <c r="B178" s="112" t="s">
        <v>856</v>
      </c>
      <c r="C178" s="113" t="s">
        <v>1344</v>
      </c>
      <c r="D178" s="114">
        <v>0</v>
      </c>
      <c r="E178" s="114">
        <v>0</v>
      </c>
      <c r="F178" s="114">
        <v>0</v>
      </c>
      <c r="G178" s="114">
        <v>0</v>
      </c>
      <c r="H178" s="114">
        <v>0</v>
      </c>
      <c r="I178" s="114">
        <v>0</v>
      </c>
      <c r="J178" s="114">
        <v>0</v>
      </c>
      <c r="K178" s="114">
        <v>0</v>
      </c>
      <c r="L178" s="114">
        <v>0</v>
      </c>
      <c r="M178" s="114">
        <v>0</v>
      </c>
      <c r="N178" s="114">
        <v>0</v>
      </c>
      <c r="O178" s="114">
        <v>0</v>
      </c>
      <c r="P178" s="114">
        <v>0</v>
      </c>
      <c r="Q178" s="114">
        <v>0</v>
      </c>
      <c r="R178" s="114">
        <v>0</v>
      </c>
      <c r="S178" s="114">
        <v>0</v>
      </c>
      <c r="T178" s="114">
        <v>0</v>
      </c>
      <c r="U178" s="114">
        <v>0</v>
      </c>
      <c r="V178" s="114">
        <v>0</v>
      </c>
      <c r="W178" s="114">
        <v>0</v>
      </c>
      <c r="X178" s="114">
        <v>0</v>
      </c>
      <c r="Y178" s="114">
        <v>0</v>
      </c>
      <c r="Z178" s="114">
        <v>0</v>
      </c>
      <c r="AA178" s="114">
        <v>0</v>
      </c>
      <c r="AB178" s="114">
        <v>0</v>
      </c>
      <c r="AC178" s="114">
        <v>0</v>
      </c>
      <c r="AD178" s="114">
        <v>0</v>
      </c>
      <c r="AE178" s="114">
        <v>0</v>
      </c>
      <c r="AF178" s="114">
        <v>0</v>
      </c>
      <c r="AG178" s="114">
        <v>0</v>
      </c>
      <c r="AH178" s="114">
        <v>0</v>
      </c>
      <c r="AI178" s="114">
        <v>0</v>
      </c>
      <c r="AJ178" s="115">
        <f t="shared" si="2"/>
        <v>0</v>
      </c>
      <c r="AM178" s="84"/>
    </row>
    <row r="179" spans="1:39" ht="20.100000000000001" customHeight="1">
      <c r="A179" s="111">
        <v>428</v>
      </c>
      <c r="B179" s="112" t="s">
        <v>857</v>
      </c>
      <c r="C179" s="113" t="s">
        <v>1344</v>
      </c>
      <c r="D179" s="114">
        <v>0</v>
      </c>
      <c r="E179" s="114">
        <v>0</v>
      </c>
      <c r="F179" s="114">
        <v>0</v>
      </c>
      <c r="G179" s="114">
        <v>0</v>
      </c>
      <c r="H179" s="114">
        <v>0</v>
      </c>
      <c r="I179" s="114">
        <v>0</v>
      </c>
      <c r="J179" s="114">
        <v>0</v>
      </c>
      <c r="K179" s="114">
        <v>0</v>
      </c>
      <c r="L179" s="114">
        <v>0</v>
      </c>
      <c r="M179" s="114">
        <v>0</v>
      </c>
      <c r="N179" s="114">
        <v>0</v>
      </c>
      <c r="O179" s="114">
        <v>0</v>
      </c>
      <c r="P179" s="114">
        <v>0</v>
      </c>
      <c r="Q179" s="114">
        <v>0</v>
      </c>
      <c r="R179" s="114">
        <v>0</v>
      </c>
      <c r="S179" s="114">
        <v>0</v>
      </c>
      <c r="T179" s="114">
        <v>0</v>
      </c>
      <c r="U179" s="114">
        <v>0</v>
      </c>
      <c r="V179" s="114">
        <v>0</v>
      </c>
      <c r="W179" s="114">
        <v>0</v>
      </c>
      <c r="X179" s="114">
        <v>0</v>
      </c>
      <c r="Y179" s="114">
        <v>0</v>
      </c>
      <c r="Z179" s="114">
        <v>0</v>
      </c>
      <c r="AA179" s="114">
        <v>0</v>
      </c>
      <c r="AB179" s="114">
        <v>0</v>
      </c>
      <c r="AC179" s="114">
        <v>0</v>
      </c>
      <c r="AD179" s="114">
        <v>0</v>
      </c>
      <c r="AE179" s="114">
        <v>0</v>
      </c>
      <c r="AF179" s="114">
        <v>0</v>
      </c>
      <c r="AG179" s="114">
        <v>0</v>
      </c>
      <c r="AH179" s="114">
        <v>0</v>
      </c>
      <c r="AI179" s="114">
        <v>0</v>
      </c>
      <c r="AJ179" s="115">
        <f t="shared" si="2"/>
        <v>0</v>
      </c>
      <c r="AM179" s="84"/>
    </row>
    <row r="180" spans="1:39" ht="20.100000000000001" customHeight="1">
      <c r="A180" s="111">
        <v>429</v>
      </c>
      <c r="B180" s="112" t="s">
        <v>858</v>
      </c>
      <c r="C180" s="113" t="s">
        <v>1344</v>
      </c>
      <c r="D180" s="114">
        <v>0</v>
      </c>
      <c r="E180" s="114">
        <v>0</v>
      </c>
      <c r="F180" s="114">
        <v>0</v>
      </c>
      <c r="G180" s="114">
        <v>0</v>
      </c>
      <c r="H180" s="114">
        <v>0</v>
      </c>
      <c r="I180" s="114">
        <v>0</v>
      </c>
      <c r="J180" s="114">
        <v>0</v>
      </c>
      <c r="K180" s="114">
        <v>0</v>
      </c>
      <c r="L180" s="114">
        <v>0</v>
      </c>
      <c r="M180" s="114">
        <v>0</v>
      </c>
      <c r="N180" s="114">
        <v>0</v>
      </c>
      <c r="O180" s="114">
        <v>0</v>
      </c>
      <c r="P180" s="114">
        <v>0</v>
      </c>
      <c r="Q180" s="114">
        <v>0</v>
      </c>
      <c r="R180" s="114">
        <v>0</v>
      </c>
      <c r="S180" s="114">
        <v>0</v>
      </c>
      <c r="T180" s="114">
        <v>0</v>
      </c>
      <c r="U180" s="114">
        <v>0</v>
      </c>
      <c r="V180" s="114">
        <v>0</v>
      </c>
      <c r="W180" s="114">
        <v>0</v>
      </c>
      <c r="X180" s="114">
        <v>0</v>
      </c>
      <c r="Y180" s="114">
        <v>0</v>
      </c>
      <c r="Z180" s="114">
        <v>0</v>
      </c>
      <c r="AA180" s="114">
        <v>0</v>
      </c>
      <c r="AB180" s="114">
        <v>0</v>
      </c>
      <c r="AC180" s="114">
        <v>0</v>
      </c>
      <c r="AD180" s="114">
        <v>0</v>
      </c>
      <c r="AE180" s="114">
        <v>0</v>
      </c>
      <c r="AF180" s="114">
        <v>0</v>
      </c>
      <c r="AG180" s="114">
        <v>0</v>
      </c>
      <c r="AH180" s="114">
        <v>0</v>
      </c>
      <c r="AI180" s="114">
        <v>0</v>
      </c>
      <c r="AJ180" s="115">
        <f t="shared" si="2"/>
        <v>0</v>
      </c>
      <c r="AM180" s="84"/>
    </row>
    <row r="181" spans="1:39" ht="20.100000000000001" customHeight="1">
      <c r="A181" s="111">
        <v>432</v>
      </c>
      <c r="B181" s="112" t="s">
        <v>859</v>
      </c>
      <c r="C181" s="113" t="s">
        <v>1344</v>
      </c>
      <c r="D181" s="114">
        <v>0</v>
      </c>
      <c r="E181" s="114">
        <v>0</v>
      </c>
      <c r="F181" s="114">
        <v>0</v>
      </c>
      <c r="G181" s="114">
        <v>0</v>
      </c>
      <c r="H181" s="114">
        <v>0</v>
      </c>
      <c r="I181" s="114">
        <v>0</v>
      </c>
      <c r="J181" s="114">
        <v>0</v>
      </c>
      <c r="K181" s="114">
        <v>0</v>
      </c>
      <c r="L181" s="114">
        <v>0</v>
      </c>
      <c r="M181" s="114">
        <v>0</v>
      </c>
      <c r="N181" s="114">
        <v>0</v>
      </c>
      <c r="O181" s="114">
        <v>0</v>
      </c>
      <c r="P181" s="114">
        <v>0</v>
      </c>
      <c r="Q181" s="114">
        <v>0</v>
      </c>
      <c r="R181" s="114">
        <v>0</v>
      </c>
      <c r="S181" s="114">
        <v>0</v>
      </c>
      <c r="T181" s="114">
        <v>0</v>
      </c>
      <c r="U181" s="114">
        <v>0</v>
      </c>
      <c r="V181" s="114">
        <v>0</v>
      </c>
      <c r="W181" s="114">
        <v>0</v>
      </c>
      <c r="X181" s="114">
        <v>0</v>
      </c>
      <c r="Y181" s="114">
        <v>0</v>
      </c>
      <c r="Z181" s="114">
        <v>0</v>
      </c>
      <c r="AA181" s="114">
        <v>0</v>
      </c>
      <c r="AB181" s="114">
        <v>0</v>
      </c>
      <c r="AC181" s="114">
        <v>0</v>
      </c>
      <c r="AD181" s="114">
        <v>0</v>
      </c>
      <c r="AE181" s="114">
        <v>0</v>
      </c>
      <c r="AF181" s="114">
        <v>0</v>
      </c>
      <c r="AG181" s="114">
        <v>0</v>
      </c>
      <c r="AH181" s="114">
        <v>0</v>
      </c>
      <c r="AI181" s="114">
        <v>0</v>
      </c>
      <c r="AJ181" s="115">
        <f t="shared" si="2"/>
        <v>0</v>
      </c>
      <c r="AM181" s="84"/>
    </row>
    <row r="182" spans="1:39" ht="20.100000000000001" customHeight="1">
      <c r="A182" s="111">
        <v>433</v>
      </c>
      <c r="B182" s="112" t="s">
        <v>860</v>
      </c>
      <c r="C182" s="113" t="s">
        <v>1344</v>
      </c>
      <c r="D182" s="114">
        <v>0</v>
      </c>
      <c r="E182" s="114">
        <v>0</v>
      </c>
      <c r="F182" s="114">
        <v>0</v>
      </c>
      <c r="G182" s="114">
        <v>0</v>
      </c>
      <c r="H182" s="114">
        <v>0</v>
      </c>
      <c r="I182" s="114">
        <v>0</v>
      </c>
      <c r="J182" s="114">
        <v>0</v>
      </c>
      <c r="K182" s="114">
        <v>0</v>
      </c>
      <c r="L182" s="114">
        <v>0</v>
      </c>
      <c r="M182" s="114">
        <v>0</v>
      </c>
      <c r="N182" s="114">
        <v>0</v>
      </c>
      <c r="O182" s="114">
        <v>0</v>
      </c>
      <c r="P182" s="114">
        <v>0</v>
      </c>
      <c r="Q182" s="114">
        <v>0</v>
      </c>
      <c r="R182" s="114">
        <v>0</v>
      </c>
      <c r="S182" s="114">
        <v>0</v>
      </c>
      <c r="T182" s="114">
        <v>0</v>
      </c>
      <c r="U182" s="114">
        <v>0</v>
      </c>
      <c r="V182" s="114">
        <v>0</v>
      </c>
      <c r="W182" s="114">
        <v>0</v>
      </c>
      <c r="X182" s="114">
        <v>0</v>
      </c>
      <c r="Y182" s="114">
        <v>0</v>
      </c>
      <c r="Z182" s="114">
        <v>0</v>
      </c>
      <c r="AA182" s="114">
        <v>0</v>
      </c>
      <c r="AB182" s="114">
        <v>0</v>
      </c>
      <c r="AC182" s="114">
        <v>0</v>
      </c>
      <c r="AD182" s="114">
        <v>0</v>
      </c>
      <c r="AE182" s="114">
        <v>0</v>
      </c>
      <c r="AF182" s="114">
        <v>0</v>
      </c>
      <c r="AG182" s="114">
        <v>0</v>
      </c>
      <c r="AH182" s="114">
        <v>0</v>
      </c>
      <c r="AI182" s="114">
        <v>0</v>
      </c>
      <c r="AJ182" s="115">
        <f t="shared" si="2"/>
        <v>0</v>
      </c>
      <c r="AM182" s="84"/>
    </row>
    <row r="183" spans="1:39" ht="20.100000000000001" customHeight="1">
      <c r="A183" s="111">
        <v>434</v>
      </c>
      <c r="B183" s="112" t="s">
        <v>861</v>
      </c>
      <c r="C183" s="116" t="s">
        <v>1344</v>
      </c>
      <c r="D183" s="114">
        <v>0</v>
      </c>
      <c r="E183" s="114">
        <v>0</v>
      </c>
      <c r="F183" s="114">
        <v>0</v>
      </c>
      <c r="G183" s="114">
        <v>0</v>
      </c>
      <c r="H183" s="114">
        <v>0</v>
      </c>
      <c r="I183" s="114">
        <v>0</v>
      </c>
      <c r="J183" s="114">
        <v>0</v>
      </c>
      <c r="K183" s="114">
        <v>0</v>
      </c>
      <c r="L183" s="114">
        <v>0</v>
      </c>
      <c r="M183" s="114">
        <v>0</v>
      </c>
      <c r="N183" s="114">
        <v>0</v>
      </c>
      <c r="O183" s="114">
        <v>0</v>
      </c>
      <c r="P183" s="114">
        <v>0</v>
      </c>
      <c r="Q183" s="114">
        <v>0</v>
      </c>
      <c r="R183" s="114">
        <v>0</v>
      </c>
      <c r="S183" s="114">
        <v>0</v>
      </c>
      <c r="T183" s="114">
        <v>0</v>
      </c>
      <c r="U183" s="114">
        <v>0</v>
      </c>
      <c r="V183" s="114">
        <v>0</v>
      </c>
      <c r="W183" s="114">
        <v>0</v>
      </c>
      <c r="X183" s="114">
        <v>0</v>
      </c>
      <c r="Y183" s="114">
        <v>0</v>
      </c>
      <c r="Z183" s="114">
        <v>0</v>
      </c>
      <c r="AA183" s="114">
        <v>0</v>
      </c>
      <c r="AB183" s="114">
        <v>0</v>
      </c>
      <c r="AC183" s="114">
        <v>0</v>
      </c>
      <c r="AD183" s="114">
        <v>0</v>
      </c>
      <c r="AE183" s="114">
        <v>0</v>
      </c>
      <c r="AF183" s="114">
        <v>0</v>
      </c>
      <c r="AG183" s="114">
        <v>0</v>
      </c>
      <c r="AH183" s="114">
        <v>0</v>
      </c>
      <c r="AI183" s="114">
        <v>0</v>
      </c>
      <c r="AJ183" s="115">
        <f t="shared" si="2"/>
        <v>0</v>
      </c>
      <c r="AM183" s="84"/>
    </row>
    <row r="184" spans="1:39" ht="20.100000000000001" customHeight="1">
      <c r="A184" s="111">
        <v>435</v>
      </c>
      <c r="B184" s="112" t="s">
        <v>862</v>
      </c>
      <c r="C184" s="116" t="s">
        <v>1344</v>
      </c>
      <c r="D184" s="114">
        <v>0</v>
      </c>
      <c r="E184" s="114">
        <v>0</v>
      </c>
      <c r="F184" s="114">
        <v>0</v>
      </c>
      <c r="G184" s="114">
        <v>0</v>
      </c>
      <c r="H184" s="114">
        <v>0</v>
      </c>
      <c r="I184" s="114">
        <v>0</v>
      </c>
      <c r="J184" s="114">
        <v>0</v>
      </c>
      <c r="K184" s="114">
        <v>0</v>
      </c>
      <c r="L184" s="114">
        <v>0</v>
      </c>
      <c r="M184" s="114">
        <v>0</v>
      </c>
      <c r="N184" s="114">
        <v>0</v>
      </c>
      <c r="O184" s="114">
        <v>0</v>
      </c>
      <c r="P184" s="114">
        <v>0</v>
      </c>
      <c r="Q184" s="114">
        <v>0</v>
      </c>
      <c r="R184" s="114">
        <v>0</v>
      </c>
      <c r="S184" s="114">
        <v>0</v>
      </c>
      <c r="T184" s="114">
        <v>0</v>
      </c>
      <c r="U184" s="114">
        <v>0</v>
      </c>
      <c r="V184" s="114">
        <v>0</v>
      </c>
      <c r="W184" s="114">
        <v>0</v>
      </c>
      <c r="X184" s="114">
        <v>0</v>
      </c>
      <c r="Y184" s="114">
        <v>0</v>
      </c>
      <c r="Z184" s="114">
        <v>0</v>
      </c>
      <c r="AA184" s="114">
        <v>0</v>
      </c>
      <c r="AB184" s="114">
        <v>0</v>
      </c>
      <c r="AC184" s="114">
        <v>0</v>
      </c>
      <c r="AD184" s="114">
        <v>0</v>
      </c>
      <c r="AE184" s="114">
        <v>0</v>
      </c>
      <c r="AF184" s="114">
        <v>0</v>
      </c>
      <c r="AG184" s="114">
        <v>0</v>
      </c>
      <c r="AH184" s="114">
        <v>0</v>
      </c>
      <c r="AI184" s="114">
        <v>0</v>
      </c>
      <c r="AJ184" s="115">
        <f t="shared" si="2"/>
        <v>0</v>
      </c>
      <c r="AM184" s="84"/>
    </row>
    <row r="185" spans="1:39" ht="20.100000000000001" customHeight="1">
      <c r="A185" s="73">
        <v>512</v>
      </c>
      <c r="B185" s="74" t="s">
        <v>863</v>
      </c>
      <c r="C185" s="75" t="s">
        <v>1344</v>
      </c>
      <c r="D185" s="76">
        <v>0</v>
      </c>
      <c r="E185" s="76">
        <v>0</v>
      </c>
      <c r="F185" s="76">
        <v>0</v>
      </c>
      <c r="G185" s="76">
        <v>5033.96</v>
      </c>
      <c r="H185" s="76">
        <v>0</v>
      </c>
      <c r="I185" s="76">
        <v>6183.8</v>
      </c>
      <c r="J185" s="76">
        <v>5570985.9200000009</v>
      </c>
      <c r="K185" s="76">
        <v>0</v>
      </c>
      <c r="L185" s="76">
        <v>0</v>
      </c>
      <c r="M185" s="76">
        <v>0</v>
      </c>
      <c r="N185" s="76">
        <v>0</v>
      </c>
      <c r="O185" s="76">
        <v>0</v>
      </c>
      <c r="P185" s="76">
        <v>0</v>
      </c>
      <c r="Q185" s="76">
        <v>0</v>
      </c>
      <c r="R185" s="76">
        <v>0</v>
      </c>
      <c r="S185" s="76">
        <v>0</v>
      </c>
      <c r="T185" s="76">
        <v>0</v>
      </c>
      <c r="U185" s="76">
        <v>0</v>
      </c>
      <c r="V185" s="76">
        <v>0</v>
      </c>
      <c r="W185" s="76">
        <v>0</v>
      </c>
      <c r="X185" s="76">
        <v>0</v>
      </c>
      <c r="Y185" s="76">
        <v>0</v>
      </c>
      <c r="Z185" s="76">
        <v>50.009399999999999</v>
      </c>
      <c r="AA185" s="76">
        <v>3430000</v>
      </c>
      <c r="AB185" s="76">
        <v>0</v>
      </c>
      <c r="AC185" s="76">
        <v>0</v>
      </c>
      <c r="AD185" s="76">
        <v>0</v>
      </c>
      <c r="AE185" s="76">
        <v>0</v>
      </c>
      <c r="AF185" s="76">
        <v>0</v>
      </c>
      <c r="AG185" s="76">
        <v>0</v>
      </c>
      <c r="AH185" s="76">
        <v>0</v>
      </c>
      <c r="AI185" s="76">
        <v>0</v>
      </c>
      <c r="AJ185" s="77">
        <f t="shared" si="2"/>
        <v>9012253.6894000005</v>
      </c>
      <c r="AM185" s="84"/>
    </row>
    <row r="186" spans="1:39" ht="20.100000000000001" customHeight="1">
      <c r="A186" s="73">
        <v>513</v>
      </c>
      <c r="B186" s="74" t="s">
        <v>207</v>
      </c>
      <c r="C186" s="75" t="s">
        <v>1344</v>
      </c>
      <c r="D186" s="76">
        <v>0</v>
      </c>
      <c r="E186" s="76">
        <v>0</v>
      </c>
      <c r="F186" s="76">
        <v>131.72</v>
      </c>
      <c r="G186" s="76">
        <v>4455856.8099999996</v>
      </c>
      <c r="H186" s="76">
        <v>19479656</v>
      </c>
      <c r="I186" s="76">
        <v>874896.00000000047</v>
      </c>
      <c r="J186" s="76">
        <v>615441536.15999997</v>
      </c>
      <c r="K186" s="76">
        <v>1663270.4900000002</v>
      </c>
      <c r="L186" s="76">
        <v>0</v>
      </c>
      <c r="M186" s="76">
        <v>0</v>
      </c>
      <c r="N186" s="76">
        <v>13113189.220000001</v>
      </c>
      <c r="O186" s="76">
        <v>0</v>
      </c>
      <c r="P186" s="76">
        <v>231768000</v>
      </c>
      <c r="Q186" s="76">
        <v>0</v>
      </c>
      <c r="R186" s="76">
        <v>0</v>
      </c>
      <c r="S186" s="76">
        <v>0</v>
      </c>
      <c r="T186" s="76">
        <v>2140610.4600000004</v>
      </c>
      <c r="U186" s="76">
        <v>0</v>
      </c>
      <c r="V186" s="76">
        <v>0</v>
      </c>
      <c r="W186" s="76">
        <v>0</v>
      </c>
      <c r="X186" s="76">
        <v>0</v>
      </c>
      <c r="Y186" s="76">
        <v>0</v>
      </c>
      <c r="Z186" s="76">
        <v>0</v>
      </c>
      <c r="AA186" s="76">
        <v>0</v>
      </c>
      <c r="AB186" s="76">
        <v>0</v>
      </c>
      <c r="AC186" s="76">
        <v>0</v>
      </c>
      <c r="AD186" s="76">
        <v>0</v>
      </c>
      <c r="AE186" s="76">
        <v>0</v>
      </c>
      <c r="AF186" s="76">
        <v>0</v>
      </c>
      <c r="AG186" s="76">
        <v>0</v>
      </c>
      <c r="AH186" s="76">
        <v>0</v>
      </c>
      <c r="AI186" s="76">
        <v>0</v>
      </c>
      <c r="AJ186" s="77">
        <f t="shared" si="2"/>
        <v>888937146.86000001</v>
      </c>
      <c r="AM186" s="84"/>
    </row>
    <row r="187" spans="1:39" ht="20.100000000000001" customHeight="1">
      <c r="A187" s="73">
        <v>514</v>
      </c>
      <c r="B187" s="74" t="s">
        <v>864</v>
      </c>
      <c r="C187" s="75" t="s">
        <v>1344</v>
      </c>
      <c r="D187" s="76">
        <v>0</v>
      </c>
      <c r="E187" s="76">
        <v>0</v>
      </c>
      <c r="F187" s="76">
        <v>9876472.6099999994</v>
      </c>
      <c r="G187" s="76">
        <v>0</v>
      </c>
      <c r="H187" s="76">
        <v>0</v>
      </c>
      <c r="I187" s="76">
        <v>0</v>
      </c>
      <c r="J187" s="76">
        <v>0</v>
      </c>
      <c r="K187" s="76">
        <v>0</v>
      </c>
      <c r="L187" s="76">
        <v>0</v>
      </c>
      <c r="M187" s="76">
        <v>0</v>
      </c>
      <c r="N187" s="76">
        <v>0</v>
      </c>
      <c r="O187" s="76">
        <v>0</v>
      </c>
      <c r="P187" s="76">
        <v>0</v>
      </c>
      <c r="Q187" s="76">
        <v>0</v>
      </c>
      <c r="R187" s="76">
        <v>0</v>
      </c>
      <c r="S187" s="76">
        <v>0</v>
      </c>
      <c r="T187" s="76">
        <v>5000000</v>
      </c>
      <c r="U187" s="76">
        <v>0</v>
      </c>
      <c r="V187" s="76">
        <v>0</v>
      </c>
      <c r="W187" s="76">
        <v>0</v>
      </c>
      <c r="X187" s="76">
        <v>280.02520000000004</v>
      </c>
      <c r="Y187" s="76">
        <v>0</v>
      </c>
      <c r="Z187" s="76">
        <v>250.047</v>
      </c>
      <c r="AA187" s="76">
        <v>3782647.8354000002</v>
      </c>
      <c r="AB187" s="76">
        <v>0</v>
      </c>
      <c r="AC187" s="76">
        <v>2477598.6913999999</v>
      </c>
      <c r="AD187" s="76">
        <v>3154413.22</v>
      </c>
      <c r="AE187" s="76">
        <v>0</v>
      </c>
      <c r="AF187" s="76">
        <v>0</v>
      </c>
      <c r="AG187" s="76">
        <v>0</v>
      </c>
      <c r="AH187" s="76">
        <v>0</v>
      </c>
      <c r="AI187" s="76">
        <v>0</v>
      </c>
      <c r="AJ187" s="77">
        <f t="shared" si="2"/>
        <v>24291662.428999998</v>
      </c>
      <c r="AM187" s="84"/>
    </row>
    <row r="188" spans="1:39" ht="20.100000000000001" customHeight="1">
      <c r="A188" s="73">
        <v>517</v>
      </c>
      <c r="B188" s="74" t="s">
        <v>865</v>
      </c>
      <c r="C188" s="75" t="s">
        <v>1344</v>
      </c>
      <c r="D188" s="76">
        <v>0</v>
      </c>
      <c r="E188" s="76">
        <v>0</v>
      </c>
      <c r="F188" s="76">
        <v>0</v>
      </c>
      <c r="G188" s="76">
        <v>0</v>
      </c>
      <c r="H188" s="76">
        <v>0</v>
      </c>
      <c r="I188" s="76">
        <v>0</v>
      </c>
      <c r="J188" s="76">
        <v>0</v>
      </c>
      <c r="K188" s="76">
        <v>0</v>
      </c>
      <c r="L188" s="76">
        <v>0</v>
      </c>
      <c r="M188" s="76">
        <v>0</v>
      </c>
      <c r="N188" s="76">
        <v>0</v>
      </c>
      <c r="O188" s="76">
        <v>0</v>
      </c>
      <c r="P188" s="76">
        <v>0</v>
      </c>
      <c r="Q188" s="76">
        <v>0</v>
      </c>
      <c r="R188" s="76">
        <v>0</v>
      </c>
      <c r="S188" s="76">
        <v>0</v>
      </c>
      <c r="T188" s="76">
        <v>4000000</v>
      </c>
      <c r="U188" s="76">
        <v>0</v>
      </c>
      <c r="V188" s="76">
        <v>0</v>
      </c>
      <c r="W188" s="76">
        <v>0</v>
      </c>
      <c r="X188" s="76">
        <v>0</v>
      </c>
      <c r="Y188" s="76">
        <v>0</v>
      </c>
      <c r="Z188" s="76">
        <v>0</v>
      </c>
      <c r="AA188" s="76">
        <v>0</v>
      </c>
      <c r="AB188" s="76">
        <v>0</v>
      </c>
      <c r="AC188" s="76">
        <v>0</v>
      </c>
      <c r="AD188" s="76">
        <v>0</v>
      </c>
      <c r="AE188" s="76">
        <v>0</v>
      </c>
      <c r="AF188" s="76">
        <v>0</v>
      </c>
      <c r="AG188" s="76">
        <v>0</v>
      </c>
      <c r="AH188" s="76">
        <v>0</v>
      </c>
      <c r="AI188" s="76">
        <v>0</v>
      </c>
      <c r="AJ188" s="77">
        <f t="shared" si="2"/>
        <v>4000000</v>
      </c>
      <c r="AM188" s="84"/>
    </row>
    <row r="189" spans="1:39" ht="20.100000000000001" customHeight="1">
      <c r="A189" s="73">
        <v>520</v>
      </c>
      <c r="B189" s="74" t="s">
        <v>866</v>
      </c>
      <c r="C189" s="75" t="s">
        <v>1344</v>
      </c>
      <c r="D189" s="76">
        <v>0</v>
      </c>
      <c r="E189" s="76">
        <v>0</v>
      </c>
      <c r="F189" s="76">
        <v>0</v>
      </c>
      <c r="G189" s="76">
        <v>0</v>
      </c>
      <c r="H189" s="76">
        <v>0</v>
      </c>
      <c r="I189" s="76">
        <v>0</v>
      </c>
      <c r="J189" s="76">
        <v>0</v>
      </c>
      <c r="K189" s="76">
        <v>0</v>
      </c>
      <c r="L189" s="76">
        <v>0</v>
      </c>
      <c r="M189" s="76">
        <v>0</v>
      </c>
      <c r="N189" s="76">
        <v>0</v>
      </c>
      <c r="O189" s="76">
        <v>0</v>
      </c>
      <c r="P189" s="76">
        <v>0</v>
      </c>
      <c r="Q189" s="76">
        <v>0</v>
      </c>
      <c r="R189" s="76">
        <v>0</v>
      </c>
      <c r="S189" s="76">
        <v>0</v>
      </c>
      <c r="T189" s="76">
        <v>0</v>
      </c>
      <c r="U189" s="76">
        <v>0</v>
      </c>
      <c r="V189" s="76">
        <v>0</v>
      </c>
      <c r="W189" s="76">
        <v>0</v>
      </c>
      <c r="X189" s="76">
        <v>0</v>
      </c>
      <c r="Y189" s="76">
        <v>0</v>
      </c>
      <c r="Z189" s="76">
        <v>0</v>
      </c>
      <c r="AA189" s="76">
        <v>0</v>
      </c>
      <c r="AB189" s="76">
        <v>0</v>
      </c>
      <c r="AC189" s="76">
        <v>0</v>
      </c>
      <c r="AD189" s="76">
        <v>0</v>
      </c>
      <c r="AE189" s="76">
        <v>0</v>
      </c>
      <c r="AF189" s="76">
        <v>0</v>
      </c>
      <c r="AG189" s="76">
        <v>0</v>
      </c>
      <c r="AH189" s="76">
        <v>0</v>
      </c>
      <c r="AI189" s="76">
        <v>0</v>
      </c>
      <c r="AJ189" s="77">
        <f t="shared" si="2"/>
        <v>0</v>
      </c>
      <c r="AM189" s="84"/>
    </row>
    <row r="190" spans="1:39" ht="20.100000000000001" customHeight="1">
      <c r="A190" s="73">
        <v>522</v>
      </c>
      <c r="B190" s="74" t="s">
        <v>867</v>
      </c>
      <c r="C190" s="75" t="s">
        <v>1344</v>
      </c>
      <c r="D190" s="76">
        <v>0</v>
      </c>
      <c r="E190" s="76">
        <v>0</v>
      </c>
      <c r="F190" s="76">
        <v>5401871.3899999997</v>
      </c>
      <c r="G190" s="76">
        <v>0</v>
      </c>
      <c r="H190" s="76">
        <v>0</v>
      </c>
      <c r="I190" s="76">
        <v>0</v>
      </c>
      <c r="J190" s="76">
        <v>0</v>
      </c>
      <c r="K190" s="76">
        <v>0</v>
      </c>
      <c r="L190" s="76">
        <v>0</v>
      </c>
      <c r="M190" s="76">
        <v>0</v>
      </c>
      <c r="N190" s="76">
        <v>0</v>
      </c>
      <c r="O190" s="76">
        <v>0</v>
      </c>
      <c r="P190" s="76">
        <v>0</v>
      </c>
      <c r="Q190" s="76">
        <v>0</v>
      </c>
      <c r="R190" s="76">
        <v>0</v>
      </c>
      <c r="S190" s="76">
        <v>0</v>
      </c>
      <c r="T190" s="76">
        <v>0</v>
      </c>
      <c r="U190" s="76">
        <v>0</v>
      </c>
      <c r="V190" s="76">
        <v>0</v>
      </c>
      <c r="W190" s="76">
        <v>0</v>
      </c>
      <c r="X190" s="76">
        <v>0</v>
      </c>
      <c r="Y190" s="76">
        <v>0</v>
      </c>
      <c r="Z190" s="76">
        <v>0</v>
      </c>
      <c r="AA190" s="76">
        <v>0</v>
      </c>
      <c r="AB190" s="76">
        <v>0</v>
      </c>
      <c r="AC190" s="76">
        <v>0</v>
      </c>
      <c r="AD190" s="76">
        <v>0</v>
      </c>
      <c r="AE190" s="76">
        <v>0</v>
      </c>
      <c r="AF190" s="76">
        <v>0</v>
      </c>
      <c r="AG190" s="76">
        <v>0</v>
      </c>
      <c r="AH190" s="76">
        <v>0</v>
      </c>
      <c r="AI190" s="76">
        <v>0</v>
      </c>
      <c r="AJ190" s="77">
        <f t="shared" si="2"/>
        <v>5401871.3899999997</v>
      </c>
      <c r="AM190" s="84"/>
    </row>
    <row r="191" spans="1:39" ht="20.100000000000001" customHeight="1">
      <c r="A191" s="73">
        <v>523</v>
      </c>
      <c r="B191" s="74" t="s">
        <v>868</v>
      </c>
      <c r="C191" s="75" t="s">
        <v>1344</v>
      </c>
      <c r="D191" s="76">
        <v>0</v>
      </c>
      <c r="E191" s="76">
        <v>3840</v>
      </c>
      <c r="F191" s="76">
        <v>0</v>
      </c>
      <c r="G191" s="76">
        <v>1333668.2799999993</v>
      </c>
      <c r="H191" s="76">
        <v>0</v>
      </c>
      <c r="I191" s="76">
        <v>0</v>
      </c>
      <c r="J191" s="76">
        <v>0</v>
      </c>
      <c r="K191" s="76">
        <v>0</v>
      </c>
      <c r="L191" s="76">
        <v>0</v>
      </c>
      <c r="M191" s="76">
        <v>0</v>
      </c>
      <c r="N191" s="76">
        <v>0</v>
      </c>
      <c r="O191" s="76">
        <v>0</v>
      </c>
      <c r="P191" s="76">
        <v>0</v>
      </c>
      <c r="Q191" s="76">
        <v>0</v>
      </c>
      <c r="R191" s="76">
        <v>0</v>
      </c>
      <c r="S191" s="76">
        <v>0</v>
      </c>
      <c r="T191" s="76">
        <v>0</v>
      </c>
      <c r="U191" s="76">
        <v>0</v>
      </c>
      <c r="V191" s="76">
        <v>0</v>
      </c>
      <c r="W191" s="76">
        <v>0</v>
      </c>
      <c r="X191" s="76">
        <v>0</v>
      </c>
      <c r="Y191" s="76">
        <v>0</v>
      </c>
      <c r="Z191" s="76">
        <v>0</v>
      </c>
      <c r="AA191" s="76">
        <v>0</v>
      </c>
      <c r="AB191" s="76">
        <v>0</v>
      </c>
      <c r="AC191" s="76">
        <v>0</v>
      </c>
      <c r="AD191" s="76">
        <v>0</v>
      </c>
      <c r="AE191" s="76">
        <v>0</v>
      </c>
      <c r="AF191" s="76">
        <v>0</v>
      </c>
      <c r="AG191" s="76">
        <v>0</v>
      </c>
      <c r="AH191" s="76">
        <v>0</v>
      </c>
      <c r="AI191" s="76">
        <v>0</v>
      </c>
      <c r="AJ191" s="77">
        <f t="shared" si="2"/>
        <v>1337508.2799999993</v>
      </c>
      <c r="AM191" s="84"/>
    </row>
    <row r="192" spans="1:39" ht="20.100000000000001" customHeight="1">
      <c r="A192" s="73">
        <v>525</v>
      </c>
      <c r="B192" s="74" t="s">
        <v>213</v>
      </c>
      <c r="C192" s="75" t="s">
        <v>1344</v>
      </c>
      <c r="D192" s="76">
        <v>0</v>
      </c>
      <c r="E192" s="76">
        <v>0</v>
      </c>
      <c r="F192" s="76">
        <v>516712.68</v>
      </c>
      <c r="G192" s="76">
        <v>1905027.3900000001</v>
      </c>
      <c r="H192" s="76">
        <v>0</v>
      </c>
      <c r="I192" s="76">
        <v>0</v>
      </c>
      <c r="J192" s="76">
        <v>0</v>
      </c>
      <c r="K192" s="76">
        <v>0</v>
      </c>
      <c r="L192" s="76">
        <v>0</v>
      </c>
      <c r="M192" s="76">
        <v>0</v>
      </c>
      <c r="N192" s="76">
        <v>0</v>
      </c>
      <c r="O192" s="76">
        <v>0</v>
      </c>
      <c r="P192" s="76">
        <v>0</v>
      </c>
      <c r="Q192" s="76">
        <v>0</v>
      </c>
      <c r="R192" s="76">
        <v>0</v>
      </c>
      <c r="S192" s="76">
        <v>0</v>
      </c>
      <c r="T192" s="76">
        <v>0</v>
      </c>
      <c r="U192" s="76">
        <v>0</v>
      </c>
      <c r="V192" s="76">
        <v>0</v>
      </c>
      <c r="W192" s="76">
        <v>0</v>
      </c>
      <c r="X192" s="76">
        <v>0</v>
      </c>
      <c r="Y192" s="76">
        <v>0</v>
      </c>
      <c r="Z192" s="76">
        <v>0</v>
      </c>
      <c r="AA192" s="76">
        <v>0</v>
      </c>
      <c r="AB192" s="76">
        <v>0</v>
      </c>
      <c r="AC192" s="76">
        <v>0</v>
      </c>
      <c r="AD192" s="76">
        <v>0</v>
      </c>
      <c r="AE192" s="76">
        <v>0</v>
      </c>
      <c r="AF192" s="76">
        <v>0</v>
      </c>
      <c r="AG192" s="76">
        <v>0</v>
      </c>
      <c r="AH192" s="76">
        <v>0</v>
      </c>
      <c r="AI192" s="76">
        <v>0</v>
      </c>
      <c r="AJ192" s="77">
        <f t="shared" si="2"/>
        <v>2421740.0700000003</v>
      </c>
      <c r="AM192" s="84"/>
    </row>
    <row r="193" spans="1:39" ht="20.100000000000001" customHeight="1">
      <c r="A193" s="73">
        <v>526</v>
      </c>
      <c r="B193" s="74" t="s">
        <v>869</v>
      </c>
      <c r="C193" s="75" t="s">
        <v>1344</v>
      </c>
      <c r="D193" s="76">
        <v>0</v>
      </c>
      <c r="E193" s="76">
        <v>0</v>
      </c>
      <c r="F193" s="76">
        <v>146130</v>
      </c>
      <c r="G193" s="76">
        <v>2774380.4299999997</v>
      </c>
      <c r="H193" s="76">
        <v>0</v>
      </c>
      <c r="I193" s="76">
        <v>5915.02</v>
      </c>
      <c r="J193" s="76">
        <v>92803.23</v>
      </c>
      <c r="K193" s="76">
        <v>2719.04</v>
      </c>
      <c r="L193" s="76">
        <v>0</v>
      </c>
      <c r="M193" s="76">
        <v>0</v>
      </c>
      <c r="N193" s="76">
        <v>12510.53</v>
      </c>
      <c r="O193" s="76">
        <v>0</v>
      </c>
      <c r="P193" s="76">
        <v>0</v>
      </c>
      <c r="Q193" s="76">
        <v>0</v>
      </c>
      <c r="R193" s="76">
        <v>0</v>
      </c>
      <c r="S193" s="76">
        <v>0</v>
      </c>
      <c r="T193" s="76">
        <v>0</v>
      </c>
      <c r="U193" s="76">
        <v>0</v>
      </c>
      <c r="V193" s="76">
        <v>0</v>
      </c>
      <c r="W193" s="76">
        <v>0</v>
      </c>
      <c r="X193" s="76">
        <v>0</v>
      </c>
      <c r="Y193" s="76">
        <v>0</v>
      </c>
      <c r="Z193" s="76">
        <v>0</v>
      </c>
      <c r="AA193" s="76">
        <v>0</v>
      </c>
      <c r="AB193" s="76">
        <v>0</v>
      </c>
      <c r="AC193" s="76">
        <v>0</v>
      </c>
      <c r="AD193" s="76">
        <v>0</v>
      </c>
      <c r="AE193" s="76">
        <v>0</v>
      </c>
      <c r="AF193" s="76">
        <v>0</v>
      </c>
      <c r="AG193" s="76">
        <v>0</v>
      </c>
      <c r="AH193" s="76">
        <v>0</v>
      </c>
      <c r="AI193" s="76">
        <v>0</v>
      </c>
      <c r="AJ193" s="77">
        <f t="shared" si="2"/>
        <v>3034458.2499999995</v>
      </c>
      <c r="AM193" s="84"/>
    </row>
    <row r="194" spans="1:39" ht="20.100000000000001" customHeight="1">
      <c r="A194" s="73">
        <v>548</v>
      </c>
      <c r="B194" s="74" t="s">
        <v>870</v>
      </c>
      <c r="C194" s="75" t="s">
        <v>1344</v>
      </c>
      <c r="D194" s="76">
        <v>0</v>
      </c>
      <c r="E194" s="76">
        <v>0</v>
      </c>
      <c r="F194" s="76">
        <v>0</v>
      </c>
      <c r="G194" s="76">
        <v>0</v>
      </c>
      <c r="H194" s="76">
        <v>0</v>
      </c>
      <c r="I194" s="76">
        <v>0</v>
      </c>
      <c r="J194" s="76">
        <v>0</v>
      </c>
      <c r="K194" s="76">
        <v>0</v>
      </c>
      <c r="L194" s="76">
        <v>0</v>
      </c>
      <c r="M194" s="76">
        <v>0</v>
      </c>
      <c r="N194" s="76">
        <v>0</v>
      </c>
      <c r="O194" s="76">
        <v>0</v>
      </c>
      <c r="P194" s="76">
        <v>0</v>
      </c>
      <c r="Q194" s="76">
        <v>0</v>
      </c>
      <c r="R194" s="76">
        <v>0</v>
      </c>
      <c r="S194" s="76">
        <v>0</v>
      </c>
      <c r="T194" s="76">
        <v>0</v>
      </c>
      <c r="U194" s="76">
        <v>0</v>
      </c>
      <c r="V194" s="76">
        <v>0</v>
      </c>
      <c r="W194" s="76">
        <v>0</v>
      </c>
      <c r="X194" s="76">
        <v>0</v>
      </c>
      <c r="Y194" s="76">
        <v>0</v>
      </c>
      <c r="Z194" s="76">
        <v>0</v>
      </c>
      <c r="AA194" s="76">
        <v>0</v>
      </c>
      <c r="AB194" s="76">
        <v>0</v>
      </c>
      <c r="AC194" s="76">
        <v>0</v>
      </c>
      <c r="AD194" s="76">
        <v>0</v>
      </c>
      <c r="AE194" s="76">
        <v>0</v>
      </c>
      <c r="AF194" s="76">
        <v>0</v>
      </c>
      <c r="AG194" s="76">
        <v>0</v>
      </c>
      <c r="AH194" s="76">
        <v>0</v>
      </c>
      <c r="AI194" s="76">
        <v>0</v>
      </c>
      <c r="AJ194" s="77">
        <f t="shared" si="2"/>
        <v>0</v>
      </c>
      <c r="AM194" s="84"/>
    </row>
    <row r="195" spans="1:39" ht="20.100000000000001" customHeight="1">
      <c r="A195" s="73">
        <v>551</v>
      </c>
      <c r="B195" s="74" t="s">
        <v>216</v>
      </c>
      <c r="C195" s="75" t="s">
        <v>1344</v>
      </c>
      <c r="D195" s="76">
        <v>0</v>
      </c>
      <c r="E195" s="76">
        <v>0</v>
      </c>
      <c r="F195" s="76">
        <v>0</v>
      </c>
      <c r="G195" s="76">
        <v>0</v>
      </c>
      <c r="H195" s="76">
        <v>0</v>
      </c>
      <c r="I195" s="76">
        <v>0</v>
      </c>
      <c r="J195" s="76">
        <v>0</v>
      </c>
      <c r="K195" s="76">
        <v>0</v>
      </c>
      <c r="L195" s="76">
        <v>0</v>
      </c>
      <c r="M195" s="76">
        <v>0</v>
      </c>
      <c r="N195" s="76">
        <v>0</v>
      </c>
      <c r="O195" s="76">
        <v>0</v>
      </c>
      <c r="P195" s="76">
        <v>0</v>
      </c>
      <c r="Q195" s="76">
        <v>0</v>
      </c>
      <c r="R195" s="76">
        <v>0</v>
      </c>
      <c r="S195" s="76">
        <v>0</v>
      </c>
      <c r="T195" s="76">
        <v>0</v>
      </c>
      <c r="U195" s="76">
        <v>0</v>
      </c>
      <c r="V195" s="76">
        <v>0</v>
      </c>
      <c r="W195" s="76">
        <v>0</v>
      </c>
      <c r="X195" s="76">
        <v>0</v>
      </c>
      <c r="Y195" s="76">
        <v>0</v>
      </c>
      <c r="Z195" s="76">
        <v>0</v>
      </c>
      <c r="AA195" s="76">
        <v>0</v>
      </c>
      <c r="AB195" s="76">
        <v>0</v>
      </c>
      <c r="AC195" s="76">
        <v>0</v>
      </c>
      <c r="AD195" s="76">
        <v>0</v>
      </c>
      <c r="AE195" s="76">
        <v>0</v>
      </c>
      <c r="AF195" s="76">
        <v>0</v>
      </c>
      <c r="AG195" s="76">
        <v>0</v>
      </c>
      <c r="AH195" s="76">
        <v>0</v>
      </c>
      <c r="AI195" s="76">
        <v>0</v>
      </c>
      <c r="AJ195" s="77">
        <f t="shared" si="2"/>
        <v>0</v>
      </c>
      <c r="AM195" s="84"/>
    </row>
    <row r="196" spans="1:39" ht="20.100000000000001" customHeight="1">
      <c r="A196" s="73">
        <v>572</v>
      </c>
      <c r="B196" s="74" t="s">
        <v>871</v>
      </c>
      <c r="C196" s="75" t="s">
        <v>1344</v>
      </c>
      <c r="D196" s="76">
        <v>0</v>
      </c>
      <c r="E196" s="76">
        <v>0</v>
      </c>
      <c r="F196" s="76">
        <v>3174687.23</v>
      </c>
      <c r="G196" s="76">
        <v>156975.11999999997</v>
      </c>
      <c r="H196" s="76">
        <v>0</v>
      </c>
      <c r="I196" s="76">
        <v>100851.84</v>
      </c>
      <c r="J196" s="76">
        <v>0</v>
      </c>
      <c r="K196" s="76">
        <v>0</v>
      </c>
      <c r="L196" s="76">
        <v>42668.39</v>
      </c>
      <c r="M196" s="76">
        <v>0</v>
      </c>
      <c r="N196" s="76">
        <v>0</v>
      </c>
      <c r="O196" s="76">
        <v>0</v>
      </c>
      <c r="P196" s="76">
        <v>0</v>
      </c>
      <c r="Q196" s="76">
        <v>0</v>
      </c>
      <c r="R196" s="76">
        <v>0</v>
      </c>
      <c r="S196" s="76">
        <v>0</v>
      </c>
      <c r="T196" s="76">
        <v>0</v>
      </c>
      <c r="U196" s="76">
        <v>0</v>
      </c>
      <c r="V196" s="76">
        <v>0</v>
      </c>
      <c r="W196" s="76">
        <v>0</v>
      </c>
      <c r="X196" s="76">
        <v>0</v>
      </c>
      <c r="Y196" s="76">
        <v>0</v>
      </c>
      <c r="Z196" s="76">
        <v>0</v>
      </c>
      <c r="AA196" s="76">
        <v>0</v>
      </c>
      <c r="AB196" s="76">
        <v>0</v>
      </c>
      <c r="AC196" s="76">
        <v>0</v>
      </c>
      <c r="AD196" s="76">
        <v>0</v>
      </c>
      <c r="AE196" s="76">
        <v>0</v>
      </c>
      <c r="AF196" s="76">
        <v>0</v>
      </c>
      <c r="AG196" s="76">
        <v>0</v>
      </c>
      <c r="AH196" s="76">
        <v>0</v>
      </c>
      <c r="AI196" s="76">
        <v>0</v>
      </c>
      <c r="AJ196" s="77">
        <f t="shared" si="2"/>
        <v>3475182.58</v>
      </c>
      <c r="AM196" s="84"/>
    </row>
    <row r="197" spans="1:39" ht="20.100000000000001" customHeight="1">
      <c r="A197" s="73">
        <v>573</v>
      </c>
      <c r="B197" s="74" t="s">
        <v>872</v>
      </c>
      <c r="C197" s="75" t="s">
        <v>1344</v>
      </c>
      <c r="D197" s="76">
        <v>0</v>
      </c>
      <c r="E197" s="76">
        <v>0</v>
      </c>
      <c r="F197" s="76">
        <v>0</v>
      </c>
      <c r="G197" s="76">
        <v>0</v>
      </c>
      <c r="H197" s="76">
        <v>0</v>
      </c>
      <c r="I197" s="76">
        <v>0</v>
      </c>
      <c r="J197" s="76">
        <v>0</v>
      </c>
      <c r="K197" s="76">
        <v>0</v>
      </c>
      <c r="L197" s="76">
        <v>0</v>
      </c>
      <c r="M197" s="76">
        <v>0</v>
      </c>
      <c r="N197" s="76">
        <v>0</v>
      </c>
      <c r="O197" s="76">
        <v>0</v>
      </c>
      <c r="P197" s="76">
        <v>0</v>
      </c>
      <c r="Q197" s="76">
        <v>0</v>
      </c>
      <c r="R197" s="76">
        <v>0</v>
      </c>
      <c r="S197" s="76">
        <v>0</v>
      </c>
      <c r="T197" s="76">
        <v>0</v>
      </c>
      <c r="U197" s="76">
        <v>0</v>
      </c>
      <c r="V197" s="76">
        <v>0</v>
      </c>
      <c r="W197" s="76">
        <v>0</v>
      </c>
      <c r="X197" s="76">
        <v>0</v>
      </c>
      <c r="Y197" s="76">
        <v>0</v>
      </c>
      <c r="Z197" s="76">
        <v>0</v>
      </c>
      <c r="AA197" s="76">
        <v>0</v>
      </c>
      <c r="AB197" s="76">
        <v>0</v>
      </c>
      <c r="AC197" s="76">
        <v>0</v>
      </c>
      <c r="AD197" s="76">
        <v>0</v>
      </c>
      <c r="AE197" s="76">
        <v>0</v>
      </c>
      <c r="AF197" s="76">
        <v>0</v>
      </c>
      <c r="AG197" s="76">
        <v>0</v>
      </c>
      <c r="AH197" s="76">
        <v>0</v>
      </c>
      <c r="AI197" s="76">
        <v>0</v>
      </c>
      <c r="AJ197" s="77">
        <f t="shared" si="2"/>
        <v>0</v>
      </c>
      <c r="AM197" s="84"/>
    </row>
    <row r="198" spans="1:39" ht="20.100000000000001" customHeight="1">
      <c r="A198" s="73">
        <v>574</v>
      </c>
      <c r="B198" s="74" t="s">
        <v>873</v>
      </c>
      <c r="C198" s="75" t="s">
        <v>1344</v>
      </c>
      <c r="D198" s="76">
        <v>1656</v>
      </c>
      <c r="E198" s="76">
        <v>1000000</v>
      </c>
      <c r="F198" s="76">
        <v>0</v>
      </c>
      <c r="G198" s="76">
        <v>3607060.2899999996</v>
      </c>
      <c r="H198" s="76">
        <v>0</v>
      </c>
      <c r="I198" s="76">
        <v>50</v>
      </c>
      <c r="J198" s="76">
        <v>18300000</v>
      </c>
      <c r="K198" s="76">
        <v>0</v>
      </c>
      <c r="L198" s="76">
        <v>0</v>
      </c>
      <c r="M198" s="76">
        <v>0</v>
      </c>
      <c r="N198" s="76">
        <v>168585.60000000001</v>
      </c>
      <c r="O198" s="76">
        <v>0</v>
      </c>
      <c r="P198" s="76">
        <v>0</v>
      </c>
      <c r="Q198" s="76">
        <v>0</v>
      </c>
      <c r="R198" s="76">
        <v>0</v>
      </c>
      <c r="S198" s="76">
        <v>0</v>
      </c>
      <c r="T198" s="76">
        <v>0</v>
      </c>
      <c r="U198" s="76">
        <v>0</v>
      </c>
      <c r="V198" s="76">
        <v>0</v>
      </c>
      <c r="W198" s="76">
        <v>0</v>
      </c>
      <c r="X198" s="76">
        <v>0</v>
      </c>
      <c r="Y198" s="76">
        <v>0</v>
      </c>
      <c r="Z198" s="76">
        <v>0</v>
      </c>
      <c r="AA198" s="76">
        <v>0</v>
      </c>
      <c r="AB198" s="76">
        <v>0</v>
      </c>
      <c r="AC198" s="76">
        <v>0</v>
      </c>
      <c r="AD198" s="76">
        <v>0</v>
      </c>
      <c r="AE198" s="76">
        <v>0</v>
      </c>
      <c r="AF198" s="76">
        <v>0</v>
      </c>
      <c r="AG198" s="76">
        <v>0</v>
      </c>
      <c r="AH198" s="76">
        <v>0</v>
      </c>
      <c r="AI198" s="76">
        <v>0</v>
      </c>
      <c r="AJ198" s="77">
        <f t="shared" si="2"/>
        <v>23077351.890000001</v>
      </c>
      <c r="AM198" s="84"/>
    </row>
    <row r="199" spans="1:39" ht="20.100000000000001" customHeight="1">
      <c r="A199" s="73">
        <v>575</v>
      </c>
      <c r="B199" s="74" t="s">
        <v>874</v>
      </c>
      <c r="C199" s="78" t="s">
        <v>1344</v>
      </c>
      <c r="D199" s="76">
        <v>0</v>
      </c>
      <c r="E199" s="76">
        <v>0</v>
      </c>
      <c r="F199" s="76">
        <v>0</v>
      </c>
      <c r="G199" s="76">
        <v>0</v>
      </c>
      <c r="H199" s="76">
        <v>0</v>
      </c>
      <c r="I199" s="76">
        <v>0</v>
      </c>
      <c r="J199" s="76">
        <v>0</v>
      </c>
      <c r="K199" s="76">
        <v>0</v>
      </c>
      <c r="L199" s="76">
        <v>0</v>
      </c>
      <c r="M199" s="76">
        <v>0</v>
      </c>
      <c r="N199" s="76">
        <v>0</v>
      </c>
      <c r="O199" s="76">
        <v>0</v>
      </c>
      <c r="P199" s="76">
        <v>0</v>
      </c>
      <c r="Q199" s="76">
        <v>0</v>
      </c>
      <c r="R199" s="76">
        <v>0</v>
      </c>
      <c r="S199" s="76">
        <v>0</v>
      </c>
      <c r="T199" s="76">
        <v>0</v>
      </c>
      <c r="U199" s="76">
        <v>0</v>
      </c>
      <c r="V199" s="76">
        <v>0</v>
      </c>
      <c r="W199" s="76">
        <v>0</v>
      </c>
      <c r="X199" s="76">
        <v>0</v>
      </c>
      <c r="Y199" s="76">
        <v>0</v>
      </c>
      <c r="Z199" s="76">
        <v>0</v>
      </c>
      <c r="AA199" s="76">
        <v>0</v>
      </c>
      <c r="AB199" s="76">
        <v>0</v>
      </c>
      <c r="AC199" s="76">
        <v>0</v>
      </c>
      <c r="AD199" s="76">
        <v>0</v>
      </c>
      <c r="AE199" s="76">
        <v>0</v>
      </c>
      <c r="AF199" s="76">
        <v>0</v>
      </c>
      <c r="AG199" s="76">
        <v>0</v>
      </c>
      <c r="AH199" s="76">
        <v>0</v>
      </c>
      <c r="AI199" s="76">
        <v>0</v>
      </c>
      <c r="AJ199" s="77">
        <f t="shared" si="2"/>
        <v>0</v>
      </c>
      <c r="AM199" s="84"/>
    </row>
    <row r="200" spans="1:39" ht="20.100000000000001" customHeight="1">
      <c r="A200" s="73">
        <v>576</v>
      </c>
      <c r="B200" s="74" t="s">
        <v>875</v>
      </c>
      <c r="C200" s="78" t="s">
        <v>1344</v>
      </c>
      <c r="D200" s="76">
        <v>3000000</v>
      </c>
      <c r="E200" s="76">
        <v>0</v>
      </c>
      <c r="F200" s="76">
        <v>16876</v>
      </c>
      <c r="G200" s="76">
        <v>51421.599999999999</v>
      </c>
      <c r="H200" s="76">
        <v>0</v>
      </c>
      <c r="I200" s="76">
        <v>3828.53</v>
      </c>
      <c r="J200" s="76">
        <v>0</v>
      </c>
      <c r="K200" s="76">
        <v>1876.9299999999998</v>
      </c>
      <c r="L200" s="76">
        <v>0</v>
      </c>
      <c r="M200" s="76">
        <v>0</v>
      </c>
      <c r="N200" s="76">
        <v>208.82000000000002</v>
      </c>
      <c r="O200" s="76">
        <v>0</v>
      </c>
      <c r="P200" s="76">
        <v>0</v>
      </c>
      <c r="Q200" s="76">
        <v>0</v>
      </c>
      <c r="R200" s="76">
        <v>0</v>
      </c>
      <c r="S200" s="76">
        <v>0</v>
      </c>
      <c r="T200" s="76">
        <v>0</v>
      </c>
      <c r="U200" s="76">
        <v>0</v>
      </c>
      <c r="V200" s="76">
        <v>0</v>
      </c>
      <c r="W200" s="76">
        <v>0</v>
      </c>
      <c r="X200" s="76">
        <v>0</v>
      </c>
      <c r="Y200" s="76">
        <v>0</v>
      </c>
      <c r="Z200" s="76">
        <v>0</v>
      </c>
      <c r="AA200" s="76">
        <v>0</v>
      </c>
      <c r="AB200" s="76">
        <v>0</v>
      </c>
      <c r="AC200" s="76">
        <v>0</v>
      </c>
      <c r="AD200" s="76">
        <v>0</v>
      </c>
      <c r="AE200" s="76">
        <v>0</v>
      </c>
      <c r="AF200" s="76">
        <v>0</v>
      </c>
      <c r="AG200" s="76">
        <v>0</v>
      </c>
      <c r="AH200" s="76">
        <v>0</v>
      </c>
      <c r="AI200" s="76">
        <v>0</v>
      </c>
      <c r="AJ200" s="77">
        <f t="shared" si="2"/>
        <v>3074211.88</v>
      </c>
      <c r="AM200" s="84"/>
    </row>
    <row r="201" spans="1:39" ht="20.100000000000001" customHeight="1">
      <c r="A201" s="73">
        <v>578</v>
      </c>
      <c r="B201" s="74" t="s">
        <v>876</v>
      </c>
      <c r="C201" s="75" t="s">
        <v>1344</v>
      </c>
      <c r="D201" s="76">
        <v>0</v>
      </c>
      <c r="E201" s="76">
        <v>0</v>
      </c>
      <c r="F201" s="76">
        <v>0</v>
      </c>
      <c r="G201" s="76">
        <v>48569.88</v>
      </c>
      <c r="H201" s="76">
        <v>0</v>
      </c>
      <c r="I201" s="76">
        <v>50</v>
      </c>
      <c r="J201" s="76">
        <v>0</v>
      </c>
      <c r="K201" s="76">
        <v>4371.7800000000007</v>
      </c>
      <c r="L201" s="76">
        <v>0</v>
      </c>
      <c r="M201" s="76">
        <v>0</v>
      </c>
      <c r="N201" s="76">
        <v>0</v>
      </c>
      <c r="O201" s="76">
        <v>0</v>
      </c>
      <c r="P201" s="76">
        <v>0</v>
      </c>
      <c r="Q201" s="76">
        <v>0</v>
      </c>
      <c r="R201" s="76">
        <v>0</v>
      </c>
      <c r="S201" s="76">
        <v>0</v>
      </c>
      <c r="T201" s="76">
        <v>0</v>
      </c>
      <c r="U201" s="76">
        <v>0</v>
      </c>
      <c r="V201" s="76">
        <v>0</v>
      </c>
      <c r="W201" s="76">
        <v>0</v>
      </c>
      <c r="X201" s="76">
        <v>0</v>
      </c>
      <c r="Y201" s="76">
        <v>0</v>
      </c>
      <c r="Z201" s="76">
        <v>0</v>
      </c>
      <c r="AA201" s="76">
        <v>0</v>
      </c>
      <c r="AB201" s="76">
        <v>0</v>
      </c>
      <c r="AC201" s="76">
        <v>0</v>
      </c>
      <c r="AD201" s="76">
        <v>0</v>
      </c>
      <c r="AE201" s="76">
        <v>0</v>
      </c>
      <c r="AF201" s="76">
        <v>0</v>
      </c>
      <c r="AG201" s="76">
        <v>0</v>
      </c>
      <c r="AH201" s="76">
        <v>0</v>
      </c>
      <c r="AI201" s="76">
        <v>0</v>
      </c>
      <c r="AJ201" s="77">
        <f t="shared" si="2"/>
        <v>52991.659999999996</v>
      </c>
      <c r="AM201" s="84"/>
    </row>
    <row r="202" spans="1:39" ht="20.100000000000001" customHeight="1">
      <c r="A202" s="73">
        <v>579</v>
      </c>
      <c r="B202" s="74" t="s">
        <v>877</v>
      </c>
      <c r="C202" s="78" t="s">
        <v>1344</v>
      </c>
      <c r="D202" s="76">
        <v>0</v>
      </c>
      <c r="E202" s="76">
        <v>0</v>
      </c>
      <c r="F202" s="76">
        <v>0</v>
      </c>
      <c r="G202" s="76">
        <v>0</v>
      </c>
      <c r="H202" s="76">
        <v>0</v>
      </c>
      <c r="I202" s="76">
        <v>0</v>
      </c>
      <c r="J202" s="76">
        <v>0</v>
      </c>
      <c r="K202" s="76">
        <v>0</v>
      </c>
      <c r="L202" s="76">
        <v>0</v>
      </c>
      <c r="M202" s="76">
        <v>0</v>
      </c>
      <c r="N202" s="76">
        <v>0</v>
      </c>
      <c r="O202" s="76">
        <v>0</v>
      </c>
      <c r="P202" s="76">
        <v>0</v>
      </c>
      <c r="Q202" s="76">
        <v>0</v>
      </c>
      <c r="R202" s="76">
        <v>0</v>
      </c>
      <c r="S202" s="76">
        <v>0</v>
      </c>
      <c r="T202" s="76">
        <v>0</v>
      </c>
      <c r="U202" s="76">
        <v>0</v>
      </c>
      <c r="V202" s="76">
        <v>0</v>
      </c>
      <c r="W202" s="76">
        <v>0</v>
      </c>
      <c r="X202" s="76">
        <v>0</v>
      </c>
      <c r="Y202" s="76">
        <v>0</v>
      </c>
      <c r="Z202" s="76">
        <v>0</v>
      </c>
      <c r="AA202" s="76">
        <v>0</v>
      </c>
      <c r="AB202" s="76">
        <v>0</v>
      </c>
      <c r="AC202" s="76">
        <v>0</v>
      </c>
      <c r="AD202" s="76">
        <v>0</v>
      </c>
      <c r="AE202" s="76">
        <v>0</v>
      </c>
      <c r="AF202" s="76">
        <v>0</v>
      </c>
      <c r="AG202" s="76">
        <v>0</v>
      </c>
      <c r="AH202" s="76">
        <v>0</v>
      </c>
      <c r="AI202" s="76">
        <v>0</v>
      </c>
      <c r="AJ202" s="77">
        <f t="shared" si="2"/>
        <v>0</v>
      </c>
      <c r="AM202" s="84"/>
    </row>
    <row r="203" spans="1:39" ht="20.100000000000001" customHeight="1">
      <c r="A203" s="73">
        <v>580</v>
      </c>
      <c r="B203" s="74" t="s">
        <v>224</v>
      </c>
      <c r="C203" s="75" t="s">
        <v>1344</v>
      </c>
      <c r="D203" s="76">
        <v>211969.49</v>
      </c>
      <c r="E203" s="76">
        <v>0</v>
      </c>
      <c r="F203" s="76">
        <v>54460.59</v>
      </c>
      <c r="G203" s="76">
        <v>422030.38000000006</v>
      </c>
      <c r="H203" s="76">
        <v>0</v>
      </c>
      <c r="I203" s="76">
        <v>0</v>
      </c>
      <c r="J203" s="76">
        <v>77112.070000000007</v>
      </c>
      <c r="K203" s="76">
        <v>0</v>
      </c>
      <c r="L203" s="76">
        <v>0</v>
      </c>
      <c r="M203" s="76">
        <v>0</v>
      </c>
      <c r="N203" s="76">
        <v>0</v>
      </c>
      <c r="O203" s="76">
        <v>0</v>
      </c>
      <c r="P203" s="76">
        <v>0</v>
      </c>
      <c r="Q203" s="76">
        <v>0</v>
      </c>
      <c r="R203" s="76">
        <v>0</v>
      </c>
      <c r="S203" s="76">
        <v>0</v>
      </c>
      <c r="T203" s="76">
        <v>0</v>
      </c>
      <c r="U203" s="76">
        <v>0</v>
      </c>
      <c r="V203" s="76">
        <v>0</v>
      </c>
      <c r="W203" s="76">
        <v>0</v>
      </c>
      <c r="X203" s="76">
        <v>0</v>
      </c>
      <c r="Y203" s="76">
        <v>0</v>
      </c>
      <c r="Z203" s="76">
        <v>0</v>
      </c>
      <c r="AA203" s="76">
        <v>0</v>
      </c>
      <c r="AB203" s="76">
        <v>0</v>
      </c>
      <c r="AC203" s="76">
        <v>0</v>
      </c>
      <c r="AD203" s="76">
        <v>0</v>
      </c>
      <c r="AE203" s="76">
        <v>0</v>
      </c>
      <c r="AF203" s="76">
        <v>0</v>
      </c>
      <c r="AG203" s="76">
        <v>0</v>
      </c>
      <c r="AH203" s="76">
        <v>0</v>
      </c>
      <c r="AI203" s="76">
        <v>0</v>
      </c>
      <c r="AJ203" s="77">
        <f t="shared" si="2"/>
        <v>765572.53</v>
      </c>
      <c r="AM203" s="84"/>
    </row>
    <row r="204" spans="1:39" ht="20.100000000000001" customHeight="1">
      <c r="A204" s="73">
        <v>581</v>
      </c>
      <c r="B204" s="74" t="s">
        <v>878</v>
      </c>
      <c r="C204" s="75" t="s">
        <v>1344</v>
      </c>
      <c r="D204" s="76">
        <v>0</v>
      </c>
      <c r="E204" s="76">
        <v>0</v>
      </c>
      <c r="F204" s="76">
        <v>0</v>
      </c>
      <c r="G204" s="76">
        <v>0</v>
      </c>
      <c r="H204" s="76">
        <v>0</v>
      </c>
      <c r="I204" s="76">
        <v>0</v>
      </c>
      <c r="J204" s="76">
        <v>0</v>
      </c>
      <c r="K204" s="76">
        <v>0</v>
      </c>
      <c r="L204" s="76">
        <v>0</v>
      </c>
      <c r="M204" s="76">
        <v>0</v>
      </c>
      <c r="N204" s="76">
        <v>0</v>
      </c>
      <c r="O204" s="76">
        <v>0</v>
      </c>
      <c r="P204" s="76">
        <v>0</v>
      </c>
      <c r="Q204" s="76">
        <v>0</v>
      </c>
      <c r="R204" s="76">
        <v>0</v>
      </c>
      <c r="S204" s="76">
        <v>0</v>
      </c>
      <c r="T204" s="76">
        <v>0</v>
      </c>
      <c r="U204" s="76">
        <v>0</v>
      </c>
      <c r="V204" s="76">
        <v>0</v>
      </c>
      <c r="W204" s="76">
        <v>0</v>
      </c>
      <c r="X204" s="76">
        <v>0</v>
      </c>
      <c r="Y204" s="76">
        <v>0</v>
      </c>
      <c r="Z204" s="76">
        <v>0</v>
      </c>
      <c r="AA204" s="76">
        <v>0</v>
      </c>
      <c r="AB204" s="76">
        <v>0</v>
      </c>
      <c r="AC204" s="76">
        <v>0</v>
      </c>
      <c r="AD204" s="76">
        <v>0</v>
      </c>
      <c r="AE204" s="76">
        <v>0</v>
      </c>
      <c r="AF204" s="76">
        <v>0</v>
      </c>
      <c r="AG204" s="76">
        <v>0</v>
      </c>
      <c r="AH204" s="76">
        <v>0</v>
      </c>
      <c r="AI204" s="76">
        <v>0</v>
      </c>
      <c r="AJ204" s="77">
        <f t="shared" si="2"/>
        <v>0</v>
      </c>
      <c r="AM204" s="84"/>
    </row>
    <row r="205" spans="1:39" ht="20.100000000000001" customHeight="1">
      <c r="A205" s="73">
        <v>582</v>
      </c>
      <c r="B205" s="74" t="s">
        <v>879</v>
      </c>
      <c r="C205" s="75" t="s">
        <v>1344</v>
      </c>
      <c r="D205" s="76">
        <v>0</v>
      </c>
      <c r="E205" s="76">
        <v>2001656</v>
      </c>
      <c r="F205" s="76">
        <v>16017659.92</v>
      </c>
      <c r="G205" s="76">
        <v>50279.69</v>
      </c>
      <c r="H205" s="76">
        <v>0</v>
      </c>
      <c r="I205" s="76">
        <v>0</v>
      </c>
      <c r="J205" s="76">
        <v>0</v>
      </c>
      <c r="K205" s="76">
        <v>0</v>
      </c>
      <c r="L205" s="76">
        <v>0</v>
      </c>
      <c r="M205" s="76">
        <v>0</v>
      </c>
      <c r="N205" s="76">
        <v>0</v>
      </c>
      <c r="O205" s="76">
        <v>0</v>
      </c>
      <c r="P205" s="76">
        <v>0</v>
      </c>
      <c r="Q205" s="76">
        <v>0</v>
      </c>
      <c r="R205" s="76">
        <v>0</v>
      </c>
      <c r="S205" s="76">
        <v>0</v>
      </c>
      <c r="T205" s="76">
        <v>0</v>
      </c>
      <c r="U205" s="76">
        <v>0</v>
      </c>
      <c r="V205" s="76">
        <v>0</v>
      </c>
      <c r="W205" s="76">
        <v>0</v>
      </c>
      <c r="X205" s="76">
        <v>0</v>
      </c>
      <c r="Y205" s="76">
        <v>0</v>
      </c>
      <c r="Z205" s="76">
        <v>0</v>
      </c>
      <c r="AA205" s="76">
        <v>0</v>
      </c>
      <c r="AB205" s="76">
        <v>0</v>
      </c>
      <c r="AC205" s="76">
        <v>0</v>
      </c>
      <c r="AD205" s="76">
        <v>0</v>
      </c>
      <c r="AE205" s="76">
        <v>0</v>
      </c>
      <c r="AF205" s="76">
        <v>0</v>
      </c>
      <c r="AG205" s="76">
        <v>0</v>
      </c>
      <c r="AH205" s="76">
        <v>0</v>
      </c>
      <c r="AI205" s="76">
        <v>0</v>
      </c>
      <c r="AJ205" s="77">
        <f t="shared" si="2"/>
        <v>18069595.610000003</v>
      </c>
      <c r="AM205" s="84"/>
    </row>
    <row r="206" spans="1:39" ht="20.100000000000001" customHeight="1">
      <c r="A206" s="73">
        <v>584</v>
      </c>
      <c r="B206" s="74" t="s">
        <v>880</v>
      </c>
      <c r="C206" s="75" t="s">
        <v>1344</v>
      </c>
      <c r="D206" s="76">
        <v>0</v>
      </c>
      <c r="E206" s="76">
        <v>0</v>
      </c>
      <c r="F206" s="76">
        <v>0</v>
      </c>
      <c r="G206" s="76">
        <v>0</v>
      </c>
      <c r="H206" s="76">
        <v>0</v>
      </c>
      <c r="I206" s="76">
        <v>0</v>
      </c>
      <c r="J206" s="76">
        <v>0</v>
      </c>
      <c r="K206" s="76">
        <v>0</v>
      </c>
      <c r="L206" s="76">
        <v>0</v>
      </c>
      <c r="M206" s="76">
        <v>0</v>
      </c>
      <c r="N206" s="76">
        <v>0</v>
      </c>
      <c r="O206" s="76">
        <v>0</v>
      </c>
      <c r="P206" s="76">
        <v>0</v>
      </c>
      <c r="Q206" s="76">
        <v>0</v>
      </c>
      <c r="R206" s="76">
        <v>0</v>
      </c>
      <c r="S206" s="76">
        <v>0</v>
      </c>
      <c r="T206" s="76">
        <v>0</v>
      </c>
      <c r="U206" s="76">
        <v>0</v>
      </c>
      <c r="V206" s="76">
        <v>0</v>
      </c>
      <c r="W206" s="76">
        <v>0</v>
      </c>
      <c r="X206" s="76">
        <v>0</v>
      </c>
      <c r="Y206" s="76">
        <v>0</v>
      </c>
      <c r="Z206" s="76">
        <v>0</v>
      </c>
      <c r="AA206" s="76">
        <v>0</v>
      </c>
      <c r="AB206" s="76">
        <v>0</v>
      </c>
      <c r="AC206" s="76">
        <v>0</v>
      </c>
      <c r="AD206" s="76">
        <v>0</v>
      </c>
      <c r="AE206" s="76">
        <v>0</v>
      </c>
      <c r="AF206" s="76">
        <v>0</v>
      </c>
      <c r="AG206" s="76">
        <v>0</v>
      </c>
      <c r="AH206" s="76">
        <v>0</v>
      </c>
      <c r="AI206" s="76">
        <v>0</v>
      </c>
      <c r="AJ206" s="77">
        <f t="shared" ref="AJ206:AJ269" si="3">SUM(D206:AI206)</f>
        <v>0</v>
      </c>
      <c r="AM206" s="84"/>
    </row>
    <row r="207" spans="1:39" ht="20.100000000000001" customHeight="1">
      <c r="A207" s="73">
        <v>585</v>
      </c>
      <c r="B207" s="74" t="s">
        <v>228</v>
      </c>
      <c r="C207" s="75" t="s">
        <v>1344</v>
      </c>
      <c r="D207" s="76">
        <v>0</v>
      </c>
      <c r="E207" s="76">
        <v>10183187</v>
      </c>
      <c r="F207" s="76">
        <v>0</v>
      </c>
      <c r="G207" s="76">
        <v>22</v>
      </c>
      <c r="H207" s="76">
        <v>0</v>
      </c>
      <c r="I207" s="76">
        <v>0</v>
      </c>
      <c r="J207" s="76">
        <v>0</v>
      </c>
      <c r="K207" s="76">
        <v>0</v>
      </c>
      <c r="L207" s="76">
        <v>0</v>
      </c>
      <c r="M207" s="76">
        <v>0</v>
      </c>
      <c r="N207" s="76">
        <v>0</v>
      </c>
      <c r="O207" s="76">
        <v>0</v>
      </c>
      <c r="P207" s="76">
        <v>0</v>
      </c>
      <c r="Q207" s="76">
        <v>0</v>
      </c>
      <c r="R207" s="76">
        <v>0</v>
      </c>
      <c r="S207" s="76">
        <v>0</v>
      </c>
      <c r="T207" s="76">
        <v>7500</v>
      </c>
      <c r="U207" s="76">
        <v>0</v>
      </c>
      <c r="V207" s="76">
        <v>0</v>
      </c>
      <c r="W207" s="76">
        <v>0</v>
      </c>
      <c r="X207" s="76">
        <v>0</v>
      </c>
      <c r="Y207" s="76">
        <v>0</v>
      </c>
      <c r="Z207" s="76">
        <v>0</v>
      </c>
      <c r="AA207" s="76">
        <v>170127.7942</v>
      </c>
      <c r="AB207" s="76">
        <v>0</v>
      </c>
      <c r="AC207" s="76">
        <v>0</v>
      </c>
      <c r="AD207" s="76">
        <v>0</v>
      </c>
      <c r="AE207" s="76">
        <v>0</v>
      </c>
      <c r="AF207" s="76">
        <v>0</v>
      </c>
      <c r="AG207" s="76">
        <v>0</v>
      </c>
      <c r="AH207" s="76">
        <v>0</v>
      </c>
      <c r="AI207" s="76">
        <v>0</v>
      </c>
      <c r="AJ207" s="77">
        <f t="shared" si="3"/>
        <v>10360836.794199999</v>
      </c>
      <c r="AM207" s="84"/>
    </row>
    <row r="208" spans="1:39" ht="20.100000000000001" customHeight="1">
      <c r="A208" s="73">
        <v>586</v>
      </c>
      <c r="B208" s="74" t="s">
        <v>229</v>
      </c>
      <c r="C208" s="78" t="s">
        <v>1344</v>
      </c>
      <c r="D208" s="76">
        <v>0</v>
      </c>
      <c r="E208" s="76">
        <v>0</v>
      </c>
      <c r="F208" s="76">
        <v>74443.98</v>
      </c>
      <c r="G208" s="76">
        <v>25005.5</v>
      </c>
      <c r="H208" s="76">
        <v>0</v>
      </c>
      <c r="I208" s="76">
        <v>53016.200000000012</v>
      </c>
      <c r="J208" s="76">
        <v>0</v>
      </c>
      <c r="K208" s="76">
        <v>0</v>
      </c>
      <c r="L208" s="76">
        <v>0</v>
      </c>
      <c r="M208" s="76">
        <v>0</v>
      </c>
      <c r="N208" s="76">
        <v>0</v>
      </c>
      <c r="O208" s="76">
        <v>0</v>
      </c>
      <c r="P208" s="76">
        <v>0</v>
      </c>
      <c r="Q208" s="76">
        <v>0</v>
      </c>
      <c r="R208" s="76">
        <v>0</v>
      </c>
      <c r="S208" s="76">
        <v>0</v>
      </c>
      <c r="T208" s="76">
        <v>0</v>
      </c>
      <c r="U208" s="76">
        <v>0</v>
      </c>
      <c r="V208" s="76">
        <v>0</v>
      </c>
      <c r="W208" s="76">
        <v>0</v>
      </c>
      <c r="X208" s="76">
        <v>0</v>
      </c>
      <c r="Y208" s="76">
        <v>0</v>
      </c>
      <c r="Z208" s="76">
        <v>0</v>
      </c>
      <c r="AA208" s="76">
        <v>0</v>
      </c>
      <c r="AB208" s="76">
        <v>0</v>
      </c>
      <c r="AC208" s="76">
        <v>0</v>
      </c>
      <c r="AD208" s="76">
        <v>0</v>
      </c>
      <c r="AE208" s="76">
        <v>0</v>
      </c>
      <c r="AF208" s="76">
        <v>0</v>
      </c>
      <c r="AG208" s="76">
        <v>0</v>
      </c>
      <c r="AH208" s="76">
        <v>0</v>
      </c>
      <c r="AI208" s="76">
        <v>0</v>
      </c>
      <c r="AJ208" s="77">
        <f t="shared" si="3"/>
        <v>152465.68</v>
      </c>
      <c r="AM208" s="84"/>
    </row>
    <row r="209" spans="1:39" ht="20.100000000000001" customHeight="1">
      <c r="A209" s="73">
        <v>587</v>
      </c>
      <c r="B209" s="74" t="s">
        <v>881</v>
      </c>
      <c r="C209" s="75" t="s">
        <v>1344</v>
      </c>
      <c r="D209" s="76">
        <v>0</v>
      </c>
      <c r="E209" s="76">
        <v>0</v>
      </c>
      <c r="F209" s="76">
        <v>9347175</v>
      </c>
      <c r="G209" s="76">
        <v>1848932.4500000002</v>
      </c>
      <c r="H209" s="76">
        <v>0</v>
      </c>
      <c r="I209" s="76">
        <v>0</v>
      </c>
      <c r="J209" s="76">
        <v>16417009</v>
      </c>
      <c r="K209" s="76">
        <v>0</v>
      </c>
      <c r="L209" s="76">
        <v>0</v>
      </c>
      <c r="M209" s="76">
        <v>0</v>
      </c>
      <c r="N209" s="76">
        <v>0</v>
      </c>
      <c r="O209" s="76">
        <v>0</v>
      </c>
      <c r="P209" s="76">
        <v>0</v>
      </c>
      <c r="Q209" s="76">
        <v>0</v>
      </c>
      <c r="R209" s="76">
        <v>0</v>
      </c>
      <c r="S209" s="76">
        <v>0</v>
      </c>
      <c r="T209" s="76">
        <v>0</v>
      </c>
      <c r="U209" s="76">
        <v>0</v>
      </c>
      <c r="V209" s="76">
        <v>0</v>
      </c>
      <c r="W209" s="76">
        <v>0</v>
      </c>
      <c r="X209" s="76">
        <v>0</v>
      </c>
      <c r="Y209" s="76">
        <v>0</v>
      </c>
      <c r="Z209" s="76">
        <v>0</v>
      </c>
      <c r="AA209" s="76">
        <v>0</v>
      </c>
      <c r="AB209" s="76">
        <v>0</v>
      </c>
      <c r="AC209" s="76">
        <v>0</v>
      </c>
      <c r="AD209" s="76">
        <v>0</v>
      </c>
      <c r="AE209" s="76">
        <v>0</v>
      </c>
      <c r="AF209" s="76">
        <v>0</v>
      </c>
      <c r="AG209" s="76">
        <v>0</v>
      </c>
      <c r="AH209" s="76">
        <v>0</v>
      </c>
      <c r="AI209" s="76">
        <v>0</v>
      </c>
      <c r="AJ209" s="77">
        <f t="shared" si="3"/>
        <v>27613116.449999999</v>
      </c>
      <c r="AM209" s="84"/>
    </row>
    <row r="210" spans="1:39" ht="20.100000000000001" customHeight="1">
      <c r="A210" s="73">
        <v>588</v>
      </c>
      <c r="B210" s="74" t="s">
        <v>230</v>
      </c>
      <c r="C210" s="78" t="s">
        <v>1344</v>
      </c>
      <c r="D210" s="76">
        <v>0</v>
      </c>
      <c r="E210" s="76">
        <v>0</v>
      </c>
      <c r="F210" s="76">
        <v>0</v>
      </c>
      <c r="G210" s="76">
        <v>0</v>
      </c>
      <c r="H210" s="76">
        <v>0</v>
      </c>
      <c r="I210" s="76">
        <v>0</v>
      </c>
      <c r="J210" s="76">
        <v>0</v>
      </c>
      <c r="K210" s="76">
        <v>0</v>
      </c>
      <c r="L210" s="76">
        <v>0</v>
      </c>
      <c r="M210" s="76">
        <v>0</v>
      </c>
      <c r="N210" s="76">
        <v>0</v>
      </c>
      <c r="O210" s="76">
        <v>0</v>
      </c>
      <c r="P210" s="76">
        <v>0</v>
      </c>
      <c r="Q210" s="76">
        <v>0</v>
      </c>
      <c r="R210" s="76">
        <v>0</v>
      </c>
      <c r="S210" s="76">
        <v>0</v>
      </c>
      <c r="T210" s="76">
        <v>0</v>
      </c>
      <c r="U210" s="76">
        <v>2744000</v>
      </c>
      <c r="V210" s="76">
        <v>0</v>
      </c>
      <c r="W210" s="76">
        <v>0</v>
      </c>
      <c r="X210" s="76">
        <v>0</v>
      </c>
      <c r="Y210" s="76">
        <v>0</v>
      </c>
      <c r="Z210" s="76">
        <v>0</v>
      </c>
      <c r="AA210" s="76">
        <v>0</v>
      </c>
      <c r="AB210" s="76">
        <v>0</v>
      </c>
      <c r="AC210" s="76">
        <v>0</v>
      </c>
      <c r="AD210" s="76">
        <v>0</v>
      </c>
      <c r="AE210" s="76">
        <v>0</v>
      </c>
      <c r="AF210" s="76">
        <v>0</v>
      </c>
      <c r="AG210" s="76">
        <v>0</v>
      </c>
      <c r="AH210" s="76">
        <v>0</v>
      </c>
      <c r="AI210" s="76">
        <v>0</v>
      </c>
      <c r="AJ210" s="77">
        <f t="shared" si="3"/>
        <v>2744000</v>
      </c>
      <c r="AM210" s="84"/>
    </row>
    <row r="211" spans="1:39" ht="20.100000000000001" customHeight="1">
      <c r="A211" s="73">
        <v>589</v>
      </c>
      <c r="B211" s="74" t="s">
        <v>882</v>
      </c>
      <c r="C211" s="78" t="s">
        <v>1344</v>
      </c>
      <c r="D211" s="76">
        <v>0</v>
      </c>
      <c r="E211" s="76">
        <v>0</v>
      </c>
      <c r="F211" s="76">
        <v>0</v>
      </c>
      <c r="G211" s="76">
        <v>0</v>
      </c>
      <c r="H211" s="76">
        <v>0</v>
      </c>
      <c r="I211" s="76">
        <v>0</v>
      </c>
      <c r="J211" s="76">
        <v>0</v>
      </c>
      <c r="K211" s="76">
        <v>0</v>
      </c>
      <c r="L211" s="76">
        <v>0</v>
      </c>
      <c r="M211" s="76">
        <v>0</v>
      </c>
      <c r="N211" s="76">
        <v>0</v>
      </c>
      <c r="O211" s="76">
        <v>0</v>
      </c>
      <c r="P211" s="76">
        <v>0</v>
      </c>
      <c r="Q211" s="76">
        <v>0</v>
      </c>
      <c r="R211" s="76">
        <v>0</v>
      </c>
      <c r="S211" s="76">
        <v>0</v>
      </c>
      <c r="T211" s="76">
        <v>0</v>
      </c>
      <c r="U211" s="76">
        <v>0</v>
      </c>
      <c r="V211" s="76">
        <v>0</v>
      </c>
      <c r="W211" s="76">
        <v>0</v>
      </c>
      <c r="X211" s="76">
        <v>0</v>
      </c>
      <c r="Y211" s="76">
        <v>0</v>
      </c>
      <c r="Z211" s="76">
        <v>0</v>
      </c>
      <c r="AA211" s="76">
        <v>0</v>
      </c>
      <c r="AB211" s="76">
        <v>0</v>
      </c>
      <c r="AC211" s="76">
        <v>0</v>
      </c>
      <c r="AD211" s="76">
        <v>0</v>
      </c>
      <c r="AE211" s="76">
        <v>0</v>
      </c>
      <c r="AF211" s="76">
        <v>0</v>
      </c>
      <c r="AG211" s="76">
        <v>0</v>
      </c>
      <c r="AH211" s="76">
        <v>0</v>
      </c>
      <c r="AI211" s="76">
        <v>0</v>
      </c>
      <c r="AJ211" s="77">
        <f t="shared" si="3"/>
        <v>0</v>
      </c>
      <c r="AM211" s="84"/>
    </row>
    <row r="212" spans="1:39" ht="20.100000000000001" customHeight="1">
      <c r="A212" s="73">
        <v>590</v>
      </c>
      <c r="B212" s="74" t="s">
        <v>883</v>
      </c>
      <c r="C212" s="75" t="s">
        <v>1344</v>
      </c>
      <c r="D212" s="76">
        <v>0</v>
      </c>
      <c r="E212" s="76">
        <v>0</v>
      </c>
      <c r="F212" s="76">
        <v>19917298.059999999</v>
      </c>
      <c r="G212" s="76">
        <v>9099.1600000000017</v>
      </c>
      <c r="H212" s="76">
        <v>0</v>
      </c>
      <c r="I212" s="76">
        <v>22674.67</v>
      </c>
      <c r="J212" s="76">
        <v>0</v>
      </c>
      <c r="K212" s="76">
        <v>0</v>
      </c>
      <c r="L212" s="76">
        <v>0</v>
      </c>
      <c r="M212" s="76">
        <v>0</v>
      </c>
      <c r="N212" s="76">
        <v>44809.34</v>
      </c>
      <c r="O212" s="76">
        <v>0</v>
      </c>
      <c r="P212" s="76">
        <v>0</v>
      </c>
      <c r="Q212" s="76">
        <v>0</v>
      </c>
      <c r="R212" s="76">
        <v>0</v>
      </c>
      <c r="S212" s="76">
        <v>0</v>
      </c>
      <c r="T212" s="76">
        <v>0</v>
      </c>
      <c r="U212" s="76">
        <v>0</v>
      </c>
      <c r="V212" s="76">
        <v>0</v>
      </c>
      <c r="W212" s="76">
        <v>0</v>
      </c>
      <c r="X212" s="76">
        <v>33431.866999999998</v>
      </c>
      <c r="Y212" s="76">
        <v>0</v>
      </c>
      <c r="Z212" s="76">
        <v>0</v>
      </c>
      <c r="AA212" s="76">
        <v>0</v>
      </c>
      <c r="AB212" s="76">
        <v>0</v>
      </c>
      <c r="AC212" s="76">
        <v>0</v>
      </c>
      <c r="AD212" s="76">
        <v>0</v>
      </c>
      <c r="AE212" s="76">
        <v>0</v>
      </c>
      <c r="AF212" s="76">
        <v>0</v>
      </c>
      <c r="AG212" s="76">
        <v>0</v>
      </c>
      <c r="AH212" s="76">
        <v>0</v>
      </c>
      <c r="AI212" s="76">
        <v>0</v>
      </c>
      <c r="AJ212" s="77">
        <f t="shared" si="3"/>
        <v>20027313.096999999</v>
      </c>
      <c r="AM212" s="84"/>
    </row>
    <row r="213" spans="1:39" ht="20.100000000000001" customHeight="1">
      <c r="A213" s="73">
        <v>591</v>
      </c>
      <c r="B213" s="74" t="s">
        <v>884</v>
      </c>
      <c r="C213" s="75" t="s">
        <v>1344</v>
      </c>
      <c r="D213" s="76">
        <v>0</v>
      </c>
      <c r="E213" s="76">
        <v>0</v>
      </c>
      <c r="F213" s="76">
        <v>63874671.130000003</v>
      </c>
      <c r="G213" s="76">
        <v>4210429.17</v>
      </c>
      <c r="H213" s="76">
        <v>0</v>
      </c>
      <c r="I213" s="76">
        <v>0</v>
      </c>
      <c r="J213" s="76">
        <v>0</v>
      </c>
      <c r="K213" s="76">
        <v>17624.09</v>
      </c>
      <c r="L213" s="76">
        <v>0</v>
      </c>
      <c r="M213" s="76">
        <v>0</v>
      </c>
      <c r="N213" s="76">
        <v>0</v>
      </c>
      <c r="O213" s="76">
        <v>0</v>
      </c>
      <c r="P213" s="76">
        <v>0</v>
      </c>
      <c r="Q213" s="76">
        <v>0</v>
      </c>
      <c r="R213" s="76">
        <v>0</v>
      </c>
      <c r="S213" s="76">
        <v>0</v>
      </c>
      <c r="T213" s="76">
        <v>16952</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7">
        <f t="shared" si="3"/>
        <v>68119676.390000001</v>
      </c>
      <c r="AM213" s="84"/>
    </row>
    <row r="214" spans="1:39" ht="20.100000000000001" customHeight="1">
      <c r="A214" s="73">
        <v>592</v>
      </c>
      <c r="B214" s="74" t="s">
        <v>885</v>
      </c>
      <c r="C214" s="75" t="s">
        <v>1344</v>
      </c>
      <c r="D214" s="76">
        <v>0</v>
      </c>
      <c r="E214" s="76">
        <v>0</v>
      </c>
      <c r="F214" s="76">
        <v>32650543.579999998</v>
      </c>
      <c r="G214" s="76">
        <v>1201.45</v>
      </c>
      <c r="H214" s="76">
        <v>0</v>
      </c>
      <c r="I214" s="76">
        <v>2680.12</v>
      </c>
      <c r="J214" s="76">
        <v>1100</v>
      </c>
      <c r="K214" s="76">
        <v>0</v>
      </c>
      <c r="L214" s="76">
        <v>0</v>
      </c>
      <c r="M214" s="76">
        <v>0</v>
      </c>
      <c r="N214" s="76">
        <v>0</v>
      </c>
      <c r="O214" s="76">
        <v>0</v>
      </c>
      <c r="P214" s="76">
        <v>0</v>
      </c>
      <c r="Q214" s="76">
        <v>0</v>
      </c>
      <c r="R214" s="76">
        <v>0</v>
      </c>
      <c r="S214" s="76">
        <v>0</v>
      </c>
      <c r="T214" s="76">
        <v>0</v>
      </c>
      <c r="U214" s="76">
        <v>0</v>
      </c>
      <c r="V214" s="76">
        <v>0</v>
      </c>
      <c r="W214" s="76">
        <v>0</v>
      </c>
      <c r="X214" s="76">
        <v>74623.285799999998</v>
      </c>
      <c r="Y214" s="76">
        <v>0</v>
      </c>
      <c r="Z214" s="76">
        <v>0</v>
      </c>
      <c r="AA214" s="76">
        <v>0</v>
      </c>
      <c r="AB214" s="76">
        <v>0</v>
      </c>
      <c r="AC214" s="76">
        <v>0</v>
      </c>
      <c r="AD214" s="76">
        <v>0</v>
      </c>
      <c r="AE214" s="76">
        <v>0</v>
      </c>
      <c r="AF214" s="76">
        <v>0</v>
      </c>
      <c r="AG214" s="76">
        <v>0</v>
      </c>
      <c r="AH214" s="76">
        <v>0</v>
      </c>
      <c r="AI214" s="76">
        <v>0</v>
      </c>
      <c r="AJ214" s="77">
        <f t="shared" si="3"/>
        <v>32730148.435799997</v>
      </c>
      <c r="AM214" s="84"/>
    </row>
    <row r="215" spans="1:39" ht="20.100000000000001" customHeight="1">
      <c r="A215" s="73">
        <v>593</v>
      </c>
      <c r="B215" s="74" t="s">
        <v>886</v>
      </c>
      <c r="C215" s="75" t="s">
        <v>1344</v>
      </c>
      <c r="D215" s="76">
        <v>0</v>
      </c>
      <c r="E215" s="76">
        <v>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7">
        <f t="shared" si="3"/>
        <v>0</v>
      </c>
      <c r="AM215" s="84"/>
    </row>
    <row r="216" spans="1:39" ht="20.100000000000001" customHeight="1">
      <c r="A216" s="73">
        <v>594</v>
      </c>
      <c r="B216" s="74" t="s">
        <v>119</v>
      </c>
      <c r="C216" s="75" t="s">
        <v>1344</v>
      </c>
      <c r="D216" s="76">
        <v>0</v>
      </c>
      <c r="E216" s="76">
        <v>0</v>
      </c>
      <c r="F216" s="76">
        <v>1829086.3</v>
      </c>
      <c r="G216" s="76">
        <v>47409.69</v>
      </c>
      <c r="H216" s="76">
        <v>0</v>
      </c>
      <c r="I216" s="76">
        <v>0</v>
      </c>
      <c r="J216" s="76">
        <v>0.02</v>
      </c>
      <c r="K216" s="76">
        <v>16142.749999999998</v>
      </c>
      <c r="L216" s="76">
        <v>0</v>
      </c>
      <c r="M216" s="76">
        <v>0</v>
      </c>
      <c r="N216" s="76">
        <v>0.05</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7">
        <f t="shared" si="3"/>
        <v>1892638.81</v>
      </c>
      <c r="AM216" s="84"/>
    </row>
    <row r="217" spans="1:39" ht="20.100000000000001" customHeight="1">
      <c r="A217" s="73">
        <v>595</v>
      </c>
      <c r="B217" s="74" t="s">
        <v>1304</v>
      </c>
      <c r="C217" s="75" t="s">
        <v>1344</v>
      </c>
      <c r="D217" s="76">
        <v>0</v>
      </c>
      <c r="E217" s="76">
        <v>0</v>
      </c>
      <c r="F217" s="76">
        <v>1475128.67</v>
      </c>
      <c r="G217" s="76">
        <v>0</v>
      </c>
      <c r="H217" s="76">
        <v>0</v>
      </c>
      <c r="I217" s="76">
        <v>0</v>
      </c>
      <c r="J217" s="76">
        <v>0</v>
      </c>
      <c r="K217" s="76">
        <v>0</v>
      </c>
      <c r="L217" s="76">
        <v>0</v>
      </c>
      <c r="M217" s="76">
        <v>0</v>
      </c>
      <c r="N217" s="76">
        <v>0</v>
      </c>
      <c r="O217" s="76">
        <v>0</v>
      </c>
      <c r="P217" s="76">
        <v>0</v>
      </c>
      <c r="Q217" s="76">
        <v>0</v>
      </c>
      <c r="R217" s="76">
        <v>0</v>
      </c>
      <c r="S217" s="76">
        <v>0</v>
      </c>
      <c r="T217" s="76">
        <v>0</v>
      </c>
      <c r="U217" s="76">
        <v>0</v>
      </c>
      <c r="V217" s="76">
        <v>0</v>
      </c>
      <c r="W217" s="76">
        <v>0</v>
      </c>
      <c r="X217" s="76">
        <v>0</v>
      </c>
      <c r="Y217" s="76">
        <v>0</v>
      </c>
      <c r="Z217" s="76">
        <v>0</v>
      </c>
      <c r="AA217" s="76">
        <v>0</v>
      </c>
      <c r="AB217" s="76">
        <v>0</v>
      </c>
      <c r="AC217" s="76">
        <v>0</v>
      </c>
      <c r="AD217" s="76">
        <v>0</v>
      </c>
      <c r="AE217" s="76">
        <v>0</v>
      </c>
      <c r="AF217" s="76">
        <v>0</v>
      </c>
      <c r="AG217" s="76">
        <v>0</v>
      </c>
      <c r="AH217" s="76">
        <v>0</v>
      </c>
      <c r="AI217" s="76">
        <v>0</v>
      </c>
      <c r="AJ217" s="77">
        <f t="shared" si="3"/>
        <v>1475128.67</v>
      </c>
      <c r="AM217" s="84"/>
    </row>
    <row r="218" spans="1:39" ht="20.100000000000001" customHeight="1">
      <c r="A218" s="73">
        <v>620</v>
      </c>
      <c r="B218" s="74" t="s">
        <v>887</v>
      </c>
      <c r="C218" s="75" t="s">
        <v>1344</v>
      </c>
      <c r="D218" s="76">
        <v>0</v>
      </c>
      <c r="E218" s="76">
        <v>0</v>
      </c>
      <c r="F218" s="76">
        <v>0</v>
      </c>
      <c r="G218" s="76">
        <v>0</v>
      </c>
      <c r="H218" s="76">
        <v>0</v>
      </c>
      <c r="I218" s="76">
        <v>0</v>
      </c>
      <c r="J218" s="76">
        <v>0</v>
      </c>
      <c r="K218" s="76">
        <v>0</v>
      </c>
      <c r="L218" s="76">
        <v>0</v>
      </c>
      <c r="M218" s="76">
        <v>0</v>
      </c>
      <c r="N218" s="76">
        <v>0</v>
      </c>
      <c r="O218" s="76">
        <v>0</v>
      </c>
      <c r="P218" s="76">
        <v>0</v>
      </c>
      <c r="Q218" s="76">
        <v>0</v>
      </c>
      <c r="R218" s="76">
        <v>0</v>
      </c>
      <c r="S218" s="76">
        <v>0</v>
      </c>
      <c r="T218" s="76">
        <v>0</v>
      </c>
      <c r="U218" s="76">
        <v>0</v>
      </c>
      <c r="V218" s="76">
        <v>0</v>
      </c>
      <c r="W218" s="76">
        <v>0</v>
      </c>
      <c r="X218" s="76">
        <v>0</v>
      </c>
      <c r="Y218" s="76">
        <v>0</v>
      </c>
      <c r="Z218" s="76">
        <v>0</v>
      </c>
      <c r="AA218" s="76">
        <v>0</v>
      </c>
      <c r="AB218" s="76">
        <v>0</v>
      </c>
      <c r="AC218" s="76">
        <v>0</v>
      </c>
      <c r="AD218" s="76">
        <v>0</v>
      </c>
      <c r="AE218" s="76">
        <v>0</v>
      </c>
      <c r="AF218" s="76">
        <v>0</v>
      </c>
      <c r="AG218" s="76">
        <v>0</v>
      </c>
      <c r="AH218" s="76">
        <v>0</v>
      </c>
      <c r="AI218" s="76">
        <v>0</v>
      </c>
      <c r="AJ218" s="77">
        <f t="shared" si="3"/>
        <v>0</v>
      </c>
      <c r="AM218" s="84"/>
    </row>
    <row r="219" spans="1:39" ht="20.100000000000001" customHeight="1">
      <c r="A219" s="73">
        <v>633</v>
      </c>
      <c r="B219" s="74" t="s">
        <v>237</v>
      </c>
      <c r="C219" s="75" t="s">
        <v>1344</v>
      </c>
      <c r="D219" s="76">
        <v>0</v>
      </c>
      <c r="E219" s="76">
        <v>0</v>
      </c>
      <c r="F219" s="76">
        <v>0</v>
      </c>
      <c r="G219" s="76">
        <v>0</v>
      </c>
      <c r="H219" s="76">
        <v>0</v>
      </c>
      <c r="I219" s="76">
        <v>0</v>
      </c>
      <c r="J219" s="76">
        <v>0</v>
      </c>
      <c r="K219" s="76">
        <v>0</v>
      </c>
      <c r="L219" s="76">
        <v>0</v>
      </c>
      <c r="M219" s="76">
        <v>0</v>
      </c>
      <c r="N219" s="76">
        <v>0</v>
      </c>
      <c r="O219" s="76">
        <v>0</v>
      </c>
      <c r="P219" s="76">
        <v>0</v>
      </c>
      <c r="Q219" s="76">
        <v>0</v>
      </c>
      <c r="R219" s="76">
        <v>0</v>
      </c>
      <c r="S219" s="76">
        <v>0</v>
      </c>
      <c r="T219" s="76">
        <v>0</v>
      </c>
      <c r="U219" s="76">
        <v>0</v>
      </c>
      <c r="V219" s="76">
        <v>0</v>
      </c>
      <c r="W219" s="76">
        <v>0</v>
      </c>
      <c r="X219" s="76">
        <v>0</v>
      </c>
      <c r="Y219" s="76">
        <v>0</v>
      </c>
      <c r="Z219" s="76">
        <v>0</v>
      </c>
      <c r="AA219" s="76">
        <v>0</v>
      </c>
      <c r="AB219" s="76">
        <v>0</v>
      </c>
      <c r="AC219" s="76">
        <v>0</v>
      </c>
      <c r="AD219" s="76">
        <v>0</v>
      </c>
      <c r="AE219" s="76">
        <v>0</v>
      </c>
      <c r="AF219" s="76">
        <v>0</v>
      </c>
      <c r="AG219" s="76">
        <v>0</v>
      </c>
      <c r="AH219" s="76">
        <v>0</v>
      </c>
      <c r="AI219" s="76">
        <v>0</v>
      </c>
      <c r="AJ219" s="77">
        <f t="shared" si="3"/>
        <v>0</v>
      </c>
      <c r="AM219" s="84"/>
    </row>
    <row r="220" spans="1:39" ht="20.100000000000001" customHeight="1">
      <c r="A220" s="73">
        <v>634</v>
      </c>
      <c r="B220" s="74" t="s">
        <v>888</v>
      </c>
      <c r="C220" s="75" t="s">
        <v>1344</v>
      </c>
      <c r="D220" s="76">
        <v>0</v>
      </c>
      <c r="E220" s="76">
        <v>0</v>
      </c>
      <c r="F220" s="76">
        <v>0</v>
      </c>
      <c r="G220" s="76">
        <v>0</v>
      </c>
      <c r="H220" s="76">
        <v>0</v>
      </c>
      <c r="I220" s="76">
        <v>0</v>
      </c>
      <c r="J220" s="76">
        <v>0</v>
      </c>
      <c r="K220" s="76">
        <v>0</v>
      </c>
      <c r="L220" s="76">
        <v>0</v>
      </c>
      <c r="M220" s="76">
        <v>0</v>
      </c>
      <c r="N220" s="76">
        <v>0</v>
      </c>
      <c r="O220" s="76">
        <v>0</v>
      </c>
      <c r="P220" s="76">
        <v>0</v>
      </c>
      <c r="Q220" s="76">
        <v>0</v>
      </c>
      <c r="R220" s="76">
        <v>0</v>
      </c>
      <c r="S220" s="76">
        <v>0</v>
      </c>
      <c r="T220" s="76">
        <v>0</v>
      </c>
      <c r="U220" s="76">
        <v>0</v>
      </c>
      <c r="V220" s="76">
        <v>0</v>
      </c>
      <c r="W220" s="76">
        <v>0</v>
      </c>
      <c r="X220" s="76">
        <v>0</v>
      </c>
      <c r="Y220" s="76">
        <v>0</v>
      </c>
      <c r="Z220" s="76">
        <v>0</v>
      </c>
      <c r="AA220" s="76">
        <v>0</v>
      </c>
      <c r="AB220" s="76">
        <v>0</v>
      </c>
      <c r="AC220" s="76">
        <v>0</v>
      </c>
      <c r="AD220" s="76">
        <v>0</v>
      </c>
      <c r="AE220" s="76">
        <v>0</v>
      </c>
      <c r="AF220" s="76">
        <v>0</v>
      </c>
      <c r="AG220" s="76">
        <v>0</v>
      </c>
      <c r="AH220" s="76">
        <v>0</v>
      </c>
      <c r="AI220" s="76">
        <v>0</v>
      </c>
      <c r="AJ220" s="77">
        <f t="shared" si="3"/>
        <v>0</v>
      </c>
      <c r="AM220" s="84"/>
    </row>
    <row r="221" spans="1:39" ht="20.100000000000001" customHeight="1">
      <c r="A221" s="73">
        <v>650</v>
      </c>
      <c r="B221" s="74" t="s">
        <v>239</v>
      </c>
      <c r="C221" s="78" t="s">
        <v>1344</v>
      </c>
      <c r="D221" s="76">
        <v>0</v>
      </c>
      <c r="E221" s="76">
        <v>0</v>
      </c>
      <c r="F221" s="76">
        <v>0</v>
      </c>
      <c r="G221" s="76">
        <v>82663.259999999995</v>
      </c>
      <c r="H221" s="76">
        <v>0</v>
      </c>
      <c r="I221" s="76">
        <v>0</v>
      </c>
      <c r="J221" s="76">
        <v>0</v>
      </c>
      <c r="K221" s="76">
        <v>0</v>
      </c>
      <c r="L221" s="76">
        <v>0</v>
      </c>
      <c r="M221" s="76">
        <v>0</v>
      </c>
      <c r="N221" s="76">
        <v>0</v>
      </c>
      <c r="O221" s="76">
        <v>0</v>
      </c>
      <c r="P221" s="76">
        <v>0</v>
      </c>
      <c r="Q221" s="76">
        <v>0</v>
      </c>
      <c r="R221" s="76">
        <v>0</v>
      </c>
      <c r="S221" s="76">
        <v>0</v>
      </c>
      <c r="T221" s="76">
        <v>0</v>
      </c>
      <c r="U221" s="76">
        <v>0</v>
      </c>
      <c r="V221" s="76">
        <v>0</v>
      </c>
      <c r="W221" s="76">
        <v>0</v>
      </c>
      <c r="X221" s="76">
        <v>0</v>
      </c>
      <c r="Y221" s="76">
        <v>0</v>
      </c>
      <c r="Z221" s="76">
        <v>0</v>
      </c>
      <c r="AA221" s="76">
        <v>0</v>
      </c>
      <c r="AB221" s="76">
        <v>0</v>
      </c>
      <c r="AC221" s="76">
        <v>0</v>
      </c>
      <c r="AD221" s="76">
        <v>0</v>
      </c>
      <c r="AE221" s="76">
        <v>0</v>
      </c>
      <c r="AF221" s="76">
        <v>0</v>
      </c>
      <c r="AG221" s="76">
        <v>0</v>
      </c>
      <c r="AH221" s="76">
        <v>0</v>
      </c>
      <c r="AI221" s="76">
        <v>0</v>
      </c>
      <c r="AJ221" s="77">
        <f t="shared" si="3"/>
        <v>82663.259999999995</v>
      </c>
      <c r="AM221" s="84"/>
    </row>
    <row r="222" spans="1:39" ht="20.100000000000001" customHeight="1">
      <c r="A222" s="73">
        <v>660</v>
      </c>
      <c r="B222" s="74" t="s">
        <v>240</v>
      </c>
      <c r="C222" s="75" t="s">
        <v>1344</v>
      </c>
      <c r="D222" s="76">
        <v>1910.85</v>
      </c>
      <c r="E222" s="76">
        <v>0</v>
      </c>
      <c r="F222" s="76">
        <v>31967223.109999999</v>
      </c>
      <c r="G222" s="76">
        <v>270337.27</v>
      </c>
      <c r="H222" s="76">
        <v>0</v>
      </c>
      <c r="I222" s="76">
        <v>0</v>
      </c>
      <c r="J222" s="76">
        <v>2076466.99</v>
      </c>
      <c r="K222" s="76">
        <v>711.72</v>
      </c>
      <c r="L222" s="76">
        <v>0</v>
      </c>
      <c r="M222" s="76">
        <v>0</v>
      </c>
      <c r="N222" s="76">
        <v>0</v>
      </c>
      <c r="O222" s="76">
        <v>0</v>
      </c>
      <c r="P222" s="76">
        <v>0</v>
      </c>
      <c r="Q222" s="76">
        <v>0</v>
      </c>
      <c r="R222" s="76">
        <v>0</v>
      </c>
      <c r="S222" s="76">
        <v>0</v>
      </c>
      <c r="T222" s="76">
        <v>0</v>
      </c>
      <c r="U222" s="76">
        <v>0</v>
      </c>
      <c r="V222" s="76">
        <v>0</v>
      </c>
      <c r="W222" s="76">
        <v>0</v>
      </c>
      <c r="X222" s="76">
        <v>0</v>
      </c>
      <c r="Y222" s="76">
        <v>0</v>
      </c>
      <c r="Z222" s="76">
        <v>0</v>
      </c>
      <c r="AA222" s="76">
        <v>0</v>
      </c>
      <c r="AB222" s="76">
        <v>0</v>
      </c>
      <c r="AC222" s="76">
        <v>0</v>
      </c>
      <c r="AD222" s="76">
        <v>0</v>
      </c>
      <c r="AE222" s="76">
        <v>0</v>
      </c>
      <c r="AF222" s="76">
        <v>0</v>
      </c>
      <c r="AG222" s="76">
        <v>0</v>
      </c>
      <c r="AH222" s="76">
        <v>0</v>
      </c>
      <c r="AI222" s="76">
        <v>0</v>
      </c>
      <c r="AJ222" s="77">
        <f t="shared" si="3"/>
        <v>34316649.939999998</v>
      </c>
      <c r="AM222" s="84"/>
    </row>
    <row r="223" spans="1:39" ht="20.100000000000001" customHeight="1">
      <c r="A223" s="73">
        <v>661</v>
      </c>
      <c r="B223" s="74" t="s">
        <v>241</v>
      </c>
      <c r="C223" s="75" t="s">
        <v>1344</v>
      </c>
      <c r="D223" s="76">
        <v>0</v>
      </c>
      <c r="E223" s="76">
        <v>0</v>
      </c>
      <c r="F223" s="76">
        <v>6321</v>
      </c>
      <c r="G223" s="76">
        <v>22285.15</v>
      </c>
      <c r="H223" s="76">
        <v>0</v>
      </c>
      <c r="I223" s="76">
        <v>0</v>
      </c>
      <c r="J223" s="76">
        <v>0</v>
      </c>
      <c r="K223" s="76">
        <v>0</v>
      </c>
      <c r="L223" s="76">
        <v>0</v>
      </c>
      <c r="M223" s="76">
        <v>0</v>
      </c>
      <c r="N223" s="76">
        <v>0</v>
      </c>
      <c r="O223" s="76">
        <v>0</v>
      </c>
      <c r="P223" s="76">
        <v>0</v>
      </c>
      <c r="Q223" s="76">
        <v>0</v>
      </c>
      <c r="R223" s="76">
        <v>0</v>
      </c>
      <c r="S223" s="76">
        <v>0</v>
      </c>
      <c r="T223" s="76">
        <v>0</v>
      </c>
      <c r="U223" s="76">
        <v>0</v>
      </c>
      <c r="V223" s="76">
        <v>0</v>
      </c>
      <c r="W223" s="76">
        <v>0</v>
      </c>
      <c r="X223" s="76">
        <v>0</v>
      </c>
      <c r="Y223" s="76">
        <v>0</v>
      </c>
      <c r="Z223" s="76">
        <v>0</v>
      </c>
      <c r="AA223" s="76">
        <v>0</v>
      </c>
      <c r="AB223" s="76">
        <v>0</v>
      </c>
      <c r="AC223" s="76">
        <v>0</v>
      </c>
      <c r="AD223" s="76">
        <v>0</v>
      </c>
      <c r="AE223" s="76">
        <v>0</v>
      </c>
      <c r="AF223" s="76">
        <v>0</v>
      </c>
      <c r="AG223" s="76">
        <v>0</v>
      </c>
      <c r="AH223" s="76">
        <v>0</v>
      </c>
      <c r="AI223" s="76">
        <v>0</v>
      </c>
      <c r="AJ223" s="77">
        <f t="shared" si="3"/>
        <v>28606.15</v>
      </c>
      <c r="AM223" s="84"/>
    </row>
    <row r="224" spans="1:39" ht="20.100000000000001" customHeight="1">
      <c r="A224" s="73">
        <v>670</v>
      </c>
      <c r="B224" s="74" t="s">
        <v>242</v>
      </c>
      <c r="C224" s="75" t="s">
        <v>1344</v>
      </c>
      <c r="D224" s="76">
        <v>0</v>
      </c>
      <c r="E224" s="76">
        <v>0</v>
      </c>
      <c r="F224" s="76">
        <v>18509206.550000001</v>
      </c>
      <c r="G224" s="76">
        <v>858465.74</v>
      </c>
      <c r="H224" s="76">
        <v>0</v>
      </c>
      <c r="I224" s="76">
        <v>68815.710000000006</v>
      </c>
      <c r="J224" s="76">
        <v>6758188.0100000007</v>
      </c>
      <c r="K224" s="76">
        <v>100</v>
      </c>
      <c r="L224" s="76">
        <v>0</v>
      </c>
      <c r="M224" s="76">
        <v>0</v>
      </c>
      <c r="N224" s="76">
        <v>3091.01</v>
      </c>
      <c r="O224" s="76">
        <v>0</v>
      </c>
      <c r="P224" s="76">
        <v>0</v>
      </c>
      <c r="Q224" s="76">
        <v>0</v>
      </c>
      <c r="R224" s="76">
        <v>0</v>
      </c>
      <c r="S224" s="76">
        <v>0</v>
      </c>
      <c r="T224" s="76">
        <v>0</v>
      </c>
      <c r="U224" s="76">
        <v>0</v>
      </c>
      <c r="V224" s="76">
        <v>0</v>
      </c>
      <c r="W224" s="76">
        <v>0</v>
      </c>
      <c r="X224" s="76">
        <v>0</v>
      </c>
      <c r="Y224" s="76">
        <v>0</v>
      </c>
      <c r="Z224" s="76">
        <v>0</v>
      </c>
      <c r="AA224" s="76">
        <v>0</v>
      </c>
      <c r="AB224" s="76">
        <v>0</v>
      </c>
      <c r="AC224" s="76">
        <v>0</v>
      </c>
      <c r="AD224" s="76">
        <v>0</v>
      </c>
      <c r="AE224" s="76">
        <v>0</v>
      </c>
      <c r="AF224" s="76">
        <v>0</v>
      </c>
      <c r="AG224" s="76">
        <v>0</v>
      </c>
      <c r="AH224" s="76">
        <v>0</v>
      </c>
      <c r="AI224" s="76">
        <v>0</v>
      </c>
      <c r="AJ224" s="77">
        <f t="shared" si="3"/>
        <v>26197867.020000003</v>
      </c>
      <c r="AM224" s="84"/>
    </row>
    <row r="225" spans="1:39" ht="20.100000000000001" customHeight="1">
      <c r="A225" s="73">
        <v>680</v>
      </c>
      <c r="B225" s="74" t="s">
        <v>889</v>
      </c>
      <c r="C225" s="75" t="s">
        <v>1344</v>
      </c>
      <c r="D225" s="76">
        <v>0</v>
      </c>
      <c r="E225" s="76">
        <v>0</v>
      </c>
      <c r="F225" s="76">
        <v>0</v>
      </c>
      <c r="G225" s="76">
        <v>71359.510000000009</v>
      </c>
      <c r="H225" s="76">
        <v>0</v>
      </c>
      <c r="I225" s="76">
        <v>585.28</v>
      </c>
      <c r="J225" s="76">
        <v>0</v>
      </c>
      <c r="K225" s="76">
        <v>0</v>
      </c>
      <c r="L225" s="76">
        <v>0</v>
      </c>
      <c r="M225" s="76">
        <v>0</v>
      </c>
      <c r="N225" s="76">
        <v>52.98</v>
      </c>
      <c r="O225" s="76">
        <v>0</v>
      </c>
      <c r="P225" s="76">
        <v>0</v>
      </c>
      <c r="Q225" s="76">
        <v>0</v>
      </c>
      <c r="R225" s="76">
        <v>0</v>
      </c>
      <c r="S225" s="76">
        <v>0</v>
      </c>
      <c r="T225" s="76">
        <v>0</v>
      </c>
      <c r="U225" s="76">
        <v>0</v>
      </c>
      <c r="V225" s="76">
        <v>0</v>
      </c>
      <c r="W225" s="76">
        <v>0</v>
      </c>
      <c r="X225" s="76">
        <v>0</v>
      </c>
      <c r="Y225" s="76">
        <v>0</v>
      </c>
      <c r="Z225" s="76">
        <v>0</v>
      </c>
      <c r="AA225" s="76">
        <v>0</v>
      </c>
      <c r="AB225" s="76">
        <v>0</v>
      </c>
      <c r="AC225" s="76">
        <v>0</v>
      </c>
      <c r="AD225" s="76">
        <v>0</v>
      </c>
      <c r="AE225" s="76">
        <v>0</v>
      </c>
      <c r="AF225" s="76">
        <v>0</v>
      </c>
      <c r="AG225" s="76">
        <v>0</v>
      </c>
      <c r="AH225" s="76">
        <v>0</v>
      </c>
      <c r="AI225" s="76">
        <v>0</v>
      </c>
      <c r="AJ225" s="77">
        <f t="shared" si="3"/>
        <v>71997.77</v>
      </c>
      <c r="AM225" s="84"/>
    </row>
    <row r="226" spans="1:39" ht="20.100000000000001" customHeight="1">
      <c r="A226" s="73">
        <v>681</v>
      </c>
      <c r="B226" s="74" t="s">
        <v>244</v>
      </c>
      <c r="C226" s="75" t="s">
        <v>1344</v>
      </c>
      <c r="D226" s="76">
        <v>0</v>
      </c>
      <c r="E226" s="76">
        <v>0</v>
      </c>
      <c r="F226" s="76">
        <v>0</v>
      </c>
      <c r="G226" s="76">
        <v>0</v>
      </c>
      <c r="H226" s="76">
        <v>0</v>
      </c>
      <c r="I226" s="76">
        <v>0</v>
      </c>
      <c r="J226" s="76">
        <v>0</v>
      </c>
      <c r="K226" s="76">
        <v>0</v>
      </c>
      <c r="L226" s="76">
        <v>0</v>
      </c>
      <c r="M226" s="76">
        <v>0</v>
      </c>
      <c r="N226" s="76">
        <v>0</v>
      </c>
      <c r="O226" s="76">
        <v>0</v>
      </c>
      <c r="P226" s="76">
        <v>0</v>
      </c>
      <c r="Q226" s="76">
        <v>0</v>
      </c>
      <c r="R226" s="76">
        <v>0</v>
      </c>
      <c r="S226" s="76">
        <v>0</v>
      </c>
      <c r="T226" s="76">
        <v>0</v>
      </c>
      <c r="U226" s="76">
        <v>0</v>
      </c>
      <c r="V226" s="76">
        <v>0</v>
      </c>
      <c r="W226" s="76">
        <v>0</v>
      </c>
      <c r="X226" s="76">
        <v>0</v>
      </c>
      <c r="Y226" s="76">
        <v>0</v>
      </c>
      <c r="Z226" s="76">
        <v>0</v>
      </c>
      <c r="AA226" s="76">
        <v>0</v>
      </c>
      <c r="AB226" s="76">
        <v>0</v>
      </c>
      <c r="AC226" s="76">
        <v>0</v>
      </c>
      <c r="AD226" s="76">
        <v>0</v>
      </c>
      <c r="AE226" s="76">
        <v>0</v>
      </c>
      <c r="AF226" s="76">
        <v>0</v>
      </c>
      <c r="AG226" s="76">
        <v>0</v>
      </c>
      <c r="AH226" s="76">
        <v>0</v>
      </c>
      <c r="AI226" s="76">
        <v>0</v>
      </c>
      <c r="AJ226" s="77">
        <f t="shared" si="3"/>
        <v>0</v>
      </c>
      <c r="AM226" s="84"/>
    </row>
    <row r="227" spans="1:39" ht="20.100000000000001" customHeight="1">
      <c r="A227" s="73">
        <v>682</v>
      </c>
      <c r="B227" s="74" t="s">
        <v>890</v>
      </c>
      <c r="C227" s="75" t="s">
        <v>1344</v>
      </c>
      <c r="D227" s="76">
        <v>0</v>
      </c>
      <c r="E227" s="76">
        <v>0</v>
      </c>
      <c r="F227" s="76">
        <v>0</v>
      </c>
      <c r="G227" s="76">
        <v>41296.1</v>
      </c>
      <c r="H227" s="76">
        <v>0</v>
      </c>
      <c r="I227" s="76">
        <v>50</v>
      </c>
      <c r="J227" s="76">
        <v>3087000</v>
      </c>
      <c r="K227" s="76">
        <v>0</v>
      </c>
      <c r="L227" s="76">
        <v>0</v>
      </c>
      <c r="M227" s="76">
        <v>0</v>
      </c>
      <c r="N227" s="76">
        <v>0</v>
      </c>
      <c r="O227" s="76">
        <v>0</v>
      </c>
      <c r="P227" s="76">
        <v>0</v>
      </c>
      <c r="Q227" s="76">
        <v>0</v>
      </c>
      <c r="R227" s="76">
        <v>0</v>
      </c>
      <c r="S227" s="76">
        <v>0</v>
      </c>
      <c r="T227" s="76">
        <v>0</v>
      </c>
      <c r="U227" s="76">
        <v>0</v>
      </c>
      <c r="V227" s="76">
        <v>0</v>
      </c>
      <c r="W227" s="76">
        <v>0</v>
      </c>
      <c r="X227" s="76">
        <v>0</v>
      </c>
      <c r="Y227" s="76">
        <v>0</v>
      </c>
      <c r="Z227" s="76">
        <v>0</v>
      </c>
      <c r="AA227" s="76">
        <v>0</v>
      </c>
      <c r="AB227" s="76">
        <v>0</v>
      </c>
      <c r="AC227" s="76">
        <v>0</v>
      </c>
      <c r="AD227" s="76">
        <v>0</v>
      </c>
      <c r="AE227" s="76">
        <v>0</v>
      </c>
      <c r="AF227" s="76">
        <v>0</v>
      </c>
      <c r="AG227" s="76">
        <v>0</v>
      </c>
      <c r="AH227" s="76">
        <v>0</v>
      </c>
      <c r="AI227" s="76">
        <v>0</v>
      </c>
      <c r="AJ227" s="77">
        <f t="shared" si="3"/>
        <v>3128346.1</v>
      </c>
      <c r="AM227" s="84"/>
    </row>
    <row r="228" spans="1:39" ht="20.100000000000001" customHeight="1">
      <c r="A228" s="73">
        <v>683</v>
      </c>
      <c r="B228" s="74" t="s">
        <v>891</v>
      </c>
      <c r="C228" s="75" t="s">
        <v>1344</v>
      </c>
      <c r="D228" s="76">
        <v>0</v>
      </c>
      <c r="E228" s="76">
        <v>0</v>
      </c>
      <c r="F228" s="76">
        <v>0</v>
      </c>
      <c r="G228" s="76">
        <v>0</v>
      </c>
      <c r="H228" s="76">
        <v>0</v>
      </c>
      <c r="I228" s="76">
        <v>100</v>
      </c>
      <c r="J228" s="76">
        <v>1366935.61</v>
      </c>
      <c r="K228" s="76">
        <v>16001.220000000001</v>
      </c>
      <c r="L228" s="76">
        <v>0</v>
      </c>
      <c r="M228" s="76">
        <v>0</v>
      </c>
      <c r="N228" s="76">
        <v>47541.39</v>
      </c>
      <c r="O228" s="76">
        <v>0</v>
      </c>
      <c r="P228" s="76">
        <v>0</v>
      </c>
      <c r="Q228" s="76">
        <v>0</v>
      </c>
      <c r="R228" s="76">
        <v>0</v>
      </c>
      <c r="S228" s="76">
        <v>0</v>
      </c>
      <c r="T228" s="76">
        <v>0</v>
      </c>
      <c r="U228" s="76">
        <v>0</v>
      </c>
      <c r="V228" s="76">
        <v>0</v>
      </c>
      <c r="W228" s="76">
        <v>0</v>
      </c>
      <c r="X228" s="76">
        <v>0</v>
      </c>
      <c r="Y228" s="76">
        <v>0</v>
      </c>
      <c r="Z228" s="76">
        <v>0</v>
      </c>
      <c r="AA228" s="76">
        <v>0</v>
      </c>
      <c r="AB228" s="76">
        <v>0</v>
      </c>
      <c r="AC228" s="76">
        <v>0</v>
      </c>
      <c r="AD228" s="76">
        <v>0</v>
      </c>
      <c r="AE228" s="76">
        <v>0</v>
      </c>
      <c r="AF228" s="76">
        <v>0</v>
      </c>
      <c r="AG228" s="76">
        <v>0</v>
      </c>
      <c r="AH228" s="76">
        <v>0</v>
      </c>
      <c r="AI228" s="76">
        <v>0</v>
      </c>
      <c r="AJ228" s="77">
        <f t="shared" si="3"/>
        <v>1430578.22</v>
      </c>
      <c r="AM228" s="84"/>
    </row>
    <row r="229" spans="1:39" ht="20.100000000000001" customHeight="1">
      <c r="A229" s="73">
        <v>716</v>
      </c>
      <c r="B229" s="74" t="s">
        <v>892</v>
      </c>
      <c r="C229" s="78" t="s">
        <v>1344</v>
      </c>
      <c r="D229" s="76">
        <v>0</v>
      </c>
      <c r="E229" s="76">
        <v>0</v>
      </c>
      <c r="F229" s="76">
        <v>0</v>
      </c>
      <c r="G229" s="76">
        <v>0</v>
      </c>
      <c r="H229" s="76">
        <v>0</v>
      </c>
      <c r="I229" s="76">
        <v>0</v>
      </c>
      <c r="J229" s="76">
        <v>0</v>
      </c>
      <c r="K229" s="76">
        <v>0</v>
      </c>
      <c r="L229" s="76">
        <v>0</v>
      </c>
      <c r="M229" s="76">
        <v>0</v>
      </c>
      <c r="N229" s="76">
        <v>0</v>
      </c>
      <c r="O229" s="76">
        <v>0</v>
      </c>
      <c r="P229" s="76">
        <v>0</v>
      </c>
      <c r="Q229" s="76">
        <v>0</v>
      </c>
      <c r="R229" s="76">
        <v>0</v>
      </c>
      <c r="S229" s="76">
        <v>0</v>
      </c>
      <c r="T229" s="76">
        <v>0</v>
      </c>
      <c r="U229" s="76">
        <v>0</v>
      </c>
      <c r="V229" s="76">
        <v>0</v>
      </c>
      <c r="W229" s="76">
        <v>0</v>
      </c>
      <c r="X229" s="76">
        <v>0</v>
      </c>
      <c r="Y229" s="76">
        <v>0</v>
      </c>
      <c r="Z229" s="76">
        <v>0</v>
      </c>
      <c r="AA229" s="76">
        <v>0</v>
      </c>
      <c r="AB229" s="76">
        <v>0</v>
      </c>
      <c r="AC229" s="76">
        <v>0</v>
      </c>
      <c r="AD229" s="76">
        <v>0</v>
      </c>
      <c r="AE229" s="76">
        <v>0</v>
      </c>
      <c r="AF229" s="76">
        <v>0</v>
      </c>
      <c r="AG229" s="76">
        <v>0</v>
      </c>
      <c r="AH229" s="76">
        <v>0</v>
      </c>
      <c r="AI229" s="76">
        <v>0</v>
      </c>
      <c r="AJ229" s="77">
        <f t="shared" si="3"/>
        <v>0</v>
      </c>
      <c r="AM229" s="84"/>
    </row>
    <row r="230" spans="1:39" ht="20.100000000000001" customHeight="1">
      <c r="A230" s="73">
        <v>718</v>
      </c>
      <c r="B230" s="74" t="s">
        <v>248</v>
      </c>
      <c r="C230" s="75" t="s">
        <v>1344</v>
      </c>
      <c r="D230" s="76">
        <v>0</v>
      </c>
      <c r="E230" s="76">
        <v>0</v>
      </c>
      <c r="F230" s="76">
        <v>0</v>
      </c>
      <c r="G230" s="76">
        <v>0</v>
      </c>
      <c r="H230" s="76">
        <v>0</v>
      </c>
      <c r="I230" s="76">
        <v>0</v>
      </c>
      <c r="J230" s="76">
        <v>0</v>
      </c>
      <c r="K230" s="76">
        <v>0</v>
      </c>
      <c r="L230" s="76">
        <v>0</v>
      </c>
      <c r="M230" s="76">
        <v>0</v>
      </c>
      <c r="N230" s="76">
        <v>0</v>
      </c>
      <c r="O230" s="76">
        <v>0</v>
      </c>
      <c r="P230" s="76">
        <v>0</v>
      </c>
      <c r="Q230" s="76">
        <v>0</v>
      </c>
      <c r="R230" s="76">
        <v>0</v>
      </c>
      <c r="S230" s="76">
        <v>0</v>
      </c>
      <c r="T230" s="76">
        <v>0</v>
      </c>
      <c r="U230" s="76">
        <v>0</v>
      </c>
      <c r="V230" s="76">
        <v>0</v>
      </c>
      <c r="W230" s="76">
        <v>0</v>
      </c>
      <c r="X230" s="76">
        <v>0</v>
      </c>
      <c r="Y230" s="76">
        <v>0</v>
      </c>
      <c r="Z230" s="76">
        <v>0</v>
      </c>
      <c r="AA230" s="76">
        <v>0</v>
      </c>
      <c r="AB230" s="76">
        <v>0</v>
      </c>
      <c r="AC230" s="76">
        <v>0</v>
      </c>
      <c r="AD230" s="76">
        <v>0</v>
      </c>
      <c r="AE230" s="76">
        <v>0</v>
      </c>
      <c r="AF230" s="76">
        <v>0</v>
      </c>
      <c r="AG230" s="76">
        <v>0</v>
      </c>
      <c r="AH230" s="76">
        <v>0</v>
      </c>
      <c r="AI230" s="76">
        <v>0</v>
      </c>
      <c r="AJ230" s="77">
        <f t="shared" si="3"/>
        <v>0</v>
      </c>
      <c r="AM230" s="84"/>
    </row>
    <row r="231" spans="1:39" ht="20.100000000000001" customHeight="1">
      <c r="A231" s="73">
        <v>761</v>
      </c>
      <c r="B231" s="74" t="s">
        <v>893</v>
      </c>
      <c r="C231" s="75" t="s">
        <v>1344</v>
      </c>
      <c r="D231" s="76">
        <v>0</v>
      </c>
      <c r="E231" s="76">
        <v>0</v>
      </c>
      <c r="F231" s="76">
        <v>0</v>
      </c>
      <c r="G231" s="76">
        <v>0</v>
      </c>
      <c r="H231" s="76">
        <v>0</v>
      </c>
      <c r="I231" s="76">
        <v>0</v>
      </c>
      <c r="J231" s="76">
        <v>0</v>
      </c>
      <c r="K231" s="76">
        <v>0</v>
      </c>
      <c r="L231" s="76">
        <v>0</v>
      </c>
      <c r="M231" s="76">
        <v>0</v>
      </c>
      <c r="N231" s="76">
        <v>0</v>
      </c>
      <c r="O231" s="76">
        <v>0</v>
      </c>
      <c r="P231" s="76">
        <v>0</v>
      </c>
      <c r="Q231" s="76">
        <v>0</v>
      </c>
      <c r="R231" s="76">
        <v>0</v>
      </c>
      <c r="S231" s="76">
        <v>0</v>
      </c>
      <c r="T231" s="76">
        <v>0</v>
      </c>
      <c r="U231" s="76">
        <v>0</v>
      </c>
      <c r="V231" s="76">
        <v>0</v>
      </c>
      <c r="W231" s="76">
        <v>0</v>
      </c>
      <c r="X231" s="76">
        <v>0</v>
      </c>
      <c r="Y231" s="76">
        <v>0</v>
      </c>
      <c r="Z231" s="76">
        <v>0</v>
      </c>
      <c r="AA231" s="76">
        <v>0</v>
      </c>
      <c r="AB231" s="76">
        <v>0</v>
      </c>
      <c r="AC231" s="76">
        <v>0</v>
      </c>
      <c r="AD231" s="76">
        <v>0</v>
      </c>
      <c r="AE231" s="76">
        <v>0</v>
      </c>
      <c r="AF231" s="76">
        <v>0</v>
      </c>
      <c r="AG231" s="76">
        <v>0</v>
      </c>
      <c r="AH231" s="76">
        <v>0</v>
      </c>
      <c r="AI231" s="76">
        <v>0</v>
      </c>
      <c r="AJ231" s="77">
        <f t="shared" si="3"/>
        <v>0</v>
      </c>
      <c r="AM231" s="84"/>
    </row>
    <row r="232" spans="1:39" ht="20.100000000000001" customHeight="1">
      <c r="A232" s="73">
        <v>781</v>
      </c>
      <c r="B232" s="74" t="s">
        <v>894</v>
      </c>
      <c r="C232" s="75" t="s">
        <v>1344</v>
      </c>
      <c r="D232" s="76">
        <v>0</v>
      </c>
      <c r="E232" s="76">
        <v>0</v>
      </c>
      <c r="F232" s="76">
        <v>0</v>
      </c>
      <c r="G232" s="76">
        <v>0</v>
      </c>
      <c r="H232" s="76">
        <v>0</v>
      </c>
      <c r="I232" s="76">
        <v>0</v>
      </c>
      <c r="J232" s="76">
        <v>0</v>
      </c>
      <c r="K232" s="76">
        <v>0</v>
      </c>
      <c r="L232" s="76">
        <v>0</v>
      </c>
      <c r="M232" s="76">
        <v>0</v>
      </c>
      <c r="N232" s="76">
        <v>0</v>
      </c>
      <c r="O232" s="76">
        <v>0</v>
      </c>
      <c r="P232" s="76">
        <v>0</v>
      </c>
      <c r="Q232" s="76">
        <v>0</v>
      </c>
      <c r="R232" s="76">
        <v>0</v>
      </c>
      <c r="S232" s="76">
        <v>0</v>
      </c>
      <c r="T232" s="76">
        <v>0</v>
      </c>
      <c r="U232" s="76">
        <v>0</v>
      </c>
      <c r="V232" s="76">
        <v>0</v>
      </c>
      <c r="W232" s="76">
        <v>0</v>
      </c>
      <c r="X232" s="76">
        <v>0</v>
      </c>
      <c r="Y232" s="76">
        <v>0</v>
      </c>
      <c r="Z232" s="76">
        <v>0</v>
      </c>
      <c r="AA232" s="76">
        <v>0</v>
      </c>
      <c r="AB232" s="76">
        <v>0</v>
      </c>
      <c r="AC232" s="76">
        <v>0</v>
      </c>
      <c r="AD232" s="76">
        <v>0</v>
      </c>
      <c r="AE232" s="76">
        <v>0</v>
      </c>
      <c r="AF232" s="76">
        <v>0</v>
      </c>
      <c r="AG232" s="76">
        <v>0</v>
      </c>
      <c r="AH232" s="76">
        <v>0</v>
      </c>
      <c r="AI232" s="76">
        <v>0</v>
      </c>
      <c r="AJ232" s="77">
        <f t="shared" si="3"/>
        <v>0</v>
      </c>
      <c r="AM232" s="84"/>
    </row>
    <row r="233" spans="1:39" ht="20.100000000000001" customHeight="1">
      <c r="A233" s="73">
        <v>802</v>
      </c>
      <c r="B233" s="74" t="s">
        <v>895</v>
      </c>
      <c r="C233" s="75" t="s">
        <v>1344</v>
      </c>
      <c r="D233" s="76">
        <v>0</v>
      </c>
      <c r="E233" s="76">
        <v>0</v>
      </c>
      <c r="F233" s="76">
        <v>0</v>
      </c>
      <c r="G233" s="76">
        <v>0</v>
      </c>
      <c r="H233" s="76">
        <v>0</v>
      </c>
      <c r="I233" s="76">
        <v>0</v>
      </c>
      <c r="J233" s="76">
        <v>0</v>
      </c>
      <c r="K233" s="76">
        <v>0</v>
      </c>
      <c r="L233" s="76">
        <v>0</v>
      </c>
      <c r="M233" s="76">
        <v>0</v>
      </c>
      <c r="N233" s="76">
        <v>0</v>
      </c>
      <c r="O233" s="76">
        <v>0</v>
      </c>
      <c r="P233" s="76">
        <v>0</v>
      </c>
      <c r="Q233" s="76">
        <v>0</v>
      </c>
      <c r="R233" s="76">
        <v>0</v>
      </c>
      <c r="S233" s="76">
        <v>0</v>
      </c>
      <c r="T233" s="76">
        <v>0</v>
      </c>
      <c r="U233" s="76">
        <v>0</v>
      </c>
      <c r="V233" s="76">
        <v>0</v>
      </c>
      <c r="W233" s="76">
        <v>0</v>
      </c>
      <c r="X233" s="76">
        <v>0</v>
      </c>
      <c r="Y233" s="76">
        <v>0</v>
      </c>
      <c r="Z233" s="76">
        <v>0</v>
      </c>
      <c r="AA233" s="76">
        <v>0</v>
      </c>
      <c r="AB233" s="76">
        <v>0</v>
      </c>
      <c r="AC233" s="76">
        <v>0</v>
      </c>
      <c r="AD233" s="76">
        <v>0</v>
      </c>
      <c r="AE233" s="76">
        <v>0</v>
      </c>
      <c r="AF233" s="76">
        <v>0</v>
      </c>
      <c r="AG233" s="76">
        <v>0</v>
      </c>
      <c r="AH233" s="76">
        <v>0</v>
      </c>
      <c r="AI233" s="76">
        <v>0</v>
      </c>
      <c r="AJ233" s="77">
        <f t="shared" si="3"/>
        <v>0</v>
      </c>
      <c r="AM233" s="84"/>
    </row>
    <row r="234" spans="1:39" ht="20.100000000000001" customHeight="1">
      <c r="A234" s="73">
        <v>821</v>
      </c>
      <c r="B234" s="74" t="s">
        <v>896</v>
      </c>
      <c r="C234" s="75" t="s">
        <v>1344</v>
      </c>
      <c r="D234" s="76">
        <v>0</v>
      </c>
      <c r="E234" s="76">
        <v>0</v>
      </c>
      <c r="F234" s="76">
        <v>0</v>
      </c>
      <c r="G234" s="76">
        <v>0</v>
      </c>
      <c r="H234" s="76">
        <v>0</v>
      </c>
      <c r="I234" s="76">
        <v>0</v>
      </c>
      <c r="J234" s="76">
        <v>0</v>
      </c>
      <c r="K234" s="76">
        <v>0</v>
      </c>
      <c r="L234" s="76">
        <v>0</v>
      </c>
      <c r="M234" s="76">
        <v>0</v>
      </c>
      <c r="N234" s="76">
        <v>0</v>
      </c>
      <c r="O234" s="76">
        <v>0</v>
      </c>
      <c r="P234" s="76">
        <v>0</v>
      </c>
      <c r="Q234" s="76">
        <v>0</v>
      </c>
      <c r="R234" s="76">
        <v>0</v>
      </c>
      <c r="S234" s="76">
        <v>0</v>
      </c>
      <c r="T234" s="76">
        <v>0</v>
      </c>
      <c r="U234" s="76">
        <v>0</v>
      </c>
      <c r="V234" s="76">
        <v>0</v>
      </c>
      <c r="W234" s="76">
        <v>0</v>
      </c>
      <c r="X234" s="76">
        <v>0</v>
      </c>
      <c r="Y234" s="76">
        <v>0</v>
      </c>
      <c r="Z234" s="76">
        <v>0</v>
      </c>
      <c r="AA234" s="76">
        <v>0</v>
      </c>
      <c r="AB234" s="76">
        <v>0</v>
      </c>
      <c r="AC234" s="76">
        <v>0</v>
      </c>
      <c r="AD234" s="76">
        <v>0</v>
      </c>
      <c r="AE234" s="76">
        <v>0</v>
      </c>
      <c r="AF234" s="76">
        <v>0</v>
      </c>
      <c r="AG234" s="76">
        <v>0</v>
      </c>
      <c r="AH234" s="76">
        <v>0</v>
      </c>
      <c r="AI234" s="76">
        <v>0</v>
      </c>
      <c r="AJ234" s="77">
        <f t="shared" si="3"/>
        <v>0</v>
      </c>
      <c r="AM234" s="84"/>
    </row>
    <row r="235" spans="1:39" ht="20.100000000000001" customHeight="1">
      <c r="A235" s="73">
        <v>831</v>
      </c>
      <c r="B235" s="74" t="s">
        <v>897</v>
      </c>
      <c r="C235" s="75" t="s">
        <v>1344</v>
      </c>
      <c r="D235" s="76">
        <v>0</v>
      </c>
      <c r="E235" s="76">
        <v>0</v>
      </c>
      <c r="F235" s="76">
        <v>0</v>
      </c>
      <c r="G235" s="76">
        <v>0</v>
      </c>
      <c r="H235" s="76">
        <v>0</v>
      </c>
      <c r="I235" s="76">
        <v>0</v>
      </c>
      <c r="J235" s="76">
        <v>0</v>
      </c>
      <c r="K235" s="76">
        <v>0</v>
      </c>
      <c r="L235" s="76">
        <v>0</v>
      </c>
      <c r="M235" s="76">
        <v>0</v>
      </c>
      <c r="N235" s="76">
        <v>0</v>
      </c>
      <c r="O235" s="76">
        <v>0</v>
      </c>
      <c r="P235" s="76">
        <v>0</v>
      </c>
      <c r="Q235" s="76">
        <v>0</v>
      </c>
      <c r="R235" s="76">
        <v>0</v>
      </c>
      <c r="S235" s="76">
        <v>0</v>
      </c>
      <c r="T235" s="76">
        <v>0</v>
      </c>
      <c r="U235" s="76">
        <v>0</v>
      </c>
      <c r="V235" s="76">
        <v>0</v>
      </c>
      <c r="W235" s="76">
        <v>0</v>
      </c>
      <c r="X235" s="76">
        <v>0</v>
      </c>
      <c r="Y235" s="76">
        <v>0</v>
      </c>
      <c r="Z235" s="76">
        <v>0</v>
      </c>
      <c r="AA235" s="76">
        <v>0</v>
      </c>
      <c r="AB235" s="76">
        <v>0</v>
      </c>
      <c r="AC235" s="76">
        <v>0</v>
      </c>
      <c r="AD235" s="76">
        <v>0</v>
      </c>
      <c r="AE235" s="76">
        <v>0</v>
      </c>
      <c r="AF235" s="76">
        <v>0</v>
      </c>
      <c r="AG235" s="76">
        <v>0</v>
      </c>
      <c r="AH235" s="76">
        <v>0</v>
      </c>
      <c r="AI235" s="76">
        <v>0</v>
      </c>
      <c r="AJ235" s="77">
        <f t="shared" si="3"/>
        <v>0</v>
      </c>
      <c r="AM235" s="84"/>
    </row>
    <row r="236" spans="1:39" ht="20.100000000000001" customHeight="1">
      <c r="A236" s="73">
        <v>862</v>
      </c>
      <c r="B236" s="74" t="s">
        <v>898</v>
      </c>
      <c r="C236" s="75" t="s">
        <v>1344</v>
      </c>
      <c r="D236" s="76">
        <v>0</v>
      </c>
      <c r="E236" s="76">
        <v>0</v>
      </c>
      <c r="F236" s="76">
        <v>0</v>
      </c>
      <c r="G236" s="76">
        <v>0</v>
      </c>
      <c r="H236" s="76">
        <v>0</v>
      </c>
      <c r="I236" s="76">
        <v>6205.32</v>
      </c>
      <c r="J236" s="76">
        <v>624956.73</v>
      </c>
      <c r="K236" s="76">
        <v>0</v>
      </c>
      <c r="L236" s="76">
        <v>0</v>
      </c>
      <c r="M236" s="76">
        <v>0</v>
      </c>
      <c r="N236" s="76">
        <v>2530018.94</v>
      </c>
      <c r="O236" s="76">
        <v>0</v>
      </c>
      <c r="P236" s="76">
        <v>0</v>
      </c>
      <c r="Q236" s="76">
        <v>0</v>
      </c>
      <c r="R236" s="76">
        <v>0</v>
      </c>
      <c r="S236" s="76">
        <v>0</v>
      </c>
      <c r="T236" s="76">
        <v>505491.91</v>
      </c>
      <c r="U236" s="76">
        <v>0</v>
      </c>
      <c r="V236" s="76">
        <v>0</v>
      </c>
      <c r="W236" s="76">
        <v>0</v>
      </c>
      <c r="X236" s="76">
        <v>0</v>
      </c>
      <c r="Y236" s="76">
        <v>0</v>
      </c>
      <c r="Z236" s="76">
        <v>0</v>
      </c>
      <c r="AA236" s="76">
        <v>0</v>
      </c>
      <c r="AB236" s="76">
        <v>0</v>
      </c>
      <c r="AC236" s="76">
        <v>0</v>
      </c>
      <c r="AD236" s="76">
        <v>0</v>
      </c>
      <c r="AE236" s="76">
        <v>0</v>
      </c>
      <c r="AF236" s="76">
        <v>0</v>
      </c>
      <c r="AG236" s="76">
        <v>0</v>
      </c>
      <c r="AH236" s="76">
        <v>0</v>
      </c>
      <c r="AI236" s="76">
        <v>0</v>
      </c>
      <c r="AJ236" s="77">
        <f t="shared" si="3"/>
        <v>3666672.9</v>
      </c>
      <c r="AM236" s="84"/>
    </row>
    <row r="237" spans="1:39" ht="20.100000000000001" customHeight="1">
      <c r="A237" s="73">
        <v>865</v>
      </c>
      <c r="B237" s="74" t="s">
        <v>899</v>
      </c>
      <c r="C237" s="75" t="s">
        <v>1344</v>
      </c>
      <c r="D237" s="76">
        <v>0</v>
      </c>
      <c r="E237" s="76">
        <v>0</v>
      </c>
      <c r="F237" s="76">
        <v>0</v>
      </c>
      <c r="G237" s="76">
        <v>0</v>
      </c>
      <c r="H237" s="76">
        <v>0</v>
      </c>
      <c r="I237" s="76">
        <v>0</v>
      </c>
      <c r="J237" s="76">
        <v>0</v>
      </c>
      <c r="K237" s="76">
        <v>0</v>
      </c>
      <c r="L237" s="76">
        <v>0</v>
      </c>
      <c r="M237" s="76">
        <v>0</v>
      </c>
      <c r="N237" s="76">
        <v>0</v>
      </c>
      <c r="O237" s="76">
        <v>0</v>
      </c>
      <c r="P237" s="76">
        <v>0</v>
      </c>
      <c r="Q237" s="76">
        <v>0</v>
      </c>
      <c r="R237" s="76">
        <v>0</v>
      </c>
      <c r="S237" s="76">
        <v>0</v>
      </c>
      <c r="T237" s="76">
        <v>0</v>
      </c>
      <c r="U237" s="76">
        <v>0</v>
      </c>
      <c r="V237" s="76">
        <v>0</v>
      </c>
      <c r="W237" s="76">
        <v>0</v>
      </c>
      <c r="X237" s="76">
        <v>0</v>
      </c>
      <c r="Y237" s="76">
        <v>0</v>
      </c>
      <c r="Z237" s="76">
        <v>0</v>
      </c>
      <c r="AA237" s="76">
        <v>0</v>
      </c>
      <c r="AB237" s="76">
        <v>0</v>
      </c>
      <c r="AC237" s="76">
        <v>0</v>
      </c>
      <c r="AD237" s="76">
        <v>0</v>
      </c>
      <c r="AE237" s="76">
        <v>0</v>
      </c>
      <c r="AF237" s="76">
        <v>0</v>
      </c>
      <c r="AG237" s="76">
        <v>0</v>
      </c>
      <c r="AH237" s="76">
        <v>0</v>
      </c>
      <c r="AI237" s="76">
        <v>0</v>
      </c>
      <c r="AJ237" s="77">
        <f t="shared" si="3"/>
        <v>0</v>
      </c>
      <c r="AM237" s="84"/>
    </row>
    <row r="238" spans="1:39" ht="20.100000000000001" customHeight="1">
      <c r="A238" s="73">
        <v>866</v>
      </c>
      <c r="B238" s="74" t="s">
        <v>900</v>
      </c>
      <c r="C238" s="75" t="s">
        <v>1344</v>
      </c>
      <c r="D238" s="76">
        <v>0</v>
      </c>
      <c r="E238" s="76">
        <v>0</v>
      </c>
      <c r="F238" s="76">
        <v>0</v>
      </c>
      <c r="G238" s="76">
        <v>0</v>
      </c>
      <c r="H238" s="76">
        <v>0</v>
      </c>
      <c r="I238" s="76">
        <v>0</v>
      </c>
      <c r="J238" s="76">
        <v>0</v>
      </c>
      <c r="K238" s="76">
        <v>0</v>
      </c>
      <c r="L238" s="76">
        <v>0</v>
      </c>
      <c r="M238" s="76">
        <v>0</v>
      </c>
      <c r="N238" s="76">
        <v>0</v>
      </c>
      <c r="O238" s="76">
        <v>0</v>
      </c>
      <c r="P238" s="76">
        <v>0</v>
      </c>
      <c r="Q238" s="76">
        <v>0</v>
      </c>
      <c r="R238" s="76">
        <v>0</v>
      </c>
      <c r="S238" s="76">
        <v>0</v>
      </c>
      <c r="T238" s="76">
        <v>0</v>
      </c>
      <c r="U238" s="76">
        <v>0</v>
      </c>
      <c r="V238" s="76">
        <v>0</v>
      </c>
      <c r="W238" s="76">
        <v>0</v>
      </c>
      <c r="X238" s="76">
        <v>0</v>
      </c>
      <c r="Y238" s="76">
        <v>0</v>
      </c>
      <c r="Z238" s="76">
        <v>0</v>
      </c>
      <c r="AA238" s="76">
        <v>0</v>
      </c>
      <c r="AB238" s="76">
        <v>0</v>
      </c>
      <c r="AC238" s="76">
        <v>0</v>
      </c>
      <c r="AD238" s="76">
        <v>0</v>
      </c>
      <c r="AE238" s="76">
        <v>0</v>
      </c>
      <c r="AF238" s="76">
        <v>0</v>
      </c>
      <c r="AG238" s="76">
        <v>0</v>
      </c>
      <c r="AH238" s="76">
        <v>0</v>
      </c>
      <c r="AI238" s="76">
        <v>0</v>
      </c>
      <c r="AJ238" s="77">
        <f t="shared" si="3"/>
        <v>0</v>
      </c>
      <c r="AM238" s="84"/>
    </row>
    <row r="239" spans="1:39" ht="20.100000000000001" customHeight="1">
      <c r="A239" s="73">
        <v>867</v>
      </c>
      <c r="B239" s="74" t="s">
        <v>901</v>
      </c>
      <c r="C239" s="75" t="s">
        <v>1344</v>
      </c>
      <c r="D239" s="76">
        <v>0</v>
      </c>
      <c r="E239" s="76">
        <v>240</v>
      </c>
      <c r="F239" s="76">
        <v>595061.77</v>
      </c>
      <c r="G239" s="76">
        <v>198</v>
      </c>
      <c r="H239" s="76">
        <v>0</v>
      </c>
      <c r="I239" s="76">
        <v>0</v>
      </c>
      <c r="J239" s="76">
        <v>0</v>
      </c>
      <c r="K239" s="76">
        <v>0</v>
      </c>
      <c r="L239" s="76">
        <v>0</v>
      </c>
      <c r="M239" s="76">
        <v>0</v>
      </c>
      <c r="N239" s="76">
        <v>0</v>
      </c>
      <c r="O239" s="76">
        <v>0</v>
      </c>
      <c r="P239" s="76">
        <v>0</v>
      </c>
      <c r="Q239" s="76">
        <v>0</v>
      </c>
      <c r="R239" s="76">
        <v>0</v>
      </c>
      <c r="S239" s="76">
        <v>0</v>
      </c>
      <c r="T239" s="76">
        <v>0</v>
      </c>
      <c r="U239" s="76">
        <v>0</v>
      </c>
      <c r="V239" s="76">
        <v>0</v>
      </c>
      <c r="W239" s="76">
        <v>0</v>
      </c>
      <c r="X239" s="76">
        <v>0</v>
      </c>
      <c r="Y239" s="76">
        <v>0</v>
      </c>
      <c r="Z239" s="76">
        <v>0</v>
      </c>
      <c r="AA239" s="76">
        <v>0</v>
      </c>
      <c r="AB239" s="76">
        <v>0</v>
      </c>
      <c r="AC239" s="76">
        <v>0</v>
      </c>
      <c r="AD239" s="76">
        <v>0</v>
      </c>
      <c r="AE239" s="76">
        <v>0</v>
      </c>
      <c r="AF239" s="76">
        <v>0</v>
      </c>
      <c r="AG239" s="76">
        <v>0</v>
      </c>
      <c r="AH239" s="76">
        <v>0</v>
      </c>
      <c r="AI239" s="76">
        <v>0</v>
      </c>
      <c r="AJ239" s="77">
        <f t="shared" si="3"/>
        <v>595499.77</v>
      </c>
      <c r="AM239" s="84"/>
    </row>
    <row r="240" spans="1:39" ht="20.100000000000001" hidden="1" customHeight="1" outlineLevel="2">
      <c r="A240" s="111">
        <v>901</v>
      </c>
      <c r="B240" s="112" t="s">
        <v>902</v>
      </c>
      <c r="C240" s="113" t="s">
        <v>1344</v>
      </c>
      <c r="D240" s="114">
        <v>0</v>
      </c>
      <c r="E240" s="114">
        <v>0</v>
      </c>
      <c r="F240" s="114">
        <v>0</v>
      </c>
      <c r="G240" s="114">
        <v>0</v>
      </c>
      <c r="H240" s="114">
        <v>0</v>
      </c>
      <c r="I240" s="114">
        <v>0</v>
      </c>
      <c r="J240" s="114">
        <v>0</v>
      </c>
      <c r="K240" s="114">
        <v>0</v>
      </c>
      <c r="L240" s="114">
        <v>0</v>
      </c>
      <c r="M240" s="114">
        <v>0</v>
      </c>
      <c r="N240" s="114">
        <v>0</v>
      </c>
      <c r="O240" s="114">
        <v>0</v>
      </c>
      <c r="P240" s="114">
        <v>0</v>
      </c>
      <c r="Q240" s="114">
        <v>0</v>
      </c>
      <c r="R240" s="114">
        <v>0</v>
      </c>
      <c r="S240" s="114">
        <v>0</v>
      </c>
      <c r="T240" s="114">
        <v>0</v>
      </c>
      <c r="U240" s="114">
        <v>0</v>
      </c>
      <c r="V240" s="114">
        <v>0</v>
      </c>
      <c r="W240" s="114">
        <v>0</v>
      </c>
      <c r="X240" s="114">
        <v>0</v>
      </c>
      <c r="Y240" s="114">
        <v>0</v>
      </c>
      <c r="Z240" s="114">
        <v>0</v>
      </c>
      <c r="AA240" s="114">
        <v>0</v>
      </c>
      <c r="AB240" s="114">
        <v>0</v>
      </c>
      <c r="AC240" s="114">
        <v>0</v>
      </c>
      <c r="AD240" s="114">
        <v>0</v>
      </c>
      <c r="AE240" s="114">
        <v>0</v>
      </c>
      <c r="AF240" s="114">
        <v>0</v>
      </c>
      <c r="AG240" s="114">
        <v>0</v>
      </c>
      <c r="AH240" s="114">
        <v>0</v>
      </c>
      <c r="AI240" s="114">
        <v>0</v>
      </c>
      <c r="AJ240" s="115">
        <f t="shared" si="3"/>
        <v>0</v>
      </c>
      <c r="AM240" s="84"/>
    </row>
    <row r="241" spans="1:39" ht="20.100000000000001" hidden="1" customHeight="1" outlineLevel="2">
      <c r="A241" s="111">
        <v>902</v>
      </c>
      <c r="B241" s="112" t="s">
        <v>903</v>
      </c>
      <c r="C241" s="113" t="s">
        <v>1344</v>
      </c>
      <c r="D241" s="114">
        <v>0</v>
      </c>
      <c r="E241" s="114">
        <v>0</v>
      </c>
      <c r="F241" s="114">
        <v>0</v>
      </c>
      <c r="G241" s="114">
        <v>19649.7</v>
      </c>
      <c r="H241" s="114">
        <v>0</v>
      </c>
      <c r="I241" s="114">
        <v>0</v>
      </c>
      <c r="J241" s="114">
        <v>0</v>
      </c>
      <c r="K241" s="114">
        <v>0</v>
      </c>
      <c r="L241" s="114">
        <v>0</v>
      </c>
      <c r="M241" s="114">
        <v>0</v>
      </c>
      <c r="N241" s="114">
        <v>0</v>
      </c>
      <c r="O241" s="114">
        <v>0</v>
      </c>
      <c r="P241" s="114">
        <v>0</v>
      </c>
      <c r="Q241" s="114">
        <v>0</v>
      </c>
      <c r="R241" s="114">
        <v>0</v>
      </c>
      <c r="S241" s="114">
        <v>0</v>
      </c>
      <c r="T241" s="114">
        <v>0</v>
      </c>
      <c r="U241" s="114">
        <v>0</v>
      </c>
      <c r="V241" s="114">
        <v>0</v>
      </c>
      <c r="W241" s="114">
        <v>0</v>
      </c>
      <c r="X241" s="114">
        <v>0</v>
      </c>
      <c r="Y241" s="114">
        <v>0</v>
      </c>
      <c r="Z241" s="114">
        <v>0</v>
      </c>
      <c r="AA241" s="114">
        <v>0</v>
      </c>
      <c r="AB241" s="114">
        <v>0</v>
      </c>
      <c r="AC241" s="114">
        <v>0</v>
      </c>
      <c r="AD241" s="114">
        <v>0</v>
      </c>
      <c r="AE241" s="114">
        <v>0</v>
      </c>
      <c r="AF241" s="114">
        <v>0</v>
      </c>
      <c r="AG241" s="114">
        <v>0</v>
      </c>
      <c r="AH241" s="114">
        <v>0</v>
      </c>
      <c r="AI241" s="114">
        <v>0</v>
      </c>
      <c r="AJ241" s="115">
        <f t="shared" si="3"/>
        <v>19649.7</v>
      </c>
      <c r="AM241" s="84"/>
    </row>
    <row r="242" spans="1:39" ht="20.100000000000001" hidden="1" customHeight="1" outlineLevel="2">
      <c r="A242" s="111">
        <v>903</v>
      </c>
      <c r="B242" s="112" t="s">
        <v>904</v>
      </c>
      <c r="C242" s="113" t="s">
        <v>1344</v>
      </c>
      <c r="D242" s="114">
        <v>0</v>
      </c>
      <c r="E242" s="114">
        <v>0</v>
      </c>
      <c r="F242" s="114">
        <v>0</v>
      </c>
      <c r="G242" s="114">
        <v>101463.52999999998</v>
      </c>
      <c r="H242" s="114">
        <v>0</v>
      </c>
      <c r="I242" s="114">
        <v>0</v>
      </c>
      <c r="J242" s="114">
        <v>0</v>
      </c>
      <c r="K242" s="114">
        <v>0</v>
      </c>
      <c r="L242" s="114">
        <v>0</v>
      </c>
      <c r="M242" s="114">
        <v>0</v>
      </c>
      <c r="N242" s="114">
        <v>0</v>
      </c>
      <c r="O242" s="114">
        <v>0</v>
      </c>
      <c r="P242" s="114">
        <v>0</v>
      </c>
      <c r="Q242" s="114">
        <v>0</v>
      </c>
      <c r="R242" s="114">
        <v>0</v>
      </c>
      <c r="S242" s="114">
        <v>0</v>
      </c>
      <c r="T242" s="114">
        <v>0</v>
      </c>
      <c r="U242" s="114">
        <v>0</v>
      </c>
      <c r="V242" s="114">
        <v>0</v>
      </c>
      <c r="W242" s="114">
        <v>0</v>
      </c>
      <c r="X242" s="114">
        <v>0</v>
      </c>
      <c r="Y242" s="114">
        <v>0</v>
      </c>
      <c r="Z242" s="114">
        <v>0</v>
      </c>
      <c r="AA242" s="114">
        <v>0</v>
      </c>
      <c r="AB242" s="114">
        <v>0</v>
      </c>
      <c r="AC242" s="114">
        <v>0</v>
      </c>
      <c r="AD242" s="114">
        <v>0</v>
      </c>
      <c r="AE242" s="114">
        <v>0</v>
      </c>
      <c r="AF242" s="114">
        <v>0</v>
      </c>
      <c r="AG242" s="114">
        <v>0</v>
      </c>
      <c r="AH242" s="114">
        <v>0</v>
      </c>
      <c r="AI242" s="114">
        <v>0</v>
      </c>
      <c r="AJ242" s="115">
        <f t="shared" si="3"/>
        <v>101463.52999999998</v>
      </c>
      <c r="AM242" s="84"/>
    </row>
    <row r="243" spans="1:39" ht="20.100000000000001" hidden="1" customHeight="1" outlineLevel="2">
      <c r="A243" s="111">
        <v>904</v>
      </c>
      <c r="B243" s="112" t="s">
        <v>905</v>
      </c>
      <c r="C243" s="113" t="s">
        <v>1344</v>
      </c>
      <c r="D243" s="114">
        <v>0</v>
      </c>
      <c r="E243" s="114">
        <v>0</v>
      </c>
      <c r="F243" s="114">
        <v>0</v>
      </c>
      <c r="G243" s="114">
        <v>0</v>
      </c>
      <c r="H243" s="114">
        <v>0</v>
      </c>
      <c r="I243" s="114">
        <v>0</v>
      </c>
      <c r="J243" s="114">
        <v>0</v>
      </c>
      <c r="K243" s="114">
        <v>0</v>
      </c>
      <c r="L243" s="114">
        <v>0</v>
      </c>
      <c r="M243" s="114">
        <v>0</v>
      </c>
      <c r="N243" s="114">
        <v>0</v>
      </c>
      <c r="O243" s="114">
        <v>0</v>
      </c>
      <c r="P243" s="114">
        <v>0</v>
      </c>
      <c r="Q243" s="114">
        <v>0</v>
      </c>
      <c r="R243" s="114">
        <v>0</v>
      </c>
      <c r="S243" s="114">
        <v>0</v>
      </c>
      <c r="T243" s="114">
        <v>0</v>
      </c>
      <c r="U243" s="114">
        <v>0</v>
      </c>
      <c r="V243" s="114">
        <v>0</v>
      </c>
      <c r="W243" s="114">
        <v>0</v>
      </c>
      <c r="X243" s="114">
        <v>0</v>
      </c>
      <c r="Y243" s="114">
        <v>0</v>
      </c>
      <c r="Z243" s="114">
        <v>0</v>
      </c>
      <c r="AA243" s="114">
        <v>0</v>
      </c>
      <c r="AB243" s="114">
        <v>0</v>
      </c>
      <c r="AC243" s="114">
        <v>0</v>
      </c>
      <c r="AD243" s="114">
        <v>0</v>
      </c>
      <c r="AE243" s="114">
        <v>0</v>
      </c>
      <c r="AF243" s="114">
        <v>0</v>
      </c>
      <c r="AG243" s="114">
        <v>0</v>
      </c>
      <c r="AH243" s="114">
        <v>0</v>
      </c>
      <c r="AI243" s="114">
        <v>0</v>
      </c>
      <c r="AJ243" s="115">
        <f t="shared" si="3"/>
        <v>0</v>
      </c>
      <c r="AM243" s="84"/>
    </row>
    <row r="244" spans="1:39" ht="20.100000000000001" hidden="1" customHeight="1" outlineLevel="2">
      <c r="A244" s="111">
        <v>905</v>
      </c>
      <c r="B244" s="112" t="s">
        <v>906</v>
      </c>
      <c r="C244" s="113" t="s">
        <v>1344</v>
      </c>
      <c r="D244" s="114">
        <v>0</v>
      </c>
      <c r="E244" s="114">
        <v>0</v>
      </c>
      <c r="F244" s="114">
        <v>0</v>
      </c>
      <c r="G244" s="114">
        <v>0</v>
      </c>
      <c r="H244" s="114">
        <v>0</v>
      </c>
      <c r="I244" s="114">
        <v>0</v>
      </c>
      <c r="J244" s="114">
        <v>0</v>
      </c>
      <c r="K244" s="114">
        <v>0</v>
      </c>
      <c r="L244" s="114">
        <v>0</v>
      </c>
      <c r="M244" s="114">
        <v>0</v>
      </c>
      <c r="N244" s="114">
        <v>0</v>
      </c>
      <c r="O244" s="114">
        <v>0</v>
      </c>
      <c r="P244" s="114">
        <v>0</v>
      </c>
      <c r="Q244" s="114">
        <v>0</v>
      </c>
      <c r="R244" s="114">
        <v>0</v>
      </c>
      <c r="S244" s="114">
        <v>0</v>
      </c>
      <c r="T244" s="114">
        <v>0</v>
      </c>
      <c r="U244" s="114">
        <v>0</v>
      </c>
      <c r="V244" s="114">
        <v>0</v>
      </c>
      <c r="W244" s="114">
        <v>0</v>
      </c>
      <c r="X244" s="114">
        <v>0</v>
      </c>
      <c r="Y244" s="114">
        <v>0</v>
      </c>
      <c r="Z244" s="114">
        <v>0</v>
      </c>
      <c r="AA244" s="114">
        <v>0</v>
      </c>
      <c r="AB244" s="114">
        <v>0</v>
      </c>
      <c r="AC244" s="114">
        <v>0</v>
      </c>
      <c r="AD244" s="114">
        <v>0</v>
      </c>
      <c r="AE244" s="114">
        <v>0</v>
      </c>
      <c r="AF244" s="114">
        <v>0</v>
      </c>
      <c r="AG244" s="114">
        <v>0</v>
      </c>
      <c r="AH244" s="114">
        <v>0</v>
      </c>
      <c r="AI244" s="114">
        <v>0</v>
      </c>
      <c r="AJ244" s="115">
        <f t="shared" si="3"/>
        <v>0</v>
      </c>
      <c r="AM244" s="84"/>
    </row>
    <row r="245" spans="1:39" ht="20.100000000000001" hidden="1" customHeight="1" outlineLevel="2">
      <c r="A245" s="111">
        <v>906</v>
      </c>
      <c r="B245" s="112" t="s">
        <v>907</v>
      </c>
      <c r="C245" s="113" t="s">
        <v>1344</v>
      </c>
      <c r="D245" s="114">
        <v>0</v>
      </c>
      <c r="E245" s="114">
        <v>0</v>
      </c>
      <c r="F245" s="114">
        <v>0</v>
      </c>
      <c r="G245" s="114">
        <v>0</v>
      </c>
      <c r="H245" s="114">
        <v>0</v>
      </c>
      <c r="I245" s="114">
        <v>0</v>
      </c>
      <c r="J245" s="114">
        <v>0</v>
      </c>
      <c r="K245" s="114">
        <v>0</v>
      </c>
      <c r="L245" s="114">
        <v>0</v>
      </c>
      <c r="M245" s="114">
        <v>0</v>
      </c>
      <c r="N245" s="114">
        <v>0</v>
      </c>
      <c r="O245" s="114">
        <v>0</v>
      </c>
      <c r="P245" s="114">
        <v>0</v>
      </c>
      <c r="Q245" s="114">
        <v>0</v>
      </c>
      <c r="R245" s="114">
        <v>0</v>
      </c>
      <c r="S245" s="114">
        <v>0</v>
      </c>
      <c r="T245" s="114">
        <v>0</v>
      </c>
      <c r="U245" s="114">
        <v>0</v>
      </c>
      <c r="V245" s="114">
        <v>0</v>
      </c>
      <c r="W245" s="114">
        <v>0</v>
      </c>
      <c r="X245" s="114">
        <v>0</v>
      </c>
      <c r="Y245" s="114">
        <v>0</v>
      </c>
      <c r="Z245" s="114">
        <v>0</v>
      </c>
      <c r="AA245" s="114">
        <v>0</v>
      </c>
      <c r="AB245" s="114">
        <v>0</v>
      </c>
      <c r="AC245" s="114">
        <v>0</v>
      </c>
      <c r="AD245" s="114">
        <v>0</v>
      </c>
      <c r="AE245" s="114">
        <v>0</v>
      </c>
      <c r="AF245" s="114">
        <v>0</v>
      </c>
      <c r="AG245" s="114">
        <v>0</v>
      </c>
      <c r="AH245" s="114">
        <v>0</v>
      </c>
      <c r="AI245" s="114">
        <v>0</v>
      </c>
      <c r="AJ245" s="115">
        <f t="shared" si="3"/>
        <v>0</v>
      </c>
      <c r="AM245" s="84"/>
    </row>
    <row r="246" spans="1:39" ht="20.100000000000001" hidden="1" customHeight="1" outlineLevel="2">
      <c r="A246" s="111">
        <v>907</v>
      </c>
      <c r="B246" s="112" t="s">
        <v>908</v>
      </c>
      <c r="C246" s="113" t="s">
        <v>1344</v>
      </c>
      <c r="D246" s="114">
        <v>0</v>
      </c>
      <c r="E246" s="114">
        <v>0</v>
      </c>
      <c r="F246" s="114">
        <v>0</v>
      </c>
      <c r="G246" s="114">
        <v>0</v>
      </c>
      <c r="H246" s="114">
        <v>0</v>
      </c>
      <c r="I246" s="114">
        <v>0</v>
      </c>
      <c r="J246" s="114">
        <v>0</v>
      </c>
      <c r="K246" s="114">
        <v>0</v>
      </c>
      <c r="L246" s="114">
        <v>0</v>
      </c>
      <c r="M246" s="114">
        <v>0</v>
      </c>
      <c r="N246" s="114">
        <v>0</v>
      </c>
      <c r="O246" s="114">
        <v>0</v>
      </c>
      <c r="P246" s="114">
        <v>0</v>
      </c>
      <c r="Q246" s="114">
        <v>0</v>
      </c>
      <c r="R246" s="114">
        <v>0</v>
      </c>
      <c r="S246" s="114">
        <v>0</v>
      </c>
      <c r="T246" s="114">
        <v>0</v>
      </c>
      <c r="U246" s="114">
        <v>0</v>
      </c>
      <c r="V246" s="114">
        <v>0</v>
      </c>
      <c r="W246" s="114">
        <v>0</v>
      </c>
      <c r="X246" s="114">
        <v>0</v>
      </c>
      <c r="Y246" s="114">
        <v>0</v>
      </c>
      <c r="Z246" s="114">
        <v>0</v>
      </c>
      <c r="AA246" s="114">
        <v>0</v>
      </c>
      <c r="AB246" s="114">
        <v>0</v>
      </c>
      <c r="AC246" s="114">
        <v>0</v>
      </c>
      <c r="AD246" s="114">
        <v>0</v>
      </c>
      <c r="AE246" s="114">
        <v>0</v>
      </c>
      <c r="AF246" s="114">
        <v>0</v>
      </c>
      <c r="AG246" s="114">
        <v>0</v>
      </c>
      <c r="AH246" s="114">
        <v>0</v>
      </c>
      <c r="AI246" s="114">
        <v>0</v>
      </c>
      <c r="AJ246" s="115">
        <f t="shared" si="3"/>
        <v>0</v>
      </c>
      <c r="AM246" s="84"/>
    </row>
    <row r="247" spans="1:39" ht="20.100000000000001" hidden="1" customHeight="1" outlineLevel="2">
      <c r="A247" s="111">
        <v>908</v>
      </c>
      <c r="B247" s="112" t="s">
        <v>909</v>
      </c>
      <c r="C247" s="113" t="s">
        <v>1344</v>
      </c>
      <c r="D247" s="114">
        <v>0</v>
      </c>
      <c r="E247" s="114">
        <v>0</v>
      </c>
      <c r="F247" s="114">
        <v>0</v>
      </c>
      <c r="G247" s="114">
        <v>0</v>
      </c>
      <c r="H247" s="114">
        <v>0</v>
      </c>
      <c r="I247" s="114">
        <v>0</v>
      </c>
      <c r="J247" s="114">
        <v>0</v>
      </c>
      <c r="K247" s="114">
        <v>0</v>
      </c>
      <c r="L247" s="114">
        <v>0</v>
      </c>
      <c r="M247" s="114">
        <v>0</v>
      </c>
      <c r="N247" s="114">
        <v>0</v>
      </c>
      <c r="O247" s="114">
        <v>0</v>
      </c>
      <c r="P247" s="114">
        <v>0</v>
      </c>
      <c r="Q247" s="114">
        <v>0</v>
      </c>
      <c r="R247" s="114">
        <v>0</v>
      </c>
      <c r="S247" s="114">
        <v>0</v>
      </c>
      <c r="T247" s="114">
        <v>0</v>
      </c>
      <c r="U247" s="114">
        <v>0</v>
      </c>
      <c r="V247" s="114">
        <v>0</v>
      </c>
      <c r="W247" s="114">
        <v>0</v>
      </c>
      <c r="X247" s="114">
        <v>0</v>
      </c>
      <c r="Y247" s="114">
        <v>0</v>
      </c>
      <c r="Z247" s="114">
        <v>0</v>
      </c>
      <c r="AA247" s="114">
        <v>0</v>
      </c>
      <c r="AB247" s="114">
        <v>0</v>
      </c>
      <c r="AC247" s="114">
        <v>0</v>
      </c>
      <c r="AD247" s="114">
        <v>0</v>
      </c>
      <c r="AE247" s="114">
        <v>0</v>
      </c>
      <c r="AF247" s="114">
        <v>0</v>
      </c>
      <c r="AG247" s="114">
        <v>0</v>
      </c>
      <c r="AH247" s="114">
        <v>0</v>
      </c>
      <c r="AI247" s="114">
        <v>0</v>
      </c>
      <c r="AJ247" s="115">
        <f t="shared" si="3"/>
        <v>0</v>
      </c>
      <c r="AM247" s="84"/>
    </row>
    <row r="248" spans="1:39" ht="20.100000000000001" hidden="1" customHeight="1" outlineLevel="2">
      <c r="A248" s="111">
        <v>909</v>
      </c>
      <c r="B248" s="112" t="s">
        <v>910</v>
      </c>
      <c r="C248" s="113" t="s">
        <v>1344</v>
      </c>
      <c r="D248" s="114">
        <v>0</v>
      </c>
      <c r="E248" s="114">
        <v>0</v>
      </c>
      <c r="F248" s="114">
        <v>0</v>
      </c>
      <c r="G248" s="114">
        <v>0</v>
      </c>
      <c r="H248" s="114">
        <v>0</v>
      </c>
      <c r="I248" s="114">
        <v>0</v>
      </c>
      <c r="J248" s="114">
        <v>0</v>
      </c>
      <c r="K248" s="114">
        <v>0</v>
      </c>
      <c r="L248" s="114">
        <v>0</v>
      </c>
      <c r="M248" s="114">
        <v>0</v>
      </c>
      <c r="N248" s="114">
        <v>0</v>
      </c>
      <c r="O248" s="114">
        <v>0</v>
      </c>
      <c r="P248" s="114">
        <v>0</v>
      </c>
      <c r="Q248" s="114">
        <v>0</v>
      </c>
      <c r="R248" s="114">
        <v>0</v>
      </c>
      <c r="S248" s="114">
        <v>0</v>
      </c>
      <c r="T248" s="114">
        <v>0</v>
      </c>
      <c r="U248" s="114">
        <v>0</v>
      </c>
      <c r="V248" s="114">
        <v>0</v>
      </c>
      <c r="W248" s="114">
        <v>0</v>
      </c>
      <c r="X248" s="114">
        <v>0</v>
      </c>
      <c r="Y248" s="114">
        <v>0</v>
      </c>
      <c r="Z248" s="114">
        <v>0</v>
      </c>
      <c r="AA248" s="114">
        <v>0</v>
      </c>
      <c r="AB248" s="114">
        <v>0</v>
      </c>
      <c r="AC248" s="114">
        <v>0</v>
      </c>
      <c r="AD248" s="114">
        <v>0</v>
      </c>
      <c r="AE248" s="114">
        <v>0</v>
      </c>
      <c r="AF248" s="114">
        <v>0</v>
      </c>
      <c r="AG248" s="114">
        <v>0</v>
      </c>
      <c r="AH248" s="114">
        <v>0</v>
      </c>
      <c r="AI248" s="114">
        <v>0</v>
      </c>
      <c r="AJ248" s="115">
        <f t="shared" si="3"/>
        <v>0</v>
      </c>
      <c r="AM248" s="84"/>
    </row>
    <row r="249" spans="1:39" ht="20.100000000000001" hidden="1" customHeight="1" outlineLevel="2">
      <c r="A249" s="111">
        <v>950</v>
      </c>
      <c r="B249" s="112" t="s">
        <v>267</v>
      </c>
      <c r="C249" s="113" t="s">
        <v>1344</v>
      </c>
      <c r="D249" s="114">
        <v>0</v>
      </c>
      <c r="E249" s="114">
        <v>0</v>
      </c>
      <c r="F249" s="114">
        <v>0</v>
      </c>
      <c r="G249" s="114">
        <v>0</v>
      </c>
      <c r="H249" s="114">
        <v>0</v>
      </c>
      <c r="I249" s="114">
        <v>0</v>
      </c>
      <c r="J249" s="114">
        <v>0</v>
      </c>
      <c r="K249" s="114">
        <v>0</v>
      </c>
      <c r="L249" s="114">
        <v>0</v>
      </c>
      <c r="M249" s="114">
        <v>0</v>
      </c>
      <c r="N249" s="114">
        <v>0</v>
      </c>
      <c r="O249" s="114">
        <v>0</v>
      </c>
      <c r="P249" s="114">
        <v>0</v>
      </c>
      <c r="Q249" s="114">
        <v>0</v>
      </c>
      <c r="R249" s="114">
        <v>0</v>
      </c>
      <c r="S249" s="114">
        <v>0</v>
      </c>
      <c r="T249" s="114">
        <v>0</v>
      </c>
      <c r="U249" s="114">
        <v>0</v>
      </c>
      <c r="V249" s="114">
        <v>0</v>
      </c>
      <c r="W249" s="114">
        <v>0</v>
      </c>
      <c r="X249" s="114">
        <v>0</v>
      </c>
      <c r="Y249" s="114">
        <v>0</v>
      </c>
      <c r="Z249" s="114">
        <v>0</v>
      </c>
      <c r="AA249" s="114">
        <v>0</v>
      </c>
      <c r="AB249" s="114">
        <v>0</v>
      </c>
      <c r="AC249" s="114">
        <v>0</v>
      </c>
      <c r="AD249" s="114">
        <v>0</v>
      </c>
      <c r="AE249" s="114">
        <v>0</v>
      </c>
      <c r="AF249" s="114">
        <v>0</v>
      </c>
      <c r="AG249" s="114">
        <v>0</v>
      </c>
      <c r="AH249" s="114">
        <v>0</v>
      </c>
      <c r="AI249" s="114">
        <v>0</v>
      </c>
      <c r="AJ249" s="115">
        <f t="shared" si="3"/>
        <v>0</v>
      </c>
      <c r="AM249" s="84"/>
    </row>
    <row r="250" spans="1:39" ht="20.100000000000001" hidden="1" customHeight="1" outlineLevel="2">
      <c r="A250" s="111">
        <v>951</v>
      </c>
      <c r="B250" s="112" t="s">
        <v>911</v>
      </c>
      <c r="C250" s="113" t="s">
        <v>1344</v>
      </c>
      <c r="D250" s="114">
        <v>0</v>
      </c>
      <c r="E250" s="114">
        <v>0</v>
      </c>
      <c r="F250" s="114">
        <v>0</v>
      </c>
      <c r="G250" s="114">
        <v>0</v>
      </c>
      <c r="H250" s="114">
        <v>0</v>
      </c>
      <c r="I250" s="114">
        <v>0</v>
      </c>
      <c r="J250" s="114">
        <v>0</v>
      </c>
      <c r="K250" s="114">
        <v>0</v>
      </c>
      <c r="L250" s="114">
        <v>0</v>
      </c>
      <c r="M250" s="114">
        <v>0</v>
      </c>
      <c r="N250" s="114">
        <v>0</v>
      </c>
      <c r="O250" s="114">
        <v>0</v>
      </c>
      <c r="P250" s="114">
        <v>0</v>
      </c>
      <c r="Q250" s="114">
        <v>0</v>
      </c>
      <c r="R250" s="114">
        <v>0</v>
      </c>
      <c r="S250" s="114">
        <v>0</v>
      </c>
      <c r="T250" s="114">
        <v>0</v>
      </c>
      <c r="U250" s="114">
        <v>0</v>
      </c>
      <c r="V250" s="114">
        <v>0</v>
      </c>
      <c r="W250" s="114">
        <v>0</v>
      </c>
      <c r="X250" s="114">
        <v>0</v>
      </c>
      <c r="Y250" s="114">
        <v>0</v>
      </c>
      <c r="Z250" s="114">
        <v>0</v>
      </c>
      <c r="AA250" s="114">
        <v>0</v>
      </c>
      <c r="AB250" s="114">
        <v>0</v>
      </c>
      <c r="AC250" s="114">
        <v>0</v>
      </c>
      <c r="AD250" s="114">
        <v>0</v>
      </c>
      <c r="AE250" s="114">
        <v>0</v>
      </c>
      <c r="AF250" s="114">
        <v>0</v>
      </c>
      <c r="AG250" s="114">
        <v>0</v>
      </c>
      <c r="AH250" s="114">
        <v>0</v>
      </c>
      <c r="AI250" s="114">
        <v>0</v>
      </c>
      <c r="AJ250" s="115">
        <f t="shared" si="3"/>
        <v>0</v>
      </c>
      <c r="AM250" s="84"/>
    </row>
    <row r="251" spans="1:39" ht="20.100000000000001" hidden="1" customHeight="1" outlineLevel="2">
      <c r="A251" s="111">
        <v>999</v>
      </c>
      <c r="B251" s="112" t="s">
        <v>269</v>
      </c>
      <c r="C251" s="113" t="s">
        <v>1344</v>
      </c>
      <c r="D251" s="114">
        <v>0</v>
      </c>
      <c r="E251" s="114">
        <v>0</v>
      </c>
      <c r="F251" s="114">
        <v>0</v>
      </c>
      <c r="G251" s="114">
        <v>0</v>
      </c>
      <c r="H251" s="114">
        <v>0</v>
      </c>
      <c r="I251" s="114">
        <v>0</v>
      </c>
      <c r="J251" s="114">
        <v>0</v>
      </c>
      <c r="K251" s="114">
        <v>0</v>
      </c>
      <c r="L251" s="114">
        <v>0</v>
      </c>
      <c r="M251" s="114">
        <v>0</v>
      </c>
      <c r="N251" s="114">
        <v>0</v>
      </c>
      <c r="O251" s="114">
        <v>0</v>
      </c>
      <c r="P251" s="114">
        <v>0</v>
      </c>
      <c r="Q251" s="114">
        <v>0</v>
      </c>
      <c r="R251" s="114">
        <v>0</v>
      </c>
      <c r="S251" s="114">
        <v>0</v>
      </c>
      <c r="T251" s="114">
        <v>0</v>
      </c>
      <c r="U251" s="114">
        <v>0</v>
      </c>
      <c r="V251" s="114">
        <v>0</v>
      </c>
      <c r="W251" s="114">
        <v>0</v>
      </c>
      <c r="X251" s="114">
        <v>0</v>
      </c>
      <c r="Y251" s="114">
        <v>0</v>
      </c>
      <c r="Z251" s="114">
        <v>0</v>
      </c>
      <c r="AA251" s="114">
        <v>0</v>
      </c>
      <c r="AB251" s="114">
        <v>0</v>
      </c>
      <c r="AC251" s="114">
        <v>0</v>
      </c>
      <c r="AD251" s="114">
        <v>0</v>
      </c>
      <c r="AE251" s="114">
        <v>0</v>
      </c>
      <c r="AF251" s="114">
        <v>0</v>
      </c>
      <c r="AG251" s="114">
        <v>0</v>
      </c>
      <c r="AH251" s="114">
        <v>0</v>
      </c>
      <c r="AI251" s="114">
        <v>0</v>
      </c>
      <c r="AJ251" s="115">
        <f t="shared" si="3"/>
        <v>0</v>
      </c>
      <c r="AM251" s="84"/>
    </row>
    <row r="252" spans="1:39" ht="20.100000000000001" hidden="1" customHeight="1" outlineLevel="2">
      <c r="A252" s="111">
        <v>1101</v>
      </c>
      <c r="B252" s="112" t="s">
        <v>912</v>
      </c>
      <c r="C252" s="113" t="s">
        <v>1344</v>
      </c>
      <c r="D252" s="114">
        <v>0</v>
      </c>
      <c r="E252" s="114">
        <v>0</v>
      </c>
      <c r="F252" s="114">
        <v>0</v>
      </c>
      <c r="G252" s="114">
        <v>0</v>
      </c>
      <c r="H252" s="114">
        <v>0</v>
      </c>
      <c r="I252" s="114">
        <v>0</v>
      </c>
      <c r="J252" s="114">
        <v>0</v>
      </c>
      <c r="K252" s="114">
        <v>0</v>
      </c>
      <c r="L252" s="114">
        <v>0</v>
      </c>
      <c r="M252" s="114">
        <v>0</v>
      </c>
      <c r="N252" s="114">
        <v>0</v>
      </c>
      <c r="O252" s="114">
        <v>0</v>
      </c>
      <c r="P252" s="114">
        <v>0</v>
      </c>
      <c r="Q252" s="114">
        <v>0</v>
      </c>
      <c r="R252" s="114">
        <v>0</v>
      </c>
      <c r="S252" s="114">
        <v>0</v>
      </c>
      <c r="T252" s="114">
        <v>0</v>
      </c>
      <c r="U252" s="114">
        <v>0</v>
      </c>
      <c r="V252" s="114">
        <v>0</v>
      </c>
      <c r="W252" s="114">
        <v>0</v>
      </c>
      <c r="X252" s="114">
        <v>0</v>
      </c>
      <c r="Y252" s="114">
        <v>0</v>
      </c>
      <c r="Z252" s="114">
        <v>0</v>
      </c>
      <c r="AA252" s="114">
        <v>0</v>
      </c>
      <c r="AB252" s="114">
        <v>0</v>
      </c>
      <c r="AC252" s="114">
        <v>0</v>
      </c>
      <c r="AD252" s="114">
        <v>0</v>
      </c>
      <c r="AE252" s="114">
        <v>0</v>
      </c>
      <c r="AF252" s="114">
        <v>0</v>
      </c>
      <c r="AG252" s="114">
        <v>0</v>
      </c>
      <c r="AH252" s="114">
        <v>0</v>
      </c>
      <c r="AI252" s="114">
        <v>0</v>
      </c>
      <c r="AJ252" s="115">
        <f t="shared" si="3"/>
        <v>0</v>
      </c>
      <c r="AM252" s="84"/>
    </row>
    <row r="253" spans="1:39" ht="20.100000000000001" hidden="1" customHeight="1" outlineLevel="2">
      <c r="A253" s="111">
        <v>1102</v>
      </c>
      <c r="B253" s="112" t="s">
        <v>913</v>
      </c>
      <c r="C253" s="113" t="s">
        <v>1344</v>
      </c>
      <c r="D253" s="114">
        <v>0</v>
      </c>
      <c r="E253" s="114">
        <v>0</v>
      </c>
      <c r="F253" s="114">
        <v>0</v>
      </c>
      <c r="G253" s="114">
        <v>0</v>
      </c>
      <c r="H253" s="114">
        <v>0</v>
      </c>
      <c r="I253" s="114">
        <v>0</v>
      </c>
      <c r="J253" s="114">
        <v>0</v>
      </c>
      <c r="K253" s="114">
        <v>0</v>
      </c>
      <c r="L253" s="114">
        <v>0</v>
      </c>
      <c r="M253" s="114">
        <v>0</v>
      </c>
      <c r="N253" s="114">
        <v>0</v>
      </c>
      <c r="O253" s="114">
        <v>0</v>
      </c>
      <c r="P253" s="114">
        <v>0</v>
      </c>
      <c r="Q253" s="114">
        <v>0</v>
      </c>
      <c r="R253" s="114">
        <v>0</v>
      </c>
      <c r="S253" s="114">
        <v>0</v>
      </c>
      <c r="T253" s="114">
        <v>0</v>
      </c>
      <c r="U253" s="114">
        <v>0</v>
      </c>
      <c r="V253" s="114">
        <v>0</v>
      </c>
      <c r="W253" s="114">
        <v>0</v>
      </c>
      <c r="X253" s="114">
        <v>0</v>
      </c>
      <c r="Y253" s="114">
        <v>0</v>
      </c>
      <c r="Z253" s="114">
        <v>0</v>
      </c>
      <c r="AA253" s="114">
        <v>0</v>
      </c>
      <c r="AB253" s="114">
        <v>0</v>
      </c>
      <c r="AC253" s="114">
        <v>0</v>
      </c>
      <c r="AD253" s="114">
        <v>0</v>
      </c>
      <c r="AE253" s="114">
        <v>0</v>
      </c>
      <c r="AF253" s="114">
        <v>0</v>
      </c>
      <c r="AG253" s="114">
        <v>0</v>
      </c>
      <c r="AH253" s="114">
        <v>0</v>
      </c>
      <c r="AI253" s="114">
        <v>0</v>
      </c>
      <c r="AJ253" s="115">
        <f t="shared" si="3"/>
        <v>0</v>
      </c>
      <c r="AM253" s="84"/>
    </row>
    <row r="254" spans="1:39" ht="20.100000000000001" hidden="1" customHeight="1" outlineLevel="2">
      <c r="A254" s="111">
        <v>1103</v>
      </c>
      <c r="B254" s="112" t="s">
        <v>914</v>
      </c>
      <c r="C254" s="113" t="s">
        <v>1344</v>
      </c>
      <c r="D254" s="114">
        <v>0</v>
      </c>
      <c r="E254" s="114">
        <v>0</v>
      </c>
      <c r="F254" s="114">
        <v>0</v>
      </c>
      <c r="G254" s="114">
        <v>0</v>
      </c>
      <c r="H254" s="114">
        <v>0</v>
      </c>
      <c r="I254" s="114">
        <v>0</v>
      </c>
      <c r="J254" s="114">
        <v>0</v>
      </c>
      <c r="K254" s="114">
        <v>0</v>
      </c>
      <c r="L254" s="114">
        <v>0</v>
      </c>
      <c r="M254" s="114">
        <v>0</v>
      </c>
      <c r="N254" s="114">
        <v>0</v>
      </c>
      <c r="O254" s="114">
        <v>0</v>
      </c>
      <c r="P254" s="114">
        <v>0</v>
      </c>
      <c r="Q254" s="114">
        <v>0</v>
      </c>
      <c r="R254" s="114">
        <v>0</v>
      </c>
      <c r="S254" s="114">
        <v>0</v>
      </c>
      <c r="T254" s="114">
        <v>0</v>
      </c>
      <c r="U254" s="114">
        <v>0</v>
      </c>
      <c r="V254" s="114">
        <v>0</v>
      </c>
      <c r="W254" s="114">
        <v>0</v>
      </c>
      <c r="X254" s="114">
        <v>0</v>
      </c>
      <c r="Y254" s="114">
        <v>0</v>
      </c>
      <c r="Z254" s="114">
        <v>0</v>
      </c>
      <c r="AA254" s="114">
        <v>0</v>
      </c>
      <c r="AB254" s="114">
        <v>0</v>
      </c>
      <c r="AC254" s="114">
        <v>0</v>
      </c>
      <c r="AD254" s="114">
        <v>0</v>
      </c>
      <c r="AE254" s="114">
        <v>0</v>
      </c>
      <c r="AF254" s="114">
        <v>0</v>
      </c>
      <c r="AG254" s="114">
        <v>0</v>
      </c>
      <c r="AH254" s="114">
        <v>0</v>
      </c>
      <c r="AI254" s="114">
        <v>0</v>
      </c>
      <c r="AJ254" s="115">
        <f t="shared" si="3"/>
        <v>0</v>
      </c>
      <c r="AM254" s="84"/>
    </row>
    <row r="255" spans="1:39" ht="20.100000000000001" hidden="1" customHeight="1" outlineLevel="2">
      <c r="A255" s="111">
        <v>1104</v>
      </c>
      <c r="B255" s="112" t="s">
        <v>915</v>
      </c>
      <c r="C255" s="113" t="s">
        <v>1344</v>
      </c>
      <c r="D255" s="114">
        <v>0</v>
      </c>
      <c r="E255" s="114">
        <v>0</v>
      </c>
      <c r="F255" s="114">
        <v>0</v>
      </c>
      <c r="G255" s="114">
        <v>0</v>
      </c>
      <c r="H255" s="114">
        <v>0</v>
      </c>
      <c r="I255" s="114">
        <v>0</v>
      </c>
      <c r="J255" s="114">
        <v>0</v>
      </c>
      <c r="K255" s="114">
        <v>0</v>
      </c>
      <c r="L255" s="114">
        <v>0</v>
      </c>
      <c r="M255" s="114">
        <v>0</v>
      </c>
      <c r="N255" s="114">
        <v>0</v>
      </c>
      <c r="O255" s="114">
        <v>0</v>
      </c>
      <c r="P255" s="114">
        <v>0</v>
      </c>
      <c r="Q255" s="114">
        <v>0</v>
      </c>
      <c r="R255" s="114">
        <v>0</v>
      </c>
      <c r="S255" s="114">
        <v>0</v>
      </c>
      <c r="T255" s="114">
        <v>0</v>
      </c>
      <c r="U255" s="114">
        <v>0</v>
      </c>
      <c r="V255" s="114">
        <v>0</v>
      </c>
      <c r="W255" s="114">
        <v>0</v>
      </c>
      <c r="X255" s="114">
        <v>0</v>
      </c>
      <c r="Y255" s="114">
        <v>0</v>
      </c>
      <c r="Z255" s="114">
        <v>0</v>
      </c>
      <c r="AA255" s="114">
        <v>0</v>
      </c>
      <c r="AB255" s="114">
        <v>0</v>
      </c>
      <c r="AC255" s="114">
        <v>0</v>
      </c>
      <c r="AD255" s="114">
        <v>0</v>
      </c>
      <c r="AE255" s="114">
        <v>0</v>
      </c>
      <c r="AF255" s="114">
        <v>0</v>
      </c>
      <c r="AG255" s="114">
        <v>0</v>
      </c>
      <c r="AH255" s="114">
        <v>0</v>
      </c>
      <c r="AI255" s="114">
        <v>0</v>
      </c>
      <c r="AJ255" s="115">
        <f t="shared" si="3"/>
        <v>0</v>
      </c>
      <c r="AM255" s="84"/>
    </row>
    <row r="256" spans="1:39" ht="20.100000000000001" hidden="1" customHeight="1" outlineLevel="2">
      <c r="A256" s="111">
        <v>1105</v>
      </c>
      <c r="B256" s="112" t="s">
        <v>916</v>
      </c>
      <c r="C256" s="113" t="s">
        <v>1344</v>
      </c>
      <c r="D256" s="114">
        <v>0</v>
      </c>
      <c r="E256" s="114">
        <v>0</v>
      </c>
      <c r="F256" s="114">
        <v>0</v>
      </c>
      <c r="G256" s="114">
        <v>0</v>
      </c>
      <c r="H256" s="114">
        <v>0</v>
      </c>
      <c r="I256" s="114">
        <v>0</v>
      </c>
      <c r="J256" s="114">
        <v>0</v>
      </c>
      <c r="K256" s="114">
        <v>0</v>
      </c>
      <c r="L256" s="114">
        <v>0</v>
      </c>
      <c r="M256" s="114">
        <v>0</v>
      </c>
      <c r="N256" s="114">
        <v>0</v>
      </c>
      <c r="O256" s="114">
        <v>0</v>
      </c>
      <c r="P256" s="114">
        <v>0</v>
      </c>
      <c r="Q256" s="114">
        <v>0</v>
      </c>
      <c r="R256" s="114">
        <v>0</v>
      </c>
      <c r="S256" s="114">
        <v>0</v>
      </c>
      <c r="T256" s="114">
        <v>0</v>
      </c>
      <c r="U256" s="114">
        <v>0</v>
      </c>
      <c r="V256" s="114">
        <v>0</v>
      </c>
      <c r="W256" s="114">
        <v>0</v>
      </c>
      <c r="X256" s="114">
        <v>0</v>
      </c>
      <c r="Y256" s="114">
        <v>0</v>
      </c>
      <c r="Z256" s="114">
        <v>0</v>
      </c>
      <c r="AA256" s="114">
        <v>0</v>
      </c>
      <c r="AB256" s="114">
        <v>0</v>
      </c>
      <c r="AC256" s="114">
        <v>0</v>
      </c>
      <c r="AD256" s="114">
        <v>0</v>
      </c>
      <c r="AE256" s="114">
        <v>0</v>
      </c>
      <c r="AF256" s="114">
        <v>0</v>
      </c>
      <c r="AG256" s="114">
        <v>0</v>
      </c>
      <c r="AH256" s="114">
        <v>0</v>
      </c>
      <c r="AI256" s="114">
        <v>0</v>
      </c>
      <c r="AJ256" s="115">
        <f t="shared" si="3"/>
        <v>0</v>
      </c>
      <c r="AM256" s="84"/>
    </row>
    <row r="257" spans="1:39" ht="20.100000000000001" hidden="1" customHeight="1" outlineLevel="2">
      <c r="A257" s="111">
        <v>1106</v>
      </c>
      <c r="B257" s="112" t="s">
        <v>917</v>
      </c>
      <c r="C257" s="113" t="s">
        <v>1344</v>
      </c>
      <c r="D257" s="114">
        <v>0</v>
      </c>
      <c r="E257" s="114">
        <v>0</v>
      </c>
      <c r="F257" s="114">
        <v>0</v>
      </c>
      <c r="G257" s="114">
        <v>0</v>
      </c>
      <c r="H257" s="114">
        <v>0</v>
      </c>
      <c r="I257" s="114">
        <v>0</v>
      </c>
      <c r="J257" s="114">
        <v>0</v>
      </c>
      <c r="K257" s="114">
        <v>0</v>
      </c>
      <c r="L257" s="114">
        <v>0</v>
      </c>
      <c r="M257" s="114">
        <v>0</v>
      </c>
      <c r="N257" s="114">
        <v>0</v>
      </c>
      <c r="O257" s="114">
        <v>0</v>
      </c>
      <c r="P257" s="114">
        <v>0</v>
      </c>
      <c r="Q257" s="114">
        <v>0</v>
      </c>
      <c r="R257" s="114">
        <v>0</v>
      </c>
      <c r="S257" s="114">
        <v>0</v>
      </c>
      <c r="T257" s="114">
        <v>0</v>
      </c>
      <c r="U257" s="114">
        <v>0</v>
      </c>
      <c r="V257" s="114">
        <v>0</v>
      </c>
      <c r="W257" s="114">
        <v>0</v>
      </c>
      <c r="X257" s="114">
        <v>0</v>
      </c>
      <c r="Y257" s="114">
        <v>0</v>
      </c>
      <c r="Z257" s="114">
        <v>0</v>
      </c>
      <c r="AA257" s="114">
        <v>0</v>
      </c>
      <c r="AB257" s="114">
        <v>0</v>
      </c>
      <c r="AC257" s="114">
        <v>0</v>
      </c>
      <c r="AD257" s="114">
        <v>0</v>
      </c>
      <c r="AE257" s="114">
        <v>0</v>
      </c>
      <c r="AF257" s="114">
        <v>0</v>
      </c>
      <c r="AG257" s="114">
        <v>0</v>
      </c>
      <c r="AH257" s="114">
        <v>0</v>
      </c>
      <c r="AI257" s="114">
        <v>0</v>
      </c>
      <c r="AJ257" s="115">
        <f t="shared" si="3"/>
        <v>0</v>
      </c>
      <c r="AM257" s="84"/>
    </row>
    <row r="258" spans="1:39" ht="20.100000000000001" hidden="1" customHeight="1" outlineLevel="2">
      <c r="A258" s="111">
        <v>1107</v>
      </c>
      <c r="B258" s="112" t="s">
        <v>918</v>
      </c>
      <c r="C258" s="113" t="s">
        <v>1344</v>
      </c>
      <c r="D258" s="114">
        <v>0</v>
      </c>
      <c r="E258" s="114">
        <v>0</v>
      </c>
      <c r="F258" s="114">
        <v>0</v>
      </c>
      <c r="G258" s="114">
        <v>0</v>
      </c>
      <c r="H258" s="114">
        <v>0</v>
      </c>
      <c r="I258" s="114">
        <v>0</v>
      </c>
      <c r="J258" s="114">
        <v>0</v>
      </c>
      <c r="K258" s="114">
        <v>0</v>
      </c>
      <c r="L258" s="114">
        <v>0</v>
      </c>
      <c r="M258" s="114">
        <v>0</v>
      </c>
      <c r="N258" s="114">
        <v>0</v>
      </c>
      <c r="O258" s="114">
        <v>0</v>
      </c>
      <c r="P258" s="114">
        <v>0</v>
      </c>
      <c r="Q258" s="114">
        <v>0</v>
      </c>
      <c r="R258" s="114">
        <v>0</v>
      </c>
      <c r="S258" s="114">
        <v>0</v>
      </c>
      <c r="T258" s="114">
        <v>0</v>
      </c>
      <c r="U258" s="114">
        <v>0</v>
      </c>
      <c r="V258" s="114">
        <v>0</v>
      </c>
      <c r="W258" s="114">
        <v>0</v>
      </c>
      <c r="X258" s="114">
        <v>0</v>
      </c>
      <c r="Y258" s="114">
        <v>0</v>
      </c>
      <c r="Z258" s="114">
        <v>0</v>
      </c>
      <c r="AA258" s="114">
        <v>0</v>
      </c>
      <c r="AB258" s="114">
        <v>0</v>
      </c>
      <c r="AC258" s="114">
        <v>0</v>
      </c>
      <c r="AD258" s="114">
        <v>0</v>
      </c>
      <c r="AE258" s="114">
        <v>0</v>
      </c>
      <c r="AF258" s="114">
        <v>0</v>
      </c>
      <c r="AG258" s="114">
        <v>0</v>
      </c>
      <c r="AH258" s="114">
        <v>0</v>
      </c>
      <c r="AI258" s="114">
        <v>0</v>
      </c>
      <c r="AJ258" s="115">
        <f t="shared" si="3"/>
        <v>0</v>
      </c>
      <c r="AM258" s="84"/>
    </row>
    <row r="259" spans="1:39" ht="20.100000000000001" hidden="1" customHeight="1" outlineLevel="2">
      <c r="A259" s="111">
        <v>1108</v>
      </c>
      <c r="B259" s="112" t="s">
        <v>919</v>
      </c>
      <c r="C259" s="113" t="s">
        <v>1344</v>
      </c>
      <c r="D259" s="114">
        <v>0</v>
      </c>
      <c r="E259" s="114">
        <v>0</v>
      </c>
      <c r="F259" s="114">
        <v>0</v>
      </c>
      <c r="G259" s="114">
        <v>0</v>
      </c>
      <c r="H259" s="114">
        <v>0</v>
      </c>
      <c r="I259" s="114">
        <v>0</v>
      </c>
      <c r="J259" s="114">
        <v>0</v>
      </c>
      <c r="K259" s="114">
        <v>0</v>
      </c>
      <c r="L259" s="114">
        <v>0</v>
      </c>
      <c r="M259" s="114">
        <v>0</v>
      </c>
      <c r="N259" s="114">
        <v>0</v>
      </c>
      <c r="O259" s="114">
        <v>0</v>
      </c>
      <c r="P259" s="114">
        <v>0</v>
      </c>
      <c r="Q259" s="114">
        <v>0</v>
      </c>
      <c r="R259" s="114">
        <v>0</v>
      </c>
      <c r="S259" s="114">
        <v>0</v>
      </c>
      <c r="T259" s="114">
        <v>0</v>
      </c>
      <c r="U259" s="114">
        <v>0</v>
      </c>
      <c r="V259" s="114">
        <v>0</v>
      </c>
      <c r="W259" s="114">
        <v>0</v>
      </c>
      <c r="X259" s="114">
        <v>0</v>
      </c>
      <c r="Y259" s="114">
        <v>0</v>
      </c>
      <c r="Z259" s="114">
        <v>0</v>
      </c>
      <c r="AA259" s="114">
        <v>0</v>
      </c>
      <c r="AB259" s="114">
        <v>0</v>
      </c>
      <c r="AC259" s="114">
        <v>0</v>
      </c>
      <c r="AD259" s="114">
        <v>0</v>
      </c>
      <c r="AE259" s="114">
        <v>0</v>
      </c>
      <c r="AF259" s="114">
        <v>0</v>
      </c>
      <c r="AG259" s="114">
        <v>0</v>
      </c>
      <c r="AH259" s="114">
        <v>0</v>
      </c>
      <c r="AI259" s="114">
        <v>0</v>
      </c>
      <c r="AJ259" s="115">
        <f t="shared" si="3"/>
        <v>0</v>
      </c>
      <c r="AM259" s="84"/>
    </row>
    <row r="260" spans="1:39" ht="20.100000000000001" hidden="1" customHeight="1" outlineLevel="2">
      <c r="A260" s="111">
        <v>1109</v>
      </c>
      <c r="B260" s="112" t="s">
        <v>920</v>
      </c>
      <c r="C260" s="113" t="s">
        <v>1344</v>
      </c>
      <c r="D260" s="114">
        <v>0</v>
      </c>
      <c r="E260" s="114">
        <v>0</v>
      </c>
      <c r="F260" s="114">
        <v>0</v>
      </c>
      <c r="G260" s="114">
        <v>0</v>
      </c>
      <c r="H260" s="114">
        <v>0</v>
      </c>
      <c r="I260" s="114">
        <v>0</v>
      </c>
      <c r="J260" s="114">
        <v>0</v>
      </c>
      <c r="K260" s="114">
        <v>0</v>
      </c>
      <c r="L260" s="114">
        <v>0</v>
      </c>
      <c r="M260" s="114">
        <v>0</v>
      </c>
      <c r="N260" s="114">
        <v>0</v>
      </c>
      <c r="O260" s="114">
        <v>0</v>
      </c>
      <c r="P260" s="114">
        <v>0</v>
      </c>
      <c r="Q260" s="114">
        <v>0</v>
      </c>
      <c r="R260" s="114">
        <v>0</v>
      </c>
      <c r="S260" s="114">
        <v>0</v>
      </c>
      <c r="T260" s="114">
        <v>0</v>
      </c>
      <c r="U260" s="114">
        <v>0</v>
      </c>
      <c r="V260" s="114">
        <v>0</v>
      </c>
      <c r="W260" s="114">
        <v>0</v>
      </c>
      <c r="X260" s="114">
        <v>0</v>
      </c>
      <c r="Y260" s="114">
        <v>0</v>
      </c>
      <c r="Z260" s="114">
        <v>0</v>
      </c>
      <c r="AA260" s="114">
        <v>0</v>
      </c>
      <c r="AB260" s="114">
        <v>0</v>
      </c>
      <c r="AC260" s="114">
        <v>0</v>
      </c>
      <c r="AD260" s="114">
        <v>0</v>
      </c>
      <c r="AE260" s="114">
        <v>0</v>
      </c>
      <c r="AF260" s="114">
        <v>0</v>
      </c>
      <c r="AG260" s="114">
        <v>0</v>
      </c>
      <c r="AH260" s="114">
        <v>0</v>
      </c>
      <c r="AI260" s="114">
        <v>0</v>
      </c>
      <c r="AJ260" s="115">
        <f t="shared" si="3"/>
        <v>0</v>
      </c>
      <c r="AM260" s="84"/>
    </row>
    <row r="261" spans="1:39" ht="20.100000000000001" hidden="1" customHeight="1" outlineLevel="2">
      <c r="A261" s="111">
        <v>1110</v>
      </c>
      <c r="B261" s="112" t="s">
        <v>921</v>
      </c>
      <c r="C261" s="113" t="s">
        <v>1344</v>
      </c>
      <c r="D261" s="114">
        <v>0</v>
      </c>
      <c r="E261" s="114">
        <v>0</v>
      </c>
      <c r="F261" s="114">
        <v>0</v>
      </c>
      <c r="G261" s="114">
        <v>0</v>
      </c>
      <c r="H261" s="114">
        <v>0</v>
      </c>
      <c r="I261" s="114">
        <v>0</v>
      </c>
      <c r="J261" s="114">
        <v>0</v>
      </c>
      <c r="K261" s="114">
        <v>0</v>
      </c>
      <c r="L261" s="114">
        <v>0</v>
      </c>
      <c r="M261" s="114">
        <v>0</v>
      </c>
      <c r="N261" s="114">
        <v>0</v>
      </c>
      <c r="O261" s="114">
        <v>0</v>
      </c>
      <c r="P261" s="114">
        <v>0</v>
      </c>
      <c r="Q261" s="114">
        <v>0</v>
      </c>
      <c r="R261" s="114">
        <v>0</v>
      </c>
      <c r="S261" s="114">
        <v>0</v>
      </c>
      <c r="T261" s="114">
        <v>0</v>
      </c>
      <c r="U261" s="114">
        <v>0</v>
      </c>
      <c r="V261" s="114">
        <v>0</v>
      </c>
      <c r="W261" s="114">
        <v>0</v>
      </c>
      <c r="X261" s="114">
        <v>0</v>
      </c>
      <c r="Y261" s="114">
        <v>0</v>
      </c>
      <c r="Z261" s="114">
        <v>0</v>
      </c>
      <c r="AA261" s="114">
        <v>0</v>
      </c>
      <c r="AB261" s="114">
        <v>0</v>
      </c>
      <c r="AC261" s="114">
        <v>0</v>
      </c>
      <c r="AD261" s="114">
        <v>0</v>
      </c>
      <c r="AE261" s="114">
        <v>0</v>
      </c>
      <c r="AF261" s="114">
        <v>0</v>
      </c>
      <c r="AG261" s="114">
        <v>0</v>
      </c>
      <c r="AH261" s="114">
        <v>0</v>
      </c>
      <c r="AI261" s="114">
        <v>0</v>
      </c>
      <c r="AJ261" s="115">
        <f t="shared" si="3"/>
        <v>0</v>
      </c>
      <c r="AM261" s="84"/>
    </row>
    <row r="262" spans="1:39" ht="20.100000000000001" hidden="1" customHeight="1" outlineLevel="2">
      <c r="A262" s="111">
        <v>1111</v>
      </c>
      <c r="B262" s="112" t="s">
        <v>922</v>
      </c>
      <c r="C262" s="113" t="s">
        <v>1344</v>
      </c>
      <c r="D262" s="114">
        <v>0</v>
      </c>
      <c r="E262" s="114">
        <v>0</v>
      </c>
      <c r="F262" s="114">
        <v>0</v>
      </c>
      <c r="G262" s="114">
        <v>0</v>
      </c>
      <c r="H262" s="114">
        <v>0</v>
      </c>
      <c r="I262" s="114">
        <v>0</v>
      </c>
      <c r="J262" s="114">
        <v>0</v>
      </c>
      <c r="K262" s="114">
        <v>0</v>
      </c>
      <c r="L262" s="114">
        <v>0</v>
      </c>
      <c r="M262" s="114">
        <v>0</v>
      </c>
      <c r="N262" s="114">
        <v>0</v>
      </c>
      <c r="O262" s="114">
        <v>0</v>
      </c>
      <c r="P262" s="114">
        <v>0</v>
      </c>
      <c r="Q262" s="114">
        <v>0</v>
      </c>
      <c r="R262" s="114">
        <v>0</v>
      </c>
      <c r="S262" s="114">
        <v>0</v>
      </c>
      <c r="T262" s="114">
        <v>0</v>
      </c>
      <c r="U262" s="114">
        <v>0</v>
      </c>
      <c r="V262" s="114">
        <v>0</v>
      </c>
      <c r="W262" s="114">
        <v>0</v>
      </c>
      <c r="X262" s="114">
        <v>0</v>
      </c>
      <c r="Y262" s="114">
        <v>0</v>
      </c>
      <c r="Z262" s="114">
        <v>0</v>
      </c>
      <c r="AA262" s="114">
        <v>0</v>
      </c>
      <c r="AB262" s="114">
        <v>0</v>
      </c>
      <c r="AC262" s="114">
        <v>0</v>
      </c>
      <c r="AD262" s="114">
        <v>0</v>
      </c>
      <c r="AE262" s="114">
        <v>0</v>
      </c>
      <c r="AF262" s="114">
        <v>0</v>
      </c>
      <c r="AG262" s="114">
        <v>0</v>
      </c>
      <c r="AH262" s="114">
        <v>0</v>
      </c>
      <c r="AI262" s="114">
        <v>0</v>
      </c>
      <c r="AJ262" s="115">
        <f t="shared" si="3"/>
        <v>0</v>
      </c>
      <c r="AM262" s="84"/>
    </row>
    <row r="263" spans="1:39" ht="20.100000000000001" hidden="1" customHeight="1" outlineLevel="2">
      <c r="A263" s="111">
        <v>1112</v>
      </c>
      <c r="B263" s="112" t="s">
        <v>923</v>
      </c>
      <c r="C263" s="113" t="s">
        <v>1344</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v>0</v>
      </c>
      <c r="T263" s="114">
        <v>0</v>
      </c>
      <c r="U263" s="114">
        <v>0</v>
      </c>
      <c r="V263" s="114">
        <v>0</v>
      </c>
      <c r="W263" s="114">
        <v>0</v>
      </c>
      <c r="X263" s="114">
        <v>0</v>
      </c>
      <c r="Y263" s="114">
        <v>0</v>
      </c>
      <c r="Z263" s="114">
        <v>0</v>
      </c>
      <c r="AA263" s="114">
        <v>0</v>
      </c>
      <c r="AB263" s="114">
        <v>0</v>
      </c>
      <c r="AC263" s="114">
        <v>0</v>
      </c>
      <c r="AD263" s="114">
        <v>0</v>
      </c>
      <c r="AE263" s="114">
        <v>0</v>
      </c>
      <c r="AF263" s="114">
        <v>0</v>
      </c>
      <c r="AG263" s="114">
        <v>0</v>
      </c>
      <c r="AH263" s="114">
        <v>0</v>
      </c>
      <c r="AI263" s="114">
        <v>0</v>
      </c>
      <c r="AJ263" s="115">
        <f t="shared" si="3"/>
        <v>0</v>
      </c>
      <c r="AM263" s="84"/>
    </row>
    <row r="264" spans="1:39" ht="20.100000000000001" hidden="1" customHeight="1" outlineLevel="2">
      <c r="A264" s="111">
        <v>1113</v>
      </c>
      <c r="B264" s="112" t="s">
        <v>924</v>
      </c>
      <c r="C264" s="113" t="s">
        <v>1344</v>
      </c>
      <c r="D264" s="114">
        <v>0</v>
      </c>
      <c r="E264" s="114">
        <v>0</v>
      </c>
      <c r="F264" s="114">
        <v>0</v>
      </c>
      <c r="G264" s="114">
        <v>0</v>
      </c>
      <c r="H264" s="114">
        <v>0</v>
      </c>
      <c r="I264" s="114">
        <v>0</v>
      </c>
      <c r="J264" s="114">
        <v>0</v>
      </c>
      <c r="K264" s="114">
        <v>0</v>
      </c>
      <c r="L264" s="114">
        <v>0</v>
      </c>
      <c r="M264" s="114">
        <v>0</v>
      </c>
      <c r="N264" s="114">
        <v>0</v>
      </c>
      <c r="O264" s="114">
        <v>0</v>
      </c>
      <c r="P264" s="114">
        <v>0</v>
      </c>
      <c r="Q264" s="114">
        <v>0</v>
      </c>
      <c r="R264" s="114">
        <v>0</v>
      </c>
      <c r="S264" s="114">
        <v>0</v>
      </c>
      <c r="T264" s="114">
        <v>0</v>
      </c>
      <c r="U264" s="114">
        <v>0</v>
      </c>
      <c r="V264" s="114">
        <v>0</v>
      </c>
      <c r="W264" s="114">
        <v>0</v>
      </c>
      <c r="X264" s="114">
        <v>0</v>
      </c>
      <c r="Y264" s="114">
        <v>0</v>
      </c>
      <c r="Z264" s="114">
        <v>0</v>
      </c>
      <c r="AA264" s="114">
        <v>0</v>
      </c>
      <c r="AB264" s="114">
        <v>0</v>
      </c>
      <c r="AC264" s="114">
        <v>0</v>
      </c>
      <c r="AD264" s="114">
        <v>0</v>
      </c>
      <c r="AE264" s="114">
        <v>0</v>
      </c>
      <c r="AF264" s="114">
        <v>0</v>
      </c>
      <c r="AG264" s="114">
        <v>0</v>
      </c>
      <c r="AH264" s="114">
        <v>0</v>
      </c>
      <c r="AI264" s="114">
        <v>0</v>
      </c>
      <c r="AJ264" s="115">
        <f t="shared" si="3"/>
        <v>0</v>
      </c>
      <c r="AM264" s="84"/>
    </row>
    <row r="265" spans="1:39" ht="20.100000000000001" hidden="1" customHeight="1" outlineLevel="2">
      <c r="A265" s="111">
        <v>1114</v>
      </c>
      <c r="B265" s="112" t="s">
        <v>925</v>
      </c>
      <c r="C265" s="113" t="s">
        <v>1344</v>
      </c>
      <c r="D265" s="114">
        <v>0</v>
      </c>
      <c r="E265" s="114">
        <v>0</v>
      </c>
      <c r="F265" s="114">
        <v>0</v>
      </c>
      <c r="G265" s="114">
        <v>0</v>
      </c>
      <c r="H265" s="114">
        <v>0</v>
      </c>
      <c r="I265" s="114">
        <v>0</v>
      </c>
      <c r="J265" s="114">
        <v>0</v>
      </c>
      <c r="K265" s="114">
        <v>0</v>
      </c>
      <c r="L265" s="114">
        <v>0</v>
      </c>
      <c r="M265" s="114">
        <v>0</v>
      </c>
      <c r="N265" s="114">
        <v>0</v>
      </c>
      <c r="O265" s="114">
        <v>0</v>
      </c>
      <c r="P265" s="114">
        <v>0</v>
      </c>
      <c r="Q265" s="114">
        <v>0</v>
      </c>
      <c r="R265" s="114">
        <v>0</v>
      </c>
      <c r="S265" s="114">
        <v>0</v>
      </c>
      <c r="T265" s="114">
        <v>0</v>
      </c>
      <c r="U265" s="114">
        <v>0</v>
      </c>
      <c r="V265" s="114">
        <v>0</v>
      </c>
      <c r="W265" s="114">
        <v>0</v>
      </c>
      <c r="X265" s="114">
        <v>0</v>
      </c>
      <c r="Y265" s="114">
        <v>0</v>
      </c>
      <c r="Z265" s="114">
        <v>0</v>
      </c>
      <c r="AA265" s="114">
        <v>0</v>
      </c>
      <c r="AB265" s="114">
        <v>0</v>
      </c>
      <c r="AC265" s="114">
        <v>0</v>
      </c>
      <c r="AD265" s="114">
        <v>0</v>
      </c>
      <c r="AE265" s="114">
        <v>0</v>
      </c>
      <c r="AF265" s="114">
        <v>0</v>
      </c>
      <c r="AG265" s="114">
        <v>0</v>
      </c>
      <c r="AH265" s="114">
        <v>0</v>
      </c>
      <c r="AI265" s="114">
        <v>0</v>
      </c>
      <c r="AJ265" s="115">
        <f t="shared" si="3"/>
        <v>0</v>
      </c>
      <c r="AM265" s="84"/>
    </row>
    <row r="266" spans="1:39" ht="20.100000000000001" hidden="1" customHeight="1" outlineLevel="2">
      <c r="A266" s="111">
        <v>1115</v>
      </c>
      <c r="B266" s="112" t="s">
        <v>926</v>
      </c>
      <c r="C266" s="113" t="s">
        <v>1344</v>
      </c>
      <c r="D266" s="114">
        <v>0</v>
      </c>
      <c r="E266" s="114">
        <v>0</v>
      </c>
      <c r="F266" s="114">
        <v>0</v>
      </c>
      <c r="G266" s="114">
        <v>0</v>
      </c>
      <c r="H266" s="114">
        <v>0</v>
      </c>
      <c r="I266" s="114">
        <v>0</v>
      </c>
      <c r="J266" s="114">
        <v>0</v>
      </c>
      <c r="K266" s="114">
        <v>0</v>
      </c>
      <c r="L266" s="114">
        <v>0</v>
      </c>
      <c r="M266" s="114">
        <v>0</v>
      </c>
      <c r="N266" s="114">
        <v>0</v>
      </c>
      <c r="O266" s="114">
        <v>0</v>
      </c>
      <c r="P266" s="114">
        <v>0</v>
      </c>
      <c r="Q266" s="114">
        <v>0</v>
      </c>
      <c r="R266" s="114">
        <v>0</v>
      </c>
      <c r="S266" s="114">
        <v>0</v>
      </c>
      <c r="T266" s="114">
        <v>0</v>
      </c>
      <c r="U266" s="114">
        <v>0</v>
      </c>
      <c r="V266" s="114">
        <v>0</v>
      </c>
      <c r="W266" s="114">
        <v>0</v>
      </c>
      <c r="X266" s="114">
        <v>0</v>
      </c>
      <c r="Y266" s="114">
        <v>0</v>
      </c>
      <c r="Z266" s="114">
        <v>0</v>
      </c>
      <c r="AA266" s="114">
        <v>0</v>
      </c>
      <c r="AB266" s="114">
        <v>0</v>
      </c>
      <c r="AC266" s="114">
        <v>0</v>
      </c>
      <c r="AD266" s="114">
        <v>0</v>
      </c>
      <c r="AE266" s="114">
        <v>0</v>
      </c>
      <c r="AF266" s="114">
        <v>0</v>
      </c>
      <c r="AG266" s="114">
        <v>0</v>
      </c>
      <c r="AH266" s="114">
        <v>0</v>
      </c>
      <c r="AI266" s="114">
        <v>0</v>
      </c>
      <c r="AJ266" s="115">
        <f t="shared" si="3"/>
        <v>0</v>
      </c>
      <c r="AM266" s="84"/>
    </row>
    <row r="267" spans="1:39" ht="20.100000000000001" hidden="1" customHeight="1" outlineLevel="2">
      <c r="A267" s="111">
        <v>1116</v>
      </c>
      <c r="B267" s="112" t="s">
        <v>927</v>
      </c>
      <c r="C267" s="113" t="s">
        <v>1344</v>
      </c>
      <c r="D267" s="114">
        <v>0</v>
      </c>
      <c r="E267" s="114">
        <v>0</v>
      </c>
      <c r="F267" s="114">
        <v>0</v>
      </c>
      <c r="G267" s="114">
        <v>0</v>
      </c>
      <c r="H267" s="114">
        <v>0</v>
      </c>
      <c r="I267" s="114">
        <v>0</v>
      </c>
      <c r="J267" s="114">
        <v>0</v>
      </c>
      <c r="K267" s="114">
        <v>0</v>
      </c>
      <c r="L267" s="114">
        <v>0</v>
      </c>
      <c r="M267" s="114">
        <v>0</v>
      </c>
      <c r="N267" s="114">
        <v>0</v>
      </c>
      <c r="O267" s="114">
        <v>0</v>
      </c>
      <c r="P267" s="114">
        <v>0</v>
      </c>
      <c r="Q267" s="114">
        <v>0</v>
      </c>
      <c r="R267" s="114">
        <v>0</v>
      </c>
      <c r="S267" s="114">
        <v>0</v>
      </c>
      <c r="T267" s="114">
        <v>0</v>
      </c>
      <c r="U267" s="114">
        <v>0</v>
      </c>
      <c r="V267" s="114">
        <v>0</v>
      </c>
      <c r="W267" s="114">
        <v>0</v>
      </c>
      <c r="X267" s="114">
        <v>0</v>
      </c>
      <c r="Y267" s="114">
        <v>0</v>
      </c>
      <c r="Z267" s="114">
        <v>0</v>
      </c>
      <c r="AA267" s="114">
        <v>0</v>
      </c>
      <c r="AB267" s="114">
        <v>0</v>
      </c>
      <c r="AC267" s="114">
        <v>0</v>
      </c>
      <c r="AD267" s="114">
        <v>0</v>
      </c>
      <c r="AE267" s="114">
        <v>0</v>
      </c>
      <c r="AF267" s="114">
        <v>0</v>
      </c>
      <c r="AG267" s="114">
        <v>0</v>
      </c>
      <c r="AH267" s="114">
        <v>0</v>
      </c>
      <c r="AI267" s="114">
        <v>0</v>
      </c>
      <c r="AJ267" s="115">
        <f t="shared" si="3"/>
        <v>0</v>
      </c>
      <c r="AM267" s="84"/>
    </row>
    <row r="268" spans="1:39" ht="20.100000000000001" hidden="1" customHeight="1" outlineLevel="2">
      <c r="A268" s="111">
        <v>1117</v>
      </c>
      <c r="B268" s="112" t="s">
        <v>928</v>
      </c>
      <c r="C268" s="113" t="s">
        <v>1344</v>
      </c>
      <c r="D268" s="114">
        <v>0</v>
      </c>
      <c r="E268" s="114">
        <v>0</v>
      </c>
      <c r="F268" s="114">
        <v>0</v>
      </c>
      <c r="G268" s="114">
        <v>0</v>
      </c>
      <c r="H268" s="114">
        <v>0</v>
      </c>
      <c r="I268" s="114">
        <v>0</v>
      </c>
      <c r="J268" s="114">
        <v>0</v>
      </c>
      <c r="K268" s="114">
        <v>0</v>
      </c>
      <c r="L268" s="114">
        <v>0</v>
      </c>
      <c r="M268" s="114">
        <v>0</v>
      </c>
      <c r="N268" s="114">
        <v>0</v>
      </c>
      <c r="O268" s="114">
        <v>0</v>
      </c>
      <c r="P268" s="114">
        <v>0</v>
      </c>
      <c r="Q268" s="114">
        <v>0</v>
      </c>
      <c r="R268" s="114">
        <v>0</v>
      </c>
      <c r="S268" s="114">
        <v>0</v>
      </c>
      <c r="T268" s="114">
        <v>0</v>
      </c>
      <c r="U268" s="114">
        <v>0</v>
      </c>
      <c r="V268" s="114">
        <v>0</v>
      </c>
      <c r="W268" s="114">
        <v>0</v>
      </c>
      <c r="X268" s="114">
        <v>0</v>
      </c>
      <c r="Y268" s="114">
        <v>0</v>
      </c>
      <c r="Z268" s="114">
        <v>0</v>
      </c>
      <c r="AA268" s="114">
        <v>0</v>
      </c>
      <c r="AB268" s="114">
        <v>0</v>
      </c>
      <c r="AC268" s="114">
        <v>0</v>
      </c>
      <c r="AD268" s="114">
        <v>0</v>
      </c>
      <c r="AE268" s="114">
        <v>0</v>
      </c>
      <c r="AF268" s="114">
        <v>0</v>
      </c>
      <c r="AG268" s="114">
        <v>0</v>
      </c>
      <c r="AH268" s="114">
        <v>0</v>
      </c>
      <c r="AI268" s="114">
        <v>0</v>
      </c>
      <c r="AJ268" s="115">
        <f t="shared" si="3"/>
        <v>0</v>
      </c>
      <c r="AM268" s="84"/>
    </row>
    <row r="269" spans="1:39" ht="20.100000000000001" hidden="1" customHeight="1" outlineLevel="2">
      <c r="A269" s="111">
        <v>1118</v>
      </c>
      <c r="B269" s="112" t="s">
        <v>929</v>
      </c>
      <c r="C269" s="113" t="s">
        <v>1344</v>
      </c>
      <c r="D269" s="114">
        <v>0</v>
      </c>
      <c r="E269" s="114">
        <v>0</v>
      </c>
      <c r="F269" s="114">
        <v>0</v>
      </c>
      <c r="G269" s="114">
        <v>0</v>
      </c>
      <c r="H269" s="114">
        <v>0</v>
      </c>
      <c r="I269" s="114">
        <v>0</v>
      </c>
      <c r="J269" s="114">
        <v>0</v>
      </c>
      <c r="K269" s="114">
        <v>0</v>
      </c>
      <c r="L269" s="114">
        <v>0</v>
      </c>
      <c r="M269" s="114">
        <v>0</v>
      </c>
      <c r="N269" s="114">
        <v>0</v>
      </c>
      <c r="O269" s="114">
        <v>0</v>
      </c>
      <c r="P269" s="114">
        <v>0</v>
      </c>
      <c r="Q269" s="114">
        <v>0</v>
      </c>
      <c r="R269" s="114">
        <v>0</v>
      </c>
      <c r="S269" s="114">
        <v>0</v>
      </c>
      <c r="T269" s="114">
        <v>0</v>
      </c>
      <c r="U269" s="114">
        <v>0</v>
      </c>
      <c r="V269" s="114">
        <v>0</v>
      </c>
      <c r="W269" s="114">
        <v>0</v>
      </c>
      <c r="X269" s="114">
        <v>0</v>
      </c>
      <c r="Y269" s="114">
        <v>0</v>
      </c>
      <c r="Z269" s="114">
        <v>0</v>
      </c>
      <c r="AA269" s="114">
        <v>0</v>
      </c>
      <c r="AB269" s="114">
        <v>0</v>
      </c>
      <c r="AC269" s="114">
        <v>0</v>
      </c>
      <c r="AD269" s="114">
        <v>0</v>
      </c>
      <c r="AE269" s="114">
        <v>0</v>
      </c>
      <c r="AF269" s="114">
        <v>0</v>
      </c>
      <c r="AG269" s="114">
        <v>0</v>
      </c>
      <c r="AH269" s="114">
        <v>0</v>
      </c>
      <c r="AI269" s="114">
        <v>0</v>
      </c>
      <c r="AJ269" s="115">
        <f t="shared" si="3"/>
        <v>0</v>
      </c>
      <c r="AM269" s="84"/>
    </row>
    <row r="270" spans="1:39" ht="20.100000000000001" hidden="1" customHeight="1" outlineLevel="2">
      <c r="A270" s="111">
        <v>1119</v>
      </c>
      <c r="B270" s="112" t="s">
        <v>930</v>
      </c>
      <c r="C270" s="113" t="s">
        <v>1344</v>
      </c>
      <c r="D270" s="114">
        <v>0</v>
      </c>
      <c r="E270" s="114">
        <v>0</v>
      </c>
      <c r="F270" s="114">
        <v>0</v>
      </c>
      <c r="G270" s="114">
        <v>0</v>
      </c>
      <c r="H270" s="114">
        <v>0</v>
      </c>
      <c r="I270" s="114">
        <v>0</v>
      </c>
      <c r="J270" s="114">
        <v>0</v>
      </c>
      <c r="K270" s="114">
        <v>0</v>
      </c>
      <c r="L270" s="114">
        <v>0</v>
      </c>
      <c r="M270" s="114">
        <v>0</v>
      </c>
      <c r="N270" s="114">
        <v>0</v>
      </c>
      <c r="O270" s="114">
        <v>0</v>
      </c>
      <c r="P270" s="114">
        <v>0</v>
      </c>
      <c r="Q270" s="114">
        <v>0</v>
      </c>
      <c r="R270" s="114">
        <v>0</v>
      </c>
      <c r="S270" s="114">
        <v>0</v>
      </c>
      <c r="T270" s="114">
        <v>0</v>
      </c>
      <c r="U270" s="114">
        <v>0</v>
      </c>
      <c r="V270" s="114">
        <v>0</v>
      </c>
      <c r="W270" s="114">
        <v>0</v>
      </c>
      <c r="X270" s="114">
        <v>0</v>
      </c>
      <c r="Y270" s="114">
        <v>0</v>
      </c>
      <c r="Z270" s="114">
        <v>0</v>
      </c>
      <c r="AA270" s="114">
        <v>0</v>
      </c>
      <c r="AB270" s="114">
        <v>0</v>
      </c>
      <c r="AC270" s="114">
        <v>0</v>
      </c>
      <c r="AD270" s="114">
        <v>0</v>
      </c>
      <c r="AE270" s="114">
        <v>0</v>
      </c>
      <c r="AF270" s="114">
        <v>0</v>
      </c>
      <c r="AG270" s="114">
        <v>0</v>
      </c>
      <c r="AH270" s="114">
        <v>0</v>
      </c>
      <c r="AI270" s="114">
        <v>0</v>
      </c>
      <c r="AJ270" s="115">
        <f t="shared" ref="AJ270:AJ333" si="4">SUM(D270:AI270)</f>
        <v>0</v>
      </c>
      <c r="AM270" s="84"/>
    </row>
    <row r="271" spans="1:39" ht="20.100000000000001" hidden="1" customHeight="1" outlineLevel="2">
      <c r="A271" s="111">
        <v>1120</v>
      </c>
      <c r="B271" s="112" t="s">
        <v>931</v>
      </c>
      <c r="C271" s="113" t="s">
        <v>1344</v>
      </c>
      <c r="D271" s="114">
        <v>0</v>
      </c>
      <c r="E271" s="114">
        <v>0</v>
      </c>
      <c r="F271" s="114">
        <v>0</v>
      </c>
      <c r="G271" s="114">
        <v>0</v>
      </c>
      <c r="H271" s="114">
        <v>0</v>
      </c>
      <c r="I271" s="114">
        <v>0</v>
      </c>
      <c r="J271" s="114">
        <v>0</v>
      </c>
      <c r="K271" s="114">
        <v>0</v>
      </c>
      <c r="L271" s="114">
        <v>0</v>
      </c>
      <c r="M271" s="114">
        <v>0</v>
      </c>
      <c r="N271" s="114">
        <v>0</v>
      </c>
      <c r="O271" s="114">
        <v>0</v>
      </c>
      <c r="P271" s="114">
        <v>0</v>
      </c>
      <c r="Q271" s="114">
        <v>0</v>
      </c>
      <c r="R271" s="114">
        <v>0</v>
      </c>
      <c r="S271" s="114">
        <v>0</v>
      </c>
      <c r="T271" s="114">
        <v>0</v>
      </c>
      <c r="U271" s="114">
        <v>0</v>
      </c>
      <c r="V271" s="114">
        <v>0</v>
      </c>
      <c r="W271" s="114">
        <v>0</v>
      </c>
      <c r="X271" s="114">
        <v>0</v>
      </c>
      <c r="Y271" s="114">
        <v>0</v>
      </c>
      <c r="Z271" s="114">
        <v>0</v>
      </c>
      <c r="AA271" s="114">
        <v>0</v>
      </c>
      <c r="AB271" s="114">
        <v>0</v>
      </c>
      <c r="AC271" s="114">
        <v>0</v>
      </c>
      <c r="AD271" s="114">
        <v>0</v>
      </c>
      <c r="AE271" s="114">
        <v>0</v>
      </c>
      <c r="AF271" s="114">
        <v>0</v>
      </c>
      <c r="AG271" s="114">
        <v>0</v>
      </c>
      <c r="AH271" s="114">
        <v>0</v>
      </c>
      <c r="AI271" s="114">
        <v>0</v>
      </c>
      <c r="AJ271" s="115">
        <f t="shared" si="4"/>
        <v>0</v>
      </c>
      <c r="AM271" s="84"/>
    </row>
    <row r="272" spans="1:39" ht="20.100000000000001" hidden="1" customHeight="1" outlineLevel="2">
      <c r="A272" s="111">
        <v>1121</v>
      </c>
      <c r="B272" s="112" t="s">
        <v>932</v>
      </c>
      <c r="C272" s="113" t="s">
        <v>1344</v>
      </c>
      <c r="D272" s="114">
        <v>0</v>
      </c>
      <c r="E272" s="114">
        <v>0</v>
      </c>
      <c r="F272" s="114">
        <v>0</v>
      </c>
      <c r="G272" s="114">
        <v>0</v>
      </c>
      <c r="H272" s="114">
        <v>0</v>
      </c>
      <c r="I272" s="114">
        <v>0</v>
      </c>
      <c r="J272" s="114">
        <v>0</v>
      </c>
      <c r="K272" s="114">
        <v>0</v>
      </c>
      <c r="L272" s="114">
        <v>0</v>
      </c>
      <c r="M272" s="114">
        <v>0</v>
      </c>
      <c r="N272" s="114">
        <v>0</v>
      </c>
      <c r="O272" s="114">
        <v>0</v>
      </c>
      <c r="P272" s="114">
        <v>0</v>
      </c>
      <c r="Q272" s="114">
        <v>0</v>
      </c>
      <c r="R272" s="114">
        <v>0</v>
      </c>
      <c r="S272" s="114">
        <v>0</v>
      </c>
      <c r="T272" s="114">
        <v>0</v>
      </c>
      <c r="U272" s="114">
        <v>0</v>
      </c>
      <c r="V272" s="114">
        <v>0</v>
      </c>
      <c r="W272" s="114">
        <v>0</v>
      </c>
      <c r="X272" s="114">
        <v>0</v>
      </c>
      <c r="Y272" s="114">
        <v>0</v>
      </c>
      <c r="Z272" s="114">
        <v>0</v>
      </c>
      <c r="AA272" s="114">
        <v>0</v>
      </c>
      <c r="AB272" s="114">
        <v>0</v>
      </c>
      <c r="AC272" s="114">
        <v>0</v>
      </c>
      <c r="AD272" s="114">
        <v>0</v>
      </c>
      <c r="AE272" s="114">
        <v>0</v>
      </c>
      <c r="AF272" s="114">
        <v>0</v>
      </c>
      <c r="AG272" s="114">
        <v>0</v>
      </c>
      <c r="AH272" s="114">
        <v>0</v>
      </c>
      <c r="AI272" s="114">
        <v>0</v>
      </c>
      <c r="AJ272" s="115">
        <f t="shared" si="4"/>
        <v>0</v>
      </c>
      <c r="AM272" s="84"/>
    </row>
    <row r="273" spans="1:39" ht="20.100000000000001" hidden="1" customHeight="1" outlineLevel="2">
      <c r="A273" s="111">
        <v>1122</v>
      </c>
      <c r="B273" s="112" t="s">
        <v>933</v>
      </c>
      <c r="C273" s="113" t="s">
        <v>1344</v>
      </c>
      <c r="D273" s="114">
        <v>0</v>
      </c>
      <c r="E273" s="114">
        <v>0</v>
      </c>
      <c r="F273" s="114">
        <v>0</v>
      </c>
      <c r="G273" s="114">
        <v>0</v>
      </c>
      <c r="H273" s="114">
        <v>0</v>
      </c>
      <c r="I273" s="114">
        <v>0</v>
      </c>
      <c r="J273" s="114">
        <v>0</v>
      </c>
      <c r="K273" s="114">
        <v>0</v>
      </c>
      <c r="L273" s="114">
        <v>0</v>
      </c>
      <c r="M273" s="114">
        <v>0</v>
      </c>
      <c r="N273" s="114">
        <v>0</v>
      </c>
      <c r="O273" s="114">
        <v>0</v>
      </c>
      <c r="P273" s="114">
        <v>0</v>
      </c>
      <c r="Q273" s="114">
        <v>0</v>
      </c>
      <c r="R273" s="114">
        <v>0</v>
      </c>
      <c r="S273" s="114">
        <v>0</v>
      </c>
      <c r="T273" s="114">
        <v>0</v>
      </c>
      <c r="U273" s="114">
        <v>0</v>
      </c>
      <c r="V273" s="114">
        <v>0</v>
      </c>
      <c r="W273" s="114">
        <v>0</v>
      </c>
      <c r="X273" s="114">
        <v>0</v>
      </c>
      <c r="Y273" s="114">
        <v>0</v>
      </c>
      <c r="Z273" s="114">
        <v>0</v>
      </c>
      <c r="AA273" s="114">
        <v>0</v>
      </c>
      <c r="AB273" s="114">
        <v>0</v>
      </c>
      <c r="AC273" s="114">
        <v>0</v>
      </c>
      <c r="AD273" s="114">
        <v>0</v>
      </c>
      <c r="AE273" s="114">
        <v>0</v>
      </c>
      <c r="AF273" s="114">
        <v>0</v>
      </c>
      <c r="AG273" s="114">
        <v>0</v>
      </c>
      <c r="AH273" s="114">
        <v>0</v>
      </c>
      <c r="AI273" s="114">
        <v>0</v>
      </c>
      <c r="AJ273" s="115">
        <f t="shared" si="4"/>
        <v>0</v>
      </c>
      <c r="AM273" s="84"/>
    </row>
    <row r="274" spans="1:39" ht="20.100000000000001" hidden="1" customHeight="1" outlineLevel="2">
      <c r="A274" s="111">
        <v>1123</v>
      </c>
      <c r="B274" s="112" t="s">
        <v>934</v>
      </c>
      <c r="C274" s="113" t="s">
        <v>1344</v>
      </c>
      <c r="D274" s="114">
        <v>0</v>
      </c>
      <c r="E274" s="114">
        <v>0</v>
      </c>
      <c r="F274" s="114">
        <v>0</v>
      </c>
      <c r="G274" s="114">
        <v>0</v>
      </c>
      <c r="H274" s="114">
        <v>0</v>
      </c>
      <c r="I274" s="114">
        <v>0</v>
      </c>
      <c r="J274" s="114">
        <v>0</v>
      </c>
      <c r="K274" s="114">
        <v>0</v>
      </c>
      <c r="L274" s="114">
        <v>0</v>
      </c>
      <c r="M274" s="114">
        <v>0</v>
      </c>
      <c r="N274" s="114">
        <v>0</v>
      </c>
      <c r="O274" s="114">
        <v>0</v>
      </c>
      <c r="P274" s="114">
        <v>0</v>
      </c>
      <c r="Q274" s="114">
        <v>0</v>
      </c>
      <c r="R274" s="114">
        <v>0</v>
      </c>
      <c r="S274" s="114">
        <v>0</v>
      </c>
      <c r="T274" s="114">
        <v>0</v>
      </c>
      <c r="U274" s="114">
        <v>0</v>
      </c>
      <c r="V274" s="114">
        <v>0</v>
      </c>
      <c r="W274" s="114">
        <v>0</v>
      </c>
      <c r="X274" s="114">
        <v>0</v>
      </c>
      <c r="Y274" s="114">
        <v>0</v>
      </c>
      <c r="Z274" s="114">
        <v>0</v>
      </c>
      <c r="AA274" s="114">
        <v>0</v>
      </c>
      <c r="AB274" s="114">
        <v>0</v>
      </c>
      <c r="AC274" s="114">
        <v>0</v>
      </c>
      <c r="AD274" s="114">
        <v>0</v>
      </c>
      <c r="AE274" s="114">
        <v>0</v>
      </c>
      <c r="AF274" s="114">
        <v>0</v>
      </c>
      <c r="AG274" s="114">
        <v>0</v>
      </c>
      <c r="AH274" s="114">
        <v>0</v>
      </c>
      <c r="AI274" s="114">
        <v>0</v>
      </c>
      <c r="AJ274" s="115">
        <f t="shared" si="4"/>
        <v>0</v>
      </c>
      <c r="AM274" s="84"/>
    </row>
    <row r="275" spans="1:39" ht="20.100000000000001" hidden="1" customHeight="1" outlineLevel="2">
      <c r="A275" s="111">
        <v>1124</v>
      </c>
      <c r="B275" s="112" t="s">
        <v>935</v>
      </c>
      <c r="C275" s="113" t="s">
        <v>1344</v>
      </c>
      <c r="D275" s="114">
        <v>0</v>
      </c>
      <c r="E275" s="114">
        <v>0</v>
      </c>
      <c r="F275" s="114">
        <v>0</v>
      </c>
      <c r="G275" s="114">
        <v>0</v>
      </c>
      <c r="H275" s="114">
        <v>0</v>
      </c>
      <c r="I275" s="114">
        <v>0</v>
      </c>
      <c r="J275" s="114">
        <v>0</v>
      </c>
      <c r="K275" s="114">
        <v>0</v>
      </c>
      <c r="L275" s="114">
        <v>0</v>
      </c>
      <c r="M275" s="114">
        <v>0</v>
      </c>
      <c r="N275" s="114">
        <v>0</v>
      </c>
      <c r="O275" s="114">
        <v>0</v>
      </c>
      <c r="P275" s="114">
        <v>0</v>
      </c>
      <c r="Q275" s="114">
        <v>0</v>
      </c>
      <c r="R275" s="114">
        <v>0</v>
      </c>
      <c r="S275" s="114">
        <v>0</v>
      </c>
      <c r="T275" s="114">
        <v>0</v>
      </c>
      <c r="U275" s="114">
        <v>0</v>
      </c>
      <c r="V275" s="114">
        <v>0</v>
      </c>
      <c r="W275" s="114">
        <v>0</v>
      </c>
      <c r="X275" s="114">
        <v>0</v>
      </c>
      <c r="Y275" s="114">
        <v>0</v>
      </c>
      <c r="Z275" s="114">
        <v>0</v>
      </c>
      <c r="AA275" s="114">
        <v>0</v>
      </c>
      <c r="AB275" s="114">
        <v>0</v>
      </c>
      <c r="AC275" s="114">
        <v>0</v>
      </c>
      <c r="AD275" s="114">
        <v>0</v>
      </c>
      <c r="AE275" s="114">
        <v>0</v>
      </c>
      <c r="AF275" s="114">
        <v>0</v>
      </c>
      <c r="AG275" s="114">
        <v>0</v>
      </c>
      <c r="AH275" s="114">
        <v>0</v>
      </c>
      <c r="AI275" s="114">
        <v>0</v>
      </c>
      <c r="AJ275" s="115">
        <f t="shared" si="4"/>
        <v>0</v>
      </c>
      <c r="AM275" s="84"/>
    </row>
    <row r="276" spans="1:39" ht="20.100000000000001" hidden="1" customHeight="1" outlineLevel="2">
      <c r="A276" s="111">
        <v>1125</v>
      </c>
      <c r="B276" s="112" t="s">
        <v>936</v>
      </c>
      <c r="C276" s="113" t="s">
        <v>1344</v>
      </c>
      <c r="D276" s="114">
        <v>0</v>
      </c>
      <c r="E276" s="114">
        <v>0</v>
      </c>
      <c r="F276" s="114">
        <v>0</v>
      </c>
      <c r="G276" s="114">
        <v>0</v>
      </c>
      <c r="H276" s="114">
        <v>0</v>
      </c>
      <c r="I276" s="114">
        <v>0</v>
      </c>
      <c r="J276" s="114">
        <v>0</v>
      </c>
      <c r="K276" s="114">
        <v>0</v>
      </c>
      <c r="L276" s="114">
        <v>0</v>
      </c>
      <c r="M276" s="114">
        <v>0</v>
      </c>
      <c r="N276" s="114">
        <v>0</v>
      </c>
      <c r="O276" s="114">
        <v>0</v>
      </c>
      <c r="P276" s="114">
        <v>0</v>
      </c>
      <c r="Q276" s="114">
        <v>0</v>
      </c>
      <c r="R276" s="114">
        <v>0</v>
      </c>
      <c r="S276" s="114">
        <v>0</v>
      </c>
      <c r="T276" s="114">
        <v>0</v>
      </c>
      <c r="U276" s="114">
        <v>0</v>
      </c>
      <c r="V276" s="114">
        <v>0</v>
      </c>
      <c r="W276" s="114">
        <v>0</v>
      </c>
      <c r="X276" s="114">
        <v>0</v>
      </c>
      <c r="Y276" s="114">
        <v>0</v>
      </c>
      <c r="Z276" s="114">
        <v>0</v>
      </c>
      <c r="AA276" s="114">
        <v>0</v>
      </c>
      <c r="AB276" s="114">
        <v>0</v>
      </c>
      <c r="AC276" s="114">
        <v>0</v>
      </c>
      <c r="AD276" s="114">
        <v>0</v>
      </c>
      <c r="AE276" s="114">
        <v>0</v>
      </c>
      <c r="AF276" s="114">
        <v>0</v>
      </c>
      <c r="AG276" s="114">
        <v>0</v>
      </c>
      <c r="AH276" s="114">
        <v>0</v>
      </c>
      <c r="AI276" s="114">
        <v>0</v>
      </c>
      <c r="AJ276" s="115">
        <f t="shared" si="4"/>
        <v>0</v>
      </c>
      <c r="AM276" s="84"/>
    </row>
    <row r="277" spans="1:39" ht="20.100000000000001" hidden="1" customHeight="1" outlineLevel="2">
      <c r="A277" s="111">
        <v>1126</v>
      </c>
      <c r="B277" s="112" t="s">
        <v>937</v>
      </c>
      <c r="C277" s="113" t="s">
        <v>1344</v>
      </c>
      <c r="D277" s="114">
        <v>0</v>
      </c>
      <c r="E277" s="114">
        <v>0</v>
      </c>
      <c r="F277" s="114">
        <v>0</v>
      </c>
      <c r="G277" s="114">
        <v>0</v>
      </c>
      <c r="H277" s="114">
        <v>0</v>
      </c>
      <c r="I277" s="114">
        <v>0</v>
      </c>
      <c r="J277" s="114">
        <v>0</v>
      </c>
      <c r="K277" s="114">
        <v>0</v>
      </c>
      <c r="L277" s="114">
        <v>0</v>
      </c>
      <c r="M277" s="114">
        <v>0</v>
      </c>
      <c r="N277" s="114">
        <v>0</v>
      </c>
      <c r="O277" s="114">
        <v>0</v>
      </c>
      <c r="P277" s="114">
        <v>0</v>
      </c>
      <c r="Q277" s="114">
        <v>0</v>
      </c>
      <c r="R277" s="114">
        <v>0</v>
      </c>
      <c r="S277" s="114">
        <v>0</v>
      </c>
      <c r="T277" s="114">
        <v>0</v>
      </c>
      <c r="U277" s="114">
        <v>0</v>
      </c>
      <c r="V277" s="114">
        <v>0</v>
      </c>
      <c r="W277" s="114">
        <v>0</v>
      </c>
      <c r="X277" s="114">
        <v>0</v>
      </c>
      <c r="Y277" s="114">
        <v>0</v>
      </c>
      <c r="Z277" s="114">
        <v>0</v>
      </c>
      <c r="AA277" s="114">
        <v>0</v>
      </c>
      <c r="AB277" s="114">
        <v>0</v>
      </c>
      <c r="AC277" s="114">
        <v>0</v>
      </c>
      <c r="AD277" s="114">
        <v>0</v>
      </c>
      <c r="AE277" s="114">
        <v>0</v>
      </c>
      <c r="AF277" s="114">
        <v>0</v>
      </c>
      <c r="AG277" s="114">
        <v>0</v>
      </c>
      <c r="AH277" s="114">
        <v>0</v>
      </c>
      <c r="AI277" s="114">
        <v>0</v>
      </c>
      <c r="AJ277" s="115">
        <f t="shared" si="4"/>
        <v>0</v>
      </c>
      <c r="AM277" s="84"/>
    </row>
    <row r="278" spans="1:39" ht="20.100000000000001" hidden="1" customHeight="1" outlineLevel="2">
      <c r="A278" s="111">
        <v>1127</v>
      </c>
      <c r="B278" s="112" t="s">
        <v>938</v>
      </c>
      <c r="C278" s="113" t="s">
        <v>1344</v>
      </c>
      <c r="D278" s="114">
        <v>0</v>
      </c>
      <c r="E278" s="114">
        <v>0</v>
      </c>
      <c r="F278" s="114">
        <v>0</v>
      </c>
      <c r="G278" s="114">
        <v>0</v>
      </c>
      <c r="H278" s="114">
        <v>0</v>
      </c>
      <c r="I278" s="114">
        <v>0</v>
      </c>
      <c r="J278" s="114">
        <v>0</v>
      </c>
      <c r="K278" s="114">
        <v>0</v>
      </c>
      <c r="L278" s="114">
        <v>0</v>
      </c>
      <c r="M278" s="114">
        <v>0</v>
      </c>
      <c r="N278" s="114">
        <v>0</v>
      </c>
      <c r="O278" s="114">
        <v>0</v>
      </c>
      <c r="P278" s="114">
        <v>0</v>
      </c>
      <c r="Q278" s="114">
        <v>0</v>
      </c>
      <c r="R278" s="114">
        <v>0</v>
      </c>
      <c r="S278" s="114">
        <v>0</v>
      </c>
      <c r="T278" s="114">
        <v>0</v>
      </c>
      <c r="U278" s="114">
        <v>0</v>
      </c>
      <c r="V278" s="114">
        <v>0</v>
      </c>
      <c r="W278" s="114">
        <v>0</v>
      </c>
      <c r="X278" s="114">
        <v>0</v>
      </c>
      <c r="Y278" s="114">
        <v>0</v>
      </c>
      <c r="Z278" s="114">
        <v>0</v>
      </c>
      <c r="AA278" s="114">
        <v>0</v>
      </c>
      <c r="AB278" s="114">
        <v>0</v>
      </c>
      <c r="AC278" s="114">
        <v>0</v>
      </c>
      <c r="AD278" s="114">
        <v>0</v>
      </c>
      <c r="AE278" s="114">
        <v>0</v>
      </c>
      <c r="AF278" s="114">
        <v>0</v>
      </c>
      <c r="AG278" s="114">
        <v>0</v>
      </c>
      <c r="AH278" s="114">
        <v>0</v>
      </c>
      <c r="AI278" s="114">
        <v>0</v>
      </c>
      <c r="AJ278" s="115">
        <f t="shared" si="4"/>
        <v>0</v>
      </c>
      <c r="AM278" s="84"/>
    </row>
    <row r="279" spans="1:39" ht="20.100000000000001" hidden="1" customHeight="1" outlineLevel="2">
      <c r="A279" s="111">
        <v>1128</v>
      </c>
      <c r="B279" s="112" t="s">
        <v>939</v>
      </c>
      <c r="C279" s="113" t="s">
        <v>1344</v>
      </c>
      <c r="D279" s="114">
        <v>0</v>
      </c>
      <c r="E279" s="114">
        <v>0</v>
      </c>
      <c r="F279" s="114">
        <v>0</v>
      </c>
      <c r="G279" s="114">
        <v>0</v>
      </c>
      <c r="H279" s="114">
        <v>0</v>
      </c>
      <c r="I279" s="114">
        <v>0</v>
      </c>
      <c r="J279" s="114">
        <v>0</v>
      </c>
      <c r="K279" s="114">
        <v>0</v>
      </c>
      <c r="L279" s="114">
        <v>0</v>
      </c>
      <c r="M279" s="114">
        <v>0</v>
      </c>
      <c r="N279" s="114">
        <v>0</v>
      </c>
      <c r="O279" s="114">
        <v>0</v>
      </c>
      <c r="P279" s="114">
        <v>0</v>
      </c>
      <c r="Q279" s="114">
        <v>0</v>
      </c>
      <c r="R279" s="114">
        <v>0</v>
      </c>
      <c r="S279" s="114">
        <v>0</v>
      </c>
      <c r="T279" s="114">
        <v>0</v>
      </c>
      <c r="U279" s="114">
        <v>0</v>
      </c>
      <c r="V279" s="114">
        <v>0</v>
      </c>
      <c r="W279" s="114">
        <v>0</v>
      </c>
      <c r="X279" s="114">
        <v>0</v>
      </c>
      <c r="Y279" s="114">
        <v>0</v>
      </c>
      <c r="Z279" s="114">
        <v>0</v>
      </c>
      <c r="AA279" s="114">
        <v>0</v>
      </c>
      <c r="AB279" s="114">
        <v>0</v>
      </c>
      <c r="AC279" s="114">
        <v>0</v>
      </c>
      <c r="AD279" s="114">
        <v>0</v>
      </c>
      <c r="AE279" s="114">
        <v>0</v>
      </c>
      <c r="AF279" s="114">
        <v>0</v>
      </c>
      <c r="AG279" s="114">
        <v>0</v>
      </c>
      <c r="AH279" s="114">
        <v>0</v>
      </c>
      <c r="AI279" s="114">
        <v>0</v>
      </c>
      <c r="AJ279" s="115">
        <f t="shared" si="4"/>
        <v>0</v>
      </c>
      <c r="AM279" s="84"/>
    </row>
    <row r="280" spans="1:39" ht="20.100000000000001" hidden="1" customHeight="1" outlineLevel="2">
      <c r="A280" s="111">
        <v>1129</v>
      </c>
      <c r="B280" s="112" t="s">
        <v>940</v>
      </c>
      <c r="C280" s="113" t="s">
        <v>1344</v>
      </c>
      <c r="D280" s="114">
        <v>0</v>
      </c>
      <c r="E280" s="114">
        <v>0</v>
      </c>
      <c r="F280" s="114">
        <v>0</v>
      </c>
      <c r="G280" s="114">
        <v>0</v>
      </c>
      <c r="H280" s="114">
        <v>0</v>
      </c>
      <c r="I280" s="114">
        <v>0</v>
      </c>
      <c r="J280" s="114">
        <v>0</v>
      </c>
      <c r="K280" s="114">
        <v>0</v>
      </c>
      <c r="L280" s="114">
        <v>0</v>
      </c>
      <c r="M280" s="114">
        <v>0</v>
      </c>
      <c r="N280" s="114">
        <v>0</v>
      </c>
      <c r="O280" s="114">
        <v>0</v>
      </c>
      <c r="P280" s="114">
        <v>0</v>
      </c>
      <c r="Q280" s="114">
        <v>0</v>
      </c>
      <c r="R280" s="114">
        <v>0</v>
      </c>
      <c r="S280" s="114">
        <v>0</v>
      </c>
      <c r="T280" s="114">
        <v>0</v>
      </c>
      <c r="U280" s="114">
        <v>0</v>
      </c>
      <c r="V280" s="114">
        <v>0</v>
      </c>
      <c r="W280" s="114">
        <v>0</v>
      </c>
      <c r="X280" s="114">
        <v>0</v>
      </c>
      <c r="Y280" s="114">
        <v>0</v>
      </c>
      <c r="Z280" s="114">
        <v>0</v>
      </c>
      <c r="AA280" s="114">
        <v>0</v>
      </c>
      <c r="AB280" s="114">
        <v>0</v>
      </c>
      <c r="AC280" s="114">
        <v>0</v>
      </c>
      <c r="AD280" s="114">
        <v>0</v>
      </c>
      <c r="AE280" s="114">
        <v>0</v>
      </c>
      <c r="AF280" s="114">
        <v>0</v>
      </c>
      <c r="AG280" s="114">
        <v>0</v>
      </c>
      <c r="AH280" s="114">
        <v>0</v>
      </c>
      <c r="AI280" s="114">
        <v>0</v>
      </c>
      <c r="AJ280" s="115">
        <f t="shared" si="4"/>
        <v>0</v>
      </c>
      <c r="AM280" s="84"/>
    </row>
    <row r="281" spans="1:39" ht="20.100000000000001" hidden="1" customHeight="1" outlineLevel="2">
      <c r="A281" s="111">
        <v>1201</v>
      </c>
      <c r="B281" s="112" t="s">
        <v>941</v>
      </c>
      <c r="C281" s="113" t="s">
        <v>1344</v>
      </c>
      <c r="D281" s="114">
        <v>0</v>
      </c>
      <c r="E281" s="114">
        <v>0</v>
      </c>
      <c r="F281" s="114">
        <v>0</v>
      </c>
      <c r="G281" s="114">
        <v>8868.86</v>
      </c>
      <c r="H281" s="114">
        <v>0</v>
      </c>
      <c r="I281" s="114">
        <v>0</v>
      </c>
      <c r="J281" s="114">
        <v>0</v>
      </c>
      <c r="K281" s="114">
        <v>0</v>
      </c>
      <c r="L281" s="114">
        <v>0</v>
      </c>
      <c r="M281" s="114">
        <v>0</v>
      </c>
      <c r="N281" s="114">
        <v>0</v>
      </c>
      <c r="O281" s="114">
        <v>0</v>
      </c>
      <c r="P281" s="114">
        <v>0</v>
      </c>
      <c r="Q281" s="114">
        <v>0</v>
      </c>
      <c r="R281" s="114">
        <v>0</v>
      </c>
      <c r="S281" s="114">
        <v>0</v>
      </c>
      <c r="T281" s="114">
        <v>0</v>
      </c>
      <c r="U281" s="114">
        <v>0</v>
      </c>
      <c r="V281" s="114">
        <v>0</v>
      </c>
      <c r="W281" s="114">
        <v>0</v>
      </c>
      <c r="X281" s="114">
        <v>0</v>
      </c>
      <c r="Y281" s="114">
        <v>0</v>
      </c>
      <c r="Z281" s="114">
        <v>0</v>
      </c>
      <c r="AA281" s="114">
        <v>0</v>
      </c>
      <c r="AB281" s="114">
        <v>0</v>
      </c>
      <c r="AC281" s="114">
        <v>0</v>
      </c>
      <c r="AD281" s="114">
        <v>0</v>
      </c>
      <c r="AE281" s="114">
        <v>0</v>
      </c>
      <c r="AF281" s="114">
        <v>0</v>
      </c>
      <c r="AG281" s="114">
        <v>0</v>
      </c>
      <c r="AH281" s="114">
        <v>0</v>
      </c>
      <c r="AI281" s="114">
        <v>0</v>
      </c>
      <c r="AJ281" s="115">
        <f t="shared" si="4"/>
        <v>8868.86</v>
      </c>
      <c r="AM281" s="84"/>
    </row>
    <row r="282" spans="1:39" ht="20.100000000000001" hidden="1" customHeight="1" outlineLevel="2">
      <c r="A282" s="111">
        <v>1202</v>
      </c>
      <c r="B282" s="112" t="s">
        <v>942</v>
      </c>
      <c r="C282" s="113" t="s">
        <v>1344</v>
      </c>
      <c r="D282" s="114">
        <v>0</v>
      </c>
      <c r="E282" s="114">
        <v>0</v>
      </c>
      <c r="F282" s="114">
        <v>0</v>
      </c>
      <c r="G282" s="114">
        <v>0</v>
      </c>
      <c r="H282" s="114">
        <v>0</v>
      </c>
      <c r="I282" s="114">
        <v>0</v>
      </c>
      <c r="J282" s="114">
        <v>0</v>
      </c>
      <c r="K282" s="114">
        <v>0</v>
      </c>
      <c r="L282" s="114">
        <v>0</v>
      </c>
      <c r="M282" s="114">
        <v>0</v>
      </c>
      <c r="N282" s="114">
        <v>0</v>
      </c>
      <c r="O282" s="114">
        <v>0</v>
      </c>
      <c r="P282" s="114">
        <v>0</v>
      </c>
      <c r="Q282" s="114">
        <v>0</v>
      </c>
      <c r="R282" s="114">
        <v>0</v>
      </c>
      <c r="S282" s="114">
        <v>0</v>
      </c>
      <c r="T282" s="114">
        <v>0</v>
      </c>
      <c r="U282" s="114">
        <v>0</v>
      </c>
      <c r="V282" s="114">
        <v>0</v>
      </c>
      <c r="W282" s="114">
        <v>0</v>
      </c>
      <c r="X282" s="114">
        <v>0</v>
      </c>
      <c r="Y282" s="114">
        <v>0</v>
      </c>
      <c r="Z282" s="114">
        <v>0</v>
      </c>
      <c r="AA282" s="114">
        <v>0</v>
      </c>
      <c r="AB282" s="114">
        <v>0</v>
      </c>
      <c r="AC282" s="114">
        <v>0</v>
      </c>
      <c r="AD282" s="114">
        <v>0</v>
      </c>
      <c r="AE282" s="114">
        <v>0</v>
      </c>
      <c r="AF282" s="114">
        <v>0</v>
      </c>
      <c r="AG282" s="114">
        <v>0</v>
      </c>
      <c r="AH282" s="114">
        <v>0</v>
      </c>
      <c r="AI282" s="114">
        <v>0</v>
      </c>
      <c r="AJ282" s="115">
        <f t="shared" si="4"/>
        <v>0</v>
      </c>
      <c r="AM282" s="84"/>
    </row>
    <row r="283" spans="1:39" ht="20.100000000000001" hidden="1" customHeight="1" outlineLevel="2">
      <c r="A283" s="111">
        <v>1203</v>
      </c>
      <c r="B283" s="112" t="s">
        <v>943</v>
      </c>
      <c r="C283" s="113" t="s">
        <v>1344</v>
      </c>
      <c r="D283" s="114">
        <v>0</v>
      </c>
      <c r="E283" s="114">
        <v>0</v>
      </c>
      <c r="F283" s="114">
        <v>0</v>
      </c>
      <c r="G283" s="114">
        <v>0</v>
      </c>
      <c r="H283" s="114">
        <v>0</v>
      </c>
      <c r="I283" s="114">
        <v>0</v>
      </c>
      <c r="J283" s="114">
        <v>0</v>
      </c>
      <c r="K283" s="114">
        <v>0</v>
      </c>
      <c r="L283" s="114">
        <v>0</v>
      </c>
      <c r="M283" s="114">
        <v>0</v>
      </c>
      <c r="N283" s="114">
        <v>0</v>
      </c>
      <c r="O283" s="114">
        <v>0</v>
      </c>
      <c r="P283" s="114">
        <v>0</v>
      </c>
      <c r="Q283" s="114">
        <v>0</v>
      </c>
      <c r="R283" s="114">
        <v>0</v>
      </c>
      <c r="S283" s="114">
        <v>0</v>
      </c>
      <c r="T283" s="114">
        <v>0</v>
      </c>
      <c r="U283" s="114">
        <v>0</v>
      </c>
      <c r="V283" s="114">
        <v>0</v>
      </c>
      <c r="W283" s="114">
        <v>0</v>
      </c>
      <c r="X283" s="114">
        <v>0</v>
      </c>
      <c r="Y283" s="114">
        <v>0</v>
      </c>
      <c r="Z283" s="114">
        <v>0</v>
      </c>
      <c r="AA283" s="114">
        <v>0</v>
      </c>
      <c r="AB283" s="114">
        <v>0</v>
      </c>
      <c r="AC283" s="114">
        <v>0</v>
      </c>
      <c r="AD283" s="114">
        <v>0</v>
      </c>
      <c r="AE283" s="114">
        <v>0</v>
      </c>
      <c r="AF283" s="114">
        <v>0</v>
      </c>
      <c r="AG283" s="114">
        <v>0</v>
      </c>
      <c r="AH283" s="114">
        <v>0</v>
      </c>
      <c r="AI283" s="114">
        <v>0</v>
      </c>
      <c r="AJ283" s="115">
        <f t="shared" si="4"/>
        <v>0</v>
      </c>
      <c r="AM283" s="84"/>
    </row>
    <row r="284" spans="1:39" ht="20.100000000000001" hidden="1" customHeight="1" outlineLevel="2">
      <c r="A284" s="111">
        <v>1204</v>
      </c>
      <c r="B284" s="112" t="s">
        <v>944</v>
      </c>
      <c r="C284" s="113" t="s">
        <v>1344</v>
      </c>
      <c r="D284" s="114">
        <v>0</v>
      </c>
      <c r="E284" s="114">
        <v>0</v>
      </c>
      <c r="F284" s="114">
        <v>0</v>
      </c>
      <c r="G284" s="114">
        <v>0</v>
      </c>
      <c r="H284" s="114">
        <v>0</v>
      </c>
      <c r="I284" s="114">
        <v>0</v>
      </c>
      <c r="J284" s="114">
        <v>0</v>
      </c>
      <c r="K284" s="114">
        <v>0</v>
      </c>
      <c r="L284" s="114">
        <v>0</v>
      </c>
      <c r="M284" s="114">
        <v>0</v>
      </c>
      <c r="N284" s="114">
        <v>0</v>
      </c>
      <c r="O284" s="114">
        <v>0</v>
      </c>
      <c r="P284" s="114">
        <v>0</v>
      </c>
      <c r="Q284" s="114">
        <v>0</v>
      </c>
      <c r="R284" s="114">
        <v>0</v>
      </c>
      <c r="S284" s="114">
        <v>0</v>
      </c>
      <c r="T284" s="114">
        <v>0</v>
      </c>
      <c r="U284" s="114">
        <v>0</v>
      </c>
      <c r="V284" s="114">
        <v>0</v>
      </c>
      <c r="W284" s="114">
        <v>0</v>
      </c>
      <c r="X284" s="114">
        <v>0</v>
      </c>
      <c r="Y284" s="114">
        <v>0</v>
      </c>
      <c r="Z284" s="114">
        <v>0</v>
      </c>
      <c r="AA284" s="114">
        <v>0</v>
      </c>
      <c r="AB284" s="114">
        <v>0</v>
      </c>
      <c r="AC284" s="114">
        <v>0</v>
      </c>
      <c r="AD284" s="114">
        <v>0</v>
      </c>
      <c r="AE284" s="114">
        <v>0</v>
      </c>
      <c r="AF284" s="114">
        <v>0</v>
      </c>
      <c r="AG284" s="114">
        <v>0</v>
      </c>
      <c r="AH284" s="114">
        <v>0</v>
      </c>
      <c r="AI284" s="114">
        <v>0</v>
      </c>
      <c r="AJ284" s="115">
        <f t="shared" si="4"/>
        <v>0</v>
      </c>
      <c r="AM284" s="84"/>
    </row>
    <row r="285" spans="1:39" ht="20.100000000000001" hidden="1" customHeight="1" outlineLevel="2">
      <c r="A285" s="111">
        <v>1205</v>
      </c>
      <c r="B285" s="112" t="s">
        <v>945</v>
      </c>
      <c r="C285" s="113" t="s">
        <v>1344</v>
      </c>
      <c r="D285" s="114">
        <v>0</v>
      </c>
      <c r="E285" s="114">
        <v>0</v>
      </c>
      <c r="F285" s="114">
        <v>0</v>
      </c>
      <c r="G285" s="114">
        <v>0</v>
      </c>
      <c r="H285" s="114">
        <v>0</v>
      </c>
      <c r="I285" s="114">
        <v>0</v>
      </c>
      <c r="J285" s="114">
        <v>0</v>
      </c>
      <c r="K285" s="114">
        <v>0</v>
      </c>
      <c r="L285" s="114">
        <v>0</v>
      </c>
      <c r="M285" s="114">
        <v>0</v>
      </c>
      <c r="N285" s="114">
        <v>0</v>
      </c>
      <c r="O285" s="114">
        <v>0</v>
      </c>
      <c r="P285" s="114">
        <v>0</v>
      </c>
      <c r="Q285" s="114">
        <v>0</v>
      </c>
      <c r="R285" s="114">
        <v>0</v>
      </c>
      <c r="S285" s="114">
        <v>0</v>
      </c>
      <c r="T285" s="114">
        <v>0</v>
      </c>
      <c r="U285" s="114">
        <v>0</v>
      </c>
      <c r="V285" s="114">
        <v>0</v>
      </c>
      <c r="W285" s="114">
        <v>0</v>
      </c>
      <c r="X285" s="114">
        <v>0</v>
      </c>
      <c r="Y285" s="114">
        <v>0</v>
      </c>
      <c r="Z285" s="114">
        <v>0</v>
      </c>
      <c r="AA285" s="114">
        <v>0</v>
      </c>
      <c r="AB285" s="114">
        <v>0</v>
      </c>
      <c r="AC285" s="114">
        <v>0</v>
      </c>
      <c r="AD285" s="114">
        <v>0</v>
      </c>
      <c r="AE285" s="114">
        <v>0</v>
      </c>
      <c r="AF285" s="114">
        <v>0</v>
      </c>
      <c r="AG285" s="114">
        <v>0</v>
      </c>
      <c r="AH285" s="114">
        <v>0</v>
      </c>
      <c r="AI285" s="114">
        <v>0</v>
      </c>
      <c r="AJ285" s="115">
        <f t="shared" si="4"/>
        <v>0</v>
      </c>
      <c r="AM285" s="84"/>
    </row>
    <row r="286" spans="1:39" ht="20.100000000000001" hidden="1" customHeight="1" outlineLevel="2">
      <c r="A286" s="111">
        <v>1206</v>
      </c>
      <c r="B286" s="112" t="s">
        <v>946</v>
      </c>
      <c r="C286" s="113" t="s">
        <v>1344</v>
      </c>
      <c r="D286" s="114">
        <v>0</v>
      </c>
      <c r="E286" s="114">
        <v>0</v>
      </c>
      <c r="F286" s="114">
        <v>0</v>
      </c>
      <c r="G286" s="114">
        <v>0</v>
      </c>
      <c r="H286" s="114">
        <v>0</v>
      </c>
      <c r="I286" s="114">
        <v>0</v>
      </c>
      <c r="J286" s="114">
        <v>0</v>
      </c>
      <c r="K286" s="114">
        <v>0</v>
      </c>
      <c r="L286" s="114">
        <v>0</v>
      </c>
      <c r="M286" s="114">
        <v>0</v>
      </c>
      <c r="N286" s="114">
        <v>0</v>
      </c>
      <c r="O286" s="114">
        <v>0</v>
      </c>
      <c r="P286" s="114">
        <v>0</v>
      </c>
      <c r="Q286" s="114">
        <v>0</v>
      </c>
      <c r="R286" s="114">
        <v>0</v>
      </c>
      <c r="S286" s="114">
        <v>0</v>
      </c>
      <c r="T286" s="114">
        <v>0</v>
      </c>
      <c r="U286" s="114">
        <v>0</v>
      </c>
      <c r="V286" s="114">
        <v>0</v>
      </c>
      <c r="W286" s="114">
        <v>0</v>
      </c>
      <c r="X286" s="114">
        <v>0</v>
      </c>
      <c r="Y286" s="114">
        <v>0</v>
      </c>
      <c r="Z286" s="114">
        <v>0</v>
      </c>
      <c r="AA286" s="114">
        <v>0</v>
      </c>
      <c r="AB286" s="114">
        <v>0</v>
      </c>
      <c r="AC286" s="114">
        <v>0</v>
      </c>
      <c r="AD286" s="114">
        <v>0</v>
      </c>
      <c r="AE286" s="114">
        <v>0</v>
      </c>
      <c r="AF286" s="114">
        <v>0</v>
      </c>
      <c r="AG286" s="114">
        <v>0</v>
      </c>
      <c r="AH286" s="114">
        <v>0</v>
      </c>
      <c r="AI286" s="114">
        <v>0</v>
      </c>
      <c r="AJ286" s="115">
        <f t="shared" si="4"/>
        <v>0</v>
      </c>
      <c r="AM286" s="84"/>
    </row>
    <row r="287" spans="1:39" ht="20.100000000000001" hidden="1" customHeight="1" outlineLevel="2">
      <c r="A287" s="111">
        <v>1207</v>
      </c>
      <c r="B287" s="112" t="s">
        <v>947</v>
      </c>
      <c r="C287" s="113" t="s">
        <v>1344</v>
      </c>
      <c r="D287" s="114">
        <v>0</v>
      </c>
      <c r="E287" s="114">
        <v>0</v>
      </c>
      <c r="F287" s="114">
        <v>0</v>
      </c>
      <c r="G287" s="114">
        <v>0</v>
      </c>
      <c r="H287" s="114">
        <v>0</v>
      </c>
      <c r="I287" s="114">
        <v>0</v>
      </c>
      <c r="J287" s="114">
        <v>0</v>
      </c>
      <c r="K287" s="114">
        <v>0</v>
      </c>
      <c r="L287" s="114">
        <v>0</v>
      </c>
      <c r="M287" s="114">
        <v>0</v>
      </c>
      <c r="N287" s="114">
        <v>0</v>
      </c>
      <c r="O287" s="114">
        <v>0</v>
      </c>
      <c r="P287" s="114">
        <v>0</v>
      </c>
      <c r="Q287" s="114">
        <v>0</v>
      </c>
      <c r="R287" s="114">
        <v>0</v>
      </c>
      <c r="S287" s="114">
        <v>0</v>
      </c>
      <c r="T287" s="114">
        <v>0</v>
      </c>
      <c r="U287" s="114">
        <v>0</v>
      </c>
      <c r="V287" s="114">
        <v>0</v>
      </c>
      <c r="W287" s="114">
        <v>0</v>
      </c>
      <c r="X287" s="114">
        <v>0</v>
      </c>
      <c r="Y287" s="114">
        <v>0</v>
      </c>
      <c r="Z287" s="114">
        <v>0</v>
      </c>
      <c r="AA287" s="114">
        <v>0</v>
      </c>
      <c r="AB287" s="114">
        <v>0</v>
      </c>
      <c r="AC287" s="114">
        <v>0</v>
      </c>
      <c r="AD287" s="114">
        <v>0</v>
      </c>
      <c r="AE287" s="114">
        <v>0</v>
      </c>
      <c r="AF287" s="114">
        <v>0</v>
      </c>
      <c r="AG287" s="114">
        <v>0</v>
      </c>
      <c r="AH287" s="114">
        <v>0</v>
      </c>
      <c r="AI287" s="114">
        <v>0</v>
      </c>
      <c r="AJ287" s="115">
        <f t="shared" si="4"/>
        <v>0</v>
      </c>
      <c r="AM287" s="84"/>
    </row>
    <row r="288" spans="1:39" ht="20.100000000000001" hidden="1" customHeight="1" outlineLevel="2">
      <c r="A288" s="111">
        <v>1208</v>
      </c>
      <c r="B288" s="112" t="s">
        <v>948</v>
      </c>
      <c r="C288" s="113" t="s">
        <v>1344</v>
      </c>
      <c r="D288" s="114">
        <v>0</v>
      </c>
      <c r="E288" s="114">
        <v>0</v>
      </c>
      <c r="F288" s="114">
        <v>0</v>
      </c>
      <c r="G288" s="114">
        <v>0</v>
      </c>
      <c r="H288" s="114">
        <v>0</v>
      </c>
      <c r="I288" s="114">
        <v>0</v>
      </c>
      <c r="J288" s="114">
        <v>0</v>
      </c>
      <c r="K288" s="114">
        <v>0</v>
      </c>
      <c r="L288" s="114">
        <v>0</v>
      </c>
      <c r="M288" s="114">
        <v>0</v>
      </c>
      <c r="N288" s="114">
        <v>0</v>
      </c>
      <c r="O288" s="114">
        <v>0</v>
      </c>
      <c r="P288" s="114">
        <v>0</v>
      </c>
      <c r="Q288" s="114">
        <v>0</v>
      </c>
      <c r="R288" s="114">
        <v>0</v>
      </c>
      <c r="S288" s="114">
        <v>0</v>
      </c>
      <c r="T288" s="114">
        <v>0</v>
      </c>
      <c r="U288" s="114">
        <v>0</v>
      </c>
      <c r="V288" s="114">
        <v>0</v>
      </c>
      <c r="W288" s="114">
        <v>0</v>
      </c>
      <c r="X288" s="114">
        <v>0</v>
      </c>
      <c r="Y288" s="114">
        <v>0</v>
      </c>
      <c r="Z288" s="114">
        <v>0</v>
      </c>
      <c r="AA288" s="114">
        <v>0</v>
      </c>
      <c r="AB288" s="114">
        <v>0</v>
      </c>
      <c r="AC288" s="114">
        <v>0</v>
      </c>
      <c r="AD288" s="114">
        <v>0</v>
      </c>
      <c r="AE288" s="114">
        <v>0</v>
      </c>
      <c r="AF288" s="114">
        <v>0</v>
      </c>
      <c r="AG288" s="114">
        <v>0</v>
      </c>
      <c r="AH288" s="114">
        <v>0</v>
      </c>
      <c r="AI288" s="114">
        <v>0</v>
      </c>
      <c r="AJ288" s="115">
        <f t="shared" si="4"/>
        <v>0</v>
      </c>
      <c r="AM288" s="84"/>
    </row>
    <row r="289" spans="1:39" ht="20.100000000000001" hidden="1" customHeight="1" outlineLevel="2">
      <c r="A289" s="111">
        <v>1209</v>
      </c>
      <c r="B289" s="112" t="s">
        <v>949</v>
      </c>
      <c r="C289" s="113" t="s">
        <v>1344</v>
      </c>
      <c r="D289" s="114">
        <v>0</v>
      </c>
      <c r="E289" s="114">
        <v>0</v>
      </c>
      <c r="F289" s="114">
        <v>0</v>
      </c>
      <c r="G289" s="114">
        <v>0</v>
      </c>
      <c r="H289" s="114">
        <v>0</v>
      </c>
      <c r="I289" s="114">
        <v>0</v>
      </c>
      <c r="J289" s="114">
        <v>0</v>
      </c>
      <c r="K289" s="114">
        <v>0</v>
      </c>
      <c r="L289" s="114">
        <v>0</v>
      </c>
      <c r="M289" s="114">
        <v>0</v>
      </c>
      <c r="N289" s="114">
        <v>0</v>
      </c>
      <c r="O289" s="114">
        <v>0</v>
      </c>
      <c r="P289" s="114">
        <v>0</v>
      </c>
      <c r="Q289" s="114">
        <v>0</v>
      </c>
      <c r="R289" s="114">
        <v>0</v>
      </c>
      <c r="S289" s="114">
        <v>0</v>
      </c>
      <c r="T289" s="114">
        <v>0</v>
      </c>
      <c r="U289" s="114">
        <v>0</v>
      </c>
      <c r="V289" s="114">
        <v>0</v>
      </c>
      <c r="W289" s="114">
        <v>0</v>
      </c>
      <c r="X289" s="114">
        <v>0</v>
      </c>
      <c r="Y289" s="114">
        <v>0</v>
      </c>
      <c r="Z289" s="114">
        <v>0</v>
      </c>
      <c r="AA289" s="114">
        <v>0</v>
      </c>
      <c r="AB289" s="114">
        <v>0</v>
      </c>
      <c r="AC289" s="114">
        <v>0</v>
      </c>
      <c r="AD289" s="114">
        <v>0</v>
      </c>
      <c r="AE289" s="114">
        <v>0</v>
      </c>
      <c r="AF289" s="114">
        <v>0</v>
      </c>
      <c r="AG289" s="114">
        <v>0</v>
      </c>
      <c r="AH289" s="114">
        <v>0</v>
      </c>
      <c r="AI289" s="114">
        <v>0</v>
      </c>
      <c r="AJ289" s="115">
        <f t="shared" si="4"/>
        <v>0</v>
      </c>
      <c r="AM289" s="84"/>
    </row>
    <row r="290" spans="1:39" ht="20.100000000000001" hidden="1" customHeight="1" outlineLevel="2">
      <c r="A290" s="111">
        <v>1210</v>
      </c>
      <c r="B290" s="112" t="s">
        <v>950</v>
      </c>
      <c r="C290" s="113" t="s">
        <v>1344</v>
      </c>
      <c r="D290" s="114">
        <v>0</v>
      </c>
      <c r="E290" s="114">
        <v>0</v>
      </c>
      <c r="F290" s="114">
        <v>0</v>
      </c>
      <c r="G290" s="114">
        <v>1659939.22</v>
      </c>
      <c r="H290" s="114">
        <v>0</v>
      </c>
      <c r="I290" s="114">
        <v>0</v>
      </c>
      <c r="J290" s="114">
        <v>0</v>
      </c>
      <c r="K290" s="114">
        <v>0</v>
      </c>
      <c r="L290" s="114">
        <v>0</v>
      </c>
      <c r="M290" s="114">
        <v>0</v>
      </c>
      <c r="N290" s="114">
        <v>0</v>
      </c>
      <c r="O290" s="114">
        <v>0</v>
      </c>
      <c r="P290" s="114">
        <v>0</v>
      </c>
      <c r="Q290" s="114">
        <v>0</v>
      </c>
      <c r="R290" s="114">
        <v>0</v>
      </c>
      <c r="S290" s="114">
        <v>0</v>
      </c>
      <c r="T290" s="114">
        <v>0</v>
      </c>
      <c r="U290" s="114">
        <v>0</v>
      </c>
      <c r="V290" s="114">
        <v>0</v>
      </c>
      <c r="W290" s="114">
        <v>0</v>
      </c>
      <c r="X290" s="114">
        <v>0</v>
      </c>
      <c r="Y290" s="114">
        <v>0</v>
      </c>
      <c r="Z290" s="114">
        <v>0</v>
      </c>
      <c r="AA290" s="114">
        <v>0</v>
      </c>
      <c r="AB290" s="114">
        <v>0</v>
      </c>
      <c r="AC290" s="114">
        <v>0</v>
      </c>
      <c r="AD290" s="114">
        <v>0</v>
      </c>
      <c r="AE290" s="114">
        <v>0</v>
      </c>
      <c r="AF290" s="114">
        <v>0</v>
      </c>
      <c r="AG290" s="114">
        <v>0</v>
      </c>
      <c r="AH290" s="114">
        <v>0</v>
      </c>
      <c r="AI290" s="114">
        <v>0</v>
      </c>
      <c r="AJ290" s="115">
        <f t="shared" si="4"/>
        <v>1659939.22</v>
      </c>
      <c r="AM290" s="84"/>
    </row>
    <row r="291" spans="1:39" ht="20.100000000000001" hidden="1" customHeight="1" outlineLevel="2">
      <c r="A291" s="111">
        <v>1211</v>
      </c>
      <c r="B291" s="112" t="s">
        <v>951</v>
      </c>
      <c r="C291" s="113" t="s">
        <v>1344</v>
      </c>
      <c r="D291" s="114">
        <v>0</v>
      </c>
      <c r="E291" s="114">
        <v>0</v>
      </c>
      <c r="F291" s="114">
        <v>0</v>
      </c>
      <c r="G291" s="114">
        <v>0</v>
      </c>
      <c r="H291" s="114">
        <v>0</v>
      </c>
      <c r="I291" s="114">
        <v>0</v>
      </c>
      <c r="J291" s="114">
        <v>0</v>
      </c>
      <c r="K291" s="114">
        <v>0</v>
      </c>
      <c r="L291" s="114">
        <v>0</v>
      </c>
      <c r="M291" s="114">
        <v>0</v>
      </c>
      <c r="N291" s="114">
        <v>0</v>
      </c>
      <c r="O291" s="114">
        <v>0</v>
      </c>
      <c r="P291" s="114">
        <v>0</v>
      </c>
      <c r="Q291" s="114">
        <v>0</v>
      </c>
      <c r="R291" s="114">
        <v>0</v>
      </c>
      <c r="S291" s="114">
        <v>0</v>
      </c>
      <c r="T291" s="114">
        <v>0</v>
      </c>
      <c r="U291" s="114">
        <v>0</v>
      </c>
      <c r="V291" s="114">
        <v>0</v>
      </c>
      <c r="W291" s="114">
        <v>0</v>
      </c>
      <c r="X291" s="114">
        <v>0</v>
      </c>
      <c r="Y291" s="114">
        <v>0</v>
      </c>
      <c r="Z291" s="114">
        <v>0</v>
      </c>
      <c r="AA291" s="114">
        <v>0</v>
      </c>
      <c r="AB291" s="114">
        <v>0</v>
      </c>
      <c r="AC291" s="114">
        <v>0</v>
      </c>
      <c r="AD291" s="114">
        <v>0</v>
      </c>
      <c r="AE291" s="114">
        <v>0</v>
      </c>
      <c r="AF291" s="114">
        <v>0</v>
      </c>
      <c r="AG291" s="114">
        <v>0</v>
      </c>
      <c r="AH291" s="114">
        <v>0</v>
      </c>
      <c r="AI291" s="114">
        <v>0</v>
      </c>
      <c r="AJ291" s="115">
        <f t="shared" si="4"/>
        <v>0</v>
      </c>
      <c r="AM291" s="84"/>
    </row>
    <row r="292" spans="1:39" ht="20.100000000000001" hidden="1" customHeight="1" outlineLevel="2">
      <c r="A292" s="111">
        <v>1212</v>
      </c>
      <c r="B292" s="112" t="s">
        <v>952</v>
      </c>
      <c r="C292" s="113" t="s">
        <v>1344</v>
      </c>
      <c r="D292" s="114">
        <v>0</v>
      </c>
      <c r="E292" s="114">
        <v>0</v>
      </c>
      <c r="F292" s="114">
        <v>0</v>
      </c>
      <c r="G292" s="114">
        <v>0</v>
      </c>
      <c r="H292" s="114">
        <v>0</v>
      </c>
      <c r="I292" s="114">
        <v>0</v>
      </c>
      <c r="J292" s="114">
        <v>0</v>
      </c>
      <c r="K292" s="114">
        <v>0</v>
      </c>
      <c r="L292" s="114">
        <v>0</v>
      </c>
      <c r="M292" s="114">
        <v>0</v>
      </c>
      <c r="N292" s="114">
        <v>0</v>
      </c>
      <c r="O292" s="114">
        <v>0</v>
      </c>
      <c r="P292" s="114">
        <v>0</v>
      </c>
      <c r="Q292" s="114">
        <v>0</v>
      </c>
      <c r="R292" s="114">
        <v>0</v>
      </c>
      <c r="S292" s="114">
        <v>0</v>
      </c>
      <c r="T292" s="114">
        <v>0</v>
      </c>
      <c r="U292" s="114">
        <v>0</v>
      </c>
      <c r="V292" s="114">
        <v>0</v>
      </c>
      <c r="W292" s="114">
        <v>0</v>
      </c>
      <c r="X292" s="114">
        <v>0</v>
      </c>
      <c r="Y292" s="114">
        <v>0</v>
      </c>
      <c r="Z292" s="114">
        <v>0</v>
      </c>
      <c r="AA292" s="114">
        <v>0</v>
      </c>
      <c r="AB292" s="114">
        <v>0</v>
      </c>
      <c r="AC292" s="114">
        <v>0</v>
      </c>
      <c r="AD292" s="114">
        <v>0</v>
      </c>
      <c r="AE292" s="114">
        <v>0</v>
      </c>
      <c r="AF292" s="114">
        <v>0</v>
      </c>
      <c r="AG292" s="114">
        <v>0</v>
      </c>
      <c r="AH292" s="114">
        <v>0</v>
      </c>
      <c r="AI292" s="114">
        <v>0</v>
      </c>
      <c r="AJ292" s="115">
        <f t="shared" si="4"/>
        <v>0</v>
      </c>
      <c r="AM292" s="84"/>
    </row>
    <row r="293" spans="1:39" ht="20.100000000000001" hidden="1" customHeight="1" outlineLevel="2">
      <c r="A293" s="111">
        <v>1213</v>
      </c>
      <c r="B293" s="112" t="s">
        <v>953</v>
      </c>
      <c r="C293" s="113" t="s">
        <v>1344</v>
      </c>
      <c r="D293" s="114">
        <v>0</v>
      </c>
      <c r="E293" s="114">
        <v>0</v>
      </c>
      <c r="F293" s="114">
        <v>0</v>
      </c>
      <c r="G293" s="114">
        <v>0</v>
      </c>
      <c r="H293" s="114">
        <v>0</v>
      </c>
      <c r="I293" s="114">
        <v>0</v>
      </c>
      <c r="J293" s="114">
        <v>0</v>
      </c>
      <c r="K293" s="114">
        <v>0</v>
      </c>
      <c r="L293" s="114">
        <v>0</v>
      </c>
      <c r="M293" s="114">
        <v>0</v>
      </c>
      <c r="N293" s="114">
        <v>0</v>
      </c>
      <c r="O293" s="114">
        <v>0</v>
      </c>
      <c r="P293" s="114">
        <v>0</v>
      </c>
      <c r="Q293" s="114">
        <v>0</v>
      </c>
      <c r="R293" s="114">
        <v>0</v>
      </c>
      <c r="S293" s="114">
        <v>0</v>
      </c>
      <c r="T293" s="114">
        <v>0</v>
      </c>
      <c r="U293" s="114">
        <v>0</v>
      </c>
      <c r="V293" s="114">
        <v>0</v>
      </c>
      <c r="W293" s="114">
        <v>0</v>
      </c>
      <c r="X293" s="114">
        <v>0</v>
      </c>
      <c r="Y293" s="114">
        <v>0</v>
      </c>
      <c r="Z293" s="114">
        <v>0</v>
      </c>
      <c r="AA293" s="114">
        <v>0</v>
      </c>
      <c r="AB293" s="114">
        <v>0</v>
      </c>
      <c r="AC293" s="114">
        <v>0</v>
      </c>
      <c r="AD293" s="114">
        <v>0</v>
      </c>
      <c r="AE293" s="114">
        <v>0</v>
      </c>
      <c r="AF293" s="114">
        <v>0</v>
      </c>
      <c r="AG293" s="114">
        <v>0</v>
      </c>
      <c r="AH293" s="114">
        <v>0</v>
      </c>
      <c r="AI293" s="114">
        <v>0</v>
      </c>
      <c r="AJ293" s="115">
        <f t="shared" si="4"/>
        <v>0</v>
      </c>
      <c r="AM293" s="84"/>
    </row>
    <row r="294" spans="1:39" ht="20.100000000000001" hidden="1" customHeight="1" outlineLevel="2">
      <c r="A294" s="111">
        <v>1214</v>
      </c>
      <c r="B294" s="112" t="s">
        <v>954</v>
      </c>
      <c r="C294" s="113" t="s">
        <v>1344</v>
      </c>
      <c r="D294" s="114">
        <v>0</v>
      </c>
      <c r="E294" s="114">
        <v>0</v>
      </c>
      <c r="F294" s="114">
        <v>0</v>
      </c>
      <c r="G294" s="114">
        <v>0</v>
      </c>
      <c r="H294" s="114">
        <v>0</v>
      </c>
      <c r="I294" s="114">
        <v>0</v>
      </c>
      <c r="J294" s="114">
        <v>0</v>
      </c>
      <c r="K294" s="114">
        <v>0</v>
      </c>
      <c r="L294" s="114">
        <v>0</v>
      </c>
      <c r="M294" s="114">
        <v>0</v>
      </c>
      <c r="N294" s="114">
        <v>0</v>
      </c>
      <c r="O294" s="114">
        <v>0</v>
      </c>
      <c r="P294" s="114">
        <v>0</v>
      </c>
      <c r="Q294" s="114">
        <v>0</v>
      </c>
      <c r="R294" s="114">
        <v>0</v>
      </c>
      <c r="S294" s="114">
        <v>0</v>
      </c>
      <c r="T294" s="114">
        <v>0</v>
      </c>
      <c r="U294" s="114">
        <v>0</v>
      </c>
      <c r="V294" s="114">
        <v>0</v>
      </c>
      <c r="W294" s="114">
        <v>0</v>
      </c>
      <c r="X294" s="114">
        <v>0</v>
      </c>
      <c r="Y294" s="114">
        <v>0</v>
      </c>
      <c r="Z294" s="114">
        <v>0</v>
      </c>
      <c r="AA294" s="114">
        <v>0</v>
      </c>
      <c r="AB294" s="114">
        <v>0</v>
      </c>
      <c r="AC294" s="114">
        <v>0</v>
      </c>
      <c r="AD294" s="114">
        <v>0</v>
      </c>
      <c r="AE294" s="114">
        <v>0</v>
      </c>
      <c r="AF294" s="114">
        <v>0</v>
      </c>
      <c r="AG294" s="114">
        <v>0</v>
      </c>
      <c r="AH294" s="114">
        <v>0</v>
      </c>
      <c r="AI294" s="114">
        <v>0</v>
      </c>
      <c r="AJ294" s="115">
        <f t="shared" si="4"/>
        <v>0</v>
      </c>
      <c r="AM294" s="84"/>
    </row>
    <row r="295" spans="1:39" ht="20.100000000000001" hidden="1" customHeight="1" outlineLevel="2">
      <c r="A295" s="111">
        <v>1215</v>
      </c>
      <c r="B295" s="112" t="s">
        <v>955</v>
      </c>
      <c r="C295" s="113" t="s">
        <v>1344</v>
      </c>
      <c r="D295" s="114">
        <v>0</v>
      </c>
      <c r="E295" s="114">
        <v>0</v>
      </c>
      <c r="F295" s="114">
        <v>0</v>
      </c>
      <c r="G295" s="114">
        <v>0</v>
      </c>
      <c r="H295" s="114">
        <v>0</v>
      </c>
      <c r="I295" s="114">
        <v>0</v>
      </c>
      <c r="J295" s="114">
        <v>0</v>
      </c>
      <c r="K295" s="114">
        <v>0</v>
      </c>
      <c r="L295" s="114">
        <v>0</v>
      </c>
      <c r="M295" s="114">
        <v>0</v>
      </c>
      <c r="N295" s="114">
        <v>0</v>
      </c>
      <c r="O295" s="114">
        <v>0</v>
      </c>
      <c r="P295" s="114">
        <v>0</v>
      </c>
      <c r="Q295" s="114">
        <v>0</v>
      </c>
      <c r="R295" s="114">
        <v>0</v>
      </c>
      <c r="S295" s="114">
        <v>0</v>
      </c>
      <c r="T295" s="114">
        <v>0</v>
      </c>
      <c r="U295" s="114">
        <v>0</v>
      </c>
      <c r="V295" s="114">
        <v>0</v>
      </c>
      <c r="W295" s="114">
        <v>0</v>
      </c>
      <c r="X295" s="114">
        <v>0</v>
      </c>
      <c r="Y295" s="114">
        <v>0</v>
      </c>
      <c r="Z295" s="114">
        <v>0</v>
      </c>
      <c r="AA295" s="114">
        <v>0</v>
      </c>
      <c r="AB295" s="114">
        <v>0</v>
      </c>
      <c r="AC295" s="114">
        <v>0</v>
      </c>
      <c r="AD295" s="114">
        <v>0</v>
      </c>
      <c r="AE295" s="114">
        <v>0</v>
      </c>
      <c r="AF295" s="114">
        <v>0</v>
      </c>
      <c r="AG295" s="114">
        <v>0</v>
      </c>
      <c r="AH295" s="114">
        <v>0</v>
      </c>
      <c r="AI295" s="114">
        <v>0</v>
      </c>
      <c r="AJ295" s="115">
        <f t="shared" si="4"/>
        <v>0</v>
      </c>
      <c r="AM295" s="84"/>
    </row>
    <row r="296" spans="1:39" ht="20.100000000000001" hidden="1" customHeight="1" outlineLevel="2">
      <c r="A296" s="111">
        <v>1216</v>
      </c>
      <c r="B296" s="112" t="s">
        <v>956</v>
      </c>
      <c r="C296" s="113" t="s">
        <v>1344</v>
      </c>
      <c r="D296" s="114">
        <v>0</v>
      </c>
      <c r="E296" s="114">
        <v>0</v>
      </c>
      <c r="F296" s="114">
        <v>0</v>
      </c>
      <c r="G296" s="114">
        <v>0</v>
      </c>
      <c r="H296" s="114">
        <v>0</v>
      </c>
      <c r="I296" s="114">
        <v>0</v>
      </c>
      <c r="J296" s="114">
        <v>0</v>
      </c>
      <c r="K296" s="114">
        <v>0</v>
      </c>
      <c r="L296" s="114">
        <v>0</v>
      </c>
      <c r="M296" s="114">
        <v>0</v>
      </c>
      <c r="N296" s="114">
        <v>0</v>
      </c>
      <c r="O296" s="114">
        <v>0</v>
      </c>
      <c r="P296" s="114">
        <v>0</v>
      </c>
      <c r="Q296" s="114">
        <v>0</v>
      </c>
      <c r="R296" s="114">
        <v>0</v>
      </c>
      <c r="S296" s="114">
        <v>0</v>
      </c>
      <c r="T296" s="114">
        <v>0</v>
      </c>
      <c r="U296" s="114">
        <v>0</v>
      </c>
      <c r="V296" s="114">
        <v>0</v>
      </c>
      <c r="W296" s="114">
        <v>0</v>
      </c>
      <c r="X296" s="114">
        <v>0</v>
      </c>
      <c r="Y296" s="114">
        <v>0</v>
      </c>
      <c r="Z296" s="114">
        <v>0</v>
      </c>
      <c r="AA296" s="114">
        <v>0</v>
      </c>
      <c r="AB296" s="114">
        <v>0</v>
      </c>
      <c r="AC296" s="114">
        <v>0</v>
      </c>
      <c r="AD296" s="114">
        <v>0</v>
      </c>
      <c r="AE296" s="114">
        <v>0</v>
      </c>
      <c r="AF296" s="114">
        <v>0</v>
      </c>
      <c r="AG296" s="114">
        <v>0</v>
      </c>
      <c r="AH296" s="114">
        <v>0</v>
      </c>
      <c r="AI296" s="114">
        <v>0</v>
      </c>
      <c r="AJ296" s="115">
        <f t="shared" si="4"/>
        <v>0</v>
      </c>
      <c r="AM296" s="84"/>
    </row>
    <row r="297" spans="1:39" ht="20.100000000000001" hidden="1" customHeight="1" outlineLevel="2">
      <c r="A297" s="111">
        <v>1217</v>
      </c>
      <c r="B297" s="112" t="s">
        <v>957</v>
      </c>
      <c r="C297" s="113" t="s">
        <v>1344</v>
      </c>
      <c r="D297" s="114">
        <v>0</v>
      </c>
      <c r="E297" s="114">
        <v>0</v>
      </c>
      <c r="F297" s="114">
        <v>0</v>
      </c>
      <c r="G297" s="114">
        <v>0</v>
      </c>
      <c r="H297" s="114">
        <v>0</v>
      </c>
      <c r="I297" s="114">
        <v>0</v>
      </c>
      <c r="J297" s="114">
        <v>0</v>
      </c>
      <c r="K297" s="114">
        <v>0</v>
      </c>
      <c r="L297" s="114">
        <v>0</v>
      </c>
      <c r="M297" s="114">
        <v>0</v>
      </c>
      <c r="N297" s="114">
        <v>0</v>
      </c>
      <c r="O297" s="114">
        <v>0</v>
      </c>
      <c r="P297" s="114">
        <v>0</v>
      </c>
      <c r="Q297" s="114">
        <v>0</v>
      </c>
      <c r="R297" s="114">
        <v>0</v>
      </c>
      <c r="S297" s="114">
        <v>0</v>
      </c>
      <c r="T297" s="114">
        <v>0</v>
      </c>
      <c r="U297" s="114">
        <v>0</v>
      </c>
      <c r="V297" s="114">
        <v>0</v>
      </c>
      <c r="W297" s="114">
        <v>0</v>
      </c>
      <c r="X297" s="114">
        <v>0</v>
      </c>
      <c r="Y297" s="114">
        <v>0</v>
      </c>
      <c r="Z297" s="114">
        <v>0</v>
      </c>
      <c r="AA297" s="114">
        <v>0</v>
      </c>
      <c r="AB297" s="114">
        <v>0</v>
      </c>
      <c r="AC297" s="114">
        <v>0</v>
      </c>
      <c r="AD297" s="114">
        <v>0</v>
      </c>
      <c r="AE297" s="114">
        <v>0</v>
      </c>
      <c r="AF297" s="114">
        <v>0</v>
      </c>
      <c r="AG297" s="114">
        <v>0</v>
      </c>
      <c r="AH297" s="114">
        <v>0</v>
      </c>
      <c r="AI297" s="114">
        <v>0</v>
      </c>
      <c r="AJ297" s="115">
        <f t="shared" si="4"/>
        <v>0</v>
      </c>
      <c r="AM297" s="84"/>
    </row>
    <row r="298" spans="1:39" ht="20.100000000000001" hidden="1" customHeight="1" outlineLevel="2">
      <c r="A298" s="111">
        <v>1218</v>
      </c>
      <c r="B298" s="112" t="s">
        <v>958</v>
      </c>
      <c r="C298" s="113" t="s">
        <v>1344</v>
      </c>
      <c r="D298" s="114">
        <v>0</v>
      </c>
      <c r="E298" s="114">
        <v>0</v>
      </c>
      <c r="F298" s="114">
        <v>0</v>
      </c>
      <c r="G298" s="114">
        <v>0</v>
      </c>
      <c r="H298" s="114">
        <v>0</v>
      </c>
      <c r="I298" s="114">
        <v>0</v>
      </c>
      <c r="J298" s="114">
        <v>0</v>
      </c>
      <c r="K298" s="114">
        <v>0</v>
      </c>
      <c r="L298" s="114">
        <v>0</v>
      </c>
      <c r="M298" s="114">
        <v>0</v>
      </c>
      <c r="N298" s="114">
        <v>0</v>
      </c>
      <c r="O298" s="114">
        <v>0</v>
      </c>
      <c r="P298" s="114">
        <v>0</v>
      </c>
      <c r="Q298" s="114">
        <v>0</v>
      </c>
      <c r="R298" s="114">
        <v>0</v>
      </c>
      <c r="S298" s="114">
        <v>0</v>
      </c>
      <c r="T298" s="114">
        <v>0</v>
      </c>
      <c r="U298" s="114">
        <v>0</v>
      </c>
      <c r="V298" s="114">
        <v>0</v>
      </c>
      <c r="W298" s="114">
        <v>0</v>
      </c>
      <c r="X298" s="114">
        <v>0</v>
      </c>
      <c r="Y298" s="114">
        <v>0</v>
      </c>
      <c r="Z298" s="114">
        <v>0</v>
      </c>
      <c r="AA298" s="114">
        <v>0</v>
      </c>
      <c r="AB298" s="114">
        <v>0</v>
      </c>
      <c r="AC298" s="114">
        <v>0</v>
      </c>
      <c r="AD298" s="114">
        <v>0</v>
      </c>
      <c r="AE298" s="114">
        <v>0</v>
      </c>
      <c r="AF298" s="114">
        <v>0</v>
      </c>
      <c r="AG298" s="114">
        <v>0</v>
      </c>
      <c r="AH298" s="114">
        <v>0</v>
      </c>
      <c r="AI298" s="114">
        <v>0</v>
      </c>
      <c r="AJ298" s="115">
        <f t="shared" si="4"/>
        <v>0</v>
      </c>
      <c r="AM298" s="84"/>
    </row>
    <row r="299" spans="1:39" ht="20.100000000000001" hidden="1" customHeight="1" outlineLevel="2">
      <c r="A299" s="111">
        <v>1219</v>
      </c>
      <c r="B299" s="112" t="s">
        <v>959</v>
      </c>
      <c r="C299" s="113" t="s">
        <v>1344</v>
      </c>
      <c r="D299" s="114">
        <v>0</v>
      </c>
      <c r="E299" s="114">
        <v>0</v>
      </c>
      <c r="F299" s="114">
        <v>0</v>
      </c>
      <c r="G299" s="114">
        <v>0</v>
      </c>
      <c r="H299" s="114">
        <v>0</v>
      </c>
      <c r="I299" s="114">
        <v>0</v>
      </c>
      <c r="J299" s="114">
        <v>0</v>
      </c>
      <c r="K299" s="114">
        <v>0</v>
      </c>
      <c r="L299" s="114">
        <v>0</v>
      </c>
      <c r="M299" s="114">
        <v>0</v>
      </c>
      <c r="N299" s="114">
        <v>0</v>
      </c>
      <c r="O299" s="114">
        <v>0</v>
      </c>
      <c r="P299" s="114">
        <v>0</v>
      </c>
      <c r="Q299" s="114">
        <v>0</v>
      </c>
      <c r="R299" s="114">
        <v>0</v>
      </c>
      <c r="S299" s="114">
        <v>0</v>
      </c>
      <c r="T299" s="114">
        <v>0</v>
      </c>
      <c r="U299" s="114">
        <v>0</v>
      </c>
      <c r="V299" s="114">
        <v>0</v>
      </c>
      <c r="W299" s="114">
        <v>0</v>
      </c>
      <c r="X299" s="114">
        <v>0</v>
      </c>
      <c r="Y299" s="114">
        <v>0</v>
      </c>
      <c r="Z299" s="114">
        <v>0</v>
      </c>
      <c r="AA299" s="114">
        <v>0</v>
      </c>
      <c r="AB299" s="114">
        <v>0</v>
      </c>
      <c r="AC299" s="114">
        <v>0</v>
      </c>
      <c r="AD299" s="114">
        <v>0</v>
      </c>
      <c r="AE299" s="114">
        <v>0</v>
      </c>
      <c r="AF299" s="114">
        <v>0</v>
      </c>
      <c r="AG299" s="114">
        <v>0</v>
      </c>
      <c r="AH299" s="114">
        <v>0</v>
      </c>
      <c r="AI299" s="114">
        <v>0</v>
      </c>
      <c r="AJ299" s="115">
        <f t="shared" si="4"/>
        <v>0</v>
      </c>
      <c r="AM299" s="84"/>
    </row>
    <row r="300" spans="1:39" ht="20.100000000000001" hidden="1" customHeight="1" outlineLevel="2">
      <c r="A300" s="111">
        <v>1220</v>
      </c>
      <c r="B300" s="112" t="s">
        <v>960</v>
      </c>
      <c r="C300" s="113" t="s">
        <v>1344</v>
      </c>
      <c r="D300" s="114">
        <v>0</v>
      </c>
      <c r="E300" s="114">
        <v>0</v>
      </c>
      <c r="F300" s="114">
        <v>0</v>
      </c>
      <c r="G300" s="114">
        <v>0</v>
      </c>
      <c r="H300" s="114">
        <v>0</v>
      </c>
      <c r="I300" s="114">
        <v>0</v>
      </c>
      <c r="J300" s="114">
        <v>0</v>
      </c>
      <c r="K300" s="114">
        <v>0</v>
      </c>
      <c r="L300" s="114">
        <v>0</v>
      </c>
      <c r="M300" s="114">
        <v>0</v>
      </c>
      <c r="N300" s="114">
        <v>0</v>
      </c>
      <c r="O300" s="114">
        <v>0</v>
      </c>
      <c r="P300" s="114">
        <v>0</v>
      </c>
      <c r="Q300" s="114">
        <v>0</v>
      </c>
      <c r="R300" s="114">
        <v>0</v>
      </c>
      <c r="S300" s="114">
        <v>0</v>
      </c>
      <c r="T300" s="114">
        <v>0</v>
      </c>
      <c r="U300" s="114">
        <v>0</v>
      </c>
      <c r="V300" s="114">
        <v>0</v>
      </c>
      <c r="W300" s="114">
        <v>0</v>
      </c>
      <c r="X300" s="114">
        <v>0</v>
      </c>
      <c r="Y300" s="114">
        <v>0</v>
      </c>
      <c r="Z300" s="114">
        <v>0</v>
      </c>
      <c r="AA300" s="114">
        <v>0</v>
      </c>
      <c r="AB300" s="114">
        <v>0</v>
      </c>
      <c r="AC300" s="114">
        <v>0</v>
      </c>
      <c r="AD300" s="114">
        <v>0</v>
      </c>
      <c r="AE300" s="114">
        <v>0</v>
      </c>
      <c r="AF300" s="114">
        <v>0</v>
      </c>
      <c r="AG300" s="114">
        <v>0</v>
      </c>
      <c r="AH300" s="114">
        <v>0</v>
      </c>
      <c r="AI300" s="114">
        <v>0</v>
      </c>
      <c r="AJ300" s="115">
        <f t="shared" si="4"/>
        <v>0</v>
      </c>
      <c r="AM300" s="84"/>
    </row>
    <row r="301" spans="1:39" ht="20.100000000000001" hidden="1" customHeight="1" outlineLevel="2">
      <c r="A301" s="111">
        <v>1221</v>
      </c>
      <c r="B301" s="112" t="s">
        <v>961</v>
      </c>
      <c r="C301" s="113" t="s">
        <v>1344</v>
      </c>
      <c r="D301" s="114">
        <v>0</v>
      </c>
      <c r="E301" s="114">
        <v>0</v>
      </c>
      <c r="F301" s="114">
        <v>0</v>
      </c>
      <c r="G301" s="114">
        <v>0</v>
      </c>
      <c r="H301" s="114">
        <v>0</v>
      </c>
      <c r="I301" s="114">
        <v>0</v>
      </c>
      <c r="J301" s="114">
        <v>0</v>
      </c>
      <c r="K301" s="114">
        <v>0</v>
      </c>
      <c r="L301" s="114">
        <v>0</v>
      </c>
      <c r="M301" s="114">
        <v>0</v>
      </c>
      <c r="N301" s="114">
        <v>0</v>
      </c>
      <c r="O301" s="114">
        <v>0</v>
      </c>
      <c r="P301" s="114">
        <v>0</v>
      </c>
      <c r="Q301" s="114">
        <v>0</v>
      </c>
      <c r="R301" s="114">
        <v>0</v>
      </c>
      <c r="S301" s="114">
        <v>0</v>
      </c>
      <c r="T301" s="114">
        <v>0</v>
      </c>
      <c r="U301" s="114">
        <v>0</v>
      </c>
      <c r="V301" s="114">
        <v>0</v>
      </c>
      <c r="W301" s="114">
        <v>0</v>
      </c>
      <c r="X301" s="114">
        <v>0</v>
      </c>
      <c r="Y301" s="114">
        <v>0</v>
      </c>
      <c r="Z301" s="114">
        <v>0</v>
      </c>
      <c r="AA301" s="114">
        <v>0</v>
      </c>
      <c r="AB301" s="114">
        <v>0</v>
      </c>
      <c r="AC301" s="114">
        <v>0</v>
      </c>
      <c r="AD301" s="114">
        <v>0</v>
      </c>
      <c r="AE301" s="114">
        <v>0</v>
      </c>
      <c r="AF301" s="114">
        <v>0</v>
      </c>
      <c r="AG301" s="114">
        <v>0</v>
      </c>
      <c r="AH301" s="114">
        <v>0</v>
      </c>
      <c r="AI301" s="114">
        <v>0</v>
      </c>
      <c r="AJ301" s="115">
        <f t="shared" si="4"/>
        <v>0</v>
      </c>
      <c r="AM301" s="84"/>
    </row>
    <row r="302" spans="1:39" ht="20.100000000000001" hidden="1" customHeight="1" outlineLevel="2">
      <c r="A302" s="111">
        <v>1222</v>
      </c>
      <c r="B302" s="112" t="s">
        <v>962</v>
      </c>
      <c r="C302" s="113" t="s">
        <v>1344</v>
      </c>
      <c r="D302" s="114">
        <v>0</v>
      </c>
      <c r="E302" s="114">
        <v>0</v>
      </c>
      <c r="F302" s="114">
        <v>0</v>
      </c>
      <c r="G302" s="114">
        <v>0</v>
      </c>
      <c r="H302" s="114">
        <v>0</v>
      </c>
      <c r="I302" s="114">
        <v>0</v>
      </c>
      <c r="J302" s="114">
        <v>0</v>
      </c>
      <c r="K302" s="114">
        <v>0</v>
      </c>
      <c r="L302" s="114">
        <v>0</v>
      </c>
      <c r="M302" s="114">
        <v>0</v>
      </c>
      <c r="N302" s="114">
        <v>0</v>
      </c>
      <c r="O302" s="114">
        <v>0</v>
      </c>
      <c r="P302" s="114">
        <v>0</v>
      </c>
      <c r="Q302" s="114">
        <v>0</v>
      </c>
      <c r="R302" s="114">
        <v>0</v>
      </c>
      <c r="S302" s="114">
        <v>0</v>
      </c>
      <c r="T302" s="114">
        <v>0</v>
      </c>
      <c r="U302" s="114">
        <v>0</v>
      </c>
      <c r="V302" s="114">
        <v>0</v>
      </c>
      <c r="W302" s="114">
        <v>0</v>
      </c>
      <c r="X302" s="114">
        <v>0</v>
      </c>
      <c r="Y302" s="114">
        <v>0</v>
      </c>
      <c r="Z302" s="114">
        <v>0</v>
      </c>
      <c r="AA302" s="114">
        <v>0</v>
      </c>
      <c r="AB302" s="114">
        <v>0</v>
      </c>
      <c r="AC302" s="114">
        <v>0</v>
      </c>
      <c r="AD302" s="114">
        <v>0</v>
      </c>
      <c r="AE302" s="114">
        <v>0</v>
      </c>
      <c r="AF302" s="114">
        <v>0</v>
      </c>
      <c r="AG302" s="114">
        <v>0</v>
      </c>
      <c r="AH302" s="114">
        <v>0</v>
      </c>
      <c r="AI302" s="114">
        <v>0</v>
      </c>
      <c r="AJ302" s="115">
        <f t="shared" si="4"/>
        <v>0</v>
      </c>
      <c r="AM302" s="84"/>
    </row>
    <row r="303" spans="1:39" ht="20.100000000000001" hidden="1" customHeight="1" outlineLevel="2">
      <c r="A303" s="111">
        <v>1223</v>
      </c>
      <c r="B303" s="112" t="s">
        <v>963</v>
      </c>
      <c r="C303" s="113" t="s">
        <v>1344</v>
      </c>
      <c r="D303" s="114">
        <v>0</v>
      </c>
      <c r="E303" s="114">
        <v>0</v>
      </c>
      <c r="F303" s="114">
        <v>0</v>
      </c>
      <c r="G303" s="114">
        <v>0</v>
      </c>
      <c r="H303" s="114">
        <v>0</v>
      </c>
      <c r="I303" s="114">
        <v>0</v>
      </c>
      <c r="J303" s="114">
        <v>0</v>
      </c>
      <c r="K303" s="114">
        <v>0</v>
      </c>
      <c r="L303" s="114">
        <v>0</v>
      </c>
      <c r="M303" s="114">
        <v>0</v>
      </c>
      <c r="N303" s="114">
        <v>0</v>
      </c>
      <c r="O303" s="114">
        <v>0</v>
      </c>
      <c r="P303" s="114">
        <v>0</v>
      </c>
      <c r="Q303" s="114">
        <v>0</v>
      </c>
      <c r="R303" s="114">
        <v>0</v>
      </c>
      <c r="S303" s="114">
        <v>0</v>
      </c>
      <c r="T303" s="114">
        <v>0</v>
      </c>
      <c r="U303" s="114">
        <v>0</v>
      </c>
      <c r="V303" s="114">
        <v>0</v>
      </c>
      <c r="W303" s="114">
        <v>0</v>
      </c>
      <c r="X303" s="114">
        <v>0</v>
      </c>
      <c r="Y303" s="114">
        <v>0</v>
      </c>
      <c r="Z303" s="114">
        <v>0</v>
      </c>
      <c r="AA303" s="114">
        <v>0</v>
      </c>
      <c r="AB303" s="114">
        <v>0</v>
      </c>
      <c r="AC303" s="114">
        <v>0</v>
      </c>
      <c r="AD303" s="114">
        <v>0</v>
      </c>
      <c r="AE303" s="114">
        <v>0</v>
      </c>
      <c r="AF303" s="114">
        <v>0</v>
      </c>
      <c r="AG303" s="114">
        <v>0</v>
      </c>
      <c r="AH303" s="114">
        <v>0</v>
      </c>
      <c r="AI303" s="114">
        <v>0</v>
      </c>
      <c r="AJ303" s="115">
        <f t="shared" si="4"/>
        <v>0</v>
      </c>
      <c r="AM303" s="84"/>
    </row>
    <row r="304" spans="1:39" ht="20.100000000000001" hidden="1" customHeight="1" outlineLevel="2">
      <c r="A304" s="111">
        <v>1224</v>
      </c>
      <c r="B304" s="112" t="s">
        <v>964</v>
      </c>
      <c r="C304" s="113" t="s">
        <v>1344</v>
      </c>
      <c r="D304" s="114">
        <v>0</v>
      </c>
      <c r="E304" s="114">
        <v>0</v>
      </c>
      <c r="F304" s="114">
        <v>0</v>
      </c>
      <c r="G304" s="114">
        <v>0</v>
      </c>
      <c r="H304" s="114">
        <v>0</v>
      </c>
      <c r="I304" s="114">
        <v>0</v>
      </c>
      <c r="J304" s="114">
        <v>0</v>
      </c>
      <c r="K304" s="114">
        <v>0</v>
      </c>
      <c r="L304" s="114">
        <v>0</v>
      </c>
      <c r="M304" s="114">
        <v>0</v>
      </c>
      <c r="N304" s="114">
        <v>0</v>
      </c>
      <c r="O304" s="114">
        <v>0</v>
      </c>
      <c r="P304" s="114">
        <v>0</v>
      </c>
      <c r="Q304" s="114">
        <v>0</v>
      </c>
      <c r="R304" s="114">
        <v>0</v>
      </c>
      <c r="S304" s="114">
        <v>0</v>
      </c>
      <c r="T304" s="114">
        <v>0</v>
      </c>
      <c r="U304" s="114">
        <v>0</v>
      </c>
      <c r="V304" s="114">
        <v>0</v>
      </c>
      <c r="W304" s="114">
        <v>0</v>
      </c>
      <c r="X304" s="114">
        <v>0</v>
      </c>
      <c r="Y304" s="114">
        <v>0</v>
      </c>
      <c r="Z304" s="114">
        <v>0</v>
      </c>
      <c r="AA304" s="114">
        <v>0</v>
      </c>
      <c r="AB304" s="114">
        <v>0</v>
      </c>
      <c r="AC304" s="114">
        <v>0</v>
      </c>
      <c r="AD304" s="114">
        <v>0</v>
      </c>
      <c r="AE304" s="114">
        <v>0</v>
      </c>
      <c r="AF304" s="114">
        <v>0</v>
      </c>
      <c r="AG304" s="114">
        <v>0</v>
      </c>
      <c r="AH304" s="114">
        <v>0</v>
      </c>
      <c r="AI304" s="114">
        <v>0</v>
      </c>
      <c r="AJ304" s="115">
        <f t="shared" si="4"/>
        <v>0</v>
      </c>
      <c r="AM304" s="84"/>
    </row>
    <row r="305" spans="1:39" ht="20.100000000000001" hidden="1" customHeight="1" outlineLevel="2">
      <c r="A305" s="111">
        <v>1225</v>
      </c>
      <c r="B305" s="112" t="s">
        <v>965</v>
      </c>
      <c r="C305" s="113" t="s">
        <v>1344</v>
      </c>
      <c r="D305" s="114">
        <v>0</v>
      </c>
      <c r="E305" s="114">
        <v>0</v>
      </c>
      <c r="F305" s="114">
        <v>0</v>
      </c>
      <c r="G305" s="114">
        <v>0</v>
      </c>
      <c r="H305" s="114">
        <v>0</v>
      </c>
      <c r="I305" s="114">
        <v>0</v>
      </c>
      <c r="J305" s="114">
        <v>0</v>
      </c>
      <c r="K305" s="114">
        <v>0</v>
      </c>
      <c r="L305" s="114">
        <v>0</v>
      </c>
      <c r="M305" s="114">
        <v>0</v>
      </c>
      <c r="N305" s="114">
        <v>0</v>
      </c>
      <c r="O305" s="114">
        <v>0</v>
      </c>
      <c r="P305" s="114">
        <v>0</v>
      </c>
      <c r="Q305" s="114">
        <v>0</v>
      </c>
      <c r="R305" s="114">
        <v>0</v>
      </c>
      <c r="S305" s="114">
        <v>0</v>
      </c>
      <c r="T305" s="114">
        <v>0</v>
      </c>
      <c r="U305" s="114">
        <v>0</v>
      </c>
      <c r="V305" s="114">
        <v>0</v>
      </c>
      <c r="W305" s="114">
        <v>0</v>
      </c>
      <c r="X305" s="114">
        <v>0</v>
      </c>
      <c r="Y305" s="114">
        <v>0</v>
      </c>
      <c r="Z305" s="114">
        <v>0</v>
      </c>
      <c r="AA305" s="114">
        <v>0</v>
      </c>
      <c r="AB305" s="114">
        <v>0</v>
      </c>
      <c r="AC305" s="114">
        <v>0</v>
      </c>
      <c r="AD305" s="114">
        <v>0</v>
      </c>
      <c r="AE305" s="114">
        <v>0</v>
      </c>
      <c r="AF305" s="114">
        <v>0</v>
      </c>
      <c r="AG305" s="114">
        <v>0</v>
      </c>
      <c r="AH305" s="114">
        <v>0</v>
      </c>
      <c r="AI305" s="114">
        <v>0</v>
      </c>
      <c r="AJ305" s="115">
        <f t="shared" si="4"/>
        <v>0</v>
      </c>
      <c r="AM305" s="84"/>
    </row>
    <row r="306" spans="1:39" ht="20.100000000000001" hidden="1" customHeight="1" outlineLevel="2">
      <c r="A306" s="111">
        <v>1226</v>
      </c>
      <c r="B306" s="112" t="s">
        <v>966</v>
      </c>
      <c r="C306" s="113" t="s">
        <v>1344</v>
      </c>
      <c r="D306" s="114">
        <v>0</v>
      </c>
      <c r="E306" s="114">
        <v>0</v>
      </c>
      <c r="F306" s="114">
        <v>0</v>
      </c>
      <c r="G306" s="114">
        <v>0</v>
      </c>
      <c r="H306" s="114">
        <v>0</v>
      </c>
      <c r="I306" s="114">
        <v>0</v>
      </c>
      <c r="J306" s="114">
        <v>0</v>
      </c>
      <c r="K306" s="114">
        <v>0</v>
      </c>
      <c r="L306" s="114">
        <v>0</v>
      </c>
      <c r="M306" s="114">
        <v>0</v>
      </c>
      <c r="N306" s="114">
        <v>0</v>
      </c>
      <c r="O306" s="114">
        <v>0</v>
      </c>
      <c r="P306" s="114">
        <v>0</v>
      </c>
      <c r="Q306" s="114">
        <v>0</v>
      </c>
      <c r="R306" s="114">
        <v>0</v>
      </c>
      <c r="S306" s="114">
        <v>0</v>
      </c>
      <c r="T306" s="114">
        <v>0</v>
      </c>
      <c r="U306" s="114">
        <v>0</v>
      </c>
      <c r="V306" s="114">
        <v>0</v>
      </c>
      <c r="W306" s="114">
        <v>0</v>
      </c>
      <c r="X306" s="114">
        <v>0</v>
      </c>
      <c r="Y306" s="114">
        <v>0</v>
      </c>
      <c r="Z306" s="114">
        <v>0</v>
      </c>
      <c r="AA306" s="114">
        <v>0</v>
      </c>
      <c r="AB306" s="114">
        <v>0</v>
      </c>
      <c r="AC306" s="114">
        <v>0</v>
      </c>
      <c r="AD306" s="114">
        <v>0</v>
      </c>
      <c r="AE306" s="114">
        <v>0</v>
      </c>
      <c r="AF306" s="114">
        <v>0</v>
      </c>
      <c r="AG306" s="114">
        <v>0</v>
      </c>
      <c r="AH306" s="114">
        <v>0</v>
      </c>
      <c r="AI306" s="114">
        <v>0</v>
      </c>
      <c r="AJ306" s="115">
        <f t="shared" si="4"/>
        <v>0</v>
      </c>
      <c r="AM306" s="84"/>
    </row>
    <row r="307" spans="1:39" ht="20.100000000000001" hidden="1" customHeight="1" outlineLevel="2">
      <c r="A307" s="111">
        <v>1227</v>
      </c>
      <c r="B307" s="112" t="s">
        <v>967</v>
      </c>
      <c r="C307" s="113" t="s">
        <v>1344</v>
      </c>
      <c r="D307" s="114">
        <v>0</v>
      </c>
      <c r="E307" s="114">
        <v>0</v>
      </c>
      <c r="F307" s="114">
        <v>0</v>
      </c>
      <c r="G307" s="114">
        <v>0</v>
      </c>
      <c r="H307" s="114">
        <v>0</v>
      </c>
      <c r="I307" s="114">
        <v>0</v>
      </c>
      <c r="J307" s="114">
        <v>0</v>
      </c>
      <c r="K307" s="114">
        <v>0</v>
      </c>
      <c r="L307" s="114">
        <v>0</v>
      </c>
      <c r="M307" s="114">
        <v>0</v>
      </c>
      <c r="N307" s="114">
        <v>0</v>
      </c>
      <c r="O307" s="114">
        <v>0</v>
      </c>
      <c r="P307" s="114">
        <v>0</v>
      </c>
      <c r="Q307" s="114">
        <v>0</v>
      </c>
      <c r="R307" s="114">
        <v>0</v>
      </c>
      <c r="S307" s="114">
        <v>0</v>
      </c>
      <c r="T307" s="114">
        <v>0</v>
      </c>
      <c r="U307" s="114">
        <v>0</v>
      </c>
      <c r="V307" s="114">
        <v>0</v>
      </c>
      <c r="W307" s="114">
        <v>0</v>
      </c>
      <c r="X307" s="114">
        <v>0</v>
      </c>
      <c r="Y307" s="114">
        <v>0</v>
      </c>
      <c r="Z307" s="114">
        <v>0</v>
      </c>
      <c r="AA307" s="114">
        <v>0</v>
      </c>
      <c r="AB307" s="114">
        <v>0</v>
      </c>
      <c r="AC307" s="114">
        <v>0</v>
      </c>
      <c r="AD307" s="114">
        <v>0</v>
      </c>
      <c r="AE307" s="114">
        <v>0</v>
      </c>
      <c r="AF307" s="114">
        <v>0</v>
      </c>
      <c r="AG307" s="114">
        <v>0</v>
      </c>
      <c r="AH307" s="114">
        <v>0</v>
      </c>
      <c r="AI307" s="114">
        <v>0</v>
      </c>
      <c r="AJ307" s="115">
        <f t="shared" si="4"/>
        <v>0</v>
      </c>
      <c r="AM307" s="84"/>
    </row>
    <row r="308" spans="1:39" ht="20.100000000000001" hidden="1" customHeight="1" outlineLevel="2">
      <c r="A308" s="111">
        <v>1228</v>
      </c>
      <c r="B308" s="112" t="s">
        <v>968</v>
      </c>
      <c r="C308" s="113" t="s">
        <v>1344</v>
      </c>
      <c r="D308" s="114">
        <v>0</v>
      </c>
      <c r="E308" s="114">
        <v>0</v>
      </c>
      <c r="F308" s="114">
        <v>0</v>
      </c>
      <c r="G308" s="114">
        <v>0</v>
      </c>
      <c r="H308" s="114">
        <v>0</v>
      </c>
      <c r="I308" s="114">
        <v>0</v>
      </c>
      <c r="J308" s="114">
        <v>0</v>
      </c>
      <c r="K308" s="114">
        <v>0</v>
      </c>
      <c r="L308" s="114">
        <v>0</v>
      </c>
      <c r="M308" s="114">
        <v>0</v>
      </c>
      <c r="N308" s="114">
        <v>0</v>
      </c>
      <c r="O308" s="114">
        <v>0</v>
      </c>
      <c r="P308" s="114">
        <v>0</v>
      </c>
      <c r="Q308" s="114">
        <v>0</v>
      </c>
      <c r="R308" s="114">
        <v>0</v>
      </c>
      <c r="S308" s="114">
        <v>0</v>
      </c>
      <c r="T308" s="114">
        <v>0</v>
      </c>
      <c r="U308" s="114">
        <v>0</v>
      </c>
      <c r="V308" s="114">
        <v>0</v>
      </c>
      <c r="W308" s="114">
        <v>0</v>
      </c>
      <c r="X308" s="114">
        <v>0</v>
      </c>
      <c r="Y308" s="114">
        <v>0</v>
      </c>
      <c r="Z308" s="114">
        <v>0</v>
      </c>
      <c r="AA308" s="114">
        <v>0</v>
      </c>
      <c r="AB308" s="114">
        <v>0</v>
      </c>
      <c r="AC308" s="114">
        <v>0</v>
      </c>
      <c r="AD308" s="114">
        <v>0</v>
      </c>
      <c r="AE308" s="114">
        <v>0</v>
      </c>
      <c r="AF308" s="114">
        <v>0</v>
      </c>
      <c r="AG308" s="114">
        <v>0</v>
      </c>
      <c r="AH308" s="114">
        <v>0</v>
      </c>
      <c r="AI308" s="114">
        <v>0</v>
      </c>
      <c r="AJ308" s="115">
        <f t="shared" si="4"/>
        <v>0</v>
      </c>
      <c r="AM308" s="84"/>
    </row>
    <row r="309" spans="1:39" ht="20.100000000000001" hidden="1" customHeight="1" outlineLevel="2">
      <c r="A309" s="111">
        <v>1229</v>
      </c>
      <c r="B309" s="112" t="s">
        <v>969</v>
      </c>
      <c r="C309" s="113" t="s">
        <v>1344</v>
      </c>
      <c r="D309" s="114">
        <v>0</v>
      </c>
      <c r="E309" s="114">
        <v>0</v>
      </c>
      <c r="F309" s="114">
        <v>0</v>
      </c>
      <c r="G309" s="114">
        <v>0</v>
      </c>
      <c r="H309" s="114">
        <v>0</v>
      </c>
      <c r="I309" s="114">
        <v>0</v>
      </c>
      <c r="J309" s="114">
        <v>0</v>
      </c>
      <c r="K309" s="114">
        <v>0</v>
      </c>
      <c r="L309" s="114">
        <v>0</v>
      </c>
      <c r="M309" s="114">
        <v>0</v>
      </c>
      <c r="N309" s="114">
        <v>0</v>
      </c>
      <c r="O309" s="114">
        <v>0</v>
      </c>
      <c r="P309" s="114">
        <v>0</v>
      </c>
      <c r="Q309" s="114">
        <v>0</v>
      </c>
      <c r="R309" s="114">
        <v>0</v>
      </c>
      <c r="S309" s="114">
        <v>0</v>
      </c>
      <c r="T309" s="114">
        <v>0</v>
      </c>
      <c r="U309" s="114">
        <v>0</v>
      </c>
      <c r="V309" s="114">
        <v>0</v>
      </c>
      <c r="W309" s="114">
        <v>0</v>
      </c>
      <c r="X309" s="114">
        <v>0</v>
      </c>
      <c r="Y309" s="114">
        <v>0</v>
      </c>
      <c r="Z309" s="114">
        <v>0</v>
      </c>
      <c r="AA309" s="114">
        <v>0</v>
      </c>
      <c r="AB309" s="114">
        <v>0</v>
      </c>
      <c r="AC309" s="114">
        <v>0</v>
      </c>
      <c r="AD309" s="114">
        <v>0</v>
      </c>
      <c r="AE309" s="114">
        <v>0</v>
      </c>
      <c r="AF309" s="114">
        <v>0</v>
      </c>
      <c r="AG309" s="114">
        <v>0</v>
      </c>
      <c r="AH309" s="114">
        <v>0</v>
      </c>
      <c r="AI309" s="114">
        <v>0</v>
      </c>
      <c r="AJ309" s="115">
        <f t="shared" si="4"/>
        <v>0</v>
      </c>
      <c r="AM309" s="84"/>
    </row>
    <row r="310" spans="1:39" ht="20.100000000000001" hidden="1" customHeight="1" outlineLevel="2">
      <c r="A310" s="111">
        <v>1230</v>
      </c>
      <c r="B310" s="112" t="s">
        <v>970</v>
      </c>
      <c r="C310" s="113" t="s">
        <v>1344</v>
      </c>
      <c r="D310" s="114">
        <v>0</v>
      </c>
      <c r="E310" s="114">
        <v>0</v>
      </c>
      <c r="F310" s="114">
        <v>0</v>
      </c>
      <c r="G310" s="114">
        <v>0</v>
      </c>
      <c r="H310" s="114">
        <v>0</v>
      </c>
      <c r="I310" s="114">
        <v>0</v>
      </c>
      <c r="J310" s="114">
        <v>0</v>
      </c>
      <c r="K310" s="114">
        <v>0</v>
      </c>
      <c r="L310" s="114">
        <v>0</v>
      </c>
      <c r="M310" s="114">
        <v>0</v>
      </c>
      <c r="N310" s="114">
        <v>0</v>
      </c>
      <c r="O310" s="114">
        <v>0</v>
      </c>
      <c r="P310" s="114">
        <v>0</v>
      </c>
      <c r="Q310" s="114">
        <v>0</v>
      </c>
      <c r="R310" s="114">
        <v>0</v>
      </c>
      <c r="S310" s="114">
        <v>0</v>
      </c>
      <c r="T310" s="114">
        <v>0</v>
      </c>
      <c r="U310" s="114">
        <v>0</v>
      </c>
      <c r="V310" s="114">
        <v>0</v>
      </c>
      <c r="W310" s="114">
        <v>0</v>
      </c>
      <c r="X310" s="114">
        <v>0</v>
      </c>
      <c r="Y310" s="114">
        <v>0</v>
      </c>
      <c r="Z310" s="114">
        <v>0</v>
      </c>
      <c r="AA310" s="114">
        <v>0</v>
      </c>
      <c r="AB310" s="114">
        <v>0</v>
      </c>
      <c r="AC310" s="114">
        <v>0</v>
      </c>
      <c r="AD310" s="114">
        <v>0</v>
      </c>
      <c r="AE310" s="114">
        <v>0</v>
      </c>
      <c r="AF310" s="114">
        <v>0</v>
      </c>
      <c r="AG310" s="114">
        <v>0</v>
      </c>
      <c r="AH310" s="114">
        <v>0</v>
      </c>
      <c r="AI310" s="114">
        <v>0</v>
      </c>
      <c r="AJ310" s="115">
        <f t="shared" si="4"/>
        <v>0</v>
      </c>
      <c r="AM310" s="84"/>
    </row>
    <row r="311" spans="1:39" ht="20.100000000000001" hidden="1" customHeight="1" outlineLevel="2">
      <c r="A311" s="111">
        <v>1231</v>
      </c>
      <c r="B311" s="112" t="s">
        <v>971</v>
      </c>
      <c r="C311" s="113" t="s">
        <v>1344</v>
      </c>
      <c r="D311" s="114">
        <v>0</v>
      </c>
      <c r="E311" s="114">
        <v>0</v>
      </c>
      <c r="F311" s="114">
        <v>0</v>
      </c>
      <c r="G311" s="114">
        <v>0</v>
      </c>
      <c r="H311" s="114">
        <v>0</v>
      </c>
      <c r="I311" s="114">
        <v>0</v>
      </c>
      <c r="J311" s="114">
        <v>0</v>
      </c>
      <c r="K311" s="114">
        <v>0</v>
      </c>
      <c r="L311" s="114">
        <v>0</v>
      </c>
      <c r="M311" s="114">
        <v>0</v>
      </c>
      <c r="N311" s="114">
        <v>0</v>
      </c>
      <c r="O311" s="114">
        <v>0</v>
      </c>
      <c r="P311" s="114">
        <v>0</v>
      </c>
      <c r="Q311" s="114">
        <v>0</v>
      </c>
      <c r="R311" s="114">
        <v>0</v>
      </c>
      <c r="S311" s="114">
        <v>0</v>
      </c>
      <c r="T311" s="114">
        <v>0</v>
      </c>
      <c r="U311" s="114">
        <v>0</v>
      </c>
      <c r="V311" s="114">
        <v>0</v>
      </c>
      <c r="W311" s="114">
        <v>0</v>
      </c>
      <c r="X311" s="114">
        <v>0</v>
      </c>
      <c r="Y311" s="114">
        <v>0</v>
      </c>
      <c r="Z311" s="114">
        <v>0</v>
      </c>
      <c r="AA311" s="114">
        <v>0</v>
      </c>
      <c r="AB311" s="114">
        <v>0</v>
      </c>
      <c r="AC311" s="114">
        <v>0</v>
      </c>
      <c r="AD311" s="114">
        <v>0</v>
      </c>
      <c r="AE311" s="114">
        <v>0</v>
      </c>
      <c r="AF311" s="114">
        <v>0</v>
      </c>
      <c r="AG311" s="114">
        <v>0</v>
      </c>
      <c r="AH311" s="114">
        <v>0</v>
      </c>
      <c r="AI311" s="114">
        <v>0</v>
      </c>
      <c r="AJ311" s="115">
        <f t="shared" si="4"/>
        <v>0</v>
      </c>
      <c r="AM311" s="84"/>
    </row>
    <row r="312" spans="1:39" ht="20.100000000000001" hidden="1" customHeight="1" outlineLevel="2">
      <c r="A312" s="111">
        <v>1232</v>
      </c>
      <c r="B312" s="112" t="s">
        <v>972</v>
      </c>
      <c r="C312" s="113" t="s">
        <v>1344</v>
      </c>
      <c r="D312" s="114">
        <v>0</v>
      </c>
      <c r="E312" s="114">
        <v>0</v>
      </c>
      <c r="F312" s="114">
        <v>0</v>
      </c>
      <c r="G312" s="114">
        <v>0</v>
      </c>
      <c r="H312" s="114">
        <v>0</v>
      </c>
      <c r="I312" s="114">
        <v>0</v>
      </c>
      <c r="J312" s="114">
        <v>0</v>
      </c>
      <c r="K312" s="114">
        <v>0</v>
      </c>
      <c r="L312" s="114">
        <v>0</v>
      </c>
      <c r="M312" s="114">
        <v>0</v>
      </c>
      <c r="N312" s="114">
        <v>0</v>
      </c>
      <c r="O312" s="114">
        <v>0</v>
      </c>
      <c r="P312" s="114">
        <v>0</v>
      </c>
      <c r="Q312" s="114">
        <v>0</v>
      </c>
      <c r="R312" s="114">
        <v>0</v>
      </c>
      <c r="S312" s="114">
        <v>0</v>
      </c>
      <c r="T312" s="114">
        <v>0</v>
      </c>
      <c r="U312" s="114">
        <v>0</v>
      </c>
      <c r="V312" s="114">
        <v>0</v>
      </c>
      <c r="W312" s="114">
        <v>0</v>
      </c>
      <c r="X312" s="114">
        <v>0</v>
      </c>
      <c r="Y312" s="114">
        <v>0</v>
      </c>
      <c r="Z312" s="114">
        <v>0</v>
      </c>
      <c r="AA312" s="114">
        <v>0</v>
      </c>
      <c r="AB312" s="114">
        <v>0</v>
      </c>
      <c r="AC312" s="114">
        <v>0</v>
      </c>
      <c r="AD312" s="114">
        <v>0</v>
      </c>
      <c r="AE312" s="114">
        <v>0</v>
      </c>
      <c r="AF312" s="114">
        <v>0</v>
      </c>
      <c r="AG312" s="114">
        <v>0</v>
      </c>
      <c r="AH312" s="114">
        <v>0</v>
      </c>
      <c r="AI312" s="114">
        <v>0</v>
      </c>
      <c r="AJ312" s="115">
        <f t="shared" si="4"/>
        <v>0</v>
      </c>
      <c r="AM312" s="84"/>
    </row>
    <row r="313" spans="1:39" ht="20.100000000000001" hidden="1" customHeight="1" outlineLevel="2">
      <c r="A313" s="111">
        <v>1233</v>
      </c>
      <c r="B313" s="112" t="s">
        <v>973</v>
      </c>
      <c r="C313" s="113" t="s">
        <v>1344</v>
      </c>
      <c r="D313" s="114">
        <v>0</v>
      </c>
      <c r="E313" s="114">
        <v>0</v>
      </c>
      <c r="F313" s="114">
        <v>0</v>
      </c>
      <c r="G313" s="114">
        <v>0</v>
      </c>
      <c r="H313" s="114">
        <v>0</v>
      </c>
      <c r="I313" s="114">
        <v>0</v>
      </c>
      <c r="J313" s="114">
        <v>0</v>
      </c>
      <c r="K313" s="114">
        <v>0</v>
      </c>
      <c r="L313" s="114">
        <v>0</v>
      </c>
      <c r="M313" s="114">
        <v>0</v>
      </c>
      <c r="N313" s="114">
        <v>0</v>
      </c>
      <c r="O313" s="114">
        <v>0</v>
      </c>
      <c r="P313" s="114">
        <v>0</v>
      </c>
      <c r="Q313" s="114">
        <v>0</v>
      </c>
      <c r="R313" s="114">
        <v>0</v>
      </c>
      <c r="S313" s="114">
        <v>0</v>
      </c>
      <c r="T313" s="114">
        <v>0</v>
      </c>
      <c r="U313" s="114">
        <v>0</v>
      </c>
      <c r="V313" s="114">
        <v>0</v>
      </c>
      <c r="W313" s="114">
        <v>0</v>
      </c>
      <c r="X313" s="114">
        <v>0</v>
      </c>
      <c r="Y313" s="114">
        <v>0</v>
      </c>
      <c r="Z313" s="114">
        <v>0</v>
      </c>
      <c r="AA313" s="114">
        <v>0</v>
      </c>
      <c r="AB313" s="114">
        <v>0</v>
      </c>
      <c r="AC313" s="114">
        <v>0</v>
      </c>
      <c r="AD313" s="114">
        <v>0</v>
      </c>
      <c r="AE313" s="114">
        <v>0</v>
      </c>
      <c r="AF313" s="114">
        <v>0</v>
      </c>
      <c r="AG313" s="114">
        <v>0</v>
      </c>
      <c r="AH313" s="114">
        <v>0</v>
      </c>
      <c r="AI313" s="114">
        <v>0</v>
      </c>
      <c r="AJ313" s="115">
        <f t="shared" si="4"/>
        <v>0</v>
      </c>
      <c r="AM313" s="84"/>
    </row>
    <row r="314" spans="1:39" ht="20.100000000000001" hidden="1" customHeight="1" outlineLevel="2">
      <c r="A314" s="111">
        <v>1234</v>
      </c>
      <c r="B314" s="112" t="s">
        <v>974</v>
      </c>
      <c r="C314" s="113" t="s">
        <v>1344</v>
      </c>
      <c r="D314" s="114">
        <v>0</v>
      </c>
      <c r="E314" s="114">
        <v>0</v>
      </c>
      <c r="F314" s="114">
        <v>0</v>
      </c>
      <c r="G314" s="114">
        <v>0</v>
      </c>
      <c r="H314" s="114">
        <v>0</v>
      </c>
      <c r="I314" s="114">
        <v>0</v>
      </c>
      <c r="J314" s="114">
        <v>0</v>
      </c>
      <c r="K314" s="114">
        <v>0</v>
      </c>
      <c r="L314" s="114">
        <v>0</v>
      </c>
      <c r="M314" s="114">
        <v>0</v>
      </c>
      <c r="N314" s="114">
        <v>0</v>
      </c>
      <c r="O314" s="114">
        <v>0</v>
      </c>
      <c r="P314" s="114">
        <v>0</v>
      </c>
      <c r="Q314" s="114">
        <v>0</v>
      </c>
      <c r="R314" s="114">
        <v>0</v>
      </c>
      <c r="S314" s="114">
        <v>0</v>
      </c>
      <c r="T314" s="114">
        <v>0</v>
      </c>
      <c r="U314" s="114">
        <v>0</v>
      </c>
      <c r="V314" s="114">
        <v>0</v>
      </c>
      <c r="W314" s="114">
        <v>0</v>
      </c>
      <c r="X314" s="114">
        <v>0</v>
      </c>
      <c r="Y314" s="114">
        <v>0</v>
      </c>
      <c r="Z314" s="114">
        <v>0</v>
      </c>
      <c r="AA314" s="114">
        <v>0</v>
      </c>
      <c r="AB314" s="114">
        <v>0</v>
      </c>
      <c r="AC314" s="114">
        <v>0</v>
      </c>
      <c r="AD314" s="114">
        <v>0</v>
      </c>
      <c r="AE314" s="114">
        <v>0</v>
      </c>
      <c r="AF314" s="114">
        <v>0</v>
      </c>
      <c r="AG314" s="114">
        <v>0</v>
      </c>
      <c r="AH314" s="114">
        <v>0</v>
      </c>
      <c r="AI314" s="114">
        <v>0</v>
      </c>
      <c r="AJ314" s="115">
        <f t="shared" si="4"/>
        <v>0</v>
      </c>
      <c r="AM314" s="84"/>
    </row>
    <row r="315" spans="1:39" ht="20.100000000000001" hidden="1" customHeight="1" outlineLevel="2">
      <c r="A315" s="111">
        <v>1235</v>
      </c>
      <c r="B315" s="112" t="s">
        <v>975</v>
      </c>
      <c r="C315" s="113" t="s">
        <v>1344</v>
      </c>
      <c r="D315" s="114">
        <v>0</v>
      </c>
      <c r="E315" s="114">
        <v>0</v>
      </c>
      <c r="F315" s="114">
        <v>0</v>
      </c>
      <c r="G315" s="114">
        <v>0</v>
      </c>
      <c r="H315" s="114">
        <v>0</v>
      </c>
      <c r="I315" s="114">
        <v>0</v>
      </c>
      <c r="J315" s="114">
        <v>0</v>
      </c>
      <c r="K315" s="114">
        <v>0</v>
      </c>
      <c r="L315" s="114">
        <v>0</v>
      </c>
      <c r="M315" s="114">
        <v>0</v>
      </c>
      <c r="N315" s="114">
        <v>0</v>
      </c>
      <c r="O315" s="114">
        <v>0</v>
      </c>
      <c r="P315" s="114">
        <v>0</v>
      </c>
      <c r="Q315" s="114">
        <v>0</v>
      </c>
      <c r="R315" s="114">
        <v>0</v>
      </c>
      <c r="S315" s="114">
        <v>0</v>
      </c>
      <c r="T315" s="114">
        <v>0</v>
      </c>
      <c r="U315" s="114">
        <v>0</v>
      </c>
      <c r="V315" s="114">
        <v>0</v>
      </c>
      <c r="W315" s="114">
        <v>0</v>
      </c>
      <c r="X315" s="114">
        <v>0</v>
      </c>
      <c r="Y315" s="114">
        <v>0</v>
      </c>
      <c r="Z315" s="114">
        <v>0</v>
      </c>
      <c r="AA315" s="114">
        <v>0</v>
      </c>
      <c r="AB315" s="114">
        <v>0</v>
      </c>
      <c r="AC315" s="114">
        <v>0</v>
      </c>
      <c r="AD315" s="114">
        <v>0</v>
      </c>
      <c r="AE315" s="114">
        <v>0</v>
      </c>
      <c r="AF315" s="114">
        <v>0</v>
      </c>
      <c r="AG315" s="114">
        <v>0</v>
      </c>
      <c r="AH315" s="114">
        <v>0</v>
      </c>
      <c r="AI315" s="114">
        <v>0</v>
      </c>
      <c r="AJ315" s="115">
        <f t="shared" si="4"/>
        <v>0</v>
      </c>
      <c r="AM315" s="84"/>
    </row>
    <row r="316" spans="1:39" ht="20.100000000000001" hidden="1" customHeight="1" outlineLevel="2">
      <c r="A316" s="111">
        <v>1236</v>
      </c>
      <c r="B316" s="112" t="s">
        <v>976</v>
      </c>
      <c r="C316" s="113" t="s">
        <v>1344</v>
      </c>
      <c r="D316" s="114">
        <v>0</v>
      </c>
      <c r="E316" s="114">
        <v>0</v>
      </c>
      <c r="F316" s="114">
        <v>0</v>
      </c>
      <c r="G316" s="114">
        <v>0</v>
      </c>
      <c r="H316" s="114">
        <v>0</v>
      </c>
      <c r="I316" s="114">
        <v>0</v>
      </c>
      <c r="J316" s="114">
        <v>0</v>
      </c>
      <c r="K316" s="114">
        <v>0</v>
      </c>
      <c r="L316" s="114">
        <v>0</v>
      </c>
      <c r="M316" s="114">
        <v>0</v>
      </c>
      <c r="N316" s="114">
        <v>0</v>
      </c>
      <c r="O316" s="114">
        <v>0</v>
      </c>
      <c r="P316" s="114">
        <v>0</v>
      </c>
      <c r="Q316" s="114">
        <v>0</v>
      </c>
      <c r="R316" s="114">
        <v>0</v>
      </c>
      <c r="S316" s="114">
        <v>0</v>
      </c>
      <c r="T316" s="114">
        <v>0</v>
      </c>
      <c r="U316" s="114">
        <v>0</v>
      </c>
      <c r="V316" s="114">
        <v>0</v>
      </c>
      <c r="W316" s="114">
        <v>0</v>
      </c>
      <c r="X316" s="114">
        <v>0</v>
      </c>
      <c r="Y316" s="114">
        <v>0</v>
      </c>
      <c r="Z316" s="114">
        <v>0</v>
      </c>
      <c r="AA316" s="114">
        <v>0</v>
      </c>
      <c r="AB316" s="114">
        <v>0</v>
      </c>
      <c r="AC316" s="114">
        <v>0</v>
      </c>
      <c r="AD316" s="114">
        <v>0</v>
      </c>
      <c r="AE316" s="114">
        <v>0</v>
      </c>
      <c r="AF316" s="114">
        <v>0</v>
      </c>
      <c r="AG316" s="114">
        <v>0</v>
      </c>
      <c r="AH316" s="114">
        <v>0</v>
      </c>
      <c r="AI316" s="114">
        <v>0</v>
      </c>
      <c r="AJ316" s="115">
        <f t="shared" si="4"/>
        <v>0</v>
      </c>
      <c r="AM316" s="84"/>
    </row>
    <row r="317" spans="1:39" ht="20.100000000000001" hidden="1" customHeight="1" outlineLevel="2">
      <c r="A317" s="111">
        <v>1237</v>
      </c>
      <c r="B317" s="112" t="s">
        <v>977</v>
      </c>
      <c r="C317" s="113" t="s">
        <v>1344</v>
      </c>
      <c r="D317" s="114">
        <v>0</v>
      </c>
      <c r="E317" s="114">
        <v>0</v>
      </c>
      <c r="F317" s="114">
        <v>0</v>
      </c>
      <c r="G317" s="114">
        <v>0</v>
      </c>
      <c r="H317" s="114">
        <v>0</v>
      </c>
      <c r="I317" s="114">
        <v>0</v>
      </c>
      <c r="J317" s="114">
        <v>0</v>
      </c>
      <c r="K317" s="114">
        <v>0</v>
      </c>
      <c r="L317" s="114">
        <v>0</v>
      </c>
      <c r="M317" s="114">
        <v>0</v>
      </c>
      <c r="N317" s="114">
        <v>0</v>
      </c>
      <c r="O317" s="114">
        <v>0</v>
      </c>
      <c r="P317" s="114">
        <v>0</v>
      </c>
      <c r="Q317" s="114">
        <v>0</v>
      </c>
      <c r="R317" s="114">
        <v>0</v>
      </c>
      <c r="S317" s="114">
        <v>0</v>
      </c>
      <c r="T317" s="114">
        <v>0</v>
      </c>
      <c r="U317" s="114">
        <v>0</v>
      </c>
      <c r="V317" s="114">
        <v>0</v>
      </c>
      <c r="W317" s="114">
        <v>0</v>
      </c>
      <c r="X317" s="114">
        <v>0</v>
      </c>
      <c r="Y317" s="114">
        <v>0</v>
      </c>
      <c r="Z317" s="114">
        <v>0</v>
      </c>
      <c r="AA317" s="114">
        <v>0</v>
      </c>
      <c r="AB317" s="114">
        <v>0</v>
      </c>
      <c r="AC317" s="114">
        <v>0</v>
      </c>
      <c r="AD317" s="114">
        <v>0</v>
      </c>
      <c r="AE317" s="114">
        <v>0</v>
      </c>
      <c r="AF317" s="114">
        <v>0</v>
      </c>
      <c r="AG317" s="114">
        <v>0</v>
      </c>
      <c r="AH317" s="114">
        <v>0</v>
      </c>
      <c r="AI317" s="114">
        <v>0</v>
      </c>
      <c r="AJ317" s="115">
        <f t="shared" si="4"/>
        <v>0</v>
      </c>
      <c r="AM317" s="84"/>
    </row>
    <row r="318" spans="1:39" ht="20.100000000000001" hidden="1" customHeight="1" outlineLevel="2">
      <c r="A318" s="111">
        <v>1238</v>
      </c>
      <c r="B318" s="112" t="s">
        <v>978</v>
      </c>
      <c r="C318" s="113" t="s">
        <v>1344</v>
      </c>
      <c r="D318" s="114">
        <v>0</v>
      </c>
      <c r="E318" s="114">
        <v>0</v>
      </c>
      <c r="F318" s="114">
        <v>0</v>
      </c>
      <c r="G318" s="114">
        <v>0</v>
      </c>
      <c r="H318" s="114">
        <v>0</v>
      </c>
      <c r="I318" s="114">
        <v>0</v>
      </c>
      <c r="J318" s="114">
        <v>0</v>
      </c>
      <c r="K318" s="114">
        <v>0</v>
      </c>
      <c r="L318" s="114">
        <v>0</v>
      </c>
      <c r="M318" s="114">
        <v>0</v>
      </c>
      <c r="N318" s="114">
        <v>0</v>
      </c>
      <c r="O318" s="114">
        <v>0</v>
      </c>
      <c r="P318" s="114">
        <v>0</v>
      </c>
      <c r="Q318" s="114">
        <v>0</v>
      </c>
      <c r="R318" s="114">
        <v>0</v>
      </c>
      <c r="S318" s="114">
        <v>0</v>
      </c>
      <c r="T318" s="114">
        <v>0</v>
      </c>
      <c r="U318" s="114">
        <v>0</v>
      </c>
      <c r="V318" s="114">
        <v>0</v>
      </c>
      <c r="W318" s="114">
        <v>0</v>
      </c>
      <c r="X318" s="114">
        <v>0</v>
      </c>
      <c r="Y318" s="114">
        <v>0</v>
      </c>
      <c r="Z318" s="114">
        <v>0</v>
      </c>
      <c r="AA318" s="114">
        <v>0</v>
      </c>
      <c r="AB318" s="114">
        <v>0</v>
      </c>
      <c r="AC318" s="114">
        <v>0</v>
      </c>
      <c r="AD318" s="114">
        <v>0</v>
      </c>
      <c r="AE318" s="114">
        <v>0</v>
      </c>
      <c r="AF318" s="114">
        <v>0</v>
      </c>
      <c r="AG318" s="114">
        <v>0</v>
      </c>
      <c r="AH318" s="114">
        <v>0</v>
      </c>
      <c r="AI318" s="114">
        <v>0</v>
      </c>
      <c r="AJ318" s="115">
        <f t="shared" si="4"/>
        <v>0</v>
      </c>
      <c r="AM318" s="84"/>
    </row>
    <row r="319" spans="1:39" ht="20.100000000000001" hidden="1" customHeight="1" outlineLevel="2">
      <c r="A319" s="111">
        <v>1239</v>
      </c>
      <c r="B319" s="112" t="s">
        <v>979</v>
      </c>
      <c r="C319" s="113" t="s">
        <v>1344</v>
      </c>
      <c r="D319" s="114">
        <v>0</v>
      </c>
      <c r="E319" s="114">
        <v>0</v>
      </c>
      <c r="F319" s="114">
        <v>0</v>
      </c>
      <c r="G319" s="114">
        <v>0</v>
      </c>
      <c r="H319" s="114">
        <v>0</v>
      </c>
      <c r="I319" s="114">
        <v>0</v>
      </c>
      <c r="J319" s="114">
        <v>0</v>
      </c>
      <c r="K319" s="114">
        <v>0</v>
      </c>
      <c r="L319" s="114">
        <v>0</v>
      </c>
      <c r="M319" s="114">
        <v>0</v>
      </c>
      <c r="N319" s="114">
        <v>0</v>
      </c>
      <c r="O319" s="114">
        <v>0</v>
      </c>
      <c r="P319" s="114">
        <v>0</v>
      </c>
      <c r="Q319" s="114">
        <v>0</v>
      </c>
      <c r="R319" s="114">
        <v>0</v>
      </c>
      <c r="S319" s="114">
        <v>0</v>
      </c>
      <c r="T319" s="114">
        <v>0</v>
      </c>
      <c r="U319" s="114">
        <v>0</v>
      </c>
      <c r="V319" s="114">
        <v>0</v>
      </c>
      <c r="W319" s="114">
        <v>0</v>
      </c>
      <c r="X319" s="114">
        <v>0</v>
      </c>
      <c r="Y319" s="114">
        <v>0</v>
      </c>
      <c r="Z319" s="114">
        <v>0</v>
      </c>
      <c r="AA319" s="114">
        <v>0</v>
      </c>
      <c r="AB319" s="114">
        <v>0</v>
      </c>
      <c r="AC319" s="114">
        <v>0</v>
      </c>
      <c r="AD319" s="114">
        <v>0</v>
      </c>
      <c r="AE319" s="114">
        <v>0</v>
      </c>
      <c r="AF319" s="114">
        <v>0</v>
      </c>
      <c r="AG319" s="114">
        <v>0</v>
      </c>
      <c r="AH319" s="114">
        <v>0</v>
      </c>
      <c r="AI319" s="114">
        <v>0</v>
      </c>
      <c r="AJ319" s="115">
        <f t="shared" si="4"/>
        <v>0</v>
      </c>
      <c r="AM319" s="84"/>
    </row>
    <row r="320" spans="1:39" ht="20.100000000000001" hidden="1" customHeight="1" outlineLevel="2">
      <c r="A320" s="111">
        <v>1240</v>
      </c>
      <c r="B320" s="112" t="s">
        <v>980</v>
      </c>
      <c r="C320" s="113" t="s">
        <v>1344</v>
      </c>
      <c r="D320" s="114">
        <v>0</v>
      </c>
      <c r="E320" s="114">
        <v>0</v>
      </c>
      <c r="F320" s="114">
        <v>0</v>
      </c>
      <c r="G320" s="114">
        <v>0</v>
      </c>
      <c r="H320" s="114">
        <v>0</v>
      </c>
      <c r="I320" s="114">
        <v>0</v>
      </c>
      <c r="J320" s="114">
        <v>0</v>
      </c>
      <c r="K320" s="114">
        <v>0</v>
      </c>
      <c r="L320" s="114">
        <v>0</v>
      </c>
      <c r="M320" s="114">
        <v>0</v>
      </c>
      <c r="N320" s="114">
        <v>0</v>
      </c>
      <c r="O320" s="114">
        <v>0</v>
      </c>
      <c r="P320" s="114">
        <v>0</v>
      </c>
      <c r="Q320" s="114">
        <v>0</v>
      </c>
      <c r="R320" s="114">
        <v>0</v>
      </c>
      <c r="S320" s="114">
        <v>0</v>
      </c>
      <c r="T320" s="114">
        <v>0</v>
      </c>
      <c r="U320" s="114">
        <v>0</v>
      </c>
      <c r="V320" s="114">
        <v>0</v>
      </c>
      <c r="W320" s="114">
        <v>0</v>
      </c>
      <c r="X320" s="114">
        <v>0</v>
      </c>
      <c r="Y320" s="114">
        <v>0</v>
      </c>
      <c r="Z320" s="114">
        <v>0</v>
      </c>
      <c r="AA320" s="114">
        <v>0</v>
      </c>
      <c r="AB320" s="114">
        <v>0</v>
      </c>
      <c r="AC320" s="114">
        <v>0</v>
      </c>
      <c r="AD320" s="114">
        <v>0</v>
      </c>
      <c r="AE320" s="114">
        <v>0</v>
      </c>
      <c r="AF320" s="114">
        <v>0</v>
      </c>
      <c r="AG320" s="114">
        <v>0</v>
      </c>
      <c r="AH320" s="114">
        <v>0</v>
      </c>
      <c r="AI320" s="114">
        <v>0</v>
      </c>
      <c r="AJ320" s="115">
        <f t="shared" si="4"/>
        <v>0</v>
      </c>
      <c r="AM320" s="84"/>
    </row>
    <row r="321" spans="1:39" ht="20.100000000000001" hidden="1" customHeight="1" outlineLevel="2">
      <c r="A321" s="111">
        <v>1241</v>
      </c>
      <c r="B321" s="112" t="s">
        <v>981</v>
      </c>
      <c r="C321" s="113" t="s">
        <v>1344</v>
      </c>
      <c r="D321" s="114">
        <v>0</v>
      </c>
      <c r="E321" s="114">
        <v>0</v>
      </c>
      <c r="F321" s="114">
        <v>0</v>
      </c>
      <c r="G321" s="114">
        <v>0</v>
      </c>
      <c r="H321" s="114">
        <v>0</v>
      </c>
      <c r="I321" s="114">
        <v>0</v>
      </c>
      <c r="J321" s="114">
        <v>0</v>
      </c>
      <c r="K321" s="114">
        <v>0</v>
      </c>
      <c r="L321" s="114">
        <v>0</v>
      </c>
      <c r="M321" s="114">
        <v>0</v>
      </c>
      <c r="N321" s="114">
        <v>0</v>
      </c>
      <c r="O321" s="114">
        <v>0</v>
      </c>
      <c r="P321" s="114">
        <v>0</v>
      </c>
      <c r="Q321" s="114">
        <v>0</v>
      </c>
      <c r="R321" s="114">
        <v>0</v>
      </c>
      <c r="S321" s="114">
        <v>0</v>
      </c>
      <c r="T321" s="114">
        <v>0</v>
      </c>
      <c r="U321" s="114">
        <v>0</v>
      </c>
      <c r="V321" s="114">
        <v>0</v>
      </c>
      <c r="W321" s="114">
        <v>0</v>
      </c>
      <c r="X321" s="114">
        <v>0</v>
      </c>
      <c r="Y321" s="114">
        <v>0</v>
      </c>
      <c r="Z321" s="114">
        <v>0</v>
      </c>
      <c r="AA321" s="114">
        <v>0</v>
      </c>
      <c r="AB321" s="114">
        <v>0</v>
      </c>
      <c r="AC321" s="114">
        <v>0</v>
      </c>
      <c r="AD321" s="114">
        <v>0</v>
      </c>
      <c r="AE321" s="114">
        <v>0</v>
      </c>
      <c r="AF321" s="114">
        <v>0</v>
      </c>
      <c r="AG321" s="114">
        <v>0</v>
      </c>
      <c r="AH321" s="114">
        <v>0</v>
      </c>
      <c r="AI321" s="114">
        <v>0</v>
      </c>
      <c r="AJ321" s="115">
        <f t="shared" si="4"/>
        <v>0</v>
      </c>
      <c r="AM321" s="84"/>
    </row>
    <row r="322" spans="1:39" ht="20.100000000000001" hidden="1" customHeight="1" outlineLevel="2">
      <c r="A322" s="111">
        <v>1242</v>
      </c>
      <c r="B322" s="112" t="s">
        <v>982</v>
      </c>
      <c r="C322" s="113" t="s">
        <v>1344</v>
      </c>
      <c r="D322" s="114">
        <v>0</v>
      </c>
      <c r="E322" s="114">
        <v>0</v>
      </c>
      <c r="F322" s="114">
        <v>0</v>
      </c>
      <c r="G322" s="114">
        <v>0</v>
      </c>
      <c r="H322" s="114">
        <v>0</v>
      </c>
      <c r="I322" s="114">
        <v>0</v>
      </c>
      <c r="J322" s="114">
        <v>0</v>
      </c>
      <c r="K322" s="114">
        <v>0</v>
      </c>
      <c r="L322" s="114">
        <v>0</v>
      </c>
      <c r="M322" s="114">
        <v>0</v>
      </c>
      <c r="N322" s="114">
        <v>0</v>
      </c>
      <c r="O322" s="114">
        <v>0</v>
      </c>
      <c r="P322" s="114">
        <v>0</v>
      </c>
      <c r="Q322" s="114">
        <v>0</v>
      </c>
      <c r="R322" s="114">
        <v>0</v>
      </c>
      <c r="S322" s="114">
        <v>0</v>
      </c>
      <c r="T322" s="114">
        <v>0</v>
      </c>
      <c r="U322" s="114">
        <v>0</v>
      </c>
      <c r="V322" s="114">
        <v>0</v>
      </c>
      <c r="W322" s="114">
        <v>0</v>
      </c>
      <c r="X322" s="114">
        <v>0</v>
      </c>
      <c r="Y322" s="114">
        <v>0</v>
      </c>
      <c r="Z322" s="114">
        <v>0</v>
      </c>
      <c r="AA322" s="114">
        <v>0</v>
      </c>
      <c r="AB322" s="114">
        <v>0</v>
      </c>
      <c r="AC322" s="114">
        <v>0</v>
      </c>
      <c r="AD322" s="114">
        <v>0</v>
      </c>
      <c r="AE322" s="114">
        <v>0</v>
      </c>
      <c r="AF322" s="114">
        <v>0</v>
      </c>
      <c r="AG322" s="114">
        <v>0</v>
      </c>
      <c r="AH322" s="114">
        <v>0</v>
      </c>
      <c r="AI322" s="114">
        <v>0</v>
      </c>
      <c r="AJ322" s="115">
        <f t="shared" si="4"/>
        <v>0</v>
      </c>
      <c r="AM322" s="84"/>
    </row>
    <row r="323" spans="1:39" ht="20.100000000000001" hidden="1" customHeight="1" outlineLevel="2">
      <c r="A323" s="111">
        <v>1243</v>
      </c>
      <c r="B323" s="112" t="s">
        <v>983</v>
      </c>
      <c r="C323" s="113" t="s">
        <v>1344</v>
      </c>
      <c r="D323" s="114">
        <v>0</v>
      </c>
      <c r="E323" s="114">
        <v>0</v>
      </c>
      <c r="F323" s="114">
        <v>0</v>
      </c>
      <c r="G323" s="114">
        <v>0</v>
      </c>
      <c r="H323" s="114">
        <v>0</v>
      </c>
      <c r="I323" s="114">
        <v>0</v>
      </c>
      <c r="J323" s="114">
        <v>0</v>
      </c>
      <c r="K323" s="114">
        <v>0</v>
      </c>
      <c r="L323" s="114">
        <v>0</v>
      </c>
      <c r="M323" s="114">
        <v>0</v>
      </c>
      <c r="N323" s="114">
        <v>0</v>
      </c>
      <c r="O323" s="114">
        <v>0</v>
      </c>
      <c r="P323" s="114">
        <v>0</v>
      </c>
      <c r="Q323" s="114">
        <v>0</v>
      </c>
      <c r="R323" s="114">
        <v>0</v>
      </c>
      <c r="S323" s="114">
        <v>0</v>
      </c>
      <c r="T323" s="114">
        <v>0</v>
      </c>
      <c r="U323" s="114">
        <v>0</v>
      </c>
      <c r="V323" s="114">
        <v>0</v>
      </c>
      <c r="W323" s="114">
        <v>0</v>
      </c>
      <c r="X323" s="114">
        <v>0</v>
      </c>
      <c r="Y323" s="114">
        <v>0</v>
      </c>
      <c r="Z323" s="114">
        <v>0</v>
      </c>
      <c r="AA323" s="114">
        <v>0</v>
      </c>
      <c r="AB323" s="114">
        <v>0</v>
      </c>
      <c r="AC323" s="114">
        <v>0</v>
      </c>
      <c r="AD323" s="114">
        <v>0</v>
      </c>
      <c r="AE323" s="114">
        <v>0</v>
      </c>
      <c r="AF323" s="114">
        <v>0</v>
      </c>
      <c r="AG323" s="114">
        <v>0</v>
      </c>
      <c r="AH323" s="114">
        <v>0</v>
      </c>
      <c r="AI323" s="114">
        <v>0</v>
      </c>
      <c r="AJ323" s="115">
        <f t="shared" si="4"/>
        <v>0</v>
      </c>
      <c r="AM323" s="84"/>
    </row>
    <row r="324" spans="1:39" ht="20.100000000000001" hidden="1" customHeight="1" outlineLevel="2">
      <c r="A324" s="111">
        <v>1244</v>
      </c>
      <c r="B324" s="112" t="s">
        <v>984</v>
      </c>
      <c r="C324" s="113" t="s">
        <v>1344</v>
      </c>
      <c r="D324" s="114">
        <v>0</v>
      </c>
      <c r="E324" s="114">
        <v>0</v>
      </c>
      <c r="F324" s="114">
        <v>0</v>
      </c>
      <c r="G324" s="114">
        <v>0</v>
      </c>
      <c r="H324" s="114">
        <v>0</v>
      </c>
      <c r="I324" s="114">
        <v>0</v>
      </c>
      <c r="J324" s="114">
        <v>0</v>
      </c>
      <c r="K324" s="114">
        <v>0</v>
      </c>
      <c r="L324" s="114">
        <v>0</v>
      </c>
      <c r="M324" s="114">
        <v>0</v>
      </c>
      <c r="N324" s="114">
        <v>0</v>
      </c>
      <c r="O324" s="114">
        <v>0</v>
      </c>
      <c r="P324" s="114">
        <v>0</v>
      </c>
      <c r="Q324" s="114">
        <v>0</v>
      </c>
      <c r="R324" s="114">
        <v>0</v>
      </c>
      <c r="S324" s="114">
        <v>0</v>
      </c>
      <c r="T324" s="114">
        <v>0</v>
      </c>
      <c r="U324" s="114">
        <v>0</v>
      </c>
      <c r="V324" s="114">
        <v>0</v>
      </c>
      <c r="W324" s="114">
        <v>0</v>
      </c>
      <c r="X324" s="114">
        <v>0</v>
      </c>
      <c r="Y324" s="114">
        <v>0</v>
      </c>
      <c r="Z324" s="114">
        <v>0</v>
      </c>
      <c r="AA324" s="114">
        <v>0</v>
      </c>
      <c r="AB324" s="114">
        <v>0</v>
      </c>
      <c r="AC324" s="114">
        <v>0</v>
      </c>
      <c r="AD324" s="114">
        <v>0</v>
      </c>
      <c r="AE324" s="114">
        <v>0</v>
      </c>
      <c r="AF324" s="114">
        <v>0</v>
      </c>
      <c r="AG324" s="114">
        <v>0</v>
      </c>
      <c r="AH324" s="114">
        <v>0</v>
      </c>
      <c r="AI324" s="114">
        <v>0</v>
      </c>
      <c r="AJ324" s="115">
        <f t="shared" si="4"/>
        <v>0</v>
      </c>
      <c r="AM324" s="84"/>
    </row>
    <row r="325" spans="1:39" ht="20.100000000000001" hidden="1" customHeight="1" outlineLevel="2">
      <c r="A325" s="111">
        <v>1245</v>
      </c>
      <c r="B325" s="112" t="s">
        <v>985</v>
      </c>
      <c r="C325" s="113" t="s">
        <v>1344</v>
      </c>
      <c r="D325" s="114">
        <v>0</v>
      </c>
      <c r="E325" s="114">
        <v>0</v>
      </c>
      <c r="F325" s="114">
        <v>0</v>
      </c>
      <c r="G325" s="114">
        <v>0</v>
      </c>
      <c r="H325" s="114">
        <v>0</v>
      </c>
      <c r="I325" s="114">
        <v>0</v>
      </c>
      <c r="J325" s="114">
        <v>0</v>
      </c>
      <c r="K325" s="114">
        <v>0</v>
      </c>
      <c r="L325" s="114">
        <v>0</v>
      </c>
      <c r="M325" s="114">
        <v>0</v>
      </c>
      <c r="N325" s="114">
        <v>0</v>
      </c>
      <c r="O325" s="114">
        <v>0</v>
      </c>
      <c r="P325" s="114">
        <v>0</v>
      </c>
      <c r="Q325" s="114">
        <v>0</v>
      </c>
      <c r="R325" s="114">
        <v>0</v>
      </c>
      <c r="S325" s="114">
        <v>0</v>
      </c>
      <c r="T325" s="114">
        <v>0</v>
      </c>
      <c r="U325" s="114">
        <v>0</v>
      </c>
      <c r="V325" s="114">
        <v>0</v>
      </c>
      <c r="W325" s="114">
        <v>0</v>
      </c>
      <c r="X325" s="114">
        <v>0</v>
      </c>
      <c r="Y325" s="114">
        <v>0</v>
      </c>
      <c r="Z325" s="114">
        <v>0</v>
      </c>
      <c r="AA325" s="114">
        <v>0</v>
      </c>
      <c r="AB325" s="114">
        <v>0</v>
      </c>
      <c r="AC325" s="114">
        <v>0</v>
      </c>
      <c r="AD325" s="114">
        <v>0</v>
      </c>
      <c r="AE325" s="114">
        <v>0</v>
      </c>
      <c r="AF325" s="114">
        <v>0</v>
      </c>
      <c r="AG325" s="114">
        <v>0</v>
      </c>
      <c r="AH325" s="114">
        <v>0</v>
      </c>
      <c r="AI325" s="114">
        <v>0</v>
      </c>
      <c r="AJ325" s="115">
        <f t="shared" si="4"/>
        <v>0</v>
      </c>
      <c r="AM325" s="84"/>
    </row>
    <row r="326" spans="1:39" ht="20.100000000000001" hidden="1" customHeight="1" outlineLevel="2">
      <c r="A326" s="111">
        <v>1246</v>
      </c>
      <c r="B326" s="112" t="s">
        <v>986</v>
      </c>
      <c r="C326" s="113" t="s">
        <v>1344</v>
      </c>
      <c r="D326" s="114">
        <v>0</v>
      </c>
      <c r="E326" s="114">
        <v>0</v>
      </c>
      <c r="F326" s="114">
        <v>0</v>
      </c>
      <c r="G326" s="114">
        <v>0</v>
      </c>
      <c r="H326" s="114">
        <v>0</v>
      </c>
      <c r="I326" s="114">
        <v>0</v>
      </c>
      <c r="J326" s="114">
        <v>0</v>
      </c>
      <c r="K326" s="114">
        <v>0</v>
      </c>
      <c r="L326" s="114">
        <v>0</v>
      </c>
      <c r="M326" s="114">
        <v>0</v>
      </c>
      <c r="N326" s="114">
        <v>0</v>
      </c>
      <c r="O326" s="114">
        <v>0</v>
      </c>
      <c r="P326" s="114">
        <v>0</v>
      </c>
      <c r="Q326" s="114">
        <v>0</v>
      </c>
      <c r="R326" s="114">
        <v>0</v>
      </c>
      <c r="S326" s="114">
        <v>0</v>
      </c>
      <c r="T326" s="114">
        <v>0</v>
      </c>
      <c r="U326" s="114">
        <v>0</v>
      </c>
      <c r="V326" s="114">
        <v>0</v>
      </c>
      <c r="W326" s="114">
        <v>0</v>
      </c>
      <c r="X326" s="114">
        <v>0</v>
      </c>
      <c r="Y326" s="114">
        <v>0</v>
      </c>
      <c r="Z326" s="114">
        <v>0</v>
      </c>
      <c r="AA326" s="114">
        <v>0</v>
      </c>
      <c r="AB326" s="114">
        <v>0</v>
      </c>
      <c r="AC326" s="114">
        <v>0</v>
      </c>
      <c r="AD326" s="114">
        <v>0</v>
      </c>
      <c r="AE326" s="114">
        <v>0</v>
      </c>
      <c r="AF326" s="114">
        <v>0</v>
      </c>
      <c r="AG326" s="114">
        <v>0</v>
      </c>
      <c r="AH326" s="114">
        <v>0</v>
      </c>
      <c r="AI326" s="114">
        <v>0</v>
      </c>
      <c r="AJ326" s="115">
        <f t="shared" si="4"/>
        <v>0</v>
      </c>
      <c r="AM326" s="84"/>
    </row>
    <row r="327" spans="1:39" ht="20.100000000000001" hidden="1" customHeight="1" outlineLevel="2">
      <c r="A327" s="111">
        <v>1247</v>
      </c>
      <c r="B327" s="112" t="s">
        <v>987</v>
      </c>
      <c r="C327" s="113" t="s">
        <v>1344</v>
      </c>
      <c r="D327" s="114">
        <v>0</v>
      </c>
      <c r="E327" s="114">
        <v>0</v>
      </c>
      <c r="F327" s="114">
        <v>0</v>
      </c>
      <c r="G327" s="114">
        <v>0</v>
      </c>
      <c r="H327" s="114">
        <v>0</v>
      </c>
      <c r="I327" s="114">
        <v>0</v>
      </c>
      <c r="J327" s="114">
        <v>0</v>
      </c>
      <c r="K327" s="114">
        <v>0</v>
      </c>
      <c r="L327" s="114">
        <v>0</v>
      </c>
      <c r="M327" s="114">
        <v>0</v>
      </c>
      <c r="N327" s="114">
        <v>0</v>
      </c>
      <c r="O327" s="114">
        <v>0</v>
      </c>
      <c r="P327" s="114">
        <v>0</v>
      </c>
      <c r="Q327" s="114">
        <v>0</v>
      </c>
      <c r="R327" s="114">
        <v>0</v>
      </c>
      <c r="S327" s="114">
        <v>0</v>
      </c>
      <c r="T327" s="114">
        <v>0</v>
      </c>
      <c r="U327" s="114">
        <v>0</v>
      </c>
      <c r="V327" s="114">
        <v>0</v>
      </c>
      <c r="W327" s="114">
        <v>0</v>
      </c>
      <c r="X327" s="114">
        <v>0</v>
      </c>
      <c r="Y327" s="114">
        <v>0</v>
      </c>
      <c r="Z327" s="114">
        <v>0</v>
      </c>
      <c r="AA327" s="114">
        <v>0</v>
      </c>
      <c r="AB327" s="114">
        <v>0</v>
      </c>
      <c r="AC327" s="114">
        <v>0</v>
      </c>
      <c r="AD327" s="114">
        <v>0</v>
      </c>
      <c r="AE327" s="114">
        <v>0</v>
      </c>
      <c r="AF327" s="114">
        <v>0</v>
      </c>
      <c r="AG327" s="114">
        <v>0</v>
      </c>
      <c r="AH327" s="114">
        <v>0</v>
      </c>
      <c r="AI327" s="114">
        <v>0</v>
      </c>
      <c r="AJ327" s="115">
        <f t="shared" si="4"/>
        <v>0</v>
      </c>
      <c r="AM327" s="84"/>
    </row>
    <row r="328" spans="1:39" ht="20.100000000000001" hidden="1" customHeight="1" outlineLevel="2">
      <c r="A328" s="111">
        <v>1248</v>
      </c>
      <c r="B328" s="112" t="s">
        <v>988</v>
      </c>
      <c r="C328" s="113" t="s">
        <v>1344</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v>0</v>
      </c>
      <c r="U328" s="114">
        <v>0</v>
      </c>
      <c r="V328" s="114">
        <v>0</v>
      </c>
      <c r="W328" s="114">
        <v>0</v>
      </c>
      <c r="X328" s="114">
        <v>0</v>
      </c>
      <c r="Y328" s="114">
        <v>0</v>
      </c>
      <c r="Z328" s="114">
        <v>0</v>
      </c>
      <c r="AA328" s="114">
        <v>0</v>
      </c>
      <c r="AB328" s="114">
        <v>0</v>
      </c>
      <c r="AC328" s="114">
        <v>0</v>
      </c>
      <c r="AD328" s="114">
        <v>0</v>
      </c>
      <c r="AE328" s="114">
        <v>0</v>
      </c>
      <c r="AF328" s="114">
        <v>0</v>
      </c>
      <c r="AG328" s="114">
        <v>0</v>
      </c>
      <c r="AH328" s="114">
        <v>0</v>
      </c>
      <c r="AI328" s="114">
        <v>0</v>
      </c>
      <c r="AJ328" s="115">
        <f t="shared" si="4"/>
        <v>0</v>
      </c>
      <c r="AM328" s="84"/>
    </row>
    <row r="329" spans="1:39" ht="20.100000000000001" hidden="1" customHeight="1" outlineLevel="2">
      <c r="A329" s="111">
        <v>1249</v>
      </c>
      <c r="B329" s="112" t="s">
        <v>989</v>
      </c>
      <c r="C329" s="113" t="s">
        <v>1344</v>
      </c>
      <c r="D329" s="114">
        <v>0</v>
      </c>
      <c r="E329" s="114">
        <v>0</v>
      </c>
      <c r="F329" s="114">
        <v>0</v>
      </c>
      <c r="G329" s="114">
        <v>0</v>
      </c>
      <c r="H329" s="114">
        <v>0</v>
      </c>
      <c r="I329" s="114">
        <v>0</v>
      </c>
      <c r="J329" s="114">
        <v>0</v>
      </c>
      <c r="K329" s="114">
        <v>0</v>
      </c>
      <c r="L329" s="114">
        <v>0</v>
      </c>
      <c r="M329" s="114">
        <v>0</v>
      </c>
      <c r="N329" s="114">
        <v>0</v>
      </c>
      <c r="O329" s="114">
        <v>0</v>
      </c>
      <c r="P329" s="114">
        <v>0</v>
      </c>
      <c r="Q329" s="114">
        <v>0</v>
      </c>
      <c r="R329" s="114">
        <v>0</v>
      </c>
      <c r="S329" s="114">
        <v>0</v>
      </c>
      <c r="T329" s="114">
        <v>0</v>
      </c>
      <c r="U329" s="114">
        <v>0</v>
      </c>
      <c r="V329" s="114">
        <v>0</v>
      </c>
      <c r="W329" s="114">
        <v>0</v>
      </c>
      <c r="X329" s="114">
        <v>0</v>
      </c>
      <c r="Y329" s="114">
        <v>0</v>
      </c>
      <c r="Z329" s="114">
        <v>0</v>
      </c>
      <c r="AA329" s="114">
        <v>0</v>
      </c>
      <c r="AB329" s="114">
        <v>0</v>
      </c>
      <c r="AC329" s="114">
        <v>0</v>
      </c>
      <c r="AD329" s="114">
        <v>0</v>
      </c>
      <c r="AE329" s="114">
        <v>0</v>
      </c>
      <c r="AF329" s="114">
        <v>0</v>
      </c>
      <c r="AG329" s="114">
        <v>0</v>
      </c>
      <c r="AH329" s="114">
        <v>0</v>
      </c>
      <c r="AI329" s="114">
        <v>0</v>
      </c>
      <c r="AJ329" s="115">
        <f t="shared" si="4"/>
        <v>0</v>
      </c>
      <c r="AM329" s="84"/>
    </row>
    <row r="330" spans="1:39" ht="20.100000000000001" hidden="1" customHeight="1" outlineLevel="2">
      <c r="A330" s="111">
        <v>1250</v>
      </c>
      <c r="B330" s="112" t="s">
        <v>990</v>
      </c>
      <c r="C330" s="113" t="s">
        <v>1344</v>
      </c>
      <c r="D330" s="114">
        <v>0</v>
      </c>
      <c r="E330" s="114">
        <v>0</v>
      </c>
      <c r="F330" s="114">
        <v>0</v>
      </c>
      <c r="G330" s="114">
        <v>0</v>
      </c>
      <c r="H330" s="114">
        <v>0</v>
      </c>
      <c r="I330" s="114">
        <v>0</v>
      </c>
      <c r="J330" s="114">
        <v>0</v>
      </c>
      <c r="K330" s="114">
        <v>0</v>
      </c>
      <c r="L330" s="114">
        <v>0</v>
      </c>
      <c r="M330" s="114">
        <v>0</v>
      </c>
      <c r="N330" s="114">
        <v>0</v>
      </c>
      <c r="O330" s="114">
        <v>0</v>
      </c>
      <c r="P330" s="114">
        <v>0</v>
      </c>
      <c r="Q330" s="114">
        <v>0</v>
      </c>
      <c r="R330" s="114">
        <v>0</v>
      </c>
      <c r="S330" s="114">
        <v>0</v>
      </c>
      <c r="T330" s="114">
        <v>0</v>
      </c>
      <c r="U330" s="114">
        <v>0</v>
      </c>
      <c r="V330" s="114">
        <v>0</v>
      </c>
      <c r="W330" s="114">
        <v>0</v>
      </c>
      <c r="X330" s="114">
        <v>0</v>
      </c>
      <c r="Y330" s="114">
        <v>0</v>
      </c>
      <c r="Z330" s="114">
        <v>0</v>
      </c>
      <c r="AA330" s="114">
        <v>0</v>
      </c>
      <c r="AB330" s="114">
        <v>0</v>
      </c>
      <c r="AC330" s="114">
        <v>0</v>
      </c>
      <c r="AD330" s="114">
        <v>0</v>
      </c>
      <c r="AE330" s="114">
        <v>0</v>
      </c>
      <c r="AF330" s="114">
        <v>0</v>
      </c>
      <c r="AG330" s="114">
        <v>0</v>
      </c>
      <c r="AH330" s="114">
        <v>0</v>
      </c>
      <c r="AI330" s="114">
        <v>0</v>
      </c>
      <c r="AJ330" s="115">
        <f t="shared" si="4"/>
        <v>0</v>
      </c>
      <c r="AM330" s="84"/>
    </row>
    <row r="331" spans="1:39" ht="20.100000000000001" hidden="1" customHeight="1" outlineLevel="2">
      <c r="A331" s="111">
        <v>1251</v>
      </c>
      <c r="B331" s="112" t="s">
        <v>991</v>
      </c>
      <c r="C331" s="113" t="s">
        <v>1344</v>
      </c>
      <c r="D331" s="114">
        <v>0</v>
      </c>
      <c r="E331" s="114">
        <v>0</v>
      </c>
      <c r="F331" s="114">
        <v>0</v>
      </c>
      <c r="G331" s="114">
        <v>0</v>
      </c>
      <c r="H331" s="114">
        <v>0</v>
      </c>
      <c r="I331" s="114">
        <v>0</v>
      </c>
      <c r="J331" s="114">
        <v>0</v>
      </c>
      <c r="K331" s="114">
        <v>0</v>
      </c>
      <c r="L331" s="114">
        <v>0</v>
      </c>
      <c r="M331" s="114">
        <v>0</v>
      </c>
      <c r="N331" s="114">
        <v>0</v>
      </c>
      <c r="O331" s="114">
        <v>0</v>
      </c>
      <c r="P331" s="114">
        <v>0</v>
      </c>
      <c r="Q331" s="114">
        <v>0</v>
      </c>
      <c r="R331" s="114">
        <v>0</v>
      </c>
      <c r="S331" s="114">
        <v>0</v>
      </c>
      <c r="T331" s="114">
        <v>0</v>
      </c>
      <c r="U331" s="114">
        <v>0</v>
      </c>
      <c r="V331" s="114">
        <v>0</v>
      </c>
      <c r="W331" s="114">
        <v>0</v>
      </c>
      <c r="X331" s="114">
        <v>0</v>
      </c>
      <c r="Y331" s="114">
        <v>0</v>
      </c>
      <c r="Z331" s="114">
        <v>0</v>
      </c>
      <c r="AA331" s="114">
        <v>0</v>
      </c>
      <c r="AB331" s="114">
        <v>0</v>
      </c>
      <c r="AC331" s="114">
        <v>0</v>
      </c>
      <c r="AD331" s="114">
        <v>0</v>
      </c>
      <c r="AE331" s="114">
        <v>0</v>
      </c>
      <c r="AF331" s="114">
        <v>0</v>
      </c>
      <c r="AG331" s="114">
        <v>0</v>
      </c>
      <c r="AH331" s="114">
        <v>0</v>
      </c>
      <c r="AI331" s="114">
        <v>0</v>
      </c>
      <c r="AJ331" s="115">
        <f t="shared" si="4"/>
        <v>0</v>
      </c>
      <c r="AM331" s="84"/>
    </row>
    <row r="332" spans="1:39" ht="20.100000000000001" hidden="1" customHeight="1" outlineLevel="2">
      <c r="A332" s="111">
        <v>1252</v>
      </c>
      <c r="B332" s="112" t="s">
        <v>992</v>
      </c>
      <c r="C332" s="113" t="s">
        <v>1344</v>
      </c>
      <c r="D332" s="114">
        <v>0</v>
      </c>
      <c r="E332" s="114">
        <v>0</v>
      </c>
      <c r="F332" s="114">
        <v>0</v>
      </c>
      <c r="G332" s="114">
        <v>0</v>
      </c>
      <c r="H332" s="114">
        <v>0</v>
      </c>
      <c r="I332" s="114">
        <v>0</v>
      </c>
      <c r="J332" s="114">
        <v>0</v>
      </c>
      <c r="K332" s="114">
        <v>0</v>
      </c>
      <c r="L332" s="114">
        <v>0</v>
      </c>
      <c r="M332" s="114">
        <v>0</v>
      </c>
      <c r="N332" s="114">
        <v>0</v>
      </c>
      <c r="O332" s="114">
        <v>0</v>
      </c>
      <c r="P332" s="114">
        <v>0</v>
      </c>
      <c r="Q332" s="114">
        <v>0</v>
      </c>
      <c r="R332" s="114">
        <v>0</v>
      </c>
      <c r="S332" s="114">
        <v>0</v>
      </c>
      <c r="T332" s="114">
        <v>0</v>
      </c>
      <c r="U332" s="114">
        <v>0</v>
      </c>
      <c r="V332" s="114">
        <v>0</v>
      </c>
      <c r="W332" s="114">
        <v>0</v>
      </c>
      <c r="X332" s="114">
        <v>0</v>
      </c>
      <c r="Y332" s="114">
        <v>0</v>
      </c>
      <c r="Z332" s="114">
        <v>0</v>
      </c>
      <c r="AA332" s="114">
        <v>0</v>
      </c>
      <c r="AB332" s="114">
        <v>0</v>
      </c>
      <c r="AC332" s="114">
        <v>0</v>
      </c>
      <c r="AD332" s="114">
        <v>0</v>
      </c>
      <c r="AE332" s="114">
        <v>0</v>
      </c>
      <c r="AF332" s="114">
        <v>0</v>
      </c>
      <c r="AG332" s="114">
        <v>0</v>
      </c>
      <c r="AH332" s="114">
        <v>0</v>
      </c>
      <c r="AI332" s="114">
        <v>0</v>
      </c>
      <c r="AJ332" s="115">
        <f t="shared" si="4"/>
        <v>0</v>
      </c>
      <c r="AM332" s="84"/>
    </row>
    <row r="333" spans="1:39" ht="20.100000000000001" hidden="1" customHeight="1" outlineLevel="2">
      <c r="A333" s="111">
        <v>1253</v>
      </c>
      <c r="B333" s="112" t="s">
        <v>993</v>
      </c>
      <c r="C333" s="113" t="s">
        <v>1344</v>
      </c>
      <c r="D333" s="114">
        <v>0</v>
      </c>
      <c r="E333" s="114">
        <v>0</v>
      </c>
      <c r="F333" s="114">
        <v>0</v>
      </c>
      <c r="G333" s="114">
        <v>0</v>
      </c>
      <c r="H333" s="114">
        <v>0</v>
      </c>
      <c r="I333" s="114">
        <v>0</v>
      </c>
      <c r="J333" s="114">
        <v>0</v>
      </c>
      <c r="K333" s="114">
        <v>0</v>
      </c>
      <c r="L333" s="114">
        <v>0</v>
      </c>
      <c r="M333" s="114">
        <v>0</v>
      </c>
      <c r="N333" s="114">
        <v>0</v>
      </c>
      <c r="O333" s="114">
        <v>0</v>
      </c>
      <c r="P333" s="114">
        <v>0</v>
      </c>
      <c r="Q333" s="114">
        <v>0</v>
      </c>
      <c r="R333" s="114">
        <v>0</v>
      </c>
      <c r="S333" s="114">
        <v>0</v>
      </c>
      <c r="T333" s="114">
        <v>0</v>
      </c>
      <c r="U333" s="114">
        <v>0</v>
      </c>
      <c r="V333" s="114">
        <v>0</v>
      </c>
      <c r="W333" s="114">
        <v>0</v>
      </c>
      <c r="X333" s="114">
        <v>0</v>
      </c>
      <c r="Y333" s="114">
        <v>0</v>
      </c>
      <c r="Z333" s="114">
        <v>0</v>
      </c>
      <c r="AA333" s="114">
        <v>0</v>
      </c>
      <c r="AB333" s="114">
        <v>0</v>
      </c>
      <c r="AC333" s="114">
        <v>0</v>
      </c>
      <c r="AD333" s="114">
        <v>0</v>
      </c>
      <c r="AE333" s="114">
        <v>0</v>
      </c>
      <c r="AF333" s="114">
        <v>0</v>
      </c>
      <c r="AG333" s="114">
        <v>0</v>
      </c>
      <c r="AH333" s="114">
        <v>0</v>
      </c>
      <c r="AI333" s="114">
        <v>0</v>
      </c>
      <c r="AJ333" s="115">
        <f t="shared" si="4"/>
        <v>0</v>
      </c>
      <c r="AM333" s="84"/>
    </row>
    <row r="334" spans="1:39" ht="20.100000000000001" hidden="1" customHeight="1" outlineLevel="2">
      <c r="A334" s="111">
        <v>1254</v>
      </c>
      <c r="B334" s="112" t="s">
        <v>994</v>
      </c>
      <c r="C334" s="113" t="s">
        <v>1344</v>
      </c>
      <c r="D334" s="114">
        <v>0</v>
      </c>
      <c r="E334" s="114">
        <v>0</v>
      </c>
      <c r="F334" s="114">
        <v>0</v>
      </c>
      <c r="G334" s="114">
        <v>0</v>
      </c>
      <c r="H334" s="114">
        <v>0</v>
      </c>
      <c r="I334" s="114">
        <v>0</v>
      </c>
      <c r="J334" s="114">
        <v>0</v>
      </c>
      <c r="K334" s="114">
        <v>0</v>
      </c>
      <c r="L334" s="114">
        <v>0</v>
      </c>
      <c r="M334" s="114">
        <v>0</v>
      </c>
      <c r="N334" s="114">
        <v>0</v>
      </c>
      <c r="O334" s="114">
        <v>0</v>
      </c>
      <c r="P334" s="114">
        <v>0</v>
      </c>
      <c r="Q334" s="114">
        <v>0</v>
      </c>
      <c r="R334" s="114">
        <v>0</v>
      </c>
      <c r="S334" s="114">
        <v>0</v>
      </c>
      <c r="T334" s="114">
        <v>0</v>
      </c>
      <c r="U334" s="114">
        <v>0</v>
      </c>
      <c r="V334" s="114">
        <v>0</v>
      </c>
      <c r="W334" s="114">
        <v>0</v>
      </c>
      <c r="X334" s="114">
        <v>0</v>
      </c>
      <c r="Y334" s="114">
        <v>0</v>
      </c>
      <c r="Z334" s="114">
        <v>0</v>
      </c>
      <c r="AA334" s="114">
        <v>0</v>
      </c>
      <c r="AB334" s="114">
        <v>0</v>
      </c>
      <c r="AC334" s="114">
        <v>0</v>
      </c>
      <c r="AD334" s="114">
        <v>0</v>
      </c>
      <c r="AE334" s="114">
        <v>0</v>
      </c>
      <c r="AF334" s="114">
        <v>0</v>
      </c>
      <c r="AG334" s="114">
        <v>0</v>
      </c>
      <c r="AH334" s="114">
        <v>0</v>
      </c>
      <c r="AI334" s="114">
        <v>0</v>
      </c>
      <c r="AJ334" s="115">
        <f t="shared" ref="AJ334:AJ397" si="5">SUM(D334:AI334)</f>
        <v>0</v>
      </c>
      <c r="AM334" s="84"/>
    </row>
    <row r="335" spans="1:39" ht="20.100000000000001" hidden="1" customHeight="1" outlineLevel="2">
      <c r="A335" s="111">
        <v>1255</v>
      </c>
      <c r="B335" s="112" t="s">
        <v>995</v>
      </c>
      <c r="C335" s="113" t="s">
        <v>1344</v>
      </c>
      <c r="D335" s="114">
        <v>0</v>
      </c>
      <c r="E335" s="114">
        <v>0</v>
      </c>
      <c r="F335" s="114">
        <v>0</v>
      </c>
      <c r="G335" s="114">
        <v>0</v>
      </c>
      <c r="H335" s="114">
        <v>0</v>
      </c>
      <c r="I335" s="114">
        <v>0</v>
      </c>
      <c r="J335" s="114">
        <v>0</v>
      </c>
      <c r="K335" s="114">
        <v>0</v>
      </c>
      <c r="L335" s="114">
        <v>0</v>
      </c>
      <c r="M335" s="114">
        <v>0</v>
      </c>
      <c r="N335" s="114">
        <v>0</v>
      </c>
      <c r="O335" s="114">
        <v>0</v>
      </c>
      <c r="P335" s="114">
        <v>0</v>
      </c>
      <c r="Q335" s="114">
        <v>0</v>
      </c>
      <c r="R335" s="114">
        <v>0</v>
      </c>
      <c r="S335" s="114">
        <v>0</v>
      </c>
      <c r="T335" s="114">
        <v>0</v>
      </c>
      <c r="U335" s="114">
        <v>0</v>
      </c>
      <c r="V335" s="114">
        <v>0</v>
      </c>
      <c r="W335" s="114">
        <v>0</v>
      </c>
      <c r="X335" s="114">
        <v>0</v>
      </c>
      <c r="Y335" s="114">
        <v>0</v>
      </c>
      <c r="Z335" s="114">
        <v>0</v>
      </c>
      <c r="AA335" s="114">
        <v>0</v>
      </c>
      <c r="AB335" s="114">
        <v>0</v>
      </c>
      <c r="AC335" s="114">
        <v>0</v>
      </c>
      <c r="AD335" s="114">
        <v>0</v>
      </c>
      <c r="AE335" s="114">
        <v>0</v>
      </c>
      <c r="AF335" s="114">
        <v>0</v>
      </c>
      <c r="AG335" s="114">
        <v>0</v>
      </c>
      <c r="AH335" s="114">
        <v>0</v>
      </c>
      <c r="AI335" s="114">
        <v>0</v>
      </c>
      <c r="AJ335" s="115">
        <f t="shared" si="5"/>
        <v>0</v>
      </c>
      <c r="AM335" s="84"/>
    </row>
    <row r="336" spans="1:39" ht="20.100000000000001" hidden="1" customHeight="1" outlineLevel="2">
      <c r="A336" s="111">
        <v>1256</v>
      </c>
      <c r="B336" s="112" t="s">
        <v>996</v>
      </c>
      <c r="C336" s="113" t="s">
        <v>1344</v>
      </c>
      <c r="D336" s="114">
        <v>0</v>
      </c>
      <c r="E336" s="114">
        <v>0</v>
      </c>
      <c r="F336" s="114">
        <v>0</v>
      </c>
      <c r="G336" s="114">
        <v>0</v>
      </c>
      <c r="H336" s="114">
        <v>0</v>
      </c>
      <c r="I336" s="114">
        <v>0</v>
      </c>
      <c r="J336" s="114">
        <v>0</v>
      </c>
      <c r="K336" s="114">
        <v>0</v>
      </c>
      <c r="L336" s="114">
        <v>0</v>
      </c>
      <c r="M336" s="114">
        <v>0</v>
      </c>
      <c r="N336" s="114">
        <v>0</v>
      </c>
      <c r="O336" s="114">
        <v>0</v>
      </c>
      <c r="P336" s="114">
        <v>0</v>
      </c>
      <c r="Q336" s="114">
        <v>0</v>
      </c>
      <c r="R336" s="114">
        <v>0</v>
      </c>
      <c r="S336" s="114">
        <v>0</v>
      </c>
      <c r="T336" s="114">
        <v>0</v>
      </c>
      <c r="U336" s="114">
        <v>0</v>
      </c>
      <c r="V336" s="114">
        <v>0</v>
      </c>
      <c r="W336" s="114">
        <v>0</v>
      </c>
      <c r="X336" s="114">
        <v>0</v>
      </c>
      <c r="Y336" s="114">
        <v>0</v>
      </c>
      <c r="Z336" s="114">
        <v>0</v>
      </c>
      <c r="AA336" s="114">
        <v>0</v>
      </c>
      <c r="AB336" s="114">
        <v>0</v>
      </c>
      <c r="AC336" s="114">
        <v>0</v>
      </c>
      <c r="AD336" s="114">
        <v>0</v>
      </c>
      <c r="AE336" s="114">
        <v>0</v>
      </c>
      <c r="AF336" s="114">
        <v>0</v>
      </c>
      <c r="AG336" s="114">
        <v>0</v>
      </c>
      <c r="AH336" s="114">
        <v>0</v>
      </c>
      <c r="AI336" s="114">
        <v>0</v>
      </c>
      <c r="AJ336" s="115">
        <f t="shared" si="5"/>
        <v>0</v>
      </c>
      <c r="AM336" s="84"/>
    </row>
    <row r="337" spans="1:39" ht="20.100000000000001" hidden="1" customHeight="1" outlineLevel="2">
      <c r="A337" s="111">
        <v>1257</v>
      </c>
      <c r="B337" s="112" t="s">
        <v>997</v>
      </c>
      <c r="C337" s="113" t="s">
        <v>1344</v>
      </c>
      <c r="D337" s="114">
        <v>0</v>
      </c>
      <c r="E337" s="114">
        <v>0</v>
      </c>
      <c r="F337" s="114">
        <v>0</v>
      </c>
      <c r="G337" s="114">
        <v>81026</v>
      </c>
      <c r="H337" s="114">
        <v>0</v>
      </c>
      <c r="I337" s="114">
        <v>0</v>
      </c>
      <c r="J337" s="114">
        <v>0</v>
      </c>
      <c r="K337" s="114">
        <v>0</v>
      </c>
      <c r="L337" s="114">
        <v>0</v>
      </c>
      <c r="M337" s="114">
        <v>0</v>
      </c>
      <c r="N337" s="114">
        <v>0</v>
      </c>
      <c r="O337" s="114">
        <v>0</v>
      </c>
      <c r="P337" s="114">
        <v>0</v>
      </c>
      <c r="Q337" s="114">
        <v>0</v>
      </c>
      <c r="R337" s="114">
        <v>0</v>
      </c>
      <c r="S337" s="114">
        <v>0</v>
      </c>
      <c r="T337" s="114">
        <v>0</v>
      </c>
      <c r="U337" s="114">
        <v>0</v>
      </c>
      <c r="V337" s="114">
        <v>0</v>
      </c>
      <c r="W337" s="114">
        <v>0</v>
      </c>
      <c r="X337" s="114">
        <v>0</v>
      </c>
      <c r="Y337" s="114">
        <v>0</v>
      </c>
      <c r="Z337" s="114">
        <v>0</v>
      </c>
      <c r="AA337" s="114">
        <v>0</v>
      </c>
      <c r="AB337" s="114">
        <v>0</v>
      </c>
      <c r="AC337" s="114">
        <v>0</v>
      </c>
      <c r="AD337" s="114">
        <v>0</v>
      </c>
      <c r="AE337" s="114">
        <v>0</v>
      </c>
      <c r="AF337" s="114">
        <v>0</v>
      </c>
      <c r="AG337" s="114">
        <v>0</v>
      </c>
      <c r="AH337" s="114">
        <v>0</v>
      </c>
      <c r="AI337" s="114">
        <v>0</v>
      </c>
      <c r="AJ337" s="115">
        <f t="shared" si="5"/>
        <v>81026</v>
      </c>
      <c r="AM337" s="84"/>
    </row>
    <row r="338" spans="1:39" ht="20.100000000000001" hidden="1" customHeight="1" outlineLevel="2">
      <c r="A338" s="111">
        <v>1258</v>
      </c>
      <c r="B338" s="112" t="s">
        <v>998</v>
      </c>
      <c r="C338" s="113" t="s">
        <v>1344</v>
      </c>
      <c r="D338" s="114">
        <v>0</v>
      </c>
      <c r="E338" s="114">
        <v>0</v>
      </c>
      <c r="F338" s="114">
        <v>0</v>
      </c>
      <c r="G338" s="114">
        <v>0</v>
      </c>
      <c r="H338" s="114">
        <v>0</v>
      </c>
      <c r="I338" s="114">
        <v>0</v>
      </c>
      <c r="J338" s="114">
        <v>0</v>
      </c>
      <c r="K338" s="114">
        <v>0</v>
      </c>
      <c r="L338" s="114">
        <v>0</v>
      </c>
      <c r="M338" s="114">
        <v>0</v>
      </c>
      <c r="N338" s="114">
        <v>0</v>
      </c>
      <c r="O338" s="114">
        <v>0</v>
      </c>
      <c r="P338" s="114">
        <v>0</v>
      </c>
      <c r="Q338" s="114">
        <v>0</v>
      </c>
      <c r="R338" s="114">
        <v>0</v>
      </c>
      <c r="S338" s="114">
        <v>0</v>
      </c>
      <c r="T338" s="114">
        <v>0</v>
      </c>
      <c r="U338" s="114">
        <v>0</v>
      </c>
      <c r="V338" s="114">
        <v>0</v>
      </c>
      <c r="W338" s="114">
        <v>0</v>
      </c>
      <c r="X338" s="114">
        <v>0</v>
      </c>
      <c r="Y338" s="114">
        <v>0</v>
      </c>
      <c r="Z338" s="114">
        <v>0</v>
      </c>
      <c r="AA338" s="114">
        <v>0</v>
      </c>
      <c r="AB338" s="114">
        <v>0</v>
      </c>
      <c r="AC338" s="114">
        <v>0</v>
      </c>
      <c r="AD338" s="114">
        <v>0</v>
      </c>
      <c r="AE338" s="114">
        <v>0</v>
      </c>
      <c r="AF338" s="114">
        <v>0</v>
      </c>
      <c r="AG338" s="114">
        <v>0</v>
      </c>
      <c r="AH338" s="114">
        <v>0</v>
      </c>
      <c r="AI338" s="114">
        <v>0</v>
      </c>
      <c r="AJ338" s="115">
        <f t="shared" si="5"/>
        <v>0</v>
      </c>
      <c r="AM338" s="84"/>
    </row>
    <row r="339" spans="1:39" ht="20.100000000000001" hidden="1" customHeight="1" outlineLevel="2">
      <c r="A339" s="111">
        <v>1259</v>
      </c>
      <c r="B339" s="112" t="s">
        <v>999</v>
      </c>
      <c r="C339" s="113" t="s">
        <v>1344</v>
      </c>
      <c r="D339" s="114">
        <v>0</v>
      </c>
      <c r="E339" s="114">
        <v>0</v>
      </c>
      <c r="F339" s="114">
        <v>0</v>
      </c>
      <c r="G339" s="114">
        <v>0</v>
      </c>
      <c r="H339" s="114">
        <v>0</v>
      </c>
      <c r="I339" s="114">
        <v>0</v>
      </c>
      <c r="J339" s="114">
        <v>0</v>
      </c>
      <c r="K339" s="114">
        <v>0</v>
      </c>
      <c r="L339" s="114">
        <v>0</v>
      </c>
      <c r="M339" s="114">
        <v>0</v>
      </c>
      <c r="N339" s="114">
        <v>0</v>
      </c>
      <c r="O339" s="114">
        <v>0</v>
      </c>
      <c r="P339" s="114">
        <v>0</v>
      </c>
      <c r="Q339" s="114">
        <v>0</v>
      </c>
      <c r="R339" s="114">
        <v>0</v>
      </c>
      <c r="S339" s="114">
        <v>0</v>
      </c>
      <c r="T339" s="114">
        <v>0</v>
      </c>
      <c r="U339" s="114">
        <v>0</v>
      </c>
      <c r="V339" s="114">
        <v>0</v>
      </c>
      <c r="W339" s="114">
        <v>0</v>
      </c>
      <c r="X339" s="114">
        <v>0</v>
      </c>
      <c r="Y339" s="114">
        <v>0</v>
      </c>
      <c r="Z339" s="114">
        <v>0</v>
      </c>
      <c r="AA339" s="114">
        <v>0</v>
      </c>
      <c r="AB339" s="114">
        <v>0</v>
      </c>
      <c r="AC339" s="114">
        <v>0</v>
      </c>
      <c r="AD339" s="114">
        <v>0</v>
      </c>
      <c r="AE339" s="114">
        <v>0</v>
      </c>
      <c r="AF339" s="114">
        <v>0</v>
      </c>
      <c r="AG339" s="114">
        <v>0</v>
      </c>
      <c r="AH339" s="114">
        <v>0</v>
      </c>
      <c r="AI339" s="114">
        <v>0</v>
      </c>
      <c r="AJ339" s="115">
        <f t="shared" si="5"/>
        <v>0</v>
      </c>
      <c r="AM339" s="84"/>
    </row>
    <row r="340" spans="1:39" ht="20.100000000000001" hidden="1" customHeight="1" outlineLevel="2">
      <c r="A340" s="111">
        <v>1260</v>
      </c>
      <c r="B340" s="112" t="s">
        <v>1000</v>
      </c>
      <c r="C340" s="113" t="s">
        <v>1344</v>
      </c>
      <c r="D340" s="114">
        <v>0</v>
      </c>
      <c r="E340" s="114">
        <v>0</v>
      </c>
      <c r="F340" s="114">
        <v>0</v>
      </c>
      <c r="G340" s="114">
        <v>0</v>
      </c>
      <c r="H340" s="114">
        <v>0</v>
      </c>
      <c r="I340" s="114">
        <v>0</v>
      </c>
      <c r="J340" s="114">
        <v>0</v>
      </c>
      <c r="K340" s="114">
        <v>0</v>
      </c>
      <c r="L340" s="114">
        <v>0</v>
      </c>
      <c r="M340" s="114">
        <v>0</v>
      </c>
      <c r="N340" s="114">
        <v>0</v>
      </c>
      <c r="O340" s="114">
        <v>0</v>
      </c>
      <c r="P340" s="114">
        <v>0</v>
      </c>
      <c r="Q340" s="114">
        <v>0</v>
      </c>
      <c r="R340" s="114">
        <v>0</v>
      </c>
      <c r="S340" s="114">
        <v>0</v>
      </c>
      <c r="T340" s="114">
        <v>0</v>
      </c>
      <c r="U340" s="114">
        <v>0</v>
      </c>
      <c r="V340" s="114">
        <v>0</v>
      </c>
      <c r="W340" s="114">
        <v>0</v>
      </c>
      <c r="X340" s="114">
        <v>0</v>
      </c>
      <c r="Y340" s="114">
        <v>0</v>
      </c>
      <c r="Z340" s="114">
        <v>0</v>
      </c>
      <c r="AA340" s="114">
        <v>0</v>
      </c>
      <c r="AB340" s="114">
        <v>0</v>
      </c>
      <c r="AC340" s="114">
        <v>0</v>
      </c>
      <c r="AD340" s="114">
        <v>0</v>
      </c>
      <c r="AE340" s="114">
        <v>0</v>
      </c>
      <c r="AF340" s="114">
        <v>0</v>
      </c>
      <c r="AG340" s="114">
        <v>0</v>
      </c>
      <c r="AH340" s="114">
        <v>0</v>
      </c>
      <c r="AI340" s="114">
        <v>0</v>
      </c>
      <c r="AJ340" s="115">
        <f t="shared" si="5"/>
        <v>0</v>
      </c>
      <c r="AM340" s="84"/>
    </row>
    <row r="341" spans="1:39" ht="20.100000000000001" hidden="1" customHeight="1" outlineLevel="2">
      <c r="A341" s="111">
        <v>1261</v>
      </c>
      <c r="B341" s="112" t="s">
        <v>1001</v>
      </c>
      <c r="C341" s="113" t="s">
        <v>1344</v>
      </c>
      <c r="D341" s="114">
        <v>0</v>
      </c>
      <c r="E341" s="114">
        <v>0</v>
      </c>
      <c r="F341" s="114">
        <v>0</v>
      </c>
      <c r="G341" s="114">
        <v>0</v>
      </c>
      <c r="H341" s="114">
        <v>0</v>
      </c>
      <c r="I341" s="114">
        <v>0</v>
      </c>
      <c r="J341" s="114">
        <v>0</v>
      </c>
      <c r="K341" s="114">
        <v>0</v>
      </c>
      <c r="L341" s="114">
        <v>0</v>
      </c>
      <c r="M341" s="114">
        <v>0</v>
      </c>
      <c r="N341" s="114">
        <v>0</v>
      </c>
      <c r="O341" s="114">
        <v>0</v>
      </c>
      <c r="P341" s="114">
        <v>0</v>
      </c>
      <c r="Q341" s="114">
        <v>0</v>
      </c>
      <c r="R341" s="114">
        <v>0</v>
      </c>
      <c r="S341" s="114">
        <v>0</v>
      </c>
      <c r="T341" s="114">
        <v>0</v>
      </c>
      <c r="U341" s="114">
        <v>0</v>
      </c>
      <c r="V341" s="114">
        <v>0</v>
      </c>
      <c r="W341" s="114">
        <v>0</v>
      </c>
      <c r="X341" s="114">
        <v>0</v>
      </c>
      <c r="Y341" s="114">
        <v>0</v>
      </c>
      <c r="Z341" s="114">
        <v>0</v>
      </c>
      <c r="AA341" s="114">
        <v>0</v>
      </c>
      <c r="AB341" s="114">
        <v>0</v>
      </c>
      <c r="AC341" s="114">
        <v>0</v>
      </c>
      <c r="AD341" s="114">
        <v>0</v>
      </c>
      <c r="AE341" s="114">
        <v>0</v>
      </c>
      <c r="AF341" s="114">
        <v>0</v>
      </c>
      <c r="AG341" s="114">
        <v>0</v>
      </c>
      <c r="AH341" s="114">
        <v>0</v>
      </c>
      <c r="AI341" s="114">
        <v>0</v>
      </c>
      <c r="AJ341" s="115">
        <f t="shared" si="5"/>
        <v>0</v>
      </c>
      <c r="AM341" s="84"/>
    </row>
    <row r="342" spans="1:39" ht="20.100000000000001" hidden="1" customHeight="1" outlineLevel="2">
      <c r="A342" s="111">
        <v>1262</v>
      </c>
      <c r="B342" s="112" t="s">
        <v>1002</v>
      </c>
      <c r="C342" s="113" t="s">
        <v>1344</v>
      </c>
      <c r="D342" s="114">
        <v>0</v>
      </c>
      <c r="E342" s="114">
        <v>0</v>
      </c>
      <c r="F342" s="114">
        <v>0</v>
      </c>
      <c r="G342" s="114">
        <v>0</v>
      </c>
      <c r="H342" s="114">
        <v>0</v>
      </c>
      <c r="I342" s="114">
        <v>0</v>
      </c>
      <c r="J342" s="114">
        <v>0</v>
      </c>
      <c r="K342" s="114">
        <v>0</v>
      </c>
      <c r="L342" s="114">
        <v>0</v>
      </c>
      <c r="M342" s="114">
        <v>0</v>
      </c>
      <c r="N342" s="114">
        <v>0</v>
      </c>
      <c r="O342" s="114">
        <v>0</v>
      </c>
      <c r="P342" s="114">
        <v>0</v>
      </c>
      <c r="Q342" s="114">
        <v>0</v>
      </c>
      <c r="R342" s="114">
        <v>0</v>
      </c>
      <c r="S342" s="114">
        <v>0</v>
      </c>
      <c r="T342" s="114">
        <v>0</v>
      </c>
      <c r="U342" s="114">
        <v>0</v>
      </c>
      <c r="V342" s="114">
        <v>0</v>
      </c>
      <c r="W342" s="114">
        <v>0</v>
      </c>
      <c r="X342" s="114">
        <v>0</v>
      </c>
      <c r="Y342" s="114">
        <v>0</v>
      </c>
      <c r="Z342" s="114">
        <v>0</v>
      </c>
      <c r="AA342" s="114">
        <v>0</v>
      </c>
      <c r="AB342" s="114">
        <v>0</v>
      </c>
      <c r="AC342" s="114">
        <v>0</v>
      </c>
      <c r="AD342" s="114">
        <v>0</v>
      </c>
      <c r="AE342" s="114">
        <v>0</v>
      </c>
      <c r="AF342" s="114">
        <v>0</v>
      </c>
      <c r="AG342" s="114">
        <v>0</v>
      </c>
      <c r="AH342" s="114">
        <v>0</v>
      </c>
      <c r="AI342" s="114">
        <v>0</v>
      </c>
      <c r="AJ342" s="115">
        <f t="shared" si="5"/>
        <v>0</v>
      </c>
      <c r="AM342" s="84"/>
    </row>
    <row r="343" spans="1:39" ht="20.100000000000001" hidden="1" customHeight="1" outlineLevel="2">
      <c r="A343" s="111">
        <v>1263</v>
      </c>
      <c r="B343" s="112" t="s">
        <v>1003</v>
      </c>
      <c r="C343" s="113" t="s">
        <v>1344</v>
      </c>
      <c r="D343" s="114">
        <v>0</v>
      </c>
      <c r="E343" s="114">
        <v>0</v>
      </c>
      <c r="F343" s="114">
        <v>0</v>
      </c>
      <c r="G343" s="114">
        <v>0</v>
      </c>
      <c r="H343" s="114">
        <v>0</v>
      </c>
      <c r="I343" s="114">
        <v>0</v>
      </c>
      <c r="J343" s="114">
        <v>0</v>
      </c>
      <c r="K343" s="114">
        <v>0</v>
      </c>
      <c r="L343" s="114">
        <v>0</v>
      </c>
      <c r="M343" s="114">
        <v>0</v>
      </c>
      <c r="N343" s="114">
        <v>0</v>
      </c>
      <c r="O343" s="114">
        <v>0</v>
      </c>
      <c r="P343" s="114">
        <v>0</v>
      </c>
      <c r="Q343" s="114">
        <v>0</v>
      </c>
      <c r="R343" s="114">
        <v>0</v>
      </c>
      <c r="S343" s="114">
        <v>0</v>
      </c>
      <c r="T343" s="114">
        <v>0</v>
      </c>
      <c r="U343" s="114">
        <v>0</v>
      </c>
      <c r="V343" s="114">
        <v>0</v>
      </c>
      <c r="W343" s="114">
        <v>0</v>
      </c>
      <c r="X343" s="114">
        <v>0</v>
      </c>
      <c r="Y343" s="114">
        <v>0</v>
      </c>
      <c r="Z343" s="114">
        <v>0</v>
      </c>
      <c r="AA343" s="114">
        <v>0</v>
      </c>
      <c r="AB343" s="114">
        <v>0</v>
      </c>
      <c r="AC343" s="114">
        <v>0</v>
      </c>
      <c r="AD343" s="114">
        <v>0</v>
      </c>
      <c r="AE343" s="114">
        <v>0</v>
      </c>
      <c r="AF343" s="114">
        <v>0</v>
      </c>
      <c r="AG343" s="114">
        <v>0</v>
      </c>
      <c r="AH343" s="114">
        <v>0</v>
      </c>
      <c r="AI343" s="114">
        <v>0</v>
      </c>
      <c r="AJ343" s="115">
        <f t="shared" si="5"/>
        <v>0</v>
      </c>
      <c r="AM343" s="84"/>
    </row>
    <row r="344" spans="1:39" ht="20.100000000000001" hidden="1" customHeight="1" outlineLevel="2">
      <c r="A344" s="111">
        <v>1264</v>
      </c>
      <c r="B344" s="112" t="s">
        <v>1004</v>
      </c>
      <c r="C344" s="113" t="s">
        <v>1344</v>
      </c>
      <c r="D344" s="114">
        <v>0</v>
      </c>
      <c r="E344" s="114">
        <v>0</v>
      </c>
      <c r="F344" s="114">
        <v>0</v>
      </c>
      <c r="G344" s="114">
        <v>0</v>
      </c>
      <c r="H344" s="114">
        <v>0</v>
      </c>
      <c r="I344" s="114">
        <v>0</v>
      </c>
      <c r="J344" s="114">
        <v>0</v>
      </c>
      <c r="K344" s="114">
        <v>0</v>
      </c>
      <c r="L344" s="114">
        <v>0</v>
      </c>
      <c r="M344" s="114">
        <v>0</v>
      </c>
      <c r="N344" s="114">
        <v>0</v>
      </c>
      <c r="O344" s="114">
        <v>0</v>
      </c>
      <c r="P344" s="114">
        <v>0</v>
      </c>
      <c r="Q344" s="114">
        <v>0</v>
      </c>
      <c r="R344" s="114">
        <v>0</v>
      </c>
      <c r="S344" s="114">
        <v>0</v>
      </c>
      <c r="T344" s="114">
        <v>0</v>
      </c>
      <c r="U344" s="114">
        <v>0</v>
      </c>
      <c r="V344" s="114">
        <v>0</v>
      </c>
      <c r="W344" s="114">
        <v>0</v>
      </c>
      <c r="X344" s="114">
        <v>0</v>
      </c>
      <c r="Y344" s="114">
        <v>0</v>
      </c>
      <c r="Z344" s="114">
        <v>0</v>
      </c>
      <c r="AA344" s="114">
        <v>0</v>
      </c>
      <c r="AB344" s="114">
        <v>0</v>
      </c>
      <c r="AC344" s="114">
        <v>0</v>
      </c>
      <c r="AD344" s="114">
        <v>0</v>
      </c>
      <c r="AE344" s="114">
        <v>0</v>
      </c>
      <c r="AF344" s="114">
        <v>0</v>
      </c>
      <c r="AG344" s="114">
        <v>0</v>
      </c>
      <c r="AH344" s="114">
        <v>0</v>
      </c>
      <c r="AI344" s="114">
        <v>0</v>
      </c>
      <c r="AJ344" s="115">
        <f t="shared" si="5"/>
        <v>0</v>
      </c>
      <c r="AM344" s="84"/>
    </row>
    <row r="345" spans="1:39" ht="20.100000000000001" hidden="1" customHeight="1" outlineLevel="2">
      <c r="A345" s="111">
        <v>1265</v>
      </c>
      <c r="B345" s="112" t="s">
        <v>1005</v>
      </c>
      <c r="C345" s="113" t="s">
        <v>1344</v>
      </c>
      <c r="D345" s="114">
        <v>0</v>
      </c>
      <c r="E345" s="114">
        <v>0</v>
      </c>
      <c r="F345" s="114">
        <v>0</v>
      </c>
      <c r="G345" s="114">
        <v>463560.26</v>
      </c>
      <c r="H345" s="114">
        <v>0</v>
      </c>
      <c r="I345" s="114">
        <v>0</v>
      </c>
      <c r="J345" s="114">
        <v>0</v>
      </c>
      <c r="K345" s="114">
        <v>0</v>
      </c>
      <c r="L345" s="114">
        <v>0</v>
      </c>
      <c r="M345" s="114">
        <v>0</v>
      </c>
      <c r="N345" s="114">
        <v>0</v>
      </c>
      <c r="O345" s="114">
        <v>0</v>
      </c>
      <c r="P345" s="114">
        <v>0</v>
      </c>
      <c r="Q345" s="114">
        <v>0</v>
      </c>
      <c r="R345" s="114">
        <v>0</v>
      </c>
      <c r="S345" s="114">
        <v>0</v>
      </c>
      <c r="T345" s="114">
        <v>0</v>
      </c>
      <c r="U345" s="114">
        <v>0</v>
      </c>
      <c r="V345" s="114">
        <v>0</v>
      </c>
      <c r="W345" s="114">
        <v>0</v>
      </c>
      <c r="X345" s="114">
        <v>0</v>
      </c>
      <c r="Y345" s="114">
        <v>0</v>
      </c>
      <c r="Z345" s="114">
        <v>0</v>
      </c>
      <c r="AA345" s="114">
        <v>0</v>
      </c>
      <c r="AB345" s="114">
        <v>0</v>
      </c>
      <c r="AC345" s="114">
        <v>0</v>
      </c>
      <c r="AD345" s="114">
        <v>0</v>
      </c>
      <c r="AE345" s="114">
        <v>0</v>
      </c>
      <c r="AF345" s="114">
        <v>0</v>
      </c>
      <c r="AG345" s="114">
        <v>0</v>
      </c>
      <c r="AH345" s="114">
        <v>0</v>
      </c>
      <c r="AI345" s="114">
        <v>0</v>
      </c>
      <c r="AJ345" s="115">
        <f t="shared" si="5"/>
        <v>463560.26</v>
      </c>
      <c r="AM345" s="84"/>
    </row>
    <row r="346" spans="1:39" ht="20.100000000000001" hidden="1" customHeight="1" outlineLevel="2">
      <c r="A346" s="111">
        <v>1266</v>
      </c>
      <c r="B346" s="112" t="s">
        <v>1006</v>
      </c>
      <c r="C346" s="113" t="s">
        <v>1344</v>
      </c>
      <c r="D346" s="114">
        <v>0</v>
      </c>
      <c r="E346" s="114">
        <v>0</v>
      </c>
      <c r="F346" s="114">
        <v>0</v>
      </c>
      <c r="G346" s="114">
        <v>0</v>
      </c>
      <c r="H346" s="114">
        <v>0</v>
      </c>
      <c r="I346" s="114">
        <v>0</v>
      </c>
      <c r="J346" s="114">
        <v>0</v>
      </c>
      <c r="K346" s="114">
        <v>0</v>
      </c>
      <c r="L346" s="114">
        <v>0</v>
      </c>
      <c r="M346" s="114">
        <v>0</v>
      </c>
      <c r="N346" s="114">
        <v>0</v>
      </c>
      <c r="O346" s="114">
        <v>0</v>
      </c>
      <c r="P346" s="114">
        <v>0</v>
      </c>
      <c r="Q346" s="114">
        <v>0</v>
      </c>
      <c r="R346" s="114">
        <v>0</v>
      </c>
      <c r="S346" s="114">
        <v>0</v>
      </c>
      <c r="T346" s="114">
        <v>0</v>
      </c>
      <c r="U346" s="114">
        <v>0</v>
      </c>
      <c r="V346" s="114">
        <v>0</v>
      </c>
      <c r="W346" s="114">
        <v>0</v>
      </c>
      <c r="X346" s="114">
        <v>0</v>
      </c>
      <c r="Y346" s="114">
        <v>0</v>
      </c>
      <c r="Z346" s="114">
        <v>0</v>
      </c>
      <c r="AA346" s="114">
        <v>0</v>
      </c>
      <c r="AB346" s="114">
        <v>0</v>
      </c>
      <c r="AC346" s="114">
        <v>0</v>
      </c>
      <c r="AD346" s="114">
        <v>0</v>
      </c>
      <c r="AE346" s="114">
        <v>0</v>
      </c>
      <c r="AF346" s="114">
        <v>0</v>
      </c>
      <c r="AG346" s="114">
        <v>0</v>
      </c>
      <c r="AH346" s="114">
        <v>0</v>
      </c>
      <c r="AI346" s="114">
        <v>0</v>
      </c>
      <c r="AJ346" s="115">
        <f t="shared" si="5"/>
        <v>0</v>
      </c>
      <c r="AM346" s="84"/>
    </row>
    <row r="347" spans="1:39" ht="20.100000000000001" hidden="1" customHeight="1" outlineLevel="2">
      <c r="A347" s="111">
        <v>1267</v>
      </c>
      <c r="B347" s="112" t="s">
        <v>1007</v>
      </c>
      <c r="C347" s="113" t="s">
        <v>1344</v>
      </c>
      <c r="D347" s="114">
        <v>0</v>
      </c>
      <c r="E347" s="114">
        <v>0</v>
      </c>
      <c r="F347" s="114">
        <v>0</v>
      </c>
      <c r="G347" s="114">
        <v>0</v>
      </c>
      <c r="H347" s="114">
        <v>0</v>
      </c>
      <c r="I347" s="114">
        <v>0</v>
      </c>
      <c r="J347" s="114">
        <v>0</v>
      </c>
      <c r="K347" s="114">
        <v>0</v>
      </c>
      <c r="L347" s="114">
        <v>0</v>
      </c>
      <c r="M347" s="114">
        <v>0</v>
      </c>
      <c r="N347" s="114">
        <v>0</v>
      </c>
      <c r="O347" s="114">
        <v>0</v>
      </c>
      <c r="P347" s="114">
        <v>0</v>
      </c>
      <c r="Q347" s="114">
        <v>0</v>
      </c>
      <c r="R347" s="114">
        <v>0</v>
      </c>
      <c r="S347" s="114">
        <v>0</v>
      </c>
      <c r="T347" s="114">
        <v>0</v>
      </c>
      <c r="U347" s="114">
        <v>0</v>
      </c>
      <c r="V347" s="114">
        <v>0</v>
      </c>
      <c r="W347" s="114">
        <v>0</v>
      </c>
      <c r="X347" s="114">
        <v>0</v>
      </c>
      <c r="Y347" s="114">
        <v>0</v>
      </c>
      <c r="Z347" s="114">
        <v>0</v>
      </c>
      <c r="AA347" s="114">
        <v>0</v>
      </c>
      <c r="AB347" s="114">
        <v>0</v>
      </c>
      <c r="AC347" s="114">
        <v>0</v>
      </c>
      <c r="AD347" s="114">
        <v>0</v>
      </c>
      <c r="AE347" s="114">
        <v>0</v>
      </c>
      <c r="AF347" s="114">
        <v>0</v>
      </c>
      <c r="AG347" s="114">
        <v>0</v>
      </c>
      <c r="AH347" s="114">
        <v>0</v>
      </c>
      <c r="AI347" s="114">
        <v>0</v>
      </c>
      <c r="AJ347" s="115">
        <f t="shared" si="5"/>
        <v>0</v>
      </c>
      <c r="AM347" s="84"/>
    </row>
    <row r="348" spans="1:39" ht="20.100000000000001" hidden="1" customHeight="1" outlineLevel="2">
      <c r="A348" s="111">
        <v>1268</v>
      </c>
      <c r="B348" s="112" t="s">
        <v>1008</v>
      </c>
      <c r="C348" s="113" t="s">
        <v>1344</v>
      </c>
      <c r="D348" s="114">
        <v>0</v>
      </c>
      <c r="E348" s="114">
        <v>0</v>
      </c>
      <c r="F348" s="114">
        <v>0</v>
      </c>
      <c r="G348" s="114">
        <v>0</v>
      </c>
      <c r="H348" s="114">
        <v>0</v>
      </c>
      <c r="I348" s="114">
        <v>0</v>
      </c>
      <c r="J348" s="114">
        <v>0</v>
      </c>
      <c r="K348" s="114">
        <v>0</v>
      </c>
      <c r="L348" s="114">
        <v>0</v>
      </c>
      <c r="M348" s="114">
        <v>0</v>
      </c>
      <c r="N348" s="114">
        <v>0</v>
      </c>
      <c r="O348" s="114">
        <v>0</v>
      </c>
      <c r="P348" s="114">
        <v>0</v>
      </c>
      <c r="Q348" s="114">
        <v>0</v>
      </c>
      <c r="R348" s="114">
        <v>0</v>
      </c>
      <c r="S348" s="114">
        <v>0</v>
      </c>
      <c r="T348" s="114">
        <v>0</v>
      </c>
      <c r="U348" s="114">
        <v>0</v>
      </c>
      <c r="V348" s="114">
        <v>0</v>
      </c>
      <c r="W348" s="114">
        <v>0</v>
      </c>
      <c r="X348" s="114">
        <v>0</v>
      </c>
      <c r="Y348" s="114">
        <v>0</v>
      </c>
      <c r="Z348" s="114">
        <v>0</v>
      </c>
      <c r="AA348" s="114">
        <v>0</v>
      </c>
      <c r="AB348" s="114">
        <v>0</v>
      </c>
      <c r="AC348" s="114">
        <v>0</v>
      </c>
      <c r="AD348" s="114">
        <v>0</v>
      </c>
      <c r="AE348" s="114">
        <v>0</v>
      </c>
      <c r="AF348" s="114">
        <v>0</v>
      </c>
      <c r="AG348" s="114">
        <v>0</v>
      </c>
      <c r="AH348" s="114">
        <v>0</v>
      </c>
      <c r="AI348" s="114">
        <v>0</v>
      </c>
      <c r="AJ348" s="115">
        <f t="shared" si="5"/>
        <v>0</v>
      </c>
      <c r="AM348" s="84"/>
    </row>
    <row r="349" spans="1:39" ht="20.100000000000001" hidden="1" customHeight="1" outlineLevel="2">
      <c r="A349" s="111">
        <v>1269</v>
      </c>
      <c r="B349" s="112" t="s">
        <v>1009</v>
      </c>
      <c r="C349" s="113" t="s">
        <v>1344</v>
      </c>
      <c r="D349" s="114">
        <v>0</v>
      </c>
      <c r="E349" s="114">
        <v>0</v>
      </c>
      <c r="F349" s="114">
        <v>0</v>
      </c>
      <c r="G349" s="114">
        <v>0</v>
      </c>
      <c r="H349" s="114">
        <v>0</v>
      </c>
      <c r="I349" s="114">
        <v>0</v>
      </c>
      <c r="J349" s="114">
        <v>0</v>
      </c>
      <c r="K349" s="114">
        <v>0</v>
      </c>
      <c r="L349" s="114">
        <v>0</v>
      </c>
      <c r="M349" s="114">
        <v>0</v>
      </c>
      <c r="N349" s="114">
        <v>0</v>
      </c>
      <c r="O349" s="114">
        <v>0</v>
      </c>
      <c r="P349" s="114">
        <v>0</v>
      </c>
      <c r="Q349" s="114">
        <v>0</v>
      </c>
      <c r="R349" s="114">
        <v>0</v>
      </c>
      <c r="S349" s="114">
        <v>0</v>
      </c>
      <c r="T349" s="114">
        <v>0</v>
      </c>
      <c r="U349" s="114">
        <v>0</v>
      </c>
      <c r="V349" s="114">
        <v>0</v>
      </c>
      <c r="W349" s="114">
        <v>0</v>
      </c>
      <c r="X349" s="114">
        <v>0</v>
      </c>
      <c r="Y349" s="114">
        <v>0</v>
      </c>
      <c r="Z349" s="114">
        <v>0</v>
      </c>
      <c r="AA349" s="114">
        <v>0</v>
      </c>
      <c r="AB349" s="114">
        <v>0</v>
      </c>
      <c r="AC349" s="114">
        <v>0</v>
      </c>
      <c r="AD349" s="114">
        <v>0</v>
      </c>
      <c r="AE349" s="114">
        <v>0</v>
      </c>
      <c r="AF349" s="114">
        <v>0</v>
      </c>
      <c r="AG349" s="114">
        <v>0</v>
      </c>
      <c r="AH349" s="114">
        <v>0</v>
      </c>
      <c r="AI349" s="114">
        <v>0</v>
      </c>
      <c r="AJ349" s="115">
        <f t="shared" si="5"/>
        <v>0</v>
      </c>
      <c r="AM349" s="84"/>
    </row>
    <row r="350" spans="1:39" ht="20.100000000000001" hidden="1" customHeight="1" outlineLevel="2">
      <c r="A350" s="111">
        <v>1270</v>
      </c>
      <c r="B350" s="112" t="s">
        <v>1010</v>
      </c>
      <c r="C350" s="113" t="s">
        <v>1344</v>
      </c>
      <c r="D350" s="114">
        <v>0</v>
      </c>
      <c r="E350" s="114">
        <v>0</v>
      </c>
      <c r="F350" s="114">
        <v>0</v>
      </c>
      <c r="G350" s="114">
        <v>0</v>
      </c>
      <c r="H350" s="114">
        <v>0</v>
      </c>
      <c r="I350" s="114">
        <v>0</v>
      </c>
      <c r="J350" s="114">
        <v>0</v>
      </c>
      <c r="K350" s="114">
        <v>0</v>
      </c>
      <c r="L350" s="114">
        <v>0</v>
      </c>
      <c r="M350" s="114">
        <v>0</v>
      </c>
      <c r="N350" s="114">
        <v>0</v>
      </c>
      <c r="O350" s="114">
        <v>0</v>
      </c>
      <c r="P350" s="114">
        <v>0</v>
      </c>
      <c r="Q350" s="114">
        <v>0</v>
      </c>
      <c r="R350" s="114">
        <v>0</v>
      </c>
      <c r="S350" s="114">
        <v>0</v>
      </c>
      <c r="T350" s="114">
        <v>0</v>
      </c>
      <c r="U350" s="114">
        <v>0</v>
      </c>
      <c r="V350" s="114">
        <v>0</v>
      </c>
      <c r="W350" s="114">
        <v>0</v>
      </c>
      <c r="X350" s="114">
        <v>0</v>
      </c>
      <c r="Y350" s="114">
        <v>0</v>
      </c>
      <c r="Z350" s="114">
        <v>0</v>
      </c>
      <c r="AA350" s="114">
        <v>0</v>
      </c>
      <c r="AB350" s="114">
        <v>0</v>
      </c>
      <c r="AC350" s="114">
        <v>0</v>
      </c>
      <c r="AD350" s="114">
        <v>0</v>
      </c>
      <c r="AE350" s="114">
        <v>0</v>
      </c>
      <c r="AF350" s="114">
        <v>0</v>
      </c>
      <c r="AG350" s="114">
        <v>0</v>
      </c>
      <c r="AH350" s="114">
        <v>0</v>
      </c>
      <c r="AI350" s="114">
        <v>0</v>
      </c>
      <c r="AJ350" s="115">
        <f t="shared" si="5"/>
        <v>0</v>
      </c>
      <c r="AM350" s="84"/>
    </row>
    <row r="351" spans="1:39" ht="20.100000000000001" hidden="1" customHeight="1" outlineLevel="2">
      <c r="A351" s="111">
        <v>1271</v>
      </c>
      <c r="B351" s="112" t="s">
        <v>1011</v>
      </c>
      <c r="C351" s="113" t="s">
        <v>1344</v>
      </c>
      <c r="D351" s="114">
        <v>0</v>
      </c>
      <c r="E351" s="114">
        <v>0</v>
      </c>
      <c r="F351" s="114">
        <v>0</v>
      </c>
      <c r="G351" s="114">
        <v>0</v>
      </c>
      <c r="H351" s="114">
        <v>0</v>
      </c>
      <c r="I351" s="114">
        <v>0</v>
      </c>
      <c r="J351" s="114">
        <v>0</v>
      </c>
      <c r="K351" s="114">
        <v>0</v>
      </c>
      <c r="L351" s="114">
        <v>0</v>
      </c>
      <c r="M351" s="114">
        <v>0</v>
      </c>
      <c r="N351" s="114">
        <v>0</v>
      </c>
      <c r="O351" s="114">
        <v>0</v>
      </c>
      <c r="P351" s="114">
        <v>0</v>
      </c>
      <c r="Q351" s="114">
        <v>0</v>
      </c>
      <c r="R351" s="114">
        <v>0</v>
      </c>
      <c r="S351" s="114">
        <v>0</v>
      </c>
      <c r="T351" s="114">
        <v>0</v>
      </c>
      <c r="U351" s="114">
        <v>0</v>
      </c>
      <c r="V351" s="114">
        <v>0</v>
      </c>
      <c r="W351" s="114">
        <v>0</v>
      </c>
      <c r="X351" s="114">
        <v>0</v>
      </c>
      <c r="Y351" s="114">
        <v>0</v>
      </c>
      <c r="Z351" s="114">
        <v>0</v>
      </c>
      <c r="AA351" s="114">
        <v>0</v>
      </c>
      <c r="AB351" s="114">
        <v>0</v>
      </c>
      <c r="AC351" s="114">
        <v>0</v>
      </c>
      <c r="AD351" s="114">
        <v>0</v>
      </c>
      <c r="AE351" s="114">
        <v>0</v>
      </c>
      <c r="AF351" s="114">
        <v>0</v>
      </c>
      <c r="AG351" s="114">
        <v>0</v>
      </c>
      <c r="AH351" s="114">
        <v>0</v>
      </c>
      <c r="AI351" s="114">
        <v>0</v>
      </c>
      <c r="AJ351" s="115">
        <f t="shared" si="5"/>
        <v>0</v>
      </c>
      <c r="AM351" s="84"/>
    </row>
    <row r="352" spans="1:39" ht="20.100000000000001" hidden="1" customHeight="1" outlineLevel="2">
      <c r="A352" s="111">
        <v>1272</v>
      </c>
      <c r="B352" s="112" t="s">
        <v>1012</v>
      </c>
      <c r="C352" s="113" t="s">
        <v>1344</v>
      </c>
      <c r="D352" s="114">
        <v>0</v>
      </c>
      <c r="E352" s="114">
        <v>0</v>
      </c>
      <c r="F352" s="114">
        <v>0</v>
      </c>
      <c r="G352" s="114">
        <v>0</v>
      </c>
      <c r="H352" s="114">
        <v>0</v>
      </c>
      <c r="I352" s="114">
        <v>0</v>
      </c>
      <c r="J352" s="114">
        <v>0</v>
      </c>
      <c r="K352" s="114">
        <v>0</v>
      </c>
      <c r="L352" s="114">
        <v>0</v>
      </c>
      <c r="M352" s="114">
        <v>0</v>
      </c>
      <c r="N352" s="114">
        <v>0</v>
      </c>
      <c r="O352" s="114">
        <v>0</v>
      </c>
      <c r="P352" s="114">
        <v>0</v>
      </c>
      <c r="Q352" s="114">
        <v>0</v>
      </c>
      <c r="R352" s="114">
        <v>0</v>
      </c>
      <c r="S352" s="114">
        <v>0</v>
      </c>
      <c r="T352" s="114">
        <v>0</v>
      </c>
      <c r="U352" s="114">
        <v>0</v>
      </c>
      <c r="V352" s="114">
        <v>0</v>
      </c>
      <c r="W352" s="114">
        <v>0</v>
      </c>
      <c r="X352" s="114">
        <v>0</v>
      </c>
      <c r="Y352" s="114">
        <v>0</v>
      </c>
      <c r="Z352" s="114">
        <v>0</v>
      </c>
      <c r="AA352" s="114">
        <v>0</v>
      </c>
      <c r="AB352" s="114">
        <v>0</v>
      </c>
      <c r="AC352" s="114">
        <v>0</v>
      </c>
      <c r="AD352" s="114">
        <v>0</v>
      </c>
      <c r="AE352" s="114">
        <v>0</v>
      </c>
      <c r="AF352" s="114">
        <v>0</v>
      </c>
      <c r="AG352" s="114">
        <v>0</v>
      </c>
      <c r="AH352" s="114">
        <v>0</v>
      </c>
      <c r="AI352" s="114">
        <v>0</v>
      </c>
      <c r="AJ352" s="115">
        <f t="shared" si="5"/>
        <v>0</v>
      </c>
      <c r="AM352" s="84"/>
    </row>
    <row r="353" spans="1:39" ht="20.100000000000001" hidden="1" customHeight="1" outlineLevel="2">
      <c r="A353" s="111">
        <v>1273</v>
      </c>
      <c r="B353" s="112" t="s">
        <v>1013</v>
      </c>
      <c r="C353" s="113" t="s">
        <v>1344</v>
      </c>
      <c r="D353" s="114">
        <v>0</v>
      </c>
      <c r="E353" s="114">
        <v>0</v>
      </c>
      <c r="F353" s="114">
        <v>0</v>
      </c>
      <c r="G353" s="114">
        <v>0</v>
      </c>
      <c r="H353" s="114">
        <v>0</v>
      </c>
      <c r="I353" s="114">
        <v>0</v>
      </c>
      <c r="J353" s="114">
        <v>0</v>
      </c>
      <c r="K353" s="114">
        <v>0</v>
      </c>
      <c r="L353" s="114">
        <v>0</v>
      </c>
      <c r="M353" s="114">
        <v>0</v>
      </c>
      <c r="N353" s="114">
        <v>0</v>
      </c>
      <c r="O353" s="114">
        <v>0</v>
      </c>
      <c r="P353" s="114">
        <v>0</v>
      </c>
      <c r="Q353" s="114">
        <v>0</v>
      </c>
      <c r="R353" s="114">
        <v>0</v>
      </c>
      <c r="S353" s="114">
        <v>0</v>
      </c>
      <c r="T353" s="114">
        <v>0</v>
      </c>
      <c r="U353" s="114">
        <v>0</v>
      </c>
      <c r="V353" s="114">
        <v>0</v>
      </c>
      <c r="W353" s="114">
        <v>0</v>
      </c>
      <c r="X353" s="114">
        <v>0</v>
      </c>
      <c r="Y353" s="114">
        <v>0</v>
      </c>
      <c r="Z353" s="114">
        <v>0</v>
      </c>
      <c r="AA353" s="114">
        <v>0</v>
      </c>
      <c r="AB353" s="114">
        <v>0</v>
      </c>
      <c r="AC353" s="114">
        <v>0</v>
      </c>
      <c r="AD353" s="114">
        <v>0</v>
      </c>
      <c r="AE353" s="114">
        <v>0</v>
      </c>
      <c r="AF353" s="114">
        <v>0</v>
      </c>
      <c r="AG353" s="114">
        <v>0</v>
      </c>
      <c r="AH353" s="114">
        <v>0</v>
      </c>
      <c r="AI353" s="114">
        <v>0</v>
      </c>
      <c r="AJ353" s="115">
        <f t="shared" si="5"/>
        <v>0</v>
      </c>
      <c r="AM353" s="84"/>
    </row>
    <row r="354" spans="1:39" ht="20.100000000000001" hidden="1" customHeight="1" outlineLevel="2">
      <c r="A354" s="111">
        <v>1274</v>
      </c>
      <c r="B354" s="112" t="s">
        <v>1014</v>
      </c>
      <c r="C354" s="113" t="s">
        <v>1344</v>
      </c>
      <c r="D354" s="114">
        <v>0</v>
      </c>
      <c r="E354" s="114">
        <v>0</v>
      </c>
      <c r="F354" s="114">
        <v>0</v>
      </c>
      <c r="G354" s="114">
        <v>0</v>
      </c>
      <c r="H354" s="114">
        <v>0</v>
      </c>
      <c r="I354" s="114">
        <v>0</v>
      </c>
      <c r="J354" s="114">
        <v>0</v>
      </c>
      <c r="K354" s="114">
        <v>0</v>
      </c>
      <c r="L354" s="114">
        <v>0</v>
      </c>
      <c r="M354" s="114">
        <v>0</v>
      </c>
      <c r="N354" s="114">
        <v>0</v>
      </c>
      <c r="O354" s="114">
        <v>0</v>
      </c>
      <c r="P354" s="114">
        <v>0</v>
      </c>
      <c r="Q354" s="114">
        <v>0</v>
      </c>
      <c r="R354" s="114">
        <v>0</v>
      </c>
      <c r="S354" s="114">
        <v>0</v>
      </c>
      <c r="T354" s="114">
        <v>0</v>
      </c>
      <c r="U354" s="114">
        <v>0</v>
      </c>
      <c r="V354" s="114">
        <v>0</v>
      </c>
      <c r="W354" s="114">
        <v>0</v>
      </c>
      <c r="X354" s="114">
        <v>0</v>
      </c>
      <c r="Y354" s="114">
        <v>0</v>
      </c>
      <c r="Z354" s="114">
        <v>0</v>
      </c>
      <c r="AA354" s="114">
        <v>0</v>
      </c>
      <c r="AB354" s="114">
        <v>0</v>
      </c>
      <c r="AC354" s="114">
        <v>0</v>
      </c>
      <c r="AD354" s="114">
        <v>0</v>
      </c>
      <c r="AE354" s="114">
        <v>0</v>
      </c>
      <c r="AF354" s="114">
        <v>0</v>
      </c>
      <c r="AG354" s="114">
        <v>0</v>
      </c>
      <c r="AH354" s="114">
        <v>0</v>
      </c>
      <c r="AI354" s="114">
        <v>0</v>
      </c>
      <c r="AJ354" s="115">
        <f t="shared" si="5"/>
        <v>0</v>
      </c>
      <c r="AM354" s="84"/>
    </row>
    <row r="355" spans="1:39" ht="20.100000000000001" hidden="1" customHeight="1" outlineLevel="2">
      <c r="A355" s="111">
        <v>1275</v>
      </c>
      <c r="B355" s="112" t="s">
        <v>1015</v>
      </c>
      <c r="C355" s="113" t="s">
        <v>1344</v>
      </c>
      <c r="D355" s="114">
        <v>0</v>
      </c>
      <c r="E355" s="114">
        <v>0</v>
      </c>
      <c r="F355" s="114">
        <v>0</v>
      </c>
      <c r="G355" s="114">
        <v>0</v>
      </c>
      <c r="H355" s="114">
        <v>0</v>
      </c>
      <c r="I355" s="114">
        <v>0</v>
      </c>
      <c r="J355" s="114">
        <v>0</v>
      </c>
      <c r="K355" s="114">
        <v>0</v>
      </c>
      <c r="L355" s="114">
        <v>0</v>
      </c>
      <c r="M355" s="114">
        <v>0</v>
      </c>
      <c r="N355" s="114">
        <v>0</v>
      </c>
      <c r="O355" s="114">
        <v>0</v>
      </c>
      <c r="P355" s="114">
        <v>0</v>
      </c>
      <c r="Q355" s="114">
        <v>0</v>
      </c>
      <c r="R355" s="114">
        <v>0</v>
      </c>
      <c r="S355" s="114">
        <v>0</v>
      </c>
      <c r="T355" s="114">
        <v>0</v>
      </c>
      <c r="U355" s="114">
        <v>0</v>
      </c>
      <c r="V355" s="114">
        <v>0</v>
      </c>
      <c r="W355" s="114">
        <v>0</v>
      </c>
      <c r="X355" s="114">
        <v>0</v>
      </c>
      <c r="Y355" s="114">
        <v>0</v>
      </c>
      <c r="Z355" s="114">
        <v>0</v>
      </c>
      <c r="AA355" s="114">
        <v>0</v>
      </c>
      <c r="AB355" s="114">
        <v>0</v>
      </c>
      <c r="AC355" s="114">
        <v>0</v>
      </c>
      <c r="AD355" s="114">
        <v>0</v>
      </c>
      <c r="AE355" s="114">
        <v>0</v>
      </c>
      <c r="AF355" s="114">
        <v>0</v>
      </c>
      <c r="AG355" s="114">
        <v>0</v>
      </c>
      <c r="AH355" s="114">
        <v>0</v>
      </c>
      <c r="AI355" s="114">
        <v>0</v>
      </c>
      <c r="AJ355" s="115">
        <f t="shared" si="5"/>
        <v>0</v>
      </c>
      <c r="AM355" s="84"/>
    </row>
    <row r="356" spans="1:39" ht="20.100000000000001" hidden="1" customHeight="1" outlineLevel="2">
      <c r="A356" s="111">
        <v>1276</v>
      </c>
      <c r="B356" s="112" t="s">
        <v>1016</v>
      </c>
      <c r="C356" s="113" t="s">
        <v>1344</v>
      </c>
      <c r="D356" s="114">
        <v>0</v>
      </c>
      <c r="E356" s="114">
        <v>0</v>
      </c>
      <c r="F356" s="114">
        <v>0</v>
      </c>
      <c r="G356" s="114">
        <v>0</v>
      </c>
      <c r="H356" s="114">
        <v>0</v>
      </c>
      <c r="I356" s="114">
        <v>0</v>
      </c>
      <c r="J356" s="114">
        <v>0</v>
      </c>
      <c r="K356" s="114">
        <v>0</v>
      </c>
      <c r="L356" s="114">
        <v>0</v>
      </c>
      <c r="M356" s="114">
        <v>0</v>
      </c>
      <c r="N356" s="114">
        <v>0</v>
      </c>
      <c r="O356" s="114">
        <v>0</v>
      </c>
      <c r="P356" s="114">
        <v>0</v>
      </c>
      <c r="Q356" s="114">
        <v>0</v>
      </c>
      <c r="R356" s="114">
        <v>0</v>
      </c>
      <c r="S356" s="114">
        <v>0</v>
      </c>
      <c r="T356" s="114">
        <v>0</v>
      </c>
      <c r="U356" s="114">
        <v>0</v>
      </c>
      <c r="V356" s="114">
        <v>0</v>
      </c>
      <c r="W356" s="114">
        <v>0</v>
      </c>
      <c r="X356" s="114">
        <v>0</v>
      </c>
      <c r="Y356" s="114">
        <v>0</v>
      </c>
      <c r="Z356" s="114">
        <v>0</v>
      </c>
      <c r="AA356" s="114">
        <v>0</v>
      </c>
      <c r="AB356" s="114">
        <v>0</v>
      </c>
      <c r="AC356" s="114">
        <v>0</v>
      </c>
      <c r="AD356" s="114">
        <v>0</v>
      </c>
      <c r="AE356" s="114">
        <v>0</v>
      </c>
      <c r="AF356" s="114">
        <v>0</v>
      </c>
      <c r="AG356" s="114">
        <v>0</v>
      </c>
      <c r="AH356" s="114">
        <v>0</v>
      </c>
      <c r="AI356" s="114">
        <v>0</v>
      </c>
      <c r="AJ356" s="115">
        <f t="shared" si="5"/>
        <v>0</v>
      </c>
      <c r="AM356" s="84"/>
    </row>
    <row r="357" spans="1:39" ht="20.100000000000001" hidden="1" customHeight="1" outlineLevel="2">
      <c r="A357" s="111">
        <v>1277</v>
      </c>
      <c r="B357" s="112" t="s">
        <v>1017</v>
      </c>
      <c r="C357" s="113" t="s">
        <v>1344</v>
      </c>
      <c r="D357" s="114">
        <v>0</v>
      </c>
      <c r="E357" s="114">
        <v>0</v>
      </c>
      <c r="F357" s="114">
        <v>0</v>
      </c>
      <c r="G357" s="114">
        <v>0</v>
      </c>
      <c r="H357" s="114">
        <v>0</v>
      </c>
      <c r="I357" s="114">
        <v>0</v>
      </c>
      <c r="J357" s="114">
        <v>0</v>
      </c>
      <c r="K357" s="114">
        <v>0</v>
      </c>
      <c r="L357" s="114">
        <v>0</v>
      </c>
      <c r="M357" s="114">
        <v>0</v>
      </c>
      <c r="N357" s="114">
        <v>0</v>
      </c>
      <c r="O357" s="114">
        <v>0</v>
      </c>
      <c r="P357" s="114">
        <v>0</v>
      </c>
      <c r="Q357" s="114">
        <v>0</v>
      </c>
      <c r="R357" s="114">
        <v>0</v>
      </c>
      <c r="S357" s="114">
        <v>0</v>
      </c>
      <c r="T357" s="114">
        <v>0</v>
      </c>
      <c r="U357" s="114">
        <v>0</v>
      </c>
      <c r="V357" s="114">
        <v>0</v>
      </c>
      <c r="W357" s="114">
        <v>0</v>
      </c>
      <c r="X357" s="114">
        <v>0</v>
      </c>
      <c r="Y357" s="114">
        <v>0</v>
      </c>
      <c r="Z357" s="114">
        <v>0</v>
      </c>
      <c r="AA357" s="114">
        <v>0</v>
      </c>
      <c r="AB357" s="114">
        <v>0</v>
      </c>
      <c r="AC357" s="114">
        <v>0</v>
      </c>
      <c r="AD357" s="114">
        <v>0</v>
      </c>
      <c r="AE357" s="114">
        <v>0</v>
      </c>
      <c r="AF357" s="114">
        <v>0</v>
      </c>
      <c r="AG357" s="114">
        <v>0</v>
      </c>
      <c r="AH357" s="114">
        <v>0</v>
      </c>
      <c r="AI357" s="114">
        <v>0</v>
      </c>
      <c r="AJ357" s="115">
        <f t="shared" si="5"/>
        <v>0</v>
      </c>
      <c r="AM357" s="84"/>
    </row>
    <row r="358" spans="1:39" ht="20.100000000000001" hidden="1" customHeight="1" outlineLevel="2">
      <c r="A358" s="111">
        <v>1278</v>
      </c>
      <c r="B358" s="112" t="s">
        <v>1018</v>
      </c>
      <c r="C358" s="113" t="s">
        <v>1344</v>
      </c>
      <c r="D358" s="114">
        <v>0</v>
      </c>
      <c r="E358" s="114">
        <v>0</v>
      </c>
      <c r="F358" s="114">
        <v>0</v>
      </c>
      <c r="G358" s="114">
        <v>0</v>
      </c>
      <c r="H358" s="114">
        <v>0</v>
      </c>
      <c r="I358" s="114">
        <v>0</v>
      </c>
      <c r="J358" s="114">
        <v>0</v>
      </c>
      <c r="K358" s="114">
        <v>0</v>
      </c>
      <c r="L358" s="114">
        <v>0</v>
      </c>
      <c r="M358" s="114">
        <v>0</v>
      </c>
      <c r="N358" s="114">
        <v>0</v>
      </c>
      <c r="O358" s="114">
        <v>0</v>
      </c>
      <c r="P358" s="114">
        <v>0</v>
      </c>
      <c r="Q358" s="114">
        <v>0</v>
      </c>
      <c r="R358" s="114">
        <v>0</v>
      </c>
      <c r="S358" s="114">
        <v>0</v>
      </c>
      <c r="T358" s="114">
        <v>0</v>
      </c>
      <c r="U358" s="114">
        <v>0</v>
      </c>
      <c r="V358" s="114">
        <v>0</v>
      </c>
      <c r="W358" s="114">
        <v>0</v>
      </c>
      <c r="X358" s="114">
        <v>0</v>
      </c>
      <c r="Y358" s="114">
        <v>0</v>
      </c>
      <c r="Z358" s="114">
        <v>0</v>
      </c>
      <c r="AA358" s="114">
        <v>0</v>
      </c>
      <c r="AB358" s="114">
        <v>0</v>
      </c>
      <c r="AC358" s="114">
        <v>0</v>
      </c>
      <c r="AD358" s="114">
        <v>0</v>
      </c>
      <c r="AE358" s="114">
        <v>0</v>
      </c>
      <c r="AF358" s="114">
        <v>0</v>
      </c>
      <c r="AG358" s="114">
        <v>0</v>
      </c>
      <c r="AH358" s="114">
        <v>0</v>
      </c>
      <c r="AI358" s="114">
        <v>0</v>
      </c>
      <c r="AJ358" s="115">
        <f t="shared" si="5"/>
        <v>0</v>
      </c>
      <c r="AM358" s="84"/>
    </row>
    <row r="359" spans="1:39" ht="20.100000000000001" hidden="1" customHeight="1" outlineLevel="2">
      <c r="A359" s="111">
        <v>1279</v>
      </c>
      <c r="B359" s="112" t="s">
        <v>1019</v>
      </c>
      <c r="C359" s="113" t="s">
        <v>1344</v>
      </c>
      <c r="D359" s="114">
        <v>0</v>
      </c>
      <c r="E359" s="114">
        <v>0</v>
      </c>
      <c r="F359" s="114">
        <v>0</v>
      </c>
      <c r="G359" s="114">
        <v>0</v>
      </c>
      <c r="H359" s="114">
        <v>0</v>
      </c>
      <c r="I359" s="114">
        <v>0</v>
      </c>
      <c r="J359" s="114">
        <v>0</v>
      </c>
      <c r="K359" s="114">
        <v>0</v>
      </c>
      <c r="L359" s="114">
        <v>0</v>
      </c>
      <c r="M359" s="114">
        <v>0</v>
      </c>
      <c r="N359" s="114">
        <v>0</v>
      </c>
      <c r="O359" s="114">
        <v>0</v>
      </c>
      <c r="P359" s="114">
        <v>0</v>
      </c>
      <c r="Q359" s="114">
        <v>0</v>
      </c>
      <c r="R359" s="114">
        <v>0</v>
      </c>
      <c r="S359" s="114">
        <v>0</v>
      </c>
      <c r="T359" s="114">
        <v>0</v>
      </c>
      <c r="U359" s="114">
        <v>0</v>
      </c>
      <c r="V359" s="114">
        <v>0</v>
      </c>
      <c r="W359" s="114">
        <v>0</v>
      </c>
      <c r="X359" s="114">
        <v>0</v>
      </c>
      <c r="Y359" s="114">
        <v>0</v>
      </c>
      <c r="Z359" s="114">
        <v>0</v>
      </c>
      <c r="AA359" s="114">
        <v>0</v>
      </c>
      <c r="AB359" s="114">
        <v>0</v>
      </c>
      <c r="AC359" s="114">
        <v>0</v>
      </c>
      <c r="AD359" s="114">
        <v>0</v>
      </c>
      <c r="AE359" s="114">
        <v>0</v>
      </c>
      <c r="AF359" s="114">
        <v>0</v>
      </c>
      <c r="AG359" s="114">
        <v>0</v>
      </c>
      <c r="AH359" s="114">
        <v>0</v>
      </c>
      <c r="AI359" s="114">
        <v>0</v>
      </c>
      <c r="AJ359" s="115">
        <f t="shared" si="5"/>
        <v>0</v>
      </c>
      <c r="AM359" s="84"/>
    </row>
    <row r="360" spans="1:39" ht="20.100000000000001" hidden="1" customHeight="1" outlineLevel="2">
      <c r="A360" s="111">
        <v>1280</v>
      </c>
      <c r="B360" s="112" t="s">
        <v>1020</v>
      </c>
      <c r="C360" s="113" t="s">
        <v>1344</v>
      </c>
      <c r="D360" s="114">
        <v>0</v>
      </c>
      <c r="E360" s="114">
        <v>0</v>
      </c>
      <c r="F360" s="114">
        <v>0</v>
      </c>
      <c r="G360" s="114">
        <v>0</v>
      </c>
      <c r="H360" s="114">
        <v>0</v>
      </c>
      <c r="I360" s="114">
        <v>0</v>
      </c>
      <c r="J360" s="114">
        <v>0</v>
      </c>
      <c r="K360" s="114">
        <v>0</v>
      </c>
      <c r="L360" s="114">
        <v>0</v>
      </c>
      <c r="M360" s="114">
        <v>0</v>
      </c>
      <c r="N360" s="114">
        <v>0</v>
      </c>
      <c r="O360" s="114">
        <v>0</v>
      </c>
      <c r="P360" s="114">
        <v>0</v>
      </c>
      <c r="Q360" s="114">
        <v>0</v>
      </c>
      <c r="R360" s="114">
        <v>0</v>
      </c>
      <c r="S360" s="114">
        <v>0</v>
      </c>
      <c r="T360" s="114">
        <v>0</v>
      </c>
      <c r="U360" s="114">
        <v>0</v>
      </c>
      <c r="V360" s="114">
        <v>0</v>
      </c>
      <c r="W360" s="114">
        <v>0</v>
      </c>
      <c r="X360" s="114">
        <v>0</v>
      </c>
      <c r="Y360" s="114">
        <v>0</v>
      </c>
      <c r="Z360" s="114">
        <v>0</v>
      </c>
      <c r="AA360" s="114">
        <v>0</v>
      </c>
      <c r="AB360" s="114">
        <v>0</v>
      </c>
      <c r="AC360" s="114">
        <v>0</v>
      </c>
      <c r="AD360" s="114">
        <v>0</v>
      </c>
      <c r="AE360" s="114">
        <v>0</v>
      </c>
      <c r="AF360" s="114">
        <v>0</v>
      </c>
      <c r="AG360" s="114">
        <v>0</v>
      </c>
      <c r="AH360" s="114">
        <v>0</v>
      </c>
      <c r="AI360" s="114">
        <v>0</v>
      </c>
      <c r="AJ360" s="115">
        <f t="shared" si="5"/>
        <v>0</v>
      </c>
      <c r="AM360" s="84"/>
    </row>
    <row r="361" spans="1:39" ht="20.100000000000001" hidden="1" customHeight="1" outlineLevel="2">
      <c r="A361" s="111">
        <v>1281</v>
      </c>
      <c r="B361" s="112" t="s">
        <v>1021</v>
      </c>
      <c r="C361" s="113" t="s">
        <v>1344</v>
      </c>
      <c r="D361" s="114">
        <v>0</v>
      </c>
      <c r="E361" s="114">
        <v>0</v>
      </c>
      <c r="F361" s="114">
        <v>0</v>
      </c>
      <c r="G361" s="114">
        <v>0</v>
      </c>
      <c r="H361" s="114">
        <v>0</v>
      </c>
      <c r="I361" s="114">
        <v>0</v>
      </c>
      <c r="J361" s="114">
        <v>0</v>
      </c>
      <c r="K361" s="114">
        <v>0</v>
      </c>
      <c r="L361" s="114">
        <v>0</v>
      </c>
      <c r="M361" s="114">
        <v>0</v>
      </c>
      <c r="N361" s="114">
        <v>0</v>
      </c>
      <c r="O361" s="114">
        <v>0</v>
      </c>
      <c r="P361" s="114">
        <v>0</v>
      </c>
      <c r="Q361" s="114">
        <v>0</v>
      </c>
      <c r="R361" s="114">
        <v>0</v>
      </c>
      <c r="S361" s="114">
        <v>0</v>
      </c>
      <c r="T361" s="114">
        <v>0</v>
      </c>
      <c r="U361" s="114">
        <v>0</v>
      </c>
      <c r="V361" s="114">
        <v>0</v>
      </c>
      <c r="W361" s="114">
        <v>0</v>
      </c>
      <c r="X361" s="114">
        <v>0</v>
      </c>
      <c r="Y361" s="114">
        <v>0</v>
      </c>
      <c r="Z361" s="114">
        <v>0</v>
      </c>
      <c r="AA361" s="114">
        <v>0</v>
      </c>
      <c r="AB361" s="114">
        <v>0</v>
      </c>
      <c r="AC361" s="114">
        <v>0</v>
      </c>
      <c r="AD361" s="114">
        <v>0</v>
      </c>
      <c r="AE361" s="114">
        <v>0</v>
      </c>
      <c r="AF361" s="114">
        <v>0</v>
      </c>
      <c r="AG361" s="114">
        <v>0</v>
      </c>
      <c r="AH361" s="114">
        <v>0</v>
      </c>
      <c r="AI361" s="114">
        <v>0</v>
      </c>
      <c r="AJ361" s="115">
        <f t="shared" si="5"/>
        <v>0</v>
      </c>
      <c r="AM361" s="84"/>
    </row>
    <row r="362" spans="1:39" ht="20.100000000000001" hidden="1" customHeight="1" outlineLevel="2">
      <c r="A362" s="111">
        <v>1282</v>
      </c>
      <c r="B362" s="112" t="s">
        <v>1022</v>
      </c>
      <c r="C362" s="113" t="s">
        <v>1344</v>
      </c>
      <c r="D362" s="114">
        <v>0</v>
      </c>
      <c r="E362" s="114">
        <v>0</v>
      </c>
      <c r="F362" s="114">
        <v>0</v>
      </c>
      <c r="G362" s="114">
        <v>0</v>
      </c>
      <c r="H362" s="114">
        <v>0</v>
      </c>
      <c r="I362" s="114">
        <v>0</v>
      </c>
      <c r="J362" s="114">
        <v>0</v>
      </c>
      <c r="K362" s="114">
        <v>0</v>
      </c>
      <c r="L362" s="114">
        <v>0</v>
      </c>
      <c r="M362" s="114">
        <v>0</v>
      </c>
      <c r="N362" s="114">
        <v>0</v>
      </c>
      <c r="O362" s="114">
        <v>0</v>
      </c>
      <c r="P362" s="114">
        <v>0</v>
      </c>
      <c r="Q362" s="114">
        <v>0</v>
      </c>
      <c r="R362" s="114">
        <v>0</v>
      </c>
      <c r="S362" s="114">
        <v>0</v>
      </c>
      <c r="T362" s="114">
        <v>0</v>
      </c>
      <c r="U362" s="114">
        <v>0</v>
      </c>
      <c r="V362" s="114">
        <v>0</v>
      </c>
      <c r="W362" s="114">
        <v>0</v>
      </c>
      <c r="X362" s="114">
        <v>0</v>
      </c>
      <c r="Y362" s="114">
        <v>0</v>
      </c>
      <c r="Z362" s="114">
        <v>0</v>
      </c>
      <c r="AA362" s="114">
        <v>0</v>
      </c>
      <c r="AB362" s="114">
        <v>0</v>
      </c>
      <c r="AC362" s="114">
        <v>0</v>
      </c>
      <c r="AD362" s="114">
        <v>0</v>
      </c>
      <c r="AE362" s="114">
        <v>0</v>
      </c>
      <c r="AF362" s="114">
        <v>0</v>
      </c>
      <c r="AG362" s="114">
        <v>0</v>
      </c>
      <c r="AH362" s="114">
        <v>0</v>
      </c>
      <c r="AI362" s="114">
        <v>0</v>
      </c>
      <c r="AJ362" s="115">
        <f t="shared" si="5"/>
        <v>0</v>
      </c>
      <c r="AM362" s="84"/>
    </row>
    <row r="363" spans="1:39" ht="20.100000000000001" hidden="1" customHeight="1" outlineLevel="2">
      <c r="A363" s="111">
        <v>1283</v>
      </c>
      <c r="B363" s="112" t="s">
        <v>1023</v>
      </c>
      <c r="C363" s="113" t="s">
        <v>1344</v>
      </c>
      <c r="D363" s="114">
        <v>0</v>
      </c>
      <c r="E363" s="114">
        <v>0</v>
      </c>
      <c r="F363" s="114">
        <v>0</v>
      </c>
      <c r="G363" s="114">
        <v>0</v>
      </c>
      <c r="H363" s="114">
        <v>0</v>
      </c>
      <c r="I363" s="114">
        <v>0</v>
      </c>
      <c r="J363" s="114">
        <v>0</v>
      </c>
      <c r="K363" s="114">
        <v>0</v>
      </c>
      <c r="L363" s="114">
        <v>0</v>
      </c>
      <c r="M363" s="114">
        <v>0</v>
      </c>
      <c r="N363" s="114">
        <v>0</v>
      </c>
      <c r="O363" s="114">
        <v>0</v>
      </c>
      <c r="P363" s="114">
        <v>0</v>
      </c>
      <c r="Q363" s="114">
        <v>0</v>
      </c>
      <c r="R363" s="114">
        <v>0</v>
      </c>
      <c r="S363" s="114">
        <v>0</v>
      </c>
      <c r="T363" s="114">
        <v>0</v>
      </c>
      <c r="U363" s="114">
        <v>0</v>
      </c>
      <c r="V363" s="114">
        <v>0</v>
      </c>
      <c r="W363" s="114">
        <v>0</v>
      </c>
      <c r="X363" s="114">
        <v>0</v>
      </c>
      <c r="Y363" s="114">
        <v>0</v>
      </c>
      <c r="Z363" s="114">
        <v>0</v>
      </c>
      <c r="AA363" s="114">
        <v>0</v>
      </c>
      <c r="AB363" s="114">
        <v>0</v>
      </c>
      <c r="AC363" s="114">
        <v>0</v>
      </c>
      <c r="AD363" s="114">
        <v>0</v>
      </c>
      <c r="AE363" s="114">
        <v>0</v>
      </c>
      <c r="AF363" s="114">
        <v>0</v>
      </c>
      <c r="AG363" s="114">
        <v>0</v>
      </c>
      <c r="AH363" s="114">
        <v>0</v>
      </c>
      <c r="AI363" s="114">
        <v>0</v>
      </c>
      <c r="AJ363" s="115">
        <f t="shared" si="5"/>
        <v>0</v>
      </c>
      <c r="AM363" s="84"/>
    </row>
    <row r="364" spans="1:39" ht="20.100000000000001" hidden="1" customHeight="1" outlineLevel="2">
      <c r="A364" s="111">
        <v>1284</v>
      </c>
      <c r="B364" s="112" t="s">
        <v>1024</v>
      </c>
      <c r="C364" s="113" t="s">
        <v>1344</v>
      </c>
      <c r="D364" s="114">
        <v>0</v>
      </c>
      <c r="E364" s="114">
        <v>0</v>
      </c>
      <c r="F364" s="114">
        <v>0</v>
      </c>
      <c r="G364" s="114">
        <v>0</v>
      </c>
      <c r="H364" s="114">
        <v>0</v>
      </c>
      <c r="I364" s="114">
        <v>0</v>
      </c>
      <c r="J364" s="114">
        <v>0</v>
      </c>
      <c r="K364" s="114">
        <v>0</v>
      </c>
      <c r="L364" s="114">
        <v>0</v>
      </c>
      <c r="M364" s="114">
        <v>0</v>
      </c>
      <c r="N364" s="114">
        <v>0</v>
      </c>
      <c r="O364" s="114">
        <v>0</v>
      </c>
      <c r="P364" s="114">
        <v>0</v>
      </c>
      <c r="Q364" s="114">
        <v>0</v>
      </c>
      <c r="R364" s="114">
        <v>0</v>
      </c>
      <c r="S364" s="114">
        <v>0</v>
      </c>
      <c r="T364" s="114">
        <v>0</v>
      </c>
      <c r="U364" s="114">
        <v>0</v>
      </c>
      <c r="V364" s="114">
        <v>0</v>
      </c>
      <c r="W364" s="114">
        <v>0</v>
      </c>
      <c r="X364" s="114">
        <v>0</v>
      </c>
      <c r="Y364" s="114">
        <v>0</v>
      </c>
      <c r="Z364" s="114">
        <v>0</v>
      </c>
      <c r="AA364" s="114">
        <v>0</v>
      </c>
      <c r="AB364" s="114">
        <v>0</v>
      </c>
      <c r="AC364" s="114">
        <v>0</v>
      </c>
      <c r="AD364" s="114">
        <v>0</v>
      </c>
      <c r="AE364" s="114">
        <v>0</v>
      </c>
      <c r="AF364" s="114">
        <v>0</v>
      </c>
      <c r="AG364" s="114">
        <v>0</v>
      </c>
      <c r="AH364" s="114">
        <v>0</v>
      </c>
      <c r="AI364" s="114">
        <v>0</v>
      </c>
      <c r="AJ364" s="115">
        <f t="shared" si="5"/>
        <v>0</v>
      </c>
      <c r="AM364" s="84"/>
    </row>
    <row r="365" spans="1:39" ht="20.100000000000001" hidden="1" customHeight="1" outlineLevel="2">
      <c r="A365" s="111">
        <v>1285</v>
      </c>
      <c r="B365" s="112" t="s">
        <v>1025</v>
      </c>
      <c r="C365" s="113" t="s">
        <v>1344</v>
      </c>
      <c r="D365" s="114">
        <v>0</v>
      </c>
      <c r="E365" s="114">
        <v>0</v>
      </c>
      <c r="F365" s="114">
        <v>0</v>
      </c>
      <c r="G365" s="114">
        <v>0</v>
      </c>
      <c r="H365" s="114">
        <v>0</v>
      </c>
      <c r="I365" s="114">
        <v>0</v>
      </c>
      <c r="J365" s="114">
        <v>0</v>
      </c>
      <c r="K365" s="114">
        <v>0</v>
      </c>
      <c r="L365" s="114">
        <v>0</v>
      </c>
      <c r="M365" s="114">
        <v>0</v>
      </c>
      <c r="N365" s="114">
        <v>0</v>
      </c>
      <c r="O365" s="114">
        <v>0</v>
      </c>
      <c r="P365" s="114">
        <v>0</v>
      </c>
      <c r="Q365" s="114">
        <v>0</v>
      </c>
      <c r="R365" s="114">
        <v>0</v>
      </c>
      <c r="S365" s="114">
        <v>0</v>
      </c>
      <c r="T365" s="114">
        <v>0</v>
      </c>
      <c r="U365" s="114">
        <v>0</v>
      </c>
      <c r="V365" s="114">
        <v>0</v>
      </c>
      <c r="W365" s="114">
        <v>0</v>
      </c>
      <c r="X365" s="114">
        <v>0</v>
      </c>
      <c r="Y365" s="114">
        <v>0</v>
      </c>
      <c r="Z365" s="114">
        <v>0</v>
      </c>
      <c r="AA365" s="114">
        <v>0</v>
      </c>
      <c r="AB365" s="114">
        <v>0</v>
      </c>
      <c r="AC365" s="114">
        <v>0</v>
      </c>
      <c r="AD365" s="114">
        <v>0</v>
      </c>
      <c r="AE365" s="114">
        <v>0</v>
      </c>
      <c r="AF365" s="114">
        <v>0</v>
      </c>
      <c r="AG365" s="114">
        <v>0</v>
      </c>
      <c r="AH365" s="114">
        <v>0</v>
      </c>
      <c r="AI365" s="114">
        <v>0</v>
      </c>
      <c r="AJ365" s="115">
        <f t="shared" si="5"/>
        <v>0</v>
      </c>
      <c r="AM365" s="84"/>
    </row>
    <row r="366" spans="1:39" ht="20.100000000000001" hidden="1" customHeight="1" outlineLevel="2">
      <c r="A366" s="111">
        <v>1286</v>
      </c>
      <c r="B366" s="112" t="s">
        <v>1026</v>
      </c>
      <c r="C366" s="113" t="s">
        <v>1344</v>
      </c>
      <c r="D366" s="114">
        <v>0</v>
      </c>
      <c r="E366" s="114">
        <v>0</v>
      </c>
      <c r="F366" s="114">
        <v>0</v>
      </c>
      <c r="G366" s="114">
        <v>0</v>
      </c>
      <c r="H366" s="114">
        <v>0</v>
      </c>
      <c r="I366" s="114">
        <v>0</v>
      </c>
      <c r="J366" s="114">
        <v>0</v>
      </c>
      <c r="K366" s="114">
        <v>0</v>
      </c>
      <c r="L366" s="114">
        <v>0</v>
      </c>
      <c r="M366" s="114">
        <v>0</v>
      </c>
      <c r="N366" s="114">
        <v>0</v>
      </c>
      <c r="O366" s="114">
        <v>0</v>
      </c>
      <c r="P366" s="114">
        <v>0</v>
      </c>
      <c r="Q366" s="114">
        <v>0</v>
      </c>
      <c r="R366" s="114">
        <v>0</v>
      </c>
      <c r="S366" s="114">
        <v>0</v>
      </c>
      <c r="T366" s="114">
        <v>0</v>
      </c>
      <c r="U366" s="114">
        <v>0</v>
      </c>
      <c r="V366" s="114">
        <v>0</v>
      </c>
      <c r="W366" s="114">
        <v>0</v>
      </c>
      <c r="X366" s="114">
        <v>0</v>
      </c>
      <c r="Y366" s="114">
        <v>0</v>
      </c>
      <c r="Z366" s="114">
        <v>0</v>
      </c>
      <c r="AA366" s="114">
        <v>0</v>
      </c>
      <c r="AB366" s="114">
        <v>0</v>
      </c>
      <c r="AC366" s="114">
        <v>0</v>
      </c>
      <c r="AD366" s="114">
        <v>0</v>
      </c>
      <c r="AE366" s="114">
        <v>0</v>
      </c>
      <c r="AF366" s="114">
        <v>0</v>
      </c>
      <c r="AG366" s="114">
        <v>0</v>
      </c>
      <c r="AH366" s="114">
        <v>0</v>
      </c>
      <c r="AI366" s="114">
        <v>0</v>
      </c>
      <c r="AJ366" s="115">
        <f t="shared" si="5"/>
        <v>0</v>
      </c>
      <c r="AM366" s="84"/>
    </row>
    <row r="367" spans="1:39" ht="20.100000000000001" hidden="1" customHeight="1" outlineLevel="2">
      <c r="A367" s="111">
        <v>1287</v>
      </c>
      <c r="B367" s="112" t="s">
        <v>1027</v>
      </c>
      <c r="C367" s="113" t="s">
        <v>1344</v>
      </c>
      <c r="D367" s="114">
        <v>0</v>
      </c>
      <c r="E367" s="114">
        <v>0</v>
      </c>
      <c r="F367" s="114">
        <v>0</v>
      </c>
      <c r="G367" s="114">
        <v>0</v>
      </c>
      <c r="H367" s="114">
        <v>0</v>
      </c>
      <c r="I367" s="114">
        <v>0</v>
      </c>
      <c r="J367" s="114">
        <v>0</v>
      </c>
      <c r="K367" s="114">
        <v>0</v>
      </c>
      <c r="L367" s="114">
        <v>0</v>
      </c>
      <c r="M367" s="114">
        <v>0</v>
      </c>
      <c r="N367" s="114">
        <v>0</v>
      </c>
      <c r="O367" s="114">
        <v>0</v>
      </c>
      <c r="P367" s="114">
        <v>0</v>
      </c>
      <c r="Q367" s="114">
        <v>0</v>
      </c>
      <c r="R367" s="114">
        <v>0</v>
      </c>
      <c r="S367" s="114">
        <v>0</v>
      </c>
      <c r="T367" s="114">
        <v>0</v>
      </c>
      <c r="U367" s="114">
        <v>0</v>
      </c>
      <c r="V367" s="114">
        <v>0</v>
      </c>
      <c r="W367" s="114">
        <v>0</v>
      </c>
      <c r="X367" s="114">
        <v>0</v>
      </c>
      <c r="Y367" s="114">
        <v>0</v>
      </c>
      <c r="Z367" s="114">
        <v>0</v>
      </c>
      <c r="AA367" s="114">
        <v>0</v>
      </c>
      <c r="AB367" s="114">
        <v>0</v>
      </c>
      <c r="AC367" s="114">
        <v>0</v>
      </c>
      <c r="AD367" s="114">
        <v>0</v>
      </c>
      <c r="AE367" s="114">
        <v>0</v>
      </c>
      <c r="AF367" s="114">
        <v>0</v>
      </c>
      <c r="AG367" s="114">
        <v>0</v>
      </c>
      <c r="AH367" s="114">
        <v>0</v>
      </c>
      <c r="AI367" s="114">
        <v>0</v>
      </c>
      <c r="AJ367" s="115">
        <f t="shared" si="5"/>
        <v>0</v>
      </c>
      <c r="AM367" s="84"/>
    </row>
    <row r="368" spans="1:39" ht="20.100000000000001" hidden="1" customHeight="1" outlineLevel="2">
      <c r="A368" s="111">
        <v>1301</v>
      </c>
      <c r="B368" s="112" t="s">
        <v>1028</v>
      </c>
      <c r="C368" s="113" t="s">
        <v>1344</v>
      </c>
      <c r="D368" s="114">
        <v>0</v>
      </c>
      <c r="E368" s="114">
        <v>0</v>
      </c>
      <c r="F368" s="114">
        <v>0</v>
      </c>
      <c r="G368" s="114">
        <v>0</v>
      </c>
      <c r="H368" s="114">
        <v>0</v>
      </c>
      <c r="I368" s="114">
        <v>0</v>
      </c>
      <c r="J368" s="114">
        <v>0</v>
      </c>
      <c r="K368" s="114">
        <v>0</v>
      </c>
      <c r="L368" s="114">
        <v>0</v>
      </c>
      <c r="M368" s="114">
        <v>0</v>
      </c>
      <c r="N368" s="114">
        <v>0</v>
      </c>
      <c r="O368" s="114">
        <v>0</v>
      </c>
      <c r="P368" s="114">
        <v>0</v>
      </c>
      <c r="Q368" s="114">
        <v>0</v>
      </c>
      <c r="R368" s="114">
        <v>0</v>
      </c>
      <c r="S368" s="114">
        <v>0</v>
      </c>
      <c r="T368" s="114">
        <v>0</v>
      </c>
      <c r="U368" s="114">
        <v>0</v>
      </c>
      <c r="V368" s="114">
        <v>0</v>
      </c>
      <c r="W368" s="114">
        <v>0</v>
      </c>
      <c r="X368" s="114">
        <v>0</v>
      </c>
      <c r="Y368" s="114">
        <v>0</v>
      </c>
      <c r="Z368" s="114">
        <v>0</v>
      </c>
      <c r="AA368" s="114">
        <v>0</v>
      </c>
      <c r="AB368" s="114">
        <v>0</v>
      </c>
      <c r="AC368" s="114">
        <v>0</v>
      </c>
      <c r="AD368" s="114">
        <v>0</v>
      </c>
      <c r="AE368" s="114">
        <v>0</v>
      </c>
      <c r="AF368" s="114">
        <v>0</v>
      </c>
      <c r="AG368" s="114">
        <v>0</v>
      </c>
      <c r="AH368" s="114">
        <v>0</v>
      </c>
      <c r="AI368" s="114">
        <v>0</v>
      </c>
      <c r="AJ368" s="115">
        <f t="shared" si="5"/>
        <v>0</v>
      </c>
      <c r="AM368" s="84"/>
    </row>
    <row r="369" spans="1:39" ht="20.100000000000001" hidden="1" customHeight="1" outlineLevel="2">
      <c r="A369" s="111">
        <v>1302</v>
      </c>
      <c r="B369" s="112" t="s">
        <v>1029</v>
      </c>
      <c r="C369" s="113" t="s">
        <v>1344</v>
      </c>
      <c r="D369" s="114">
        <v>0</v>
      </c>
      <c r="E369" s="114">
        <v>0</v>
      </c>
      <c r="F369" s="114">
        <v>0</v>
      </c>
      <c r="G369" s="114">
        <v>0</v>
      </c>
      <c r="H369" s="114">
        <v>0</v>
      </c>
      <c r="I369" s="114">
        <v>0</v>
      </c>
      <c r="J369" s="114">
        <v>0</v>
      </c>
      <c r="K369" s="114">
        <v>0</v>
      </c>
      <c r="L369" s="114">
        <v>0</v>
      </c>
      <c r="M369" s="114">
        <v>0</v>
      </c>
      <c r="N369" s="114">
        <v>0</v>
      </c>
      <c r="O369" s="114">
        <v>0</v>
      </c>
      <c r="P369" s="114">
        <v>0</v>
      </c>
      <c r="Q369" s="114">
        <v>0</v>
      </c>
      <c r="R369" s="114">
        <v>0</v>
      </c>
      <c r="S369" s="114">
        <v>0</v>
      </c>
      <c r="T369" s="114">
        <v>0</v>
      </c>
      <c r="U369" s="114">
        <v>0</v>
      </c>
      <c r="V369" s="114">
        <v>0</v>
      </c>
      <c r="W369" s="114">
        <v>0</v>
      </c>
      <c r="X369" s="114">
        <v>0</v>
      </c>
      <c r="Y369" s="114">
        <v>0</v>
      </c>
      <c r="Z369" s="114">
        <v>0</v>
      </c>
      <c r="AA369" s="114">
        <v>0</v>
      </c>
      <c r="AB369" s="114">
        <v>0</v>
      </c>
      <c r="AC369" s="114">
        <v>0</v>
      </c>
      <c r="AD369" s="114">
        <v>0</v>
      </c>
      <c r="AE369" s="114">
        <v>0</v>
      </c>
      <c r="AF369" s="114">
        <v>0</v>
      </c>
      <c r="AG369" s="114">
        <v>0</v>
      </c>
      <c r="AH369" s="114">
        <v>0</v>
      </c>
      <c r="AI369" s="114">
        <v>0</v>
      </c>
      <c r="AJ369" s="115">
        <f t="shared" si="5"/>
        <v>0</v>
      </c>
      <c r="AM369" s="84"/>
    </row>
    <row r="370" spans="1:39" ht="20.100000000000001" hidden="1" customHeight="1" outlineLevel="2">
      <c r="A370" s="111">
        <v>1303</v>
      </c>
      <c r="B370" s="112" t="s">
        <v>1030</v>
      </c>
      <c r="C370" s="113" t="s">
        <v>1344</v>
      </c>
      <c r="D370" s="114">
        <v>0</v>
      </c>
      <c r="E370" s="114">
        <v>0</v>
      </c>
      <c r="F370" s="114">
        <v>0</v>
      </c>
      <c r="G370" s="114">
        <v>0</v>
      </c>
      <c r="H370" s="114">
        <v>0</v>
      </c>
      <c r="I370" s="114">
        <v>0</v>
      </c>
      <c r="J370" s="114">
        <v>0</v>
      </c>
      <c r="K370" s="114">
        <v>0</v>
      </c>
      <c r="L370" s="114">
        <v>0</v>
      </c>
      <c r="M370" s="114">
        <v>0</v>
      </c>
      <c r="N370" s="114">
        <v>0</v>
      </c>
      <c r="O370" s="114">
        <v>0</v>
      </c>
      <c r="P370" s="114">
        <v>0</v>
      </c>
      <c r="Q370" s="114">
        <v>0</v>
      </c>
      <c r="R370" s="114">
        <v>0</v>
      </c>
      <c r="S370" s="114">
        <v>0</v>
      </c>
      <c r="T370" s="114">
        <v>0</v>
      </c>
      <c r="U370" s="114">
        <v>0</v>
      </c>
      <c r="V370" s="114">
        <v>0</v>
      </c>
      <c r="W370" s="114">
        <v>0</v>
      </c>
      <c r="X370" s="114">
        <v>0</v>
      </c>
      <c r="Y370" s="114">
        <v>0</v>
      </c>
      <c r="Z370" s="114">
        <v>0</v>
      </c>
      <c r="AA370" s="114">
        <v>0</v>
      </c>
      <c r="AB370" s="114">
        <v>0</v>
      </c>
      <c r="AC370" s="114">
        <v>0</v>
      </c>
      <c r="AD370" s="114">
        <v>0</v>
      </c>
      <c r="AE370" s="114">
        <v>0</v>
      </c>
      <c r="AF370" s="114">
        <v>0</v>
      </c>
      <c r="AG370" s="114">
        <v>0</v>
      </c>
      <c r="AH370" s="114">
        <v>0</v>
      </c>
      <c r="AI370" s="114">
        <v>0</v>
      </c>
      <c r="AJ370" s="115">
        <f t="shared" si="5"/>
        <v>0</v>
      </c>
      <c r="AM370" s="84"/>
    </row>
    <row r="371" spans="1:39" ht="20.100000000000001" hidden="1" customHeight="1" outlineLevel="2">
      <c r="A371" s="111">
        <v>1304</v>
      </c>
      <c r="B371" s="112" t="s">
        <v>1031</v>
      </c>
      <c r="C371" s="113" t="s">
        <v>1344</v>
      </c>
      <c r="D371" s="114">
        <v>0</v>
      </c>
      <c r="E371" s="114">
        <v>0</v>
      </c>
      <c r="F371" s="114">
        <v>0</v>
      </c>
      <c r="G371" s="114">
        <v>0</v>
      </c>
      <c r="H371" s="114">
        <v>0</v>
      </c>
      <c r="I371" s="114">
        <v>0</v>
      </c>
      <c r="J371" s="114">
        <v>0</v>
      </c>
      <c r="K371" s="114">
        <v>0</v>
      </c>
      <c r="L371" s="114">
        <v>0</v>
      </c>
      <c r="M371" s="114">
        <v>0</v>
      </c>
      <c r="N371" s="114">
        <v>0</v>
      </c>
      <c r="O371" s="114">
        <v>0</v>
      </c>
      <c r="P371" s="114">
        <v>0</v>
      </c>
      <c r="Q371" s="114">
        <v>0</v>
      </c>
      <c r="R371" s="114">
        <v>0</v>
      </c>
      <c r="S371" s="114">
        <v>0</v>
      </c>
      <c r="T371" s="114">
        <v>0</v>
      </c>
      <c r="U371" s="114">
        <v>0</v>
      </c>
      <c r="V371" s="114">
        <v>0</v>
      </c>
      <c r="W371" s="114">
        <v>0</v>
      </c>
      <c r="X371" s="114">
        <v>0</v>
      </c>
      <c r="Y371" s="114">
        <v>0</v>
      </c>
      <c r="Z371" s="114">
        <v>0</v>
      </c>
      <c r="AA371" s="114">
        <v>0</v>
      </c>
      <c r="AB371" s="114">
        <v>0</v>
      </c>
      <c r="AC371" s="114">
        <v>0</v>
      </c>
      <c r="AD371" s="114">
        <v>0</v>
      </c>
      <c r="AE371" s="114">
        <v>0</v>
      </c>
      <c r="AF371" s="114">
        <v>0</v>
      </c>
      <c r="AG371" s="114">
        <v>0</v>
      </c>
      <c r="AH371" s="114">
        <v>0</v>
      </c>
      <c r="AI371" s="114">
        <v>0</v>
      </c>
      <c r="AJ371" s="115">
        <f t="shared" si="5"/>
        <v>0</v>
      </c>
      <c r="AM371" s="84"/>
    </row>
    <row r="372" spans="1:39" ht="20.100000000000001" hidden="1" customHeight="1" outlineLevel="2">
      <c r="A372" s="111">
        <v>1305</v>
      </c>
      <c r="B372" s="112" t="s">
        <v>1032</v>
      </c>
      <c r="C372" s="113" t="s">
        <v>1344</v>
      </c>
      <c r="D372" s="114">
        <v>0</v>
      </c>
      <c r="E372" s="114">
        <v>0</v>
      </c>
      <c r="F372" s="114">
        <v>0</v>
      </c>
      <c r="G372" s="114">
        <v>0</v>
      </c>
      <c r="H372" s="114">
        <v>0</v>
      </c>
      <c r="I372" s="114">
        <v>0</v>
      </c>
      <c r="J372" s="114">
        <v>0</v>
      </c>
      <c r="K372" s="114">
        <v>0</v>
      </c>
      <c r="L372" s="114">
        <v>0</v>
      </c>
      <c r="M372" s="114">
        <v>0</v>
      </c>
      <c r="N372" s="114">
        <v>0</v>
      </c>
      <c r="O372" s="114">
        <v>0</v>
      </c>
      <c r="P372" s="114">
        <v>0</v>
      </c>
      <c r="Q372" s="114">
        <v>0</v>
      </c>
      <c r="R372" s="114">
        <v>0</v>
      </c>
      <c r="S372" s="114">
        <v>0</v>
      </c>
      <c r="T372" s="114">
        <v>0</v>
      </c>
      <c r="U372" s="114">
        <v>0</v>
      </c>
      <c r="V372" s="114">
        <v>0</v>
      </c>
      <c r="W372" s="114">
        <v>0</v>
      </c>
      <c r="X372" s="114">
        <v>0</v>
      </c>
      <c r="Y372" s="114">
        <v>0</v>
      </c>
      <c r="Z372" s="114">
        <v>0</v>
      </c>
      <c r="AA372" s="114">
        <v>0</v>
      </c>
      <c r="AB372" s="114">
        <v>0</v>
      </c>
      <c r="AC372" s="114">
        <v>0</v>
      </c>
      <c r="AD372" s="114">
        <v>0</v>
      </c>
      <c r="AE372" s="114">
        <v>0</v>
      </c>
      <c r="AF372" s="114">
        <v>0</v>
      </c>
      <c r="AG372" s="114">
        <v>0</v>
      </c>
      <c r="AH372" s="114">
        <v>0</v>
      </c>
      <c r="AI372" s="114">
        <v>0</v>
      </c>
      <c r="AJ372" s="115">
        <f t="shared" si="5"/>
        <v>0</v>
      </c>
      <c r="AM372" s="84"/>
    </row>
    <row r="373" spans="1:39" ht="20.100000000000001" hidden="1" customHeight="1" outlineLevel="2">
      <c r="A373" s="111">
        <v>1306</v>
      </c>
      <c r="B373" s="112" t="s">
        <v>1033</v>
      </c>
      <c r="C373" s="113" t="s">
        <v>1344</v>
      </c>
      <c r="D373" s="114">
        <v>0</v>
      </c>
      <c r="E373" s="114">
        <v>0</v>
      </c>
      <c r="F373" s="114">
        <v>0</v>
      </c>
      <c r="G373" s="114">
        <v>0</v>
      </c>
      <c r="H373" s="114">
        <v>0</v>
      </c>
      <c r="I373" s="114">
        <v>0</v>
      </c>
      <c r="J373" s="114">
        <v>0</v>
      </c>
      <c r="K373" s="114">
        <v>0</v>
      </c>
      <c r="L373" s="114">
        <v>0</v>
      </c>
      <c r="M373" s="114">
        <v>0</v>
      </c>
      <c r="N373" s="114">
        <v>0</v>
      </c>
      <c r="O373" s="114">
        <v>0</v>
      </c>
      <c r="P373" s="114">
        <v>0</v>
      </c>
      <c r="Q373" s="114">
        <v>0</v>
      </c>
      <c r="R373" s="114">
        <v>0</v>
      </c>
      <c r="S373" s="114">
        <v>0</v>
      </c>
      <c r="T373" s="114">
        <v>0</v>
      </c>
      <c r="U373" s="114">
        <v>0</v>
      </c>
      <c r="V373" s="114">
        <v>0</v>
      </c>
      <c r="W373" s="114">
        <v>0</v>
      </c>
      <c r="X373" s="114">
        <v>0</v>
      </c>
      <c r="Y373" s="114">
        <v>0</v>
      </c>
      <c r="Z373" s="114">
        <v>0</v>
      </c>
      <c r="AA373" s="114">
        <v>0</v>
      </c>
      <c r="AB373" s="114">
        <v>0</v>
      </c>
      <c r="AC373" s="114">
        <v>0</v>
      </c>
      <c r="AD373" s="114">
        <v>0</v>
      </c>
      <c r="AE373" s="114">
        <v>0</v>
      </c>
      <c r="AF373" s="114">
        <v>0</v>
      </c>
      <c r="AG373" s="114">
        <v>0</v>
      </c>
      <c r="AH373" s="114">
        <v>0</v>
      </c>
      <c r="AI373" s="114">
        <v>0</v>
      </c>
      <c r="AJ373" s="115">
        <f t="shared" si="5"/>
        <v>0</v>
      </c>
      <c r="AM373" s="84"/>
    </row>
    <row r="374" spans="1:39" ht="20.100000000000001" hidden="1" customHeight="1" outlineLevel="2">
      <c r="A374" s="111">
        <v>1307</v>
      </c>
      <c r="B374" s="112" t="s">
        <v>1034</v>
      </c>
      <c r="C374" s="113" t="s">
        <v>1344</v>
      </c>
      <c r="D374" s="114">
        <v>0</v>
      </c>
      <c r="E374" s="114">
        <v>0</v>
      </c>
      <c r="F374" s="114">
        <v>0</v>
      </c>
      <c r="G374" s="114">
        <v>0</v>
      </c>
      <c r="H374" s="114">
        <v>0</v>
      </c>
      <c r="I374" s="114">
        <v>0</v>
      </c>
      <c r="J374" s="114">
        <v>0</v>
      </c>
      <c r="K374" s="114">
        <v>0</v>
      </c>
      <c r="L374" s="114">
        <v>0</v>
      </c>
      <c r="M374" s="114">
        <v>0</v>
      </c>
      <c r="N374" s="114">
        <v>0</v>
      </c>
      <c r="O374" s="114">
        <v>0</v>
      </c>
      <c r="P374" s="114">
        <v>0</v>
      </c>
      <c r="Q374" s="114">
        <v>0</v>
      </c>
      <c r="R374" s="114">
        <v>0</v>
      </c>
      <c r="S374" s="114">
        <v>0</v>
      </c>
      <c r="T374" s="114">
        <v>0</v>
      </c>
      <c r="U374" s="114">
        <v>0</v>
      </c>
      <c r="V374" s="114">
        <v>0</v>
      </c>
      <c r="W374" s="114">
        <v>0</v>
      </c>
      <c r="X374" s="114">
        <v>0</v>
      </c>
      <c r="Y374" s="114">
        <v>0</v>
      </c>
      <c r="Z374" s="114">
        <v>0</v>
      </c>
      <c r="AA374" s="114">
        <v>0</v>
      </c>
      <c r="AB374" s="114">
        <v>0</v>
      </c>
      <c r="AC374" s="114">
        <v>0</v>
      </c>
      <c r="AD374" s="114">
        <v>0</v>
      </c>
      <c r="AE374" s="114">
        <v>0</v>
      </c>
      <c r="AF374" s="114">
        <v>0</v>
      </c>
      <c r="AG374" s="114">
        <v>0</v>
      </c>
      <c r="AH374" s="114">
        <v>0</v>
      </c>
      <c r="AI374" s="114">
        <v>0</v>
      </c>
      <c r="AJ374" s="115">
        <f t="shared" si="5"/>
        <v>0</v>
      </c>
      <c r="AM374" s="84"/>
    </row>
    <row r="375" spans="1:39" ht="20.100000000000001" hidden="1" customHeight="1" outlineLevel="2">
      <c r="A375" s="111">
        <v>1308</v>
      </c>
      <c r="B375" s="112" t="s">
        <v>1035</v>
      </c>
      <c r="C375" s="113" t="s">
        <v>1344</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c r="W375" s="114">
        <v>0</v>
      </c>
      <c r="X375" s="114">
        <v>0</v>
      </c>
      <c r="Y375" s="114">
        <v>0</v>
      </c>
      <c r="Z375" s="114">
        <v>0</v>
      </c>
      <c r="AA375" s="114">
        <v>0</v>
      </c>
      <c r="AB375" s="114">
        <v>0</v>
      </c>
      <c r="AC375" s="114">
        <v>0</v>
      </c>
      <c r="AD375" s="114">
        <v>0</v>
      </c>
      <c r="AE375" s="114">
        <v>0</v>
      </c>
      <c r="AF375" s="114">
        <v>0</v>
      </c>
      <c r="AG375" s="114">
        <v>0</v>
      </c>
      <c r="AH375" s="114">
        <v>0</v>
      </c>
      <c r="AI375" s="114">
        <v>0</v>
      </c>
      <c r="AJ375" s="115">
        <f t="shared" si="5"/>
        <v>0</v>
      </c>
      <c r="AM375" s="84"/>
    </row>
    <row r="376" spans="1:39" ht="20.100000000000001" hidden="1" customHeight="1" outlineLevel="2">
      <c r="A376" s="111">
        <v>1309</v>
      </c>
      <c r="B376" s="112" t="s">
        <v>1036</v>
      </c>
      <c r="C376" s="113" t="s">
        <v>1344</v>
      </c>
      <c r="D376" s="114">
        <v>0</v>
      </c>
      <c r="E376" s="114">
        <v>0</v>
      </c>
      <c r="F376" s="114">
        <v>0</v>
      </c>
      <c r="G376" s="114">
        <v>0</v>
      </c>
      <c r="H376" s="114">
        <v>0</v>
      </c>
      <c r="I376" s="114">
        <v>0</v>
      </c>
      <c r="J376" s="114">
        <v>0</v>
      </c>
      <c r="K376" s="114">
        <v>0</v>
      </c>
      <c r="L376" s="114">
        <v>0</v>
      </c>
      <c r="M376" s="114">
        <v>0</v>
      </c>
      <c r="N376" s="114">
        <v>0</v>
      </c>
      <c r="O376" s="114">
        <v>0</v>
      </c>
      <c r="P376" s="114">
        <v>0</v>
      </c>
      <c r="Q376" s="114">
        <v>0</v>
      </c>
      <c r="R376" s="114">
        <v>0</v>
      </c>
      <c r="S376" s="114">
        <v>0</v>
      </c>
      <c r="T376" s="114">
        <v>0</v>
      </c>
      <c r="U376" s="114">
        <v>0</v>
      </c>
      <c r="V376" s="114">
        <v>0</v>
      </c>
      <c r="W376" s="114">
        <v>0</v>
      </c>
      <c r="X376" s="114">
        <v>0</v>
      </c>
      <c r="Y376" s="114">
        <v>0</v>
      </c>
      <c r="Z376" s="114">
        <v>0</v>
      </c>
      <c r="AA376" s="114">
        <v>0</v>
      </c>
      <c r="AB376" s="114">
        <v>0</v>
      </c>
      <c r="AC376" s="114">
        <v>0</v>
      </c>
      <c r="AD376" s="114">
        <v>0</v>
      </c>
      <c r="AE376" s="114">
        <v>0</v>
      </c>
      <c r="AF376" s="114">
        <v>0</v>
      </c>
      <c r="AG376" s="114">
        <v>0</v>
      </c>
      <c r="AH376" s="114">
        <v>0</v>
      </c>
      <c r="AI376" s="114">
        <v>0</v>
      </c>
      <c r="AJ376" s="115">
        <f t="shared" si="5"/>
        <v>0</v>
      </c>
      <c r="AM376" s="84"/>
    </row>
    <row r="377" spans="1:39" ht="20.100000000000001" hidden="1" customHeight="1" outlineLevel="2">
      <c r="A377" s="111">
        <v>1310</v>
      </c>
      <c r="B377" s="112" t="s">
        <v>1037</v>
      </c>
      <c r="C377" s="113" t="s">
        <v>1344</v>
      </c>
      <c r="D377" s="114">
        <v>0</v>
      </c>
      <c r="E377" s="114">
        <v>0</v>
      </c>
      <c r="F377" s="114">
        <v>0</v>
      </c>
      <c r="G377" s="114">
        <v>0</v>
      </c>
      <c r="H377" s="114">
        <v>0</v>
      </c>
      <c r="I377" s="114">
        <v>0</v>
      </c>
      <c r="J377" s="114">
        <v>0</v>
      </c>
      <c r="K377" s="114">
        <v>0</v>
      </c>
      <c r="L377" s="114">
        <v>0</v>
      </c>
      <c r="M377" s="114">
        <v>0</v>
      </c>
      <c r="N377" s="114">
        <v>0</v>
      </c>
      <c r="O377" s="114">
        <v>0</v>
      </c>
      <c r="P377" s="114">
        <v>0</v>
      </c>
      <c r="Q377" s="114">
        <v>0</v>
      </c>
      <c r="R377" s="114">
        <v>0</v>
      </c>
      <c r="S377" s="114">
        <v>0</v>
      </c>
      <c r="T377" s="114">
        <v>0</v>
      </c>
      <c r="U377" s="114">
        <v>0</v>
      </c>
      <c r="V377" s="114">
        <v>0</v>
      </c>
      <c r="W377" s="114">
        <v>0</v>
      </c>
      <c r="X377" s="114">
        <v>0</v>
      </c>
      <c r="Y377" s="114">
        <v>0</v>
      </c>
      <c r="Z377" s="114">
        <v>0</v>
      </c>
      <c r="AA377" s="114">
        <v>0</v>
      </c>
      <c r="AB377" s="114">
        <v>0</v>
      </c>
      <c r="AC377" s="114">
        <v>0</v>
      </c>
      <c r="AD377" s="114">
        <v>0</v>
      </c>
      <c r="AE377" s="114">
        <v>0</v>
      </c>
      <c r="AF377" s="114">
        <v>0</v>
      </c>
      <c r="AG377" s="114">
        <v>0</v>
      </c>
      <c r="AH377" s="114">
        <v>0</v>
      </c>
      <c r="AI377" s="114">
        <v>0</v>
      </c>
      <c r="AJ377" s="115">
        <f t="shared" si="5"/>
        <v>0</v>
      </c>
      <c r="AM377" s="84"/>
    </row>
    <row r="378" spans="1:39" ht="20.100000000000001" hidden="1" customHeight="1" outlineLevel="2">
      <c r="A378" s="111">
        <v>1311</v>
      </c>
      <c r="B378" s="112" t="s">
        <v>1038</v>
      </c>
      <c r="C378" s="113" t="s">
        <v>1344</v>
      </c>
      <c r="D378" s="114">
        <v>0</v>
      </c>
      <c r="E378" s="114">
        <v>0</v>
      </c>
      <c r="F378" s="114">
        <v>0</v>
      </c>
      <c r="G378" s="114">
        <v>0</v>
      </c>
      <c r="H378" s="114">
        <v>0</v>
      </c>
      <c r="I378" s="114">
        <v>0</v>
      </c>
      <c r="J378" s="114">
        <v>0</v>
      </c>
      <c r="K378" s="114">
        <v>0</v>
      </c>
      <c r="L378" s="114">
        <v>0</v>
      </c>
      <c r="M378" s="114">
        <v>0</v>
      </c>
      <c r="N378" s="114">
        <v>0</v>
      </c>
      <c r="O378" s="114">
        <v>0</v>
      </c>
      <c r="P378" s="114">
        <v>0</v>
      </c>
      <c r="Q378" s="114">
        <v>0</v>
      </c>
      <c r="R378" s="114">
        <v>0</v>
      </c>
      <c r="S378" s="114">
        <v>0</v>
      </c>
      <c r="T378" s="114">
        <v>0</v>
      </c>
      <c r="U378" s="114">
        <v>0</v>
      </c>
      <c r="V378" s="114">
        <v>0</v>
      </c>
      <c r="W378" s="114">
        <v>0</v>
      </c>
      <c r="X378" s="114">
        <v>0</v>
      </c>
      <c r="Y378" s="114">
        <v>0</v>
      </c>
      <c r="Z378" s="114">
        <v>0</v>
      </c>
      <c r="AA378" s="114">
        <v>0</v>
      </c>
      <c r="AB378" s="114">
        <v>0</v>
      </c>
      <c r="AC378" s="114">
        <v>0</v>
      </c>
      <c r="AD378" s="114">
        <v>0</v>
      </c>
      <c r="AE378" s="114">
        <v>0</v>
      </c>
      <c r="AF378" s="114">
        <v>0</v>
      </c>
      <c r="AG378" s="114">
        <v>0</v>
      </c>
      <c r="AH378" s="114">
        <v>0</v>
      </c>
      <c r="AI378" s="114">
        <v>0</v>
      </c>
      <c r="AJ378" s="115">
        <f t="shared" si="5"/>
        <v>0</v>
      </c>
      <c r="AM378" s="84"/>
    </row>
    <row r="379" spans="1:39" ht="20.100000000000001" hidden="1" customHeight="1" outlineLevel="2">
      <c r="A379" s="111">
        <v>1312</v>
      </c>
      <c r="B379" s="112" t="s">
        <v>1039</v>
      </c>
      <c r="C379" s="113" t="s">
        <v>1344</v>
      </c>
      <c r="D379" s="114">
        <v>0</v>
      </c>
      <c r="E379" s="114">
        <v>0</v>
      </c>
      <c r="F379" s="114">
        <v>0</v>
      </c>
      <c r="G379" s="114">
        <v>0</v>
      </c>
      <c r="H379" s="114">
        <v>0</v>
      </c>
      <c r="I379" s="114">
        <v>0</v>
      </c>
      <c r="J379" s="114">
        <v>0</v>
      </c>
      <c r="K379" s="114">
        <v>0</v>
      </c>
      <c r="L379" s="114">
        <v>0</v>
      </c>
      <c r="M379" s="114">
        <v>0</v>
      </c>
      <c r="N379" s="114">
        <v>0</v>
      </c>
      <c r="O379" s="114">
        <v>0</v>
      </c>
      <c r="P379" s="114">
        <v>0</v>
      </c>
      <c r="Q379" s="114">
        <v>0</v>
      </c>
      <c r="R379" s="114">
        <v>0</v>
      </c>
      <c r="S379" s="114">
        <v>0</v>
      </c>
      <c r="T379" s="114">
        <v>0</v>
      </c>
      <c r="U379" s="114">
        <v>0</v>
      </c>
      <c r="V379" s="114">
        <v>0</v>
      </c>
      <c r="W379" s="114">
        <v>0</v>
      </c>
      <c r="X379" s="114">
        <v>0</v>
      </c>
      <c r="Y379" s="114">
        <v>0</v>
      </c>
      <c r="Z379" s="114">
        <v>0</v>
      </c>
      <c r="AA379" s="114">
        <v>0</v>
      </c>
      <c r="AB379" s="114">
        <v>0</v>
      </c>
      <c r="AC379" s="114">
        <v>0</v>
      </c>
      <c r="AD379" s="114">
        <v>0</v>
      </c>
      <c r="AE379" s="114">
        <v>0</v>
      </c>
      <c r="AF379" s="114">
        <v>0</v>
      </c>
      <c r="AG379" s="114">
        <v>0</v>
      </c>
      <c r="AH379" s="114">
        <v>0</v>
      </c>
      <c r="AI379" s="114">
        <v>0</v>
      </c>
      <c r="AJ379" s="115">
        <f t="shared" si="5"/>
        <v>0</v>
      </c>
      <c r="AM379" s="84"/>
    </row>
    <row r="380" spans="1:39" ht="20.100000000000001" hidden="1" customHeight="1" outlineLevel="2">
      <c r="A380" s="111">
        <v>1313</v>
      </c>
      <c r="B380" s="112" t="s">
        <v>1040</v>
      </c>
      <c r="C380" s="113" t="s">
        <v>1344</v>
      </c>
      <c r="D380" s="114">
        <v>0</v>
      </c>
      <c r="E380" s="114">
        <v>0</v>
      </c>
      <c r="F380" s="114">
        <v>0</v>
      </c>
      <c r="G380" s="114">
        <v>0</v>
      </c>
      <c r="H380" s="114">
        <v>0</v>
      </c>
      <c r="I380" s="114">
        <v>0</v>
      </c>
      <c r="J380" s="114">
        <v>0</v>
      </c>
      <c r="K380" s="114">
        <v>0</v>
      </c>
      <c r="L380" s="114">
        <v>0</v>
      </c>
      <c r="M380" s="114">
        <v>0</v>
      </c>
      <c r="N380" s="114">
        <v>0</v>
      </c>
      <c r="O380" s="114">
        <v>0</v>
      </c>
      <c r="P380" s="114">
        <v>0</v>
      </c>
      <c r="Q380" s="114">
        <v>0</v>
      </c>
      <c r="R380" s="114">
        <v>0</v>
      </c>
      <c r="S380" s="114">
        <v>0</v>
      </c>
      <c r="T380" s="114">
        <v>0</v>
      </c>
      <c r="U380" s="114">
        <v>0</v>
      </c>
      <c r="V380" s="114">
        <v>0</v>
      </c>
      <c r="W380" s="114">
        <v>0</v>
      </c>
      <c r="X380" s="114">
        <v>0</v>
      </c>
      <c r="Y380" s="114">
        <v>0</v>
      </c>
      <c r="Z380" s="114">
        <v>0</v>
      </c>
      <c r="AA380" s="114">
        <v>0</v>
      </c>
      <c r="AB380" s="114">
        <v>0</v>
      </c>
      <c r="AC380" s="114">
        <v>0</v>
      </c>
      <c r="AD380" s="114">
        <v>0</v>
      </c>
      <c r="AE380" s="114">
        <v>0</v>
      </c>
      <c r="AF380" s="114">
        <v>0</v>
      </c>
      <c r="AG380" s="114">
        <v>0</v>
      </c>
      <c r="AH380" s="114">
        <v>0</v>
      </c>
      <c r="AI380" s="114">
        <v>0</v>
      </c>
      <c r="AJ380" s="115">
        <f t="shared" si="5"/>
        <v>0</v>
      </c>
      <c r="AM380" s="84"/>
    </row>
    <row r="381" spans="1:39" ht="20.100000000000001" hidden="1" customHeight="1" outlineLevel="2">
      <c r="A381" s="111">
        <v>1314</v>
      </c>
      <c r="B381" s="112" t="s">
        <v>1041</v>
      </c>
      <c r="C381" s="113" t="s">
        <v>1344</v>
      </c>
      <c r="D381" s="114">
        <v>0</v>
      </c>
      <c r="E381" s="114">
        <v>0</v>
      </c>
      <c r="F381" s="114">
        <v>0</v>
      </c>
      <c r="G381" s="114">
        <v>0</v>
      </c>
      <c r="H381" s="114">
        <v>0</v>
      </c>
      <c r="I381" s="114">
        <v>0</v>
      </c>
      <c r="J381" s="114">
        <v>0</v>
      </c>
      <c r="K381" s="114">
        <v>0</v>
      </c>
      <c r="L381" s="114">
        <v>0</v>
      </c>
      <c r="M381" s="114">
        <v>0</v>
      </c>
      <c r="N381" s="114">
        <v>0</v>
      </c>
      <c r="O381" s="114">
        <v>0</v>
      </c>
      <c r="P381" s="114">
        <v>0</v>
      </c>
      <c r="Q381" s="114">
        <v>0</v>
      </c>
      <c r="R381" s="114">
        <v>0</v>
      </c>
      <c r="S381" s="114">
        <v>0</v>
      </c>
      <c r="T381" s="114">
        <v>0</v>
      </c>
      <c r="U381" s="114">
        <v>0</v>
      </c>
      <c r="V381" s="114">
        <v>0</v>
      </c>
      <c r="W381" s="114">
        <v>0</v>
      </c>
      <c r="X381" s="114">
        <v>0</v>
      </c>
      <c r="Y381" s="114">
        <v>0</v>
      </c>
      <c r="Z381" s="114">
        <v>0</v>
      </c>
      <c r="AA381" s="114">
        <v>0</v>
      </c>
      <c r="AB381" s="114">
        <v>0</v>
      </c>
      <c r="AC381" s="114">
        <v>0</v>
      </c>
      <c r="AD381" s="114">
        <v>0</v>
      </c>
      <c r="AE381" s="114">
        <v>0</v>
      </c>
      <c r="AF381" s="114">
        <v>0</v>
      </c>
      <c r="AG381" s="114">
        <v>0</v>
      </c>
      <c r="AH381" s="114">
        <v>0</v>
      </c>
      <c r="AI381" s="114">
        <v>0</v>
      </c>
      <c r="AJ381" s="115">
        <f t="shared" si="5"/>
        <v>0</v>
      </c>
      <c r="AM381" s="84"/>
    </row>
    <row r="382" spans="1:39" ht="20.100000000000001" hidden="1" customHeight="1" outlineLevel="2">
      <c r="A382" s="111">
        <v>1315</v>
      </c>
      <c r="B382" s="112" t="s">
        <v>1042</v>
      </c>
      <c r="C382" s="113" t="s">
        <v>1344</v>
      </c>
      <c r="D382" s="114">
        <v>0</v>
      </c>
      <c r="E382" s="114">
        <v>0</v>
      </c>
      <c r="F382" s="114">
        <v>0</v>
      </c>
      <c r="G382" s="114">
        <v>0</v>
      </c>
      <c r="H382" s="114">
        <v>0</v>
      </c>
      <c r="I382" s="114">
        <v>0</v>
      </c>
      <c r="J382" s="114">
        <v>0</v>
      </c>
      <c r="K382" s="114">
        <v>0</v>
      </c>
      <c r="L382" s="114">
        <v>0</v>
      </c>
      <c r="M382" s="114">
        <v>0</v>
      </c>
      <c r="N382" s="114">
        <v>0</v>
      </c>
      <c r="O382" s="114">
        <v>0</v>
      </c>
      <c r="P382" s="114">
        <v>0</v>
      </c>
      <c r="Q382" s="114">
        <v>0</v>
      </c>
      <c r="R382" s="114">
        <v>0</v>
      </c>
      <c r="S382" s="114">
        <v>0</v>
      </c>
      <c r="T382" s="114">
        <v>0</v>
      </c>
      <c r="U382" s="114">
        <v>0</v>
      </c>
      <c r="V382" s="114">
        <v>0</v>
      </c>
      <c r="W382" s="114">
        <v>0</v>
      </c>
      <c r="X382" s="114">
        <v>0</v>
      </c>
      <c r="Y382" s="114">
        <v>0</v>
      </c>
      <c r="Z382" s="114">
        <v>0</v>
      </c>
      <c r="AA382" s="114">
        <v>0</v>
      </c>
      <c r="AB382" s="114">
        <v>0</v>
      </c>
      <c r="AC382" s="114">
        <v>0</v>
      </c>
      <c r="AD382" s="114">
        <v>0</v>
      </c>
      <c r="AE382" s="114">
        <v>0</v>
      </c>
      <c r="AF382" s="114">
        <v>0</v>
      </c>
      <c r="AG382" s="114">
        <v>0</v>
      </c>
      <c r="AH382" s="114">
        <v>0</v>
      </c>
      <c r="AI382" s="114">
        <v>0</v>
      </c>
      <c r="AJ382" s="115">
        <f t="shared" si="5"/>
        <v>0</v>
      </c>
      <c r="AM382" s="84"/>
    </row>
    <row r="383" spans="1:39" ht="20.100000000000001" hidden="1" customHeight="1" outlineLevel="2">
      <c r="A383" s="111">
        <v>1316</v>
      </c>
      <c r="B383" s="112" t="s">
        <v>1043</v>
      </c>
      <c r="C383" s="113" t="s">
        <v>1344</v>
      </c>
      <c r="D383" s="114">
        <v>0</v>
      </c>
      <c r="E383" s="114">
        <v>0</v>
      </c>
      <c r="F383" s="114">
        <v>0</v>
      </c>
      <c r="G383" s="114">
        <v>0</v>
      </c>
      <c r="H383" s="114">
        <v>0</v>
      </c>
      <c r="I383" s="114">
        <v>0</v>
      </c>
      <c r="J383" s="114">
        <v>0</v>
      </c>
      <c r="K383" s="114">
        <v>0</v>
      </c>
      <c r="L383" s="114">
        <v>0</v>
      </c>
      <c r="M383" s="114">
        <v>0</v>
      </c>
      <c r="N383" s="114">
        <v>0</v>
      </c>
      <c r="O383" s="114">
        <v>0</v>
      </c>
      <c r="P383" s="114">
        <v>0</v>
      </c>
      <c r="Q383" s="114">
        <v>0</v>
      </c>
      <c r="R383" s="114">
        <v>0</v>
      </c>
      <c r="S383" s="114">
        <v>0</v>
      </c>
      <c r="T383" s="114">
        <v>0</v>
      </c>
      <c r="U383" s="114">
        <v>0</v>
      </c>
      <c r="V383" s="114">
        <v>0</v>
      </c>
      <c r="W383" s="114">
        <v>0</v>
      </c>
      <c r="X383" s="114">
        <v>0</v>
      </c>
      <c r="Y383" s="114">
        <v>0</v>
      </c>
      <c r="Z383" s="114">
        <v>0</v>
      </c>
      <c r="AA383" s="114">
        <v>0</v>
      </c>
      <c r="AB383" s="114">
        <v>0</v>
      </c>
      <c r="AC383" s="114">
        <v>0</v>
      </c>
      <c r="AD383" s="114">
        <v>0</v>
      </c>
      <c r="AE383" s="114">
        <v>0</v>
      </c>
      <c r="AF383" s="114">
        <v>0</v>
      </c>
      <c r="AG383" s="114">
        <v>0</v>
      </c>
      <c r="AH383" s="114">
        <v>0</v>
      </c>
      <c r="AI383" s="114">
        <v>0</v>
      </c>
      <c r="AJ383" s="115">
        <f t="shared" si="5"/>
        <v>0</v>
      </c>
      <c r="AM383" s="84"/>
    </row>
    <row r="384" spans="1:39" ht="20.100000000000001" hidden="1" customHeight="1" outlineLevel="2">
      <c r="A384" s="111">
        <v>1317</v>
      </c>
      <c r="B384" s="112" t="s">
        <v>1044</v>
      </c>
      <c r="C384" s="113" t="s">
        <v>1344</v>
      </c>
      <c r="D384" s="114">
        <v>0</v>
      </c>
      <c r="E384" s="114">
        <v>0</v>
      </c>
      <c r="F384" s="114">
        <v>0</v>
      </c>
      <c r="G384" s="114">
        <v>0</v>
      </c>
      <c r="H384" s="114">
        <v>0</v>
      </c>
      <c r="I384" s="114">
        <v>0</v>
      </c>
      <c r="J384" s="114">
        <v>0</v>
      </c>
      <c r="K384" s="114">
        <v>0</v>
      </c>
      <c r="L384" s="114">
        <v>0</v>
      </c>
      <c r="M384" s="114">
        <v>0</v>
      </c>
      <c r="N384" s="114">
        <v>0</v>
      </c>
      <c r="O384" s="114">
        <v>0</v>
      </c>
      <c r="P384" s="114">
        <v>0</v>
      </c>
      <c r="Q384" s="114">
        <v>0</v>
      </c>
      <c r="R384" s="114">
        <v>0</v>
      </c>
      <c r="S384" s="114">
        <v>0</v>
      </c>
      <c r="T384" s="114">
        <v>0</v>
      </c>
      <c r="U384" s="114">
        <v>0</v>
      </c>
      <c r="V384" s="114">
        <v>0</v>
      </c>
      <c r="W384" s="114">
        <v>0</v>
      </c>
      <c r="X384" s="114">
        <v>0</v>
      </c>
      <c r="Y384" s="114">
        <v>0</v>
      </c>
      <c r="Z384" s="114">
        <v>0</v>
      </c>
      <c r="AA384" s="114">
        <v>0</v>
      </c>
      <c r="AB384" s="114">
        <v>0</v>
      </c>
      <c r="AC384" s="114">
        <v>0</v>
      </c>
      <c r="AD384" s="114">
        <v>0</v>
      </c>
      <c r="AE384" s="114">
        <v>0</v>
      </c>
      <c r="AF384" s="114">
        <v>0</v>
      </c>
      <c r="AG384" s="114">
        <v>0</v>
      </c>
      <c r="AH384" s="114">
        <v>0</v>
      </c>
      <c r="AI384" s="114">
        <v>0</v>
      </c>
      <c r="AJ384" s="115">
        <f t="shared" si="5"/>
        <v>0</v>
      </c>
      <c r="AM384" s="84"/>
    </row>
    <row r="385" spans="1:39" ht="20.100000000000001" hidden="1" customHeight="1" outlineLevel="2">
      <c r="A385" s="111">
        <v>1318</v>
      </c>
      <c r="B385" s="112" t="s">
        <v>1045</v>
      </c>
      <c r="C385" s="113" t="s">
        <v>1344</v>
      </c>
      <c r="D385" s="114">
        <v>0</v>
      </c>
      <c r="E385" s="114">
        <v>0</v>
      </c>
      <c r="F385" s="114">
        <v>0</v>
      </c>
      <c r="G385" s="114">
        <v>0</v>
      </c>
      <c r="H385" s="114">
        <v>0</v>
      </c>
      <c r="I385" s="114">
        <v>0</v>
      </c>
      <c r="J385" s="114">
        <v>0</v>
      </c>
      <c r="K385" s="114">
        <v>0</v>
      </c>
      <c r="L385" s="114">
        <v>0</v>
      </c>
      <c r="M385" s="114">
        <v>0</v>
      </c>
      <c r="N385" s="114">
        <v>0</v>
      </c>
      <c r="O385" s="114">
        <v>0</v>
      </c>
      <c r="P385" s="114">
        <v>0</v>
      </c>
      <c r="Q385" s="114">
        <v>0</v>
      </c>
      <c r="R385" s="114">
        <v>0</v>
      </c>
      <c r="S385" s="114">
        <v>0</v>
      </c>
      <c r="T385" s="114">
        <v>0</v>
      </c>
      <c r="U385" s="114">
        <v>0</v>
      </c>
      <c r="V385" s="114">
        <v>0</v>
      </c>
      <c r="W385" s="114">
        <v>0</v>
      </c>
      <c r="X385" s="114">
        <v>0</v>
      </c>
      <c r="Y385" s="114">
        <v>0</v>
      </c>
      <c r="Z385" s="114">
        <v>0</v>
      </c>
      <c r="AA385" s="114">
        <v>0</v>
      </c>
      <c r="AB385" s="114">
        <v>0</v>
      </c>
      <c r="AC385" s="114">
        <v>0</v>
      </c>
      <c r="AD385" s="114">
        <v>0</v>
      </c>
      <c r="AE385" s="114">
        <v>0</v>
      </c>
      <c r="AF385" s="114">
        <v>0</v>
      </c>
      <c r="AG385" s="114">
        <v>0</v>
      </c>
      <c r="AH385" s="114">
        <v>0</v>
      </c>
      <c r="AI385" s="114">
        <v>0</v>
      </c>
      <c r="AJ385" s="115">
        <f t="shared" si="5"/>
        <v>0</v>
      </c>
      <c r="AM385" s="84"/>
    </row>
    <row r="386" spans="1:39" ht="20.100000000000001" hidden="1" customHeight="1" outlineLevel="2">
      <c r="A386" s="111">
        <v>1319</v>
      </c>
      <c r="B386" s="112" t="s">
        <v>404</v>
      </c>
      <c r="C386" s="113" t="s">
        <v>1344</v>
      </c>
      <c r="D386" s="114">
        <v>0</v>
      </c>
      <c r="E386" s="114">
        <v>0</v>
      </c>
      <c r="F386" s="114">
        <v>0</v>
      </c>
      <c r="G386" s="114">
        <v>0</v>
      </c>
      <c r="H386" s="114">
        <v>0</v>
      </c>
      <c r="I386" s="114">
        <v>0</v>
      </c>
      <c r="J386" s="114">
        <v>0</v>
      </c>
      <c r="K386" s="114">
        <v>0</v>
      </c>
      <c r="L386" s="114">
        <v>0</v>
      </c>
      <c r="M386" s="114">
        <v>0</v>
      </c>
      <c r="N386" s="114">
        <v>0</v>
      </c>
      <c r="O386" s="114">
        <v>0</v>
      </c>
      <c r="P386" s="114">
        <v>0</v>
      </c>
      <c r="Q386" s="114">
        <v>0</v>
      </c>
      <c r="R386" s="114">
        <v>0</v>
      </c>
      <c r="S386" s="114">
        <v>0</v>
      </c>
      <c r="T386" s="114">
        <v>0</v>
      </c>
      <c r="U386" s="114">
        <v>0</v>
      </c>
      <c r="V386" s="114">
        <v>0</v>
      </c>
      <c r="W386" s="114">
        <v>0</v>
      </c>
      <c r="X386" s="114">
        <v>0</v>
      </c>
      <c r="Y386" s="114">
        <v>0</v>
      </c>
      <c r="Z386" s="114">
        <v>0</v>
      </c>
      <c r="AA386" s="114">
        <v>0</v>
      </c>
      <c r="AB386" s="114">
        <v>0</v>
      </c>
      <c r="AC386" s="114">
        <v>0</v>
      </c>
      <c r="AD386" s="114">
        <v>0</v>
      </c>
      <c r="AE386" s="114">
        <v>0</v>
      </c>
      <c r="AF386" s="114">
        <v>0</v>
      </c>
      <c r="AG386" s="114">
        <v>0</v>
      </c>
      <c r="AH386" s="114">
        <v>0</v>
      </c>
      <c r="AI386" s="114">
        <v>0</v>
      </c>
      <c r="AJ386" s="115">
        <f t="shared" si="5"/>
        <v>0</v>
      </c>
      <c r="AM386" s="84"/>
    </row>
    <row r="387" spans="1:39" ht="20.100000000000001" hidden="1" customHeight="1" outlineLevel="2">
      <c r="A387" s="111">
        <v>1320</v>
      </c>
      <c r="B387" s="112" t="s">
        <v>1046</v>
      </c>
      <c r="C387" s="113" t="s">
        <v>1344</v>
      </c>
      <c r="D387" s="114">
        <v>0</v>
      </c>
      <c r="E387" s="114">
        <v>0</v>
      </c>
      <c r="F387" s="114">
        <v>0</v>
      </c>
      <c r="G387" s="114">
        <v>0</v>
      </c>
      <c r="H387" s="114">
        <v>0</v>
      </c>
      <c r="I387" s="114">
        <v>50</v>
      </c>
      <c r="J387" s="114">
        <v>0</v>
      </c>
      <c r="K387" s="114">
        <v>0</v>
      </c>
      <c r="L387" s="114">
        <v>0</v>
      </c>
      <c r="M387" s="114">
        <v>0</v>
      </c>
      <c r="N387" s="114">
        <v>348</v>
      </c>
      <c r="O387" s="114">
        <v>0</v>
      </c>
      <c r="P387" s="114">
        <v>0</v>
      </c>
      <c r="Q387" s="114">
        <v>0</v>
      </c>
      <c r="R387" s="114">
        <v>0</v>
      </c>
      <c r="S387" s="114">
        <v>0</v>
      </c>
      <c r="T387" s="114">
        <v>0</v>
      </c>
      <c r="U387" s="114">
        <v>0</v>
      </c>
      <c r="V387" s="114">
        <v>0</v>
      </c>
      <c r="W387" s="114">
        <v>0</v>
      </c>
      <c r="X387" s="114">
        <v>0</v>
      </c>
      <c r="Y387" s="114">
        <v>0</v>
      </c>
      <c r="Z387" s="114">
        <v>0</v>
      </c>
      <c r="AA387" s="114">
        <v>0</v>
      </c>
      <c r="AB387" s="114">
        <v>0</v>
      </c>
      <c r="AC387" s="114">
        <v>0</v>
      </c>
      <c r="AD387" s="114">
        <v>0</v>
      </c>
      <c r="AE387" s="114">
        <v>0</v>
      </c>
      <c r="AF387" s="114">
        <v>0</v>
      </c>
      <c r="AG387" s="114">
        <v>0</v>
      </c>
      <c r="AH387" s="114">
        <v>0</v>
      </c>
      <c r="AI387" s="114">
        <v>0</v>
      </c>
      <c r="AJ387" s="115">
        <f t="shared" si="5"/>
        <v>398</v>
      </c>
      <c r="AM387" s="84"/>
    </row>
    <row r="388" spans="1:39" ht="20.100000000000001" hidden="1" customHeight="1" outlineLevel="2">
      <c r="A388" s="111">
        <v>1321</v>
      </c>
      <c r="B388" s="112" t="s">
        <v>1047</v>
      </c>
      <c r="C388" s="113" t="s">
        <v>1344</v>
      </c>
      <c r="D388" s="114">
        <v>0</v>
      </c>
      <c r="E388" s="114">
        <v>0</v>
      </c>
      <c r="F388" s="114">
        <v>0</v>
      </c>
      <c r="G388" s="114">
        <v>0</v>
      </c>
      <c r="H388" s="114">
        <v>0</v>
      </c>
      <c r="I388" s="114">
        <v>0</v>
      </c>
      <c r="J388" s="114">
        <v>0</v>
      </c>
      <c r="K388" s="114">
        <v>0</v>
      </c>
      <c r="L388" s="114">
        <v>0</v>
      </c>
      <c r="M388" s="114">
        <v>0</v>
      </c>
      <c r="N388" s="114">
        <v>0</v>
      </c>
      <c r="O388" s="114">
        <v>0</v>
      </c>
      <c r="P388" s="114">
        <v>0</v>
      </c>
      <c r="Q388" s="114">
        <v>0</v>
      </c>
      <c r="R388" s="114">
        <v>0</v>
      </c>
      <c r="S388" s="114">
        <v>0</v>
      </c>
      <c r="T388" s="114">
        <v>0</v>
      </c>
      <c r="U388" s="114">
        <v>0</v>
      </c>
      <c r="V388" s="114">
        <v>0</v>
      </c>
      <c r="W388" s="114">
        <v>0</v>
      </c>
      <c r="X388" s="114">
        <v>0</v>
      </c>
      <c r="Y388" s="114">
        <v>0</v>
      </c>
      <c r="Z388" s="114">
        <v>0</v>
      </c>
      <c r="AA388" s="114">
        <v>0</v>
      </c>
      <c r="AB388" s="114">
        <v>0</v>
      </c>
      <c r="AC388" s="114">
        <v>0</v>
      </c>
      <c r="AD388" s="114">
        <v>0</v>
      </c>
      <c r="AE388" s="114">
        <v>0</v>
      </c>
      <c r="AF388" s="114">
        <v>0</v>
      </c>
      <c r="AG388" s="114">
        <v>0</v>
      </c>
      <c r="AH388" s="114">
        <v>0</v>
      </c>
      <c r="AI388" s="114">
        <v>0</v>
      </c>
      <c r="AJ388" s="115">
        <f t="shared" si="5"/>
        <v>0</v>
      </c>
      <c r="AM388" s="84"/>
    </row>
    <row r="389" spans="1:39" ht="20.100000000000001" hidden="1" customHeight="1" outlineLevel="2">
      <c r="A389" s="111">
        <v>1322</v>
      </c>
      <c r="B389" s="112" t="s">
        <v>1048</v>
      </c>
      <c r="C389" s="113" t="s">
        <v>1344</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c r="W389" s="114">
        <v>0</v>
      </c>
      <c r="X389" s="114">
        <v>0</v>
      </c>
      <c r="Y389" s="114">
        <v>0</v>
      </c>
      <c r="Z389" s="114">
        <v>0</v>
      </c>
      <c r="AA389" s="114">
        <v>0</v>
      </c>
      <c r="AB389" s="114">
        <v>0</v>
      </c>
      <c r="AC389" s="114">
        <v>0</v>
      </c>
      <c r="AD389" s="114">
        <v>0</v>
      </c>
      <c r="AE389" s="114">
        <v>0</v>
      </c>
      <c r="AF389" s="114">
        <v>0</v>
      </c>
      <c r="AG389" s="114">
        <v>0</v>
      </c>
      <c r="AH389" s="114">
        <v>0</v>
      </c>
      <c r="AI389" s="114">
        <v>0</v>
      </c>
      <c r="AJ389" s="115">
        <f t="shared" si="5"/>
        <v>0</v>
      </c>
      <c r="AM389" s="84"/>
    </row>
    <row r="390" spans="1:39" ht="20.100000000000001" hidden="1" customHeight="1" outlineLevel="2">
      <c r="A390" s="111">
        <v>1323</v>
      </c>
      <c r="B390" s="112" t="s">
        <v>1049</v>
      </c>
      <c r="C390" s="113" t="s">
        <v>1344</v>
      </c>
      <c r="D390" s="114">
        <v>0</v>
      </c>
      <c r="E390" s="114">
        <v>0</v>
      </c>
      <c r="F390" s="114">
        <v>0</v>
      </c>
      <c r="G390" s="114">
        <v>0</v>
      </c>
      <c r="H390" s="114">
        <v>0</v>
      </c>
      <c r="I390" s="114">
        <v>0</v>
      </c>
      <c r="J390" s="114">
        <v>0</v>
      </c>
      <c r="K390" s="114">
        <v>0</v>
      </c>
      <c r="L390" s="114">
        <v>0</v>
      </c>
      <c r="M390" s="114">
        <v>0</v>
      </c>
      <c r="N390" s="114">
        <v>0</v>
      </c>
      <c r="O390" s="114">
        <v>0</v>
      </c>
      <c r="P390" s="114">
        <v>0</v>
      </c>
      <c r="Q390" s="114">
        <v>0</v>
      </c>
      <c r="R390" s="114">
        <v>0</v>
      </c>
      <c r="S390" s="114">
        <v>0</v>
      </c>
      <c r="T390" s="114">
        <v>0</v>
      </c>
      <c r="U390" s="114">
        <v>0</v>
      </c>
      <c r="V390" s="114">
        <v>0</v>
      </c>
      <c r="W390" s="114">
        <v>0</v>
      </c>
      <c r="X390" s="114">
        <v>0</v>
      </c>
      <c r="Y390" s="114">
        <v>0</v>
      </c>
      <c r="Z390" s="114">
        <v>0</v>
      </c>
      <c r="AA390" s="114">
        <v>0</v>
      </c>
      <c r="AB390" s="114">
        <v>0</v>
      </c>
      <c r="AC390" s="114">
        <v>0</v>
      </c>
      <c r="AD390" s="114">
        <v>0</v>
      </c>
      <c r="AE390" s="114">
        <v>0</v>
      </c>
      <c r="AF390" s="114">
        <v>0</v>
      </c>
      <c r="AG390" s="114">
        <v>0</v>
      </c>
      <c r="AH390" s="114">
        <v>0</v>
      </c>
      <c r="AI390" s="114">
        <v>0</v>
      </c>
      <c r="AJ390" s="115">
        <f t="shared" si="5"/>
        <v>0</v>
      </c>
      <c r="AM390" s="84"/>
    </row>
    <row r="391" spans="1:39" ht="20.100000000000001" hidden="1" customHeight="1" outlineLevel="2">
      <c r="A391" s="111">
        <v>1324</v>
      </c>
      <c r="B391" s="112" t="s">
        <v>1050</v>
      </c>
      <c r="C391" s="113" t="s">
        <v>1344</v>
      </c>
      <c r="D391" s="114">
        <v>0</v>
      </c>
      <c r="E391" s="114">
        <v>0</v>
      </c>
      <c r="F391" s="114">
        <v>0</v>
      </c>
      <c r="G391" s="114">
        <v>0</v>
      </c>
      <c r="H391" s="114">
        <v>0</v>
      </c>
      <c r="I391" s="114">
        <v>0</v>
      </c>
      <c r="J391" s="114">
        <v>0</v>
      </c>
      <c r="K391" s="114">
        <v>0</v>
      </c>
      <c r="L391" s="114">
        <v>0</v>
      </c>
      <c r="M391" s="114">
        <v>0</v>
      </c>
      <c r="N391" s="114">
        <v>0</v>
      </c>
      <c r="O391" s="114">
        <v>0</v>
      </c>
      <c r="P391" s="114">
        <v>0</v>
      </c>
      <c r="Q391" s="114">
        <v>0</v>
      </c>
      <c r="R391" s="114">
        <v>0</v>
      </c>
      <c r="S391" s="114">
        <v>0</v>
      </c>
      <c r="T391" s="114">
        <v>0</v>
      </c>
      <c r="U391" s="114">
        <v>0</v>
      </c>
      <c r="V391" s="114">
        <v>0</v>
      </c>
      <c r="W391" s="114">
        <v>0</v>
      </c>
      <c r="X391" s="114">
        <v>0</v>
      </c>
      <c r="Y391" s="114">
        <v>0</v>
      </c>
      <c r="Z391" s="114">
        <v>0</v>
      </c>
      <c r="AA391" s="114">
        <v>0</v>
      </c>
      <c r="AB391" s="114">
        <v>0</v>
      </c>
      <c r="AC391" s="114">
        <v>0</v>
      </c>
      <c r="AD391" s="114">
        <v>0</v>
      </c>
      <c r="AE391" s="114">
        <v>0</v>
      </c>
      <c r="AF391" s="114">
        <v>0</v>
      </c>
      <c r="AG391" s="114">
        <v>0</v>
      </c>
      <c r="AH391" s="114">
        <v>0</v>
      </c>
      <c r="AI391" s="114">
        <v>0</v>
      </c>
      <c r="AJ391" s="115">
        <f t="shared" si="5"/>
        <v>0</v>
      </c>
      <c r="AM391" s="84"/>
    </row>
    <row r="392" spans="1:39" ht="20.100000000000001" hidden="1" customHeight="1" outlineLevel="2">
      <c r="A392" s="111">
        <v>1325</v>
      </c>
      <c r="B392" s="112" t="s">
        <v>1051</v>
      </c>
      <c r="C392" s="113" t="s">
        <v>1344</v>
      </c>
      <c r="D392" s="114">
        <v>0</v>
      </c>
      <c r="E392" s="114">
        <v>0</v>
      </c>
      <c r="F392" s="114">
        <v>0</v>
      </c>
      <c r="G392" s="114">
        <v>0</v>
      </c>
      <c r="H392" s="114">
        <v>0</v>
      </c>
      <c r="I392" s="114">
        <v>0</v>
      </c>
      <c r="J392" s="114">
        <v>0</v>
      </c>
      <c r="K392" s="114">
        <v>0</v>
      </c>
      <c r="L392" s="114">
        <v>0</v>
      </c>
      <c r="M392" s="114">
        <v>0</v>
      </c>
      <c r="N392" s="114">
        <v>0</v>
      </c>
      <c r="O392" s="114">
        <v>0</v>
      </c>
      <c r="P392" s="114">
        <v>0</v>
      </c>
      <c r="Q392" s="114">
        <v>0</v>
      </c>
      <c r="R392" s="114">
        <v>0</v>
      </c>
      <c r="S392" s="114">
        <v>0</v>
      </c>
      <c r="T392" s="114">
        <v>0</v>
      </c>
      <c r="U392" s="114">
        <v>0</v>
      </c>
      <c r="V392" s="114">
        <v>0</v>
      </c>
      <c r="W392" s="114">
        <v>0</v>
      </c>
      <c r="X392" s="114">
        <v>0</v>
      </c>
      <c r="Y392" s="114">
        <v>0</v>
      </c>
      <c r="Z392" s="114">
        <v>0</v>
      </c>
      <c r="AA392" s="114">
        <v>0</v>
      </c>
      <c r="AB392" s="114">
        <v>0</v>
      </c>
      <c r="AC392" s="114">
        <v>0</v>
      </c>
      <c r="AD392" s="114">
        <v>0</v>
      </c>
      <c r="AE392" s="114">
        <v>0</v>
      </c>
      <c r="AF392" s="114">
        <v>0</v>
      </c>
      <c r="AG392" s="114">
        <v>0</v>
      </c>
      <c r="AH392" s="114">
        <v>0</v>
      </c>
      <c r="AI392" s="114">
        <v>0</v>
      </c>
      <c r="AJ392" s="115">
        <f t="shared" si="5"/>
        <v>0</v>
      </c>
      <c r="AM392" s="84"/>
    </row>
    <row r="393" spans="1:39" ht="20.100000000000001" hidden="1" customHeight="1" outlineLevel="2">
      <c r="A393" s="111">
        <v>1326</v>
      </c>
      <c r="B393" s="112" t="s">
        <v>1052</v>
      </c>
      <c r="C393" s="113" t="s">
        <v>1344</v>
      </c>
      <c r="D393" s="114">
        <v>0</v>
      </c>
      <c r="E393" s="114">
        <v>0</v>
      </c>
      <c r="F393" s="114">
        <v>0</v>
      </c>
      <c r="G393" s="114">
        <v>0</v>
      </c>
      <c r="H393" s="114">
        <v>0</v>
      </c>
      <c r="I393" s="114">
        <v>0</v>
      </c>
      <c r="J393" s="114">
        <v>0</v>
      </c>
      <c r="K393" s="114">
        <v>0</v>
      </c>
      <c r="L393" s="114">
        <v>0</v>
      </c>
      <c r="M393" s="114">
        <v>0</v>
      </c>
      <c r="N393" s="114">
        <v>0</v>
      </c>
      <c r="O393" s="114">
        <v>0</v>
      </c>
      <c r="P393" s="114">
        <v>0</v>
      </c>
      <c r="Q393" s="114">
        <v>0</v>
      </c>
      <c r="R393" s="114">
        <v>0</v>
      </c>
      <c r="S393" s="114">
        <v>0</v>
      </c>
      <c r="T393" s="114">
        <v>0</v>
      </c>
      <c r="U393" s="114">
        <v>0</v>
      </c>
      <c r="V393" s="114">
        <v>0</v>
      </c>
      <c r="W393" s="114">
        <v>0</v>
      </c>
      <c r="X393" s="114">
        <v>0</v>
      </c>
      <c r="Y393" s="114">
        <v>0</v>
      </c>
      <c r="Z393" s="114">
        <v>0</v>
      </c>
      <c r="AA393" s="114">
        <v>0</v>
      </c>
      <c r="AB393" s="114">
        <v>0</v>
      </c>
      <c r="AC393" s="114">
        <v>0</v>
      </c>
      <c r="AD393" s="114">
        <v>0</v>
      </c>
      <c r="AE393" s="114">
        <v>0</v>
      </c>
      <c r="AF393" s="114">
        <v>0</v>
      </c>
      <c r="AG393" s="114">
        <v>0</v>
      </c>
      <c r="AH393" s="114">
        <v>0</v>
      </c>
      <c r="AI393" s="114">
        <v>0</v>
      </c>
      <c r="AJ393" s="115">
        <f t="shared" si="5"/>
        <v>0</v>
      </c>
      <c r="AM393" s="84"/>
    </row>
    <row r="394" spans="1:39" ht="20.100000000000001" hidden="1" customHeight="1" outlineLevel="2">
      <c r="A394" s="111">
        <v>1327</v>
      </c>
      <c r="B394" s="112" t="s">
        <v>1053</v>
      </c>
      <c r="C394" s="113" t="s">
        <v>1344</v>
      </c>
      <c r="D394" s="114">
        <v>0</v>
      </c>
      <c r="E394" s="114">
        <v>0</v>
      </c>
      <c r="F394" s="114">
        <v>0</v>
      </c>
      <c r="G394" s="114">
        <v>0</v>
      </c>
      <c r="H394" s="114">
        <v>0</v>
      </c>
      <c r="I394" s="114">
        <v>0</v>
      </c>
      <c r="J394" s="114">
        <v>0</v>
      </c>
      <c r="K394" s="114">
        <v>0</v>
      </c>
      <c r="L394" s="114">
        <v>0</v>
      </c>
      <c r="M394" s="114">
        <v>0</v>
      </c>
      <c r="N394" s="114">
        <v>0</v>
      </c>
      <c r="O394" s="114">
        <v>0</v>
      </c>
      <c r="P394" s="114">
        <v>0</v>
      </c>
      <c r="Q394" s="114">
        <v>0</v>
      </c>
      <c r="R394" s="114">
        <v>0</v>
      </c>
      <c r="S394" s="114">
        <v>0</v>
      </c>
      <c r="T394" s="114">
        <v>0</v>
      </c>
      <c r="U394" s="114">
        <v>0</v>
      </c>
      <c r="V394" s="114">
        <v>0</v>
      </c>
      <c r="W394" s="114">
        <v>0</v>
      </c>
      <c r="X394" s="114">
        <v>0</v>
      </c>
      <c r="Y394" s="114">
        <v>0</v>
      </c>
      <c r="Z394" s="114">
        <v>0</v>
      </c>
      <c r="AA394" s="114">
        <v>0</v>
      </c>
      <c r="AB394" s="114">
        <v>0</v>
      </c>
      <c r="AC394" s="114">
        <v>0</v>
      </c>
      <c r="AD394" s="114">
        <v>0</v>
      </c>
      <c r="AE394" s="114">
        <v>0</v>
      </c>
      <c r="AF394" s="114">
        <v>0</v>
      </c>
      <c r="AG394" s="114">
        <v>0</v>
      </c>
      <c r="AH394" s="114">
        <v>0</v>
      </c>
      <c r="AI394" s="114">
        <v>0</v>
      </c>
      <c r="AJ394" s="115">
        <f t="shared" si="5"/>
        <v>0</v>
      </c>
      <c r="AM394" s="84"/>
    </row>
    <row r="395" spans="1:39" ht="20.100000000000001" hidden="1" customHeight="1" outlineLevel="2">
      <c r="A395" s="111">
        <v>1328</v>
      </c>
      <c r="B395" s="112" t="s">
        <v>1054</v>
      </c>
      <c r="C395" s="113" t="s">
        <v>1344</v>
      </c>
      <c r="D395" s="114">
        <v>0</v>
      </c>
      <c r="E395" s="114">
        <v>0</v>
      </c>
      <c r="F395" s="114">
        <v>0</v>
      </c>
      <c r="G395" s="114">
        <v>0</v>
      </c>
      <c r="H395" s="114">
        <v>0</v>
      </c>
      <c r="I395" s="114">
        <v>0</v>
      </c>
      <c r="J395" s="114">
        <v>0</v>
      </c>
      <c r="K395" s="114">
        <v>0</v>
      </c>
      <c r="L395" s="114">
        <v>0</v>
      </c>
      <c r="M395" s="114">
        <v>0</v>
      </c>
      <c r="N395" s="114">
        <v>0</v>
      </c>
      <c r="O395" s="114">
        <v>0</v>
      </c>
      <c r="P395" s="114">
        <v>0</v>
      </c>
      <c r="Q395" s="114">
        <v>0</v>
      </c>
      <c r="R395" s="114">
        <v>0</v>
      </c>
      <c r="S395" s="114">
        <v>0</v>
      </c>
      <c r="T395" s="114">
        <v>0</v>
      </c>
      <c r="U395" s="114">
        <v>0</v>
      </c>
      <c r="V395" s="114">
        <v>0</v>
      </c>
      <c r="W395" s="114">
        <v>0</v>
      </c>
      <c r="X395" s="114">
        <v>0</v>
      </c>
      <c r="Y395" s="114">
        <v>0</v>
      </c>
      <c r="Z395" s="114">
        <v>0</v>
      </c>
      <c r="AA395" s="114">
        <v>0</v>
      </c>
      <c r="AB395" s="114">
        <v>0</v>
      </c>
      <c r="AC395" s="114">
        <v>0</v>
      </c>
      <c r="AD395" s="114">
        <v>0</v>
      </c>
      <c r="AE395" s="114">
        <v>0</v>
      </c>
      <c r="AF395" s="114">
        <v>0</v>
      </c>
      <c r="AG395" s="114">
        <v>0</v>
      </c>
      <c r="AH395" s="114">
        <v>0</v>
      </c>
      <c r="AI395" s="114">
        <v>0</v>
      </c>
      <c r="AJ395" s="115">
        <f t="shared" si="5"/>
        <v>0</v>
      </c>
      <c r="AM395" s="84"/>
    </row>
    <row r="396" spans="1:39" ht="20.100000000000001" hidden="1" customHeight="1" outlineLevel="2">
      <c r="A396" s="111">
        <v>1329</v>
      </c>
      <c r="B396" s="112" t="s">
        <v>1055</v>
      </c>
      <c r="C396" s="113" t="s">
        <v>1344</v>
      </c>
      <c r="D396" s="114">
        <v>0</v>
      </c>
      <c r="E396" s="114">
        <v>0</v>
      </c>
      <c r="F396" s="114">
        <v>0</v>
      </c>
      <c r="G396" s="114">
        <v>0</v>
      </c>
      <c r="H396" s="114">
        <v>0</v>
      </c>
      <c r="I396" s="114">
        <v>0</v>
      </c>
      <c r="J396" s="114">
        <v>0</v>
      </c>
      <c r="K396" s="114">
        <v>0</v>
      </c>
      <c r="L396" s="114">
        <v>0</v>
      </c>
      <c r="M396" s="114">
        <v>0</v>
      </c>
      <c r="N396" s="114">
        <v>0</v>
      </c>
      <c r="O396" s="114">
        <v>0</v>
      </c>
      <c r="P396" s="114">
        <v>0</v>
      </c>
      <c r="Q396" s="114">
        <v>0</v>
      </c>
      <c r="R396" s="114">
        <v>0</v>
      </c>
      <c r="S396" s="114">
        <v>0</v>
      </c>
      <c r="T396" s="114">
        <v>0</v>
      </c>
      <c r="U396" s="114">
        <v>0</v>
      </c>
      <c r="V396" s="114">
        <v>0</v>
      </c>
      <c r="W396" s="114">
        <v>0</v>
      </c>
      <c r="X396" s="114">
        <v>0</v>
      </c>
      <c r="Y396" s="114">
        <v>0</v>
      </c>
      <c r="Z396" s="114">
        <v>0</v>
      </c>
      <c r="AA396" s="114">
        <v>0</v>
      </c>
      <c r="AB396" s="114">
        <v>0</v>
      </c>
      <c r="AC396" s="114">
        <v>0</v>
      </c>
      <c r="AD396" s="114">
        <v>0</v>
      </c>
      <c r="AE396" s="114">
        <v>0</v>
      </c>
      <c r="AF396" s="114">
        <v>0</v>
      </c>
      <c r="AG396" s="114">
        <v>0</v>
      </c>
      <c r="AH396" s="114">
        <v>0</v>
      </c>
      <c r="AI396" s="114">
        <v>0</v>
      </c>
      <c r="AJ396" s="115">
        <f t="shared" si="5"/>
        <v>0</v>
      </c>
      <c r="AM396" s="84"/>
    </row>
    <row r="397" spans="1:39" ht="20.100000000000001" hidden="1" customHeight="1" outlineLevel="2">
      <c r="A397" s="111">
        <v>1330</v>
      </c>
      <c r="B397" s="112" t="s">
        <v>1056</v>
      </c>
      <c r="C397" s="113" t="s">
        <v>1344</v>
      </c>
      <c r="D397" s="114">
        <v>0</v>
      </c>
      <c r="E397" s="114">
        <v>0</v>
      </c>
      <c r="F397" s="114">
        <v>0</v>
      </c>
      <c r="G397" s="114">
        <v>0</v>
      </c>
      <c r="H397" s="114">
        <v>0</v>
      </c>
      <c r="I397" s="114">
        <v>0</v>
      </c>
      <c r="J397" s="114">
        <v>0</v>
      </c>
      <c r="K397" s="114">
        <v>0</v>
      </c>
      <c r="L397" s="114">
        <v>0</v>
      </c>
      <c r="M397" s="114">
        <v>0</v>
      </c>
      <c r="N397" s="114">
        <v>0</v>
      </c>
      <c r="O397" s="114">
        <v>0</v>
      </c>
      <c r="P397" s="114">
        <v>0</v>
      </c>
      <c r="Q397" s="114">
        <v>0</v>
      </c>
      <c r="R397" s="114">
        <v>0</v>
      </c>
      <c r="S397" s="114">
        <v>0</v>
      </c>
      <c r="T397" s="114">
        <v>0</v>
      </c>
      <c r="U397" s="114">
        <v>0</v>
      </c>
      <c r="V397" s="114">
        <v>0</v>
      </c>
      <c r="W397" s="114">
        <v>0</v>
      </c>
      <c r="X397" s="114">
        <v>0</v>
      </c>
      <c r="Y397" s="114">
        <v>0</v>
      </c>
      <c r="Z397" s="114">
        <v>0</v>
      </c>
      <c r="AA397" s="114">
        <v>0</v>
      </c>
      <c r="AB397" s="114">
        <v>0</v>
      </c>
      <c r="AC397" s="114">
        <v>0</v>
      </c>
      <c r="AD397" s="114">
        <v>0</v>
      </c>
      <c r="AE397" s="114">
        <v>0</v>
      </c>
      <c r="AF397" s="114">
        <v>0</v>
      </c>
      <c r="AG397" s="114">
        <v>0</v>
      </c>
      <c r="AH397" s="114">
        <v>0</v>
      </c>
      <c r="AI397" s="114">
        <v>0</v>
      </c>
      <c r="AJ397" s="115">
        <f t="shared" si="5"/>
        <v>0</v>
      </c>
      <c r="AM397" s="84"/>
    </row>
    <row r="398" spans="1:39" ht="20.100000000000001" hidden="1" customHeight="1" outlineLevel="2">
      <c r="A398" s="111">
        <v>1331</v>
      </c>
      <c r="B398" s="112" t="s">
        <v>1057</v>
      </c>
      <c r="C398" s="113" t="s">
        <v>1344</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c r="W398" s="114">
        <v>0</v>
      </c>
      <c r="X398" s="114">
        <v>0</v>
      </c>
      <c r="Y398" s="114">
        <v>0</v>
      </c>
      <c r="Z398" s="114">
        <v>0</v>
      </c>
      <c r="AA398" s="114">
        <v>0</v>
      </c>
      <c r="AB398" s="114">
        <v>0</v>
      </c>
      <c r="AC398" s="114">
        <v>0</v>
      </c>
      <c r="AD398" s="114">
        <v>0</v>
      </c>
      <c r="AE398" s="114">
        <v>0</v>
      </c>
      <c r="AF398" s="114">
        <v>0</v>
      </c>
      <c r="AG398" s="114">
        <v>0</v>
      </c>
      <c r="AH398" s="114">
        <v>0</v>
      </c>
      <c r="AI398" s="114">
        <v>0</v>
      </c>
      <c r="AJ398" s="115">
        <f t="shared" ref="AJ398:AJ461" si="6">SUM(D398:AI398)</f>
        <v>0</v>
      </c>
      <c r="AM398" s="84"/>
    </row>
    <row r="399" spans="1:39" ht="20.100000000000001" hidden="1" customHeight="1" outlineLevel="2">
      <c r="A399" s="111">
        <v>1332</v>
      </c>
      <c r="B399" s="112" t="s">
        <v>1058</v>
      </c>
      <c r="C399" s="113" t="s">
        <v>1344</v>
      </c>
      <c r="D399" s="114">
        <v>0</v>
      </c>
      <c r="E399" s="114">
        <v>0</v>
      </c>
      <c r="F399" s="114">
        <v>0</v>
      </c>
      <c r="G399" s="114">
        <v>0</v>
      </c>
      <c r="H399" s="114">
        <v>0</v>
      </c>
      <c r="I399" s="114">
        <v>0</v>
      </c>
      <c r="J399" s="114">
        <v>0</v>
      </c>
      <c r="K399" s="114">
        <v>0</v>
      </c>
      <c r="L399" s="114">
        <v>0</v>
      </c>
      <c r="M399" s="114">
        <v>0</v>
      </c>
      <c r="N399" s="114">
        <v>0</v>
      </c>
      <c r="O399" s="114">
        <v>0</v>
      </c>
      <c r="P399" s="114">
        <v>0</v>
      </c>
      <c r="Q399" s="114">
        <v>0</v>
      </c>
      <c r="R399" s="114">
        <v>0</v>
      </c>
      <c r="S399" s="114">
        <v>0</v>
      </c>
      <c r="T399" s="114">
        <v>0</v>
      </c>
      <c r="U399" s="114">
        <v>0</v>
      </c>
      <c r="V399" s="114">
        <v>0</v>
      </c>
      <c r="W399" s="114">
        <v>0</v>
      </c>
      <c r="X399" s="114">
        <v>0</v>
      </c>
      <c r="Y399" s="114">
        <v>0</v>
      </c>
      <c r="Z399" s="114">
        <v>0</v>
      </c>
      <c r="AA399" s="114">
        <v>0</v>
      </c>
      <c r="AB399" s="114">
        <v>0</v>
      </c>
      <c r="AC399" s="114">
        <v>0</v>
      </c>
      <c r="AD399" s="114">
        <v>0</v>
      </c>
      <c r="AE399" s="114">
        <v>0</v>
      </c>
      <c r="AF399" s="114">
        <v>0</v>
      </c>
      <c r="AG399" s="114">
        <v>0</v>
      </c>
      <c r="AH399" s="114">
        <v>0</v>
      </c>
      <c r="AI399" s="114">
        <v>0</v>
      </c>
      <c r="AJ399" s="115">
        <f t="shared" si="6"/>
        <v>0</v>
      </c>
      <c r="AM399" s="84"/>
    </row>
    <row r="400" spans="1:39" ht="20.100000000000001" hidden="1" customHeight="1" outlineLevel="2">
      <c r="A400" s="111">
        <v>1333</v>
      </c>
      <c r="B400" s="112" t="s">
        <v>1059</v>
      </c>
      <c r="C400" s="113" t="s">
        <v>1344</v>
      </c>
      <c r="D400" s="114">
        <v>0</v>
      </c>
      <c r="E400" s="114">
        <v>0</v>
      </c>
      <c r="F400" s="114">
        <v>0</v>
      </c>
      <c r="G400" s="114">
        <v>0</v>
      </c>
      <c r="H400" s="114">
        <v>0</v>
      </c>
      <c r="I400" s="114">
        <v>0</v>
      </c>
      <c r="J400" s="114">
        <v>0</v>
      </c>
      <c r="K400" s="114">
        <v>0</v>
      </c>
      <c r="L400" s="114">
        <v>0</v>
      </c>
      <c r="M400" s="114">
        <v>0</v>
      </c>
      <c r="N400" s="114">
        <v>0</v>
      </c>
      <c r="O400" s="114">
        <v>0</v>
      </c>
      <c r="P400" s="114">
        <v>0</v>
      </c>
      <c r="Q400" s="114">
        <v>0</v>
      </c>
      <c r="R400" s="114">
        <v>0</v>
      </c>
      <c r="S400" s="114">
        <v>0</v>
      </c>
      <c r="T400" s="114">
        <v>0</v>
      </c>
      <c r="U400" s="114">
        <v>0</v>
      </c>
      <c r="V400" s="114">
        <v>0</v>
      </c>
      <c r="W400" s="114">
        <v>0</v>
      </c>
      <c r="X400" s="114">
        <v>0</v>
      </c>
      <c r="Y400" s="114">
        <v>0</v>
      </c>
      <c r="Z400" s="114">
        <v>0</v>
      </c>
      <c r="AA400" s="114">
        <v>0</v>
      </c>
      <c r="AB400" s="114">
        <v>0</v>
      </c>
      <c r="AC400" s="114">
        <v>0</v>
      </c>
      <c r="AD400" s="114">
        <v>0</v>
      </c>
      <c r="AE400" s="114">
        <v>0</v>
      </c>
      <c r="AF400" s="114">
        <v>0</v>
      </c>
      <c r="AG400" s="114">
        <v>0</v>
      </c>
      <c r="AH400" s="114">
        <v>0</v>
      </c>
      <c r="AI400" s="114">
        <v>0</v>
      </c>
      <c r="AJ400" s="115">
        <f t="shared" si="6"/>
        <v>0</v>
      </c>
      <c r="AM400" s="84"/>
    </row>
    <row r="401" spans="1:39" ht="20.100000000000001" hidden="1" customHeight="1" outlineLevel="2">
      <c r="A401" s="111">
        <v>1334</v>
      </c>
      <c r="B401" s="112" t="s">
        <v>1060</v>
      </c>
      <c r="C401" s="113" t="s">
        <v>1344</v>
      </c>
      <c r="D401" s="114">
        <v>0</v>
      </c>
      <c r="E401" s="114">
        <v>0</v>
      </c>
      <c r="F401" s="114">
        <v>0</v>
      </c>
      <c r="G401" s="114">
        <v>441870.36</v>
      </c>
      <c r="H401" s="114">
        <v>0</v>
      </c>
      <c r="I401" s="114">
        <v>0</v>
      </c>
      <c r="J401" s="114">
        <v>0</v>
      </c>
      <c r="K401" s="114">
        <v>0</v>
      </c>
      <c r="L401" s="114">
        <v>0</v>
      </c>
      <c r="M401" s="114">
        <v>0</v>
      </c>
      <c r="N401" s="114">
        <v>0</v>
      </c>
      <c r="O401" s="114">
        <v>0</v>
      </c>
      <c r="P401" s="114">
        <v>0</v>
      </c>
      <c r="Q401" s="114">
        <v>0</v>
      </c>
      <c r="R401" s="114">
        <v>0</v>
      </c>
      <c r="S401" s="114">
        <v>0</v>
      </c>
      <c r="T401" s="114">
        <v>0</v>
      </c>
      <c r="U401" s="114">
        <v>0</v>
      </c>
      <c r="V401" s="114">
        <v>0</v>
      </c>
      <c r="W401" s="114">
        <v>0</v>
      </c>
      <c r="X401" s="114">
        <v>0</v>
      </c>
      <c r="Y401" s="114">
        <v>0</v>
      </c>
      <c r="Z401" s="114">
        <v>0</v>
      </c>
      <c r="AA401" s="114">
        <v>0</v>
      </c>
      <c r="AB401" s="114">
        <v>0</v>
      </c>
      <c r="AC401" s="114">
        <v>0</v>
      </c>
      <c r="AD401" s="114">
        <v>0</v>
      </c>
      <c r="AE401" s="114">
        <v>0</v>
      </c>
      <c r="AF401" s="114">
        <v>0</v>
      </c>
      <c r="AG401" s="114">
        <v>0</v>
      </c>
      <c r="AH401" s="114">
        <v>0</v>
      </c>
      <c r="AI401" s="114">
        <v>0</v>
      </c>
      <c r="AJ401" s="115">
        <f t="shared" si="6"/>
        <v>441870.36</v>
      </c>
      <c r="AM401" s="84"/>
    </row>
    <row r="402" spans="1:39" ht="20.100000000000001" hidden="1" customHeight="1" outlineLevel="2">
      <c r="A402" s="111">
        <v>1335</v>
      </c>
      <c r="B402" s="112" t="s">
        <v>1061</v>
      </c>
      <c r="C402" s="113" t="s">
        <v>1344</v>
      </c>
      <c r="D402" s="114">
        <v>0</v>
      </c>
      <c r="E402" s="114">
        <v>0</v>
      </c>
      <c r="F402" s="114">
        <v>0</v>
      </c>
      <c r="G402" s="114">
        <v>0</v>
      </c>
      <c r="H402" s="114">
        <v>0</v>
      </c>
      <c r="I402" s="114">
        <v>0</v>
      </c>
      <c r="J402" s="114">
        <v>0</v>
      </c>
      <c r="K402" s="114">
        <v>0</v>
      </c>
      <c r="L402" s="114">
        <v>0</v>
      </c>
      <c r="M402" s="114">
        <v>0</v>
      </c>
      <c r="N402" s="114">
        <v>0</v>
      </c>
      <c r="O402" s="114">
        <v>0</v>
      </c>
      <c r="P402" s="114">
        <v>0</v>
      </c>
      <c r="Q402" s="114">
        <v>0</v>
      </c>
      <c r="R402" s="114">
        <v>0</v>
      </c>
      <c r="S402" s="114">
        <v>0</v>
      </c>
      <c r="T402" s="114">
        <v>0</v>
      </c>
      <c r="U402" s="114">
        <v>0</v>
      </c>
      <c r="V402" s="114">
        <v>0</v>
      </c>
      <c r="W402" s="114">
        <v>0</v>
      </c>
      <c r="X402" s="114">
        <v>0</v>
      </c>
      <c r="Y402" s="114">
        <v>0</v>
      </c>
      <c r="Z402" s="114">
        <v>0</v>
      </c>
      <c r="AA402" s="114">
        <v>0</v>
      </c>
      <c r="AB402" s="114">
        <v>0</v>
      </c>
      <c r="AC402" s="114">
        <v>0</v>
      </c>
      <c r="AD402" s="114">
        <v>0</v>
      </c>
      <c r="AE402" s="114">
        <v>0</v>
      </c>
      <c r="AF402" s="114">
        <v>0</v>
      </c>
      <c r="AG402" s="114">
        <v>0</v>
      </c>
      <c r="AH402" s="114">
        <v>0</v>
      </c>
      <c r="AI402" s="114">
        <v>0</v>
      </c>
      <c r="AJ402" s="115">
        <f t="shared" si="6"/>
        <v>0</v>
      </c>
      <c r="AM402" s="84"/>
    </row>
    <row r="403" spans="1:39" ht="20.100000000000001" hidden="1" customHeight="1" outlineLevel="2">
      <c r="A403" s="111">
        <v>1336</v>
      </c>
      <c r="B403" s="112" t="s">
        <v>1062</v>
      </c>
      <c r="C403" s="113" t="s">
        <v>1344</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c r="W403" s="114">
        <v>0</v>
      </c>
      <c r="X403" s="114">
        <v>0</v>
      </c>
      <c r="Y403" s="114">
        <v>0</v>
      </c>
      <c r="Z403" s="114">
        <v>0</v>
      </c>
      <c r="AA403" s="114">
        <v>0</v>
      </c>
      <c r="AB403" s="114">
        <v>0</v>
      </c>
      <c r="AC403" s="114">
        <v>0</v>
      </c>
      <c r="AD403" s="114">
        <v>0</v>
      </c>
      <c r="AE403" s="114">
        <v>0</v>
      </c>
      <c r="AF403" s="114">
        <v>0</v>
      </c>
      <c r="AG403" s="114">
        <v>0</v>
      </c>
      <c r="AH403" s="114">
        <v>0</v>
      </c>
      <c r="AI403" s="114">
        <v>0</v>
      </c>
      <c r="AJ403" s="115">
        <f t="shared" si="6"/>
        <v>0</v>
      </c>
      <c r="AM403" s="84"/>
    </row>
    <row r="404" spans="1:39" ht="20.100000000000001" hidden="1" customHeight="1" outlineLevel="2">
      <c r="A404" s="111">
        <v>1337</v>
      </c>
      <c r="B404" s="112" t="s">
        <v>1063</v>
      </c>
      <c r="C404" s="113" t="s">
        <v>1344</v>
      </c>
      <c r="D404" s="114">
        <v>0</v>
      </c>
      <c r="E404" s="114">
        <v>0</v>
      </c>
      <c r="F404" s="114">
        <v>0</v>
      </c>
      <c r="G404" s="114">
        <v>0</v>
      </c>
      <c r="H404" s="114">
        <v>0</v>
      </c>
      <c r="I404" s="114">
        <v>0</v>
      </c>
      <c r="J404" s="114">
        <v>0</v>
      </c>
      <c r="K404" s="114">
        <v>0</v>
      </c>
      <c r="L404" s="114">
        <v>0</v>
      </c>
      <c r="M404" s="114">
        <v>0</v>
      </c>
      <c r="N404" s="114">
        <v>0</v>
      </c>
      <c r="O404" s="114">
        <v>0</v>
      </c>
      <c r="P404" s="114">
        <v>0</v>
      </c>
      <c r="Q404" s="114">
        <v>0</v>
      </c>
      <c r="R404" s="114">
        <v>0</v>
      </c>
      <c r="S404" s="114">
        <v>0</v>
      </c>
      <c r="T404" s="114">
        <v>0</v>
      </c>
      <c r="U404" s="114">
        <v>0</v>
      </c>
      <c r="V404" s="114">
        <v>0</v>
      </c>
      <c r="W404" s="114">
        <v>0</v>
      </c>
      <c r="X404" s="114">
        <v>0</v>
      </c>
      <c r="Y404" s="114">
        <v>0</v>
      </c>
      <c r="Z404" s="114">
        <v>0</v>
      </c>
      <c r="AA404" s="114">
        <v>0</v>
      </c>
      <c r="AB404" s="114">
        <v>0</v>
      </c>
      <c r="AC404" s="114">
        <v>0</v>
      </c>
      <c r="AD404" s="114">
        <v>0</v>
      </c>
      <c r="AE404" s="114">
        <v>0</v>
      </c>
      <c r="AF404" s="114">
        <v>0</v>
      </c>
      <c r="AG404" s="114">
        <v>0</v>
      </c>
      <c r="AH404" s="114">
        <v>0</v>
      </c>
      <c r="AI404" s="114">
        <v>0</v>
      </c>
      <c r="AJ404" s="115">
        <f t="shared" si="6"/>
        <v>0</v>
      </c>
      <c r="AM404" s="84"/>
    </row>
    <row r="405" spans="1:39" ht="20.100000000000001" hidden="1" customHeight="1" outlineLevel="2">
      <c r="A405" s="111">
        <v>1338</v>
      </c>
      <c r="B405" s="112" t="s">
        <v>1064</v>
      </c>
      <c r="C405" s="113" t="s">
        <v>1344</v>
      </c>
      <c r="D405" s="114">
        <v>0</v>
      </c>
      <c r="E405" s="114">
        <v>0</v>
      </c>
      <c r="F405" s="114">
        <v>0</v>
      </c>
      <c r="G405" s="114">
        <v>0</v>
      </c>
      <c r="H405" s="114">
        <v>0</v>
      </c>
      <c r="I405" s="114">
        <v>0</v>
      </c>
      <c r="J405" s="114">
        <v>0</v>
      </c>
      <c r="K405" s="114">
        <v>0</v>
      </c>
      <c r="L405" s="114">
        <v>0</v>
      </c>
      <c r="M405" s="114">
        <v>0</v>
      </c>
      <c r="N405" s="114">
        <v>0</v>
      </c>
      <c r="O405" s="114">
        <v>0</v>
      </c>
      <c r="P405" s="114">
        <v>0</v>
      </c>
      <c r="Q405" s="114">
        <v>0</v>
      </c>
      <c r="R405" s="114">
        <v>0</v>
      </c>
      <c r="S405" s="114">
        <v>0</v>
      </c>
      <c r="T405" s="114">
        <v>0</v>
      </c>
      <c r="U405" s="114">
        <v>0</v>
      </c>
      <c r="V405" s="114">
        <v>0</v>
      </c>
      <c r="W405" s="114">
        <v>0</v>
      </c>
      <c r="X405" s="114">
        <v>0</v>
      </c>
      <c r="Y405" s="114">
        <v>0</v>
      </c>
      <c r="Z405" s="114">
        <v>0</v>
      </c>
      <c r="AA405" s="114">
        <v>0</v>
      </c>
      <c r="AB405" s="114">
        <v>0</v>
      </c>
      <c r="AC405" s="114">
        <v>0</v>
      </c>
      <c r="AD405" s="114">
        <v>0</v>
      </c>
      <c r="AE405" s="114">
        <v>0</v>
      </c>
      <c r="AF405" s="114">
        <v>0</v>
      </c>
      <c r="AG405" s="114">
        <v>0</v>
      </c>
      <c r="AH405" s="114">
        <v>0</v>
      </c>
      <c r="AI405" s="114">
        <v>0</v>
      </c>
      <c r="AJ405" s="115">
        <f t="shared" si="6"/>
        <v>0</v>
      </c>
      <c r="AM405" s="84"/>
    </row>
    <row r="406" spans="1:39" ht="20.100000000000001" hidden="1" customHeight="1" outlineLevel="2">
      <c r="A406" s="111">
        <v>1339</v>
      </c>
      <c r="B406" s="112" t="s">
        <v>1065</v>
      </c>
      <c r="C406" s="113" t="s">
        <v>1344</v>
      </c>
      <c r="D406" s="114">
        <v>0</v>
      </c>
      <c r="E406" s="114">
        <v>0</v>
      </c>
      <c r="F406" s="114">
        <v>0</v>
      </c>
      <c r="G406" s="114">
        <v>0</v>
      </c>
      <c r="H406" s="114">
        <v>0</v>
      </c>
      <c r="I406" s="114">
        <v>0</v>
      </c>
      <c r="J406" s="114">
        <v>0</v>
      </c>
      <c r="K406" s="114">
        <v>0</v>
      </c>
      <c r="L406" s="114">
        <v>0</v>
      </c>
      <c r="M406" s="114">
        <v>0</v>
      </c>
      <c r="N406" s="114">
        <v>0</v>
      </c>
      <c r="O406" s="114">
        <v>0</v>
      </c>
      <c r="P406" s="114">
        <v>0</v>
      </c>
      <c r="Q406" s="114">
        <v>0</v>
      </c>
      <c r="R406" s="114">
        <v>0</v>
      </c>
      <c r="S406" s="114">
        <v>0</v>
      </c>
      <c r="T406" s="114">
        <v>0</v>
      </c>
      <c r="U406" s="114">
        <v>0</v>
      </c>
      <c r="V406" s="114">
        <v>0</v>
      </c>
      <c r="W406" s="114">
        <v>0</v>
      </c>
      <c r="X406" s="114">
        <v>0</v>
      </c>
      <c r="Y406" s="114">
        <v>0</v>
      </c>
      <c r="Z406" s="114">
        <v>0</v>
      </c>
      <c r="AA406" s="114">
        <v>0</v>
      </c>
      <c r="AB406" s="114">
        <v>0</v>
      </c>
      <c r="AC406" s="114">
        <v>0</v>
      </c>
      <c r="AD406" s="114">
        <v>0</v>
      </c>
      <c r="AE406" s="114">
        <v>0</v>
      </c>
      <c r="AF406" s="114">
        <v>0</v>
      </c>
      <c r="AG406" s="114">
        <v>0</v>
      </c>
      <c r="AH406" s="114">
        <v>0</v>
      </c>
      <c r="AI406" s="114">
        <v>0</v>
      </c>
      <c r="AJ406" s="115">
        <f t="shared" si="6"/>
        <v>0</v>
      </c>
      <c r="AM406" s="84"/>
    </row>
    <row r="407" spans="1:39" ht="20.100000000000001" hidden="1" customHeight="1" outlineLevel="2">
      <c r="A407" s="111">
        <v>1340</v>
      </c>
      <c r="B407" s="112" t="s">
        <v>1066</v>
      </c>
      <c r="C407" s="113" t="s">
        <v>1344</v>
      </c>
      <c r="D407" s="114">
        <v>0</v>
      </c>
      <c r="E407" s="114">
        <v>0</v>
      </c>
      <c r="F407" s="114">
        <v>0</v>
      </c>
      <c r="G407" s="114">
        <v>0</v>
      </c>
      <c r="H407" s="114">
        <v>0</v>
      </c>
      <c r="I407" s="114">
        <v>0</v>
      </c>
      <c r="J407" s="114">
        <v>0</v>
      </c>
      <c r="K407" s="114">
        <v>0</v>
      </c>
      <c r="L407" s="114">
        <v>0</v>
      </c>
      <c r="M407" s="114">
        <v>0</v>
      </c>
      <c r="N407" s="114">
        <v>0</v>
      </c>
      <c r="O407" s="114">
        <v>0</v>
      </c>
      <c r="P407" s="114">
        <v>0</v>
      </c>
      <c r="Q407" s="114">
        <v>0</v>
      </c>
      <c r="R407" s="114">
        <v>0</v>
      </c>
      <c r="S407" s="114">
        <v>0</v>
      </c>
      <c r="T407" s="114">
        <v>0</v>
      </c>
      <c r="U407" s="114">
        <v>0</v>
      </c>
      <c r="V407" s="114">
        <v>0</v>
      </c>
      <c r="W407" s="114">
        <v>0</v>
      </c>
      <c r="X407" s="114">
        <v>0</v>
      </c>
      <c r="Y407" s="114">
        <v>0</v>
      </c>
      <c r="Z407" s="114">
        <v>0</v>
      </c>
      <c r="AA407" s="114">
        <v>0</v>
      </c>
      <c r="AB407" s="114">
        <v>0</v>
      </c>
      <c r="AC407" s="114">
        <v>0</v>
      </c>
      <c r="AD407" s="114">
        <v>0</v>
      </c>
      <c r="AE407" s="114">
        <v>0</v>
      </c>
      <c r="AF407" s="114">
        <v>0</v>
      </c>
      <c r="AG407" s="114">
        <v>0</v>
      </c>
      <c r="AH407" s="114">
        <v>0</v>
      </c>
      <c r="AI407" s="114">
        <v>0</v>
      </c>
      <c r="AJ407" s="115">
        <f t="shared" si="6"/>
        <v>0</v>
      </c>
      <c r="AM407" s="84"/>
    </row>
    <row r="408" spans="1:39" ht="20.100000000000001" hidden="1" customHeight="1" outlineLevel="2">
      <c r="A408" s="111">
        <v>1341</v>
      </c>
      <c r="B408" s="112" t="s">
        <v>1067</v>
      </c>
      <c r="C408" s="113" t="s">
        <v>1344</v>
      </c>
      <c r="D408" s="114">
        <v>0</v>
      </c>
      <c r="E408" s="114">
        <v>0</v>
      </c>
      <c r="F408" s="114">
        <v>0</v>
      </c>
      <c r="G408" s="114">
        <v>0</v>
      </c>
      <c r="H408" s="114">
        <v>0</v>
      </c>
      <c r="I408" s="114">
        <v>0</v>
      </c>
      <c r="J408" s="114">
        <v>0</v>
      </c>
      <c r="K408" s="114">
        <v>0</v>
      </c>
      <c r="L408" s="114">
        <v>0</v>
      </c>
      <c r="M408" s="114">
        <v>0</v>
      </c>
      <c r="N408" s="114">
        <v>0</v>
      </c>
      <c r="O408" s="114">
        <v>0</v>
      </c>
      <c r="P408" s="114">
        <v>0</v>
      </c>
      <c r="Q408" s="114">
        <v>0</v>
      </c>
      <c r="R408" s="114">
        <v>0</v>
      </c>
      <c r="S408" s="114">
        <v>0</v>
      </c>
      <c r="T408" s="114">
        <v>0</v>
      </c>
      <c r="U408" s="114">
        <v>0</v>
      </c>
      <c r="V408" s="114">
        <v>0</v>
      </c>
      <c r="W408" s="114">
        <v>0</v>
      </c>
      <c r="X408" s="114">
        <v>0</v>
      </c>
      <c r="Y408" s="114">
        <v>0</v>
      </c>
      <c r="Z408" s="114">
        <v>0</v>
      </c>
      <c r="AA408" s="114">
        <v>0</v>
      </c>
      <c r="AB408" s="114">
        <v>0</v>
      </c>
      <c r="AC408" s="114">
        <v>0</v>
      </c>
      <c r="AD408" s="114">
        <v>0</v>
      </c>
      <c r="AE408" s="114">
        <v>0</v>
      </c>
      <c r="AF408" s="114">
        <v>0</v>
      </c>
      <c r="AG408" s="114">
        <v>0</v>
      </c>
      <c r="AH408" s="114">
        <v>0</v>
      </c>
      <c r="AI408" s="114">
        <v>0</v>
      </c>
      <c r="AJ408" s="115">
        <f t="shared" si="6"/>
        <v>0</v>
      </c>
      <c r="AM408" s="84"/>
    </row>
    <row r="409" spans="1:39" ht="20.100000000000001" hidden="1" customHeight="1" outlineLevel="2">
      <c r="A409" s="111">
        <v>1342</v>
      </c>
      <c r="B409" s="112" t="s">
        <v>1068</v>
      </c>
      <c r="C409" s="113" t="s">
        <v>1344</v>
      </c>
      <c r="D409" s="114">
        <v>0</v>
      </c>
      <c r="E409" s="114">
        <v>0</v>
      </c>
      <c r="F409" s="114">
        <v>0</v>
      </c>
      <c r="G409" s="114">
        <v>0</v>
      </c>
      <c r="H409" s="114">
        <v>0</v>
      </c>
      <c r="I409" s="114">
        <v>0</v>
      </c>
      <c r="J409" s="114">
        <v>0</v>
      </c>
      <c r="K409" s="114">
        <v>0</v>
      </c>
      <c r="L409" s="114">
        <v>0</v>
      </c>
      <c r="M409" s="114">
        <v>0</v>
      </c>
      <c r="N409" s="114">
        <v>0</v>
      </c>
      <c r="O409" s="114">
        <v>0</v>
      </c>
      <c r="P409" s="114">
        <v>0</v>
      </c>
      <c r="Q409" s="114">
        <v>0</v>
      </c>
      <c r="R409" s="114">
        <v>0</v>
      </c>
      <c r="S409" s="114">
        <v>0</v>
      </c>
      <c r="T409" s="114">
        <v>0</v>
      </c>
      <c r="U409" s="114">
        <v>0</v>
      </c>
      <c r="V409" s="114">
        <v>0</v>
      </c>
      <c r="W409" s="114">
        <v>0</v>
      </c>
      <c r="X409" s="114">
        <v>0</v>
      </c>
      <c r="Y409" s="114">
        <v>0</v>
      </c>
      <c r="Z409" s="114">
        <v>0</v>
      </c>
      <c r="AA409" s="114">
        <v>0</v>
      </c>
      <c r="AB409" s="114">
        <v>0</v>
      </c>
      <c r="AC409" s="114">
        <v>0</v>
      </c>
      <c r="AD409" s="114">
        <v>0</v>
      </c>
      <c r="AE409" s="114">
        <v>0</v>
      </c>
      <c r="AF409" s="114">
        <v>0</v>
      </c>
      <c r="AG409" s="114">
        <v>0</v>
      </c>
      <c r="AH409" s="114">
        <v>0</v>
      </c>
      <c r="AI409" s="114">
        <v>0</v>
      </c>
      <c r="AJ409" s="115">
        <f t="shared" si="6"/>
        <v>0</v>
      </c>
      <c r="AM409" s="84"/>
    </row>
    <row r="410" spans="1:39" ht="20.100000000000001" hidden="1" customHeight="1" outlineLevel="2">
      <c r="A410" s="111">
        <v>1343</v>
      </c>
      <c r="B410" s="112" t="s">
        <v>1069</v>
      </c>
      <c r="C410" s="113" t="s">
        <v>1344</v>
      </c>
      <c r="D410" s="114">
        <v>0</v>
      </c>
      <c r="E410" s="114">
        <v>0</v>
      </c>
      <c r="F410" s="114">
        <v>0</v>
      </c>
      <c r="G410" s="114">
        <v>0</v>
      </c>
      <c r="H410" s="114">
        <v>0</v>
      </c>
      <c r="I410" s="114">
        <v>0</v>
      </c>
      <c r="J410" s="114">
        <v>0</v>
      </c>
      <c r="K410" s="114">
        <v>0</v>
      </c>
      <c r="L410" s="114">
        <v>0</v>
      </c>
      <c r="M410" s="114">
        <v>0</v>
      </c>
      <c r="N410" s="114">
        <v>0</v>
      </c>
      <c r="O410" s="114">
        <v>0</v>
      </c>
      <c r="P410" s="114">
        <v>0</v>
      </c>
      <c r="Q410" s="114">
        <v>0</v>
      </c>
      <c r="R410" s="114">
        <v>0</v>
      </c>
      <c r="S410" s="114">
        <v>0</v>
      </c>
      <c r="T410" s="114">
        <v>0</v>
      </c>
      <c r="U410" s="114">
        <v>0</v>
      </c>
      <c r="V410" s="114">
        <v>0</v>
      </c>
      <c r="W410" s="114">
        <v>0</v>
      </c>
      <c r="X410" s="114">
        <v>0</v>
      </c>
      <c r="Y410" s="114">
        <v>0</v>
      </c>
      <c r="Z410" s="114">
        <v>0</v>
      </c>
      <c r="AA410" s="114">
        <v>0</v>
      </c>
      <c r="AB410" s="114">
        <v>0</v>
      </c>
      <c r="AC410" s="114">
        <v>0</v>
      </c>
      <c r="AD410" s="114">
        <v>0</v>
      </c>
      <c r="AE410" s="114">
        <v>0</v>
      </c>
      <c r="AF410" s="114">
        <v>0</v>
      </c>
      <c r="AG410" s="114">
        <v>0</v>
      </c>
      <c r="AH410" s="114">
        <v>0</v>
      </c>
      <c r="AI410" s="114">
        <v>0</v>
      </c>
      <c r="AJ410" s="115">
        <f t="shared" si="6"/>
        <v>0</v>
      </c>
      <c r="AM410" s="84"/>
    </row>
    <row r="411" spans="1:39" ht="20.100000000000001" hidden="1" customHeight="1" outlineLevel="2">
      <c r="A411" s="111">
        <v>1344</v>
      </c>
      <c r="B411" s="112" t="s">
        <v>1070</v>
      </c>
      <c r="C411" s="113" t="s">
        <v>1344</v>
      </c>
      <c r="D411" s="114">
        <v>0</v>
      </c>
      <c r="E411" s="114">
        <v>0</v>
      </c>
      <c r="F411" s="114">
        <v>0</v>
      </c>
      <c r="G411" s="114">
        <v>0</v>
      </c>
      <c r="H411" s="114">
        <v>0</v>
      </c>
      <c r="I411" s="114">
        <v>0</v>
      </c>
      <c r="J411" s="114">
        <v>0</v>
      </c>
      <c r="K411" s="114">
        <v>0</v>
      </c>
      <c r="L411" s="114">
        <v>0</v>
      </c>
      <c r="M411" s="114">
        <v>0</v>
      </c>
      <c r="N411" s="114">
        <v>0</v>
      </c>
      <c r="O411" s="114">
        <v>0</v>
      </c>
      <c r="P411" s="114">
        <v>0</v>
      </c>
      <c r="Q411" s="114">
        <v>0</v>
      </c>
      <c r="R411" s="114">
        <v>0</v>
      </c>
      <c r="S411" s="114">
        <v>0</v>
      </c>
      <c r="T411" s="114">
        <v>0</v>
      </c>
      <c r="U411" s="114">
        <v>0</v>
      </c>
      <c r="V411" s="114">
        <v>0</v>
      </c>
      <c r="W411" s="114">
        <v>0</v>
      </c>
      <c r="X411" s="114">
        <v>0</v>
      </c>
      <c r="Y411" s="114">
        <v>0</v>
      </c>
      <c r="Z411" s="114">
        <v>0</v>
      </c>
      <c r="AA411" s="114">
        <v>0</v>
      </c>
      <c r="AB411" s="114">
        <v>0</v>
      </c>
      <c r="AC411" s="114">
        <v>0</v>
      </c>
      <c r="AD411" s="114">
        <v>0</v>
      </c>
      <c r="AE411" s="114">
        <v>0</v>
      </c>
      <c r="AF411" s="114">
        <v>0</v>
      </c>
      <c r="AG411" s="114">
        <v>0</v>
      </c>
      <c r="AH411" s="114">
        <v>0</v>
      </c>
      <c r="AI411" s="114">
        <v>0</v>
      </c>
      <c r="AJ411" s="115">
        <f t="shared" si="6"/>
        <v>0</v>
      </c>
      <c r="AM411" s="84"/>
    </row>
    <row r="412" spans="1:39" ht="20.100000000000001" hidden="1" customHeight="1" outlineLevel="2">
      <c r="A412" s="111">
        <v>1345</v>
      </c>
      <c r="B412" s="112" t="s">
        <v>1071</v>
      </c>
      <c r="C412" s="113" t="s">
        <v>1344</v>
      </c>
      <c r="D412" s="114">
        <v>0</v>
      </c>
      <c r="E412" s="114">
        <v>0</v>
      </c>
      <c r="F412" s="114">
        <v>0</v>
      </c>
      <c r="G412" s="114">
        <v>0</v>
      </c>
      <c r="H412" s="114">
        <v>0</v>
      </c>
      <c r="I412" s="114">
        <v>0</v>
      </c>
      <c r="J412" s="114">
        <v>0</v>
      </c>
      <c r="K412" s="114">
        <v>0</v>
      </c>
      <c r="L412" s="114">
        <v>0</v>
      </c>
      <c r="M412" s="114">
        <v>0</v>
      </c>
      <c r="N412" s="114">
        <v>0</v>
      </c>
      <c r="O412" s="114">
        <v>0</v>
      </c>
      <c r="P412" s="114">
        <v>0</v>
      </c>
      <c r="Q412" s="114">
        <v>0</v>
      </c>
      <c r="R412" s="114">
        <v>0</v>
      </c>
      <c r="S412" s="114">
        <v>0</v>
      </c>
      <c r="T412" s="114">
        <v>0</v>
      </c>
      <c r="U412" s="114">
        <v>0</v>
      </c>
      <c r="V412" s="114">
        <v>0</v>
      </c>
      <c r="W412" s="114">
        <v>0</v>
      </c>
      <c r="X412" s="114">
        <v>0</v>
      </c>
      <c r="Y412" s="114">
        <v>0</v>
      </c>
      <c r="Z412" s="114">
        <v>0</v>
      </c>
      <c r="AA412" s="114">
        <v>0</v>
      </c>
      <c r="AB412" s="114">
        <v>0</v>
      </c>
      <c r="AC412" s="114">
        <v>0</v>
      </c>
      <c r="AD412" s="114">
        <v>0</v>
      </c>
      <c r="AE412" s="114">
        <v>0</v>
      </c>
      <c r="AF412" s="114">
        <v>0</v>
      </c>
      <c r="AG412" s="114">
        <v>0</v>
      </c>
      <c r="AH412" s="114">
        <v>0</v>
      </c>
      <c r="AI412" s="114">
        <v>0</v>
      </c>
      <c r="AJ412" s="115">
        <f t="shared" si="6"/>
        <v>0</v>
      </c>
      <c r="AM412" s="84"/>
    </row>
    <row r="413" spans="1:39" ht="20.100000000000001" hidden="1" customHeight="1" outlineLevel="2">
      <c r="A413" s="111">
        <v>1346</v>
      </c>
      <c r="B413" s="112" t="s">
        <v>1072</v>
      </c>
      <c r="C413" s="113" t="s">
        <v>1344</v>
      </c>
      <c r="D413" s="114">
        <v>0</v>
      </c>
      <c r="E413" s="114">
        <v>0</v>
      </c>
      <c r="F413" s="114">
        <v>0</v>
      </c>
      <c r="G413" s="114">
        <v>0</v>
      </c>
      <c r="H413" s="114">
        <v>0</v>
      </c>
      <c r="I413" s="114">
        <v>0</v>
      </c>
      <c r="J413" s="114">
        <v>0</v>
      </c>
      <c r="K413" s="114">
        <v>0</v>
      </c>
      <c r="L413" s="114">
        <v>0</v>
      </c>
      <c r="M413" s="114">
        <v>0</v>
      </c>
      <c r="N413" s="114">
        <v>0</v>
      </c>
      <c r="O413" s="114">
        <v>0</v>
      </c>
      <c r="P413" s="114">
        <v>0</v>
      </c>
      <c r="Q413" s="114">
        <v>0</v>
      </c>
      <c r="R413" s="114">
        <v>0</v>
      </c>
      <c r="S413" s="114">
        <v>0</v>
      </c>
      <c r="T413" s="114">
        <v>0</v>
      </c>
      <c r="U413" s="114">
        <v>0</v>
      </c>
      <c r="V413" s="114">
        <v>0</v>
      </c>
      <c r="W413" s="114">
        <v>0</v>
      </c>
      <c r="X413" s="114">
        <v>0</v>
      </c>
      <c r="Y413" s="114">
        <v>0</v>
      </c>
      <c r="Z413" s="114">
        <v>0</v>
      </c>
      <c r="AA413" s="114">
        <v>0</v>
      </c>
      <c r="AB413" s="114">
        <v>0</v>
      </c>
      <c r="AC413" s="114">
        <v>0</v>
      </c>
      <c r="AD413" s="114">
        <v>0</v>
      </c>
      <c r="AE413" s="114">
        <v>0</v>
      </c>
      <c r="AF413" s="114">
        <v>0</v>
      </c>
      <c r="AG413" s="114">
        <v>0</v>
      </c>
      <c r="AH413" s="114">
        <v>0</v>
      </c>
      <c r="AI413" s="114">
        <v>0</v>
      </c>
      <c r="AJ413" s="115">
        <f t="shared" si="6"/>
        <v>0</v>
      </c>
      <c r="AM413" s="84"/>
    </row>
    <row r="414" spans="1:39" ht="20.100000000000001" hidden="1" customHeight="1" outlineLevel="2">
      <c r="A414" s="111">
        <v>1347</v>
      </c>
      <c r="B414" s="112" t="s">
        <v>1073</v>
      </c>
      <c r="C414" s="113" t="s">
        <v>1344</v>
      </c>
      <c r="D414" s="114">
        <v>0</v>
      </c>
      <c r="E414" s="114">
        <v>0</v>
      </c>
      <c r="F414" s="114">
        <v>0</v>
      </c>
      <c r="G414" s="114">
        <v>28059.75</v>
      </c>
      <c r="H414" s="114">
        <v>0</v>
      </c>
      <c r="I414" s="114">
        <v>0</v>
      </c>
      <c r="J414" s="114">
        <v>0</v>
      </c>
      <c r="K414" s="114">
        <v>0</v>
      </c>
      <c r="L414" s="114">
        <v>0</v>
      </c>
      <c r="M414" s="114">
        <v>0</v>
      </c>
      <c r="N414" s="114">
        <v>0</v>
      </c>
      <c r="O414" s="114">
        <v>0</v>
      </c>
      <c r="P414" s="114">
        <v>0</v>
      </c>
      <c r="Q414" s="114">
        <v>0</v>
      </c>
      <c r="R414" s="114">
        <v>0</v>
      </c>
      <c r="S414" s="114">
        <v>0</v>
      </c>
      <c r="T414" s="114">
        <v>0</v>
      </c>
      <c r="U414" s="114">
        <v>0</v>
      </c>
      <c r="V414" s="114">
        <v>0</v>
      </c>
      <c r="W414" s="114">
        <v>0</v>
      </c>
      <c r="X414" s="114">
        <v>0</v>
      </c>
      <c r="Y414" s="114">
        <v>0</v>
      </c>
      <c r="Z414" s="114">
        <v>0</v>
      </c>
      <c r="AA414" s="114">
        <v>0</v>
      </c>
      <c r="AB414" s="114">
        <v>0</v>
      </c>
      <c r="AC414" s="114">
        <v>0</v>
      </c>
      <c r="AD414" s="114">
        <v>0</v>
      </c>
      <c r="AE414" s="114">
        <v>0</v>
      </c>
      <c r="AF414" s="114">
        <v>0</v>
      </c>
      <c r="AG414" s="114">
        <v>0</v>
      </c>
      <c r="AH414" s="114">
        <v>0</v>
      </c>
      <c r="AI414" s="114">
        <v>0</v>
      </c>
      <c r="AJ414" s="115">
        <f t="shared" si="6"/>
        <v>28059.75</v>
      </c>
      <c r="AM414" s="84"/>
    </row>
    <row r="415" spans="1:39" ht="20.100000000000001" hidden="1" customHeight="1" outlineLevel="2">
      <c r="A415" s="111">
        <v>1401</v>
      </c>
      <c r="B415" s="112" t="s">
        <v>1074</v>
      </c>
      <c r="C415" s="113" t="s">
        <v>1344</v>
      </c>
      <c r="D415" s="114">
        <v>0</v>
      </c>
      <c r="E415" s="114">
        <v>0</v>
      </c>
      <c r="F415" s="114">
        <v>0</v>
      </c>
      <c r="G415" s="114">
        <v>0</v>
      </c>
      <c r="H415" s="114">
        <v>0</v>
      </c>
      <c r="I415" s="114">
        <v>0</v>
      </c>
      <c r="J415" s="114">
        <v>0</v>
      </c>
      <c r="K415" s="114">
        <v>0</v>
      </c>
      <c r="L415" s="114">
        <v>0</v>
      </c>
      <c r="M415" s="114">
        <v>0</v>
      </c>
      <c r="N415" s="114">
        <v>0</v>
      </c>
      <c r="O415" s="114">
        <v>0</v>
      </c>
      <c r="P415" s="114">
        <v>0</v>
      </c>
      <c r="Q415" s="114">
        <v>0</v>
      </c>
      <c r="R415" s="114">
        <v>0</v>
      </c>
      <c r="S415" s="114">
        <v>0</v>
      </c>
      <c r="T415" s="114">
        <v>0</v>
      </c>
      <c r="U415" s="114">
        <v>0</v>
      </c>
      <c r="V415" s="114">
        <v>0</v>
      </c>
      <c r="W415" s="114">
        <v>0</v>
      </c>
      <c r="X415" s="114">
        <v>0</v>
      </c>
      <c r="Y415" s="114">
        <v>0</v>
      </c>
      <c r="Z415" s="114">
        <v>0</v>
      </c>
      <c r="AA415" s="114">
        <v>0</v>
      </c>
      <c r="AB415" s="114">
        <v>0</v>
      </c>
      <c r="AC415" s="114">
        <v>0</v>
      </c>
      <c r="AD415" s="114">
        <v>0</v>
      </c>
      <c r="AE415" s="114">
        <v>0</v>
      </c>
      <c r="AF415" s="114">
        <v>0</v>
      </c>
      <c r="AG415" s="114">
        <v>0</v>
      </c>
      <c r="AH415" s="114">
        <v>0</v>
      </c>
      <c r="AI415" s="114">
        <v>0</v>
      </c>
      <c r="AJ415" s="115">
        <f t="shared" si="6"/>
        <v>0</v>
      </c>
      <c r="AM415" s="84"/>
    </row>
    <row r="416" spans="1:39" ht="20.100000000000001" hidden="1" customHeight="1" outlineLevel="2">
      <c r="A416" s="111">
        <v>1402</v>
      </c>
      <c r="B416" s="112" t="s">
        <v>1075</v>
      </c>
      <c r="C416" s="113" t="s">
        <v>1344</v>
      </c>
      <c r="D416" s="114">
        <v>0</v>
      </c>
      <c r="E416" s="114">
        <v>0</v>
      </c>
      <c r="F416" s="114">
        <v>0</v>
      </c>
      <c r="G416" s="114">
        <v>0</v>
      </c>
      <c r="H416" s="114">
        <v>0</v>
      </c>
      <c r="I416" s="114">
        <v>0</v>
      </c>
      <c r="J416" s="114">
        <v>0</v>
      </c>
      <c r="K416" s="114">
        <v>0</v>
      </c>
      <c r="L416" s="114">
        <v>0</v>
      </c>
      <c r="M416" s="114">
        <v>0</v>
      </c>
      <c r="N416" s="114">
        <v>0</v>
      </c>
      <c r="O416" s="114">
        <v>0</v>
      </c>
      <c r="P416" s="114">
        <v>0</v>
      </c>
      <c r="Q416" s="114">
        <v>0</v>
      </c>
      <c r="R416" s="114">
        <v>0</v>
      </c>
      <c r="S416" s="114">
        <v>0</v>
      </c>
      <c r="T416" s="114">
        <v>0</v>
      </c>
      <c r="U416" s="114">
        <v>0</v>
      </c>
      <c r="V416" s="114">
        <v>0</v>
      </c>
      <c r="W416" s="114">
        <v>0</v>
      </c>
      <c r="X416" s="114">
        <v>0</v>
      </c>
      <c r="Y416" s="114">
        <v>0</v>
      </c>
      <c r="Z416" s="114">
        <v>0</v>
      </c>
      <c r="AA416" s="114">
        <v>0</v>
      </c>
      <c r="AB416" s="114">
        <v>0</v>
      </c>
      <c r="AC416" s="114">
        <v>0</v>
      </c>
      <c r="AD416" s="114">
        <v>0</v>
      </c>
      <c r="AE416" s="114">
        <v>0</v>
      </c>
      <c r="AF416" s="114">
        <v>0</v>
      </c>
      <c r="AG416" s="114">
        <v>0</v>
      </c>
      <c r="AH416" s="114">
        <v>0</v>
      </c>
      <c r="AI416" s="114">
        <v>0</v>
      </c>
      <c r="AJ416" s="115">
        <f t="shared" si="6"/>
        <v>0</v>
      </c>
      <c r="AM416" s="84"/>
    </row>
    <row r="417" spans="1:39" ht="20.100000000000001" hidden="1" customHeight="1" outlineLevel="2">
      <c r="A417" s="111">
        <v>1403</v>
      </c>
      <c r="B417" s="112" t="s">
        <v>1076</v>
      </c>
      <c r="C417" s="113" t="s">
        <v>1344</v>
      </c>
      <c r="D417" s="114">
        <v>0</v>
      </c>
      <c r="E417" s="114">
        <v>0</v>
      </c>
      <c r="F417" s="114">
        <v>0</v>
      </c>
      <c r="G417" s="114">
        <v>0</v>
      </c>
      <c r="H417" s="114">
        <v>0</v>
      </c>
      <c r="I417" s="114">
        <v>0</v>
      </c>
      <c r="J417" s="114">
        <v>0</v>
      </c>
      <c r="K417" s="114">
        <v>0</v>
      </c>
      <c r="L417" s="114">
        <v>0</v>
      </c>
      <c r="M417" s="114">
        <v>0</v>
      </c>
      <c r="N417" s="114">
        <v>0</v>
      </c>
      <c r="O417" s="114">
        <v>0</v>
      </c>
      <c r="P417" s="114">
        <v>0</v>
      </c>
      <c r="Q417" s="114">
        <v>0</v>
      </c>
      <c r="R417" s="114">
        <v>0</v>
      </c>
      <c r="S417" s="114">
        <v>0</v>
      </c>
      <c r="T417" s="114">
        <v>0</v>
      </c>
      <c r="U417" s="114">
        <v>0</v>
      </c>
      <c r="V417" s="114">
        <v>0</v>
      </c>
      <c r="W417" s="114">
        <v>0</v>
      </c>
      <c r="X417" s="114">
        <v>0</v>
      </c>
      <c r="Y417" s="114">
        <v>0</v>
      </c>
      <c r="Z417" s="114">
        <v>0</v>
      </c>
      <c r="AA417" s="114">
        <v>0</v>
      </c>
      <c r="AB417" s="114">
        <v>0</v>
      </c>
      <c r="AC417" s="114">
        <v>0</v>
      </c>
      <c r="AD417" s="114">
        <v>0</v>
      </c>
      <c r="AE417" s="114">
        <v>0</v>
      </c>
      <c r="AF417" s="114">
        <v>0</v>
      </c>
      <c r="AG417" s="114">
        <v>0</v>
      </c>
      <c r="AH417" s="114">
        <v>0</v>
      </c>
      <c r="AI417" s="114">
        <v>0</v>
      </c>
      <c r="AJ417" s="115">
        <f t="shared" si="6"/>
        <v>0</v>
      </c>
      <c r="AM417" s="84"/>
    </row>
    <row r="418" spans="1:39" ht="20.100000000000001" hidden="1" customHeight="1" outlineLevel="2">
      <c r="A418" s="111">
        <v>1404</v>
      </c>
      <c r="B418" s="112" t="s">
        <v>1077</v>
      </c>
      <c r="C418" s="113" t="s">
        <v>1344</v>
      </c>
      <c r="D418" s="114">
        <v>0</v>
      </c>
      <c r="E418" s="114">
        <v>0</v>
      </c>
      <c r="F418" s="114">
        <v>0</v>
      </c>
      <c r="G418" s="114">
        <v>0</v>
      </c>
      <c r="H418" s="114">
        <v>0</v>
      </c>
      <c r="I418" s="114">
        <v>0</v>
      </c>
      <c r="J418" s="114">
        <v>0</v>
      </c>
      <c r="K418" s="114">
        <v>0</v>
      </c>
      <c r="L418" s="114">
        <v>0</v>
      </c>
      <c r="M418" s="114">
        <v>0</v>
      </c>
      <c r="N418" s="114">
        <v>0</v>
      </c>
      <c r="O418" s="114">
        <v>0</v>
      </c>
      <c r="P418" s="114">
        <v>0</v>
      </c>
      <c r="Q418" s="114">
        <v>0</v>
      </c>
      <c r="R418" s="114">
        <v>0</v>
      </c>
      <c r="S418" s="114">
        <v>0</v>
      </c>
      <c r="T418" s="114">
        <v>0</v>
      </c>
      <c r="U418" s="114">
        <v>0</v>
      </c>
      <c r="V418" s="114">
        <v>0</v>
      </c>
      <c r="W418" s="114">
        <v>0</v>
      </c>
      <c r="X418" s="114">
        <v>0</v>
      </c>
      <c r="Y418" s="114">
        <v>0</v>
      </c>
      <c r="Z418" s="114">
        <v>0</v>
      </c>
      <c r="AA418" s="114">
        <v>0</v>
      </c>
      <c r="AB418" s="114">
        <v>0</v>
      </c>
      <c r="AC418" s="114">
        <v>0</v>
      </c>
      <c r="AD418" s="114">
        <v>0</v>
      </c>
      <c r="AE418" s="114">
        <v>0</v>
      </c>
      <c r="AF418" s="114">
        <v>0</v>
      </c>
      <c r="AG418" s="114">
        <v>0</v>
      </c>
      <c r="AH418" s="114">
        <v>0</v>
      </c>
      <c r="AI418" s="114">
        <v>0</v>
      </c>
      <c r="AJ418" s="115">
        <f t="shared" si="6"/>
        <v>0</v>
      </c>
      <c r="AM418" s="84"/>
    </row>
    <row r="419" spans="1:39" ht="20.100000000000001" hidden="1" customHeight="1" outlineLevel="2">
      <c r="A419" s="111">
        <v>1405</v>
      </c>
      <c r="B419" s="112" t="s">
        <v>1078</v>
      </c>
      <c r="C419" s="113" t="s">
        <v>1344</v>
      </c>
      <c r="D419" s="114">
        <v>0</v>
      </c>
      <c r="E419" s="114">
        <v>0</v>
      </c>
      <c r="F419" s="114">
        <v>0</v>
      </c>
      <c r="G419" s="114">
        <v>0</v>
      </c>
      <c r="H419" s="114">
        <v>0</v>
      </c>
      <c r="I419" s="114">
        <v>0</v>
      </c>
      <c r="J419" s="114">
        <v>0</v>
      </c>
      <c r="K419" s="114">
        <v>0</v>
      </c>
      <c r="L419" s="114">
        <v>0</v>
      </c>
      <c r="M419" s="114">
        <v>0</v>
      </c>
      <c r="N419" s="114">
        <v>0</v>
      </c>
      <c r="O419" s="114">
        <v>0</v>
      </c>
      <c r="P419" s="114">
        <v>0</v>
      </c>
      <c r="Q419" s="114">
        <v>0</v>
      </c>
      <c r="R419" s="114">
        <v>0</v>
      </c>
      <c r="S419" s="114">
        <v>0</v>
      </c>
      <c r="T419" s="114">
        <v>0</v>
      </c>
      <c r="U419" s="114">
        <v>0</v>
      </c>
      <c r="V419" s="114">
        <v>0</v>
      </c>
      <c r="W419" s="114">
        <v>0</v>
      </c>
      <c r="X419" s="114">
        <v>0</v>
      </c>
      <c r="Y419" s="114">
        <v>0</v>
      </c>
      <c r="Z419" s="114">
        <v>0</v>
      </c>
      <c r="AA419" s="114">
        <v>0</v>
      </c>
      <c r="AB419" s="114">
        <v>0</v>
      </c>
      <c r="AC419" s="114">
        <v>0</v>
      </c>
      <c r="AD419" s="114">
        <v>0</v>
      </c>
      <c r="AE419" s="114">
        <v>0</v>
      </c>
      <c r="AF419" s="114">
        <v>0</v>
      </c>
      <c r="AG419" s="114">
        <v>0</v>
      </c>
      <c r="AH419" s="114">
        <v>0</v>
      </c>
      <c r="AI419" s="114">
        <v>0</v>
      </c>
      <c r="AJ419" s="115">
        <f t="shared" si="6"/>
        <v>0</v>
      </c>
      <c r="AM419" s="84"/>
    </row>
    <row r="420" spans="1:39" ht="20.100000000000001" hidden="1" customHeight="1" outlineLevel="2">
      <c r="A420" s="111">
        <v>1406</v>
      </c>
      <c r="B420" s="112" t="s">
        <v>1079</v>
      </c>
      <c r="C420" s="113" t="s">
        <v>1344</v>
      </c>
      <c r="D420" s="114">
        <v>0</v>
      </c>
      <c r="E420" s="114">
        <v>0</v>
      </c>
      <c r="F420" s="114">
        <v>0</v>
      </c>
      <c r="G420" s="114">
        <v>0</v>
      </c>
      <c r="H420" s="114">
        <v>0</v>
      </c>
      <c r="I420" s="114">
        <v>0</v>
      </c>
      <c r="J420" s="114">
        <v>0</v>
      </c>
      <c r="K420" s="114">
        <v>0</v>
      </c>
      <c r="L420" s="114">
        <v>0</v>
      </c>
      <c r="M420" s="114">
        <v>0</v>
      </c>
      <c r="N420" s="114">
        <v>0</v>
      </c>
      <c r="O420" s="114">
        <v>0</v>
      </c>
      <c r="P420" s="114">
        <v>0</v>
      </c>
      <c r="Q420" s="114">
        <v>0</v>
      </c>
      <c r="R420" s="114">
        <v>0</v>
      </c>
      <c r="S420" s="114">
        <v>0</v>
      </c>
      <c r="T420" s="114">
        <v>0</v>
      </c>
      <c r="U420" s="114">
        <v>0</v>
      </c>
      <c r="V420" s="114">
        <v>0</v>
      </c>
      <c r="W420" s="114">
        <v>0</v>
      </c>
      <c r="X420" s="114">
        <v>0</v>
      </c>
      <c r="Y420" s="114">
        <v>0</v>
      </c>
      <c r="Z420" s="114">
        <v>0</v>
      </c>
      <c r="AA420" s="114">
        <v>0</v>
      </c>
      <c r="AB420" s="114">
        <v>0</v>
      </c>
      <c r="AC420" s="114">
        <v>0</v>
      </c>
      <c r="AD420" s="114">
        <v>0</v>
      </c>
      <c r="AE420" s="114">
        <v>0</v>
      </c>
      <c r="AF420" s="114">
        <v>0</v>
      </c>
      <c r="AG420" s="114">
        <v>0</v>
      </c>
      <c r="AH420" s="114">
        <v>0</v>
      </c>
      <c r="AI420" s="114">
        <v>0</v>
      </c>
      <c r="AJ420" s="115">
        <f t="shared" si="6"/>
        <v>0</v>
      </c>
      <c r="AM420" s="84"/>
    </row>
    <row r="421" spans="1:39" ht="20.100000000000001" hidden="1" customHeight="1" outlineLevel="2">
      <c r="A421" s="111">
        <v>1407</v>
      </c>
      <c r="B421" s="112" t="s">
        <v>1080</v>
      </c>
      <c r="C421" s="113" t="s">
        <v>1344</v>
      </c>
      <c r="D421" s="114">
        <v>0</v>
      </c>
      <c r="E421" s="114">
        <v>0</v>
      </c>
      <c r="F421" s="114">
        <v>0</v>
      </c>
      <c r="G421" s="114">
        <v>0</v>
      </c>
      <c r="H421" s="114">
        <v>0</v>
      </c>
      <c r="I421" s="114">
        <v>0</v>
      </c>
      <c r="J421" s="114">
        <v>0</v>
      </c>
      <c r="K421" s="114">
        <v>0</v>
      </c>
      <c r="L421" s="114">
        <v>0</v>
      </c>
      <c r="M421" s="114">
        <v>0</v>
      </c>
      <c r="N421" s="114">
        <v>0</v>
      </c>
      <c r="O421" s="114">
        <v>0</v>
      </c>
      <c r="P421" s="114">
        <v>0</v>
      </c>
      <c r="Q421" s="114">
        <v>0</v>
      </c>
      <c r="R421" s="114">
        <v>0</v>
      </c>
      <c r="S421" s="114">
        <v>0</v>
      </c>
      <c r="T421" s="114">
        <v>0</v>
      </c>
      <c r="U421" s="114">
        <v>0</v>
      </c>
      <c r="V421" s="114">
        <v>0</v>
      </c>
      <c r="W421" s="114">
        <v>0</v>
      </c>
      <c r="X421" s="114">
        <v>0</v>
      </c>
      <c r="Y421" s="114">
        <v>0</v>
      </c>
      <c r="Z421" s="114">
        <v>0</v>
      </c>
      <c r="AA421" s="114">
        <v>0</v>
      </c>
      <c r="AB421" s="114">
        <v>0</v>
      </c>
      <c r="AC421" s="114">
        <v>0</v>
      </c>
      <c r="AD421" s="114">
        <v>0</v>
      </c>
      <c r="AE421" s="114">
        <v>0</v>
      </c>
      <c r="AF421" s="114">
        <v>0</v>
      </c>
      <c r="AG421" s="114">
        <v>0</v>
      </c>
      <c r="AH421" s="114">
        <v>0</v>
      </c>
      <c r="AI421" s="114">
        <v>0</v>
      </c>
      <c r="AJ421" s="115">
        <f t="shared" si="6"/>
        <v>0</v>
      </c>
      <c r="AM421" s="84"/>
    </row>
    <row r="422" spans="1:39" ht="20.100000000000001" hidden="1" customHeight="1" outlineLevel="2">
      <c r="A422" s="111">
        <v>1408</v>
      </c>
      <c r="B422" s="112" t="s">
        <v>1081</v>
      </c>
      <c r="C422" s="113" t="s">
        <v>1344</v>
      </c>
      <c r="D422" s="114">
        <v>0</v>
      </c>
      <c r="E422" s="114">
        <v>0</v>
      </c>
      <c r="F422" s="114">
        <v>0</v>
      </c>
      <c r="G422" s="114">
        <v>0</v>
      </c>
      <c r="H422" s="114">
        <v>0</v>
      </c>
      <c r="I422" s="114">
        <v>0</v>
      </c>
      <c r="J422" s="114">
        <v>0</v>
      </c>
      <c r="K422" s="114">
        <v>0</v>
      </c>
      <c r="L422" s="114">
        <v>0</v>
      </c>
      <c r="M422" s="114">
        <v>0</v>
      </c>
      <c r="N422" s="114">
        <v>0</v>
      </c>
      <c r="O422" s="114">
        <v>0</v>
      </c>
      <c r="P422" s="114">
        <v>0</v>
      </c>
      <c r="Q422" s="114">
        <v>0</v>
      </c>
      <c r="R422" s="114">
        <v>0</v>
      </c>
      <c r="S422" s="114">
        <v>0</v>
      </c>
      <c r="T422" s="114">
        <v>0</v>
      </c>
      <c r="U422" s="114">
        <v>0</v>
      </c>
      <c r="V422" s="114">
        <v>0</v>
      </c>
      <c r="W422" s="114">
        <v>0</v>
      </c>
      <c r="X422" s="114">
        <v>0</v>
      </c>
      <c r="Y422" s="114">
        <v>0</v>
      </c>
      <c r="Z422" s="114">
        <v>0</v>
      </c>
      <c r="AA422" s="114">
        <v>0</v>
      </c>
      <c r="AB422" s="114">
        <v>0</v>
      </c>
      <c r="AC422" s="114">
        <v>0</v>
      </c>
      <c r="AD422" s="114">
        <v>0</v>
      </c>
      <c r="AE422" s="114">
        <v>0</v>
      </c>
      <c r="AF422" s="114">
        <v>0</v>
      </c>
      <c r="AG422" s="114">
        <v>0</v>
      </c>
      <c r="AH422" s="114">
        <v>0</v>
      </c>
      <c r="AI422" s="114">
        <v>0</v>
      </c>
      <c r="AJ422" s="115">
        <f t="shared" si="6"/>
        <v>0</v>
      </c>
      <c r="AM422" s="84"/>
    </row>
    <row r="423" spans="1:39" ht="20.100000000000001" hidden="1" customHeight="1" outlineLevel="2">
      <c r="A423" s="111">
        <v>1409</v>
      </c>
      <c r="B423" s="112" t="s">
        <v>1082</v>
      </c>
      <c r="C423" s="113" t="s">
        <v>1344</v>
      </c>
      <c r="D423" s="114">
        <v>0</v>
      </c>
      <c r="E423" s="114">
        <v>0</v>
      </c>
      <c r="F423" s="114">
        <v>0</v>
      </c>
      <c r="G423" s="114">
        <v>0</v>
      </c>
      <c r="H423" s="114">
        <v>0</v>
      </c>
      <c r="I423" s="114">
        <v>0</v>
      </c>
      <c r="J423" s="114">
        <v>0</v>
      </c>
      <c r="K423" s="114">
        <v>0</v>
      </c>
      <c r="L423" s="114">
        <v>0</v>
      </c>
      <c r="M423" s="114">
        <v>0</v>
      </c>
      <c r="N423" s="114">
        <v>0</v>
      </c>
      <c r="O423" s="114">
        <v>0</v>
      </c>
      <c r="P423" s="114">
        <v>0</v>
      </c>
      <c r="Q423" s="114">
        <v>0</v>
      </c>
      <c r="R423" s="114">
        <v>0</v>
      </c>
      <c r="S423" s="114">
        <v>0</v>
      </c>
      <c r="T423" s="114">
        <v>0</v>
      </c>
      <c r="U423" s="114">
        <v>0</v>
      </c>
      <c r="V423" s="114">
        <v>0</v>
      </c>
      <c r="W423" s="114">
        <v>0</v>
      </c>
      <c r="X423" s="114">
        <v>0</v>
      </c>
      <c r="Y423" s="114">
        <v>0</v>
      </c>
      <c r="Z423" s="114">
        <v>0</v>
      </c>
      <c r="AA423" s="114">
        <v>0</v>
      </c>
      <c r="AB423" s="114">
        <v>0</v>
      </c>
      <c r="AC423" s="114">
        <v>0</v>
      </c>
      <c r="AD423" s="114">
        <v>0</v>
      </c>
      <c r="AE423" s="114">
        <v>0</v>
      </c>
      <c r="AF423" s="114">
        <v>0</v>
      </c>
      <c r="AG423" s="114">
        <v>0</v>
      </c>
      <c r="AH423" s="114">
        <v>0</v>
      </c>
      <c r="AI423" s="114">
        <v>0</v>
      </c>
      <c r="AJ423" s="115">
        <f t="shared" si="6"/>
        <v>0</v>
      </c>
      <c r="AM423" s="84"/>
    </row>
    <row r="424" spans="1:39" ht="20.100000000000001" hidden="1" customHeight="1" outlineLevel="2">
      <c r="A424" s="111">
        <v>1410</v>
      </c>
      <c r="B424" s="112" t="s">
        <v>1083</v>
      </c>
      <c r="C424" s="113" t="s">
        <v>1344</v>
      </c>
      <c r="D424" s="114">
        <v>0</v>
      </c>
      <c r="E424" s="114">
        <v>0</v>
      </c>
      <c r="F424" s="114">
        <v>0</v>
      </c>
      <c r="G424" s="114">
        <v>0</v>
      </c>
      <c r="H424" s="114">
        <v>0</v>
      </c>
      <c r="I424" s="114">
        <v>0</v>
      </c>
      <c r="J424" s="114">
        <v>0</v>
      </c>
      <c r="K424" s="114">
        <v>0</v>
      </c>
      <c r="L424" s="114">
        <v>0</v>
      </c>
      <c r="M424" s="114">
        <v>0</v>
      </c>
      <c r="N424" s="114">
        <v>0</v>
      </c>
      <c r="O424" s="114">
        <v>0</v>
      </c>
      <c r="P424" s="114">
        <v>0</v>
      </c>
      <c r="Q424" s="114">
        <v>0</v>
      </c>
      <c r="R424" s="114">
        <v>0</v>
      </c>
      <c r="S424" s="114">
        <v>0</v>
      </c>
      <c r="T424" s="114">
        <v>0</v>
      </c>
      <c r="U424" s="114">
        <v>0</v>
      </c>
      <c r="V424" s="114">
        <v>0</v>
      </c>
      <c r="W424" s="114">
        <v>0</v>
      </c>
      <c r="X424" s="114">
        <v>0</v>
      </c>
      <c r="Y424" s="114">
        <v>0</v>
      </c>
      <c r="Z424" s="114">
        <v>0</v>
      </c>
      <c r="AA424" s="114">
        <v>0</v>
      </c>
      <c r="AB424" s="114">
        <v>0</v>
      </c>
      <c r="AC424" s="114">
        <v>0</v>
      </c>
      <c r="AD424" s="114">
        <v>0</v>
      </c>
      <c r="AE424" s="114">
        <v>0</v>
      </c>
      <c r="AF424" s="114">
        <v>0</v>
      </c>
      <c r="AG424" s="114">
        <v>0</v>
      </c>
      <c r="AH424" s="114">
        <v>0</v>
      </c>
      <c r="AI424" s="114">
        <v>0</v>
      </c>
      <c r="AJ424" s="115">
        <f t="shared" si="6"/>
        <v>0</v>
      </c>
      <c r="AM424" s="84"/>
    </row>
    <row r="425" spans="1:39" ht="20.100000000000001" hidden="1" customHeight="1" outlineLevel="2">
      <c r="A425" s="111">
        <v>1411</v>
      </c>
      <c r="B425" s="112" t="s">
        <v>1084</v>
      </c>
      <c r="C425" s="113" t="s">
        <v>1344</v>
      </c>
      <c r="D425" s="114">
        <v>0</v>
      </c>
      <c r="E425" s="114">
        <v>0</v>
      </c>
      <c r="F425" s="114">
        <v>0</v>
      </c>
      <c r="G425" s="114">
        <v>0</v>
      </c>
      <c r="H425" s="114">
        <v>0</v>
      </c>
      <c r="I425" s="114">
        <v>0</v>
      </c>
      <c r="J425" s="114">
        <v>0</v>
      </c>
      <c r="K425" s="114">
        <v>0</v>
      </c>
      <c r="L425" s="114">
        <v>0</v>
      </c>
      <c r="M425" s="114">
        <v>0</v>
      </c>
      <c r="N425" s="114">
        <v>0</v>
      </c>
      <c r="O425" s="114">
        <v>0</v>
      </c>
      <c r="P425" s="114">
        <v>0</v>
      </c>
      <c r="Q425" s="114">
        <v>0</v>
      </c>
      <c r="R425" s="114">
        <v>0</v>
      </c>
      <c r="S425" s="114">
        <v>0</v>
      </c>
      <c r="T425" s="114">
        <v>0</v>
      </c>
      <c r="U425" s="114">
        <v>0</v>
      </c>
      <c r="V425" s="114">
        <v>0</v>
      </c>
      <c r="W425" s="114">
        <v>0</v>
      </c>
      <c r="X425" s="114">
        <v>0</v>
      </c>
      <c r="Y425" s="114">
        <v>0</v>
      </c>
      <c r="Z425" s="114">
        <v>0</v>
      </c>
      <c r="AA425" s="114">
        <v>0</v>
      </c>
      <c r="AB425" s="114">
        <v>0</v>
      </c>
      <c r="AC425" s="114">
        <v>0</v>
      </c>
      <c r="AD425" s="114">
        <v>0</v>
      </c>
      <c r="AE425" s="114">
        <v>0</v>
      </c>
      <c r="AF425" s="114">
        <v>0</v>
      </c>
      <c r="AG425" s="114">
        <v>0</v>
      </c>
      <c r="AH425" s="114">
        <v>0</v>
      </c>
      <c r="AI425" s="114">
        <v>0</v>
      </c>
      <c r="AJ425" s="115">
        <f t="shared" si="6"/>
        <v>0</v>
      </c>
      <c r="AM425" s="84"/>
    </row>
    <row r="426" spans="1:39" ht="20.100000000000001" hidden="1" customHeight="1" outlineLevel="2">
      <c r="A426" s="111">
        <v>1412</v>
      </c>
      <c r="B426" s="112" t="s">
        <v>1085</v>
      </c>
      <c r="C426" s="113" t="s">
        <v>1344</v>
      </c>
      <c r="D426" s="114">
        <v>0</v>
      </c>
      <c r="E426" s="114">
        <v>0</v>
      </c>
      <c r="F426" s="114">
        <v>0</v>
      </c>
      <c r="G426" s="114">
        <v>0</v>
      </c>
      <c r="H426" s="114">
        <v>0</v>
      </c>
      <c r="I426" s="114">
        <v>0</v>
      </c>
      <c r="J426" s="114">
        <v>0</v>
      </c>
      <c r="K426" s="114">
        <v>0</v>
      </c>
      <c r="L426" s="114">
        <v>0</v>
      </c>
      <c r="M426" s="114">
        <v>0</v>
      </c>
      <c r="N426" s="114">
        <v>0</v>
      </c>
      <c r="O426" s="114">
        <v>0</v>
      </c>
      <c r="P426" s="114">
        <v>0</v>
      </c>
      <c r="Q426" s="114">
        <v>0</v>
      </c>
      <c r="R426" s="114">
        <v>0</v>
      </c>
      <c r="S426" s="114">
        <v>0</v>
      </c>
      <c r="T426" s="114">
        <v>0</v>
      </c>
      <c r="U426" s="114">
        <v>0</v>
      </c>
      <c r="V426" s="114">
        <v>0</v>
      </c>
      <c r="W426" s="114">
        <v>0</v>
      </c>
      <c r="X426" s="114">
        <v>0</v>
      </c>
      <c r="Y426" s="114">
        <v>0</v>
      </c>
      <c r="Z426" s="114">
        <v>0</v>
      </c>
      <c r="AA426" s="114">
        <v>0</v>
      </c>
      <c r="AB426" s="114">
        <v>0</v>
      </c>
      <c r="AC426" s="114">
        <v>0</v>
      </c>
      <c r="AD426" s="114">
        <v>0</v>
      </c>
      <c r="AE426" s="114">
        <v>0</v>
      </c>
      <c r="AF426" s="114">
        <v>0</v>
      </c>
      <c r="AG426" s="114">
        <v>0</v>
      </c>
      <c r="AH426" s="114">
        <v>0</v>
      </c>
      <c r="AI426" s="114">
        <v>0</v>
      </c>
      <c r="AJ426" s="115">
        <f t="shared" si="6"/>
        <v>0</v>
      </c>
      <c r="AM426" s="84"/>
    </row>
    <row r="427" spans="1:39" ht="20.100000000000001" hidden="1" customHeight="1" outlineLevel="2">
      <c r="A427" s="111">
        <v>1413</v>
      </c>
      <c r="B427" s="112" t="s">
        <v>1057</v>
      </c>
      <c r="C427" s="113" t="s">
        <v>1344</v>
      </c>
      <c r="D427" s="114">
        <v>0</v>
      </c>
      <c r="E427" s="114">
        <v>0</v>
      </c>
      <c r="F427" s="114">
        <v>0</v>
      </c>
      <c r="G427" s="114">
        <v>0</v>
      </c>
      <c r="H427" s="114">
        <v>0</v>
      </c>
      <c r="I427" s="114">
        <v>0</v>
      </c>
      <c r="J427" s="114">
        <v>0</v>
      </c>
      <c r="K427" s="114">
        <v>0</v>
      </c>
      <c r="L427" s="114">
        <v>0</v>
      </c>
      <c r="M427" s="114">
        <v>0</v>
      </c>
      <c r="N427" s="114">
        <v>0</v>
      </c>
      <c r="O427" s="114">
        <v>0</v>
      </c>
      <c r="P427" s="114">
        <v>0</v>
      </c>
      <c r="Q427" s="114">
        <v>0</v>
      </c>
      <c r="R427" s="114">
        <v>0</v>
      </c>
      <c r="S427" s="114">
        <v>0</v>
      </c>
      <c r="T427" s="114">
        <v>0</v>
      </c>
      <c r="U427" s="114">
        <v>0</v>
      </c>
      <c r="V427" s="114">
        <v>0</v>
      </c>
      <c r="W427" s="114">
        <v>0</v>
      </c>
      <c r="X427" s="114">
        <v>0</v>
      </c>
      <c r="Y427" s="114">
        <v>0</v>
      </c>
      <c r="Z427" s="114">
        <v>0</v>
      </c>
      <c r="AA427" s="114">
        <v>0</v>
      </c>
      <c r="AB427" s="114">
        <v>0</v>
      </c>
      <c r="AC427" s="114">
        <v>0</v>
      </c>
      <c r="AD427" s="114">
        <v>0</v>
      </c>
      <c r="AE427" s="114">
        <v>0</v>
      </c>
      <c r="AF427" s="114">
        <v>0</v>
      </c>
      <c r="AG427" s="114">
        <v>0</v>
      </c>
      <c r="AH427" s="114">
        <v>0</v>
      </c>
      <c r="AI427" s="114">
        <v>0</v>
      </c>
      <c r="AJ427" s="115">
        <f t="shared" si="6"/>
        <v>0</v>
      </c>
      <c r="AM427" s="84"/>
    </row>
    <row r="428" spans="1:39" ht="20.100000000000001" hidden="1" customHeight="1" outlineLevel="2">
      <c r="A428" s="111">
        <v>1414</v>
      </c>
      <c r="B428" s="112" t="s">
        <v>1086</v>
      </c>
      <c r="C428" s="113" t="s">
        <v>1344</v>
      </c>
      <c r="D428" s="114">
        <v>0</v>
      </c>
      <c r="E428" s="114">
        <v>0</v>
      </c>
      <c r="F428" s="114">
        <v>0</v>
      </c>
      <c r="G428" s="114">
        <v>0</v>
      </c>
      <c r="H428" s="114">
        <v>0</v>
      </c>
      <c r="I428" s="114">
        <v>0</v>
      </c>
      <c r="J428" s="114">
        <v>0</v>
      </c>
      <c r="K428" s="114">
        <v>0</v>
      </c>
      <c r="L428" s="114">
        <v>0</v>
      </c>
      <c r="M428" s="114">
        <v>0</v>
      </c>
      <c r="N428" s="114">
        <v>0</v>
      </c>
      <c r="O428" s="114">
        <v>0</v>
      </c>
      <c r="P428" s="114">
        <v>0</v>
      </c>
      <c r="Q428" s="114">
        <v>0</v>
      </c>
      <c r="R428" s="114">
        <v>0</v>
      </c>
      <c r="S428" s="114">
        <v>0</v>
      </c>
      <c r="T428" s="114">
        <v>0</v>
      </c>
      <c r="U428" s="114">
        <v>0</v>
      </c>
      <c r="V428" s="114">
        <v>0</v>
      </c>
      <c r="W428" s="114">
        <v>0</v>
      </c>
      <c r="X428" s="114">
        <v>0</v>
      </c>
      <c r="Y428" s="114">
        <v>0</v>
      </c>
      <c r="Z428" s="114">
        <v>0</v>
      </c>
      <c r="AA428" s="114">
        <v>0</v>
      </c>
      <c r="AB428" s="114">
        <v>0</v>
      </c>
      <c r="AC428" s="114">
        <v>0</v>
      </c>
      <c r="AD428" s="114">
        <v>0</v>
      </c>
      <c r="AE428" s="114">
        <v>0</v>
      </c>
      <c r="AF428" s="114">
        <v>0</v>
      </c>
      <c r="AG428" s="114">
        <v>0</v>
      </c>
      <c r="AH428" s="114">
        <v>0</v>
      </c>
      <c r="AI428" s="114">
        <v>0</v>
      </c>
      <c r="AJ428" s="115">
        <f t="shared" si="6"/>
        <v>0</v>
      </c>
      <c r="AM428" s="84"/>
    </row>
    <row r="429" spans="1:39" ht="20.100000000000001" hidden="1" customHeight="1" outlineLevel="2">
      <c r="A429" s="111">
        <v>1415</v>
      </c>
      <c r="B429" s="112" t="s">
        <v>1087</v>
      </c>
      <c r="C429" s="113" t="s">
        <v>1344</v>
      </c>
      <c r="D429" s="114">
        <v>0</v>
      </c>
      <c r="E429" s="114">
        <v>0</v>
      </c>
      <c r="F429" s="114">
        <v>0</v>
      </c>
      <c r="G429" s="114">
        <v>0</v>
      </c>
      <c r="H429" s="114">
        <v>0</v>
      </c>
      <c r="I429" s="114">
        <v>0</v>
      </c>
      <c r="J429" s="114">
        <v>0</v>
      </c>
      <c r="K429" s="114">
        <v>0</v>
      </c>
      <c r="L429" s="114">
        <v>0</v>
      </c>
      <c r="M429" s="114">
        <v>0</v>
      </c>
      <c r="N429" s="114">
        <v>0</v>
      </c>
      <c r="O429" s="114">
        <v>0</v>
      </c>
      <c r="P429" s="114">
        <v>0</v>
      </c>
      <c r="Q429" s="114">
        <v>0</v>
      </c>
      <c r="R429" s="114">
        <v>0</v>
      </c>
      <c r="S429" s="114">
        <v>0</v>
      </c>
      <c r="T429" s="114">
        <v>0</v>
      </c>
      <c r="U429" s="114">
        <v>0</v>
      </c>
      <c r="V429" s="114">
        <v>0</v>
      </c>
      <c r="W429" s="114">
        <v>0</v>
      </c>
      <c r="X429" s="114">
        <v>0</v>
      </c>
      <c r="Y429" s="114">
        <v>0</v>
      </c>
      <c r="Z429" s="114">
        <v>0</v>
      </c>
      <c r="AA429" s="114">
        <v>0</v>
      </c>
      <c r="AB429" s="114">
        <v>0</v>
      </c>
      <c r="AC429" s="114">
        <v>0</v>
      </c>
      <c r="AD429" s="114">
        <v>0</v>
      </c>
      <c r="AE429" s="114">
        <v>0</v>
      </c>
      <c r="AF429" s="114">
        <v>0</v>
      </c>
      <c r="AG429" s="114">
        <v>0</v>
      </c>
      <c r="AH429" s="114">
        <v>0</v>
      </c>
      <c r="AI429" s="114">
        <v>0</v>
      </c>
      <c r="AJ429" s="115">
        <f t="shared" si="6"/>
        <v>0</v>
      </c>
      <c r="AM429" s="84"/>
    </row>
    <row r="430" spans="1:39" ht="20.100000000000001" hidden="1" customHeight="1" outlineLevel="2">
      <c r="A430" s="111">
        <v>1416</v>
      </c>
      <c r="B430" s="112" t="s">
        <v>1088</v>
      </c>
      <c r="C430" s="113" t="s">
        <v>1344</v>
      </c>
      <c r="D430" s="114">
        <v>0</v>
      </c>
      <c r="E430" s="114">
        <v>0</v>
      </c>
      <c r="F430" s="114">
        <v>0</v>
      </c>
      <c r="G430" s="114">
        <v>0</v>
      </c>
      <c r="H430" s="114">
        <v>0</v>
      </c>
      <c r="I430" s="114">
        <v>0</v>
      </c>
      <c r="J430" s="114">
        <v>0</v>
      </c>
      <c r="K430" s="114">
        <v>0</v>
      </c>
      <c r="L430" s="114">
        <v>0</v>
      </c>
      <c r="M430" s="114">
        <v>0</v>
      </c>
      <c r="N430" s="114">
        <v>0</v>
      </c>
      <c r="O430" s="114">
        <v>0</v>
      </c>
      <c r="P430" s="114">
        <v>0</v>
      </c>
      <c r="Q430" s="114">
        <v>0</v>
      </c>
      <c r="R430" s="114">
        <v>0</v>
      </c>
      <c r="S430" s="114">
        <v>0</v>
      </c>
      <c r="T430" s="114">
        <v>0</v>
      </c>
      <c r="U430" s="114">
        <v>0</v>
      </c>
      <c r="V430" s="114">
        <v>0</v>
      </c>
      <c r="W430" s="114">
        <v>0</v>
      </c>
      <c r="X430" s="114">
        <v>0</v>
      </c>
      <c r="Y430" s="114">
        <v>0</v>
      </c>
      <c r="Z430" s="114">
        <v>0</v>
      </c>
      <c r="AA430" s="114">
        <v>0</v>
      </c>
      <c r="AB430" s="114">
        <v>0</v>
      </c>
      <c r="AC430" s="114">
        <v>0</v>
      </c>
      <c r="AD430" s="114">
        <v>0</v>
      </c>
      <c r="AE430" s="114">
        <v>0</v>
      </c>
      <c r="AF430" s="114">
        <v>0</v>
      </c>
      <c r="AG430" s="114">
        <v>0</v>
      </c>
      <c r="AH430" s="114">
        <v>0</v>
      </c>
      <c r="AI430" s="114">
        <v>0</v>
      </c>
      <c r="AJ430" s="115">
        <f t="shared" si="6"/>
        <v>0</v>
      </c>
      <c r="AM430" s="84"/>
    </row>
    <row r="431" spans="1:39" ht="20.100000000000001" hidden="1" customHeight="1" outlineLevel="2">
      <c r="A431" s="111">
        <v>1417</v>
      </c>
      <c r="B431" s="112" t="s">
        <v>1089</v>
      </c>
      <c r="C431" s="113" t="s">
        <v>1344</v>
      </c>
      <c r="D431" s="114">
        <v>0</v>
      </c>
      <c r="E431" s="114">
        <v>0</v>
      </c>
      <c r="F431" s="114">
        <v>0</v>
      </c>
      <c r="G431" s="114">
        <v>0</v>
      </c>
      <c r="H431" s="114">
        <v>0</v>
      </c>
      <c r="I431" s="114">
        <v>0</v>
      </c>
      <c r="J431" s="114">
        <v>0</v>
      </c>
      <c r="K431" s="114">
        <v>0</v>
      </c>
      <c r="L431" s="114">
        <v>0</v>
      </c>
      <c r="M431" s="114">
        <v>0</v>
      </c>
      <c r="N431" s="114">
        <v>0</v>
      </c>
      <c r="O431" s="114">
        <v>0</v>
      </c>
      <c r="P431" s="114">
        <v>0</v>
      </c>
      <c r="Q431" s="114">
        <v>0</v>
      </c>
      <c r="R431" s="114">
        <v>0</v>
      </c>
      <c r="S431" s="114">
        <v>0</v>
      </c>
      <c r="T431" s="114">
        <v>0</v>
      </c>
      <c r="U431" s="114">
        <v>0</v>
      </c>
      <c r="V431" s="114">
        <v>0</v>
      </c>
      <c r="W431" s="114">
        <v>0</v>
      </c>
      <c r="X431" s="114">
        <v>0</v>
      </c>
      <c r="Y431" s="114">
        <v>0</v>
      </c>
      <c r="Z431" s="114">
        <v>0</v>
      </c>
      <c r="AA431" s="114">
        <v>0</v>
      </c>
      <c r="AB431" s="114">
        <v>0</v>
      </c>
      <c r="AC431" s="114">
        <v>0</v>
      </c>
      <c r="AD431" s="114">
        <v>0</v>
      </c>
      <c r="AE431" s="114">
        <v>0</v>
      </c>
      <c r="AF431" s="114">
        <v>0</v>
      </c>
      <c r="AG431" s="114">
        <v>0</v>
      </c>
      <c r="AH431" s="114">
        <v>0</v>
      </c>
      <c r="AI431" s="114">
        <v>0</v>
      </c>
      <c r="AJ431" s="115">
        <f t="shared" si="6"/>
        <v>0</v>
      </c>
      <c r="AM431" s="84"/>
    </row>
    <row r="432" spans="1:39" ht="20.100000000000001" hidden="1" customHeight="1" outlineLevel="2">
      <c r="A432" s="111">
        <v>1418</v>
      </c>
      <c r="B432" s="112" t="s">
        <v>1090</v>
      </c>
      <c r="C432" s="113" t="s">
        <v>1344</v>
      </c>
      <c r="D432" s="114">
        <v>0</v>
      </c>
      <c r="E432" s="114">
        <v>0</v>
      </c>
      <c r="F432" s="114">
        <v>0</v>
      </c>
      <c r="G432" s="114">
        <v>0</v>
      </c>
      <c r="H432" s="114">
        <v>0</v>
      </c>
      <c r="I432" s="114">
        <v>0</v>
      </c>
      <c r="J432" s="114">
        <v>0</v>
      </c>
      <c r="K432" s="114">
        <v>0</v>
      </c>
      <c r="L432" s="114">
        <v>0</v>
      </c>
      <c r="M432" s="114">
        <v>0</v>
      </c>
      <c r="N432" s="114">
        <v>0</v>
      </c>
      <c r="O432" s="114">
        <v>0</v>
      </c>
      <c r="P432" s="114">
        <v>0</v>
      </c>
      <c r="Q432" s="114">
        <v>0</v>
      </c>
      <c r="R432" s="114">
        <v>0</v>
      </c>
      <c r="S432" s="114">
        <v>0</v>
      </c>
      <c r="T432" s="114">
        <v>0</v>
      </c>
      <c r="U432" s="114">
        <v>0</v>
      </c>
      <c r="V432" s="114">
        <v>0</v>
      </c>
      <c r="W432" s="114">
        <v>0</v>
      </c>
      <c r="X432" s="114">
        <v>0</v>
      </c>
      <c r="Y432" s="114">
        <v>0</v>
      </c>
      <c r="Z432" s="114">
        <v>0</v>
      </c>
      <c r="AA432" s="114">
        <v>0</v>
      </c>
      <c r="AB432" s="114">
        <v>0</v>
      </c>
      <c r="AC432" s="114">
        <v>0</v>
      </c>
      <c r="AD432" s="114">
        <v>0</v>
      </c>
      <c r="AE432" s="114">
        <v>0</v>
      </c>
      <c r="AF432" s="114">
        <v>0</v>
      </c>
      <c r="AG432" s="114">
        <v>0</v>
      </c>
      <c r="AH432" s="114">
        <v>0</v>
      </c>
      <c r="AI432" s="114">
        <v>0</v>
      </c>
      <c r="AJ432" s="115">
        <f t="shared" si="6"/>
        <v>0</v>
      </c>
      <c r="AM432" s="84"/>
    </row>
    <row r="433" spans="1:39" ht="20.100000000000001" hidden="1" customHeight="1" outlineLevel="2">
      <c r="A433" s="111">
        <v>1419</v>
      </c>
      <c r="B433" s="112" t="s">
        <v>1091</v>
      </c>
      <c r="C433" s="113" t="s">
        <v>1344</v>
      </c>
      <c r="D433" s="114">
        <v>0</v>
      </c>
      <c r="E433" s="114">
        <v>0</v>
      </c>
      <c r="F433" s="114">
        <v>0</v>
      </c>
      <c r="G433" s="114">
        <v>0</v>
      </c>
      <c r="H433" s="114">
        <v>0</v>
      </c>
      <c r="I433" s="114">
        <v>0</v>
      </c>
      <c r="J433" s="114">
        <v>0</v>
      </c>
      <c r="K433" s="114">
        <v>0</v>
      </c>
      <c r="L433" s="114">
        <v>0</v>
      </c>
      <c r="M433" s="114">
        <v>0</v>
      </c>
      <c r="N433" s="114">
        <v>0</v>
      </c>
      <c r="O433" s="114">
        <v>0</v>
      </c>
      <c r="P433" s="114">
        <v>0</v>
      </c>
      <c r="Q433" s="114">
        <v>0</v>
      </c>
      <c r="R433" s="114">
        <v>0</v>
      </c>
      <c r="S433" s="114">
        <v>0</v>
      </c>
      <c r="T433" s="114">
        <v>0</v>
      </c>
      <c r="U433" s="114">
        <v>0</v>
      </c>
      <c r="V433" s="114">
        <v>0</v>
      </c>
      <c r="W433" s="114">
        <v>0</v>
      </c>
      <c r="X433" s="114">
        <v>0</v>
      </c>
      <c r="Y433" s="114">
        <v>0</v>
      </c>
      <c r="Z433" s="114">
        <v>0</v>
      </c>
      <c r="AA433" s="114">
        <v>0</v>
      </c>
      <c r="AB433" s="114">
        <v>0</v>
      </c>
      <c r="AC433" s="114">
        <v>0</v>
      </c>
      <c r="AD433" s="114">
        <v>0</v>
      </c>
      <c r="AE433" s="114">
        <v>0</v>
      </c>
      <c r="AF433" s="114">
        <v>0</v>
      </c>
      <c r="AG433" s="114">
        <v>0</v>
      </c>
      <c r="AH433" s="114">
        <v>0</v>
      </c>
      <c r="AI433" s="114">
        <v>0</v>
      </c>
      <c r="AJ433" s="115">
        <f t="shared" si="6"/>
        <v>0</v>
      </c>
      <c r="AM433" s="84"/>
    </row>
    <row r="434" spans="1:39" ht="20.100000000000001" hidden="1" customHeight="1" outlineLevel="2">
      <c r="A434" s="111">
        <v>1420</v>
      </c>
      <c r="B434" s="112" t="s">
        <v>1092</v>
      </c>
      <c r="C434" s="113" t="s">
        <v>1344</v>
      </c>
      <c r="D434" s="114">
        <v>0</v>
      </c>
      <c r="E434" s="114">
        <v>0</v>
      </c>
      <c r="F434" s="114">
        <v>0</v>
      </c>
      <c r="G434" s="114">
        <v>0</v>
      </c>
      <c r="H434" s="114">
        <v>0</v>
      </c>
      <c r="I434" s="114">
        <v>0</v>
      </c>
      <c r="J434" s="114">
        <v>0</v>
      </c>
      <c r="K434" s="114">
        <v>0</v>
      </c>
      <c r="L434" s="114">
        <v>0</v>
      </c>
      <c r="M434" s="114">
        <v>0</v>
      </c>
      <c r="N434" s="114">
        <v>0</v>
      </c>
      <c r="O434" s="114">
        <v>0</v>
      </c>
      <c r="P434" s="114">
        <v>0</v>
      </c>
      <c r="Q434" s="114">
        <v>0</v>
      </c>
      <c r="R434" s="114">
        <v>0</v>
      </c>
      <c r="S434" s="114">
        <v>0</v>
      </c>
      <c r="T434" s="114">
        <v>0</v>
      </c>
      <c r="U434" s="114">
        <v>0</v>
      </c>
      <c r="V434" s="114">
        <v>0</v>
      </c>
      <c r="W434" s="114">
        <v>0</v>
      </c>
      <c r="X434" s="114">
        <v>0</v>
      </c>
      <c r="Y434" s="114">
        <v>0</v>
      </c>
      <c r="Z434" s="114">
        <v>0</v>
      </c>
      <c r="AA434" s="114">
        <v>0</v>
      </c>
      <c r="AB434" s="114">
        <v>0</v>
      </c>
      <c r="AC434" s="114">
        <v>0</v>
      </c>
      <c r="AD434" s="114">
        <v>0</v>
      </c>
      <c r="AE434" s="114">
        <v>0</v>
      </c>
      <c r="AF434" s="114">
        <v>0</v>
      </c>
      <c r="AG434" s="114">
        <v>0</v>
      </c>
      <c r="AH434" s="114">
        <v>0</v>
      </c>
      <c r="AI434" s="114">
        <v>0</v>
      </c>
      <c r="AJ434" s="115">
        <f t="shared" si="6"/>
        <v>0</v>
      </c>
      <c r="AM434" s="84"/>
    </row>
    <row r="435" spans="1:39" ht="20.100000000000001" hidden="1" customHeight="1" outlineLevel="2">
      <c r="A435" s="111">
        <v>1421</v>
      </c>
      <c r="B435" s="112" t="s">
        <v>1093</v>
      </c>
      <c r="C435" s="113" t="s">
        <v>1344</v>
      </c>
      <c r="D435" s="114">
        <v>0</v>
      </c>
      <c r="E435" s="114">
        <v>0</v>
      </c>
      <c r="F435" s="114">
        <v>0</v>
      </c>
      <c r="G435" s="114">
        <v>0</v>
      </c>
      <c r="H435" s="114">
        <v>0</v>
      </c>
      <c r="I435" s="114">
        <v>0</v>
      </c>
      <c r="J435" s="114">
        <v>0</v>
      </c>
      <c r="K435" s="114">
        <v>0</v>
      </c>
      <c r="L435" s="114">
        <v>0</v>
      </c>
      <c r="M435" s="114">
        <v>0</v>
      </c>
      <c r="N435" s="114">
        <v>0</v>
      </c>
      <c r="O435" s="114">
        <v>0</v>
      </c>
      <c r="P435" s="114">
        <v>0</v>
      </c>
      <c r="Q435" s="114">
        <v>0</v>
      </c>
      <c r="R435" s="114">
        <v>0</v>
      </c>
      <c r="S435" s="114">
        <v>0</v>
      </c>
      <c r="T435" s="114">
        <v>0</v>
      </c>
      <c r="U435" s="114">
        <v>0</v>
      </c>
      <c r="V435" s="114">
        <v>0</v>
      </c>
      <c r="W435" s="114">
        <v>0</v>
      </c>
      <c r="X435" s="114">
        <v>0</v>
      </c>
      <c r="Y435" s="114">
        <v>0</v>
      </c>
      <c r="Z435" s="114">
        <v>0</v>
      </c>
      <c r="AA435" s="114">
        <v>0</v>
      </c>
      <c r="AB435" s="114">
        <v>0</v>
      </c>
      <c r="AC435" s="114">
        <v>0</v>
      </c>
      <c r="AD435" s="114">
        <v>0</v>
      </c>
      <c r="AE435" s="114">
        <v>0</v>
      </c>
      <c r="AF435" s="114">
        <v>0</v>
      </c>
      <c r="AG435" s="114">
        <v>0</v>
      </c>
      <c r="AH435" s="114">
        <v>0</v>
      </c>
      <c r="AI435" s="114">
        <v>0</v>
      </c>
      <c r="AJ435" s="115">
        <f t="shared" si="6"/>
        <v>0</v>
      </c>
      <c r="AM435" s="84"/>
    </row>
    <row r="436" spans="1:39" ht="20.100000000000001" hidden="1" customHeight="1" outlineLevel="2">
      <c r="A436" s="111">
        <v>1422</v>
      </c>
      <c r="B436" s="112" t="s">
        <v>1094</v>
      </c>
      <c r="C436" s="113" t="s">
        <v>1344</v>
      </c>
      <c r="D436" s="114">
        <v>0</v>
      </c>
      <c r="E436" s="114">
        <v>0</v>
      </c>
      <c r="F436" s="114">
        <v>0</v>
      </c>
      <c r="G436" s="114">
        <v>0</v>
      </c>
      <c r="H436" s="114">
        <v>0</v>
      </c>
      <c r="I436" s="114">
        <v>0</v>
      </c>
      <c r="J436" s="114">
        <v>0</v>
      </c>
      <c r="K436" s="114">
        <v>0</v>
      </c>
      <c r="L436" s="114">
        <v>0</v>
      </c>
      <c r="M436" s="114">
        <v>0</v>
      </c>
      <c r="N436" s="114">
        <v>0</v>
      </c>
      <c r="O436" s="114">
        <v>0</v>
      </c>
      <c r="P436" s="114">
        <v>0</v>
      </c>
      <c r="Q436" s="114">
        <v>0</v>
      </c>
      <c r="R436" s="114">
        <v>0</v>
      </c>
      <c r="S436" s="114">
        <v>0</v>
      </c>
      <c r="T436" s="114">
        <v>0</v>
      </c>
      <c r="U436" s="114">
        <v>0</v>
      </c>
      <c r="V436" s="114">
        <v>0</v>
      </c>
      <c r="W436" s="114">
        <v>0</v>
      </c>
      <c r="X436" s="114">
        <v>0</v>
      </c>
      <c r="Y436" s="114">
        <v>0</v>
      </c>
      <c r="Z436" s="114">
        <v>0</v>
      </c>
      <c r="AA436" s="114">
        <v>0</v>
      </c>
      <c r="AB436" s="114">
        <v>0</v>
      </c>
      <c r="AC436" s="114">
        <v>0</v>
      </c>
      <c r="AD436" s="114">
        <v>0</v>
      </c>
      <c r="AE436" s="114">
        <v>0</v>
      </c>
      <c r="AF436" s="114">
        <v>0</v>
      </c>
      <c r="AG436" s="114">
        <v>0</v>
      </c>
      <c r="AH436" s="114">
        <v>0</v>
      </c>
      <c r="AI436" s="114">
        <v>0</v>
      </c>
      <c r="AJ436" s="115">
        <f t="shared" si="6"/>
        <v>0</v>
      </c>
      <c r="AM436" s="84"/>
    </row>
    <row r="437" spans="1:39" ht="20.100000000000001" hidden="1" customHeight="1" outlineLevel="2">
      <c r="A437" s="111">
        <v>1423</v>
      </c>
      <c r="B437" s="112" t="s">
        <v>1095</v>
      </c>
      <c r="C437" s="113" t="s">
        <v>1344</v>
      </c>
      <c r="D437" s="114">
        <v>0</v>
      </c>
      <c r="E437" s="114">
        <v>0</v>
      </c>
      <c r="F437" s="114">
        <v>0</v>
      </c>
      <c r="G437" s="114">
        <v>0</v>
      </c>
      <c r="H437" s="114">
        <v>0</v>
      </c>
      <c r="I437" s="114">
        <v>0</v>
      </c>
      <c r="J437" s="114">
        <v>0</v>
      </c>
      <c r="K437" s="114">
        <v>0</v>
      </c>
      <c r="L437" s="114">
        <v>0</v>
      </c>
      <c r="M437" s="114">
        <v>0</v>
      </c>
      <c r="N437" s="114">
        <v>0</v>
      </c>
      <c r="O437" s="114">
        <v>0</v>
      </c>
      <c r="P437" s="114">
        <v>0</v>
      </c>
      <c r="Q437" s="114">
        <v>0</v>
      </c>
      <c r="R437" s="114">
        <v>0</v>
      </c>
      <c r="S437" s="114">
        <v>0</v>
      </c>
      <c r="T437" s="114">
        <v>0</v>
      </c>
      <c r="U437" s="114">
        <v>0</v>
      </c>
      <c r="V437" s="114">
        <v>0</v>
      </c>
      <c r="W437" s="114">
        <v>0</v>
      </c>
      <c r="X437" s="114">
        <v>0</v>
      </c>
      <c r="Y437" s="114">
        <v>0</v>
      </c>
      <c r="Z437" s="114">
        <v>0</v>
      </c>
      <c r="AA437" s="114">
        <v>0</v>
      </c>
      <c r="AB437" s="114">
        <v>0</v>
      </c>
      <c r="AC437" s="114">
        <v>0</v>
      </c>
      <c r="AD437" s="114">
        <v>0</v>
      </c>
      <c r="AE437" s="114">
        <v>0</v>
      </c>
      <c r="AF437" s="114">
        <v>0</v>
      </c>
      <c r="AG437" s="114">
        <v>0</v>
      </c>
      <c r="AH437" s="114">
        <v>0</v>
      </c>
      <c r="AI437" s="114">
        <v>0</v>
      </c>
      <c r="AJ437" s="115">
        <f t="shared" si="6"/>
        <v>0</v>
      </c>
      <c r="AM437" s="84"/>
    </row>
    <row r="438" spans="1:39" ht="20.100000000000001" hidden="1" customHeight="1" outlineLevel="2">
      <c r="A438" s="111">
        <v>1424</v>
      </c>
      <c r="B438" s="112" t="s">
        <v>1096</v>
      </c>
      <c r="C438" s="113" t="s">
        <v>1344</v>
      </c>
      <c r="D438" s="114">
        <v>0</v>
      </c>
      <c r="E438" s="114">
        <v>0</v>
      </c>
      <c r="F438" s="114">
        <v>0</v>
      </c>
      <c r="G438" s="114">
        <v>0</v>
      </c>
      <c r="H438" s="114">
        <v>0</v>
      </c>
      <c r="I438" s="114">
        <v>0</v>
      </c>
      <c r="J438" s="114">
        <v>0</v>
      </c>
      <c r="K438" s="114">
        <v>0</v>
      </c>
      <c r="L438" s="114">
        <v>0</v>
      </c>
      <c r="M438" s="114">
        <v>0</v>
      </c>
      <c r="N438" s="114">
        <v>0</v>
      </c>
      <c r="O438" s="114">
        <v>0</v>
      </c>
      <c r="P438" s="114">
        <v>0</v>
      </c>
      <c r="Q438" s="114">
        <v>0</v>
      </c>
      <c r="R438" s="114">
        <v>0</v>
      </c>
      <c r="S438" s="114">
        <v>0</v>
      </c>
      <c r="T438" s="114">
        <v>0</v>
      </c>
      <c r="U438" s="114">
        <v>0</v>
      </c>
      <c r="V438" s="114">
        <v>0</v>
      </c>
      <c r="W438" s="114">
        <v>0</v>
      </c>
      <c r="X438" s="114">
        <v>0</v>
      </c>
      <c r="Y438" s="114">
        <v>0</v>
      </c>
      <c r="Z438" s="114">
        <v>0</v>
      </c>
      <c r="AA438" s="114">
        <v>0</v>
      </c>
      <c r="AB438" s="114">
        <v>0</v>
      </c>
      <c r="AC438" s="114">
        <v>0</v>
      </c>
      <c r="AD438" s="114">
        <v>0</v>
      </c>
      <c r="AE438" s="114">
        <v>0</v>
      </c>
      <c r="AF438" s="114">
        <v>0</v>
      </c>
      <c r="AG438" s="114">
        <v>0</v>
      </c>
      <c r="AH438" s="114">
        <v>0</v>
      </c>
      <c r="AI438" s="114">
        <v>0</v>
      </c>
      <c r="AJ438" s="115">
        <f t="shared" si="6"/>
        <v>0</v>
      </c>
      <c r="AM438" s="84"/>
    </row>
    <row r="439" spans="1:39" ht="20.100000000000001" hidden="1" customHeight="1" outlineLevel="2">
      <c r="A439" s="111">
        <v>1425</v>
      </c>
      <c r="B439" s="112" t="s">
        <v>1097</v>
      </c>
      <c r="C439" s="113" t="s">
        <v>1344</v>
      </c>
      <c r="D439" s="114">
        <v>0</v>
      </c>
      <c r="E439" s="114">
        <v>0</v>
      </c>
      <c r="F439" s="114">
        <v>0</v>
      </c>
      <c r="G439" s="114">
        <v>0</v>
      </c>
      <c r="H439" s="114">
        <v>0</v>
      </c>
      <c r="I439" s="114">
        <v>0</v>
      </c>
      <c r="J439" s="114">
        <v>0</v>
      </c>
      <c r="K439" s="114">
        <v>0</v>
      </c>
      <c r="L439" s="114">
        <v>0</v>
      </c>
      <c r="M439" s="114">
        <v>0</v>
      </c>
      <c r="N439" s="114">
        <v>0</v>
      </c>
      <c r="O439" s="114">
        <v>0</v>
      </c>
      <c r="P439" s="114">
        <v>0</v>
      </c>
      <c r="Q439" s="114">
        <v>0</v>
      </c>
      <c r="R439" s="114">
        <v>0</v>
      </c>
      <c r="S439" s="114">
        <v>0</v>
      </c>
      <c r="T439" s="114">
        <v>0</v>
      </c>
      <c r="U439" s="114">
        <v>0</v>
      </c>
      <c r="V439" s="114">
        <v>0</v>
      </c>
      <c r="W439" s="114">
        <v>0</v>
      </c>
      <c r="X439" s="114">
        <v>0</v>
      </c>
      <c r="Y439" s="114">
        <v>0</v>
      </c>
      <c r="Z439" s="114">
        <v>0</v>
      </c>
      <c r="AA439" s="114">
        <v>0</v>
      </c>
      <c r="AB439" s="114">
        <v>0</v>
      </c>
      <c r="AC439" s="114">
        <v>0</v>
      </c>
      <c r="AD439" s="114">
        <v>0</v>
      </c>
      <c r="AE439" s="114">
        <v>0</v>
      </c>
      <c r="AF439" s="114">
        <v>0</v>
      </c>
      <c r="AG439" s="114">
        <v>0</v>
      </c>
      <c r="AH439" s="114">
        <v>0</v>
      </c>
      <c r="AI439" s="114">
        <v>0</v>
      </c>
      <c r="AJ439" s="115">
        <f t="shared" si="6"/>
        <v>0</v>
      </c>
      <c r="AM439" s="84"/>
    </row>
    <row r="440" spans="1:39" ht="20.100000000000001" hidden="1" customHeight="1" outlineLevel="2">
      <c r="A440" s="111">
        <v>1426</v>
      </c>
      <c r="B440" s="112" t="s">
        <v>1098</v>
      </c>
      <c r="C440" s="113" t="s">
        <v>1344</v>
      </c>
      <c r="D440" s="114">
        <v>0</v>
      </c>
      <c r="E440" s="114">
        <v>0</v>
      </c>
      <c r="F440" s="114">
        <v>0</v>
      </c>
      <c r="G440" s="114">
        <v>0</v>
      </c>
      <c r="H440" s="114">
        <v>0</v>
      </c>
      <c r="I440" s="114">
        <v>0</v>
      </c>
      <c r="J440" s="114">
        <v>0</v>
      </c>
      <c r="K440" s="114">
        <v>0</v>
      </c>
      <c r="L440" s="114">
        <v>0</v>
      </c>
      <c r="M440" s="114">
        <v>0</v>
      </c>
      <c r="N440" s="114">
        <v>0</v>
      </c>
      <c r="O440" s="114">
        <v>0</v>
      </c>
      <c r="P440" s="114">
        <v>0</v>
      </c>
      <c r="Q440" s="114">
        <v>0</v>
      </c>
      <c r="R440" s="114">
        <v>0</v>
      </c>
      <c r="S440" s="114">
        <v>0</v>
      </c>
      <c r="T440" s="114">
        <v>0</v>
      </c>
      <c r="U440" s="114">
        <v>0</v>
      </c>
      <c r="V440" s="114">
        <v>0</v>
      </c>
      <c r="W440" s="114">
        <v>0</v>
      </c>
      <c r="X440" s="114">
        <v>0</v>
      </c>
      <c r="Y440" s="114">
        <v>0</v>
      </c>
      <c r="Z440" s="114">
        <v>0</v>
      </c>
      <c r="AA440" s="114">
        <v>0</v>
      </c>
      <c r="AB440" s="114">
        <v>0</v>
      </c>
      <c r="AC440" s="114">
        <v>0</v>
      </c>
      <c r="AD440" s="114">
        <v>0</v>
      </c>
      <c r="AE440" s="114">
        <v>0</v>
      </c>
      <c r="AF440" s="114">
        <v>0</v>
      </c>
      <c r="AG440" s="114">
        <v>0</v>
      </c>
      <c r="AH440" s="114">
        <v>0</v>
      </c>
      <c r="AI440" s="114">
        <v>0</v>
      </c>
      <c r="AJ440" s="115">
        <f t="shared" si="6"/>
        <v>0</v>
      </c>
      <c r="AM440" s="84"/>
    </row>
    <row r="441" spans="1:39" ht="20.100000000000001" hidden="1" customHeight="1" outlineLevel="2">
      <c r="A441" s="111">
        <v>1427</v>
      </c>
      <c r="B441" s="112" t="s">
        <v>1099</v>
      </c>
      <c r="C441" s="113" t="s">
        <v>1344</v>
      </c>
      <c r="D441" s="114">
        <v>0</v>
      </c>
      <c r="E441" s="114">
        <v>0</v>
      </c>
      <c r="F441" s="114">
        <v>0</v>
      </c>
      <c r="G441" s="114">
        <v>0</v>
      </c>
      <c r="H441" s="114">
        <v>0</v>
      </c>
      <c r="I441" s="114">
        <v>0</v>
      </c>
      <c r="J441" s="114">
        <v>0</v>
      </c>
      <c r="K441" s="114">
        <v>0</v>
      </c>
      <c r="L441" s="114">
        <v>0</v>
      </c>
      <c r="M441" s="114">
        <v>0</v>
      </c>
      <c r="N441" s="114">
        <v>0</v>
      </c>
      <c r="O441" s="114">
        <v>0</v>
      </c>
      <c r="P441" s="114">
        <v>0</v>
      </c>
      <c r="Q441" s="114">
        <v>0</v>
      </c>
      <c r="R441" s="114">
        <v>0</v>
      </c>
      <c r="S441" s="114">
        <v>0</v>
      </c>
      <c r="T441" s="114">
        <v>0</v>
      </c>
      <c r="U441" s="114">
        <v>0</v>
      </c>
      <c r="V441" s="114">
        <v>0</v>
      </c>
      <c r="W441" s="114">
        <v>0</v>
      </c>
      <c r="X441" s="114">
        <v>0</v>
      </c>
      <c r="Y441" s="114">
        <v>0</v>
      </c>
      <c r="Z441" s="114">
        <v>0</v>
      </c>
      <c r="AA441" s="114">
        <v>0</v>
      </c>
      <c r="AB441" s="114">
        <v>0</v>
      </c>
      <c r="AC441" s="114">
        <v>0</v>
      </c>
      <c r="AD441" s="114">
        <v>0</v>
      </c>
      <c r="AE441" s="114">
        <v>0</v>
      </c>
      <c r="AF441" s="114">
        <v>0</v>
      </c>
      <c r="AG441" s="114">
        <v>0</v>
      </c>
      <c r="AH441" s="114">
        <v>0</v>
      </c>
      <c r="AI441" s="114">
        <v>0</v>
      </c>
      <c r="AJ441" s="115">
        <f t="shared" si="6"/>
        <v>0</v>
      </c>
      <c r="AM441" s="84"/>
    </row>
    <row r="442" spans="1:39" ht="20.100000000000001" hidden="1" customHeight="1" outlineLevel="2">
      <c r="A442" s="111">
        <v>1428</v>
      </c>
      <c r="B442" s="112" t="s">
        <v>1100</v>
      </c>
      <c r="C442" s="113" t="s">
        <v>1344</v>
      </c>
      <c r="D442" s="114">
        <v>0</v>
      </c>
      <c r="E442" s="114">
        <v>0</v>
      </c>
      <c r="F442" s="114">
        <v>0</v>
      </c>
      <c r="G442" s="114">
        <v>0</v>
      </c>
      <c r="H442" s="114">
        <v>0</v>
      </c>
      <c r="I442" s="114">
        <v>0</v>
      </c>
      <c r="J442" s="114">
        <v>0</v>
      </c>
      <c r="K442" s="114">
        <v>0</v>
      </c>
      <c r="L442" s="114">
        <v>0</v>
      </c>
      <c r="M442" s="114">
        <v>0</v>
      </c>
      <c r="N442" s="114">
        <v>0</v>
      </c>
      <c r="O442" s="114">
        <v>0</v>
      </c>
      <c r="P442" s="114">
        <v>0</v>
      </c>
      <c r="Q442" s="114">
        <v>0</v>
      </c>
      <c r="R442" s="114">
        <v>0</v>
      </c>
      <c r="S442" s="114">
        <v>0</v>
      </c>
      <c r="T442" s="114">
        <v>0</v>
      </c>
      <c r="U442" s="114">
        <v>0</v>
      </c>
      <c r="V442" s="114">
        <v>0</v>
      </c>
      <c r="W442" s="114">
        <v>0</v>
      </c>
      <c r="X442" s="114">
        <v>0</v>
      </c>
      <c r="Y442" s="114">
        <v>0</v>
      </c>
      <c r="Z442" s="114">
        <v>0</v>
      </c>
      <c r="AA442" s="114">
        <v>0</v>
      </c>
      <c r="AB442" s="114">
        <v>0</v>
      </c>
      <c r="AC442" s="114">
        <v>0</v>
      </c>
      <c r="AD442" s="114">
        <v>0</v>
      </c>
      <c r="AE442" s="114">
        <v>0</v>
      </c>
      <c r="AF442" s="114">
        <v>0</v>
      </c>
      <c r="AG442" s="114">
        <v>0</v>
      </c>
      <c r="AH442" s="114">
        <v>0</v>
      </c>
      <c r="AI442" s="114">
        <v>0</v>
      </c>
      <c r="AJ442" s="115">
        <f t="shared" si="6"/>
        <v>0</v>
      </c>
      <c r="AM442" s="84"/>
    </row>
    <row r="443" spans="1:39" ht="20.100000000000001" hidden="1" customHeight="1" outlineLevel="2">
      <c r="A443" s="111">
        <v>1429</v>
      </c>
      <c r="B443" s="112" t="s">
        <v>1101</v>
      </c>
      <c r="C443" s="113" t="s">
        <v>1344</v>
      </c>
      <c r="D443" s="114">
        <v>0</v>
      </c>
      <c r="E443" s="114">
        <v>0</v>
      </c>
      <c r="F443" s="114">
        <v>0</v>
      </c>
      <c r="G443" s="114">
        <v>0</v>
      </c>
      <c r="H443" s="114">
        <v>0</v>
      </c>
      <c r="I443" s="114">
        <v>0</v>
      </c>
      <c r="J443" s="114">
        <v>0</v>
      </c>
      <c r="K443" s="114">
        <v>0</v>
      </c>
      <c r="L443" s="114">
        <v>0</v>
      </c>
      <c r="M443" s="114">
        <v>0</v>
      </c>
      <c r="N443" s="114">
        <v>0</v>
      </c>
      <c r="O443" s="114">
        <v>0</v>
      </c>
      <c r="P443" s="114">
        <v>0</v>
      </c>
      <c r="Q443" s="114">
        <v>0</v>
      </c>
      <c r="R443" s="114">
        <v>0</v>
      </c>
      <c r="S443" s="114">
        <v>0</v>
      </c>
      <c r="T443" s="114">
        <v>0</v>
      </c>
      <c r="U443" s="114">
        <v>0</v>
      </c>
      <c r="V443" s="114">
        <v>0</v>
      </c>
      <c r="W443" s="114">
        <v>0</v>
      </c>
      <c r="X443" s="114">
        <v>0</v>
      </c>
      <c r="Y443" s="114">
        <v>0</v>
      </c>
      <c r="Z443" s="114">
        <v>0</v>
      </c>
      <c r="AA443" s="114">
        <v>0</v>
      </c>
      <c r="AB443" s="114">
        <v>0</v>
      </c>
      <c r="AC443" s="114">
        <v>0</v>
      </c>
      <c r="AD443" s="114">
        <v>0</v>
      </c>
      <c r="AE443" s="114">
        <v>0</v>
      </c>
      <c r="AF443" s="114">
        <v>0</v>
      </c>
      <c r="AG443" s="114">
        <v>0</v>
      </c>
      <c r="AH443" s="114">
        <v>0</v>
      </c>
      <c r="AI443" s="114">
        <v>0</v>
      </c>
      <c r="AJ443" s="115">
        <f t="shared" si="6"/>
        <v>0</v>
      </c>
      <c r="AM443" s="84"/>
    </row>
    <row r="444" spans="1:39" ht="20.100000000000001" hidden="1" customHeight="1" outlineLevel="2">
      <c r="A444" s="111">
        <v>1430</v>
      </c>
      <c r="B444" s="112" t="s">
        <v>1102</v>
      </c>
      <c r="C444" s="113" t="s">
        <v>1344</v>
      </c>
      <c r="D444" s="114">
        <v>0</v>
      </c>
      <c r="E444" s="114">
        <v>0</v>
      </c>
      <c r="F444" s="114">
        <v>0</v>
      </c>
      <c r="G444" s="114">
        <v>0</v>
      </c>
      <c r="H444" s="114">
        <v>0</v>
      </c>
      <c r="I444" s="114">
        <v>0</v>
      </c>
      <c r="J444" s="114">
        <v>0</v>
      </c>
      <c r="K444" s="114">
        <v>0</v>
      </c>
      <c r="L444" s="114">
        <v>0</v>
      </c>
      <c r="M444" s="114">
        <v>0</v>
      </c>
      <c r="N444" s="114">
        <v>0</v>
      </c>
      <c r="O444" s="114">
        <v>0</v>
      </c>
      <c r="P444" s="114">
        <v>0</v>
      </c>
      <c r="Q444" s="114">
        <v>0</v>
      </c>
      <c r="R444" s="114">
        <v>0</v>
      </c>
      <c r="S444" s="114">
        <v>0</v>
      </c>
      <c r="T444" s="114">
        <v>0</v>
      </c>
      <c r="U444" s="114">
        <v>0</v>
      </c>
      <c r="V444" s="114">
        <v>0</v>
      </c>
      <c r="W444" s="114">
        <v>0</v>
      </c>
      <c r="X444" s="114">
        <v>0</v>
      </c>
      <c r="Y444" s="114">
        <v>0</v>
      </c>
      <c r="Z444" s="114">
        <v>0</v>
      </c>
      <c r="AA444" s="114">
        <v>0</v>
      </c>
      <c r="AB444" s="114">
        <v>0</v>
      </c>
      <c r="AC444" s="114">
        <v>0</v>
      </c>
      <c r="AD444" s="114">
        <v>0</v>
      </c>
      <c r="AE444" s="114">
        <v>0</v>
      </c>
      <c r="AF444" s="114">
        <v>0</v>
      </c>
      <c r="AG444" s="114">
        <v>0</v>
      </c>
      <c r="AH444" s="114">
        <v>0</v>
      </c>
      <c r="AI444" s="114">
        <v>0</v>
      </c>
      <c r="AJ444" s="115">
        <f t="shared" si="6"/>
        <v>0</v>
      </c>
      <c r="AM444" s="84"/>
    </row>
    <row r="445" spans="1:39" ht="20.100000000000001" hidden="1" customHeight="1" outlineLevel="2">
      <c r="A445" s="111">
        <v>1431</v>
      </c>
      <c r="B445" s="112" t="s">
        <v>1103</v>
      </c>
      <c r="C445" s="113" t="s">
        <v>1344</v>
      </c>
      <c r="D445" s="114">
        <v>0</v>
      </c>
      <c r="E445" s="114">
        <v>0</v>
      </c>
      <c r="F445" s="114">
        <v>0</v>
      </c>
      <c r="G445" s="114">
        <v>0</v>
      </c>
      <c r="H445" s="114">
        <v>0</v>
      </c>
      <c r="I445" s="114">
        <v>0</v>
      </c>
      <c r="J445" s="114">
        <v>0</v>
      </c>
      <c r="K445" s="114">
        <v>0</v>
      </c>
      <c r="L445" s="114">
        <v>0</v>
      </c>
      <c r="M445" s="114">
        <v>0</v>
      </c>
      <c r="N445" s="114">
        <v>0</v>
      </c>
      <c r="O445" s="114">
        <v>0</v>
      </c>
      <c r="P445" s="114">
        <v>0</v>
      </c>
      <c r="Q445" s="114">
        <v>0</v>
      </c>
      <c r="R445" s="114">
        <v>0</v>
      </c>
      <c r="S445" s="114">
        <v>0</v>
      </c>
      <c r="T445" s="114">
        <v>0</v>
      </c>
      <c r="U445" s="114">
        <v>0</v>
      </c>
      <c r="V445" s="114">
        <v>0</v>
      </c>
      <c r="W445" s="114">
        <v>0</v>
      </c>
      <c r="X445" s="114">
        <v>0</v>
      </c>
      <c r="Y445" s="114">
        <v>0</v>
      </c>
      <c r="Z445" s="114">
        <v>0</v>
      </c>
      <c r="AA445" s="114">
        <v>0</v>
      </c>
      <c r="AB445" s="114">
        <v>0</v>
      </c>
      <c r="AC445" s="114">
        <v>0</v>
      </c>
      <c r="AD445" s="114">
        <v>0</v>
      </c>
      <c r="AE445" s="114">
        <v>0</v>
      </c>
      <c r="AF445" s="114">
        <v>0</v>
      </c>
      <c r="AG445" s="114">
        <v>0</v>
      </c>
      <c r="AH445" s="114">
        <v>0</v>
      </c>
      <c r="AI445" s="114">
        <v>0</v>
      </c>
      <c r="AJ445" s="115">
        <f t="shared" si="6"/>
        <v>0</v>
      </c>
      <c r="AM445" s="84"/>
    </row>
    <row r="446" spans="1:39" ht="20.100000000000001" hidden="1" customHeight="1" outlineLevel="2">
      <c r="A446" s="111">
        <v>1432</v>
      </c>
      <c r="B446" s="112" t="s">
        <v>1104</v>
      </c>
      <c r="C446" s="113" t="s">
        <v>1344</v>
      </c>
      <c r="D446" s="114">
        <v>0</v>
      </c>
      <c r="E446" s="114">
        <v>0</v>
      </c>
      <c r="F446" s="114">
        <v>0</v>
      </c>
      <c r="G446" s="114">
        <v>0</v>
      </c>
      <c r="H446" s="114">
        <v>0</v>
      </c>
      <c r="I446" s="114">
        <v>0</v>
      </c>
      <c r="J446" s="114">
        <v>0</v>
      </c>
      <c r="K446" s="114">
        <v>0</v>
      </c>
      <c r="L446" s="114">
        <v>0</v>
      </c>
      <c r="M446" s="114">
        <v>0</v>
      </c>
      <c r="N446" s="114">
        <v>0</v>
      </c>
      <c r="O446" s="114">
        <v>0</v>
      </c>
      <c r="P446" s="114">
        <v>0</v>
      </c>
      <c r="Q446" s="114">
        <v>0</v>
      </c>
      <c r="R446" s="114">
        <v>0</v>
      </c>
      <c r="S446" s="114">
        <v>0</v>
      </c>
      <c r="T446" s="114">
        <v>0</v>
      </c>
      <c r="U446" s="114">
        <v>0</v>
      </c>
      <c r="V446" s="114">
        <v>0</v>
      </c>
      <c r="W446" s="114">
        <v>0</v>
      </c>
      <c r="X446" s="114">
        <v>0</v>
      </c>
      <c r="Y446" s="114">
        <v>0</v>
      </c>
      <c r="Z446" s="114">
        <v>0</v>
      </c>
      <c r="AA446" s="114">
        <v>0</v>
      </c>
      <c r="AB446" s="114">
        <v>0</v>
      </c>
      <c r="AC446" s="114">
        <v>0</v>
      </c>
      <c r="AD446" s="114">
        <v>0</v>
      </c>
      <c r="AE446" s="114">
        <v>0</v>
      </c>
      <c r="AF446" s="114">
        <v>0</v>
      </c>
      <c r="AG446" s="114">
        <v>0</v>
      </c>
      <c r="AH446" s="114">
        <v>0</v>
      </c>
      <c r="AI446" s="114">
        <v>0</v>
      </c>
      <c r="AJ446" s="115">
        <f t="shared" si="6"/>
        <v>0</v>
      </c>
      <c r="AM446" s="84"/>
    </row>
    <row r="447" spans="1:39" ht="20.100000000000001" hidden="1" customHeight="1" outlineLevel="2">
      <c r="A447" s="111">
        <v>1433</v>
      </c>
      <c r="B447" s="112" t="s">
        <v>1105</v>
      </c>
      <c r="C447" s="113" t="s">
        <v>1344</v>
      </c>
      <c r="D447" s="114">
        <v>0</v>
      </c>
      <c r="E447" s="114">
        <v>0</v>
      </c>
      <c r="F447" s="114">
        <v>0</v>
      </c>
      <c r="G447" s="114">
        <v>0</v>
      </c>
      <c r="H447" s="114">
        <v>0</v>
      </c>
      <c r="I447" s="114">
        <v>0</v>
      </c>
      <c r="J447" s="114">
        <v>0</v>
      </c>
      <c r="K447" s="114">
        <v>0</v>
      </c>
      <c r="L447" s="114">
        <v>0</v>
      </c>
      <c r="M447" s="114">
        <v>0</v>
      </c>
      <c r="N447" s="114">
        <v>0</v>
      </c>
      <c r="O447" s="114">
        <v>0</v>
      </c>
      <c r="P447" s="114">
        <v>0</v>
      </c>
      <c r="Q447" s="114">
        <v>0</v>
      </c>
      <c r="R447" s="114">
        <v>0</v>
      </c>
      <c r="S447" s="114">
        <v>0</v>
      </c>
      <c r="T447" s="114">
        <v>0</v>
      </c>
      <c r="U447" s="114">
        <v>0</v>
      </c>
      <c r="V447" s="114">
        <v>0</v>
      </c>
      <c r="W447" s="114">
        <v>0</v>
      </c>
      <c r="X447" s="114">
        <v>0</v>
      </c>
      <c r="Y447" s="114">
        <v>0</v>
      </c>
      <c r="Z447" s="114">
        <v>0</v>
      </c>
      <c r="AA447" s="114">
        <v>0</v>
      </c>
      <c r="AB447" s="114">
        <v>0</v>
      </c>
      <c r="AC447" s="114">
        <v>0</v>
      </c>
      <c r="AD447" s="114">
        <v>0</v>
      </c>
      <c r="AE447" s="114">
        <v>0</v>
      </c>
      <c r="AF447" s="114">
        <v>0</v>
      </c>
      <c r="AG447" s="114">
        <v>0</v>
      </c>
      <c r="AH447" s="114">
        <v>0</v>
      </c>
      <c r="AI447" s="114">
        <v>0</v>
      </c>
      <c r="AJ447" s="115">
        <f t="shared" si="6"/>
        <v>0</v>
      </c>
      <c r="AM447" s="84"/>
    </row>
    <row r="448" spans="1:39" ht="20.100000000000001" hidden="1" customHeight="1" outlineLevel="2">
      <c r="A448" s="111">
        <v>1434</v>
      </c>
      <c r="B448" s="112" t="s">
        <v>1106</v>
      </c>
      <c r="C448" s="113" t="s">
        <v>1344</v>
      </c>
      <c r="D448" s="114">
        <v>0</v>
      </c>
      <c r="E448" s="114">
        <v>0</v>
      </c>
      <c r="F448" s="114">
        <v>0</v>
      </c>
      <c r="G448" s="114">
        <v>0</v>
      </c>
      <c r="H448" s="114">
        <v>0</v>
      </c>
      <c r="I448" s="114">
        <v>0</v>
      </c>
      <c r="J448" s="114">
        <v>0</v>
      </c>
      <c r="K448" s="114">
        <v>0</v>
      </c>
      <c r="L448" s="114">
        <v>0</v>
      </c>
      <c r="M448" s="114">
        <v>0</v>
      </c>
      <c r="N448" s="114">
        <v>0</v>
      </c>
      <c r="O448" s="114">
        <v>0</v>
      </c>
      <c r="P448" s="114">
        <v>0</v>
      </c>
      <c r="Q448" s="114">
        <v>0</v>
      </c>
      <c r="R448" s="114">
        <v>0</v>
      </c>
      <c r="S448" s="114">
        <v>0</v>
      </c>
      <c r="T448" s="114">
        <v>0</v>
      </c>
      <c r="U448" s="114">
        <v>0</v>
      </c>
      <c r="V448" s="114">
        <v>0</v>
      </c>
      <c r="W448" s="114">
        <v>0</v>
      </c>
      <c r="X448" s="114">
        <v>0</v>
      </c>
      <c r="Y448" s="114">
        <v>0</v>
      </c>
      <c r="Z448" s="114">
        <v>0</v>
      </c>
      <c r="AA448" s="114">
        <v>0</v>
      </c>
      <c r="AB448" s="114">
        <v>0</v>
      </c>
      <c r="AC448" s="114">
        <v>0</v>
      </c>
      <c r="AD448" s="114">
        <v>0</v>
      </c>
      <c r="AE448" s="114">
        <v>0</v>
      </c>
      <c r="AF448" s="114">
        <v>0</v>
      </c>
      <c r="AG448" s="114">
        <v>0</v>
      </c>
      <c r="AH448" s="114">
        <v>0</v>
      </c>
      <c r="AI448" s="114">
        <v>0</v>
      </c>
      <c r="AJ448" s="115">
        <f t="shared" si="6"/>
        <v>0</v>
      </c>
      <c r="AM448" s="84"/>
    </row>
    <row r="449" spans="1:39" ht="20.100000000000001" hidden="1" customHeight="1" outlineLevel="2">
      <c r="A449" s="111">
        <v>1435</v>
      </c>
      <c r="B449" s="112" t="s">
        <v>1107</v>
      </c>
      <c r="C449" s="113" t="s">
        <v>1344</v>
      </c>
      <c r="D449" s="114">
        <v>0</v>
      </c>
      <c r="E449" s="114">
        <v>0</v>
      </c>
      <c r="F449" s="114">
        <v>0</v>
      </c>
      <c r="G449" s="114">
        <v>0</v>
      </c>
      <c r="H449" s="114">
        <v>0</v>
      </c>
      <c r="I449" s="114">
        <v>0</v>
      </c>
      <c r="J449" s="114">
        <v>0</v>
      </c>
      <c r="K449" s="114">
        <v>0</v>
      </c>
      <c r="L449" s="114">
        <v>0</v>
      </c>
      <c r="M449" s="114">
        <v>0</v>
      </c>
      <c r="N449" s="114">
        <v>0</v>
      </c>
      <c r="O449" s="114">
        <v>0</v>
      </c>
      <c r="P449" s="114">
        <v>0</v>
      </c>
      <c r="Q449" s="114">
        <v>0</v>
      </c>
      <c r="R449" s="114">
        <v>0</v>
      </c>
      <c r="S449" s="114">
        <v>0</v>
      </c>
      <c r="T449" s="114">
        <v>0</v>
      </c>
      <c r="U449" s="114">
        <v>0</v>
      </c>
      <c r="V449" s="114">
        <v>0</v>
      </c>
      <c r="W449" s="114">
        <v>0</v>
      </c>
      <c r="X449" s="114">
        <v>0</v>
      </c>
      <c r="Y449" s="114">
        <v>0</v>
      </c>
      <c r="Z449" s="114">
        <v>0</v>
      </c>
      <c r="AA449" s="114">
        <v>0</v>
      </c>
      <c r="AB449" s="114">
        <v>0</v>
      </c>
      <c r="AC449" s="114">
        <v>0</v>
      </c>
      <c r="AD449" s="114">
        <v>0</v>
      </c>
      <c r="AE449" s="114">
        <v>0</v>
      </c>
      <c r="AF449" s="114">
        <v>0</v>
      </c>
      <c r="AG449" s="114">
        <v>0</v>
      </c>
      <c r="AH449" s="114">
        <v>0</v>
      </c>
      <c r="AI449" s="114">
        <v>0</v>
      </c>
      <c r="AJ449" s="115">
        <f t="shared" si="6"/>
        <v>0</v>
      </c>
      <c r="AM449" s="84"/>
    </row>
    <row r="450" spans="1:39" ht="20.100000000000001" hidden="1" customHeight="1" outlineLevel="2">
      <c r="A450" s="111">
        <v>1501</v>
      </c>
      <c r="B450" s="112" t="s">
        <v>1108</v>
      </c>
      <c r="C450" s="113" t="s">
        <v>1344</v>
      </c>
      <c r="D450" s="114">
        <v>0</v>
      </c>
      <c r="E450" s="114">
        <v>0</v>
      </c>
      <c r="F450" s="114">
        <v>0</v>
      </c>
      <c r="G450" s="114">
        <v>0</v>
      </c>
      <c r="H450" s="114">
        <v>0</v>
      </c>
      <c r="I450" s="114">
        <v>0</v>
      </c>
      <c r="J450" s="114">
        <v>0</v>
      </c>
      <c r="K450" s="114">
        <v>0</v>
      </c>
      <c r="L450" s="114">
        <v>0</v>
      </c>
      <c r="M450" s="114">
        <v>0</v>
      </c>
      <c r="N450" s="114">
        <v>0</v>
      </c>
      <c r="O450" s="114">
        <v>0</v>
      </c>
      <c r="P450" s="114">
        <v>0</v>
      </c>
      <c r="Q450" s="114">
        <v>0</v>
      </c>
      <c r="R450" s="114">
        <v>0</v>
      </c>
      <c r="S450" s="114">
        <v>0</v>
      </c>
      <c r="T450" s="114">
        <v>0</v>
      </c>
      <c r="U450" s="114">
        <v>0</v>
      </c>
      <c r="V450" s="114">
        <v>0</v>
      </c>
      <c r="W450" s="114">
        <v>0</v>
      </c>
      <c r="X450" s="114">
        <v>0</v>
      </c>
      <c r="Y450" s="114">
        <v>0</v>
      </c>
      <c r="Z450" s="114">
        <v>0</v>
      </c>
      <c r="AA450" s="114">
        <v>0</v>
      </c>
      <c r="AB450" s="114">
        <v>0</v>
      </c>
      <c r="AC450" s="114">
        <v>0</v>
      </c>
      <c r="AD450" s="114">
        <v>0</v>
      </c>
      <c r="AE450" s="114">
        <v>0</v>
      </c>
      <c r="AF450" s="114">
        <v>0</v>
      </c>
      <c r="AG450" s="114">
        <v>0</v>
      </c>
      <c r="AH450" s="114">
        <v>0</v>
      </c>
      <c r="AI450" s="114">
        <v>0</v>
      </c>
      <c r="AJ450" s="115">
        <f t="shared" si="6"/>
        <v>0</v>
      </c>
      <c r="AM450" s="84"/>
    </row>
    <row r="451" spans="1:39" ht="20.100000000000001" hidden="1" customHeight="1" outlineLevel="2">
      <c r="A451" s="111">
        <v>1502</v>
      </c>
      <c r="B451" s="112" t="s">
        <v>1109</v>
      </c>
      <c r="C451" s="113" t="s">
        <v>1344</v>
      </c>
      <c r="D451" s="114">
        <v>0</v>
      </c>
      <c r="E451" s="114">
        <v>0</v>
      </c>
      <c r="F451" s="114">
        <v>0</v>
      </c>
      <c r="G451" s="114">
        <v>0</v>
      </c>
      <c r="H451" s="114">
        <v>0</v>
      </c>
      <c r="I451" s="114">
        <v>0</v>
      </c>
      <c r="J451" s="114">
        <v>0</v>
      </c>
      <c r="K451" s="114">
        <v>0</v>
      </c>
      <c r="L451" s="114">
        <v>0</v>
      </c>
      <c r="M451" s="114">
        <v>0</v>
      </c>
      <c r="N451" s="114">
        <v>0</v>
      </c>
      <c r="O451" s="114">
        <v>0</v>
      </c>
      <c r="P451" s="114">
        <v>0</v>
      </c>
      <c r="Q451" s="114">
        <v>0</v>
      </c>
      <c r="R451" s="114">
        <v>0</v>
      </c>
      <c r="S451" s="114">
        <v>0</v>
      </c>
      <c r="T451" s="114">
        <v>0</v>
      </c>
      <c r="U451" s="114">
        <v>0</v>
      </c>
      <c r="V451" s="114">
        <v>0</v>
      </c>
      <c r="W451" s="114">
        <v>0</v>
      </c>
      <c r="X451" s="114">
        <v>0</v>
      </c>
      <c r="Y451" s="114">
        <v>0</v>
      </c>
      <c r="Z451" s="114">
        <v>0</v>
      </c>
      <c r="AA451" s="114">
        <v>0</v>
      </c>
      <c r="AB451" s="114">
        <v>0</v>
      </c>
      <c r="AC451" s="114">
        <v>0</v>
      </c>
      <c r="AD451" s="114">
        <v>0</v>
      </c>
      <c r="AE451" s="114">
        <v>0</v>
      </c>
      <c r="AF451" s="114">
        <v>0</v>
      </c>
      <c r="AG451" s="114">
        <v>0</v>
      </c>
      <c r="AH451" s="114">
        <v>0</v>
      </c>
      <c r="AI451" s="114">
        <v>0</v>
      </c>
      <c r="AJ451" s="115">
        <f t="shared" si="6"/>
        <v>0</v>
      </c>
      <c r="AM451" s="84"/>
    </row>
    <row r="452" spans="1:39" ht="20.100000000000001" hidden="1" customHeight="1" outlineLevel="2">
      <c r="A452" s="111">
        <v>1503</v>
      </c>
      <c r="B452" s="112" t="s">
        <v>1110</v>
      </c>
      <c r="C452" s="113" t="s">
        <v>1344</v>
      </c>
      <c r="D452" s="114">
        <v>0</v>
      </c>
      <c r="E452" s="114">
        <v>0</v>
      </c>
      <c r="F452" s="114">
        <v>0</v>
      </c>
      <c r="G452" s="114">
        <v>0</v>
      </c>
      <c r="H452" s="114">
        <v>0</v>
      </c>
      <c r="I452" s="114">
        <v>0</v>
      </c>
      <c r="J452" s="114">
        <v>0</v>
      </c>
      <c r="K452" s="114">
        <v>0</v>
      </c>
      <c r="L452" s="114">
        <v>0</v>
      </c>
      <c r="M452" s="114">
        <v>0</v>
      </c>
      <c r="N452" s="114">
        <v>0</v>
      </c>
      <c r="O452" s="114">
        <v>0</v>
      </c>
      <c r="P452" s="114">
        <v>0</v>
      </c>
      <c r="Q452" s="114">
        <v>0</v>
      </c>
      <c r="R452" s="114">
        <v>0</v>
      </c>
      <c r="S452" s="114">
        <v>0</v>
      </c>
      <c r="T452" s="114">
        <v>0</v>
      </c>
      <c r="U452" s="114">
        <v>0</v>
      </c>
      <c r="V452" s="114">
        <v>0</v>
      </c>
      <c r="W452" s="114">
        <v>0</v>
      </c>
      <c r="X452" s="114">
        <v>0</v>
      </c>
      <c r="Y452" s="114">
        <v>0</v>
      </c>
      <c r="Z452" s="114">
        <v>0</v>
      </c>
      <c r="AA452" s="114">
        <v>0</v>
      </c>
      <c r="AB452" s="114">
        <v>0</v>
      </c>
      <c r="AC452" s="114">
        <v>0</v>
      </c>
      <c r="AD452" s="114">
        <v>0</v>
      </c>
      <c r="AE452" s="114">
        <v>0</v>
      </c>
      <c r="AF452" s="114">
        <v>0</v>
      </c>
      <c r="AG452" s="114">
        <v>0</v>
      </c>
      <c r="AH452" s="114">
        <v>0</v>
      </c>
      <c r="AI452" s="114">
        <v>0</v>
      </c>
      <c r="AJ452" s="115">
        <f t="shared" si="6"/>
        <v>0</v>
      </c>
      <c r="AM452" s="84"/>
    </row>
    <row r="453" spans="1:39" ht="20.100000000000001" hidden="1" customHeight="1" outlineLevel="2">
      <c r="A453" s="111">
        <v>1504</v>
      </c>
      <c r="B453" s="112" t="s">
        <v>1111</v>
      </c>
      <c r="C453" s="113" t="s">
        <v>1344</v>
      </c>
      <c r="D453" s="114">
        <v>0</v>
      </c>
      <c r="E453" s="114">
        <v>0</v>
      </c>
      <c r="F453" s="114">
        <v>0</v>
      </c>
      <c r="G453" s="114">
        <v>0</v>
      </c>
      <c r="H453" s="114">
        <v>0</v>
      </c>
      <c r="I453" s="114">
        <v>0</v>
      </c>
      <c r="J453" s="114">
        <v>0</v>
      </c>
      <c r="K453" s="114">
        <v>0</v>
      </c>
      <c r="L453" s="114">
        <v>0</v>
      </c>
      <c r="M453" s="114">
        <v>0</v>
      </c>
      <c r="N453" s="114">
        <v>0</v>
      </c>
      <c r="O453" s="114">
        <v>0</v>
      </c>
      <c r="P453" s="114">
        <v>0</v>
      </c>
      <c r="Q453" s="114">
        <v>0</v>
      </c>
      <c r="R453" s="114">
        <v>0</v>
      </c>
      <c r="S453" s="114">
        <v>0</v>
      </c>
      <c r="T453" s="114">
        <v>0</v>
      </c>
      <c r="U453" s="114">
        <v>0</v>
      </c>
      <c r="V453" s="114">
        <v>0</v>
      </c>
      <c r="W453" s="114">
        <v>0</v>
      </c>
      <c r="X453" s="114">
        <v>0</v>
      </c>
      <c r="Y453" s="114">
        <v>0</v>
      </c>
      <c r="Z453" s="114">
        <v>0</v>
      </c>
      <c r="AA453" s="114">
        <v>0</v>
      </c>
      <c r="AB453" s="114">
        <v>0</v>
      </c>
      <c r="AC453" s="114">
        <v>0</v>
      </c>
      <c r="AD453" s="114">
        <v>0</v>
      </c>
      <c r="AE453" s="114">
        <v>0</v>
      </c>
      <c r="AF453" s="114">
        <v>0</v>
      </c>
      <c r="AG453" s="114">
        <v>0</v>
      </c>
      <c r="AH453" s="114">
        <v>0</v>
      </c>
      <c r="AI453" s="114">
        <v>0</v>
      </c>
      <c r="AJ453" s="115">
        <f t="shared" si="6"/>
        <v>0</v>
      </c>
      <c r="AM453" s="84"/>
    </row>
    <row r="454" spans="1:39" ht="20.100000000000001" hidden="1" customHeight="1" outlineLevel="2">
      <c r="A454" s="111">
        <v>1505</v>
      </c>
      <c r="B454" s="112" t="s">
        <v>1112</v>
      </c>
      <c r="C454" s="113" t="s">
        <v>1344</v>
      </c>
      <c r="D454" s="114">
        <v>0</v>
      </c>
      <c r="E454" s="114">
        <v>0</v>
      </c>
      <c r="F454" s="114">
        <v>0</v>
      </c>
      <c r="G454" s="114">
        <v>0</v>
      </c>
      <c r="H454" s="114">
        <v>0</v>
      </c>
      <c r="I454" s="114">
        <v>0</v>
      </c>
      <c r="J454" s="114">
        <v>0</v>
      </c>
      <c r="K454" s="114">
        <v>0</v>
      </c>
      <c r="L454" s="114">
        <v>0</v>
      </c>
      <c r="M454" s="114">
        <v>0</v>
      </c>
      <c r="N454" s="114">
        <v>0</v>
      </c>
      <c r="O454" s="114">
        <v>0</v>
      </c>
      <c r="P454" s="114">
        <v>0</v>
      </c>
      <c r="Q454" s="114">
        <v>0</v>
      </c>
      <c r="R454" s="114">
        <v>0</v>
      </c>
      <c r="S454" s="114">
        <v>0</v>
      </c>
      <c r="T454" s="114">
        <v>0</v>
      </c>
      <c r="U454" s="114">
        <v>0</v>
      </c>
      <c r="V454" s="114">
        <v>0</v>
      </c>
      <c r="W454" s="114">
        <v>0</v>
      </c>
      <c r="X454" s="114">
        <v>0</v>
      </c>
      <c r="Y454" s="114">
        <v>0</v>
      </c>
      <c r="Z454" s="114">
        <v>0</v>
      </c>
      <c r="AA454" s="114">
        <v>0</v>
      </c>
      <c r="AB454" s="114">
        <v>0</v>
      </c>
      <c r="AC454" s="114">
        <v>0</v>
      </c>
      <c r="AD454" s="114">
        <v>0</v>
      </c>
      <c r="AE454" s="114">
        <v>0</v>
      </c>
      <c r="AF454" s="114">
        <v>0</v>
      </c>
      <c r="AG454" s="114">
        <v>0</v>
      </c>
      <c r="AH454" s="114">
        <v>0</v>
      </c>
      <c r="AI454" s="114">
        <v>0</v>
      </c>
      <c r="AJ454" s="115">
        <f t="shared" si="6"/>
        <v>0</v>
      </c>
      <c r="AM454" s="84"/>
    </row>
    <row r="455" spans="1:39" ht="20.100000000000001" hidden="1" customHeight="1" outlineLevel="2">
      <c r="A455" s="111">
        <v>1506</v>
      </c>
      <c r="B455" s="112" t="s">
        <v>1113</v>
      </c>
      <c r="C455" s="113" t="s">
        <v>1344</v>
      </c>
      <c r="D455" s="114">
        <v>0</v>
      </c>
      <c r="E455" s="114">
        <v>0</v>
      </c>
      <c r="F455" s="114">
        <v>0</v>
      </c>
      <c r="G455" s="114">
        <v>0</v>
      </c>
      <c r="H455" s="114">
        <v>0</v>
      </c>
      <c r="I455" s="114">
        <v>0</v>
      </c>
      <c r="J455" s="114">
        <v>0</v>
      </c>
      <c r="K455" s="114">
        <v>0</v>
      </c>
      <c r="L455" s="114">
        <v>0</v>
      </c>
      <c r="M455" s="114">
        <v>0</v>
      </c>
      <c r="N455" s="114">
        <v>0</v>
      </c>
      <c r="O455" s="114">
        <v>0</v>
      </c>
      <c r="P455" s="114">
        <v>0</v>
      </c>
      <c r="Q455" s="114">
        <v>0</v>
      </c>
      <c r="R455" s="114">
        <v>0</v>
      </c>
      <c r="S455" s="114">
        <v>0</v>
      </c>
      <c r="T455" s="114">
        <v>0</v>
      </c>
      <c r="U455" s="114">
        <v>0</v>
      </c>
      <c r="V455" s="114">
        <v>0</v>
      </c>
      <c r="W455" s="114">
        <v>0</v>
      </c>
      <c r="X455" s="114">
        <v>0</v>
      </c>
      <c r="Y455" s="114">
        <v>0</v>
      </c>
      <c r="Z455" s="114">
        <v>0</v>
      </c>
      <c r="AA455" s="114">
        <v>0</v>
      </c>
      <c r="AB455" s="114">
        <v>0</v>
      </c>
      <c r="AC455" s="114">
        <v>0</v>
      </c>
      <c r="AD455" s="114">
        <v>0</v>
      </c>
      <c r="AE455" s="114">
        <v>0</v>
      </c>
      <c r="AF455" s="114">
        <v>0</v>
      </c>
      <c r="AG455" s="114">
        <v>0</v>
      </c>
      <c r="AH455" s="114">
        <v>0</v>
      </c>
      <c r="AI455" s="114">
        <v>0</v>
      </c>
      <c r="AJ455" s="115">
        <f t="shared" si="6"/>
        <v>0</v>
      </c>
      <c r="AM455" s="84"/>
    </row>
    <row r="456" spans="1:39" ht="20.100000000000001" hidden="1" customHeight="1" outlineLevel="2">
      <c r="A456" s="111">
        <v>1507</v>
      </c>
      <c r="B456" s="112" t="s">
        <v>1114</v>
      </c>
      <c r="C456" s="113" t="s">
        <v>1344</v>
      </c>
      <c r="D456" s="114">
        <v>0</v>
      </c>
      <c r="E456" s="114">
        <v>0</v>
      </c>
      <c r="F456" s="114">
        <v>0</v>
      </c>
      <c r="G456" s="114">
        <v>0</v>
      </c>
      <c r="H456" s="114">
        <v>0</v>
      </c>
      <c r="I456" s="114">
        <v>0</v>
      </c>
      <c r="J456" s="114">
        <v>0</v>
      </c>
      <c r="K456" s="114">
        <v>0</v>
      </c>
      <c r="L456" s="114">
        <v>0</v>
      </c>
      <c r="M456" s="114">
        <v>0</v>
      </c>
      <c r="N456" s="114">
        <v>0</v>
      </c>
      <c r="O456" s="114">
        <v>0</v>
      </c>
      <c r="P456" s="114">
        <v>0</v>
      </c>
      <c r="Q456" s="114">
        <v>0</v>
      </c>
      <c r="R456" s="114">
        <v>0</v>
      </c>
      <c r="S456" s="114">
        <v>0</v>
      </c>
      <c r="T456" s="114">
        <v>0</v>
      </c>
      <c r="U456" s="114">
        <v>0</v>
      </c>
      <c r="V456" s="114">
        <v>0</v>
      </c>
      <c r="W456" s="114">
        <v>0</v>
      </c>
      <c r="X456" s="114">
        <v>0</v>
      </c>
      <c r="Y456" s="114">
        <v>0</v>
      </c>
      <c r="Z456" s="114">
        <v>0</v>
      </c>
      <c r="AA456" s="114">
        <v>0</v>
      </c>
      <c r="AB456" s="114">
        <v>0</v>
      </c>
      <c r="AC456" s="114">
        <v>0</v>
      </c>
      <c r="AD456" s="114">
        <v>0</v>
      </c>
      <c r="AE456" s="114">
        <v>0</v>
      </c>
      <c r="AF456" s="114">
        <v>0</v>
      </c>
      <c r="AG456" s="114">
        <v>0</v>
      </c>
      <c r="AH456" s="114">
        <v>0</v>
      </c>
      <c r="AI456" s="114">
        <v>0</v>
      </c>
      <c r="AJ456" s="115">
        <f t="shared" si="6"/>
        <v>0</v>
      </c>
      <c r="AM456" s="84"/>
    </row>
    <row r="457" spans="1:39" ht="20.100000000000001" hidden="1" customHeight="1" outlineLevel="2">
      <c r="A457" s="111">
        <v>1508</v>
      </c>
      <c r="B457" s="112" t="s">
        <v>1115</v>
      </c>
      <c r="C457" s="113" t="s">
        <v>1344</v>
      </c>
      <c r="D457" s="114">
        <v>0</v>
      </c>
      <c r="E457" s="114">
        <v>0</v>
      </c>
      <c r="F457" s="114">
        <v>0</v>
      </c>
      <c r="G457" s="114">
        <v>0</v>
      </c>
      <c r="H457" s="114">
        <v>0</v>
      </c>
      <c r="I457" s="114">
        <v>0</v>
      </c>
      <c r="J457" s="114">
        <v>0</v>
      </c>
      <c r="K457" s="114">
        <v>0</v>
      </c>
      <c r="L457" s="114">
        <v>0</v>
      </c>
      <c r="M457" s="114">
        <v>0</v>
      </c>
      <c r="N457" s="114">
        <v>0</v>
      </c>
      <c r="O457" s="114">
        <v>0</v>
      </c>
      <c r="P457" s="114">
        <v>0</v>
      </c>
      <c r="Q457" s="114">
        <v>0</v>
      </c>
      <c r="R457" s="114">
        <v>0</v>
      </c>
      <c r="S457" s="114">
        <v>0</v>
      </c>
      <c r="T457" s="114">
        <v>0</v>
      </c>
      <c r="U457" s="114">
        <v>0</v>
      </c>
      <c r="V457" s="114">
        <v>0</v>
      </c>
      <c r="W457" s="114">
        <v>0</v>
      </c>
      <c r="X457" s="114">
        <v>0</v>
      </c>
      <c r="Y457" s="114">
        <v>0</v>
      </c>
      <c r="Z457" s="114">
        <v>0</v>
      </c>
      <c r="AA457" s="114">
        <v>0</v>
      </c>
      <c r="AB457" s="114">
        <v>0</v>
      </c>
      <c r="AC457" s="114">
        <v>0</v>
      </c>
      <c r="AD457" s="114">
        <v>0</v>
      </c>
      <c r="AE457" s="114">
        <v>0</v>
      </c>
      <c r="AF457" s="114">
        <v>0</v>
      </c>
      <c r="AG457" s="114">
        <v>0</v>
      </c>
      <c r="AH457" s="114">
        <v>0</v>
      </c>
      <c r="AI457" s="114">
        <v>0</v>
      </c>
      <c r="AJ457" s="115">
        <f t="shared" si="6"/>
        <v>0</v>
      </c>
      <c r="AM457" s="84"/>
    </row>
    <row r="458" spans="1:39" ht="20.100000000000001" hidden="1" customHeight="1" outlineLevel="2">
      <c r="A458" s="111">
        <v>1509</v>
      </c>
      <c r="B458" s="112" t="s">
        <v>1116</v>
      </c>
      <c r="C458" s="113" t="s">
        <v>1344</v>
      </c>
      <c r="D458" s="114">
        <v>0</v>
      </c>
      <c r="E458" s="114">
        <v>0</v>
      </c>
      <c r="F458" s="114">
        <v>0</v>
      </c>
      <c r="G458" s="114">
        <v>0</v>
      </c>
      <c r="H458" s="114">
        <v>0</v>
      </c>
      <c r="I458" s="114">
        <v>0</v>
      </c>
      <c r="J458" s="114">
        <v>0</v>
      </c>
      <c r="K458" s="114">
        <v>0</v>
      </c>
      <c r="L458" s="114">
        <v>0</v>
      </c>
      <c r="M458" s="114">
        <v>0</v>
      </c>
      <c r="N458" s="114">
        <v>0</v>
      </c>
      <c r="O458" s="114">
        <v>0</v>
      </c>
      <c r="P458" s="114">
        <v>0</v>
      </c>
      <c r="Q458" s="114">
        <v>0</v>
      </c>
      <c r="R458" s="114">
        <v>0</v>
      </c>
      <c r="S458" s="114">
        <v>0</v>
      </c>
      <c r="T458" s="114">
        <v>0</v>
      </c>
      <c r="U458" s="114">
        <v>0</v>
      </c>
      <c r="V458" s="114">
        <v>0</v>
      </c>
      <c r="W458" s="114">
        <v>0</v>
      </c>
      <c r="X458" s="114">
        <v>0</v>
      </c>
      <c r="Y458" s="114">
        <v>0</v>
      </c>
      <c r="Z458" s="114">
        <v>0</v>
      </c>
      <c r="AA458" s="114">
        <v>0</v>
      </c>
      <c r="AB458" s="114">
        <v>0</v>
      </c>
      <c r="AC458" s="114">
        <v>0</v>
      </c>
      <c r="AD458" s="114">
        <v>0</v>
      </c>
      <c r="AE458" s="114">
        <v>0</v>
      </c>
      <c r="AF458" s="114">
        <v>0</v>
      </c>
      <c r="AG458" s="114">
        <v>0</v>
      </c>
      <c r="AH458" s="114">
        <v>0</v>
      </c>
      <c r="AI458" s="114">
        <v>0</v>
      </c>
      <c r="AJ458" s="115">
        <f t="shared" si="6"/>
        <v>0</v>
      </c>
      <c r="AM458" s="84"/>
    </row>
    <row r="459" spans="1:39" ht="20.100000000000001" hidden="1" customHeight="1" outlineLevel="2">
      <c r="A459" s="111">
        <v>1510</v>
      </c>
      <c r="B459" s="112" t="s">
        <v>1117</v>
      </c>
      <c r="C459" s="113" t="s">
        <v>1344</v>
      </c>
      <c r="D459" s="114">
        <v>0</v>
      </c>
      <c r="E459" s="114">
        <v>0</v>
      </c>
      <c r="F459" s="114">
        <v>0</v>
      </c>
      <c r="G459" s="114">
        <v>0</v>
      </c>
      <c r="H459" s="114">
        <v>0</v>
      </c>
      <c r="I459" s="114">
        <v>0</v>
      </c>
      <c r="J459" s="114">
        <v>0</v>
      </c>
      <c r="K459" s="114">
        <v>0</v>
      </c>
      <c r="L459" s="114">
        <v>0</v>
      </c>
      <c r="M459" s="114">
        <v>0</v>
      </c>
      <c r="N459" s="114">
        <v>0</v>
      </c>
      <c r="O459" s="114">
        <v>0</v>
      </c>
      <c r="P459" s="114">
        <v>0</v>
      </c>
      <c r="Q459" s="114">
        <v>0</v>
      </c>
      <c r="R459" s="114">
        <v>0</v>
      </c>
      <c r="S459" s="114">
        <v>0</v>
      </c>
      <c r="T459" s="114">
        <v>0</v>
      </c>
      <c r="U459" s="114">
        <v>0</v>
      </c>
      <c r="V459" s="114">
        <v>0</v>
      </c>
      <c r="W459" s="114">
        <v>0</v>
      </c>
      <c r="X459" s="114">
        <v>0</v>
      </c>
      <c r="Y459" s="114">
        <v>0</v>
      </c>
      <c r="Z459" s="114">
        <v>0</v>
      </c>
      <c r="AA459" s="114">
        <v>0</v>
      </c>
      <c r="AB459" s="114">
        <v>0</v>
      </c>
      <c r="AC459" s="114">
        <v>0</v>
      </c>
      <c r="AD459" s="114">
        <v>0</v>
      </c>
      <c r="AE459" s="114">
        <v>0</v>
      </c>
      <c r="AF459" s="114">
        <v>0</v>
      </c>
      <c r="AG459" s="114">
        <v>0</v>
      </c>
      <c r="AH459" s="114">
        <v>0</v>
      </c>
      <c r="AI459" s="114">
        <v>0</v>
      </c>
      <c r="AJ459" s="115">
        <f t="shared" si="6"/>
        <v>0</v>
      </c>
      <c r="AM459" s="84"/>
    </row>
    <row r="460" spans="1:39" ht="20.100000000000001" hidden="1" customHeight="1" outlineLevel="2">
      <c r="A460" s="111">
        <v>1511</v>
      </c>
      <c r="B460" s="112" t="s">
        <v>1118</v>
      </c>
      <c r="C460" s="113" t="s">
        <v>1344</v>
      </c>
      <c r="D460" s="114">
        <v>0</v>
      </c>
      <c r="E460" s="114">
        <v>0</v>
      </c>
      <c r="F460" s="114">
        <v>0</v>
      </c>
      <c r="G460" s="114">
        <v>0</v>
      </c>
      <c r="H460" s="114">
        <v>0</v>
      </c>
      <c r="I460" s="114">
        <v>0</v>
      </c>
      <c r="J460" s="114">
        <v>0</v>
      </c>
      <c r="K460" s="114">
        <v>0</v>
      </c>
      <c r="L460" s="114">
        <v>0</v>
      </c>
      <c r="M460" s="114">
        <v>0</v>
      </c>
      <c r="N460" s="114">
        <v>0</v>
      </c>
      <c r="O460" s="114">
        <v>0</v>
      </c>
      <c r="P460" s="114">
        <v>0</v>
      </c>
      <c r="Q460" s="114">
        <v>0</v>
      </c>
      <c r="R460" s="114">
        <v>0</v>
      </c>
      <c r="S460" s="114">
        <v>0</v>
      </c>
      <c r="T460" s="114">
        <v>0</v>
      </c>
      <c r="U460" s="114">
        <v>0</v>
      </c>
      <c r="V460" s="114">
        <v>0</v>
      </c>
      <c r="W460" s="114">
        <v>0</v>
      </c>
      <c r="X460" s="114">
        <v>0</v>
      </c>
      <c r="Y460" s="114">
        <v>0</v>
      </c>
      <c r="Z460" s="114">
        <v>0</v>
      </c>
      <c r="AA460" s="114">
        <v>0</v>
      </c>
      <c r="AB460" s="114">
        <v>0</v>
      </c>
      <c r="AC460" s="114">
        <v>0</v>
      </c>
      <c r="AD460" s="114">
        <v>0</v>
      </c>
      <c r="AE460" s="114">
        <v>0</v>
      </c>
      <c r="AF460" s="114">
        <v>0</v>
      </c>
      <c r="AG460" s="114">
        <v>0</v>
      </c>
      <c r="AH460" s="114">
        <v>0</v>
      </c>
      <c r="AI460" s="114">
        <v>0</v>
      </c>
      <c r="AJ460" s="115">
        <f t="shared" si="6"/>
        <v>0</v>
      </c>
      <c r="AM460" s="84"/>
    </row>
    <row r="461" spans="1:39" ht="20.100000000000001" hidden="1" customHeight="1" outlineLevel="2">
      <c r="A461" s="111">
        <v>1512</v>
      </c>
      <c r="B461" s="112" t="s">
        <v>1119</v>
      </c>
      <c r="C461" s="113" t="s">
        <v>1344</v>
      </c>
      <c r="D461" s="114">
        <v>0</v>
      </c>
      <c r="E461" s="114">
        <v>0</v>
      </c>
      <c r="F461" s="114">
        <v>0</v>
      </c>
      <c r="G461" s="114">
        <v>0</v>
      </c>
      <c r="H461" s="114">
        <v>0</v>
      </c>
      <c r="I461" s="114">
        <v>0</v>
      </c>
      <c r="J461" s="114">
        <v>0</v>
      </c>
      <c r="K461" s="114">
        <v>0</v>
      </c>
      <c r="L461" s="114">
        <v>0</v>
      </c>
      <c r="M461" s="114">
        <v>0</v>
      </c>
      <c r="N461" s="114">
        <v>0</v>
      </c>
      <c r="O461" s="114">
        <v>0</v>
      </c>
      <c r="P461" s="114">
        <v>0</v>
      </c>
      <c r="Q461" s="114">
        <v>0</v>
      </c>
      <c r="R461" s="114">
        <v>0</v>
      </c>
      <c r="S461" s="114">
        <v>0</v>
      </c>
      <c r="T461" s="114">
        <v>0</v>
      </c>
      <c r="U461" s="114">
        <v>0</v>
      </c>
      <c r="V461" s="114">
        <v>0</v>
      </c>
      <c r="W461" s="114">
        <v>0</v>
      </c>
      <c r="X461" s="114">
        <v>0</v>
      </c>
      <c r="Y461" s="114">
        <v>0</v>
      </c>
      <c r="Z461" s="114">
        <v>0</v>
      </c>
      <c r="AA461" s="114">
        <v>0</v>
      </c>
      <c r="AB461" s="114">
        <v>0</v>
      </c>
      <c r="AC461" s="114">
        <v>0</v>
      </c>
      <c r="AD461" s="114">
        <v>0</v>
      </c>
      <c r="AE461" s="114">
        <v>0</v>
      </c>
      <c r="AF461" s="114">
        <v>0</v>
      </c>
      <c r="AG461" s="114">
        <v>0</v>
      </c>
      <c r="AH461" s="114">
        <v>0</v>
      </c>
      <c r="AI461" s="114">
        <v>0</v>
      </c>
      <c r="AJ461" s="115">
        <f t="shared" si="6"/>
        <v>0</v>
      </c>
      <c r="AM461" s="84"/>
    </row>
    <row r="462" spans="1:39" ht="20.100000000000001" hidden="1" customHeight="1" outlineLevel="2">
      <c r="A462" s="111">
        <v>1513</v>
      </c>
      <c r="B462" s="112" t="s">
        <v>1120</v>
      </c>
      <c r="C462" s="113" t="s">
        <v>1344</v>
      </c>
      <c r="D462" s="114">
        <v>0</v>
      </c>
      <c r="E462" s="114">
        <v>0</v>
      </c>
      <c r="F462" s="114">
        <v>0</v>
      </c>
      <c r="G462" s="114">
        <v>0</v>
      </c>
      <c r="H462" s="114">
        <v>0</v>
      </c>
      <c r="I462" s="114">
        <v>0</v>
      </c>
      <c r="J462" s="114">
        <v>0</v>
      </c>
      <c r="K462" s="114">
        <v>0</v>
      </c>
      <c r="L462" s="114">
        <v>0</v>
      </c>
      <c r="M462" s="114">
        <v>0</v>
      </c>
      <c r="N462" s="114">
        <v>0</v>
      </c>
      <c r="O462" s="114">
        <v>0</v>
      </c>
      <c r="P462" s="114">
        <v>0</v>
      </c>
      <c r="Q462" s="114">
        <v>0</v>
      </c>
      <c r="R462" s="114">
        <v>0</v>
      </c>
      <c r="S462" s="114">
        <v>0</v>
      </c>
      <c r="T462" s="114">
        <v>0</v>
      </c>
      <c r="U462" s="114">
        <v>0</v>
      </c>
      <c r="V462" s="114">
        <v>0</v>
      </c>
      <c r="W462" s="114">
        <v>0</v>
      </c>
      <c r="X462" s="114">
        <v>0</v>
      </c>
      <c r="Y462" s="114">
        <v>0</v>
      </c>
      <c r="Z462" s="114">
        <v>0</v>
      </c>
      <c r="AA462" s="114">
        <v>0</v>
      </c>
      <c r="AB462" s="114">
        <v>0</v>
      </c>
      <c r="AC462" s="114">
        <v>0</v>
      </c>
      <c r="AD462" s="114">
        <v>0</v>
      </c>
      <c r="AE462" s="114">
        <v>0</v>
      </c>
      <c r="AF462" s="114">
        <v>0</v>
      </c>
      <c r="AG462" s="114">
        <v>0</v>
      </c>
      <c r="AH462" s="114">
        <v>0</v>
      </c>
      <c r="AI462" s="114">
        <v>0</v>
      </c>
      <c r="AJ462" s="115">
        <f t="shared" ref="AJ462:AJ525" si="7">SUM(D462:AI462)</f>
        <v>0</v>
      </c>
      <c r="AM462" s="84"/>
    </row>
    <row r="463" spans="1:39" ht="20.100000000000001" hidden="1" customHeight="1" outlineLevel="2">
      <c r="A463" s="111">
        <v>1514</v>
      </c>
      <c r="B463" s="112" t="s">
        <v>1121</v>
      </c>
      <c r="C463" s="113" t="s">
        <v>1344</v>
      </c>
      <c r="D463" s="114">
        <v>0</v>
      </c>
      <c r="E463" s="114">
        <v>0</v>
      </c>
      <c r="F463" s="114">
        <v>0</v>
      </c>
      <c r="G463" s="114">
        <v>0</v>
      </c>
      <c r="H463" s="114">
        <v>0</v>
      </c>
      <c r="I463" s="114">
        <v>0</v>
      </c>
      <c r="J463" s="114">
        <v>0</v>
      </c>
      <c r="K463" s="114">
        <v>0</v>
      </c>
      <c r="L463" s="114">
        <v>0</v>
      </c>
      <c r="M463" s="114">
        <v>0</v>
      </c>
      <c r="N463" s="114">
        <v>0</v>
      </c>
      <c r="O463" s="114">
        <v>0</v>
      </c>
      <c r="P463" s="114">
        <v>0</v>
      </c>
      <c r="Q463" s="114">
        <v>0</v>
      </c>
      <c r="R463" s="114">
        <v>0</v>
      </c>
      <c r="S463" s="114">
        <v>0</v>
      </c>
      <c r="T463" s="114">
        <v>0</v>
      </c>
      <c r="U463" s="114">
        <v>0</v>
      </c>
      <c r="V463" s="114">
        <v>0</v>
      </c>
      <c r="W463" s="114">
        <v>0</v>
      </c>
      <c r="X463" s="114">
        <v>0</v>
      </c>
      <c r="Y463" s="114">
        <v>0</v>
      </c>
      <c r="Z463" s="114">
        <v>0</v>
      </c>
      <c r="AA463" s="114">
        <v>0</v>
      </c>
      <c r="AB463" s="114">
        <v>0</v>
      </c>
      <c r="AC463" s="114">
        <v>0</v>
      </c>
      <c r="AD463" s="114">
        <v>0</v>
      </c>
      <c r="AE463" s="114">
        <v>0</v>
      </c>
      <c r="AF463" s="114">
        <v>0</v>
      </c>
      <c r="AG463" s="114">
        <v>0</v>
      </c>
      <c r="AH463" s="114">
        <v>0</v>
      </c>
      <c r="AI463" s="114">
        <v>0</v>
      </c>
      <c r="AJ463" s="115">
        <f t="shared" si="7"/>
        <v>0</v>
      </c>
      <c r="AM463" s="84"/>
    </row>
    <row r="464" spans="1:39" ht="20.100000000000001" hidden="1" customHeight="1" outlineLevel="2">
      <c r="A464" s="111">
        <v>1515</v>
      </c>
      <c r="B464" s="112" t="s">
        <v>1122</v>
      </c>
      <c r="C464" s="113" t="s">
        <v>1344</v>
      </c>
      <c r="D464" s="114">
        <v>0</v>
      </c>
      <c r="E464" s="114">
        <v>0</v>
      </c>
      <c r="F464" s="114">
        <v>0</v>
      </c>
      <c r="G464" s="114">
        <v>0</v>
      </c>
      <c r="H464" s="114">
        <v>0</v>
      </c>
      <c r="I464" s="114">
        <v>0</v>
      </c>
      <c r="J464" s="114">
        <v>0</v>
      </c>
      <c r="K464" s="114">
        <v>0</v>
      </c>
      <c r="L464" s="114">
        <v>0</v>
      </c>
      <c r="M464" s="114">
        <v>0</v>
      </c>
      <c r="N464" s="114">
        <v>0</v>
      </c>
      <c r="O464" s="114">
        <v>0</v>
      </c>
      <c r="P464" s="114">
        <v>0</v>
      </c>
      <c r="Q464" s="114">
        <v>0</v>
      </c>
      <c r="R464" s="114">
        <v>0</v>
      </c>
      <c r="S464" s="114">
        <v>0</v>
      </c>
      <c r="T464" s="114">
        <v>0</v>
      </c>
      <c r="U464" s="114">
        <v>0</v>
      </c>
      <c r="V464" s="114">
        <v>0</v>
      </c>
      <c r="W464" s="114">
        <v>0</v>
      </c>
      <c r="X464" s="114">
        <v>0</v>
      </c>
      <c r="Y464" s="114">
        <v>0</v>
      </c>
      <c r="Z464" s="114">
        <v>0</v>
      </c>
      <c r="AA464" s="114">
        <v>0</v>
      </c>
      <c r="AB464" s="114">
        <v>0</v>
      </c>
      <c r="AC464" s="114">
        <v>0</v>
      </c>
      <c r="AD464" s="114">
        <v>0</v>
      </c>
      <c r="AE464" s="114">
        <v>0</v>
      </c>
      <c r="AF464" s="114">
        <v>0</v>
      </c>
      <c r="AG464" s="114">
        <v>0</v>
      </c>
      <c r="AH464" s="114">
        <v>0</v>
      </c>
      <c r="AI464" s="114">
        <v>0</v>
      </c>
      <c r="AJ464" s="115">
        <f t="shared" si="7"/>
        <v>0</v>
      </c>
      <c r="AM464" s="84"/>
    </row>
    <row r="465" spans="1:39" ht="20.100000000000001" hidden="1" customHeight="1" outlineLevel="2">
      <c r="A465" s="111">
        <v>1516</v>
      </c>
      <c r="B465" s="112" t="s">
        <v>1123</v>
      </c>
      <c r="C465" s="113" t="s">
        <v>1344</v>
      </c>
      <c r="D465" s="114">
        <v>0</v>
      </c>
      <c r="E465" s="114">
        <v>0</v>
      </c>
      <c r="F465" s="114">
        <v>0</v>
      </c>
      <c r="G465" s="114">
        <v>0</v>
      </c>
      <c r="H465" s="114">
        <v>0</v>
      </c>
      <c r="I465" s="114">
        <v>0</v>
      </c>
      <c r="J465" s="114">
        <v>0</v>
      </c>
      <c r="K465" s="114">
        <v>0</v>
      </c>
      <c r="L465" s="114">
        <v>0</v>
      </c>
      <c r="M465" s="114">
        <v>0</v>
      </c>
      <c r="N465" s="114">
        <v>0</v>
      </c>
      <c r="O465" s="114">
        <v>0</v>
      </c>
      <c r="P465" s="114">
        <v>0</v>
      </c>
      <c r="Q465" s="114">
        <v>0</v>
      </c>
      <c r="R465" s="114">
        <v>0</v>
      </c>
      <c r="S465" s="114">
        <v>0</v>
      </c>
      <c r="T465" s="114">
        <v>0</v>
      </c>
      <c r="U465" s="114">
        <v>0</v>
      </c>
      <c r="V465" s="114">
        <v>0</v>
      </c>
      <c r="W465" s="114">
        <v>0</v>
      </c>
      <c r="X465" s="114">
        <v>0</v>
      </c>
      <c r="Y465" s="114">
        <v>0</v>
      </c>
      <c r="Z465" s="114">
        <v>0</v>
      </c>
      <c r="AA465" s="114">
        <v>0</v>
      </c>
      <c r="AB465" s="114">
        <v>0</v>
      </c>
      <c r="AC465" s="114">
        <v>0</v>
      </c>
      <c r="AD465" s="114">
        <v>0</v>
      </c>
      <c r="AE465" s="114">
        <v>0</v>
      </c>
      <c r="AF465" s="114">
        <v>0</v>
      </c>
      <c r="AG465" s="114">
        <v>0</v>
      </c>
      <c r="AH465" s="114">
        <v>0</v>
      </c>
      <c r="AI465" s="114">
        <v>0</v>
      </c>
      <c r="AJ465" s="115">
        <f t="shared" si="7"/>
        <v>0</v>
      </c>
      <c r="AM465" s="84"/>
    </row>
    <row r="466" spans="1:39" ht="20.100000000000001" hidden="1" customHeight="1" outlineLevel="2">
      <c r="A466" s="111">
        <v>1517</v>
      </c>
      <c r="B466" s="112" t="s">
        <v>1124</v>
      </c>
      <c r="C466" s="113" t="s">
        <v>1344</v>
      </c>
      <c r="D466" s="114">
        <v>0</v>
      </c>
      <c r="E466" s="114">
        <v>0</v>
      </c>
      <c r="F466" s="114">
        <v>0</v>
      </c>
      <c r="G466" s="114">
        <v>0</v>
      </c>
      <c r="H466" s="114">
        <v>0</v>
      </c>
      <c r="I466" s="114">
        <v>0</v>
      </c>
      <c r="J466" s="114">
        <v>0</v>
      </c>
      <c r="K466" s="114">
        <v>0</v>
      </c>
      <c r="L466" s="114">
        <v>0</v>
      </c>
      <c r="M466" s="114">
        <v>0</v>
      </c>
      <c r="N466" s="114">
        <v>0</v>
      </c>
      <c r="O466" s="114">
        <v>0</v>
      </c>
      <c r="P466" s="114">
        <v>0</v>
      </c>
      <c r="Q466" s="114">
        <v>0</v>
      </c>
      <c r="R466" s="114">
        <v>0</v>
      </c>
      <c r="S466" s="114">
        <v>0</v>
      </c>
      <c r="T466" s="114">
        <v>0</v>
      </c>
      <c r="U466" s="114">
        <v>0</v>
      </c>
      <c r="V466" s="114">
        <v>0</v>
      </c>
      <c r="W466" s="114">
        <v>0</v>
      </c>
      <c r="X466" s="114">
        <v>0</v>
      </c>
      <c r="Y466" s="114">
        <v>0</v>
      </c>
      <c r="Z466" s="114">
        <v>0</v>
      </c>
      <c r="AA466" s="114">
        <v>0</v>
      </c>
      <c r="AB466" s="114">
        <v>0</v>
      </c>
      <c r="AC466" s="114">
        <v>0</v>
      </c>
      <c r="AD466" s="114">
        <v>0</v>
      </c>
      <c r="AE466" s="114">
        <v>0</v>
      </c>
      <c r="AF466" s="114">
        <v>0</v>
      </c>
      <c r="AG466" s="114">
        <v>0</v>
      </c>
      <c r="AH466" s="114">
        <v>0</v>
      </c>
      <c r="AI466" s="114">
        <v>0</v>
      </c>
      <c r="AJ466" s="115">
        <f t="shared" si="7"/>
        <v>0</v>
      </c>
      <c r="AM466" s="84"/>
    </row>
    <row r="467" spans="1:39" ht="20.100000000000001" hidden="1" customHeight="1" outlineLevel="2">
      <c r="A467" s="111">
        <v>1518</v>
      </c>
      <c r="B467" s="112" t="s">
        <v>1125</v>
      </c>
      <c r="C467" s="113" t="s">
        <v>1344</v>
      </c>
      <c r="D467" s="114">
        <v>0</v>
      </c>
      <c r="E467" s="114">
        <v>0</v>
      </c>
      <c r="F467" s="114">
        <v>0</v>
      </c>
      <c r="G467" s="114">
        <v>0</v>
      </c>
      <c r="H467" s="114">
        <v>0</v>
      </c>
      <c r="I467" s="114">
        <v>0</v>
      </c>
      <c r="J467" s="114">
        <v>0</v>
      </c>
      <c r="K467" s="114">
        <v>0</v>
      </c>
      <c r="L467" s="114">
        <v>0</v>
      </c>
      <c r="M467" s="114">
        <v>0</v>
      </c>
      <c r="N467" s="114">
        <v>0</v>
      </c>
      <c r="O467" s="114">
        <v>0</v>
      </c>
      <c r="P467" s="114">
        <v>0</v>
      </c>
      <c r="Q467" s="114">
        <v>0</v>
      </c>
      <c r="R467" s="114">
        <v>0</v>
      </c>
      <c r="S467" s="114">
        <v>0</v>
      </c>
      <c r="T467" s="114">
        <v>0</v>
      </c>
      <c r="U467" s="114">
        <v>0</v>
      </c>
      <c r="V467" s="114">
        <v>0</v>
      </c>
      <c r="W467" s="114">
        <v>0</v>
      </c>
      <c r="X467" s="114">
        <v>0</v>
      </c>
      <c r="Y467" s="114">
        <v>0</v>
      </c>
      <c r="Z467" s="114">
        <v>0</v>
      </c>
      <c r="AA467" s="114">
        <v>0</v>
      </c>
      <c r="AB467" s="114">
        <v>0</v>
      </c>
      <c r="AC467" s="114">
        <v>0</v>
      </c>
      <c r="AD467" s="114">
        <v>0</v>
      </c>
      <c r="AE467" s="114">
        <v>0</v>
      </c>
      <c r="AF467" s="114">
        <v>0</v>
      </c>
      <c r="AG467" s="114">
        <v>0</v>
      </c>
      <c r="AH467" s="114">
        <v>0</v>
      </c>
      <c r="AI467" s="114">
        <v>0</v>
      </c>
      <c r="AJ467" s="115">
        <f t="shared" si="7"/>
        <v>0</v>
      </c>
      <c r="AM467" s="84"/>
    </row>
    <row r="468" spans="1:39" ht="20.100000000000001" hidden="1" customHeight="1" outlineLevel="2">
      <c r="A468" s="111">
        <v>1519</v>
      </c>
      <c r="B468" s="112" t="s">
        <v>1126</v>
      </c>
      <c r="C468" s="113" t="s">
        <v>1344</v>
      </c>
      <c r="D468" s="114">
        <v>0</v>
      </c>
      <c r="E468" s="114">
        <v>0</v>
      </c>
      <c r="F468" s="114">
        <v>0</v>
      </c>
      <c r="G468" s="114">
        <v>0</v>
      </c>
      <c r="H468" s="114">
        <v>0</v>
      </c>
      <c r="I468" s="114">
        <v>0</v>
      </c>
      <c r="J468" s="114">
        <v>0</v>
      </c>
      <c r="K468" s="114">
        <v>0</v>
      </c>
      <c r="L468" s="114">
        <v>0</v>
      </c>
      <c r="M468" s="114">
        <v>0</v>
      </c>
      <c r="N468" s="114">
        <v>0</v>
      </c>
      <c r="O468" s="114">
        <v>0</v>
      </c>
      <c r="P468" s="114">
        <v>0</v>
      </c>
      <c r="Q468" s="114">
        <v>0</v>
      </c>
      <c r="R468" s="114">
        <v>0</v>
      </c>
      <c r="S468" s="114">
        <v>0</v>
      </c>
      <c r="T468" s="114">
        <v>0</v>
      </c>
      <c r="U468" s="114">
        <v>0</v>
      </c>
      <c r="V468" s="114">
        <v>0</v>
      </c>
      <c r="W468" s="114">
        <v>0</v>
      </c>
      <c r="X468" s="114">
        <v>0</v>
      </c>
      <c r="Y468" s="114">
        <v>0</v>
      </c>
      <c r="Z468" s="114">
        <v>0</v>
      </c>
      <c r="AA468" s="114">
        <v>0</v>
      </c>
      <c r="AB468" s="114">
        <v>0</v>
      </c>
      <c r="AC468" s="114">
        <v>0</v>
      </c>
      <c r="AD468" s="114">
        <v>0</v>
      </c>
      <c r="AE468" s="114">
        <v>0</v>
      </c>
      <c r="AF468" s="114">
        <v>0</v>
      </c>
      <c r="AG468" s="114">
        <v>0</v>
      </c>
      <c r="AH468" s="114">
        <v>0</v>
      </c>
      <c r="AI468" s="114">
        <v>0</v>
      </c>
      <c r="AJ468" s="115">
        <f t="shared" si="7"/>
        <v>0</v>
      </c>
      <c r="AM468" s="84"/>
    </row>
    <row r="469" spans="1:39" ht="20.100000000000001" hidden="1" customHeight="1" outlineLevel="2">
      <c r="A469" s="111">
        <v>1520</v>
      </c>
      <c r="B469" s="112" t="s">
        <v>1127</v>
      </c>
      <c r="C469" s="113" t="s">
        <v>1344</v>
      </c>
      <c r="D469" s="114">
        <v>0</v>
      </c>
      <c r="E469" s="114">
        <v>0</v>
      </c>
      <c r="F469" s="114">
        <v>0</v>
      </c>
      <c r="G469" s="114">
        <v>0</v>
      </c>
      <c r="H469" s="114">
        <v>0</v>
      </c>
      <c r="I469" s="114">
        <v>0</v>
      </c>
      <c r="J469" s="114">
        <v>0</v>
      </c>
      <c r="K469" s="114">
        <v>0</v>
      </c>
      <c r="L469" s="114">
        <v>0</v>
      </c>
      <c r="M469" s="114">
        <v>0</v>
      </c>
      <c r="N469" s="114">
        <v>0</v>
      </c>
      <c r="O469" s="114">
        <v>0</v>
      </c>
      <c r="P469" s="114">
        <v>0</v>
      </c>
      <c r="Q469" s="114">
        <v>0</v>
      </c>
      <c r="R469" s="114">
        <v>0</v>
      </c>
      <c r="S469" s="114">
        <v>0</v>
      </c>
      <c r="T469" s="114">
        <v>0</v>
      </c>
      <c r="U469" s="114">
        <v>0</v>
      </c>
      <c r="V469" s="114">
        <v>0</v>
      </c>
      <c r="W469" s="114">
        <v>0</v>
      </c>
      <c r="X469" s="114">
        <v>0</v>
      </c>
      <c r="Y469" s="114">
        <v>0</v>
      </c>
      <c r="Z469" s="114">
        <v>0</v>
      </c>
      <c r="AA469" s="114">
        <v>0</v>
      </c>
      <c r="AB469" s="114">
        <v>0</v>
      </c>
      <c r="AC469" s="114">
        <v>0</v>
      </c>
      <c r="AD469" s="114">
        <v>0</v>
      </c>
      <c r="AE469" s="114">
        <v>0</v>
      </c>
      <c r="AF469" s="114">
        <v>0</v>
      </c>
      <c r="AG469" s="114">
        <v>0</v>
      </c>
      <c r="AH469" s="114">
        <v>0</v>
      </c>
      <c r="AI469" s="114">
        <v>0</v>
      </c>
      <c r="AJ469" s="115">
        <f t="shared" si="7"/>
        <v>0</v>
      </c>
      <c r="AM469" s="84"/>
    </row>
    <row r="470" spans="1:39" ht="20.100000000000001" hidden="1" customHeight="1" outlineLevel="2">
      <c r="A470" s="111">
        <v>1521</v>
      </c>
      <c r="B470" s="112" t="s">
        <v>1128</v>
      </c>
      <c r="C470" s="113" t="s">
        <v>1344</v>
      </c>
      <c r="D470" s="114">
        <v>0</v>
      </c>
      <c r="E470" s="114">
        <v>0</v>
      </c>
      <c r="F470" s="114">
        <v>0</v>
      </c>
      <c r="G470" s="114">
        <v>0</v>
      </c>
      <c r="H470" s="114">
        <v>0</v>
      </c>
      <c r="I470" s="114">
        <v>0</v>
      </c>
      <c r="J470" s="114">
        <v>0</v>
      </c>
      <c r="K470" s="114">
        <v>0</v>
      </c>
      <c r="L470" s="114">
        <v>0</v>
      </c>
      <c r="M470" s="114">
        <v>0</v>
      </c>
      <c r="N470" s="114">
        <v>0</v>
      </c>
      <c r="O470" s="114">
        <v>0</v>
      </c>
      <c r="P470" s="114">
        <v>0</v>
      </c>
      <c r="Q470" s="114">
        <v>0</v>
      </c>
      <c r="R470" s="114">
        <v>0</v>
      </c>
      <c r="S470" s="114">
        <v>0</v>
      </c>
      <c r="T470" s="114">
        <v>0</v>
      </c>
      <c r="U470" s="114">
        <v>0</v>
      </c>
      <c r="V470" s="114">
        <v>0</v>
      </c>
      <c r="W470" s="114">
        <v>0</v>
      </c>
      <c r="X470" s="114">
        <v>0</v>
      </c>
      <c r="Y470" s="114">
        <v>0</v>
      </c>
      <c r="Z470" s="114">
        <v>0</v>
      </c>
      <c r="AA470" s="114">
        <v>0</v>
      </c>
      <c r="AB470" s="114">
        <v>0</v>
      </c>
      <c r="AC470" s="114">
        <v>0</v>
      </c>
      <c r="AD470" s="114">
        <v>0</v>
      </c>
      <c r="AE470" s="114">
        <v>0</v>
      </c>
      <c r="AF470" s="114">
        <v>0</v>
      </c>
      <c r="AG470" s="114">
        <v>0</v>
      </c>
      <c r="AH470" s="114">
        <v>0</v>
      </c>
      <c r="AI470" s="114">
        <v>0</v>
      </c>
      <c r="AJ470" s="115">
        <f t="shared" si="7"/>
        <v>0</v>
      </c>
      <c r="AM470" s="84"/>
    </row>
    <row r="471" spans="1:39" ht="20.100000000000001" hidden="1" customHeight="1" outlineLevel="2">
      <c r="A471" s="111">
        <v>1522</v>
      </c>
      <c r="B471" s="112" t="s">
        <v>1129</v>
      </c>
      <c r="C471" s="113" t="s">
        <v>1344</v>
      </c>
      <c r="D471" s="114">
        <v>0</v>
      </c>
      <c r="E471" s="114">
        <v>0</v>
      </c>
      <c r="F471" s="114">
        <v>0</v>
      </c>
      <c r="G471" s="114">
        <v>0</v>
      </c>
      <c r="H471" s="114">
        <v>0</v>
      </c>
      <c r="I471" s="114">
        <v>0</v>
      </c>
      <c r="J471" s="114">
        <v>0</v>
      </c>
      <c r="K471" s="114">
        <v>0</v>
      </c>
      <c r="L471" s="114">
        <v>0</v>
      </c>
      <c r="M471" s="114">
        <v>0</v>
      </c>
      <c r="N471" s="114">
        <v>0</v>
      </c>
      <c r="O471" s="114">
        <v>0</v>
      </c>
      <c r="P471" s="114">
        <v>0</v>
      </c>
      <c r="Q471" s="114">
        <v>0</v>
      </c>
      <c r="R471" s="114">
        <v>0</v>
      </c>
      <c r="S471" s="114">
        <v>0</v>
      </c>
      <c r="T471" s="114">
        <v>0</v>
      </c>
      <c r="U471" s="114">
        <v>0</v>
      </c>
      <c r="V471" s="114">
        <v>0</v>
      </c>
      <c r="W471" s="114">
        <v>0</v>
      </c>
      <c r="X471" s="114">
        <v>0</v>
      </c>
      <c r="Y471" s="114">
        <v>0</v>
      </c>
      <c r="Z471" s="114">
        <v>0</v>
      </c>
      <c r="AA471" s="114">
        <v>0</v>
      </c>
      <c r="AB471" s="114">
        <v>0</v>
      </c>
      <c r="AC471" s="114">
        <v>0</v>
      </c>
      <c r="AD471" s="114">
        <v>0</v>
      </c>
      <c r="AE471" s="114">
        <v>0</v>
      </c>
      <c r="AF471" s="114">
        <v>0</v>
      </c>
      <c r="AG471" s="114">
        <v>0</v>
      </c>
      <c r="AH471" s="114">
        <v>0</v>
      </c>
      <c r="AI471" s="114">
        <v>0</v>
      </c>
      <c r="AJ471" s="115">
        <f t="shared" si="7"/>
        <v>0</v>
      </c>
      <c r="AM471" s="84"/>
    </row>
    <row r="472" spans="1:39" ht="20.100000000000001" hidden="1" customHeight="1" outlineLevel="2">
      <c r="A472" s="111">
        <v>1523</v>
      </c>
      <c r="B472" s="112" t="s">
        <v>1130</v>
      </c>
      <c r="C472" s="113" t="s">
        <v>1344</v>
      </c>
      <c r="D472" s="114">
        <v>0</v>
      </c>
      <c r="E472" s="114">
        <v>0</v>
      </c>
      <c r="F472" s="114">
        <v>0</v>
      </c>
      <c r="G472" s="114">
        <v>0</v>
      </c>
      <c r="H472" s="114">
        <v>0</v>
      </c>
      <c r="I472" s="114">
        <v>0</v>
      </c>
      <c r="J472" s="114">
        <v>0</v>
      </c>
      <c r="K472" s="114">
        <v>0</v>
      </c>
      <c r="L472" s="114">
        <v>0</v>
      </c>
      <c r="M472" s="114">
        <v>0</v>
      </c>
      <c r="N472" s="114">
        <v>0</v>
      </c>
      <c r="O472" s="114">
        <v>0</v>
      </c>
      <c r="P472" s="114">
        <v>0</v>
      </c>
      <c r="Q472" s="114">
        <v>0</v>
      </c>
      <c r="R472" s="114">
        <v>0</v>
      </c>
      <c r="S472" s="114">
        <v>0</v>
      </c>
      <c r="T472" s="114">
        <v>0</v>
      </c>
      <c r="U472" s="114">
        <v>0</v>
      </c>
      <c r="V472" s="114">
        <v>0</v>
      </c>
      <c r="W472" s="114">
        <v>0</v>
      </c>
      <c r="X472" s="114">
        <v>0</v>
      </c>
      <c r="Y472" s="114">
        <v>0</v>
      </c>
      <c r="Z472" s="114">
        <v>0</v>
      </c>
      <c r="AA472" s="114">
        <v>0</v>
      </c>
      <c r="AB472" s="114">
        <v>0</v>
      </c>
      <c r="AC472" s="114">
        <v>0</v>
      </c>
      <c r="AD472" s="114">
        <v>0</v>
      </c>
      <c r="AE472" s="114">
        <v>0</v>
      </c>
      <c r="AF472" s="114">
        <v>0</v>
      </c>
      <c r="AG472" s="114">
        <v>0</v>
      </c>
      <c r="AH472" s="114">
        <v>0</v>
      </c>
      <c r="AI472" s="114">
        <v>0</v>
      </c>
      <c r="AJ472" s="115">
        <f t="shared" si="7"/>
        <v>0</v>
      </c>
      <c r="AM472" s="84"/>
    </row>
    <row r="473" spans="1:39" ht="20.100000000000001" hidden="1" customHeight="1" outlineLevel="2">
      <c r="A473" s="111">
        <v>1524</v>
      </c>
      <c r="B473" s="112" t="s">
        <v>1131</v>
      </c>
      <c r="C473" s="113" t="s">
        <v>1344</v>
      </c>
      <c r="D473" s="114">
        <v>0</v>
      </c>
      <c r="E473" s="114">
        <v>0</v>
      </c>
      <c r="F473" s="114">
        <v>0</v>
      </c>
      <c r="G473" s="114">
        <v>0</v>
      </c>
      <c r="H473" s="114">
        <v>0</v>
      </c>
      <c r="I473" s="114">
        <v>0</v>
      </c>
      <c r="J473" s="114">
        <v>0</v>
      </c>
      <c r="K473" s="114">
        <v>0</v>
      </c>
      <c r="L473" s="114">
        <v>0</v>
      </c>
      <c r="M473" s="114">
        <v>0</v>
      </c>
      <c r="N473" s="114">
        <v>0</v>
      </c>
      <c r="O473" s="114">
        <v>0</v>
      </c>
      <c r="P473" s="114">
        <v>0</v>
      </c>
      <c r="Q473" s="114">
        <v>0</v>
      </c>
      <c r="R473" s="114">
        <v>0</v>
      </c>
      <c r="S473" s="114">
        <v>0</v>
      </c>
      <c r="T473" s="114">
        <v>0</v>
      </c>
      <c r="U473" s="114">
        <v>0</v>
      </c>
      <c r="V473" s="114">
        <v>0</v>
      </c>
      <c r="W473" s="114">
        <v>0</v>
      </c>
      <c r="X473" s="114">
        <v>0</v>
      </c>
      <c r="Y473" s="114">
        <v>0</v>
      </c>
      <c r="Z473" s="114">
        <v>0</v>
      </c>
      <c r="AA473" s="114">
        <v>0</v>
      </c>
      <c r="AB473" s="114">
        <v>0</v>
      </c>
      <c r="AC473" s="114">
        <v>0</v>
      </c>
      <c r="AD473" s="114">
        <v>0</v>
      </c>
      <c r="AE473" s="114">
        <v>0</v>
      </c>
      <c r="AF473" s="114">
        <v>0</v>
      </c>
      <c r="AG473" s="114">
        <v>0</v>
      </c>
      <c r="AH473" s="114">
        <v>0</v>
      </c>
      <c r="AI473" s="114">
        <v>0</v>
      </c>
      <c r="AJ473" s="115">
        <f t="shared" si="7"/>
        <v>0</v>
      </c>
      <c r="AM473" s="84"/>
    </row>
    <row r="474" spans="1:39" ht="20.100000000000001" hidden="1" customHeight="1" outlineLevel="2">
      <c r="A474" s="111">
        <v>1525</v>
      </c>
      <c r="B474" s="112" t="s">
        <v>1132</v>
      </c>
      <c r="C474" s="113" t="s">
        <v>1344</v>
      </c>
      <c r="D474" s="114">
        <v>0</v>
      </c>
      <c r="E474" s="114">
        <v>0</v>
      </c>
      <c r="F474" s="114">
        <v>0</v>
      </c>
      <c r="G474" s="114">
        <v>0</v>
      </c>
      <c r="H474" s="114">
        <v>0</v>
      </c>
      <c r="I474" s="114">
        <v>0</v>
      </c>
      <c r="J474" s="114">
        <v>0</v>
      </c>
      <c r="K474" s="114">
        <v>0</v>
      </c>
      <c r="L474" s="114">
        <v>0</v>
      </c>
      <c r="M474" s="114">
        <v>0</v>
      </c>
      <c r="N474" s="114">
        <v>0</v>
      </c>
      <c r="O474" s="114">
        <v>0</v>
      </c>
      <c r="P474" s="114">
        <v>0</v>
      </c>
      <c r="Q474" s="114">
        <v>0</v>
      </c>
      <c r="R474" s="114">
        <v>0</v>
      </c>
      <c r="S474" s="114">
        <v>0</v>
      </c>
      <c r="T474" s="114">
        <v>0</v>
      </c>
      <c r="U474" s="114">
        <v>0</v>
      </c>
      <c r="V474" s="114">
        <v>0</v>
      </c>
      <c r="W474" s="114">
        <v>0</v>
      </c>
      <c r="X474" s="114">
        <v>0</v>
      </c>
      <c r="Y474" s="114">
        <v>0</v>
      </c>
      <c r="Z474" s="114">
        <v>0</v>
      </c>
      <c r="AA474" s="114">
        <v>0</v>
      </c>
      <c r="AB474" s="114">
        <v>0</v>
      </c>
      <c r="AC474" s="114">
        <v>0</v>
      </c>
      <c r="AD474" s="114">
        <v>0</v>
      </c>
      <c r="AE474" s="114">
        <v>0</v>
      </c>
      <c r="AF474" s="114">
        <v>0</v>
      </c>
      <c r="AG474" s="114">
        <v>0</v>
      </c>
      <c r="AH474" s="114">
        <v>0</v>
      </c>
      <c r="AI474" s="114">
        <v>0</v>
      </c>
      <c r="AJ474" s="115">
        <f t="shared" si="7"/>
        <v>0</v>
      </c>
      <c r="AM474" s="84"/>
    </row>
    <row r="475" spans="1:39" ht="20.100000000000001" hidden="1" customHeight="1" outlineLevel="2">
      <c r="A475" s="111">
        <v>1526</v>
      </c>
      <c r="B475" s="112" t="s">
        <v>1133</v>
      </c>
      <c r="C475" s="113" t="s">
        <v>1344</v>
      </c>
      <c r="D475" s="114">
        <v>0</v>
      </c>
      <c r="E475" s="114">
        <v>0</v>
      </c>
      <c r="F475" s="114">
        <v>0</v>
      </c>
      <c r="G475" s="114">
        <v>0</v>
      </c>
      <c r="H475" s="114">
        <v>0</v>
      </c>
      <c r="I475" s="114">
        <v>0</v>
      </c>
      <c r="J475" s="114">
        <v>0</v>
      </c>
      <c r="K475" s="114">
        <v>0</v>
      </c>
      <c r="L475" s="114">
        <v>0</v>
      </c>
      <c r="M475" s="114">
        <v>0</v>
      </c>
      <c r="N475" s="114">
        <v>0</v>
      </c>
      <c r="O475" s="114">
        <v>0</v>
      </c>
      <c r="P475" s="114">
        <v>0</v>
      </c>
      <c r="Q475" s="114">
        <v>0</v>
      </c>
      <c r="R475" s="114">
        <v>0</v>
      </c>
      <c r="S475" s="114">
        <v>0</v>
      </c>
      <c r="T475" s="114">
        <v>0</v>
      </c>
      <c r="U475" s="114">
        <v>0</v>
      </c>
      <c r="V475" s="114">
        <v>0</v>
      </c>
      <c r="W475" s="114">
        <v>0</v>
      </c>
      <c r="X475" s="114">
        <v>0</v>
      </c>
      <c r="Y475" s="114">
        <v>0</v>
      </c>
      <c r="Z475" s="114">
        <v>0</v>
      </c>
      <c r="AA475" s="114">
        <v>0</v>
      </c>
      <c r="AB475" s="114">
        <v>0</v>
      </c>
      <c r="AC475" s="114">
        <v>0</v>
      </c>
      <c r="AD475" s="114">
        <v>0</v>
      </c>
      <c r="AE475" s="114">
        <v>0</v>
      </c>
      <c r="AF475" s="114">
        <v>0</v>
      </c>
      <c r="AG475" s="114">
        <v>0</v>
      </c>
      <c r="AH475" s="114">
        <v>0</v>
      </c>
      <c r="AI475" s="114">
        <v>0</v>
      </c>
      <c r="AJ475" s="115">
        <f t="shared" si="7"/>
        <v>0</v>
      </c>
      <c r="AM475" s="84"/>
    </row>
    <row r="476" spans="1:39" ht="20.100000000000001" hidden="1" customHeight="1" outlineLevel="2">
      <c r="A476" s="111">
        <v>1527</v>
      </c>
      <c r="B476" s="112" t="s">
        <v>1134</v>
      </c>
      <c r="C476" s="113" t="s">
        <v>1344</v>
      </c>
      <c r="D476" s="114">
        <v>0</v>
      </c>
      <c r="E476" s="114">
        <v>0</v>
      </c>
      <c r="F476" s="114">
        <v>0</v>
      </c>
      <c r="G476" s="114">
        <v>0</v>
      </c>
      <c r="H476" s="114">
        <v>0</v>
      </c>
      <c r="I476" s="114">
        <v>0</v>
      </c>
      <c r="J476" s="114">
        <v>0</v>
      </c>
      <c r="K476" s="114">
        <v>0</v>
      </c>
      <c r="L476" s="114">
        <v>0</v>
      </c>
      <c r="M476" s="114">
        <v>0</v>
      </c>
      <c r="N476" s="114">
        <v>0</v>
      </c>
      <c r="O476" s="114">
        <v>0</v>
      </c>
      <c r="P476" s="114">
        <v>0</v>
      </c>
      <c r="Q476" s="114">
        <v>0</v>
      </c>
      <c r="R476" s="114">
        <v>0</v>
      </c>
      <c r="S476" s="114">
        <v>0</v>
      </c>
      <c r="T476" s="114">
        <v>0</v>
      </c>
      <c r="U476" s="114">
        <v>0</v>
      </c>
      <c r="V476" s="114">
        <v>0</v>
      </c>
      <c r="W476" s="114">
        <v>0</v>
      </c>
      <c r="X476" s="114">
        <v>0</v>
      </c>
      <c r="Y476" s="114">
        <v>0</v>
      </c>
      <c r="Z476" s="114">
        <v>0</v>
      </c>
      <c r="AA476" s="114">
        <v>0</v>
      </c>
      <c r="AB476" s="114">
        <v>0</v>
      </c>
      <c r="AC476" s="114">
        <v>0</v>
      </c>
      <c r="AD476" s="114">
        <v>0</v>
      </c>
      <c r="AE476" s="114">
        <v>0</v>
      </c>
      <c r="AF476" s="114">
        <v>0</v>
      </c>
      <c r="AG476" s="114">
        <v>0</v>
      </c>
      <c r="AH476" s="114">
        <v>0</v>
      </c>
      <c r="AI476" s="114">
        <v>0</v>
      </c>
      <c r="AJ476" s="115">
        <f t="shared" si="7"/>
        <v>0</v>
      </c>
      <c r="AM476" s="84"/>
    </row>
    <row r="477" spans="1:39" ht="20.100000000000001" hidden="1" customHeight="1" outlineLevel="2">
      <c r="A477" s="111">
        <v>1528</v>
      </c>
      <c r="B477" s="112" t="s">
        <v>1135</v>
      </c>
      <c r="C477" s="113" t="s">
        <v>1344</v>
      </c>
      <c r="D477" s="114">
        <v>0</v>
      </c>
      <c r="E477" s="114">
        <v>0</v>
      </c>
      <c r="F477" s="114">
        <v>0</v>
      </c>
      <c r="G477" s="114">
        <v>0</v>
      </c>
      <c r="H477" s="114">
        <v>0</v>
      </c>
      <c r="I477" s="114">
        <v>0</v>
      </c>
      <c r="J477" s="114">
        <v>0</v>
      </c>
      <c r="K477" s="114">
        <v>0</v>
      </c>
      <c r="L477" s="114">
        <v>0</v>
      </c>
      <c r="M477" s="114">
        <v>0</v>
      </c>
      <c r="N477" s="114">
        <v>0</v>
      </c>
      <c r="O477" s="114">
        <v>0</v>
      </c>
      <c r="P477" s="114">
        <v>0</v>
      </c>
      <c r="Q477" s="114">
        <v>0</v>
      </c>
      <c r="R477" s="114">
        <v>0</v>
      </c>
      <c r="S477" s="114">
        <v>0</v>
      </c>
      <c r="T477" s="114">
        <v>0</v>
      </c>
      <c r="U477" s="114">
        <v>0</v>
      </c>
      <c r="V477" s="114">
        <v>0</v>
      </c>
      <c r="W477" s="114">
        <v>0</v>
      </c>
      <c r="X477" s="114">
        <v>0</v>
      </c>
      <c r="Y477" s="114">
        <v>0</v>
      </c>
      <c r="Z477" s="114">
        <v>0</v>
      </c>
      <c r="AA477" s="114">
        <v>0</v>
      </c>
      <c r="AB477" s="114">
        <v>0</v>
      </c>
      <c r="AC477" s="114">
        <v>0</v>
      </c>
      <c r="AD477" s="114">
        <v>0</v>
      </c>
      <c r="AE477" s="114">
        <v>0</v>
      </c>
      <c r="AF477" s="114">
        <v>0</v>
      </c>
      <c r="AG477" s="114">
        <v>0</v>
      </c>
      <c r="AH477" s="114">
        <v>0</v>
      </c>
      <c r="AI477" s="114">
        <v>0</v>
      </c>
      <c r="AJ477" s="115">
        <f t="shared" si="7"/>
        <v>0</v>
      </c>
      <c r="AM477" s="84"/>
    </row>
    <row r="478" spans="1:39" ht="20.100000000000001" hidden="1" customHeight="1" outlineLevel="2">
      <c r="A478" s="111">
        <v>1529</v>
      </c>
      <c r="B478" s="112" t="s">
        <v>1136</v>
      </c>
      <c r="C478" s="113" t="s">
        <v>1344</v>
      </c>
      <c r="D478" s="114">
        <v>0</v>
      </c>
      <c r="E478" s="114">
        <v>0</v>
      </c>
      <c r="F478" s="114">
        <v>0</v>
      </c>
      <c r="G478" s="114">
        <v>0</v>
      </c>
      <c r="H478" s="114">
        <v>0</v>
      </c>
      <c r="I478" s="114">
        <v>0</v>
      </c>
      <c r="J478" s="114">
        <v>0</v>
      </c>
      <c r="K478" s="114">
        <v>0</v>
      </c>
      <c r="L478" s="114">
        <v>0</v>
      </c>
      <c r="M478" s="114">
        <v>0</v>
      </c>
      <c r="N478" s="114">
        <v>0</v>
      </c>
      <c r="O478" s="114">
        <v>0</v>
      </c>
      <c r="P478" s="114">
        <v>0</v>
      </c>
      <c r="Q478" s="114">
        <v>0</v>
      </c>
      <c r="R478" s="114">
        <v>0</v>
      </c>
      <c r="S478" s="114">
        <v>0</v>
      </c>
      <c r="T478" s="114">
        <v>0</v>
      </c>
      <c r="U478" s="114">
        <v>0</v>
      </c>
      <c r="V478" s="114">
        <v>0</v>
      </c>
      <c r="W478" s="114">
        <v>0</v>
      </c>
      <c r="X478" s="114">
        <v>0</v>
      </c>
      <c r="Y478" s="114">
        <v>0</v>
      </c>
      <c r="Z478" s="114">
        <v>0</v>
      </c>
      <c r="AA478" s="114">
        <v>0</v>
      </c>
      <c r="AB478" s="114">
        <v>0</v>
      </c>
      <c r="AC478" s="114">
        <v>0</v>
      </c>
      <c r="AD478" s="114">
        <v>0</v>
      </c>
      <c r="AE478" s="114">
        <v>0</v>
      </c>
      <c r="AF478" s="114">
        <v>0</v>
      </c>
      <c r="AG478" s="114">
        <v>0</v>
      </c>
      <c r="AH478" s="114">
        <v>0</v>
      </c>
      <c r="AI478" s="114">
        <v>0</v>
      </c>
      <c r="AJ478" s="115">
        <f t="shared" si="7"/>
        <v>0</v>
      </c>
      <c r="AM478" s="84"/>
    </row>
    <row r="479" spans="1:39" ht="20.100000000000001" hidden="1" customHeight="1" outlineLevel="2">
      <c r="A479" s="111">
        <v>1530</v>
      </c>
      <c r="B479" s="112" t="s">
        <v>1137</v>
      </c>
      <c r="C479" s="113" t="s">
        <v>1344</v>
      </c>
      <c r="D479" s="114">
        <v>0</v>
      </c>
      <c r="E479" s="114">
        <v>0</v>
      </c>
      <c r="F479" s="114">
        <v>0</v>
      </c>
      <c r="G479" s="114">
        <v>0</v>
      </c>
      <c r="H479" s="114">
        <v>0</v>
      </c>
      <c r="I479" s="114">
        <v>0</v>
      </c>
      <c r="J479" s="114">
        <v>0</v>
      </c>
      <c r="K479" s="114">
        <v>0</v>
      </c>
      <c r="L479" s="114">
        <v>0</v>
      </c>
      <c r="M479" s="114">
        <v>0</v>
      </c>
      <c r="N479" s="114">
        <v>0</v>
      </c>
      <c r="O479" s="114">
        <v>0</v>
      </c>
      <c r="P479" s="114">
        <v>0</v>
      </c>
      <c r="Q479" s="114">
        <v>0</v>
      </c>
      <c r="R479" s="114">
        <v>0</v>
      </c>
      <c r="S479" s="114">
        <v>0</v>
      </c>
      <c r="T479" s="114">
        <v>0</v>
      </c>
      <c r="U479" s="114">
        <v>0</v>
      </c>
      <c r="V479" s="114">
        <v>0</v>
      </c>
      <c r="W479" s="114">
        <v>0</v>
      </c>
      <c r="X479" s="114">
        <v>0</v>
      </c>
      <c r="Y479" s="114">
        <v>0</v>
      </c>
      <c r="Z479" s="114">
        <v>0</v>
      </c>
      <c r="AA479" s="114">
        <v>0</v>
      </c>
      <c r="AB479" s="114">
        <v>0</v>
      </c>
      <c r="AC479" s="114">
        <v>0</v>
      </c>
      <c r="AD479" s="114">
        <v>0</v>
      </c>
      <c r="AE479" s="114">
        <v>0</v>
      </c>
      <c r="AF479" s="114">
        <v>0</v>
      </c>
      <c r="AG479" s="114">
        <v>0</v>
      </c>
      <c r="AH479" s="114">
        <v>0</v>
      </c>
      <c r="AI479" s="114">
        <v>0</v>
      </c>
      <c r="AJ479" s="115">
        <f t="shared" si="7"/>
        <v>0</v>
      </c>
      <c r="AM479" s="84"/>
    </row>
    <row r="480" spans="1:39" ht="20.100000000000001" hidden="1" customHeight="1" outlineLevel="2">
      <c r="A480" s="111">
        <v>1531</v>
      </c>
      <c r="B480" s="112" t="s">
        <v>1138</v>
      </c>
      <c r="C480" s="113" t="s">
        <v>1344</v>
      </c>
      <c r="D480" s="114">
        <v>0</v>
      </c>
      <c r="E480" s="114">
        <v>0</v>
      </c>
      <c r="F480" s="114">
        <v>0</v>
      </c>
      <c r="G480" s="114">
        <v>0</v>
      </c>
      <c r="H480" s="114">
        <v>0</v>
      </c>
      <c r="I480" s="114">
        <v>0</v>
      </c>
      <c r="J480" s="114">
        <v>0</v>
      </c>
      <c r="K480" s="114">
        <v>0</v>
      </c>
      <c r="L480" s="114">
        <v>0</v>
      </c>
      <c r="M480" s="114">
        <v>0</v>
      </c>
      <c r="N480" s="114">
        <v>0</v>
      </c>
      <c r="O480" s="114">
        <v>0</v>
      </c>
      <c r="P480" s="114">
        <v>0</v>
      </c>
      <c r="Q480" s="114">
        <v>0</v>
      </c>
      <c r="R480" s="114">
        <v>0</v>
      </c>
      <c r="S480" s="114">
        <v>0</v>
      </c>
      <c r="T480" s="114">
        <v>0</v>
      </c>
      <c r="U480" s="114">
        <v>0</v>
      </c>
      <c r="V480" s="114">
        <v>0</v>
      </c>
      <c r="W480" s="114">
        <v>0</v>
      </c>
      <c r="X480" s="114">
        <v>0</v>
      </c>
      <c r="Y480" s="114">
        <v>0</v>
      </c>
      <c r="Z480" s="114">
        <v>0</v>
      </c>
      <c r="AA480" s="114">
        <v>0</v>
      </c>
      <c r="AB480" s="114">
        <v>0</v>
      </c>
      <c r="AC480" s="114">
        <v>0</v>
      </c>
      <c r="AD480" s="114">
        <v>0</v>
      </c>
      <c r="AE480" s="114">
        <v>0</v>
      </c>
      <c r="AF480" s="114">
        <v>0</v>
      </c>
      <c r="AG480" s="114">
        <v>0</v>
      </c>
      <c r="AH480" s="114">
        <v>0</v>
      </c>
      <c r="AI480" s="114">
        <v>0</v>
      </c>
      <c r="AJ480" s="115">
        <f t="shared" si="7"/>
        <v>0</v>
      </c>
      <c r="AM480" s="84"/>
    </row>
    <row r="481" spans="1:39" ht="20.100000000000001" hidden="1" customHeight="1" outlineLevel="2">
      <c r="A481" s="111">
        <v>1532</v>
      </c>
      <c r="B481" s="112" t="s">
        <v>1139</v>
      </c>
      <c r="C481" s="113" t="s">
        <v>1344</v>
      </c>
      <c r="D481" s="114">
        <v>0</v>
      </c>
      <c r="E481" s="114">
        <v>0</v>
      </c>
      <c r="F481" s="114">
        <v>0</v>
      </c>
      <c r="G481" s="114">
        <v>0</v>
      </c>
      <c r="H481" s="114">
        <v>0</v>
      </c>
      <c r="I481" s="114">
        <v>0</v>
      </c>
      <c r="J481" s="114">
        <v>0</v>
      </c>
      <c r="K481" s="114">
        <v>0</v>
      </c>
      <c r="L481" s="114">
        <v>0</v>
      </c>
      <c r="M481" s="114">
        <v>0</v>
      </c>
      <c r="N481" s="114">
        <v>0</v>
      </c>
      <c r="O481" s="114">
        <v>0</v>
      </c>
      <c r="P481" s="114">
        <v>0</v>
      </c>
      <c r="Q481" s="114">
        <v>0</v>
      </c>
      <c r="R481" s="114">
        <v>0</v>
      </c>
      <c r="S481" s="114">
        <v>0</v>
      </c>
      <c r="T481" s="114">
        <v>0</v>
      </c>
      <c r="U481" s="114">
        <v>0</v>
      </c>
      <c r="V481" s="114">
        <v>0</v>
      </c>
      <c r="W481" s="114">
        <v>0</v>
      </c>
      <c r="X481" s="114">
        <v>0</v>
      </c>
      <c r="Y481" s="114">
        <v>0</v>
      </c>
      <c r="Z481" s="114">
        <v>0</v>
      </c>
      <c r="AA481" s="114">
        <v>0</v>
      </c>
      <c r="AB481" s="114">
        <v>0</v>
      </c>
      <c r="AC481" s="114">
        <v>0</v>
      </c>
      <c r="AD481" s="114">
        <v>0</v>
      </c>
      <c r="AE481" s="114">
        <v>0</v>
      </c>
      <c r="AF481" s="114">
        <v>0</v>
      </c>
      <c r="AG481" s="114">
        <v>0</v>
      </c>
      <c r="AH481" s="114">
        <v>0</v>
      </c>
      <c r="AI481" s="114">
        <v>0</v>
      </c>
      <c r="AJ481" s="115">
        <f t="shared" si="7"/>
        <v>0</v>
      </c>
      <c r="AM481" s="84"/>
    </row>
    <row r="482" spans="1:39" ht="20.100000000000001" hidden="1" customHeight="1" outlineLevel="2">
      <c r="A482" s="111">
        <v>1533</v>
      </c>
      <c r="B482" s="112" t="s">
        <v>1140</v>
      </c>
      <c r="C482" s="113" t="s">
        <v>1344</v>
      </c>
      <c r="D482" s="114">
        <v>0</v>
      </c>
      <c r="E482" s="114">
        <v>0</v>
      </c>
      <c r="F482" s="114">
        <v>0</v>
      </c>
      <c r="G482" s="114">
        <v>0</v>
      </c>
      <c r="H482" s="114">
        <v>0</v>
      </c>
      <c r="I482" s="114">
        <v>0</v>
      </c>
      <c r="J482" s="114">
        <v>0</v>
      </c>
      <c r="K482" s="114">
        <v>0</v>
      </c>
      <c r="L482" s="114">
        <v>0</v>
      </c>
      <c r="M482" s="114">
        <v>0</v>
      </c>
      <c r="N482" s="114">
        <v>0</v>
      </c>
      <c r="O482" s="114">
        <v>0</v>
      </c>
      <c r="P482" s="114">
        <v>0</v>
      </c>
      <c r="Q482" s="114">
        <v>0</v>
      </c>
      <c r="R482" s="114">
        <v>0</v>
      </c>
      <c r="S482" s="114">
        <v>0</v>
      </c>
      <c r="T482" s="114">
        <v>0</v>
      </c>
      <c r="U482" s="114">
        <v>0</v>
      </c>
      <c r="V482" s="114">
        <v>0</v>
      </c>
      <c r="W482" s="114">
        <v>0</v>
      </c>
      <c r="X482" s="114">
        <v>0</v>
      </c>
      <c r="Y482" s="114">
        <v>0</v>
      </c>
      <c r="Z482" s="114">
        <v>0</v>
      </c>
      <c r="AA482" s="114">
        <v>0</v>
      </c>
      <c r="AB482" s="114">
        <v>0</v>
      </c>
      <c r="AC482" s="114">
        <v>0</v>
      </c>
      <c r="AD482" s="114">
        <v>0</v>
      </c>
      <c r="AE482" s="114">
        <v>0</v>
      </c>
      <c r="AF482" s="114">
        <v>0</v>
      </c>
      <c r="AG482" s="114">
        <v>0</v>
      </c>
      <c r="AH482" s="114">
        <v>0</v>
      </c>
      <c r="AI482" s="114">
        <v>0</v>
      </c>
      <c r="AJ482" s="115">
        <f t="shared" si="7"/>
        <v>0</v>
      </c>
      <c r="AM482" s="84"/>
    </row>
    <row r="483" spans="1:39" ht="20.100000000000001" hidden="1" customHeight="1" outlineLevel="2">
      <c r="A483" s="111">
        <v>1534</v>
      </c>
      <c r="B483" s="112" t="s">
        <v>1141</v>
      </c>
      <c r="C483" s="113" t="s">
        <v>1344</v>
      </c>
      <c r="D483" s="114">
        <v>0</v>
      </c>
      <c r="E483" s="114">
        <v>0</v>
      </c>
      <c r="F483" s="114">
        <v>0</v>
      </c>
      <c r="G483" s="114">
        <v>0</v>
      </c>
      <c r="H483" s="114">
        <v>0</v>
      </c>
      <c r="I483" s="114">
        <v>0</v>
      </c>
      <c r="J483" s="114">
        <v>0</v>
      </c>
      <c r="K483" s="114">
        <v>0</v>
      </c>
      <c r="L483" s="114">
        <v>0</v>
      </c>
      <c r="M483" s="114">
        <v>0</v>
      </c>
      <c r="N483" s="114">
        <v>0</v>
      </c>
      <c r="O483" s="114">
        <v>0</v>
      </c>
      <c r="P483" s="114">
        <v>0</v>
      </c>
      <c r="Q483" s="114">
        <v>0</v>
      </c>
      <c r="R483" s="114">
        <v>0</v>
      </c>
      <c r="S483" s="114">
        <v>0</v>
      </c>
      <c r="T483" s="114">
        <v>0</v>
      </c>
      <c r="U483" s="114">
        <v>0</v>
      </c>
      <c r="V483" s="114">
        <v>0</v>
      </c>
      <c r="W483" s="114">
        <v>0</v>
      </c>
      <c r="X483" s="114">
        <v>0</v>
      </c>
      <c r="Y483" s="114">
        <v>0</v>
      </c>
      <c r="Z483" s="114">
        <v>0</v>
      </c>
      <c r="AA483" s="114">
        <v>0</v>
      </c>
      <c r="AB483" s="114">
        <v>0</v>
      </c>
      <c r="AC483" s="114">
        <v>0</v>
      </c>
      <c r="AD483" s="114">
        <v>0</v>
      </c>
      <c r="AE483" s="114">
        <v>0</v>
      </c>
      <c r="AF483" s="114">
        <v>0</v>
      </c>
      <c r="AG483" s="114">
        <v>0</v>
      </c>
      <c r="AH483" s="114">
        <v>0</v>
      </c>
      <c r="AI483" s="114">
        <v>0</v>
      </c>
      <c r="AJ483" s="115">
        <f t="shared" si="7"/>
        <v>0</v>
      </c>
      <c r="AM483" s="84"/>
    </row>
    <row r="484" spans="1:39" ht="20.100000000000001" hidden="1" customHeight="1" outlineLevel="2">
      <c r="A484" s="111">
        <v>1535</v>
      </c>
      <c r="B484" s="112" t="s">
        <v>1142</v>
      </c>
      <c r="C484" s="113" t="s">
        <v>1344</v>
      </c>
      <c r="D484" s="114">
        <v>0</v>
      </c>
      <c r="E484" s="114">
        <v>0</v>
      </c>
      <c r="F484" s="114">
        <v>0</v>
      </c>
      <c r="G484" s="114">
        <v>0</v>
      </c>
      <c r="H484" s="114">
        <v>0</v>
      </c>
      <c r="I484" s="114">
        <v>0</v>
      </c>
      <c r="J484" s="114">
        <v>0</v>
      </c>
      <c r="K484" s="114">
        <v>0</v>
      </c>
      <c r="L484" s="114">
        <v>0</v>
      </c>
      <c r="M484" s="114">
        <v>0</v>
      </c>
      <c r="N484" s="114">
        <v>0</v>
      </c>
      <c r="O484" s="114">
        <v>0</v>
      </c>
      <c r="P484" s="114">
        <v>0</v>
      </c>
      <c r="Q484" s="114">
        <v>0</v>
      </c>
      <c r="R484" s="114">
        <v>0</v>
      </c>
      <c r="S484" s="114">
        <v>0</v>
      </c>
      <c r="T484" s="114">
        <v>0</v>
      </c>
      <c r="U484" s="114">
        <v>0</v>
      </c>
      <c r="V484" s="114">
        <v>0</v>
      </c>
      <c r="W484" s="114">
        <v>0</v>
      </c>
      <c r="X484" s="114">
        <v>0</v>
      </c>
      <c r="Y484" s="114">
        <v>0</v>
      </c>
      <c r="Z484" s="114">
        <v>0</v>
      </c>
      <c r="AA484" s="114">
        <v>0</v>
      </c>
      <c r="AB484" s="114">
        <v>0</v>
      </c>
      <c r="AC484" s="114">
        <v>0</v>
      </c>
      <c r="AD484" s="114">
        <v>0</v>
      </c>
      <c r="AE484" s="114">
        <v>0</v>
      </c>
      <c r="AF484" s="114">
        <v>0</v>
      </c>
      <c r="AG484" s="114">
        <v>0</v>
      </c>
      <c r="AH484" s="114">
        <v>0</v>
      </c>
      <c r="AI484" s="114">
        <v>0</v>
      </c>
      <c r="AJ484" s="115">
        <f t="shared" si="7"/>
        <v>0</v>
      </c>
      <c r="AM484" s="84"/>
    </row>
    <row r="485" spans="1:39" ht="20.100000000000001" hidden="1" customHeight="1" outlineLevel="2">
      <c r="A485" s="111">
        <v>1536</v>
      </c>
      <c r="B485" s="112" t="s">
        <v>1143</v>
      </c>
      <c r="C485" s="113" t="s">
        <v>1344</v>
      </c>
      <c r="D485" s="114">
        <v>0</v>
      </c>
      <c r="E485" s="114">
        <v>0</v>
      </c>
      <c r="F485" s="114">
        <v>0</v>
      </c>
      <c r="G485" s="114">
        <v>0</v>
      </c>
      <c r="H485" s="114">
        <v>0</v>
      </c>
      <c r="I485" s="114">
        <v>0</v>
      </c>
      <c r="J485" s="114">
        <v>0</v>
      </c>
      <c r="K485" s="114">
        <v>0</v>
      </c>
      <c r="L485" s="114">
        <v>0</v>
      </c>
      <c r="M485" s="114">
        <v>0</v>
      </c>
      <c r="N485" s="114">
        <v>0</v>
      </c>
      <c r="O485" s="114">
        <v>0</v>
      </c>
      <c r="P485" s="114">
        <v>0</v>
      </c>
      <c r="Q485" s="114">
        <v>0</v>
      </c>
      <c r="R485" s="114">
        <v>0</v>
      </c>
      <c r="S485" s="114">
        <v>0</v>
      </c>
      <c r="T485" s="114">
        <v>0</v>
      </c>
      <c r="U485" s="114">
        <v>0</v>
      </c>
      <c r="V485" s="114">
        <v>0</v>
      </c>
      <c r="W485" s="114">
        <v>0</v>
      </c>
      <c r="X485" s="114">
        <v>0</v>
      </c>
      <c r="Y485" s="114">
        <v>0</v>
      </c>
      <c r="Z485" s="114">
        <v>0</v>
      </c>
      <c r="AA485" s="114">
        <v>0</v>
      </c>
      <c r="AB485" s="114">
        <v>0</v>
      </c>
      <c r="AC485" s="114">
        <v>0</v>
      </c>
      <c r="AD485" s="114">
        <v>0</v>
      </c>
      <c r="AE485" s="114">
        <v>0</v>
      </c>
      <c r="AF485" s="114">
        <v>0</v>
      </c>
      <c r="AG485" s="114">
        <v>0</v>
      </c>
      <c r="AH485" s="114">
        <v>0</v>
      </c>
      <c r="AI485" s="114">
        <v>0</v>
      </c>
      <c r="AJ485" s="115">
        <f t="shared" si="7"/>
        <v>0</v>
      </c>
      <c r="AM485" s="84"/>
    </row>
    <row r="486" spans="1:39" ht="20.100000000000001" hidden="1" customHeight="1" outlineLevel="2">
      <c r="A486" s="111">
        <v>1537</v>
      </c>
      <c r="B486" s="112" t="s">
        <v>1144</v>
      </c>
      <c r="C486" s="113" t="s">
        <v>1344</v>
      </c>
      <c r="D486" s="114">
        <v>0</v>
      </c>
      <c r="E486" s="114">
        <v>0</v>
      </c>
      <c r="F486" s="114">
        <v>0</v>
      </c>
      <c r="G486" s="114">
        <v>0</v>
      </c>
      <c r="H486" s="114">
        <v>0</v>
      </c>
      <c r="I486" s="114">
        <v>0</v>
      </c>
      <c r="J486" s="114">
        <v>0</v>
      </c>
      <c r="K486" s="114">
        <v>0</v>
      </c>
      <c r="L486" s="114">
        <v>0</v>
      </c>
      <c r="M486" s="114">
        <v>0</v>
      </c>
      <c r="N486" s="114">
        <v>0</v>
      </c>
      <c r="O486" s="114">
        <v>0</v>
      </c>
      <c r="P486" s="114">
        <v>0</v>
      </c>
      <c r="Q486" s="114">
        <v>0</v>
      </c>
      <c r="R486" s="114">
        <v>0</v>
      </c>
      <c r="S486" s="114">
        <v>0</v>
      </c>
      <c r="T486" s="114">
        <v>0</v>
      </c>
      <c r="U486" s="114">
        <v>0</v>
      </c>
      <c r="V486" s="114">
        <v>0</v>
      </c>
      <c r="W486" s="114">
        <v>0</v>
      </c>
      <c r="X486" s="114">
        <v>0</v>
      </c>
      <c r="Y486" s="114">
        <v>0</v>
      </c>
      <c r="Z486" s="114">
        <v>0</v>
      </c>
      <c r="AA486" s="114">
        <v>0</v>
      </c>
      <c r="AB486" s="114">
        <v>0</v>
      </c>
      <c r="AC486" s="114">
        <v>0</v>
      </c>
      <c r="AD486" s="114">
        <v>0</v>
      </c>
      <c r="AE486" s="114">
        <v>0</v>
      </c>
      <c r="AF486" s="114">
        <v>0</v>
      </c>
      <c r="AG486" s="114">
        <v>0</v>
      </c>
      <c r="AH486" s="114">
        <v>0</v>
      </c>
      <c r="AI486" s="114">
        <v>0</v>
      </c>
      <c r="AJ486" s="115">
        <f t="shared" si="7"/>
        <v>0</v>
      </c>
      <c r="AM486" s="84"/>
    </row>
    <row r="487" spans="1:39" ht="20.100000000000001" hidden="1" customHeight="1" outlineLevel="2">
      <c r="A487" s="111">
        <v>1538</v>
      </c>
      <c r="B487" s="112" t="s">
        <v>1145</v>
      </c>
      <c r="C487" s="113" t="s">
        <v>1344</v>
      </c>
      <c r="D487" s="114">
        <v>0</v>
      </c>
      <c r="E487" s="114">
        <v>0</v>
      </c>
      <c r="F487" s="114">
        <v>0</v>
      </c>
      <c r="G487" s="114">
        <v>0</v>
      </c>
      <c r="H487" s="114">
        <v>0</v>
      </c>
      <c r="I487" s="114">
        <v>0</v>
      </c>
      <c r="J487" s="114">
        <v>0</v>
      </c>
      <c r="K487" s="114">
        <v>0</v>
      </c>
      <c r="L487" s="114">
        <v>0</v>
      </c>
      <c r="M487" s="114">
        <v>0</v>
      </c>
      <c r="N487" s="114">
        <v>0</v>
      </c>
      <c r="O487" s="114">
        <v>0</v>
      </c>
      <c r="P487" s="114">
        <v>0</v>
      </c>
      <c r="Q487" s="114">
        <v>0</v>
      </c>
      <c r="R487" s="114">
        <v>0</v>
      </c>
      <c r="S487" s="114">
        <v>0</v>
      </c>
      <c r="T487" s="114">
        <v>0</v>
      </c>
      <c r="U487" s="114">
        <v>0</v>
      </c>
      <c r="V487" s="114">
        <v>0</v>
      </c>
      <c r="W487" s="114">
        <v>0</v>
      </c>
      <c r="X487" s="114">
        <v>0</v>
      </c>
      <c r="Y487" s="114">
        <v>0</v>
      </c>
      <c r="Z487" s="114">
        <v>0</v>
      </c>
      <c r="AA487" s="114">
        <v>0</v>
      </c>
      <c r="AB487" s="114">
        <v>0</v>
      </c>
      <c r="AC487" s="114">
        <v>0</v>
      </c>
      <c r="AD487" s="114">
        <v>0</v>
      </c>
      <c r="AE487" s="114">
        <v>0</v>
      </c>
      <c r="AF487" s="114">
        <v>0</v>
      </c>
      <c r="AG487" s="114">
        <v>0</v>
      </c>
      <c r="AH487" s="114">
        <v>0</v>
      </c>
      <c r="AI487" s="114">
        <v>0</v>
      </c>
      <c r="AJ487" s="115">
        <f t="shared" si="7"/>
        <v>0</v>
      </c>
      <c r="AM487" s="84"/>
    </row>
    <row r="488" spans="1:39" ht="20.100000000000001" hidden="1" customHeight="1" outlineLevel="2">
      <c r="A488" s="111">
        <v>1539</v>
      </c>
      <c r="B488" s="112" t="s">
        <v>1146</v>
      </c>
      <c r="C488" s="113" t="s">
        <v>1344</v>
      </c>
      <c r="D488" s="114">
        <v>0</v>
      </c>
      <c r="E488" s="114">
        <v>0</v>
      </c>
      <c r="F488" s="114">
        <v>0</v>
      </c>
      <c r="G488" s="114">
        <v>0</v>
      </c>
      <c r="H488" s="114">
        <v>0</v>
      </c>
      <c r="I488" s="114">
        <v>0</v>
      </c>
      <c r="J488" s="114">
        <v>0</v>
      </c>
      <c r="K488" s="114">
        <v>0</v>
      </c>
      <c r="L488" s="114">
        <v>0</v>
      </c>
      <c r="M488" s="114">
        <v>0</v>
      </c>
      <c r="N488" s="114">
        <v>0</v>
      </c>
      <c r="O488" s="114">
        <v>0</v>
      </c>
      <c r="P488" s="114">
        <v>0</v>
      </c>
      <c r="Q488" s="114">
        <v>0</v>
      </c>
      <c r="R488" s="114">
        <v>0</v>
      </c>
      <c r="S488" s="114">
        <v>0</v>
      </c>
      <c r="T488" s="114">
        <v>0</v>
      </c>
      <c r="U488" s="114">
        <v>0</v>
      </c>
      <c r="V488" s="114">
        <v>0</v>
      </c>
      <c r="W488" s="114">
        <v>0</v>
      </c>
      <c r="X488" s="114">
        <v>0</v>
      </c>
      <c r="Y488" s="114">
        <v>0</v>
      </c>
      <c r="Z488" s="114">
        <v>0</v>
      </c>
      <c r="AA488" s="114">
        <v>0</v>
      </c>
      <c r="AB488" s="114">
        <v>0</v>
      </c>
      <c r="AC488" s="114">
        <v>0</v>
      </c>
      <c r="AD488" s="114">
        <v>0</v>
      </c>
      <c r="AE488" s="114">
        <v>0</v>
      </c>
      <c r="AF488" s="114">
        <v>0</v>
      </c>
      <c r="AG488" s="114">
        <v>0</v>
      </c>
      <c r="AH488" s="114">
        <v>0</v>
      </c>
      <c r="AI488" s="114">
        <v>0</v>
      </c>
      <c r="AJ488" s="115">
        <f t="shared" si="7"/>
        <v>0</v>
      </c>
      <c r="AM488" s="84"/>
    </row>
    <row r="489" spans="1:39" ht="20.100000000000001" hidden="1" customHeight="1" outlineLevel="2">
      <c r="A489" s="111">
        <v>1540</v>
      </c>
      <c r="B489" s="112" t="s">
        <v>1147</v>
      </c>
      <c r="C489" s="113" t="s">
        <v>1344</v>
      </c>
      <c r="D489" s="114">
        <v>0</v>
      </c>
      <c r="E489" s="114">
        <v>0</v>
      </c>
      <c r="F489" s="114">
        <v>0</v>
      </c>
      <c r="G489" s="114">
        <v>0</v>
      </c>
      <c r="H489" s="114">
        <v>0</v>
      </c>
      <c r="I489" s="114">
        <v>0</v>
      </c>
      <c r="J489" s="114">
        <v>0</v>
      </c>
      <c r="K489" s="114">
        <v>0</v>
      </c>
      <c r="L489" s="114">
        <v>0</v>
      </c>
      <c r="M489" s="114">
        <v>0</v>
      </c>
      <c r="N489" s="114">
        <v>0</v>
      </c>
      <c r="O489" s="114">
        <v>0</v>
      </c>
      <c r="P489" s="114">
        <v>0</v>
      </c>
      <c r="Q489" s="114">
        <v>0</v>
      </c>
      <c r="R489" s="114">
        <v>0</v>
      </c>
      <c r="S489" s="114">
        <v>0</v>
      </c>
      <c r="T489" s="114">
        <v>0</v>
      </c>
      <c r="U489" s="114">
        <v>0</v>
      </c>
      <c r="V489" s="114">
        <v>0</v>
      </c>
      <c r="W489" s="114">
        <v>0</v>
      </c>
      <c r="X489" s="114">
        <v>0</v>
      </c>
      <c r="Y489" s="114">
        <v>0</v>
      </c>
      <c r="Z489" s="114">
        <v>0</v>
      </c>
      <c r="AA489" s="114">
        <v>0</v>
      </c>
      <c r="AB489" s="114">
        <v>0</v>
      </c>
      <c r="AC489" s="114">
        <v>0</v>
      </c>
      <c r="AD489" s="114">
        <v>0</v>
      </c>
      <c r="AE489" s="114">
        <v>0</v>
      </c>
      <c r="AF489" s="114">
        <v>0</v>
      </c>
      <c r="AG489" s="114">
        <v>0</v>
      </c>
      <c r="AH489" s="114">
        <v>0</v>
      </c>
      <c r="AI489" s="114">
        <v>0</v>
      </c>
      <c r="AJ489" s="115">
        <f t="shared" si="7"/>
        <v>0</v>
      </c>
      <c r="AM489" s="84"/>
    </row>
    <row r="490" spans="1:39" ht="20.100000000000001" hidden="1" customHeight="1" outlineLevel="2">
      <c r="A490" s="111">
        <v>1601</v>
      </c>
      <c r="B490" s="112" t="s">
        <v>1148</v>
      </c>
      <c r="C490" s="113" t="s">
        <v>1344</v>
      </c>
      <c r="D490" s="114">
        <v>0</v>
      </c>
      <c r="E490" s="114">
        <v>0</v>
      </c>
      <c r="F490" s="114">
        <v>0</v>
      </c>
      <c r="G490" s="114">
        <v>0</v>
      </c>
      <c r="H490" s="114">
        <v>0</v>
      </c>
      <c r="I490" s="114">
        <v>0</v>
      </c>
      <c r="J490" s="114">
        <v>0</v>
      </c>
      <c r="K490" s="114">
        <v>0</v>
      </c>
      <c r="L490" s="114">
        <v>0</v>
      </c>
      <c r="M490" s="114">
        <v>0</v>
      </c>
      <c r="N490" s="114">
        <v>0</v>
      </c>
      <c r="O490" s="114">
        <v>0</v>
      </c>
      <c r="P490" s="114">
        <v>0</v>
      </c>
      <c r="Q490" s="114">
        <v>0</v>
      </c>
      <c r="R490" s="114">
        <v>0</v>
      </c>
      <c r="S490" s="114">
        <v>0</v>
      </c>
      <c r="T490" s="114">
        <v>0</v>
      </c>
      <c r="U490" s="114">
        <v>0</v>
      </c>
      <c r="V490" s="114">
        <v>0</v>
      </c>
      <c r="W490" s="114">
        <v>0</v>
      </c>
      <c r="X490" s="114">
        <v>0</v>
      </c>
      <c r="Y490" s="114">
        <v>0</v>
      </c>
      <c r="Z490" s="114">
        <v>0</v>
      </c>
      <c r="AA490" s="114">
        <v>0</v>
      </c>
      <c r="AB490" s="114">
        <v>0</v>
      </c>
      <c r="AC490" s="114">
        <v>0</v>
      </c>
      <c r="AD490" s="114">
        <v>0</v>
      </c>
      <c r="AE490" s="114">
        <v>0</v>
      </c>
      <c r="AF490" s="114">
        <v>0</v>
      </c>
      <c r="AG490" s="114">
        <v>0</v>
      </c>
      <c r="AH490" s="114">
        <v>0</v>
      </c>
      <c r="AI490" s="114">
        <v>0</v>
      </c>
      <c r="AJ490" s="115">
        <f t="shared" si="7"/>
        <v>0</v>
      </c>
      <c r="AM490" s="84"/>
    </row>
    <row r="491" spans="1:39" ht="20.100000000000001" hidden="1" customHeight="1" outlineLevel="2">
      <c r="A491" s="111">
        <v>1602</v>
      </c>
      <c r="B491" s="112" t="s">
        <v>1149</v>
      </c>
      <c r="C491" s="113" t="s">
        <v>1344</v>
      </c>
      <c r="D491" s="114">
        <v>0</v>
      </c>
      <c r="E491" s="114">
        <v>0</v>
      </c>
      <c r="F491" s="114">
        <v>0</v>
      </c>
      <c r="G491" s="114">
        <v>0</v>
      </c>
      <c r="H491" s="114">
        <v>0</v>
      </c>
      <c r="I491" s="114">
        <v>0</v>
      </c>
      <c r="J491" s="114">
        <v>0</v>
      </c>
      <c r="K491" s="114">
        <v>0</v>
      </c>
      <c r="L491" s="114">
        <v>0</v>
      </c>
      <c r="M491" s="114">
        <v>0</v>
      </c>
      <c r="N491" s="114">
        <v>0</v>
      </c>
      <c r="O491" s="114">
        <v>0</v>
      </c>
      <c r="P491" s="114">
        <v>0</v>
      </c>
      <c r="Q491" s="114">
        <v>0</v>
      </c>
      <c r="R491" s="114">
        <v>0</v>
      </c>
      <c r="S491" s="114">
        <v>0</v>
      </c>
      <c r="T491" s="114">
        <v>0</v>
      </c>
      <c r="U491" s="114">
        <v>0</v>
      </c>
      <c r="V491" s="114">
        <v>0</v>
      </c>
      <c r="W491" s="114">
        <v>0</v>
      </c>
      <c r="X491" s="114">
        <v>0</v>
      </c>
      <c r="Y491" s="114">
        <v>0</v>
      </c>
      <c r="Z491" s="114">
        <v>0</v>
      </c>
      <c r="AA491" s="114">
        <v>0</v>
      </c>
      <c r="AB491" s="114">
        <v>0</v>
      </c>
      <c r="AC491" s="114">
        <v>0</v>
      </c>
      <c r="AD491" s="114">
        <v>0</v>
      </c>
      <c r="AE491" s="114">
        <v>0</v>
      </c>
      <c r="AF491" s="114">
        <v>0</v>
      </c>
      <c r="AG491" s="114">
        <v>0</v>
      </c>
      <c r="AH491" s="114">
        <v>0</v>
      </c>
      <c r="AI491" s="114">
        <v>0</v>
      </c>
      <c r="AJ491" s="115">
        <f t="shared" si="7"/>
        <v>0</v>
      </c>
      <c r="AM491" s="84"/>
    </row>
    <row r="492" spans="1:39" ht="20.100000000000001" hidden="1" customHeight="1" outlineLevel="2">
      <c r="A492" s="111">
        <v>1603</v>
      </c>
      <c r="B492" s="112" t="s">
        <v>1150</v>
      </c>
      <c r="C492" s="113" t="s">
        <v>1344</v>
      </c>
      <c r="D492" s="114">
        <v>0</v>
      </c>
      <c r="E492" s="114">
        <v>0</v>
      </c>
      <c r="F492" s="114">
        <v>0</v>
      </c>
      <c r="G492" s="114">
        <v>0</v>
      </c>
      <c r="H492" s="114">
        <v>0</v>
      </c>
      <c r="I492" s="114">
        <v>0</v>
      </c>
      <c r="J492" s="114">
        <v>0</v>
      </c>
      <c r="K492" s="114">
        <v>0</v>
      </c>
      <c r="L492" s="114">
        <v>0</v>
      </c>
      <c r="M492" s="114">
        <v>0</v>
      </c>
      <c r="N492" s="114">
        <v>0</v>
      </c>
      <c r="O492" s="114">
        <v>0</v>
      </c>
      <c r="P492" s="114">
        <v>0</v>
      </c>
      <c r="Q492" s="114">
        <v>0</v>
      </c>
      <c r="R492" s="114">
        <v>0</v>
      </c>
      <c r="S492" s="114">
        <v>0</v>
      </c>
      <c r="T492" s="114">
        <v>0</v>
      </c>
      <c r="U492" s="114">
        <v>0</v>
      </c>
      <c r="V492" s="114">
        <v>0</v>
      </c>
      <c r="W492" s="114">
        <v>0</v>
      </c>
      <c r="X492" s="114">
        <v>0</v>
      </c>
      <c r="Y492" s="114">
        <v>0</v>
      </c>
      <c r="Z492" s="114">
        <v>0</v>
      </c>
      <c r="AA492" s="114">
        <v>0</v>
      </c>
      <c r="AB492" s="114">
        <v>0</v>
      </c>
      <c r="AC492" s="114">
        <v>0</v>
      </c>
      <c r="AD492" s="114">
        <v>0</v>
      </c>
      <c r="AE492" s="114">
        <v>0</v>
      </c>
      <c r="AF492" s="114">
        <v>0</v>
      </c>
      <c r="AG492" s="114">
        <v>0</v>
      </c>
      <c r="AH492" s="114">
        <v>0</v>
      </c>
      <c r="AI492" s="114">
        <v>0</v>
      </c>
      <c r="AJ492" s="115">
        <f t="shared" si="7"/>
        <v>0</v>
      </c>
      <c r="AM492" s="84"/>
    </row>
    <row r="493" spans="1:39" ht="20.100000000000001" hidden="1" customHeight="1" outlineLevel="2">
      <c r="A493" s="111">
        <v>1604</v>
      </c>
      <c r="B493" s="112" t="s">
        <v>1151</v>
      </c>
      <c r="C493" s="113" t="s">
        <v>1344</v>
      </c>
      <c r="D493" s="114">
        <v>0</v>
      </c>
      <c r="E493" s="114">
        <v>0</v>
      </c>
      <c r="F493" s="114">
        <v>0</v>
      </c>
      <c r="G493" s="114">
        <v>0</v>
      </c>
      <c r="H493" s="114">
        <v>0</v>
      </c>
      <c r="I493" s="114">
        <v>0</v>
      </c>
      <c r="J493" s="114">
        <v>0</v>
      </c>
      <c r="K493" s="114">
        <v>0</v>
      </c>
      <c r="L493" s="114">
        <v>0</v>
      </c>
      <c r="M493" s="114">
        <v>0</v>
      </c>
      <c r="N493" s="114">
        <v>0</v>
      </c>
      <c r="O493" s="114">
        <v>0</v>
      </c>
      <c r="P493" s="114">
        <v>0</v>
      </c>
      <c r="Q493" s="114">
        <v>0</v>
      </c>
      <c r="R493" s="114">
        <v>0</v>
      </c>
      <c r="S493" s="114">
        <v>0</v>
      </c>
      <c r="T493" s="114">
        <v>0</v>
      </c>
      <c r="U493" s="114">
        <v>0</v>
      </c>
      <c r="V493" s="114">
        <v>0</v>
      </c>
      <c r="W493" s="114">
        <v>0</v>
      </c>
      <c r="X493" s="114">
        <v>0</v>
      </c>
      <c r="Y493" s="114">
        <v>0</v>
      </c>
      <c r="Z493" s="114">
        <v>0</v>
      </c>
      <c r="AA493" s="114">
        <v>0</v>
      </c>
      <c r="AB493" s="114">
        <v>0</v>
      </c>
      <c r="AC493" s="114">
        <v>0</v>
      </c>
      <c r="AD493" s="114">
        <v>0</v>
      </c>
      <c r="AE493" s="114">
        <v>0</v>
      </c>
      <c r="AF493" s="114">
        <v>0</v>
      </c>
      <c r="AG493" s="114">
        <v>0</v>
      </c>
      <c r="AH493" s="114">
        <v>0</v>
      </c>
      <c r="AI493" s="114">
        <v>0</v>
      </c>
      <c r="AJ493" s="115">
        <f t="shared" si="7"/>
        <v>0</v>
      </c>
      <c r="AM493" s="84"/>
    </row>
    <row r="494" spans="1:39" ht="20.100000000000001" hidden="1" customHeight="1" outlineLevel="2">
      <c r="A494" s="111">
        <v>1605</v>
      </c>
      <c r="B494" s="112" t="s">
        <v>1152</v>
      </c>
      <c r="C494" s="113" t="s">
        <v>1344</v>
      </c>
      <c r="D494" s="114">
        <v>0</v>
      </c>
      <c r="E494" s="114">
        <v>0</v>
      </c>
      <c r="F494" s="114">
        <v>0</v>
      </c>
      <c r="G494" s="114">
        <v>0</v>
      </c>
      <c r="H494" s="114">
        <v>0</v>
      </c>
      <c r="I494" s="114">
        <v>0</v>
      </c>
      <c r="J494" s="114">
        <v>0</v>
      </c>
      <c r="K494" s="114">
        <v>0</v>
      </c>
      <c r="L494" s="114">
        <v>0</v>
      </c>
      <c r="M494" s="114">
        <v>0</v>
      </c>
      <c r="N494" s="114">
        <v>0</v>
      </c>
      <c r="O494" s="114">
        <v>0</v>
      </c>
      <c r="P494" s="114">
        <v>0</v>
      </c>
      <c r="Q494" s="114">
        <v>0</v>
      </c>
      <c r="R494" s="114">
        <v>0</v>
      </c>
      <c r="S494" s="114">
        <v>0</v>
      </c>
      <c r="T494" s="114">
        <v>0</v>
      </c>
      <c r="U494" s="114">
        <v>0</v>
      </c>
      <c r="V494" s="114">
        <v>0</v>
      </c>
      <c r="W494" s="114">
        <v>0</v>
      </c>
      <c r="X494" s="114">
        <v>0</v>
      </c>
      <c r="Y494" s="114">
        <v>0</v>
      </c>
      <c r="Z494" s="114">
        <v>0</v>
      </c>
      <c r="AA494" s="114">
        <v>0</v>
      </c>
      <c r="AB494" s="114">
        <v>0</v>
      </c>
      <c r="AC494" s="114">
        <v>0</v>
      </c>
      <c r="AD494" s="114">
        <v>0</v>
      </c>
      <c r="AE494" s="114">
        <v>0</v>
      </c>
      <c r="AF494" s="114">
        <v>0</v>
      </c>
      <c r="AG494" s="114">
        <v>0</v>
      </c>
      <c r="AH494" s="114">
        <v>0</v>
      </c>
      <c r="AI494" s="114">
        <v>0</v>
      </c>
      <c r="AJ494" s="115">
        <f t="shared" si="7"/>
        <v>0</v>
      </c>
      <c r="AM494" s="84"/>
    </row>
    <row r="495" spans="1:39" ht="20.100000000000001" hidden="1" customHeight="1" outlineLevel="2">
      <c r="A495" s="111">
        <v>1606</v>
      </c>
      <c r="B495" s="112" t="s">
        <v>1153</v>
      </c>
      <c r="C495" s="113" t="s">
        <v>1344</v>
      </c>
      <c r="D495" s="114">
        <v>0</v>
      </c>
      <c r="E495" s="114">
        <v>0</v>
      </c>
      <c r="F495" s="114">
        <v>0</v>
      </c>
      <c r="G495" s="114">
        <v>0</v>
      </c>
      <c r="H495" s="114">
        <v>0</v>
      </c>
      <c r="I495" s="114">
        <v>0</v>
      </c>
      <c r="J495" s="114">
        <v>0</v>
      </c>
      <c r="K495" s="114">
        <v>0</v>
      </c>
      <c r="L495" s="114">
        <v>0</v>
      </c>
      <c r="M495" s="114">
        <v>0</v>
      </c>
      <c r="N495" s="114">
        <v>0</v>
      </c>
      <c r="O495" s="114">
        <v>0</v>
      </c>
      <c r="P495" s="114">
        <v>0</v>
      </c>
      <c r="Q495" s="114">
        <v>0</v>
      </c>
      <c r="R495" s="114">
        <v>0</v>
      </c>
      <c r="S495" s="114">
        <v>0</v>
      </c>
      <c r="T495" s="114">
        <v>0</v>
      </c>
      <c r="U495" s="114">
        <v>0</v>
      </c>
      <c r="V495" s="114">
        <v>0</v>
      </c>
      <c r="W495" s="114">
        <v>0</v>
      </c>
      <c r="X495" s="114">
        <v>0</v>
      </c>
      <c r="Y495" s="114">
        <v>0</v>
      </c>
      <c r="Z495" s="114">
        <v>0</v>
      </c>
      <c r="AA495" s="114">
        <v>0</v>
      </c>
      <c r="AB495" s="114">
        <v>0</v>
      </c>
      <c r="AC495" s="114">
        <v>0</v>
      </c>
      <c r="AD495" s="114">
        <v>0</v>
      </c>
      <c r="AE495" s="114">
        <v>0</v>
      </c>
      <c r="AF495" s="114">
        <v>0</v>
      </c>
      <c r="AG495" s="114">
        <v>0</v>
      </c>
      <c r="AH495" s="114">
        <v>0</v>
      </c>
      <c r="AI495" s="114">
        <v>0</v>
      </c>
      <c r="AJ495" s="115">
        <f t="shared" si="7"/>
        <v>0</v>
      </c>
      <c r="AM495" s="84"/>
    </row>
    <row r="496" spans="1:39" ht="20.100000000000001" hidden="1" customHeight="1" outlineLevel="2">
      <c r="A496" s="111">
        <v>1607</v>
      </c>
      <c r="B496" s="112" t="s">
        <v>1154</v>
      </c>
      <c r="C496" s="113" t="s">
        <v>1344</v>
      </c>
      <c r="D496" s="114">
        <v>0</v>
      </c>
      <c r="E496" s="114">
        <v>0</v>
      </c>
      <c r="F496" s="114">
        <v>0</v>
      </c>
      <c r="G496" s="114">
        <v>0</v>
      </c>
      <c r="H496" s="114">
        <v>0</v>
      </c>
      <c r="I496" s="114">
        <v>0</v>
      </c>
      <c r="J496" s="114">
        <v>0</v>
      </c>
      <c r="K496" s="114">
        <v>0</v>
      </c>
      <c r="L496" s="114">
        <v>0</v>
      </c>
      <c r="M496" s="114">
        <v>0</v>
      </c>
      <c r="N496" s="114">
        <v>0</v>
      </c>
      <c r="O496" s="114">
        <v>0</v>
      </c>
      <c r="P496" s="114">
        <v>0</v>
      </c>
      <c r="Q496" s="114">
        <v>0</v>
      </c>
      <c r="R496" s="114">
        <v>0</v>
      </c>
      <c r="S496" s="114">
        <v>0</v>
      </c>
      <c r="T496" s="114">
        <v>0</v>
      </c>
      <c r="U496" s="114">
        <v>0</v>
      </c>
      <c r="V496" s="114">
        <v>0</v>
      </c>
      <c r="W496" s="114">
        <v>0</v>
      </c>
      <c r="X496" s="114">
        <v>0</v>
      </c>
      <c r="Y496" s="114">
        <v>0</v>
      </c>
      <c r="Z496" s="114">
        <v>0</v>
      </c>
      <c r="AA496" s="114">
        <v>0</v>
      </c>
      <c r="AB496" s="114">
        <v>0</v>
      </c>
      <c r="AC496" s="114">
        <v>0</v>
      </c>
      <c r="AD496" s="114">
        <v>0</v>
      </c>
      <c r="AE496" s="114">
        <v>0</v>
      </c>
      <c r="AF496" s="114">
        <v>0</v>
      </c>
      <c r="AG496" s="114">
        <v>0</v>
      </c>
      <c r="AH496" s="114">
        <v>0</v>
      </c>
      <c r="AI496" s="114">
        <v>0</v>
      </c>
      <c r="AJ496" s="115">
        <f t="shared" si="7"/>
        <v>0</v>
      </c>
      <c r="AM496" s="84"/>
    </row>
    <row r="497" spans="1:39" ht="20.100000000000001" hidden="1" customHeight="1" outlineLevel="2">
      <c r="A497" s="111">
        <v>1608</v>
      </c>
      <c r="B497" s="112" t="s">
        <v>1155</v>
      </c>
      <c r="C497" s="113" t="s">
        <v>1344</v>
      </c>
      <c r="D497" s="114">
        <v>0</v>
      </c>
      <c r="E497" s="114">
        <v>0</v>
      </c>
      <c r="F497" s="114">
        <v>0</v>
      </c>
      <c r="G497" s="114">
        <v>0</v>
      </c>
      <c r="H497" s="114">
        <v>0</v>
      </c>
      <c r="I497" s="114">
        <v>0</v>
      </c>
      <c r="J497" s="114">
        <v>0</v>
      </c>
      <c r="K497" s="114">
        <v>0</v>
      </c>
      <c r="L497" s="114">
        <v>0</v>
      </c>
      <c r="M497" s="114">
        <v>0</v>
      </c>
      <c r="N497" s="114">
        <v>0</v>
      </c>
      <c r="O497" s="114">
        <v>0</v>
      </c>
      <c r="P497" s="114">
        <v>0</v>
      </c>
      <c r="Q497" s="114">
        <v>0</v>
      </c>
      <c r="R497" s="114">
        <v>0</v>
      </c>
      <c r="S497" s="114">
        <v>0</v>
      </c>
      <c r="T497" s="114">
        <v>0</v>
      </c>
      <c r="U497" s="114">
        <v>0</v>
      </c>
      <c r="V497" s="114">
        <v>0</v>
      </c>
      <c r="W497" s="114">
        <v>0</v>
      </c>
      <c r="X497" s="114">
        <v>0</v>
      </c>
      <c r="Y497" s="114">
        <v>0</v>
      </c>
      <c r="Z497" s="114">
        <v>0</v>
      </c>
      <c r="AA497" s="114">
        <v>0</v>
      </c>
      <c r="AB497" s="114">
        <v>0</v>
      </c>
      <c r="AC497" s="114">
        <v>0</v>
      </c>
      <c r="AD497" s="114">
        <v>0</v>
      </c>
      <c r="AE497" s="114">
        <v>0</v>
      </c>
      <c r="AF497" s="114">
        <v>0</v>
      </c>
      <c r="AG497" s="114">
        <v>0</v>
      </c>
      <c r="AH497" s="114">
        <v>0</v>
      </c>
      <c r="AI497" s="114">
        <v>0</v>
      </c>
      <c r="AJ497" s="115">
        <f t="shared" si="7"/>
        <v>0</v>
      </c>
      <c r="AM497" s="84"/>
    </row>
    <row r="498" spans="1:39" ht="20.100000000000001" hidden="1" customHeight="1" outlineLevel="2">
      <c r="A498" s="111">
        <v>1609</v>
      </c>
      <c r="B498" s="112" t="s">
        <v>1156</v>
      </c>
      <c r="C498" s="113" t="s">
        <v>1344</v>
      </c>
      <c r="D498" s="114">
        <v>0</v>
      </c>
      <c r="E498" s="114">
        <v>0</v>
      </c>
      <c r="F498" s="114">
        <v>0</v>
      </c>
      <c r="G498" s="114">
        <v>0</v>
      </c>
      <c r="H498" s="114">
        <v>0</v>
      </c>
      <c r="I498" s="114">
        <v>0</v>
      </c>
      <c r="J498" s="114">
        <v>0</v>
      </c>
      <c r="K498" s="114">
        <v>0</v>
      </c>
      <c r="L498" s="114">
        <v>0</v>
      </c>
      <c r="M498" s="114">
        <v>0</v>
      </c>
      <c r="N498" s="114">
        <v>0</v>
      </c>
      <c r="O498" s="114">
        <v>0</v>
      </c>
      <c r="P498" s="114">
        <v>0</v>
      </c>
      <c r="Q498" s="114">
        <v>0</v>
      </c>
      <c r="R498" s="114">
        <v>0</v>
      </c>
      <c r="S498" s="114">
        <v>0</v>
      </c>
      <c r="T498" s="114">
        <v>0</v>
      </c>
      <c r="U498" s="114">
        <v>0</v>
      </c>
      <c r="V498" s="114">
        <v>0</v>
      </c>
      <c r="W498" s="114">
        <v>0</v>
      </c>
      <c r="X498" s="114">
        <v>0</v>
      </c>
      <c r="Y498" s="114">
        <v>0</v>
      </c>
      <c r="Z498" s="114">
        <v>0</v>
      </c>
      <c r="AA498" s="114">
        <v>0</v>
      </c>
      <c r="AB498" s="114">
        <v>0</v>
      </c>
      <c r="AC498" s="114">
        <v>0</v>
      </c>
      <c r="AD498" s="114">
        <v>0</v>
      </c>
      <c r="AE498" s="114">
        <v>0</v>
      </c>
      <c r="AF498" s="114">
        <v>0</v>
      </c>
      <c r="AG498" s="114">
        <v>0</v>
      </c>
      <c r="AH498" s="114">
        <v>0</v>
      </c>
      <c r="AI498" s="114">
        <v>0</v>
      </c>
      <c r="AJ498" s="115">
        <f t="shared" si="7"/>
        <v>0</v>
      </c>
      <c r="AM498" s="84"/>
    </row>
    <row r="499" spans="1:39" ht="20.100000000000001" hidden="1" customHeight="1" outlineLevel="2">
      <c r="A499" s="111">
        <v>1610</v>
      </c>
      <c r="B499" s="112" t="s">
        <v>1157</v>
      </c>
      <c r="C499" s="113" t="s">
        <v>1344</v>
      </c>
      <c r="D499" s="114">
        <v>0</v>
      </c>
      <c r="E499" s="114">
        <v>0</v>
      </c>
      <c r="F499" s="114">
        <v>0</v>
      </c>
      <c r="G499" s="114">
        <v>0</v>
      </c>
      <c r="H499" s="114">
        <v>0</v>
      </c>
      <c r="I499" s="114">
        <v>0</v>
      </c>
      <c r="J499" s="114">
        <v>0</v>
      </c>
      <c r="K499" s="114">
        <v>0</v>
      </c>
      <c r="L499" s="114">
        <v>0</v>
      </c>
      <c r="M499" s="114">
        <v>0</v>
      </c>
      <c r="N499" s="114">
        <v>0</v>
      </c>
      <c r="O499" s="114">
        <v>0</v>
      </c>
      <c r="P499" s="114">
        <v>0</v>
      </c>
      <c r="Q499" s="114">
        <v>0</v>
      </c>
      <c r="R499" s="114">
        <v>0</v>
      </c>
      <c r="S499" s="114">
        <v>0</v>
      </c>
      <c r="T499" s="114">
        <v>0</v>
      </c>
      <c r="U499" s="114">
        <v>0</v>
      </c>
      <c r="V499" s="114">
        <v>0</v>
      </c>
      <c r="W499" s="114">
        <v>0</v>
      </c>
      <c r="X499" s="114">
        <v>0</v>
      </c>
      <c r="Y499" s="114">
        <v>0</v>
      </c>
      <c r="Z499" s="114">
        <v>0</v>
      </c>
      <c r="AA499" s="114">
        <v>0</v>
      </c>
      <c r="AB499" s="114">
        <v>0</v>
      </c>
      <c r="AC499" s="114">
        <v>0</v>
      </c>
      <c r="AD499" s="114">
        <v>0</v>
      </c>
      <c r="AE499" s="114">
        <v>0</v>
      </c>
      <c r="AF499" s="114">
        <v>0</v>
      </c>
      <c r="AG499" s="114">
        <v>0</v>
      </c>
      <c r="AH499" s="114">
        <v>0</v>
      </c>
      <c r="AI499" s="114">
        <v>0</v>
      </c>
      <c r="AJ499" s="115">
        <f t="shared" si="7"/>
        <v>0</v>
      </c>
      <c r="AM499" s="84"/>
    </row>
    <row r="500" spans="1:39" ht="20.100000000000001" hidden="1" customHeight="1" outlineLevel="2">
      <c r="A500" s="111">
        <v>1611</v>
      </c>
      <c r="B500" s="112" t="s">
        <v>1158</v>
      </c>
      <c r="C500" s="113" t="s">
        <v>1344</v>
      </c>
      <c r="D500" s="114">
        <v>0</v>
      </c>
      <c r="E500" s="114">
        <v>0</v>
      </c>
      <c r="F500" s="114">
        <v>0</v>
      </c>
      <c r="G500" s="114">
        <v>0</v>
      </c>
      <c r="H500" s="114">
        <v>0</v>
      </c>
      <c r="I500" s="114">
        <v>0</v>
      </c>
      <c r="J500" s="114">
        <v>0</v>
      </c>
      <c r="K500" s="114">
        <v>0</v>
      </c>
      <c r="L500" s="114">
        <v>0</v>
      </c>
      <c r="M500" s="114">
        <v>0</v>
      </c>
      <c r="N500" s="114">
        <v>0</v>
      </c>
      <c r="O500" s="114">
        <v>0</v>
      </c>
      <c r="P500" s="114">
        <v>0</v>
      </c>
      <c r="Q500" s="114">
        <v>0</v>
      </c>
      <c r="R500" s="114">
        <v>0</v>
      </c>
      <c r="S500" s="114">
        <v>0</v>
      </c>
      <c r="T500" s="114">
        <v>0</v>
      </c>
      <c r="U500" s="114">
        <v>0</v>
      </c>
      <c r="V500" s="114">
        <v>0</v>
      </c>
      <c r="W500" s="114">
        <v>0</v>
      </c>
      <c r="X500" s="114">
        <v>0</v>
      </c>
      <c r="Y500" s="114">
        <v>0</v>
      </c>
      <c r="Z500" s="114">
        <v>0</v>
      </c>
      <c r="AA500" s="114">
        <v>0</v>
      </c>
      <c r="AB500" s="114">
        <v>0</v>
      </c>
      <c r="AC500" s="114">
        <v>0</v>
      </c>
      <c r="AD500" s="114">
        <v>0</v>
      </c>
      <c r="AE500" s="114">
        <v>0</v>
      </c>
      <c r="AF500" s="114">
        <v>0</v>
      </c>
      <c r="AG500" s="114">
        <v>0</v>
      </c>
      <c r="AH500" s="114">
        <v>0</v>
      </c>
      <c r="AI500" s="114">
        <v>0</v>
      </c>
      <c r="AJ500" s="115">
        <f t="shared" si="7"/>
        <v>0</v>
      </c>
      <c r="AM500" s="84"/>
    </row>
    <row r="501" spans="1:39" ht="20.100000000000001" hidden="1" customHeight="1" outlineLevel="2">
      <c r="A501" s="111">
        <v>1701</v>
      </c>
      <c r="B501" s="112" t="s">
        <v>1159</v>
      </c>
      <c r="C501" s="113" t="s">
        <v>1344</v>
      </c>
      <c r="D501" s="114">
        <v>0</v>
      </c>
      <c r="E501" s="114">
        <v>0</v>
      </c>
      <c r="F501" s="114">
        <v>0</v>
      </c>
      <c r="G501" s="114">
        <v>0</v>
      </c>
      <c r="H501" s="114">
        <v>0</v>
      </c>
      <c r="I501" s="114">
        <v>0</v>
      </c>
      <c r="J501" s="114">
        <v>0</v>
      </c>
      <c r="K501" s="114">
        <v>0</v>
      </c>
      <c r="L501" s="114">
        <v>0</v>
      </c>
      <c r="M501" s="114">
        <v>0</v>
      </c>
      <c r="N501" s="114">
        <v>0</v>
      </c>
      <c r="O501" s="114">
        <v>0</v>
      </c>
      <c r="P501" s="114">
        <v>0</v>
      </c>
      <c r="Q501" s="114">
        <v>0</v>
      </c>
      <c r="R501" s="114">
        <v>0</v>
      </c>
      <c r="S501" s="114">
        <v>0</v>
      </c>
      <c r="T501" s="114">
        <v>0</v>
      </c>
      <c r="U501" s="114">
        <v>0</v>
      </c>
      <c r="V501" s="114">
        <v>0</v>
      </c>
      <c r="W501" s="114">
        <v>0</v>
      </c>
      <c r="X501" s="114">
        <v>0</v>
      </c>
      <c r="Y501" s="114">
        <v>0</v>
      </c>
      <c r="Z501" s="114">
        <v>0</v>
      </c>
      <c r="AA501" s="114">
        <v>0</v>
      </c>
      <c r="AB501" s="114">
        <v>0</v>
      </c>
      <c r="AC501" s="114">
        <v>0</v>
      </c>
      <c r="AD501" s="114">
        <v>0</v>
      </c>
      <c r="AE501" s="114">
        <v>0</v>
      </c>
      <c r="AF501" s="114">
        <v>0</v>
      </c>
      <c r="AG501" s="114">
        <v>0</v>
      </c>
      <c r="AH501" s="114">
        <v>0</v>
      </c>
      <c r="AI501" s="114">
        <v>0</v>
      </c>
      <c r="AJ501" s="115">
        <f t="shared" si="7"/>
        <v>0</v>
      </c>
      <c r="AM501" s="84"/>
    </row>
    <row r="502" spans="1:39" ht="20.100000000000001" hidden="1" customHeight="1" outlineLevel="2">
      <c r="A502" s="111">
        <v>1702</v>
      </c>
      <c r="B502" s="112" t="s">
        <v>1160</v>
      </c>
      <c r="C502" s="113" t="s">
        <v>1344</v>
      </c>
      <c r="D502" s="114">
        <v>0</v>
      </c>
      <c r="E502" s="114">
        <v>0</v>
      </c>
      <c r="F502" s="114">
        <v>0</v>
      </c>
      <c r="G502" s="114">
        <v>0</v>
      </c>
      <c r="H502" s="114">
        <v>0</v>
      </c>
      <c r="I502" s="114">
        <v>0</v>
      </c>
      <c r="J502" s="114">
        <v>0</v>
      </c>
      <c r="K502" s="114">
        <v>0</v>
      </c>
      <c r="L502" s="114">
        <v>0</v>
      </c>
      <c r="M502" s="114">
        <v>0</v>
      </c>
      <c r="N502" s="114">
        <v>0</v>
      </c>
      <c r="O502" s="114">
        <v>0</v>
      </c>
      <c r="P502" s="114">
        <v>0</v>
      </c>
      <c r="Q502" s="114">
        <v>0</v>
      </c>
      <c r="R502" s="114">
        <v>0</v>
      </c>
      <c r="S502" s="114">
        <v>0</v>
      </c>
      <c r="T502" s="114">
        <v>0</v>
      </c>
      <c r="U502" s="114">
        <v>0</v>
      </c>
      <c r="V502" s="114">
        <v>0</v>
      </c>
      <c r="W502" s="114">
        <v>0</v>
      </c>
      <c r="X502" s="114">
        <v>0</v>
      </c>
      <c r="Y502" s="114">
        <v>0</v>
      </c>
      <c r="Z502" s="114">
        <v>0</v>
      </c>
      <c r="AA502" s="114">
        <v>0</v>
      </c>
      <c r="AB502" s="114">
        <v>0</v>
      </c>
      <c r="AC502" s="114">
        <v>0</v>
      </c>
      <c r="AD502" s="114">
        <v>0</v>
      </c>
      <c r="AE502" s="114">
        <v>0</v>
      </c>
      <c r="AF502" s="114">
        <v>0</v>
      </c>
      <c r="AG502" s="114">
        <v>0</v>
      </c>
      <c r="AH502" s="114">
        <v>0</v>
      </c>
      <c r="AI502" s="114">
        <v>0</v>
      </c>
      <c r="AJ502" s="115">
        <f t="shared" si="7"/>
        <v>0</v>
      </c>
      <c r="AM502" s="84"/>
    </row>
    <row r="503" spans="1:39" ht="20.100000000000001" hidden="1" customHeight="1" outlineLevel="2">
      <c r="A503" s="111">
        <v>1703</v>
      </c>
      <c r="B503" s="112" t="s">
        <v>1161</v>
      </c>
      <c r="C503" s="113" t="s">
        <v>1344</v>
      </c>
      <c r="D503" s="114">
        <v>0</v>
      </c>
      <c r="E503" s="114">
        <v>0</v>
      </c>
      <c r="F503" s="114">
        <v>0</v>
      </c>
      <c r="G503" s="114">
        <v>0</v>
      </c>
      <c r="H503" s="114">
        <v>0</v>
      </c>
      <c r="I503" s="114">
        <v>0</v>
      </c>
      <c r="J503" s="114">
        <v>0</v>
      </c>
      <c r="K503" s="114">
        <v>0</v>
      </c>
      <c r="L503" s="114">
        <v>0</v>
      </c>
      <c r="M503" s="114">
        <v>0</v>
      </c>
      <c r="N503" s="114">
        <v>0</v>
      </c>
      <c r="O503" s="114">
        <v>0</v>
      </c>
      <c r="P503" s="114">
        <v>0</v>
      </c>
      <c r="Q503" s="114">
        <v>0</v>
      </c>
      <c r="R503" s="114">
        <v>0</v>
      </c>
      <c r="S503" s="114">
        <v>0</v>
      </c>
      <c r="T503" s="114">
        <v>0</v>
      </c>
      <c r="U503" s="114">
        <v>0</v>
      </c>
      <c r="V503" s="114">
        <v>0</v>
      </c>
      <c r="W503" s="114">
        <v>0</v>
      </c>
      <c r="X503" s="114">
        <v>0</v>
      </c>
      <c r="Y503" s="114">
        <v>0</v>
      </c>
      <c r="Z503" s="114">
        <v>0</v>
      </c>
      <c r="AA503" s="114">
        <v>0</v>
      </c>
      <c r="AB503" s="114">
        <v>0</v>
      </c>
      <c r="AC503" s="114">
        <v>0</v>
      </c>
      <c r="AD503" s="114">
        <v>0</v>
      </c>
      <c r="AE503" s="114">
        <v>0</v>
      </c>
      <c r="AF503" s="114">
        <v>0</v>
      </c>
      <c r="AG503" s="114">
        <v>0</v>
      </c>
      <c r="AH503" s="114">
        <v>0</v>
      </c>
      <c r="AI503" s="114">
        <v>0</v>
      </c>
      <c r="AJ503" s="115">
        <f t="shared" si="7"/>
        <v>0</v>
      </c>
      <c r="AM503" s="84"/>
    </row>
    <row r="504" spans="1:39" ht="20.100000000000001" hidden="1" customHeight="1" outlineLevel="2">
      <c r="A504" s="111">
        <v>1704</v>
      </c>
      <c r="B504" s="112" t="s">
        <v>1162</v>
      </c>
      <c r="C504" s="113" t="s">
        <v>1344</v>
      </c>
      <c r="D504" s="114">
        <v>0</v>
      </c>
      <c r="E504" s="114">
        <v>0</v>
      </c>
      <c r="F504" s="114">
        <v>0</v>
      </c>
      <c r="G504" s="114">
        <v>0</v>
      </c>
      <c r="H504" s="114">
        <v>0</v>
      </c>
      <c r="I504" s="114">
        <v>0</v>
      </c>
      <c r="J504" s="114">
        <v>0</v>
      </c>
      <c r="K504" s="114">
        <v>0</v>
      </c>
      <c r="L504" s="114">
        <v>0</v>
      </c>
      <c r="M504" s="114">
        <v>0</v>
      </c>
      <c r="N504" s="114">
        <v>0</v>
      </c>
      <c r="O504" s="114">
        <v>0</v>
      </c>
      <c r="P504" s="114">
        <v>0</v>
      </c>
      <c r="Q504" s="114">
        <v>0</v>
      </c>
      <c r="R504" s="114">
        <v>0</v>
      </c>
      <c r="S504" s="114">
        <v>0</v>
      </c>
      <c r="T504" s="114">
        <v>0</v>
      </c>
      <c r="U504" s="114">
        <v>0</v>
      </c>
      <c r="V504" s="114">
        <v>0</v>
      </c>
      <c r="W504" s="114">
        <v>0</v>
      </c>
      <c r="X504" s="114">
        <v>0</v>
      </c>
      <c r="Y504" s="114">
        <v>0</v>
      </c>
      <c r="Z504" s="114">
        <v>0</v>
      </c>
      <c r="AA504" s="114">
        <v>0</v>
      </c>
      <c r="AB504" s="114">
        <v>0</v>
      </c>
      <c r="AC504" s="114">
        <v>0</v>
      </c>
      <c r="AD504" s="114">
        <v>0</v>
      </c>
      <c r="AE504" s="114">
        <v>0</v>
      </c>
      <c r="AF504" s="114">
        <v>0</v>
      </c>
      <c r="AG504" s="114">
        <v>0</v>
      </c>
      <c r="AH504" s="114">
        <v>0</v>
      </c>
      <c r="AI504" s="114">
        <v>0</v>
      </c>
      <c r="AJ504" s="115">
        <f t="shared" si="7"/>
        <v>0</v>
      </c>
      <c r="AM504" s="84"/>
    </row>
    <row r="505" spans="1:39" ht="20.100000000000001" hidden="1" customHeight="1" outlineLevel="2">
      <c r="A505" s="111">
        <v>1705</v>
      </c>
      <c r="B505" s="112" t="s">
        <v>1163</v>
      </c>
      <c r="C505" s="113" t="s">
        <v>1344</v>
      </c>
      <c r="D505" s="114">
        <v>0</v>
      </c>
      <c r="E505" s="114">
        <v>0</v>
      </c>
      <c r="F505" s="114">
        <v>0</v>
      </c>
      <c r="G505" s="114">
        <v>0</v>
      </c>
      <c r="H505" s="114">
        <v>0</v>
      </c>
      <c r="I505" s="114">
        <v>0</v>
      </c>
      <c r="J505" s="114">
        <v>0</v>
      </c>
      <c r="K505" s="114">
        <v>0</v>
      </c>
      <c r="L505" s="114">
        <v>0</v>
      </c>
      <c r="M505" s="114">
        <v>0</v>
      </c>
      <c r="N505" s="114">
        <v>0</v>
      </c>
      <c r="O505" s="114">
        <v>0</v>
      </c>
      <c r="P505" s="114">
        <v>0</v>
      </c>
      <c r="Q505" s="114">
        <v>0</v>
      </c>
      <c r="R505" s="114">
        <v>0</v>
      </c>
      <c r="S505" s="114">
        <v>0</v>
      </c>
      <c r="T505" s="114">
        <v>0</v>
      </c>
      <c r="U505" s="114">
        <v>0</v>
      </c>
      <c r="V505" s="114">
        <v>0</v>
      </c>
      <c r="W505" s="114">
        <v>0</v>
      </c>
      <c r="X505" s="114">
        <v>0</v>
      </c>
      <c r="Y505" s="114">
        <v>0</v>
      </c>
      <c r="Z505" s="114">
        <v>0</v>
      </c>
      <c r="AA505" s="114">
        <v>0</v>
      </c>
      <c r="AB505" s="114">
        <v>0</v>
      </c>
      <c r="AC505" s="114">
        <v>0</v>
      </c>
      <c r="AD505" s="114">
        <v>0</v>
      </c>
      <c r="AE505" s="114">
        <v>0</v>
      </c>
      <c r="AF505" s="114">
        <v>0</v>
      </c>
      <c r="AG505" s="114">
        <v>0</v>
      </c>
      <c r="AH505" s="114">
        <v>0</v>
      </c>
      <c r="AI505" s="114">
        <v>0</v>
      </c>
      <c r="AJ505" s="115">
        <f t="shared" si="7"/>
        <v>0</v>
      </c>
      <c r="AM505" s="84"/>
    </row>
    <row r="506" spans="1:39" ht="20.100000000000001" hidden="1" customHeight="1" outlineLevel="2">
      <c r="A506" s="111">
        <v>1706</v>
      </c>
      <c r="B506" s="112" t="s">
        <v>1164</v>
      </c>
      <c r="C506" s="113" t="s">
        <v>1344</v>
      </c>
      <c r="D506" s="114">
        <v>0</v>
      </c>
      <c r="E506" s="114">
        <v>0</v>
      </c>
      <c r="F506" s="114">
        <v>0</v>
      </c>
      <c r="G506" s="114">
        <v>0</v>
      </c>
      <c r="H506" s="114">
        <v>0</v>
      </c>
      <c r="I506" s="114">
        <v>0</v>
      </c>
      <c r="J506" s="114">
        <v>0</v>
      </c>
      <c r="K506" s="114">
        <v>0</v>
      </c>
      <c r="L506" s="114">
        <v>0</v>
      </c>
      <c r="M506" s="114">
        <v>0</v>
      </c>
      <c r="N506" s="114">
        <v>0</v>
      </c>
      <c r="O506" s="114">
        <v>0</v>
      </c>
      <c r="P506" s="114">
        <v>0</v>
      </c>
      <c r="Q506" s="114">
        <v>0</v>
      </c>
      <c r="R506" s="114">
        <v>0</v>
      </c>
      <c r="S506" s="114">
        <v>0</v>
      </c>
      <c r="T506" s="114">
        <v>0</v>
      </c>
      <c r="U506" s="114">
        <v>0</v>
      </c>
      <c r="V506" s="114">
        <v>0</v>
      </c>
      <c r="W506" s="114">
        <v>0</v>
      </c>
      <c r="X506" s="114">
        <v>0</v>
      </c>
      <c r="Y506" s="114">
        <v>0</v>
      </c>
      <c r="Z506" s="114">
        <v>0</v>
      </c>
      <c r="AA506" s="114">
        <v>0</v>
      </c>
      <c r="AB506" s="114">
        <v>0</v>
      </c>
      <c r="AC506" s="114">
        <v>0</v>
      </c>
      <c r="AD506" s="114">
        <v>0</v>
      </c>
      <c r="AE506" s="114">
        <v>0</v>
      </c>
      <c r="AF506" s="114">
        <v>0</v>
      </c>
      <c r="AG506" s="114">
        <v>0</v>
      </c>
      <c r="AH506" s="114">
        <v>0</v>
      </c>
      <c r="AI506" s="114">
        <v>0</v>
      </c>
      <c r="AJ506" s="115">
        <f t="shared" si="7"/>
        <v>0</v>
      </c>
      <c r="AM506" s="84"/>
    </row>
    <row r="507" spans="1:39" ht="20.100000000000001" hidden="1" customHeight="1" outlineLevel="2">
      <c r="A507" s="111">
        <v>1707</v>
      </c>
      <c r="B507" s="112" t="s">
        <v>1165</v>
      </c>
      <c r="C507" s="113" t="s">
        <v>1344</v>
      </c>
      <c r="D507" s="114">
        <v>0</v>
      </c>
      <c r="E507" s="114">
        <v>0</v>
      </c>
      <c r="F507" s="114">
        <v>0</v>
      </c>
      <c r="G507" s="114">
        <v>0</v>
      </c>
      <c r="H507" s="114">
        <v>0</v>
      </c>
      <c r="I507" s="114">
        <v>0</v>
      </c>
      <c r="J507" s="114">
        <v>0</v>
      </c>
      <c r="K507" s="114">
        <v>0</v>
      </c>
      <c r="L507" s="114">
        <v>0</v>
      </c>
      <c r="M507" s="114">
        <v>0</v>
      </c>
      <c r="N507" s="114">
        <v>0</v>
      </c>
      <c r="O507" s="114">
        <v>0</v>
      </c>
      <c r="P507" s="114">
        <v>0</v>
      </c>
      <c r="Q507" s="114">
        <v>0</v>
      </c>
      <c r="R507" s="114">
        <v>0</v>
      </c>
      <c r="S507" s="114">
        <v>0</v>
      </c>
      <c r="T507" s="114">
        <v>0</v>
      </c>
      <c r="U507" s="114">
        <v>0</v>
      </c>
      <c r="V507" s="114">
        <v>0</v>
      </c>
      <c r="W507" s="114">
        <v>0</v>
      </c>
      <c r="X507" s="114">
        <v>0</v>
      </c>
      <c r="Y507" s="114">
        <v>0</v>
      </c>
      <c r="Z507" s="114">
        <v>0</v>
      </c>
      <c r="AA507" s="114">
        <v>0</v>
      </c>
      <c r="AB507" s="114">
        <v>0</v>
      </c>
      <c r="AC507" s="114">
        <v>0</v>
      </c>
      <c r="AD507" s="114">
        <v>0</v>
      </c>
      <c r="AE507" s="114">
        <v>0</v>
      </c>
      <c r="AF507" s="114">
        <v>0</v>
      </c>
      <c r="AG507" s="114">
        <v>0</v>
      </c>
      <c r="AH507" s="114">
        <v>0</v>
      </c>
      <c r="AI507" s="114">
        <v>0</v>
      </c>
      <c r="AJ507" s="115">
        <f t="shared" si="7"/>
        <v>0</v>
      </c>
      <c r="AM507" s="84"/>
    </row>
    <row r="508" spans="1:39" ht="20.100000000000001" hidden="1" customHeight="1" outlineLevel="2">
      <c r="A508" s="111">
        <v>1708</v>
      </c>
      <c r="B508" s="112" t="s">
        <v>1166</v>
      </c>
      <c r="C508" s="113" t="s">
        <v>1344</v>
      </c>
      <c r="D508" s="114">
        <v>0</v>
      </c>
      <c r="E508" s="114">
        <v>0</v>
      </c>
      <c r="F508" s="114">
        <v>0</v>
      </c>
      <c r="G508" s="114">
        <v>0</v>
      </c>
      <c r="H508" s="114">
        <v>0</v>
      </c>
      <c r="I508" s="114">
        <v>0</v>
      </c>
      <c r="J508" s="114">
        <v>0</v>
      </c>
      <c r="K508" s="114">
        <v>0</v>
      </c>
      <c r="L508" s="114">
        <v>0</v>
      </c>
      <c r="M508" s="114">
        <v>0</v>
      </c>
      <c r="N508" s="114">
        <v>0</v>
      </c>
      <c r="O508" s="114">
        <v>0</v>
      </c>
      <c r="P508" s="114">
        <v>0</v>
      </c>
      <c r="Q508" s="114">
        <v>0</v>
      </c>
      <c r="R508" s="114">
        <v>0</v>
      </c>
      <c r="S508" s="114">
        <v>0</v>
      </c>
      <c r="T508" s="114">
        <v>0</v>
      </c>
      <c r="U508" s="114">
        <v>0</v>
      </c>
      <c r="V508" s="114">
        <v>0</v>
      </c>
      <c r="W508" s="114">
        <v>0</v>
      </c>
      <c r="X508" s="114">
        <v>0</v>
      </c>
      <c r="Y508" s="114">
        <v>0</v>
      </c>
      <c r="Z508" s="114">
        <v>0</v>
      </c>
      <c r="AA508" s="114">
        <v>0</v>
      </c>
      <c r="AB508" s="114">
        <v>0</v>
      </c>
      <c r="AC508" s="114">
        <v>0</v>
      </c>
      <c r="AD508" s="114">
        <v>0</v>
      </c>
      <c r="AE508" s="114">
        <v>0</v>
      </c>
      <c r="AF508" s="114">
        <v>0</v>
      </c>
      <c r="AG508" s="114">
        <v>0</v>
      </c>
      <c r="AH508" s="114">
        <v>0</v>
      </c>
      <c r="AI508" s="114">
        <v>0</v>
      </c>
      <c r="AJ508" s="115">
        <f t="shared" si="7"/>
        <v>0</v>
      </c>
      <c r="AM508" s="84"/>
    </row>
    <row r="509" spans="1:39" ht="20.100000000000001" hidden="1" customHeight="1" outlineLevel="2">
      <c r="A509" s="111">
        <v>1709</v>
      </c>
      <c r="B509" s="112" t="s">
        <v>1167</v>
      </c>
      <c r="C509" s="113" t="s">
        <v>1344</v>
      </c>
      <c r="D509" s="114">
        <v>0</v>
      </c>
      <c r="E509" s="114">
        <v>0</v>
      </c>
      <c r="F509" s="114">
        <v>0</v>
      </c>
      <c r="G509" s="114">
        <v>0</v>
      </c>
      <c r="H509" s="114">
        <v>0</v>
      </c>
      <c r="I509" s="114">
        <v>0</v>
      </c>
      <c r="J509" s="114">
        <v>0</v>
      </c>
      <c r="K509" s="114">
        <v>0</v>
      </c>
      <c r="L509" s="114">
        <v>0</v>
      </c>
      <c r="M509" s="114">
        <v>0</v>
      </c>
      <c r="N509" s="114">
        <v>0</v>
      </c>
      <c r="O509" s="114">
        <v>0</v>
      </c>
      <c r="P509" s="114">
        <v>0</v>
      </c>
      <c r="Q509" s="114">
        <v>0</v>
      </c>
      <c r="R509" s="114">
        <v>0</v>
      </c>
      <c r="S509" s="114">
        <v>0</v>
      </c>
      <c r="T509" s="114">
        <v>0</v>
      </c>
      <c r="U509" s="114">
        <v>0</v>
      </c>
      <c r="V509" s="114">
        <v>0</v>
      </c>
      <c r="W509" s="114">
        <v>0</v>
      </c>
      <c r="X509" s="114">
        <v>0</v>
      </c>
      <c r="Y509" s="114">
        <v>0</v>
      </c>
      <c r="Z509" s="114">
        <v>0</v>
      </c>
      <c r="AA509" s="114">
        <v>0</v>
      </c>
      <c r="AB509" s="114">
        <v>0</v>
      </c>
      <c r="AC509" s="114">
        <v>0</v>
      </c>
      <c r="AD509" s="114">
        <v>0</v>
      </c>
      <c r="AE509" s="114">
        <v>0</v>
      </c>
      <c r="AF509" s="114">
        <v>0</v>
      </c>
      <c r="AG509" s="114">
        <v>0</v>
      </c>
      <c r="AH509" s="114">
        <v>0</v>
      </c>
      <c r="AI509" s="114">
        <v>0</v>
      </c>
      <c r="AJ509" s="115">
        <f t="shared" si="7"/>
        <v>0</v>
      </c>
      <c r="AM509" s="84"/>
    </row>
    <row r="510" spans="1:39" ht="20.100000000000001" hidden="1" customHeight="1" outlineLevel="2">
      <c r="A510" s="111">
        <v>1710</v>
      </c>
      <c r="B510" s="112" t="s">
        <v>1168</v>
      </c>
      <c r="C510" s="113" t="s">
        <v>1344</v>
      </c>
      <c r="D510" s="114">
        <v>0</v>
      </c>
      <c r="E510" s="114">
        <v>0</v>
      </c>
      <c r="F510" s="114">
        <v>0</v>
      </c>
      <c r="G510" s="114">
        <v>0</v>
      </c>
      <c r="H510" s="114">
        <v>0</v>
      </c>
      <c r="I510" s="114">
        <v>0</v>
      </c>
      <c r="J510" s="114">
        <v>0</v>
      </c>
      <c r="K510" s="114">
        <v>0</v>
      </c>
      <c r="L510" s="114">
        <v>0</v>
      </c>
      <c r="M510" s="114">
        <v>0</v>
      </c>
      <c r="N510" s="114">
        <v>0</v>
      </c>
      <c r="O510" s="114">
        <v>0</v>
      </c>
      <c r="P510" s="114">
        <v>0</v>
      </c>
      <c r="Q510" s="114">
        <v>0</v>
      </c>
      <c r="R510" s="114">
        <v>0</v>
      </c>
      <c r="S510" s="114">
        <v>0</v>
      </c>
      <c r="T510" s="114">
        <v>0</v>
      </c>
      <c r="U510" s="114">
        <v>0</v>
      </c>
      <c r="V510" s="114">
        <v>0</v>
      </c>
      <c r="W510" s="114">
        <v>0</v>
      </c>
      <c r="X510" s="114">
        <v>0</v>
      </c>
      <c r="Y510" s="114">
        <v>0</v>
      </c>
      <c r="Z510" s="114">
        <v>0</v>
      </c>
      <c r="AA510" s="114">
        <v>0</v>
      </c>
      <c r="AB510" s="114">
        <v>0</v>
      </c>
      <c r="AC510" s="114">
        <v>0</v>
      </c>
      <c r="AD510" s="114">
        <v>0</v>
      </c>
      <c r="AE510" s="114">
        <v>0</v>
      </c>
      <c r="AF510" s="114">
        <v>0</v>
      </c>
      <c r="AG510" s="114">
        <v>0</v>
      </c>
      <c r="AH510" s="114">
        <v>0</v>
      </c>
      <c r="AI510" s="114">
        <v>0</v>
      </c>
      <c r="AJ510" s="115">
        <f t="shared" si="7"/>
        <v>0</v>
      </c>
      <c r="AM510" s="84"/>
    </row>
    <row r="511" spans="1:39" ht="20.100000000000001" hidden="1" customHeight="1" outlineLevel="2">
      <c r="A511" s="111">
        <v>1711</v>
      </c>
      <c r="B511" s="112" t="s">
        <v>1169</v>
      </c>
      <c r="C511" s="113" t="s">
        <v>1344</v>
      </c>
      <c r="D511" s="114">
        <v>0</v>
      </c>
      <c r="E511" s="114">
        <v>0</v>
      </c>
      <c r="F511" s="114">
        <v>0</v>
      </c>
      <c r="G511" s="114">
        <v>0</v>
      </c>
      <c r="H511" s="114">
        <v>0</v>
      </c>
      <c r="I511" s="114">
        <v>0</v>
      </c>
      <c r="J511" s="114">
        <v>0</v>
      </c>
      <c r="K511" s="114">
        <v>0</v>
      </c>
      <c r="L511" s="114">
        <v>0</v>
      </c>
      <c r="M511" s="114">
        <v>0</v>
      </c>
      <c r="N511" s="114">
        <v>0</v>
      </c>
      <c r="O511" s="114">
        <v>0</v>
      </c>
      <c r="P511" s="114">
        <v>0</v>
      </c>
      <c r="Q511" s="114">
        <v>0</v>
      </c>
      <c r="R511" s="114">
        <v>0</v>
      </c>
      <c r="S511" s="114">
        <v>0</v>
      </c>
      <c r="T511" s="114">
        <v>0</v>
      </c>
      <c r="U511" s="114">
        <v>0</v>
      </c>
      <c r="V511" s="114">
        <v>0</v>
      </c>
      <c r="W511" s="114">
        <v>0</v>
      </c>
      <c r="X511" s="114">
        <v>0</v>
      </c>
      <c r="Y511" s="114">
        <v>0</v>
      </c>
      <c r="Z511" s="114">
        <v>0</v>
      </c>
      <c r="AA511" s="114">
        <v>0</v>
      </c>
      <c r="AB511" s="114">
        <v>0</v>
      </c>
      <c r="AC511" s="114">
        <v>0</v>
      </c>
      <c r="AD511" s="114">
        <v>0</v>
      </c>
      <c r="AE511" s="114">
        <v>0</v>
      </c>
      <c r="AF511" s="114">
        <v>0</v>
      </c>
      <c r="AG511" s="114">
        <v>0</v>
      </c>
      <c r="AH511" s="114">
        <v>0</v>
      </c>
      <c r="AI511" s="114">
        <v>0</v>
      </c>
      <c r="AJ511" s="115">
        <f t="shared" si="7"/>
        <v>0</v>
      </c>
      <c r="AM511" s="84"/>
    </row>
    <row r="512" spans="1:39" ht="20.100000000000001" hidden="1" customHeight="1" outlineLevel="2">
      <c r="A512" s="111">
        <v>1712</v>
      </c>
      <c r="B512" s="112" t="s">
        <v>1170</v>
      </c>
      <c r="C512" s="113" t="s">
        <v>1344</v>
      </c>
      <c r="D512" s="114">
        <v>0</v>
      </c>
      <c r="E512" s="114">
        <v>0</v>
      </c>
      <c r="F512" s="114">
        <v>0</v>
      </c>
      <c r="G512" s="114">
        <v>0</v>
      </c>
      <c r="H512" s="114">
        <v>0</v>
      </c>
      <c r="I512" s="114">
        <v>0</v>
      </c>
      <c r="J512" s="114">
        <v>0</v>
      </c>
      <c r="K512" s="114">
        <v>0</v>
      </c>
      <c r="L512" s="114">
        <v>0</v>
      </c>
      <c r="M512" s="114">
        <v>0</v>
      </c>
      <c r="N512" s="114">
        <v>0</v>
      </c>
      <c r="O512" s="114">
        <v>0</v>
      </c>
      <c r="P512" s="114">
        <v>0</v>
      </c>
      <c r="Q512" s="114">
        <v>0</v>
      </c>
      <c r="R512" s="114">
        <v>0</v>
      </c>
      <c r="S512" s="114">
        <v>0</v>
      </c>
      <c r="T512" s="114">
        <v>0</v>
      </c>
      <c r="U512" s="114">
        <v>0</v>
      </c>
      <c r="V512" s="114">
        <v>0</v>
      </c>
      <c r="W512" s="114">
        <v>0</v>
      </c>
      <c r="X512" s="114">
        <v>0</v>
      </c>
      <c r="Y512" s="114">
        <v>0</v>
      </c>
      <c r="Z512" s="114">
        <v>0</v>
      </c>
      <c r="AA512" s="114">
        <v>0</v>
      </c>
      <c r="AB512" s="114">
        <v>0</v>
      </c>
      <c r="AC512" s="114">
        <v>0</v>
      </c>
      <c r="AD512" s="114">
        <v>0</v>
      </c>
      <c r="AE512" s="114">
        <v>0</v>
      </c>
      <c r="AF512" s="114">
        <v>0</v>
      </c>
      <c r="AG512" s="114">
        <v>0</v>
      </c>
      <c r="AH512" s="114">
        <v>0</v>
      </c>
      <c r="AI512" s="114">
        <v>0</v>
      </c>
      <c r="AJ512" s="115">
        <f t="shared" si="7"/>
        <v>0</v>
      </c>
      <c r="AM512" s="84"/>
    </row>
    <row r="513" spans="1:39" ht="20.100000000000001" hidden="1" customHeight="1" outlineLevel="2">
      <c r="A513" s="111">
        <v>1713</v>
      </c>
      <c r="B513" s="112" t="s">
        <v>1171</v>
      </c>
      <c r="C513" s="113" t="s">
        <v>1344</v>
      </c>
      <c r="D513" s="114">
        <v>0</v>
      </c>
      <c r="E513" s="114">
        <v>0</v>
      </c>
      <c r="F513" s="114">
        <v>0</v>
      </c>
      <c r="G513" s="114">
        <v>0</v>
      </c>
      <c r="H513" s="114">
        <v>0</v>
      </c>
      <c r="I513" s="114">
        <v>0</v>
      </c>
      <c r="J513" s="114">
        <v>0</v>
      </c>
      <c r="K513" s="114">
        <v>0</v>
      </c>
      <c r="L513" s="114">
        <v>0</v>
      </c>
      <c r="M513" s="114">
        <v>0</v>
      </c>
      <c r="N513" s="114">
        <v>0</v>
      </c>
      <c r="O513" s="114">
        <v>0</v>
      </c>
      <c r="P513" s="114">
        <v>0</v>
      </c>
      <c r="Q513" s="114">
        <v>0</v>
      </c>
      <c r="R513" s="114">
        <v>0</v>
      </c>
      <c r="S513" s="114">
        <v>0</v>
      </c>
      <c r="T513" s="114">
        <v>0</v>
      </c>
      <c r="U513" s="114">
        <v>0</v>
      </c>
      <c r="V513" s="114">
        <v>0</v>
      </c>
      <c r="W513" s="114">
        <v>0</v>
      </c>
      <c r="X513" s="114">
        <v>0</v>
      </c>
      <c r="Y513" s="114">
        <v>0</v>
      </c>
      <c r="Z513" s="114">
        <v>0</v>
      </c>
      <c r="AA513" s="114">
        <v>0</v>
      </c>
      <c r="AB513" s="114">
        <v>0</v>
      </c>
      <c r="AC513" s="114">
        <v>0</v>
      </c>
      <c r="AD513" s="114">
        <v>0</v>
      </c>
      <c r="AE513" s="114">
        <v>0</v>
      </c>
      <c r="AF513" s="114">
        <v>0</v>
      </c>
      <c r="AG513" s="114">
        <v>0</v>
      </c>
      <c r="AH513" s="114">
        <v>0</v>
      </c>
      <c r="AI513" s="114">
        <v>0</v>
      </c>
      <c r="AJ513" s="115">
        <f t="shared" si="7"/>
        <v>0</v>
      </c>
      <c r="AM513" s="84"/>
    </row>
    <row r="514" spans="1:39" ht="20.100000000000001" hidden="1" customHeight="1" outlineLevel="2">
      <c r="A514" s="111">
        <v>1714</v>
      </c>
      <c r="B514" s="112" t="s">
        <v>1172</v>
      </c>
      <c r="C514" s="113" t="s">
        <v>1344</v>
      </c>
      <c r="D514" s="114">
        <v>0</v>
      </c>
      <c r="E514" s="114">
        <v>0</v>
      </c>
      <c r="F514" s="114">
        <v>0</v>
      </c>
      <c r="G514" s="114">
        <v>0</v>
      </c>
      <c r="H514" s="114">
        <v>0</v>
      </c>
      <c r="I514" s="114">
        <v>0</v>
      </c>
      <c r="J514" s="114">
        <v>0</v>
      </c>
      <c r="K514" s="114">
        <v>0</v>
      </c>
      <c r="L514" s="114">
        <v>0</v>
      </c>
      <c r="M514" s="114">
        <v>0</v>
      </c>
      <c r="N514" s="114">
        <v>0</v>
      </c>
      <c r="O514" s="114">
        <v>0</v>
      </c>
      <c r="P514" s="114">
        <v>0</v>
      </c>
      <c r="Q514" s="114">
        <v>0</v>
      </c>
      <c r="R514" s="114">
        <v>0</v>
      </c>
      <c r="S514" s="114">
        <v>0</v>
      </c>
      <c r="T514" s="114">
        <v>0</v>
      </c>
      <c r="U514" s="114">
        <v>0</v>
      </c>
      <c r="V514" s="114">
        <v>0</v>
      </c>
      <c r="W514" s="114">
        <v>0</v>
      </c>
      <c r="X514" s="114">
        <v>0</v>
      </c>
      <c r="Y514" s="114">
        <v>0</v>
      </c>
      <c r="Z514" s="114">
        <v>0</v>
      </c>
      <c r="AA514" s="114">
        <v>0</v>
      </c>
      <c r="AB514" s="114">
        <v>0</v>
      </c>
      <c r="AC514" s="114">
        <v>0</v>
      </c>
      <c r="AD514" s="114">
        <v>0</v>
      </c>
      <c r="AE514" s="114">
        <v>0</v>
      </c>
      <c r="AF514" s="114">
        <v>0</v>
      </c>
      <c r="AG514" s="114">
        <v>0</v>
      </c>
      <c r="AH514" s="114">
        <v>0</v>
      </c>
      <c r="AI514" s="114">
        <v>0</v>
      </c>
      <c r="AJ514" s="115">
        <f t="shared" si="7"/>
        <v>0</v>
      </c>
      <c r="AM514" s="84"/>
    </row>
    <row r="515" spans="1:39" ht="20.100000000000001" hidden="1" customHeight="1" outlineLevel="2">
      <c r="A515" s="111">
        <v>1715</v>
      </c>
      <c r="B515" s="112" t="s">
        <v>1173</v>
      </c>
      <c r="C515" s="113" t="s">
        <v>1344</v>
      </c>
      <c r="D515" s="114">
        <v>0</v>
      </c>
      <c r="E515" s="114">
        <v>0</v>
      </c>
      <c r="F515" s="114">
        <v>0</v>
      </c>
      <c r="G515" s="114">
        <v>0</v>
      </c>
      <c r="H515" s="114">
        <v>0</v>
      </c>
      <c r="I515" s="114">
        <v>0</v>
      </c>
      <c r="J515" s="114">
        <v>0</v>
      </c>
      <c r="K515" s="114">
        <v>0</v>
      </c>
      <c r="L515" s="114">
        <v>0</v>
      </c>
      <c r="M515" s="114">
        <v>0</v>
      </c>
      <c r="N515" s="114">
        <v>0</v>
      </c>
      <c r="O515" s="114">
        <v>0</v>
      </c>
      <c r="P515" s="114">
        <v>0</v>
      </c>
      <c r="Q515" s="114">
        <v>0</v>
      </c>
      <c r="R515" s="114">
        <v>0</v>
      </c>
      <c r="S515" s="114">
        <v>0</v>
      </c>
      <c r="T515" s="114">
        <v>0</v>
      </c>
      <c r="U515" s="114">
        <v>0</v>
      </c>
      <c r="V515" s="114">
        <v>0</v>
      </c>
      <c r="W515" s="114">
        <v>0</v>
      </c>
      <c r="X515" s="114">
        <v>0</v>
      </c>
      <c r="Y515" s="114">
        <v>0</v>
      </c>
      <c r="Z515" s="114">
        <v>0</v>
      </c>
      <c r="AA515" s="114">
        <v>0</v>
      </c>
      <c r="AB515" s="114">
        <v>0</v>
      </c>
      <c r="AC515" s="114">
        <v>0</v>
      </c>
      <c r="AD515" s="114">
        <v>0</v>
      </c>
      <c r="AE515" s="114">
        <v>0</v>
      </c>
      <c r="AF515" s="114">
        <v>0</v>
      </c>
      <c r="AG515" s="114">
        <v>0</v>
      </c>
      <c r="AH515" s="114">
        <v>0</v>
      </c>
      <c r="AI515" s="114">
        <v>0</v>
      </c>
      <c r="AJ515" s="115">
        <f t="shared" si="7"/>
        <v>0</v>
      </c>
      <c r="AM515" s="84"/>
    </row>
    <row r="516" spans="1:39" ht="20.100000000000001" hidden="1" customHeight="1" outlineLevel="2">
      <c r="A516" s="111">
        <v>1716</v>
      </c>
      <c r="B516" s="112" t="s">
        <v>1174</v>
      </c>
      <c r="C516" s="113" t="s">
        <v>1344</v>
      </c>
      <c r="D516" s="114">
        <v>0</v>
      </c>
      <c r="E516" s="114">
        <v>0</v>
      </c>
      <c r="F516" s="114">
        <v>0</v>
      </c>
      <c r="G516" s="114">
        <v>0</v>
      </c>
      <c r="H516" s="114">
        <v>0</v>
      </c>
      <c r="I516" s="114">
        <v>0</v>
      </c>
      <c r="J516" s="114">
        <v>0</v>
      </c>
      <c r="K516" s="114">
        <v>0</v>
      </c>
      <c r="L516" s="114">
        <v>0</v>
      </c>
      <c r="M516" s="114">
        <v>0</v>
      </c>
      <c r="N516" s="114">
        <v>0</v>
      </c>
      <c r="O516" s="114">
        <v>0</v>
      </c>
      <c r="P516" s="114">
        <v>0</v>
      </c>
      <c r="Q516" s="114">
        <v>0</v>
      </c>
      <c r="R516" s="114">
        <v>0</v>
      </c>
      <c r="S516" s="114">
        <v>0</v>
      </c>
      <c r="T516" s="114">
        <v>0</v>
      </c>
      <c r="U516" s="114">
        <v>0</v>
      </c>
      <c r="V516" s="114">
        <v>0</v>
      </c>
      <c r="W516" s="114">
        <v>0</v>
      </c>
      <c r="X516" s="114">
        <v>0</v>
      </c>
      <c r="Y516" s="114">
        <v>0</v>
      </c>
      <c r="Z516" s="114">
        <v>0</v>
      </c>
      <c r="AA516" s="114">
        <v>0</v>
      </c>
      <c r="AB516" s="114">
        <v>0</v>
      </c>
      <c r="AC516" s="114">
        <v>0</v>
      </c>
      <c r="AD516" s="114">
        <v>0</v>
      </c>
      <c r="AE516" s="114">
        <v>0</v>
      </c>
      <c r="AF516" s="114">
        <v>0</v>
      </c>
      <c r="AG516" s="114">
        <v>0</v>
      </c>
      <c r="AH516" s="114">
        <v>0</v>
      </c>
      <c r="AI516" s="114">
        <v>0</v>
      </c>
      <c r="AJ516" s="115">
        <f t="shared" si="7"/>
        <v>0</v>
      </c>
      <c r="AM516" s="84"/>
    </row>
    <row r="517" spans="1:39" ht="20.100000000000001" hidden="1" customHeight="1" outlineLevel="2">
      <c r="A517" s="111">
        <v>1717</v>
      </c>
      <c r="B517" s="112" t="s">
        <v>1175</v>
      </c>
      <c r="C517" s="113" t="s">
        <v>1344</v>
      </c>
      <c r="D517" s="114">
        <v>0</v>
      </c>
      <c r="E517" s="114">
        <v>0</v>
      </c>
      <c r="F517" s="114">
        <v>0</v>
      </c>
      <c r="G517" s="114">
        <v>0</v>
      </c>
      <c r="H517" s="114">
        <v>0</v>
      </c>
      <c r="I517" s="114">
        <v>0</v>
      </c>
      <c r="J517" s="114">
        <v>0</v>
      </c>
      <c r="K517" s="114">
        <v>0</v>
      </c>
      <c r="L517" s="114">
        <v>0</v>
      </c>
      <c r="M517" s="114">
        <v>0</v>
      </c>
      <c r="N517" s="114">
        <v>0</v>
      </c>
      <c r="O517" s="114">
        <v>0</v>
      </c>
      <c r="P517" s="114">
        <v>0</v>
      </c>
      <c r="Q517" s="114">
        <v>0</v>
      </c>
      <c r="R517" s="114">
        <v>0</v>
      </c>
      <c r="S517" s="114">
        <v>0</v>
      </c>
      <c r="T517" s="114">
        <v>0</v>
      </c>
      <c r="U517" s="114">
        <v>0</v>
      </c>
      <c r="V517" s="114">
        <v>0</v>
      </c>
      <c r="W517" s="114">
        <v>0</v>
      </c>
      <c r="X517" s="114">
        <v>0</v>
      </c>
      <c r="Y517" s="114">
        <v>0</v>
      </c>
      <c r="Z517" s="114">
        <v>0</v>
      </c>
      <c r="AA517" s="114">
        <v>0</v>
      </c>
      <c r="AB517" s="114">
        <v>0</v>
      </c>
      <c r="AC517" s="114">
        <v>0</v>
      </c>
      <c r="AD517" s="114">
        <v>0</v>
      </c>
      <c r="AE517" s="114">
        <v>0</v>
      </c>
      <c r="AF517" s="114">
        <v>0</v>
      </c>
      <c r="AG517" s="114">
        <v>0</v>
      </c>
      <c r="AH517" s="114">
        <v>0</v>
      </c>
      <c r="AI517" s="114">
        <v>0</v>
      </c>
      <c r="AJ517" s="115">
        <f t="shared" si="7"/>
        <v>0</v>
      </c>
      <c r="AM517" s="84"/>
    </row>
    <row r="518" spans="1:39" ht="20.100000000000001" hidden="1" customHeight="1" outlineLevel="2">
      <c r="A518" s="111">
        <v>1718</v>
      </c>
      <c r="B518" s="112" t="s">
        <v>1176</v>
      </c>
      <c r="C518" s="113" t="s">
        <v>1344</v>
      </c>
      <c r="D518" s="114">
        <v>0</v>
      </c>
      <c r="E518" s="114">
        <v>0</v>
      </c>
      <c r="F518" s="114">
        <v>0</v>
      </c>
      <c r="G518" s="114">
        <v>0</v>
      </c>
      <c r="H518" s="114">
        <v>0</v>
      </c>
      <c r="I518" s="114">
        <v>0</v>
      </c>
      <c r="J518" s="114">
        <v>0</v>
      </c>
      <c r="K518" s="114">
        <v>0</v>
      </c>
      <c r="L518" s="114">
        <v>0</v>
      </c>
      <c r="M518" s="114">
        <v>0</v>
      </c>
      <c r="N518" s="114">
        <v>0</v>
      </c>
      <c r="O518" s="114">
        <v>0</v>
      </c>
      <c r="P518" s="114">
        <v>0</v>
      </c>
      <c r="Q518" s="114">
        <v>0</v>
      </c>
      <c r="R518" s="114">
        <v>0</v>
      </c>
      <c r="S518" s="114">
        <v>0</v>
      </c>
      <c r="T518" s="114">
        <v>0</v>
      </c>
      <c r="U518" s="114">
        <v>0</v>
      </c>
      <c r="V518" s="114">
        <v>0</v>
      </c>
      <c r="W518" s="114">
        <v>0</v>
      </c>
      <c r="X518" s="114">
        <v>0</v>
      </c>
      <c r="Y518" s="114">
        <v>0</v>
      </c>
      <c r="Z518" s="114">
        <v>0</v>
      </c>
      <c r="AA518" s="114">
        <v>0</v>
      </c>
      <c r="AB518" s="114">
        <v>0</v>
      </c>
      <c r="AC518" s="114">
        <v>0</v>
      </c>
      <c r="AD518" s="114">
        <v>0</v>
      </c>
      <c r="AE518" s="114">
        <v>0</v>
      </c>
      <c r="AF518" s="114">
        <v>0</v>
      </c>
      <c r="AG518" s="114">
        <v>0</v>
      </c>
      <c r="AH518" s="114">
        <v>0</v>
      </c>
      <c r="AI518" s="114">
        <v>0</v>
      </c>
      <c r="AJ518" s="115">
        <f t="shared" si="7"/>
        <v>0</v>
      </c>
      <c r="AM518" s="84"/>
    </row>
    <row r="519" spans="1:39" ht="20.100000000000001" hidden="1" customHeight="1" outlineLevel="2">
      <c r="A519" s="111">
        <v>1719</v>
      </c>
      <c r="B519" s="112" t="s">
        <v>1177</v>
      </c>
      <c r="C519" s="113" t="s">
        <v>1344</v>
      </c>
      <c r="D519" s="114">
        <v>0</v>
      </c>
      <c r="E519" s="114">
        <v>0</v>
      </c>
      <c r="F519" s="114">
        <v>0</v>
      </c>
      <c r="G519" s="114">
        <v>0</v>
      </c>
      <c r="H519" s="114">
        <v>0</v>
      </c>
      <c r="I519" s="114">
        <v>0</v>
      </c>
      <c r="J519" s="114">
        <v>0</v>
      </c>
      <c r="K519" s="114">
        <v>0</v>
      </c>
      <c r="L519" s="114">
        <v>0</v>
      </c>
      <c r="M519" s="114">
        <v>0</v>
      </c>
      <c r="N519" s="114">
        <v>0</v>
      </c>
      <c r="O519" s="114">
        <v>0</v>
      </c>
      <c r="P519" s="114">
        <v>0</v>
      </c>
      <c r="Q519" s="114">
        <v>0</v>
      </c>
      <c r="R519" s="114">
        <v>0</v>
      </c>
      <c r="S519" s="114">
        <v>0</v>
      </c>
      <c r="T519" s="114">
        <v>0</v>
      </c>
      <c r="U519" s="114">
        <v>0</v>
      </c>
      <c r="V519" s="114">
        <v>0</v>
      </c>
      <c r="W519" s="114">
        <v>0</v>
      </c>
      <c r="X519" s="114">
        <v>0</v>
      </c>
      <c r="Y519" s="114">
        <v>0</v>
      </c>
      <c r="Z519" s="114">
        <v>0</v>
      </c>
      <c r="AA519" s="114">
        <v>0</v>
      </c>
      <c r="AB519" s="114">
        <v>0</v>
      </c>
      <c r="AC519" s="114">
        <v>0</v>
      </c>
      <c r="AD519" s="114">
        <v>0</v>
      </c>
      <c r="AE519" s="114">
        <v>0</v>
      </c>
      <c r="AF519" s="114">
        <v>0</v>
      </c>
      <c r="AG519" s="114">
        <v>0</v>
      </c>
      <c r="AH519" s="114">
        <v>0</v>
      </c>
      <c r="AI519" s="114">
        <v>0</v>
      </c>
      <c r="AJ519" s="115">
        <f t="shared" si="7"/>
        <v>0</v>
      </c>
      <c r="AM519" s="84"/>
    </row>
    <row r="520" spans="1:39" ht="20.100000000000001" hidden="1" customHeight="1" outlineLevel="2">
      <c r="A520" s="111">
        <v>1720</v>
      </c>
      <c r="B520" s="112" t="s">
        <v>1178</v>
      </c>
      <c r="C520" s="113" t="s">
        <v>1344</v>
      </c>
      <c r="D520" s="114">
        <v>0</v>
      </c>
      <c r="E520" s="114">
        <v>0</v>
      </c>
      <c r="F520" s="114">
        <v>0</v>
      </c>
      <c r="G520" s="114">
        <v>0</v>
      </c>
      <c r="H520" s="114">
        <v>0</v>
      </c>
      <c r="I520" s="114">
        <v>0</v>
      </c>
      <c r="J520" s="114">
        <v>0</v>
      </c>
      <c r="K520" s="114">
        <v>0</v>
      </c>
      <c r="L520" s="114">
        <v>0</v>
      </c>
      <c r="M520" s="114">
        <v>0</v>
      </c>
      <c r="N520" s="114">
        <v>0</v>
      </c>
      <c r="O520" s="114">
        <v>0</v>
      </c>
      <c r="P520" s="114">
        <v>0</v>
      </c>
      <c r="Q520" s="114">
        <v>0</v>
      </c>
      <c r="R520" s="114">
        <v>0</v>
      </c>
      <c r="S520" s="114">
        <v>0</v>
      </c>
      <c r="T520" s="114">
        <v>0</v>
      </c>
      <c r="U520" s="114">
        <v>0</v>
      </c>
      <c r="V520" s="114">
        <v>0</v>
      </c>
      <c r="W520" s="114">
        <v>0</v>
      </c>
      <c r="X520" s="114">
        <v>0</v>
      </c>
      <c r="Y520" s="114">
        <v>0</v>
      </c>
      <c r="Z520" s="114">
        <v>0</v>
      </c>
      <c r="AA520" s="114">
        <v>0</v>
      </c>
      <c r="AB520" s="114">
        <v>0</v>
      </c>
      <c r="AC520" s="114">
        <v>0</v>
      </c>
      <c r="AD520" s="114">
        <v>0</v>
      </c>
      <c r="AE520" s="114">
        <v>0</v>
      </c>
      <c r="AF520" s="114">
        <v>0</v>
      </c>
      <c r="AG520" s="114">
        <v>0</v>
      </c>
      <c r="AH520" s="114">
        <v>0</v>
      </c>
      <c r="AI520" s="114">
        <v>0</v>
      </c>
      <c r="AJ520" s="115">
        <f t="shared" si="7"/>
        <v>0</v>
      </c>
      <c r="AM520" s="84"/>
    </row>
    <row r="521" spans="1:39" ht="20.100000000000001" hidden="1" customHeight="1" outlineLevel="2">
      <c r="A521" s="111">
        <v>1721</v>
      </c>
      <c r="B521" s="112" t="s">
        <v>1179</v>
      </c>
      <c r="C521" s="113" t="s">
        <v>1344</v>
      </c>
      <c r="D521" s="114">
        <v>0</v>
      </c>
      <c r="E521" s="114">
        <v>0</v>
      </c>
      <c r="F521" s="114">
        <v>0</v>
      </c>
      <c r="G521" s="114">
        <v>0</v>
      </c>
      <c r="H521" s="114">
        <v>0</v>
      </c>
      <c r="I521" s="114">
        <v>0</v>
      </c>
      <c r="J521" s="114">
        <v>0</v>
      </c>
      <c r="K521" s="114">
        <v>0</v>
      </c>
      <c r="L521" s="114">
        <v>0</v>
      </c>
      <c r="M521" s="114">
        <v>0</v>
      </c>
      <c r="N521" s="114">
        <v>0</v>
      </c>
      <c r="O521" s="114">
        <v>0</v>
      </c>
      <c r="P521" s="114">
        <v>0</v>
      </c>
      <c r="Q521" s="114">
        <v>0</v>
      </c>
      <c r="R521" s="114">
        <v>0</v>
      </c>
      <c r="S521" s="114">
        <v>0</v>
      </c>
      <c r="T521" s="114">
        <v>0</v>
      </c>
      <c r="U521" s="114">
        <v>0</v>
      </c>
      <c r="V521" s="114">
        <v>0</v>
      </c>
      <c r="W521" s="114">
        <v>0</v>
      </c>
      <c r="X521" s="114">
        <v>0</v>
      </c>
      <c r="Y521" s="114">
        <v>0</v>
      </c>
      <c r="Z521" s="114">
        <v>0</v>
      </c>
      <c r="AA521" s="114">
        <v>0</v>
      </c>
      <c r="AB521" s="114">
        <v>0</v>
      </c>
      <c r="AC521" s="114">
        <v>0</v>
      </c>
      <c r="AD521" s="114">
        <v>0</v>
      </c>
      <c r="AE521" s="114">
        <v>0</v>
      </c>
      <c r="AF521" s="114">
        <v>0</v>
      </c>
      <c r="AG521" s="114">
        <v>0</v>
      </c>
      <c r="AH521" s="114">
        <v>0</v>
      </c>
      <c r="AI521" s="114">
        <v>0</v>
      </c>
      <c r="AJ521" s="115">
        <f t="shared" si="7"/>
        <v>0</v>
      </c>
      <c r="AM521" s="84"/>
    </row>
    <row r="522" spans="1:39" ht="20.100000000000001" hidden="1" customHeight="1" outlineLevel="2">
      <c r="A522" s="111">
        <v>1722</v>
      </c>
      <c r="B522" s="112" t="s">
        <v>1180</v>
      </c>
      <c r="C522" s="113" t="s">
        <v>1344</v>
      </c>
      <c r="D522" s="114">
        <v>0</v>
      </c>
      <c r="E522" s="114">
        <v>0</v>
      </c>
      <c r="F522" s="114">
        <v>0</v>
      </c>
      <c r="G522" s="114">
        <v>0</v>
      </c>
      <c r="H522" s="114">
        <v>0</v>
      </c>
      <c r="I522" s="114">
        <v>0</v>
      </c>
      <c r="J522" s="114">
        <v>0</v>
      </c>
      <c r="K522" s="114">
        <v>0</v>
      </c>
      <c r="L522" s="114">
        <v>0</v>
      </c>
      <c r="M522" s="114">
        <v>0</v>
      </c>
      <c r="N522" s="114">
        <v>0</v>
      </c>
      <c r="O522" s="114">
        <v>0</v>
      </c>
      <c r="P522" s="114">
        <v>0</v>
      </c>
      <c r="Q522" s="114">
        <v>0</v>
      </c>
      <c r="R522" s="114">
        <v>0</v>
      </c>
      <c r="S522" s="114">
        <v>0</v>
      </c>
      <c r="T522" s="114">
        <v>0</v>
      </c>
      <c r="U522" s="114">
        <v>0</v>
      </c>
      <c r="V522" s="114">
        <v>0</v>
      </c>
      <c r="W522" s="114">
        <v>0</v>
      </c>
      <c r="X522" s="114">
        <v>0</v>
      </c>
      <c r="Y522" s="114">
        <v>0</v>
      </c>
      <c r="Z522" s="114">
        <v>0</v>
      </c>
      <c r="AA522" s="114">
        <v>0</v>
      </c>
      <c r="AB522" s="114">
        <v>0</v>
      </c>
      <c r="AC522" s="114">
        <v>0</v>
      </c>
      <c r="AD522" s="114">
        <v>0</v>
      </c>
      <c r="AE522" s="114">
        <v>0</v>
      </c>
      <c r="AF522" s="114">
        <v>0</v>
      </c>
      <c r="AG522" s="114">
        <v>0</v>
      </c>
      <c r="AH522" s="114">
        <v>0</v>
      </c>
      <c r="AI522" s="114">
        <v>0</v>
      </c>
      <c r="AJ522" s="115">
        <f t="shared" si="7"/>
        <v>0</v>
      </c>
      <c r="AM522" s="84"/>
    </row>
    <row r="523" spans="1:39" ht="20.100000000000001" hidden="1" customHeight="1" outlineLevel="2">
      <c r="A523" s="111">
        <v>1723</v>
      </c>
      <c r="B523" s="112" t="s">
        <v>1181</v>
      </c>
      <c r="C523" s="113" t="s">
        <v>1344</v>
      </c>
      <c r="D523" s="114">
        <v>0</v>
      </c>
      <c r="E523" s="114">
        <v>0</v>
      </c>
      <c r="F523" s="114">
        <v>0</v>
      </c>
      <c r="G523" s="114">
        <v>0</v>
      </c>
      <c r="H523" s="114">
        <v>0</v>
      </c>
      <c r="I523" s="114">
        <v>0</v>
      </c>
      <c r="J523" s="114">
        <v>0</v>
      </c>
      <c r="K523" s="114">
        <v>0</v>
      </c>
      <c r="L523" s="114">
        <v>0</v>
      </c>
      <c r="M523" s="114">
        <v>0</v>
      </c>
      <c r="N523" s="114">
        <v>0</v>
      </c>
      <c r="O523" s="114">
        <v>0</v>
      </c>
      <c r="P523" s="114">
        <v>0</v>
      </c>
      <c r="Q523" s="114">
        <v>0</v>
      </c>
      <c r="R523" s="114">
        <v>0</v>
      </c>
      <c r="S523" s="114">
        <v>0</v>
      </c>
      <c r="T523" s="114">
        <v>0</v>
      </c>
      <c r="U523" s="114">
        <v>0</v>
      </c>
      <c r="V523" s="114">
        <v>0</v>
      </c>
      <c r="W523" s="114">
        <v>0</v>
      </c>
      <c r="X523" s="114">
        <v>0</v>
      </c>
      <c r="Y523" s="114">
        <v>0</v>
      </c>
      <c r="Z523" s="114">
        <v>0</v>
      </c>
      <c r="AA523" s="114">
        <v>0</v>
      </c>
      <c r="AB523" s="114">
        <v>0</v>
      </c>
      <c r="AC523" s="114">
        <v>0</v>
      </c>
      <c r="AD523" s="114">
        <v>0</v>
      </c>
      <c r="AE523" s="114">
        <v>0</v>
      </c>
      <c r="AF523" s="114">
        <v>0</v>
      </c>
      <c r="AG523" s="114">
        <v>0</v>
      </c>
      <c r="AH523" s="114">
        <v>0</v>
      </c>
      <c r="AI523" s="114">
        <v>0</v>
      </c>
      <c r="AJ523" s="115">
        <f t="shared" si="7"/>
        <v>0</v>
      </c>
      <c r="AM523" s="84"/>
    </row>
    <row r="524" spans="1:39" ht="20.100000000000001" hidden="1" customHeight="1" outlineLevel="2">
      <c r="A524" s="111">
        <v>1724</v>
      </c>
      <c r="B524" s="112" t="s">
        <v>1182</v>
      </c>
      <c r="C524" s="113" t="s">
        <v>1344</v>
      </c>
      <c r="D524" s="114">
        <v>0</v>
      </c>
      <c r="E524" s="114">
        <v>0</v>
      </c>
      <c r="F524" s="114">
        <v>0</v>
      </c>
      <c r="G524" s="114">
        <v>0</v>
      </c>
      <c r="H524" s="114">
        <v>0</v>
      </c>
      <c r="I524" s="114">
        <v>0</v>
      </c>
      <c r="J524" s="114">
        <v>0</v>
      </c>
      <c r="K524" s="114">
        <v>0</v>
      </c>
      <c r="L524" s="114">
        <v>0</v>
      </c>
      <c r="M524" s="114">
        <v>0</v>
      </c>
      <c r="N524" s="114">
        <v>0</v>
      </c>
      <c r="O524" s="114">
        <v>0</v>
      </c>
      <c r="P524" s="114">
        <v>0</v>
      </c>
      <c r="Q524" s="114">
        <v>0</v>
      </c>
      <c r="R524" s="114">
        <v>0</v>
      </c>
      <c r="S524" s="114">
        <v>0</v>
      </c>
      <c r="T524" s="114">
        <v>0</v>
      </c>
      <c r="U524" s="114">
        <v>0</v>
      </c>
      <c r="V524" s="114">
        <v>0</v>
      </c>
      <c r="W524" s="114">
        <v>0</v>
      </c>
      <c r="X524" s="114">
        <v>0</v>
      </c>
      <c r="Y524" s="114">
        <v>0</v>
      </c>
      <c r="Z524" s="114">
        <v>0</v>
      </c>
      <c r="AA524" s="114">
        <v>0</v>
      </c>
      <c r="AB524" s="114">
        <v>0</v>
      </c>
      <c r="AC524" s="114">
        <v>0</v>
      </c>
      <c r="AD524" s="114">
        <v>0</v>
      </c>
      <c r="AE524" s="114">
        <v>0</v>
      </c>
      <c r="AF524" s="114">
        <v>0</v>
      </c>
      <c r="AG524" s="114">
        <v>0</v>
      </c>
      <c r="AH524" s="114">
        <v>0</v>
      </c>
      <c r="AI524" s="114">
        <v>0</v>
      </c>
      <c r="AJ524" s="115">
        <f t="shared" si="7"/>
        <v>0</v>
      </c>
      <c r="AM524" s="84"/>
    </row>
    <row r="525" spans="1:39" ht="20.100000000000001" hidden="1" customHeight="1" outlineLevel="2">
      <c r="A525" s="111">
        <v>1725</v>
      </c>
      <c r="B525" s="112" t="s">
        <v>1183</v>
      </c>
      <c r="C525" s="113" t="s">
        <v>1344</v>
      </c>
      <c r="D525" s="114">
        <v>0</v>
      </c>
      <c r="E525" s="114">
        <v>0</v>
      </c>
      <c r="F525" s="114">
        <v>0</v>
      </c>
      <c r="G525" s="114">
        <v>0</v>
      </c>
      <c r="H525" s="114">
        <v>0</v>
      </c>
      <c r="I525" s="114">
        <v>0</v>
      </c>
      <c r="J525" s="114">
        <v>0</v>
      </c>
      <c r="K525" s="114">
        <v>0</v>
      </c>
      <c r="L525" s="114">
        <v>0</v>
      </c>
      <c r="M525" s="114">
        <v>0</v>
      </c>
      <c r="N525" s="114">
        <v>0</v>
      </c>
      <c r="O525" s="114">
        <v>0</v>
      </c>
      <c r="P525" s="114">
        <v>0</v>
      </c>
      <c r="Q525" s="114">
        <v>0</v>
      </c>
      <c r="R525" s="114">
        <v>0</v>
      </c>
      <c r="S525" s="114">
        <v>0</v>
      </c>
      <c r="T525" s="114">
        <v>0</v>
      </c>
      <c r="U525" s="114">
        <v>0</v>
      </c>
      <c r="V525" s="114">
        <v>0</v>
      </c>
      <c r="W525" s="114">
        <v>0</v>
      </c>
      <c r="X525" s="114">
        <v>0</v>
      </c>
      <c r="Y525" s="114">
        <v>0</v>
      </c>
      <c r="Z525" s="114">
        <v>0</v>
      </c>
      <c r="AA525" s="114">
        <v>0</v>
      </c>
      <c r="AB525" s="114">
        <v>0</v>
      </c>
      <c r="AC525" s="114">
        <v>0</v>
      </c>
      <c r="AD525" s="114">
        <v>0</v>
      </c>
      <c r="AE525" s="114">
        <v>0</v>
      </c>
      <c r="AF525" s="114">
        <v>0</v>
      </c>
      <c r="AG525" s="114">
        <v>0</v>
      </c>
      <c r="AH525" s="114">
        <v>0</v>
      </c>
      <c r="AI525" s="114">
        <v>0</v>
      </c>
      <c r="AJ525" s="115">
        <f t="shared" si="7"/>
        <v>0</v>
      </c>
      <c r="AM525" s="84"/>
    </row>
    <row r="526" spans="1:39" ht="20.100000000000001" hidden="1" customHeight="1" outlineLevel="2">
      <c r="A526" s="111">
        <v>1726</v>
      </c>
      <c r="B526" s="112" t="s">
        <v>1184</v>
      </c>
      <c r="C526" s="113" t="s">
        <v>1344</v>
      </c>
      <c r="D526" s="114">
        <v>0</v>
      </c>
      <c r="E526" s="114">
        <v>0</v>
      </c>
      <c r="F526" s="114">
        <v>0</v>
      </c>
      <c r="G526" s="114">
        <v>0</v>
      </c>
      <c r="H526" s="114">
        <v>0</v>
      </c>
      <c r="I526" s="114">
        <v>0</v>
      </c>
      <c r="J526" s="114">
        <v>0</v>
      </c>
      <c r="K526" s="114">
        <v>0</v>
      </c>
      <c r="L526" s="114">
        <v>0</v>
      </c>
      <c r="M526" s="114">
        <v>0</v>
      </c>
      <c r="N526" s="114">
        <v>0</v>
      </c>
      <c r="O526" s="114">
        <v>0</v>
      </c>
      <c r="P526" s="114">
        <v>0</v>
      </c>
      <c r="Q526" s="114">
        <v>0</v>
      </c>
      <c r="R526" s="114">
        <v>0</v>
      </c>
      <c r="S526" s="114">
        <v>0</v>
      </c>
      <c r="T526" s="114">
        <v>0</v>
      </c>
      <c r="U526" s="114">
        <v>0</v>
      </c>
      <c r="V526" s="114">
        <v>0</v>
      </c>
      <c r="W526" s="114">
        <v>0</v>
      </c>
      <c r="X526" s="114">
        <v>0</v>
      </c>
      <c r="Y526" s="114">
        <v>0</v>
      </c>
      <c r="Z526" s="114">
        <v>0</v>
      </c>
      <c r="AA526" s="114">
        <v>0</v>
      </c>
      <c r="AB526" s="114">
        <v>0</v>
      </c>
      <c r="AC526" s="114">
        <v>0</v>
      </c>
      <c r="AD526" s="114">
        <v>0</v>
      </c>
      <c r="AE526" s="114">
        <v>0</v>
      </c>
      <c r="AF526" s="114">
        <v>0</v>
      </c>
      <c r="AG526" s="114">
        <v>0</v>
      </c>
      <c r="AH526" s="114">
        <v>0</v>
      </c>
      <c r="AI526" s="114">
        <v>0</v>
      </c>
      <c r="AJ526" s="115">
        <f t="shared" ref="AJ526:AJ589" si="8">SUM(D526:AI526)</f>
        <v>0</v>
      </c>
      <c r="AM526" s="84"/>
    </row>
    <row r="527" spans="1:39" ht="20.100000000000001" hidden="1" customHeight="1" outlineLevel="2">
      <c r="A527" s="111">
        <v>1727</v>
      </c>
      <c r="B527" s="112" t="s">
        <v>1185</v>
      </c>
      <c r="C527" s="113" t="s">
        <v>1344</v>
      </c>
      <c r="D527" s="114">
        <v>0</v>
      </c>
      <c r="E527" s="114">
        <v>0</v>
      </c>
      <c r="F527" s="114">
        <v>0</v>
      </c>
      <c r="G527" s="114">
        <v>0</v>
      </c>
      <c r="H527" s="114">
        <v>0</v>
      </c>
      <c r="I527" s="114">
        <v>0</v>
      </c>
      <c r="J527" s="114">
        <v>0</v>
      </c>
      <c r="K527" s="114">
        <v>0</v>
      </c>
      <c r="L527" s="114">
        <v>0</v>
      </c>
      <c r="M527" s="114">
        <v>0</v>
      </c>
      <c r="N527" s="114">
        <v>0</v>
      </c>
      <c r="O527" s="114">
        <v>0</v>
      </c>
      <c r="P527" s="114">
        <v>0</v>
      </c>
      <c r="Q527" s="114">
        <v>0</v>
      </c>
      <c r="R527" s="114">
        <v>0</v>
      </c>
      <c r="S527" s="114">
        <v>0</v>
      </c>
      <c r="T527" s="114">
        <v>0</v>
      </c>
      <c r="U527" s="114">
        <v>0</v>
      </c>
      <c r="V527" s="114">
        <v>0</v>
      </c>
      <c r="W527" s="114">
        <v>0</v>
      </c>
      <c r="X527" s="114">
        <v>0</v>
      </c>
      <c r="Y527" s="114">
        <v>0</v>
      </c>
      <c r="Z527" s="114">
        <v>0</v>
      </c>
      <c r="AA527" s="114">
        <v>0</v>
      </c>
      <c r="AB527" s="114">
        <v>0</v>
      </c>
      <c r="AC527" s="114">
        <v>0</v>
      </c>
      <c r="AD527" s="114">
        <v>0</v>
      </c>
      <c r="AE527" s="114">
        <v>0</v>
      </c>
      <c r="AF527" s="114">
        <v>0</v>
      </c>
      <c r="AG527" s="114">
        <v>0</v>
      </c>
      <c r="AH527" s="114">
        <v>0</v>
      </c>
      <c r="AI527" s="114">
        <v>0</v>
      </c>
      <c r="AJ527" s="115">
        <f t="shared" si="8"/>
        <v>0</v>
      </c>
      <c r="AM527" s="84"/>
    </row>
    <row r="528" spans="1:39" ht="20.100000000000001" hidden="1" customHeight="1" outlineLevel="2">
      <c r="A528" s="111">
        <v>1728</v>
      </c>
      <c r="B528" s="112" t="s">
        <v>1186</v>
      </c>
      <c r="C528" s="113" t="s">
        <v>1344</v>
      </c>
      <c r="D528" s="114">
        <v>0</v>
      </c>
      <c r="E528" s="114">
        <v>0</v>
      </c>
      <c r="F528" s="114">
        <v>0</v>
      </c>
      <c r="G528" s="114">
        <v>0</v>
      </c>
      <c r="H528" s="114">
        <v>0</v>
      </c>
      <c r="I528" s="114">
        <v>0</v>
      </c>
      <c r="J528" s="114">
        <v>0</v>
      </c>
      <c r="K528" s="114">
        <v>0</v>
      </c>
      <c r="L528" s="114">
        <v>0</v>
      </c>
      <c r="M528" s="114">
        <v>0</v>
      </c>
      <c r="N528" s="114">
        <v>0</v>
      </c>
      <c r="O528" s="114">
        <v>0</v>
      </c>
      <c r="P528" s="114">
        <v>0</v>
      </c>
      <c r="Q528" s="114">
        <v>0</v>
      </c>
      <c r="R528" s="114">
        <v>0</v>
      </c>
      <c r="S528" s="114">
        <v>0</v>
      </c>
      <c r="T528" s="114">
        <v>0</v>
      </c>
      <c r="U528" s="114">
        <v>0</v>
      </c>
      <c r="V528" s="114">
        <v>0</v>
      </c>
      <c r="W528" s="114">
        <v>0</v>
      </c>
      <c r="X528" s="114">
        <v>0</v>
      </c>
      <c r="Y528" s="114">
        <v>0</v>
      </c>
      <c r="Z528" s="114">
        <v>0</v>
      </c>
      <c r="AA528" s="114">
        <v>0</v>
      </c>
      <c r="AB528" s="114">
        <v>0</v>
      </c>
      <c r="AC528" s="114">
        <v>0</v>
      </c>
      <c r="AD528" s="114">
        <v>0</v>
      </c>
      <c r="AE528" s="114">
        <v>0</v>
      </c>
      <c r="AF528" s="114">
        <v>0</v>
      </c>
      <c r="AG528" s="114">
        <v>0</v>
      </c>
      <c r="AH528" s="114">
        <v>0</v>
      </c>
      <c r="AI528" s="114">
        <v>0</v>
      </c>
      <c r="AJ528" s="115">
        <f t="shared" si="8"/>
        <v>0</v>
      </c>
      <c r="AM528" s="84"/>
    </row>
    <row r="529" spans="1:39" ht="20.100000000000001" hidden="1" customHeight="1" outlineLevel="2">
      <c r="A529" s="111">
        <v>1729</v>
      </c>
      <c r="B529" s="112" t="s">
        <v>1187</v>
      </c>
      <c r="C529" s="113" t="s">
        <v>1344</v>
      </c>
      <c r="D529" s="114">
        <v>0</v>
      </c>
      <c r="E529" s="114">
        <v>0</v>
      </c>
      <c r="F529" s="114">
        <v>0</v>
      </c>
      <c r="G529" s="114">
        <v>0</v>
      </c>
      <c r="H529" s="114">
        <v>0</v>
      </c>
      <c r="I529" s="114">
        <v>0</v>
      </c>
      <c r="J529" s="114">
        <v>0</v>
      </c>
      <c r="K529" s="114">
        <v>0</v>
      </c>
      <c r="L529" s="114">
        <v>0</v>
      </c>
      <c r="M529" s="114">
        <v>0</v>
      </c>
      <c r="N529" s="114">
        <v>0</v>
      </c>
      <c r="O529" s="114">
        <v>0</v>
      </c>
      <c r="P529" s="114">
        <v>0</v>
      </c>
      <c r="Q529" s="114">
        <v>0</v>
      </c>
      <c r="R529" s="114">
        <v>0</v>
      </c>
      <c r="S529" s="114">
        <v>0</v>
      </c>
      <c r="T529" s="114">
        <v>0</v>
      </c>
      <c r="U529" s="114">
        <v>0</v>
      </c>
      <c r="V529" s="114">
        <v>0</v>
      </c>
      <c r="W529" s="114">
        <v>0</v>
      </c>
      <c r="X529" s="114">
        <v>0</v>
      </c>
      <c r="Y529" s="114">
        <v>0</v>
      </c>
      <c r="Z529" s="114">
        <v>0</v>
      </c>
      <c r="AA529" s="114">
        <v>0</v>
      </c>
      <c r="AB529" s="114">
        <v>0</v>
      </c>
      <c r="AC529" s="114">
        <v>0</v>
      </c>
      <c r="AD529" s="114">
        <v>0</v>
      </c>
      <c r="AE529" s="114">
        <v>0</v>
      </c>
      <c r="AF529" s="114">
        <v>0</v>
      </c>
      <c r="AG529" s="114">
        <v>0</v>
      </c>
      <c r="AH529" s="114">
        <v>0</v>
      </c>
      <c r="AI529" s="114">
        <v>0</v>
      </c>
      <c r="AJ529" s="115">
        <f t="shared" si="8"/>
        <v>0</v>
      </c>
      <c r="AM529" s="84"/>
    </row>
    <row r="530" spans="1:39" ht="20.100000000000001" hidden="1" customHeight="1" outlineLevel="2">
      <c r="A530" s="111">
        <v>1730</v>
      </c>
      <c r="B530" s="112" t="s">
        <v>1188</v>
      </c>
      <c r="C530" s="113" t="s">
        <v>1344</v>
      </c>
      <c r="D530" s="114">
        <v>0</v>
      </c>
      <c r="E530" s="114">
        <v>0</v>
      </c>
      <c r="F530" s="114">
        <v>0</v>
      </c>
      <c r="G530" s="114">
        <v>0</v>
      </c>
      <c r="H530" s="114">
        <v>0</v>
      </c>
      <c r="I530" s="114">
        <v>0</v>
      </c>
      <c r="J530" s="114">
        <v>0</v>
      </c>
      <c r="K530" s="114">
        <v>0</v>
      </c>
      <c r="L530" s="114">
        <v>0</v>
      </c>
      <c r="M530" s="114">
        <v>0</v>
      </c>
      <c r="N530" s="114">
        <v>0</v>
      </c>
      <c r="O530" s="114">
        <v>0</v>
      </c>
      <c r="P530" s="114">
        <v>0</v>
      </c>
      <c r="Q530" s="114">
        <v>0</v>
      </c>
      <c r="R530" s="114">
        <v>0</v>
      </c>
      <c r="S530" s="114">
        <v>0</v>
      </c>
      <c r="T530" s="114">
        <v>0</v>
      </c>
      <c r="U530" s="114">
        <v>0</v>
      </c>
      <c r="V530" s="114">
        <v>0</v>
      </c>
      <c r="W530" s="114">
        <v>0</v>
      </c>
      <c r="X530" s="114">
        <v>0</v>
      </c>
      <c r="Y530" s="114">
        <v>0</v>
      </c>
      <c r="Z530" s="114">
        <v>0</v>
      </c>
      <c r="AA530" s="114">
        <v>0</v>
      </c>
      <c r="AB530" s="114">
        <v>0</v>
      </c>
      <c r="AC530" s="114">
        <v>0</v>
      </c>
      <c r="AD530" s="114">
        <v>0</v>
      </c>
      <c r="AE530" s="114">
        <v>0</v>
      </c>
      <c r="AF530" s="114">
        <v>0</v>
      </c>
      <c r="AG530" s="114">
        <v>0</v>
      </c>
      <c r="AH530" s="114">
        <v>0</v>
      </c>
      <c r="AI530" s="114">
        <v>0</v>
      </c>
      <c r="AJ530" s="115">
        <f t="shared" si="8"/>
        <v>0</v>
      </c>
      <c r="AM530" s="84"/>
    </row>
    <row r="531" spans="1:39" ht="20.100000000000001" hidden="1" customHeight="1" outlineLevel="2">
      <c r="A531" s="111">
        <v>1731</v>
      </c>
      <c r="B531" s="112" t="s">
        <v>1189</v>
      </c>
      <c r="C531" s="113" t="s">
        <v>1344</v>
      </c>
      <c r="D531" s="114">
        <v>0</v>
      </c>
      <c r="E531" s="114">
        <v>0</v>
      </c>
      <c r="F531" s="114">
        <v>0</v>
      </c>
      <c r="G531" s="114">
        <v>0</v>
      </c>
      <c r="H531" s="114">
        <v>0</v>
      </c>
      <c r="I531" s="114">
        <v>0</v>
      </c>
      <c r="J531" s="114">
        <v>0</v>
      </c>
      <c r="K531" s="114">
        <v>0</v>
      </c>
      <c r="L531" s="114">
        <v>0</v>
      </c>
      <c r="M531" s="114">
        <v>0</v>
      </c>
      <c r="N531" s="114">
        <v>0</v>
      </c>
      <c r="O531" s="114">
        <v>0</v>
      </c>
      <c r="P531" s="114">
        <v>0</v>
      </c>
      <c r="Q531" s="114">
        <v>0</v>
      </c>
      <c r="R531" s="114">
        <v>0</v>
      </c>
      <c r="S531" s="114">
        <v>0</v>
      </c>
      <c r="T531" s="114">
        <v>0</v>
      </c>
      <c r="U531" s="114">
        <v>0</v>
      </c>
      <c r="V531" s="114">
        <v>0</v>
      </c>
      <c r="W531" s="114">
        <v>0</v>
      </c>
      <c r="X531" s="114">
        <v>0</v>
      </c>
      <c r="Y531" s="114">
        <v>0</v>
      </c>
      <c r="Z531" s="114">
        <v>0</v>
      </c>
      <c r="AA531" s="114">
        <v>0</v>
      </c>
      <c r="AB531" s="114">
        <v>0</v>
      </c>
      <c r="AC531" s="114">
        <v>0</v>
      </c>
      <c r="AD531" s="114">
        <v>0</v>
      </c>
      <c r="AE531" s="114">
        <v>0</v>
      </c>
      <c r="AF531" s="114">
        <v>0</v>
      </c>
      <c r="AG531" s="114">
        <v>0</v>
      </c>
      <c r="AH531" s="114">
        <v>0</v>
      </c>
      <c r="AI531" s="114">
        <v>0</v>
      </c>
      <c r="AJ531" s="115">
        <f t="shared" si="8"/>
        <v>0</v>
      </c>
      <c r="AM531" s="84"/>
    </row>
    <row r="532" spans="1:39" ht="20.100000000000001" hidden="1" customHeight="1" outlineLevel="2">
      <c r="A532" s="111">
        <v>1732</v>
      </c>
      <c r="B532" s="112" t="s">
        <v>1190</v>
      </c>
      <c r="C532" s="113" t="s">
        <v>1344</v>
      </c>
      <c r="D532" s="114">
        <v>0</v>
      </c>
      <c r="E532" s="114">
        <v>0</v>
      </c>
      <c r="F532" s="114">
        <v>0</v>
      </c>
      <c r="G532" s="114">
        <v>0</v>
      </c>
      <c r="H532" s="114">
        <v>0</v>
      </c>
      <c r="I532" s="114">
        <v>0</v>
      </c>
      <c r="J532" s="114">
        <v>0</v>
      </c>
      <c r="K532" s="114">
        <v>0</v>
      </c>
      <c r="L532" s="114">
        <v>0</v>
      </c>
      <c r="M532" s="114">
        <v>0</v>
      </c>
      <c r="N532" s="114">
        <v>0</v>
      </c>
      <c r="O532" s="114">
        <v>0</v>
      </c>
      <c r="P532" s="114">
        <v>0</v>
      </c>
      <c r="Q532" s="114">
        <v>0</v>
      </c>
      <c r="R532" s="114">
        <v>0</v>
      </c>
      <c r="S532" s="114">
        <v>0</v>
      </c>
      <c r="T532" s="114">
        <v>0</v>
      </c>
      <c r="U532" s="114">
        <v>0</v>
      </c>
      <c r="V532" s="114">
        <v>0</v>
      </c>
      <c r="W532" s="114">
        <v>0</v>
      </c>
      <c r="X532" s="114">
        <v>0</v>
      </c>
      <c r="Y532" s="114">
        <v>0</v>
      </c>
      <c r="Z532" s="114">
        <v>0</v>
      </c>
      <c r="AA532" s="114">
        <v>0</v>
      </c>
      <c r="AB532" s="114">
        <v>0</v>
      </c>
      <c r="AC532" s="114">
        <v>0</v>
      </c>
      <c r="AD532" s="114">
        <v>0</v>
      </c>
      <c r="AE532" s="114">
        <v>0</v>
      </c>
      <c r="AF532" s="114">
        <v>0</v>
      </c>
      <c r="AG532" s="114">
        <v>0</v>
      </c>
      <c r="AH532" s="114">
        <v>0</v>
      </c>
      <c r="AI532" s="114">
        <v>0</v>
      </c>
      <c r="AJ532" s="115">
        <f t="shared" si="8"/>
        <v>0</v>
      </c>
      <c r="AM532" s="84"/>
    </row>
    <row r="533" spans="1:39" ht="20.100000000000001" hidden="1" customHeight="1" outlineLevel="2">
      <c r="A533" s="111">
        <v>1733</v>
      </c>
      <c r="B533" s="112" t="s">
        <v>1191</v>
      </c>
      <c r="C533" s="113" t="s">
        <v>1344</v>
      </c>
      <c r="D533" s="114">
        <v>0</v>
      </c>
      <c r="E533" s="114">
        <v>0</v>
      </c>
      <c r="F533" s="114">
        <v>0</v>
      </c>
      <c r="G533" s="114">
        <v>0</v>
      </c>
      <c r="H533" s="114">
        <v>0</v>
      </c>
      <c r="I533" s="114">
        <v>0</v>
      </c>
      <c r="J533" s="114">
        <v>0</v>
      </c>
      <c r="K533" s="114">
        <v>0</v>
      </c>
      <c r="L533" s="114">
        <v>0</v>
      </c>
      <c r="M533" s="114">
        <v>0</v>
      </c>
      <c r="N533" s="114">
        <v>0</v>
      </c>
      <c r="O533" s="114">
        <v>0</v>
      </c>
      <c r="P533" s="114">
        <v>0</v>
      </c>
      <c r="Q533" s="114">
        <v>0</v>
      </c>
      <c r="R533" s="114">
        <v>0</v>
      </c>
      <c r="S533" s="114">
        <v>0</v>
      </c>
      <c r="T533" s="114">
        <v>0</v>
      </c>
      <c r="U533" s="114">
        <v>0</v>
      </c>
      <c r="V533" s="114">
        <v>0</v>
      </c>
      <c r="W533" s="114">
        <v>0</v>
      </c>
      <c r="X533" s="114">
        <v>0</v>
      </c>
      <c r="Y533" s="114">
        <v>0</v>
      </c>
      <c r="Z533" s="114">
        <v>0</v>
      </c>
      <c r="AA533" s="114">
        <v>0</v>
      </c>
      <c r="AB533" s="114">
        <v>0</v>
      </c>
      <c r="AC533" s="114">
        <v>0</v>
      </c>
      <c r="AD533" s="114">
        <v>0</v>
      </c>
      <c r="AE533" s="114">
        <v>0</v>
      </c>
      <c r="AF533" s="114">
        <v>0</v>
      </c>
      <c r="AG533" s="114">
        <v>0</v>
      </c>
      <c r="AH533" s="114">
        <v>0</v>
      </c>
      <c r="AI533" s="114">
        <v>0</v>
      </c>
      <c r="AJ533" s="115">
        <f t="shared" si="8"/>
        <v>0</v>
      </c>
      <c r="AM533" s="84"/>
    </row>
    <row r="534" spans="1:39" ht="20.100000000000001" hidden="1" customHeight="1" outlineLevel="2">
      <c r="A534" s="111">
        <v>1734</v>
      </c>
      <c r="B534" s="112" t="s">
        <v>1192</v>
      </c>
      <c r="C534" s="113" t="s">
        <v>1344</v>
      </c>
      <c r="D534" s="114">
        <v>0</v>
      </c>
      <c r="E534" s="114">
        <v>0</v>
      </c>
      <c r="F534" s="114">
        <v>0</v>
      </c>
      <c r="G534" s="114">
        <v>0</v>
      </c>
      <c r="H534" s="114">
        <v>0</v>
      </c>
      <c r="I534" s="114">
        <v>0</v>
      </c>
      <c r="J534" s="114">
        <v>0</v>
      </c>
      <c r="K534" s="114">
        <v>0</v>
      </c>
      <c r="L534" s="114">
        <v>0</v>
      </c>
      <c r="M534" s="114">
        <v>0</v>
      </c>
      <c r="N534" s="114">
        <v>0</v>
      </c>
      <c r="O534" s="114">
        <v>0</v>
      </c>
      <c r="P534" s="114">
        <v>0</v>
      </c>
      <c r="Q534" s="114">
        <v>0</v>
      </c>
      <c r="R534" s="114">
        <v>0</v>
      </c>
      <c r="S534" s="114">
        <v>0</v>
      </c>
      <c r="T534" s="114">
        <v>0</v>
      </c>
      <c r="U534" s="114">
        <v>0</v>
      </c>
      <c r="V534" s="114">
        <v>0</v>
      </c>
      <c r="W534" s="114">
        <v>0</v>
      </c>
      <c r="X534" s="114">
        <v>0</v>
      </c>
      <c r="Y534" s="114">
        <v>0</v>
      </c>
      <c r="Z534" s="114">
        <v>0</v>
      </c>
      <c r="AA534" s="114">
        <v>0</v>
      </c>
      <c r="AB534" s="114">
        <v>0</v>
      </c>
      <c r="AC534" s="114">
        <v>0</v>
      </c>
      <c r="AD534" s="114">
        <v>0</v>
      </c>
      <c r="AE534" s="114">
        <v>0</v>
      </c>
      <c r="AF534" s="114">
        <v>0</v>
      </c>
      <c r="AG534" s="114">
        <v>0</v>
      </c>
      <c r="AH534" s="114">
        <v>0</v>
      </c>
      <c r="AI534" s="114">
        <v>0</v>
      </c>
      <c r="AJ534" s="115">
        <f t="shared" si="8"/>
        <v>0</v>
      </c>
      <c r="AM534" s="84"/>
    </row>
    <row r="535" spans="1:39" ht="20.100000000000001" hidden="1" customHeight="1" outlineLevel="2">
      <c r="A535" s="111">
        <v>1735</v>
      </c>
      <c r="B535" s="112" t="s">
        <v>1193</v>
      </c>
      <c r="C535" s="113" t="s">
        <v>1344</v>
      </c>
      <c r="D535" s="114">
        <v>0</v>
      </c>
      <c r="E535" s="114">
        <v>0</v>
      </c>
      <c r="F535" s="114">
        <v>0</v>
      </c>
      <c r="G535" s="114">
        <v>0</v>
      </c>
      <c r="H535" s="114">
        <v>0</v>
      </c>
      <c r="I535" s="114">
        <v>0</v>
      </c>
      <c r="J535" s="114">
        <v>0</v>
      </c>
      <c r="K535" s="114">
        <v>0</v>
      </c>
      <c r="L535" s="114">
        <v>0</v>
      </c>
      <c r="M535" s="114">
        <v>0</v>
      </c>
      <c r="N535" s="114">
        <v>0</v>
      </c>
      <c r="O535" s="114">
        <v>0</v>
      </c>
      <c r="P535" s="114">
        <v>0</v>
      </c>
      <c r="Q535" s="114">
        <v>0</v>
      </c>
      <c r="R535" s="114">
        <v>0</v>
      </c>
      <c r="S535" s="114">
        <v>0</v>
      </c>
      <c r="T535" s="114">
        <v>0</v>
      </c>
      <c r="U535" s="114">
        <v>0</v>
      </c>
      <c r="V535" s="114">
        <v>0</v>
      </c>
      <c r="W535" s="114">
        <v>0</v>
      </c>
      <c r="X535" s="114">
        <v>0</v>
      </c>
      <c r="Y535" s="114">
        <v>0</v>
      </c>
      <c r="Z535" s="114">
        <v>0</v>
      </c>
      <c r="AA535" s="114">
        <v>0</v>
      </c>
      <c r="AB535" s="114">
        <v>0</v>
      </c>
      <c r="AC535" s="114">
        <v>0</v>
      </c>
      <c r="AD535" s="114">
        <v>0</v>
      </c>
      <c r="AE535" s="114">
        <v>0</v>
      </c>
      <c r="AF535" s="114">
        <v>0</v>
      </c>
      <c r="AG535" s="114">
        <v>0</v>
      </c>
      <c r="AH535" s="114">
        <v>0</v>
      </c>
      <c r="AI535" s="114">
        <v>0</v>
      </c>
      <c r="AJ535" s="115">
        <f t="shared" si="8"/>
        <v>0</v>
      </c>
      <c r="AM535" s="84"/>
    </row>
    <row r="536" spans="1:39" ht="20.100000000000001" hidden="1" customHeight="1" outlineLevel="2">
      <c r="A536" s="111">
        <v>1736</v>
      </c>
      <c r="B536" s="112" t="s">
        <v>1194</v>
      </c>
      <c r="C536" s="113" t="s">
        <v>1344</v>
      </c>
      <c r="D536" s="114">
        <v>0</v>
      </c>
      <c r="E536" s="114">
        <v>0</v>
      </c>
      <c r="F536" s="114">
        <v>0</v>
      </c>
      <c r="G536" s="114">
        <v>0</v>
      </c>
      <c r="H536" s="114">
        <v>0</v>
      </c>
      <c r="I536" s="114">
        <v>0</v>
      </c>
      <c r="J536" s="114">
        <v>0</v>
      </c>
      <c r="K536" s="114">
        <v>0</v>
      </c>
      <c r="L536" s="114">
        <v>0</v>
      </c>
      <c r="M536" s="114">
        <v>0</v>
      </c>
      <c r="N536" s="114">
        <v>0</v>
      </c>
      <c r="O536" s="114">
        <v>0</v>
      </c>
      <c r="P536" s="114">
        <v>0</v>
      </c>
      <c r="Q536" s="114">
        <v>0</v>
      </c>
      <c r="R536" s="114">
        <v>0</v>
      </c>
      <c r="S536" s="114">
        <v>0</v>
      </c>
      <c r="T536" s="114">
        <v>0</v>
      </c>
      <c r="U536" s="114">
        <v>0</v>
      </c>
      <c r="V536" s="114">
        <v>0</v>
      </c>
      <c r="W536" s="114">
        <v>0</v>
      </c>
      <c r="X536" s="114">
        <v>0</v>
      </c>
      <c r="Y536" s="114">
        <v>0</v>
      </c>
      <c r="Z536" s="114">
        <v>0</v>
      </c>
      <c r="AA536" s="114">
        <v>0</v>
      </c>
      <c r="AB536" s="114">
        <v>0</v>
      </c>
      <c r="AC536" s="114">
        <v>0</v>
      </c>
      <c r="AD536" s="114">
        <v>0</v>
      </c>
      <c r="AE536" s="114">
        <v>0</v>
      </c>
      <c r="AF536" s="114">
        <v>0</v>
      </c>
      <c r="AG536" s="114">
        <v>0</v>
      </c>
      <c r="AH536" s="114">
        <v>0</v>
      </c>
      <c r="AI536" s="114">
        <v>0</v>
      </c>
      <c r="AJ536" s="115">
        <f t="shared" si="8"/>
        <v>0</v>
      </c>
      <c r="AM536" s="84"/>
    </row>
    <row r="537" spans="1:39" ht="20.100000000000001" hidden="1" customHeight="1" outlineLevel="2">
      <c r="A537" s="111">
        <v>1737</v>
      </c>
      <c r="B537" s="112" t="s">
        <v>1195</v>
      </c>
      <c r="C537" s="113" t="s">
        <v>1344</v>
      </c>
      <c r="D537" s="114">
        <v>0</v>
      </c>
      <c r="E537" s="114">
        <v>0</v>
      </c>
      <c r="F537" s="114">
        <v>0</v>
      </c>
      <c r="G537" s="114">
        <v>0</v>
      </c>
      <c r="H537" s="114">
        <v>0</v>
      </c>
      <c r="I537" s="114">
        <v>0</v>
      </c>
      <c r="J537" s="114">
        <v>0</v>
      </c>
      <c r="K537" s="114">
        <v>0</v>
      </c>
      <c r="L537" s="114">
        <v>0</v>
      </c>
      <c r="M537" s="114">
        <v>0</v>
      </c>
      <c r="N537" s="114">
        <v>0</v>
      </c>
      <c r="O537" s="114">
        <v>0</v>
      </c>
      <c r="P537" s="114">
        <v>0</v>
      </c>
      <c r="Q537" s="114">
        <v>0</v>
      </c>
      <c r="R537" s="114">
        <v>0</v>
      </c>
      <c r="S537" s="114">
        <v>0</v>
      </c>
      <c r="T537" s="114">
        <v>0</v>
      </c>
      <c r="U537" s="114">
        <v>0</v>
      </c>
      <c r="V537" s="114">
        <v>0</v>
      </c>
      <c r="W537" s="114">
        <v>0</v>
      </c>
      <c r="X537" s="114">
        <v>0</v>
      </c>
      <c r="Y537" s="114">
        <v>0</v>
      </c>
      <c r="Z537" s="114">
        <v>0</v>
      </c>
      <c r="AA537" s="114">
        <v>0</v>
      </c>
      <c r="AB537" s="114">
        <v>0</v>
      </c>
      <c r="AC537" s="114">
        <v>0</v>
      </c>
      <c r="AD537" s="114">
        <v>0</v>
      </c>
      <c r="AE537" s="114">
        <v>0</v>
      </c>
      <c r="AF537" s="114">
        <v>0</v>
      </c>
      <c r="AG537" s="114">
        <v>0</v>
      </c>
      <c r="AH537" s="114">
        <v>0</v>
      </c>
      <c r="AI537" s="114">
        <v>0</v>
      </c>
      <c r="AJ537" s="115">
        <f t="shared" si="8"/>
        <v>0</v>
      </c>
      <c r="AM537" s="84"/>
    </row>
    <row r="538" spans="1:39" ht="20.100000000000001" hidden="1" customHeight="1" outlineLevel="2">
      <c r="A538" s="111">
        <v>1738</v>
      </c>
      <c r="B538" s="112" t="s">
        <v>1196</v>
      </c>
      <c r="C538" s="113" t="s">
        <v>1344</v>
      </c>
      <c r="D538" s="114">
        <v>0</v>
      </c>
      <c r="E538" s="114">
        <v>0</v>
      </c>
      <c r="F538" s="114">
        <v>0</v>
      </c>
      <c r="G538" s="114">
        <v>0</v>
      </c>
      <c r="H538" s="114">
        <v>0</v>
      </c>
      <c r="I538" s="114">
        <v>0</v>
      </c>
      <c r="J538" s="114">
        <v>0</v>
      </c>
      <c r="K538" s="114">
        <v>0</v>
      </c>
      <c r="L538" s="114">
        <v>0</v>
      </c>
      <c r="M538" s="114">
        <v>0</v>
      </c>
      <c r="N538" s="114">
        <v>0</v>
      </c>
      <c r="O538" s="114">
        <v>0</v>
      </c>
      <c r="P538" s="114">
        <v>0</v>
      </c>
      <c r="Q538" s="114">
        <v>0</v>
      </c>
      <c r="R538" s="114">
        <v>0</v>
      </c>
      <c r="S538" s="114">
        <v>0</v>
      </c>
      <c r="T538" s="114">
        <v>0</v>
      </c>
      <c r="U538" s="114">
        <v>0</v>
      </c>
      <c r="V538" s="114">
        <v>0</v>
      </c>
      <c r="W538" s="114">
        <v>0</v>
      </c>
      <c r="X538" s="114">
        <v>0</v>
      </c>
      <c r="Y538" s="114">
        <v>0</v>
      </c>
      <c r="Z538" s="114">
        <v>0</v>
      </c>
      <c r="AA538" s="114">
        <v>0</v>
      </c>
      <c r="AB538" s="114">
        <v>0</v>
      </c>
      <c r="AC538" s="114">
        <v>0</v>
      </c>
      <c r="AD538" s="114">
        <v>0</v>
      </c>
      <c r="AE538" s="114">
        <v>0</v>
      </c>
      <c r="AF538" s="114">
        <v>0</v>
      </c>
      <c r="AG538" s="114">
        <v>0</v>
      </c>
      <c r="AH538" s="114">
        <v>0</v>
      </c>
      <c r="AI538" s="114">
        <v>0</v>
      </c>
      <c r="AJ538" s="115">
        <f t="shared" si="8"/>
        <v>0</v>
      </c>
      <c r="AM538" s="84"/>
    </row>
    <row r="539" spans="1:39" ht="20.100000000000001" hidden="1" customHeight="1" outlineLevel="2">
      <c r="A539" s="111">
        <v>1739</v>
      </c>
      <c r="B539" s="112" t="s">
        <v>1197</v>
      </c>
      <c r="C539" s="113" t="s">
        <v>1344</v>
      </c>
      <c r="D539" s="114">
        <v>0</v>
      </c>
      <c r="E539" s="114">
        <v>0</v>
      </c>
      <c r="F539" s="114">
        <v>0</v>
      </c>
      <c r="G539" s="114">
        <v>0</v>
      </c>
      <c r="H539" s="114">
        <v>0</v>
      </c>
      <c r="I539" s="114">
        <v>0</v>
      </c>
      <c r="J539" s="114">
        <v>0</v>
      </c>
      <c r="K539" s="114">
        <v>0</v>
      </c>
      <c r="L539" s="114">
        <v>0</v>
      </c>
      <c r="M539" s="114">
        <v>0</v>
      </c>
      <c r="N539" s="114">
        <v>0</v>
      </c>
      <c r="O539" s="114">
        <v>0</v>
      </c>
      <c r="P539" s="114">
        <v>0</v>
      </c>
      <c r="Q539" s="114">
        <v>0</v>
      </c>
      <c r="R539" s="114">
        <v>0</v>
      </c>
      <c r="S539" s="114">
        <v>0</v>
      </c>
      <c r="T539" s="114">
        <v>0</v>
      </c>
      <c r="U539" s="114">
        <v>0</v>
      </c>
      <c r="V539" s="114">
        <v>0</v>
      </c>
      <c r="W539" s="114">
        <v>0</v>
      </c>
      <c r="X539" s="114">
        <v>0</v>
      </c>
      <c r="Y539" s="114">
        <v>0</v>
      </c>
      <c r="Z539" s="114">
        <v>0</v>
      </c>
      <c r="AA539" s="114">
        <v>0</v>
      </c>
      <c r="AB539" s="114">
        <v>0</v>
      </c>
      <c r="AC539" s="114">
        <v>0</v>
      </c>
      <c r="AD539" s="114">
        <v>0</v>
      </c>
      <c r="AE539" s="114">
        <v>0</v>
      </c>
      <c r="AF539" s="114">
        <v>0</v>
      </c>
      <c r="AG539" s="114">
        <v>0</v>
      </c>
      <c r="AH539" s="114">
        <v>0</v>
      </c>
      <c r="AI539" s="114">
        <v>0</v>
      </c>
      <c r="AJ539" s="115">
        <f t="shared" si="8"/>
        <v>0</v>
      </c>
      <c r="AM539" s="84"/>
    </row>
    <row r="540" spans="1:39" ht="20.100000000000001" hidden="1" customHeight="1" outlineLevel="2">
      <c r="A540" s="111">
        <v>1740</v>
      </c>
      <c r="B540" s="112" t="s">
        <v>1198</v>
      </c>
      <c r="C540" s="113" t="s">
        <v>1344</v>
      </c>
      <c r="D540" s="114">
        <v>0</v>
      </c>
      <c r="E540" s="114">
        <v>0</v>
      </c>
      <c r="F540" s="114">
        <v>0</v>
      </c>
      <c r="G540" s="114">
        <v>0</v>
      </c>
      <c r="H540" s="114">
        <v>0</v>
      </c>
      <c r="I540" s="114">
        <v>0</v>
      </c>
      <c r="J540" s="114">
        <v>0</v>
      </c>
      <c r="K540" s="114">
        <v>0</v>
      </c>
      <c r="L540" s="114">
        <v>0</v>
      </c>
      <c r="M540" s="114">
        <v>0</v>
      </c>
      <c r="N540" s="114">
        <v>0</v>
      </c>
      <c r="O540" s="114">
        <v>0</v>
      </c>
      <c r="P540" s="114">
        <v>0</v>
      </c>
      <c r="Q540" s="114">
        <v>0</v>
      </c>
      <c r="R540" s="114">
        <v>0</v>
      </c>
      <c r="S540" s="114">
        <v>0</v>
      </c>
      <c r="T540" s="114">
        <v>0</v>
      </c>
      <c r="U540" s="114">
        <v>0</v>
      </c>
      <c r="V540" s="114">
        <v>0</v>
      </c>
      <c r="W540" s="114">
        <v>0</v>
      </c>
      <c r="X540" s="114">
        <v>0</v>
      </c>
      <c r="Y540" s="114">
        <v>0</v>
      </c>
      <c r="Z540" s="114">
        <v>0</v>
      </c>
      <c r="AA540" s="114">
        <v>0</v>
      </c>
      <c r="AB540" s="114">
        <v>0</v>
      </c>
      <c r="AC540" s="114">
        <v>0</v>
      </c>
      <c r="AD540" s="114">
        <v>0</v>
      </c>
      <c r="AE540" s="114">
        <v>0</v>
      </c>
      <c r="AF540" s="114">
        <v>0</v>
      </c>
      <c r="AG540" s="114">
        <v>0</v>
      </c>
      <c r="AH540" s="114">
        <v>0</v>
      </c>
      <c r="AI540" s="114">
        <v>0</v>
      </c>
      <c r="AJ540" s="115">
        <f t="shared" si="8"/>
        <v>0</v>
      </c>
      <c r="AM540" s="84"/>
    </row>
    <row r="541" spans="1:39" ht="20.100000000000001" hidden="1" customHeight="1" outlineLevel="2">
      <c r="A541" s="111">
        <v>1741</v>
      </c>
      <c r="B541" s="112" t="s">
        <v>1199</v>
      </c>
      <c r="C541" s="113" t="s">
        <v>1344</v>
      </c>
      <c r="D541" s="114">
        <v>0</v>
      </c>
      <c r="E541" s="114">
        <v>0</v>
      </c>
      <c r="F541" s="114">
        <v>0</v>
      </c>
      <c r="G541" s="114">
        <v>0</v>
      </c>
      <c r="H541" s="114">
        <v>0</v>
      </c>
      <c r="I541" s="114">
        <v>0</v>
      </c>
      <c r="J541" s="114">
        <v>0</v>
      </c>
      <c r="K541" s="114">
        <v>0</v>
      </c>
      <c r="L541" s="114">
        <v>0</v>
      </c>
      <c r="M541" s="114">
        <v>0</v>
      </c>
      <c r="N541" s="114">
        <v>0</v>
      </c>
      <c r="O541" s="114">
        <v>0</v>
      </c>
      <c r="P541" s="114">
        <v>0</v>
      </c>
      <c r="Q541" s="114">
        <v>0</v>
      </c>
      <c r="R541" s="114">
        <v>0</v>
      </c>
      <c r="S541" s="114">
        <v>0</v>
      </c>
      <c r="T541" s="114">
        <v>0</v>
      </c>
      <c r="U541" s="114">
        <v>0</v>
      </c>
      <c r="V541" s="114">
        <v>0</v>
      </c>
      <c r="W541" s="114">
        <v>0</v>
      </c>
      <c r="X541" s="114">
        <v>0</v>
      </c>
      <c r="Y541" s="114">
        <v>0</v>
      </c>
      <c r="Z541" s="114">
        <v>0</v>
      </c>
      <c r="AA541" s="114">
        <v>0</v>
      </c>
      <c r="AB541" s="114">
        <v>0</v>
      </c>
      <c r="AC541" s="114">
        <v>0</v>
      </c>
      <c r="AD541" s="114">
        <v>0</v>
      </c>
      <c r="AE541" s="114">
        <v>0</v>
      </c>
      <c r="AF541" s="114">
        <v>0</v>
      </c>
      <c r="AG541" s="114">
        <v>0</v>
      </c>
      <c r="AH541" s="114">
        <v>0</v>
      </c>
      <c r="AI541" s="114">
        <v>0</v>
      </c>
      <c r="AJ541" s="115">
        <f t="shared" si="8"/>
        <v>0</v>
      </c>
      <c r="AM541" s="84"/>
    </row>
    <row r="542" spans="1:39" ht="20.100000000000001" hidden="1" customHeight="1" outlineLevel="2">
      <c r="A542" s="111">
        <v>1742</v>
      </c>
      <c r="B542" s="112" t="s">
        <v>1200</v>
      </c>
      <c r="C542" s="113" t="s">
        <v>1344</v>
      </c>
      <c r="D542" s="114">
        <v>0</v>
      </c>
      <c r="E542" s="114">
        <v>0</v>
      </c>
      <c r="F542" s="114">
        <v>0</v>
      </c>
      <c r="G542" s="114">
        <v>0</v>
      </c>
      <c r="H542" s="114">
        <v>0</v>
      </c>
      <c r="I542" s="114">
        <v>0</v>
      </c>
      <c r="J542" s="114">
        <v>0</v>
      </c>
      <c r="K542" s="114">
        <v>0</v>
      </c>
      <c r="L542" s="114">
        <v>0</v>
      </c>
      <c r="M542" s="114">
        <v>0</v>
      </c>
      <c r="N542" s="114">
        <v>0</v>
      </c>
      <c r="O542" s="114">
        <v>0</v>
      </c>
      <c r="P542" s="114">
        <v>0</v>
      </c>
      <c r="Q542" s="114">
        <v>0</v>
      </c>
      <c r="R542" s="114">
        <v>0</v>
      </c>
      <c r="S542" s="114">
        <v>0</v>
      </c>
      <c r="T542" s="114">
        <v>0</v>
      </c>
      <c r="U542" s="114">
        <v>0</v>
      </c>
      <c r="V542" s="114">
        <v>0</v>
      </c>
      <c r="W542" s="114">
        <v>0</v>
      </c>
      <c r="X542" s="114">
        <v>0</v>
      </c>
      <c r="Y542" s="114">
        <v>0</v>
      </c>
      <c r="Z542" s="114">
        <v>0</v>
      </c>
      <c r="AA542" s="114">
        <v>0</v>
      </c>
      <c r="AB542" s="114">
        <v>0</v>
      </c>
      <c r="AC542" s="114">
        <v>0</v>
      </c>
      <c r="AD542" s="114">
        <v>0</v>
      </c>
      <c r="AE542" s="114">
        <v>0</v>
      </c>
      <c r="AF542" s="114">
        <v>0</v>
      </c>
      <c r="AG542" s="114">
        <v>0</v>
      </c>
      <c r="AH542" s="114">
        <v>0</v>
      </c>
      <c r="AI542" s="114">
        <v>0</v>
      </c>
      <c r="AJ542" s="115">
        <f t="shared" si="8"/>
        <v>0</v>
      </c>
      <c r="AM542" s="84"/>
    </row>
    <row r="543" spans="1:39" ht="20.100000000000001" hidden="1" customHeight="1" outlineLevel="2">
      <c r="A543" s="111">
        <v>1743</v>
      </c>
      <c r="B543" s="112" t="s">
        <v>1201</v>
      </c>
      <c r="C543" s="113" t="s">
        <v>1344</v>
      </c>
      <c r="D543" s="114">
        <v>0</v>
      </c>
      <c r="E543" s="114">
        <v>0</v>
      </c>
      <c r="F543" s="114">
        <v>0</v>
      </c>
      <c r="G543" s="114">
        <v>0</v>
      </c>
      <c r="H543" s="114">
        <v>0</v>
      </c>
      <c r="I543" s="114">
        <v>0</v>
      </c>
      <c r="J543" s="114">
        <v>0</v>
      </c>
      <c r="K543" s="114">
        <v>0</v>
      </c>
      <c r="L543" s="114">
        <v>0</v>
      </c>
      <c r="M543" s="114">
        <v>0</v>
      </c>
      <c r="N543" s="114">
        <v>0</v>
      </c>
      <c r="O543" s="114">
        <v>0</v>
      </c>
      <c r="P543" s="114">
        <v>0</v>
      </c>
      <c r="Q543" s="114">
        <v>0</v>
      </c>
      <c r="R543" s="114">
        <v>0</v>
      </c>
      <c r="S543" s="114">
        <v>0</v>
      </c>
      <c r="T543" s="114">
        <v>0</v>
      </c>
      <c r="U543" s="114">
        <v>0</v>
      </c>
      <c r="V543" s="114">
        <v>0</v>
      </c>
      <c r="W543" s="114">
        <v>0</v>
      </c>
      <c r="X543" s="114">
        <v>0</v>
      </c>
      <c r="Y543" s="114">
        <v>0</v>
      </c>
      <c r="Z543" s="114">
        <v>0</v>
      </c>
      <c r="AA543" s="114">
        <v>0</v>
      </c>
      <c r="AB543" s="114">
        <v>0</v>
      </c>
      <c r="AC543" s="114">
        <v>0</v>
      </c>
      <c r="AD543" s="114">
        <v>0</v>
      </c>
      <c r="AE543" s="114">
        <v>0</v>
      </c>
      <c r="AF543" s="114">
        <v>0</v>
      </c>
      <c r="AG543" s="114">
        <v>0</v>
      </c>
      <c r="AH543" s="114">
        <v>0</v>
      </c>
      <c r="AI543" s="114">
        <v>0</v>
      </c>
      <c r="AJ543" s="115">
        <f t="shared" si="8"/>
        <v>0</v>
      </c>
      <c r="AM543" s="84"/>
    </row>
    <row r="544" spans="1:39" ht="20.100000000000001" hidden="1" customHeight="1" outlineLevel="2">
      <c r="A544" s="111">
        <v>1744</v>
      </c>
      <c r="B544" s="112" t="s">
        <v>1202</v>
      </c>
      <c r="C544" s="113" t="s">
        <v>1344</v>
      </c>
      <c r="D544" s="114">
        <v>0</v>
      </c>
      <c r="E544" s="114">
        <v>0</v>
      </c>
      <c r="F544" s="114">
        <v>0</v>
      </c>
      <c r="G544" s="114">
        <v>0</v>
      </c>
      <c r="H544" s="114">
        <v>0</v>
      </c>
      <c r="I544" s="114">
        <v>0</v>
      </c>
      <c r="J544" s="114">
        <v>0</v>
      </c>
      <c r="K544" s="114">
        <v>0</v>
      </c>
      <c r="L544" s="114">
        <v>0</v>
      </c>
      <c r="M544" s="114">
        <v>0</v>
      </c>
      <c r="N544" s="114">
        <v>0</v>
      </c>
      <c r="O544" s="114">
        <v>0</v>
      </c>
      <c r="P544" s="114">
        <v>0</v>
      </c>
      <c r="Q544" s="114">
        <v>0</v>
      </c>
      <c r="R544" s="114">
        <v>0</v>
      </c>
      <c r="S544" s="114">
        <v>0</v>
      </c>
      <c r="T544" s="114">
        <v>0</v>
      </c>
      <c r="U544" s="114">
        <v>0</v>
      </c>
      <c r="V544" s="114">
        <v>0</v>
      </c>
      <c r="W544" s="114">
        <v>0</v>
      </c>
      <c r="X544" s="114">
        <v>0</v>
      </c>
      <c r="Y544" s="114">
        <v>0</v>
      </c>
      <c r="Z544" s="114">
        <v>0</v>
      </c>
      <c r="AA544" s="114">
        <v>0</v>
      </c>
      <c r="AB544" s="114">
        <v>0</v>
      </c>
      <c r="AC544" s="114">
        <v>0</v>
      </c>
      <c r="AD544" s="114">
        <v>0</v>
      </c>
      <c r="AE544" s="114">
        <v>0</v>
      </c>
      <c r="AF544" s="114">
        <v>0</v>
      </c>
      <c r="AG544" s="114">
        <v>0</v>
      </c>
      <c r="AH544" s="114">
        <v>0</v>
      </c>
      <c r="AI544" s="114">
        <v>0</v>
      </c>
      <c r="AJ544" s="115">
        <f t="shared" si="8"/>
        <v>0</v>
      </c>
      <c r="AM544" s="84"/>
    </row>
    <row r="545" spans="1:39" ht="20.100000000000001" hidden="1" customHeight="1" outlineLevel="2">
      <c r="A545" s="111">
        <v>1745</v>
      </c>
      <c r="B545" s="112" t="s">
        <v>1203</v>
      </c>
      <c r="C545" s="113" t="s">
        <v>1344</v>
      </c>
      <c r="D545" s="114">
        <v>0</v>
      </c>
      <c r="E545" s="114">
        <v>0</v>
      </c>
      <c r="F545" s="114">
        <v>0</v>
      </c>
      <c r="G545" s="114">
        <v>0</v>
      </c>
      <c r="H545" s="114">
        <v>0</v>
      </c>
      <c r="I545" s="114">
        <v>0</v>
      </c>
      <c r="J545" s="114">
        <v>0</v>
      </c>
      <c r="K545" s="114">
        <v>0</v>
      </c>
      <c r="L545" s="114">
        <v>0</v>
      </c>
      <c r="M545" s="114">
        <v>0</v>
      </c>
      <c r="N545" s="114">
        <v>0</v>
      </c>
      <c r="O545" s="114">
        <v>0</v>
      </c>
      <c r="P545" s="114">
        <v>0</v>
      </c>
      <c r="Q545" s="114">
        <v>0</v>
      </c>
      <c r="R545" s="114">
        <v>0</v>
      </c>
      <c r="S545" s="114">
        <v>0</v>
      </c>
      <c r="T545" s="114">
        <v>0</v>
      </c>
      <c r="U545" s="114">
        <v>0</v>
      </c>
      <c r="V545" s="114">
        <v>0</v>
      </c>
      <c r="W545" s="114">
        <v>0</v>
      </c>
      <c r="X545" s="114">
        <v>0</v>
      </c>
      <c r="Y545" s="114">
        <v>0</v>
      </c>
      <c r="Z545" s="114">
        <v>0</v>
      </c>
      <c r="AA545" s="114">
        <v>0</v>
      </c>
      <c r="AB545" s="114">
        <v>0</v>
      </c>
      <c r="AC545" s="114">
        <v>0</v>
      </c>
      <c r="AD545" s="114">
        <v>0</v>
      </c>
      <c r="AE545" s="114">
        <v>0</v>
      </c>
      <c r="AF545" s="114">
        <v>0</v>
      </c>
      <c r="AG545" s="114">
        <v>0</v>
      </c>
      <c r="AH545" s="114">
        <v>0</v>
      </c>
      <c r="AI545" s="114">
        <v>0</v>
      </c>
      <c r="AJ545" s="115">
        <f t="shared" si="8"/>
        <v>0</v>
      </c>
      <c r="AM545" s="84"/>
    </row>
    <row r="546" spans="1:39" ht="20.100000000000001" hidden="1" customHeight="1" outlineLevel="2">
      <c r="A546" s="111">
        <v>1746</v>
      </c>
      <c r="B546" s="112" t="s">
        <v>1204</v>
      </c>
      <c r="C546" s="113" t="s">
        <v>1344</v>
      </c>
      <c r="D546" s="114">
        <v>0</v>
      </c>
      <c r="E546" s="114">
        <v>0</v>
      </c>
      <c r="F546" s="114">
        <v>0</v>
      </c>
      <c r="G546" s="114">
        <v>0</v>
      </c>
      <c r="H546" s="114">
        <v>0</v>
      </c>
      <c r="I546" s="114">
        <v>0</v>
      </c>
      <c r="J546" s="114">
        <v>0</v>
      </c>
      <c r="K546" s="114">
        <v>0</v>
      </c>
      <c r="L546" s="114">
        <v>0</v>
      </c>
      <c r="M546" s="114">
        <v>0</v>
      </c>
      <c r="N546" s="114">
        <v>0</v>
      </c>
      <c r="O546" s="114">
        <v>0</v>
      </c>
      <c r="P546" s="114">
        <v>0</v>
      </c>
      <c r="Q546" s="114">
        <v>0</v>
      </c>
      <c r="R546" s="114">
        <v>0</v>
      </c>
      <c r="S546" s="114">
        <v>0</v>
      </c>
      <c r="T546" s="114">
        <v>0</v>
      </c>
      <c r="U546" s="114">
        <v>0</v>
      </c>
      <c r="V546" s="114">
        <v>0</v>
      </c>
      <c r="W546" s="114">
        <v>0</v>
      </c>
      <c r="X546" s="114">
        <v>0</v>
      </c>
      <c r="Y546" s="114">
        <v>0</v>
      </c>
      <c r="Z546" s="114">
        <v>0</v>
      </c>
      <c r="AA546" s="114">
        <v>0</v>
      </c>
      <c r="AB546" s="114">
        <v>0</v>
      </c>
      <c r="AC546" s="114">
        <v>0</v>
      </c>
      <c r="AD546" s="114">
        <v>0</v>
      </c>
      <c r="AE546" s="114">
        <v>0</v>
      </c>
      <c r="AF546" s="114">
        <v>0</v>
      </c>
      <c r="AG546" s="114">
        <v>0</v>
      </c>
      <c r="AH546" s="114">
        <v>0</v>
      </c>
      <c r="AI546" s="114">
        <v>0</v>
      </c>
      <c r="AJ546" s="115">
        <f t="shared" si="8"/>
        <v>0</v>
      </c>
      <c r="AM546" s="84"/>
    </row>
    <row r="547" spans="1:39" ht="20.100000000000001" hidden="1" customHeight="1" outlineLevel="2">
      <c r="A547" s="111">
        <v>1747</v>
      </c>
      <c r="B547" s="112" t="s">
        <v>1157</v>
      </c>
      <c r="C547" s="113" t="s">
        <v>1344</v>
      </c>
      <c r="D547" s="114">
        <v>0</v>
      </c>
      <c r="E547" s="114">
        <v>0</v>
      </c>
      <c r="F547" s="114">
        <v>0</v>
      </c>
      <c r="G547" s="114">
        <v>0</v>
      </c>
      <c r="H547" s="114">
        <v>0</v>
      </c>
      <c r="I547" s="114">
        <v>0</v>
      </c>
      <c r="J547" s="114">
        <v>0</v>
      </c>
      <c r="K547" s="114">
        <v>0</v>
      </c>
      <c r="L547" s="114">
        <v>0</v>
      </c>
      <c r="M547" s="114">
        <v>0</v>
      </c>
      <c r="N547" s="114">
        <v>0</v>
      </c>
      <c r="O547" s="114">
        <v>0</v>
      </c>
      <c r="P547" s="114">
        <v>0</v>
      </c>
      <c r="Q547" s="114">
        <v>0</v>
      </c>
      <c r="R547" s="114">
        <v>0</v>
      </c>
      <c r="S547" s="114">
        <v>0</v>
      </c>
      <c r="T547" s="114">
        <v>0</v>
      </c>
      <c r="U547" s="114">
        <v>0</v>
      </c>
      <c r="V547" s="114">
        <v>0</v>
      </c>
      <c r="W547" s="114">
        <v>0</v>
      </c>
      <c r="X547" s="114">
        <v>0</v>
      </c>
      <c r="Y547" s="114">
        <v>0</v>
      </c>
      <c r="Z547" s="114">
        <v>0</v>
      </c>
      <c r="AA547" s="114">
        <v>0</v>
      </c>
      <c r="AB547" s="114">
        <v>0</v>
      </c>
      <c r="AC547" s="114">
        <v>0</v>
      </c>
      <c r="AD547" s="114">
        <v>0</v>
      </c>
      <c r="AE547" s="114">
        <v>0</v>
      </c>
      <c r="AF547" s="114">
        <v>0</v>
      </c>
      <c r="AG547" s="114">
        <v>0</v>
      </c>
      <c r="AH547" s="114">
        <v>0</v>
      </c>
      <c r="AI547" s="114">
        <v>0</v>
      </c>
      <c r="AJ547" s="115">
        <f t="shared" si="8"/>
        <v>0</v>
      </c>
      <c r="AM547" s="84"/>
    </row>
    <row r="548" spans="1:39" ht="20.100000000000001" hidden="1" customHeight="1" outlineLevel="2">
      <c r="A548" s="111">
        <v>1748</v>
      </c>
      <c r="B548" s="112" t="s">
        <v>1205</v>
      </c>
      <c r="C548" s="113" t="s">
        <v>1344</v>
      </c>
      <c r="D548" s="114">
        <v>0</v>
      </c>
      <c r="E548" s="114">
        <v>0</v>
      </c>
      <c r="F548" s="114">
        <v>0</v>
      </c>
      <c r="G548" s="114">
        <v>0</v>
      </c>
      <c r="H548" s="114">
        <v>0</v>
      </c>
      <c r="I548" s="114">
        <v>0</v>
      </c>
      <c r="J548" s="114">
        <v>0</v>
      </c>
      <c r="K548" s="114">
        <v>0</v>
      </c>
      <c r="L548" s="114">
        <v>0</v>
      </c>
      <c r="M548" s="114">
        <v>0</v>
      </c>
      <c r="N548" s="114">
        <v>0</v>
      </c>
      <c r="O548" s="114">
        <v>0</v>
      </c>
      <c r="P548" s="114">
        <v>0</v>
      </c>
      <c r="Q548" s="114">
        <v>0</v>
      </c>
      <c r="R548" s="114">
        <v>0</v>
      </c>
      <c r="S548" s="114">
        <v>0</v>
      </c>
      <c r="T548" s="114">
        <v>0</v>
      </c>
      <c r="U548" s="114">
        <v>0</v>
      </c>
      <c r="V548" s="114">
        <v>0</v>
      </c>
      <c r="W548" s="114">
        <v>0</v>
      </c>
      <c r="X548" s="114">
        <v>0</v>
      </c>
      <c r="Y548" s="114">
        <v>0</v>
      </c>
      <c r="Z548" s="114">
        <v>0</v>
      </c>
      <c r="AA548" s="114">
        <v>0</v>
      </c>
      <c r="AB548" s="114">
        <v>0</v>
      </c>
      <c r="AC548" s="114">
        <v>0</v>
      </c>
      <c r="AD548" s="114">
        <v>0</v>
      </c>
      <c r="AE548" s="114">
        <v>0</v>
      </c>
      <c r="AF548" s="114">
        <v>0</v>
      </c>
      <c r="AG548" s="114">
        <v>0</v>
      </c>
      <c r="AH548" s="114">
        <v>0</v>
      </c>
      <c r="AI548" s="114">
        <v>0</v>
      </c>
      <c r="AJ548" s="115">
        <f t="shared" si="8"/>
        <v>0</v>
      </c>
      <c r="AM548" s="84"/>
    </row>
    <row r="549" spans="1:39" ht="20.100000000000001" hidden="1" customHeight="1" outlineLevel="2">
      <c r="A549" s="111">
        <v>1749</v>
      </c>
      <c r="B549" s="112" t="s">
        <v>1206</v>
      </c>
      <c r="C549" s="113" t="s">
        <v>1344</v>
      </c>
      <c r="D549" s="114">
        <v>0</v>
      </c>
      <c r="E549" s="114">
        <v>0</v>
      </c>
      <c r="F549" s="114">
        <v>0</v>
      </c>
      <c r="G549" s="114">
        <v>0</v>
      </c>
      <c r="H549" s="114">
        <v>0</v>
      </c>
      <c r="I549" s="114">
        <v>0</v>
      </c>
      <c r="J549" s="114">
        <v>0</v>
      </c>
      <c r="K549" s="114">
        <v>0</v>
      </c>
      <c r="L549" s="114">
        <v>0</v>
      </c>
      <c r="M549" s="114">
        <v>0</v>
      </c>
      <c r="N549" s="114">
        <v>0</v>
      </c>
      <c r="O549" s="114">
        <v>0</v>
      </c>
      <c r="P549" s="114">
        <v>0</v>
      </c>
      <c r="Q549" s="114">
        <v>0</v>
      </c>
      <c r="R549" s="114">
        <v>0</v>
      </c>
      <c r="S549" s="114">
        <v>0</v>
      </c>
      <c r="T549" s="114">
        <v>0</v>
      </c>
      <c r="U549" s="114">
        <v>0</v>
      </c>
      <c r="V549" s="114">
        <v>0</v>
      </c>
      <c r="W549" s="114">
        <v>0</v>
      </c>
      <c r="X549" s="114">
        <v>0</v>
      </c>
      <c r="Y549" s="114">
        <v>0</v>
      </c>
      <c r="Z549" s="114">
        <v>0</v>
      </c>
      <c r="AA549" s="114">
        <v>0</v>
      </c>
      <c r="AB549" s="114">
        <v>0</v>
      </c>
      <c r="AC549" s="114">
        <v>0</v>
      </c>
      <c r="AD549" s="114">
        <v>0</v>
      </c>
      <c r="AE549" s="114">
        <v>0</v>
      </c>
      <c r="AF549" s="114">
        <v>0</v>
      </c>
      <c r="AG549" s="114">
        <v>0</v>
      </c>
      <c r="AH549" s="114">
        <v>0</v>
      </c>
      <c r="AI549" s="114">
        <v>0</v>
      </c>
      <c r="AJ549" s="115">
        <f t="shared" si="8"/>
        <v>0</v>
      </c>
      <c r="AM549" s="84"/>
    </row>
    <row r="550" spans="1:39" ht="20.100000000000001" hidden="1" customHeight="1" outlineLevel="2">
      <c r="A550" s="111">
        <v>1750</v>
      </c>
      <c r="B550" s="112" t="s">
        <v>1207</v>
      </c>
      <c r="C550" s="113" t="s">
        <v>1344</v>
      </c>
      <c r="D550" s="114">
        <v>0</v>
      </c>
      <c r="E550" s="114">
        <v>0</v>
      </c>
      <c r="F550" s="114">
        <v>0</v>
      </c>
      <c r="G550" s="114">
        <v>0</v>
      </c>
      <c r="H550" s="114">
        <v>0</v>
      </c>
      <c r="I550" s="114">
        <v>0</v>
      </c>
      <c r="J550" s="114">
        <v>0</v>
      </c>
      <c r="K550" s="114">
        <v>0</v>
      </c>
      <c r="L550" s="114">
        <v>0</v>
      </c>
      <c r="M550" s="114">
        <v>0</v>
      </c>
      <c r="N550" s="114">
        <v>0</v>
      </c>
      <c r="O550" s="114">
        <v>0</v>
      </c>
      <c r="P550" s="114">
        <v>0</v>
      </c>
      <c r="Q550" s="114">
        <v>0</v>
      </c>
      <c r="R550" s="114">
        <v>0</v>
      </c>
      <c r="S550" s="114">
        <v>0</v>
      </c>
      <c r="T550" s="114">
        <v>0</v>
      </c>
      <c r="U550" s="114">
        <v>0</v>
      </c>
      <c r="V550" s="114">
        <v>0</v>
      </c>
      <c r="W550" s="114">
        <v>0</v>
      </c>
      <c r="X550" s="114">
        <v>0</v>
      </c>
      <c r="Y550" s="114">
        <v>0</v>
      </c>
      <c r="Z550" s="114">
        <v>0</v>
      </c>
      <c r="AA550" s="114">
        <v>0</v>
      </c>
      <c r="AB550" s="114">
        <v>0</v>
      </c>
      <c r="AC550" s="114">
        <v>0</v>
      </c>
      <c r="AD550" s="114">
        <v>0</v>
      </c>
      <c r="AE550" s="114">
        <v>0</v>
      </c>
      <c r="AF550" s="114">
        <v>0</v>
      </c>
      <c r="AG550" s="114">
        <v>0</v>
      </c>
      <c r="AH550" s="114">
        <v>0</v>
      </c>
      <c r="AI550" s="114">
        <v>0</v>
      </c>
      <c r="AJ550" s="115">
        <f t="shared" si="8"/>
        <v>0</v>
      </c>
      <c r="AM550" s="84"/>
    </row>
    <row r="551" spans="1:39" ht="20.100000000000001" hidden="1" customHeight="1" outlineLevel="2">
      <c r="A551" s="111">
        <v>1751</v>
      </c>
      <c r="B551" s="112" t="s">
        <v>1208</v>
      </c>
      <c r="C551" s="113" t="s">
        <v>1344</v>
      </c>
      <c r="D551" s="114">
        <v>0</v>
      </c>
      <c r="E551" s="114">
        <v>0</v>
      </c>
      <c r="F551" s="114">
        <v>0</v>
      </c>
      <c r="G551" s="114">
        <v>0</v>
      </c>
      <c r="H551" s="114">
        <v>0</v>
      </c>
      <c r="I551" s="114">
        <v>0</v>
      </c>
      <c r="J551" s="114">
        <v>0</v>
      </c>
      <c r="K551" s="114">
        <v>0</v>
      </c>
      <c r="L551" s="114">
        <v>0</v>
      </c>
      <c r="M551" s="114">
        <v>0</v>
      </c>
      <c r="N551" s="114">
        <v>0</v>
      </c>
      <c r="O551" s="114">
        <v>0</v>
      </c>
      <c r="P551" s="114">
        <v>0</v>
      </c>
      <c r="Q551" s="114">
        <v>0</v>
      </c>
      <c r="R551" s="114">
        <v>0</v>
      </c>
      <c r="S551" s="114">
        <v>0</v>
      </c>
      <c r="T551" s="114">
        <v>0</v>
      </c>
      <c r="U551" s="114">
        <v>0</v>
      </c>
      <c r="V551" s="114">
        <v>0</v>
      </c>
      <c r="W551" s="114">
        <v>0</v>
      </c>
      <c r="X551" s="114">
        <v>0</v>
      </c>
      <c r="Y551" s="114">
        <v>0</v>
      </c>
      <c r="Z551" s="114">
        <v>0</v>
      </c>
      <c r="AA551" s="114">
        <v>0</v>
      </c>
      <c r="AB551" s="114">
        <v>0</v>
      </c>
      <c r="AC551" s="114">
        <v>0</v>
      </c>
      <c r="AD551" s="114">
        <v>0</v>
      </c>
      <c r="AE551" s="114">
        <v>0</v>
      </c>
      <c r="AF551" s="114">
        <v>0</v>
      </c>
      <c r="AG551" s="114">
        <v>0</v>
      </c>
      <c r="AH551" s="114">
        <v>0</v>
      </c>
      <c r="AI551" s="114">
        <v>0</v>
      </c>
      <c r="AJ551" s="115">
        <f t="shared" si="8"/>
        <v>0</v>
      </c>
      <c r="AM551" s="84"/>
    </row>
    <row r="552" spans="1:39" ht="20.100000000000001" hidden="1" customHeight="1" outlineLevel="2">
      <c r="A552" s="111">
        <v>1752</v>
      </c>
      <c r="B552" s="112" t="s">
        <v>1209</v>
      </c>
      <c r="C552" s="113" t="s">
        <v>1344</v>
      </c>
      <c r="D552" s="114">
        <v>0</v>
      </c>
      <c r="E552" s="114">
        <v>0</v>
      </c>
      <c r="F552" s="114">
        <v>0</v>
      </c>
      <c r="G552" s="114">
        <v>0</v>
      </c>
      <c r="H552" s="114">
        <v>0</v>
      </c>
      <c r="I552" s="114">
        <v>0</v>
      </c>
      <c r="J552" s="114">
        <v>0</v>
      </c>
      <c r="K552" s="114">
        <v>0</v>
      </c>
      <c r="L552" s="114">
        <v>0</v>
      </c>
      <c r="M552" s="114">
        <v>0</v>
      </c>
      <c r="N552" s="114">
        <v>0</v>
      </c>
      <c r="O552" s="114">
        <v>0</v>
      </c>
      <c r="P552" s="114">
        <v>0</v>
      </c>
      <c r="Q552" s="114">
        <v>0</v>
      </c>
      <c r="R552" s="114">
        <v>0</v>
      </c>
      <c r="S552" s="114">
        <v>0</v>
      </c>
      <c r="T552" s="114">
        <v>0</v>
      </c>
      <c r="U552" s="114">
        <v>0</v>
      </c>
      <c r="V552" s="114">
        <v>0</v>
      </c>
      <c r="W552" s="114">
        <v>0</v>
      </c>
      <c r="X552" s="114">
        <v>0</v>
      </c>
      <c r="Y552" s="114">
        <v>0</v>
      </c>
      <c r="Z552" s="114">
        <v>0</v>
      </c>
      <c r="AA552" s="114">
        <v>0</v>
      </c>
      <c r="AB552" s="114">
        <v>0</v>
      </c>
      <c r="AC552" s="114">
        <v>0</v>
      </c>
      <c r="AD552" s="114">
        <v>0</v>
      </c>
      <c r="AE552" s="114">
        <v>0</v>
      </c>
      <c r="AF552" s="114">
        <v>0</v>
      </c>
      <c r="AG552" s="114">
        <v>0</v>
      </c>
      <c r="AH552" s="114">
        <v>0</v>
      </c>
      <c r="AI552" s="114">
        <v>0</v>
      </c>
      <c r="AJ552" s="115">
        <f t="shared" si="8"/>
        <v>0</v>
      </c>
      <c r="AM552" s="84"/>
    </row>
    <row r="553" spans="1:39" ht="20.100000000000001" hidden="1" customHeight="1" outlineLevel="2">
      <c r="A553" s="111">
        <v>1753</v>
      </c>
      <c r="B553" s="112" t="s">
        <v>1210</v>
      </c>
      <c r="C553" s="113" t="s">
        <v>1344</v>
      </c>
      <c r="D553" s="114">
        <v>0</v>
      </c>
      <c r="E553" s="114">
        <v>0</v>
      </c>
      <c r="F553" s="114">
        <v>0</v>
      </c>
      <c r="G553" s="114">
        <v>0</v>
      </c>
      <c r="H553" s="114">
        <v>0</v>
      </c>
      <c r="I553" s="114">
        <v>0</v>
      </c>
      <c r="J553" s="114">
        <v>0</v>
      </c>
      <c r="K553" s="114">
        <v>0</v>
      </c>
      <c r="L553" s="114">
        <v>0</v>
      </c>
      <c r="M553" s="114">
        <v>0</v>
      </c>
      <c r="N553" s="114">
        <v>0</v>
      </c>
      <c r="O553" s="114">
        <v>0</v>
      </c>
      <c r="P553" s="114">
        <v>0</v>
      </c>
      <c r="Q553" s="114">
        <v>0</v>
      </c>
      <c r="R553" s="114">
        <v>0</v>
      </c>
      <c r="S553" s="114">
        <v>0</v>
      </c>
      <c r="T553" s="114">
        <v>0</v>
      </c>
      <c r="U553" s="114">
        <v>0</v>
      </c>
      <c r="V553" s="114">
        <v>0</v>
      </c>
      <c r="W553" s="114">
        <v>0</v>
      </c>
      <c r="X553" s="114">
        <v>0</v>
      </c>
      <c r="Y553" s="114">
        <v>0</v>
      </c>
      <c r="Z553" s="114">
        <v>0</v>
      </c>
      <c r="AA553" s="114">
        <v>0</v>
      </c>
      <c r="AB553" s="114">
        <v>0</v>
      </c>
      <c r="AC553" s="114">
        <v>0</v>
      </c>
      <c r="AD553" s="114">
        <v>0</v>
      </c>
      <c r="AE553" s="114">
        <v>0</v>
      </c>
      <c r="AF553" s="114">
        <v>0</v>
      </c>
      <c r="AG553" s="114">
        <v>0</v>
      </c>
      <c r="AH553" s="114">
        <v>0</v>
      </c>
      <c r="AI553" s="114">
        <v>0</v>
      </c>
      <c r="AJ553" s="115">
        <f t="shared" si="8"/>
        <v>0</v>
      </c>
      <c r="AM553" s="84"/>
    </row>
    <row r="554" spans="1:39" ht="20.100000000000001" hidden="1" customHeight="1" outlineLevel="2">
      <c r="A554" s="111">
        <v>1754</v>
      </c>
      <c r="B554" s="112" t="s">
        <v>1211</v>
      </c>
      <c r="C554" s="113" t="s">
        <v>1344</v>
      </c>
      <c r="D554" s="114">
        <v>0</v>
      </c>
      <c r="E554" s="114">
        <v>0</v>
      </c>
      <c r="F554" s="114">
        <v>0</v>
      </c>
      <c r="G554" s="114">
        <v>0</v>
      </c>
      <c r="H554" s="114">
        <v>0</v>
      </c>
      <c r="I554" s="114">
        <v>0</v>
      </c>
      <c r="J554" s="114">
        <v>0</v>
      </c>
      <c r="K554" s="114">
        <v>0</v>
      </c>
      <c r="L554" s="114">
        <v>0</v>
      </c>
      <c r="M554" s="114">
        <v>0</v>
      </c>
      <c r="N554" s="114">
        <v>0</v>
      </c>
      <c r="O554" s="114">
        <v>0</v>
      </c>
      <c r="P554" s="114">
        <v>0</v>
      </c>
      <c r="Q554" s="114">
        <v>0</v>
      </c>
      <c r="R554" s="114">
        <v>0</v>
      </c>
      <c r="S554" s="114">
        <v>0</v>
      </c>
      <c r="T554" s="114">
        <v>0</v>
      </c>
      <c r="U554" s="114">
        <v>0</v>
      </c>
      <c r="V554" s="114">
        <v>0</v>
      </c>
      <c r="W554" s="114">
        <v>0</v>
      </c>
      <c r="X554" s="114">
        <v>0</v>
      </c>
      <c r="Y554" s="114">
        <v>0</v>
      </c>
      <c r="Z554" s="114">
        <v>0</v>
      </c>
      <c r="AA554" s="114">
        <v>0</v>
      </c>
      <c r="AB554" s="114">
        <v>0</v>
      </c>
      <c r="AC554" s="114">
        <v>0</v>
      </c>
      <c r="AD554" s="114">
        <v>0</v>
      </c>
      <c r="AE554" s="114">
        <v>0</v>
      </c>
      <c r="AF554" s="114">
        <v>0</v>
      </c>
      <c r="AG554" s="114">
        <v>0</v>
      </c>
      <c r="AH554" s="114">
        <v>0</v>
      </c>
      <c r="AI554" s="114">
        <v>0</v>
      </c>
      <c r="AJ554" s="115">
        <f t="shared" si="8"/>
        <v>0</v>
      </c>
      <c r="AM554" s="84"/>
    </row>
    <row r="555" spans="1:39" ht="20.100000000000001" hidden="1" customHeight="1" outlineLevel="2">
      <c r="A555" s="111">
        <v>1755</v>
      </c>
      <c r="B555" s="112" t="s">
        <v>1212</v>
      </c>
      <c r="C555" s="113" t="s">
        <v>1344</v>
      </c>
      <c r="D555" s="114">
        <v>0</v>
      </c>
      <c r="E555" s="114">
        <v>0</v>
      </c>
      <c r="F555" s="114">
        <v>0</v>
      </c>
      <c r="G555" s="114">
        <v>0</v>
      </c>
      <c r="H555" s="114">
        <v>0</v>
      </c>
      <c r="I555" s="114">
        <v>0</v>
      </c>
      <c r="J555" s="114">
        <v>0</v>
      </c>
      <c r="K555" s="114">
        <v>0</v>
      </c>
      <c r="L555" s="114">
        <v>0</v>
      </c>
      <c r="M555" s="114">
        <v>0</v>
      </c>
      <c r="N555" s="114">
        <v>0</v>
      </c>
      <c r="O555" s="114">
        <v>0</v>
      </c>
      <c r="P555" s="114">
        <v>0</v>
      </c>
      <c r="Q555" s="114">
        <v>0</v>
      </c>
      <c r="R555" s="114">
        <v>0</v>
      </c>
      <c r="S555" s="114">
        <v>0</v>
      </c>
      <c r="T555" s="114">
        <v>0</v>
      </c>
      <c r="U555" s="114">
        <v>0</v>
      </c>
      <c r="V555" s="114">
        <v>0</v>
      </c>
      <c r="W555" s="114">
        <v>0</v>
      </c>
      <c r="X555" s="114">
        <v>0</v>
      </c>
      <c r="Y555" s="114">
        <v>0</v>
      </c>
      <c r="Z555" s="114">
        <v>0</v>
      </c>
      <c r="AA555" s="114">
        <v>0</v>
      </c>
      <c r="AB555" s="114">
        <v>0</v>
      </c>
      <c r="AC555" s="114">
        <v>0</v>
      </c>
      <c r="AD555" s="114">
        <v>0</v>
      </c>
      <c r="AE555" s="114">
        <v>0</v>
      </c>
      <c r="AF555" s="114">
        <v>0</v>
      </c>
      <c r="AG555" s="114">
        <v>0</v>
      </c>
      <c r="AH555" s="114">
        <v>0</v>
      </c>
      <c r="AI555" s="114">
        <v>0</v>
      </c>
      <c r="AJ555" s="115">
        <f t="shared" si="8"/>
        <v>0</v>
      </c>
      <c r="AM555" s="84"/>
    </row>
    <row r="556" spans="1:39" ht="20.100000000000001" hidden="1" customHeight="1" outlineLevel="2">
      <c r="A556" s="111">
        <v>1756</v>
      </c>
      <c r="B556" s="112" t="s">
        <v>1213</v>
      </c>
      <c r="C556" s="113" t="s">
        <v>1344</v>
      </c>
      <c r="D556" s="114">
        <v>0</v>
      </c>
      <c r="E556" s="114">
        <v>0</v>
      </c>
      <c r="F556" s="114">
        <v>0</v>
      </c>
      <c r="G556" s="114">
        <v>0</v>
      </c>
      <c r="H556" s="114">
        <v>0</v>
      </c>
      <c r="I556" s="114">
        <v>0</v>
      </c>
      <c r="J556" s="114">
        <v>0</v>
      </c>
      <c r="K556" s="114">
        <v>0</v>
      </c>
      <c r="L556" s="114">
        <v>0</v>
      </c>
      <c r="M556" s="114">
        <v>0</v>
      </c>
      <c r="N556" s="114">
        <v>0</v>
      </c>
      <c r="O556" s="114">
        <v>0</v>
      </c>
      <c r="P556" s="114">
        <v>0</v>
      </c>
      <c r="Q556" s="114">
        <v>0</v>
      </c>
      <c r="R556" s="114">
        <v>0</v>
      </c>
      <c r="S556" s="114">
        <v>0</v>
      </c>
      <c r="T556" s="114">
        <v>0</v>
      </c>
      <c r="U556" s="114">
        <v>0</v>
      </c>
      <c r="V556" s="114">
        <v>0</v>
      </c>
      <c r="W556" s="114">
        <v>0</v>
      </c>
      <c r="X556" s="114">
        <v>0</v>
      </c>
      <c r="Y556" s="114">
        <v>0</v>
      </c>
      <c r="Z556" s="114">
        <v>0</v>
      </c>
      <c r="AA556" s="114">
        <v>0</v>
      </c>
      <c r="AB556" s="114">
        <v>0</v>
      </c>
      <c r="AC556" s="114">
        <v>0</v>
      </c>
      <c r="AD556" s="114">
        <v>0</v>
      </c>
      <c r="AE556" s="114">
        <v>0</v>
      </c>
      <c r="AF556" s="114">
        <v>0</v>
      </c>
      <c r="AG556" s="114">
        <v>0</v>
      </c>
      <c r="AH556" s="114">
        <v>0</v>
      </c>
      <c r="AI556" s="114">
        <v>0</v>
      </c>
      <c r="AJ556" s="115">
        <f t="shared" si="8"/>
        <v>0</v>
      </c>
      <c r="AM556" s="84"/>
    </row>
    <row r="557" spans="1:39" ht="20.100000000000001" hidden="1" customHeight="1" outlineLevel="2">
      <c r="A557" s="111">
        <v>1801</v>
      </c>
      <c r="B557" s="112" t="s">
        <v>1214</v>
      </c>
      <c r="C557" s="113" t="s">
        <v>1344</v>
      </c>
      <c r="D557" s="114">
        <v>0</v>
      </c>
      <c r="E557" s="114">
        <v>0</v>
      </c>
      <c r="F557" s="114">
        <v>0</v>
      </c>
      <c r="G557" s="114">
        <v>0</v>
      </c>
      <c r="H557" s="114">
        <v>0</v>
      </c>
      <c r="I557" s="114">
        <v>0</v>
      </c>
      <c r="J557" s="114">
        <v>0</v>
      </c>
      <c r="K557" s="114">
        <v>0</v>
      </c>
      <c r="L557" s="114">
        <v>0</v>
      </c>
      <c r="M557" s="114">
        <v>0</v>
      </c>
      <c r="N557" s="114">
        <v>0</v>
      </c>
      <c r="O557" s="114">
        <v>0</v>
      </c>
      <c r="P557" s="114">
        <v>0</v>
      </c>
      <c r="Q557" s="114">
        <v>0</v>
      </c>
      <c r="R557" s="114">
        <v>0</v>
      </c>
      <c r="S557" s="114">
        <v>0</v>
      </c>
      <c r="T557" s="114">
        <v>0</v>
      </c>
      <c r="U557" s="114">
        <v>0</v>
      </c>
      <c r="V557" s="114">
        <v>0</v>
      </c>
      <c r="W557" s="114">
        <v>0</v>
      </c>
      <c r="X557" s="114">
        <v>0</v>
      </c>
      <c r="Y557" s="114">
        <v>0</v>
      </c>
      <c r="Z557" s="114">
        <v>0</v>
      </c>
      <c r="AA557" s="114">
        <v>0</v>
      </c>
      <c r="AB557" s="114">
        <v>0</v>
      </c>
      <c r="AC557" s="114">
        <v>0</v>
      </c>
      <c r="AD557" s="114">
        <v>0</v>
      </c>
      <c r="AE557" s="114">
        <v>0</v>
      </c>
      <c r="AF557" s="114">
        <v>0</v>
      </c>
      <c r="AG557" s="114">
        <v>0</v>
      </c>
      <c r="AH557" s="114">
        <v>0</v>
      </c>
      <c r="AI557" s="114">
        <v>0</v>
      </c>
      <c r="AJ557" s="115">
        <f t="shared" si="8"/>
        <v>0</v>
      </c>
      <c r="AM557" s="84"/>
    </row>
    <row r="558" spans="1:39" ht="20.100000000000001" hidden="1" customHeight="1" outlineLevel="2">
      <c r="A558" s="111">
        <v>1802</v>
      </c>
      <c r="B558" s="112" t="s">
        <v>1196</v>
      </c>
      <c r="C558" s="113" t="s">
        <v>1344</v>
      </c>
      <c r="D558" s="114">
        <v>0</v>
      </c>
      <c r="E558" s="114">
        <v>0</v>
      </c>
      <c r="F558" s="114">
        <v>0</v>
      </c>
      <c r="G558" s="114">
        <v>0</v>
      </c>
      <c r="H558" s="114">
        <v>0</v>
      </c>
      <c r="I558" s="114">
        <v>0</v>
      </c>
      <c r="J558" s="114">
        <v>0</v>
      </c>
      <c r="K558" s="114">
        <v>0</v>
      </c>
      <c r="L558" s="114">
        <v>0</v>
      </c>
      <c r="M558" s="114">
        <v>0</v>
      </c>
      <c r="N558" s="114">
        <v>0</v>
      </c>
      <c r="O558" s="114">
        <v>0</v>
      </c>
      <c r="P558" s="114">
        <v>0</v>
      </c>
      <c r="Q558" s="114">
        <v>0</v>
      </c>
      <c r="R558" s="114">
        <v>0</v>
      </c>
      <c r="S558" s="114">
        <v>0</v>
      </c>
      <c r="T558" s="114">
        <v>0</v>
      </c>
      <c r="U558" s="114">
        <v>0</v>
      </c>
      <c r="V558" s="114">
        <v>0</v>
      </c>
      <c r="W558" s="114">
        <v>0</v>
      </c>
      <c r="X558" s="114">
        <v>0</v>
      </c>
      <c r="Y558" s="114">
        <v>0</v>
      </c>
      <c r="Z558" s="114">
        <v>0</v>
      </c>
      <c r="AA558" s="114">
        <v>0</v>
      </c>
      <c r="AB558" s="114">
        <v>0</v>
      </c>
      <c r="AC558" s="114">
        <v>0</v>
      </c>
      <c r="AD558" s="114">
        <v>0</v>
      </c>
      <c r="AE558" s="114">
        <v>0</v>
      </c>
      <c r="AF558" s="114">
        <v>0</v>
      </c>
      <c r="AG558" s="114">
        <v>0</v>
      </c>
      <c r="AH558" s="114">
        <v>0</v>
      </c>
      <c r="AI558" s="114">
        <v>0</v>
      </c>
      <c r="AJ558" s="115">
        <f t="shared" si="8"/>
        <v>0</v>
      </c>
      <c r="AM558" s="84"/>
    </row>
    <row r="559" spans="1:39" ht="20.100000000000001" hidden="1" customHeight="1" outlineLevel="2">
      <c r="A559" s="111">
        <v>1803</v>
      </c>
      <c r="B559" s="112" t="s">
        <v>1215</v>
      </c>
      <c r="C559" s="113" t="s">
        <v>1344</v>
      </c>
      <c r="D559" s="114">
        <v>0</v>
      </c>
      <c r="E559" s="114">
        <v>0</v>
      </c>
      <c r="F559" s="114">
        <v>0</v>
      </c>
      <c r="G559" s="114">
        <v>0</v>
      </c>
      <c r="H559" s="114">
        <v>0</v>
      </c>
      <c r="I559" s="114">
        <v>0</v>
      </c>
      <c r="J559" s="114">
        <v>0</v>
      </c>
      <c r="K559" s="114">
        <v>0</v>
      </c>
      <c r="L559" s="114">
        <v>0</v>
      </c>
      <c r="M559" s="114">
        <v>0</v>
      </c>
      <c r="N559" s="114">
        <v>0</v>
      </c>
      <c r="O559" s="114">
        <v>0</v>
      </c>
      <c r="P559" s="114">
        <v>0</v>
      </c>
      <c r="Q559" s="114">
        <v>0</v>
      </c>
      <c r="R559" s="114">
        <v>0</v>
      </c>
      <c r="S559" s="114">
        <v>0</v>
      </c>
      <c r="T559" s="114">
        <v>0</v>
      </c>
      <c r="U559" s="114">
        <v>0</v>
      </c>
      <c r="V559" s="114">
        <v>0</v>
      </c>
      <c r="W559" s="114">
        <v>0</v>
      </c>
      <c r="X559" s="114">
        <v>0</v>
      </c>
      <c r="Y559" s="114">
        <v>0</v>
      </c>
      <c r="Z559" s="114">
        <v>0</v>
      </c>
      <c r="AA559" s="114">
        <v>0</v>
      </c>
      <c r="AB559" s="114">
        <v>0</v>
      </c>
      <c r="AC559" s="114">
        <v>0</v>
      </c>
      <c r="AD559" s="114">
        <v>0</v>
      </c>
      <c r="AE559" s="114">
        <v>0</v>
      </c>
      <c r="AF559" s="114">
        <v>0</v>
      </c>
      <c r="AG559" s="114">
        <v>0</v>
      </c>
      <c r="AH559" s="114">
        <v>0</v>
      </c>
      <c r="AI559" s="114">
        <v>0</v>
      </c>
      <c r="AJ559" s="115">
        <f t="shared" si="8"/>
        <v>0</v>
      </c>
      <c r="AM559" s="84"/>
    </row>
    <row r="560" spans="1:39" ht="20.100000000000001" hidden="1" customHeight="1" outlineLevel="2">
      <c r="A560" s="111">
        <v>1805</v>
      </c>
      <c r="B560" s="112" t="s">
        <v>1216</v>
      </c>
      <c r="C560" s="113" t="s">
        <v>1344</v>
      </c>
      <c r="D560" s="114">
        <v>0</v>
      </c>
      <c r="E560" s="114">
        <v>0</v>
      </c>
      <c r="F560" s="114">
        <v>0</v>
      </c>
      <c r="G560" s="114">
        <v>0</v>
      </c>
      <c r="H560" s="114">
        <v>0</v>
      </c>
      <c r="I560" s="114">
        <v>0</v>
      </c>
      <c r="J560" s="114">
        <v>0</v>
      </c>
      <c r="K560" s="114">
        <v>0</v>
      </c>
      <c r="L560" s="114">
        <v>0</v>
      </c>
      <c r="M560" s="114">
        <v>0</v>
      </c>
      <c r="N560" s="114">
        <v>0</v>
      </c>
      <c r="O560" s="114">
        <v>0</v>
      </c>
      <c r="P560" s="114">
        <v>0</v>
      </c>
      <c r="Q560" s="114">
        <v>0</v>
      </c>
      <c r="R560" s="114">
        <v>0</v>
      </c>
      <c r="S560" s="114">
        <v>0</v>
      </c>
      <c r="T560" s="114">
        <v>0</v>
      </c>
      <c r="U560" s="114">
        <v>0</v>
      </c>
      <c r="V560" s="114">
        <v>0</v>
      </c>
      <c r="W560" s="114">
        <v>0</v>
      </c>
      <c r="X560" s="114">
        <v>0</v>
      </c>
      <c r="Y560" s="114">
        <v>0</v>
      </c>
      <c r="Z560" s="114">
        <v>0</v>
      </c>
      <c r="AA560" s="114">
        <v>0</v>
      </c>
      <c r="AB560" s="114">
        <v>0</v>
      </c>
      <c r="AC560" s="114">
        <v>0</v>
      </c>
      <c r="AD560" s="114">
        <v>0</v>
      </c>
      <c r="AE560" s="114">
        <v>0</v>
      </c>
      <c r="AF560" s="114">
        <v>0</v>
      </c>
      <c r="AG560" s="114">
        <v>0</v>
      </c>
      <c r="AH560" s="114">
        <v>0</v>
      </c>
      <c r="AI560" s="114">
        <v>0</v>
      </c>
      <c r="AJ560" s="115">
        <f t="shared" si="8"/>
        <v>0</v>
      </c>
      <c r="AM560" s="84"/>
    </row>
    <row r="561" spans="1:39" ht="20.100000000000001" hidden="1" customHeight="1" outlineLevel="2">
      <c r="A561" s="111">
        <v>1806</v>
      </c>
      <c r="B561" s="112" t="s">
        <v>1217</v>
      </c>
      <c r="C561" s="113" t="s">
        <v>1344</v>
      </c>
      <c r="D561" s="114">
        <v>0</v>
      </c>
      <c r="E561" s="114">
        <v>0</v>
      </c>
      <c r="F561" s="114">
        <v>0</v>
      </c>
      <c r="G561" s="114">
        <v>0</v>
      </c>
      <c r="H561" s="114">
        <v>0</v>
      </c>
      <c r="I561" s="114">
        <v>0</v>
      </c>
      <c r="J561" s="114">
        <v>0</v>
      </c>
      <c r="K561" s="114">
        <v>0</v>
      </c>
      <c r="L561" s="114">
        <v>0</v>
      </c>
      <c r="M561" s="114">
        <v>0</v>
      </c>
      <c r="N561" s="114">
        <v>0</v>
      </c>
      <c r="O561" s="114">
        <v>0</v>
      </c>
      <c r="P561" s="114">
        <v>0</v>
      </c>
      <c r="Q561" s="114">
        <v>0</v>
      </c>
      <c r="R561" s="114">
        <v>0</v>
      </c>
      <c r="S561" s="114">
        <v>0</v>
      </c>
      <c r="T561" s="114">
        <v>0</v>
      </c>
      <c r="U561" s="114">
        <v>0</v>
      </c>
      <c r="V561" s="114">
        <v>0</v>
      </c>
      <c r="W561" s="114">
        <v>0</v>
      </c>
      <c r="X561" s="114">
        <v>0</v>
      </c>
      <c r="Y561" s="114">
        <v>0</v>
      </c>
      <c r="Z561" s="114">
        <v>0</v>
      </c>
      <c r="AA561" s="114">
        <v>0</v>
      </c>
      <c r="AB561" s="114">
        <v>0</v>
      </c>
      <c r="AC561" s="114">
        <v>0</v>
      </c>
      <c r="AD561" s="114">
        <v>0</v>
      </c>
      <c r="AE561" s="114">
        <v>0</v>
      </c>
      <c r="AF561" s="114">
        <v>0</v>
      </c>
      <c r="AG561" s="114">
        <v>0</v>
      </c>
      <c r="AH561" s="114">
        <v>0</v>
      </c>
      <c r="AI561" s="114">
        <v>0</v>
      </c>
      <c r="AJ561" s="115">
        <f t="shared" si="8"/>
        <v>0</v>
      </c>
      <c r="AM561" s="84"/>
    </row>
    <row r="562" spans="1:39" ht="20.100000000000001" hidden="1" customHeight="1" outlineLevel="2">
      <c r="A562" s="111">
        <v>1807</v>
      </c>
      <c r="B562" s="112" t="s">
        <v>1218</v>
      </c>
      <c r="C562" s="113" t="s">
        <v>1344</v>
      </c>
      <c r="D562" s="114">
        <v>0</v>
      </c>
      <c r="E562" s="114">
        <v>0</v>
      </c>
      <c r="F562" s="114">
        <v>0</v>
      </c>
      <c r="G562" s="114">
        <v>0</v>
      </c>
      <c r="H562" s="114">
        <v>0</v>
      </c>
      <c r="I562" s="114">
        <v>0</v>
      </c>
      <c r="J562" s="114">
        <v>0</v>
      </c>
      <c r="K562" s="114">
        <v>0</v>
      </c>
      <c r="L562" s="114">
        <v>0</v>
      </c>
      <c r="M562" s="114">
        <v>0</v>
      </c>
      <c r="N562" s="114">
        <v>0</v>
      </c>
      <c r="O562" s="114">
        <v>0</v>
      </c>
      <c r="P562" s="114">
        <v>0</v>
      </c>
      <c r="Q562" s="114">
        <v>0</v>
      </c>
      <c r="R562" s="114">
        <v>0</v>
      </c>
      <c r="S562" s="114">
        <v>0</v>
      </c>
      <c r="T562" s="114">
        <v>0</v>
      </c>
      <c r="U562" s="114">
        <v>0</v>
      </c>
      <c r="V562" s="114">
        <v>0</v>
      </c>
      <c r="W562" s="114">
        <v>0</v>
      </c>
      <c r="X562" s="114">
        <v>0</v>
      </c>
      <c r="Y562" s="114">
        <v>0</v>
      </c>
      <c r="Z562" s="114">
        <v>0</v>
      </c>
      <c r="AA562" s="114">
        <v>0</v>
      </c>
      <c r="AB562" s="114">
        <v>0</v>
      </c>
      <c r="AC562" s="114">
        <v>0</v>
      </c>
      <c r="AD562" s="114">
        <v>0</v>
      </c>
      <c r="AE562" s="114">
        <v>0</v>
      </c>
      <c r="AF562" s="114">
        <v>0</v>
      </c>
      <c r="AG562" s="114">
        <v>0</v>
      </c>
      <c r="AH562" s="114">
        <v>0</v>
      </c>
      <c r="AI562" s="114">
        <v>0</v>
      </c>
      <c r="AJ562" s="115">
        <f t="shared" si="8"/>
        <v>0</v>
      </c>
      <c r="AM562" s="84"/>
    </row>
    <row r="563" spans="1:39" ht="20.100000000000001" hidden="1" customHeight="1" outlineLevel="2">
      <c r="A563" s="111">
        <v>1808</v>
      </c>
      <c r="B563" s="112" t="s">
        <v>1219</v>
      </c>
      <c r="C563" s="113" t="s">
        <v>1344</v>
      </c>
      <c r="D563" s="114">
        <v>0</v>
      </c>
      <c r="E563" s="114">
        <v>0</v>
      </c>
      <c r="F563" s="114">
        <v>0</v>
      </c>
      <c r="G563" s="114">
        <v>0</v>
      </c>
      <c r="H563" s="114">
        <v>0</v>
      </c>
      <c r="I563" s="114">
        <v>0</v>
      </c>
      <c r="J563" s="114">
        <v>0</v>
      </c>
      <c r="K563" s="114">
        <v>0</v>
      </c>
      <c r="L563" s="114">
        <v>0</v>
      </c>
      <c r="M563" s="114">
        <v>0</v>
      </c>
      <c r="N563" s="114">
        <v>0</v>
      </c>
      <c r="O563" s="114">
        <v>0</v>
      </c>
      <c r="P563" s="114">
        <v>0</v>
      </c>
      <c r="Q563" s="114">
        <v>0</v>
      </c>
      <c r="R563" s="114">
        <v>0</v>
      </c>
      <c r="S563" s="114">
        <v>0</v>
      </c>
      <c r="T563" s="114">
        <v>0</v>
      </c>
      <c r="U563" s="114">
        <v>0</v>
      </c>
      <c r="V563" s="114">
        <v>0</v>
      </c>
      <c r="W563" s="114">
        <v>0</v>
      </c>
      <c r="X563" s="114">
        <v>0</v>
      </c>
      <c r="Y563" s="114">
        <v>0</v>
      </c>
      <c r="Z563" s="114">
        <v>0</v>
      </c>
      <c r="AA563" s="114">
        <v>0</v>
      </c>
      <c r="AB563" s="114">
        <v>0</v>
      </c>
      <c r="AC563" s="114">
        <v>0</v>
      </c>
      <c r="AD563" s="114">
        <v>0</v>
      </c>
      <c r="AE563" s="114">
        <v>0</v>
      </c>
      <c r="AF563" s="114">
        <v>0</v>
      </c>
      <c r="AG563" s="114">
        <v>0</v>
      </c>
      <c r="AH563" s="114">
        <v>0</v>
      </c>
      <c r="AI563" s="114">
        <v>0</v>
      </c>
      <c r="AJ563" s="115">
        <f t="shared" si="8"/>
        <v>0</v>
      </c>
      <c r="AM563" s="84"/>
    </row>
    <row r="564" spans="1:39" ht="20.100000000000001" hidden="1" customHeight="1" outlineLevel="2">
      <c r="A564" s="111">
        <v>1809</v>
      </c>
      <c r="B564" s="112" t="s">
        <v>1220</v>
      </c>
      <c r="C564" s="113" t="s">
        <v>1344</v>
      </c>
      <c r="D564" s="114">
        <v>0</v>
      </c>
      <c r="E564" s="114">
        <v>0</v>
      </c>
      <c r="F564" s="114">
        <v>0</v>
      </c>
      <c r="G564" s="114">
        <v>0</v>
      </c>
      <c r="H564" s="114">
        <v>0</v>
      </c>
      <c r="I564" s="114">
        <v>0</v>
      </c>
      <c r="J564" s="114">
        <v>0</v>
      </c>
      <c r="K564" s="114">
        <v>0</v>
      </c>
      <c r="L564" s="114">
        <v>0</v>
      </c>
      <c r="M564" s="114">
        <v>0</v>
      </c>
      <c r="N564" s="114">
        <v>0</v>
      </c>
      <c r="O564" s="114">
        <v>0</v>
      </c>
      <c r="P564" s="114">
        <v>0</v>
      </c>
      <c r="Q564" s="114">
        <v>0</v>
      </c>
      <c r="R564" s="114">
        <v>0</v>
      </c>
      <c r="S564" s="114">
        <v>0</v>
      </c>
      <c r="T564" s="114">
        <v>0</v>
      </c>
      <c r="U564" s="114">
        <v>0</v>
      </c>
      <c r="V564" s="114">
        <v>0</v>
      </c>
      <c r="W564" s="114">
        <v>0</v>
      </c>
      <c r="X564" s="114">
        <v>0</v>
      </c>
      <c r="Y564" s="114">
        <v>0</v>
      </c>
      <c r="Z564" s="114">
        <v>0</v>
      </c>
      <c r="AA564" s="114">
        <v>0</v>
      </c>
      <c r="AB564" s="114">
        <v>0</v>
      </c>
      <c r="AC564" s="114">
        <v>0</v>
      </c>
      <c r="AD564" s="114">
        <v>0</v>
      </c>
      <c r="AE564" s="114">
        <v>0</v>
      </c>
      <c r="AF564" s="114">
        <v>0</v>
      </c>
      <c r="AG564" s="114">
        <v>0</v>
      </c>
      <c r="AH564" s="114">
        <v>0</v>
      </c>
      <c r="AI564" s="114">
        <v>0</v>
      </c>
      <c r="AJ564" s="115">
        <f t="shared" si="8"/>
        <v>0</v>
      </c>
      <c r="AM564" s="84"/>
    </row>
    <row r="565" spans="1:39" ht="20.100000000000001" hidden="1" customHeight="1" outlineLevel="2">
      <c r="A565" s="111">
        <v>1810</v>
      </c>
      <c r="B565" s="112" t="s">
        <v>1221</v>
      </c>
      <c r="C565" s="113" t="s">
        <v>1344</v>
      </c>
      <c r="D565" s="114">
        <v>0</v>
      </c>
      <c r="E565" s="114">
        <v>0</v>
      </c>
      <c r="F565" s="114">
        <v>0</v>
      </c>
      <c r="G565" s="114">
        <v>0</v>
      </c>
      <c r="H565" s="114">
        <v>0</v>
      </c>
      <c r="I565" s="114">
        <v>0</v>
      </c>
      <c r="J565" s="114">
        <v>0</v>
      </c>
      <c r="K565" s="114">
        <v>0</v>
      </c>
      <c r="L565" s="114">
        <v>0</v>
      </c>
      <c r="M565" s="114">
        <v>0</v>
      </c>
      <c r="N565" s="114">
        <v>0</v>
      </c>
      <c r="O565" s="114">
        <v>0</v>
      </c>
      <c r="P565" s="114">
        <v>0</v>
      </c>
      <c r="Q565" s="114">
        <v>0</v>
      </c>
      <c r="R565" s="114">
        <v>0</v>
      </c>
      <c r="S565" s="114">
        <v>0</v>
      </c>
      <c r="T565" s="114">
        <v>0</v>
      </c>
      <c r="U565" s="114">
        <v>0</v>
      </c>
      <c r="V565" s="114">
        <v>0</v>
      </c>
      <c r="W565" s="114">
        <v>0</v>
      </c>
      <c r="X565" s="114">
        <v>0</v>
      </c>
      <c r="Y565" s="114">
        <v>0</v>
      </c>
      <c r="Z565" s="114">
        <v>0</v>
      </c>
      <c r="AA565" s="114">
        <v>0</v>
      </c>
      <c r="AB565" s="114">
        <v>0</v>
      </c>
      <c r="AC565" s="114">
        <v>0</v>
      </c>
      <c r="AD565" s="114">
        <v>0</v>
      </c>
      <c r="AE565" s="114">
        <v>0</v>
      </c>
      <c r="AF565" s="114">
        <v>0</v>
      </c>
      <c r="AG565" s="114">
        <v>0</v>
      </c>
      <c r="AH565" s="114">
        <v>0</v>
      </c>
      <c r="AI565" s="114">
        <v>0</v>
      </c>
      <c r="AJ565" s="115">
        <f t="shared" si="8"/>
        <v>0</v>
      </c>
      <c r="AM565" s="84"/>
    </row>
    <row r="566" spans="1:39" ht="20.100000000000001" hidden="1" customHeight="1" outlineLevel="2">
      <c r="A566" s="111">
        <v>1811</v>
      </c>
      <c r="B566" s="112" t="s">
        <v>1222</v>
      </c>
      <c r="C566" s="113" t="s">
        <v>1344</v>
      </c>
      <c r="D566" s="114">
        <v>0</v>
      </c>
      <c r="E566" s="114">
        <v>0</v>
      </c>
      <c r="F566" s="114">
        <v>0</v>
      </c>
      <c r="G566" s="114">
        <v>0</v>
      </c>
      <c r="H566" s="114">
        <v>0</v>
      </c>
      <c r="I566" s="114">
        <v>0</v>
      </c>
      <c r="J566" s="114">
        <v>0</v>
      </c>
      <c r="K566" s="114">
        <v>0</v>
      </c>
      <c r="L566" s="114">
        <v>0</v>
      </c>
      <c r="M566" s="114">
        <v>0</v>
      </c>
      <c r="N566" s="114">
        <v>0</v>
      </c>
      <c r="O566" s="114">
        <v>0</v>
      </c>
      <c r="P566" s="114">
        <v>0</v>
      </c>
      <c r="Q566" s="114">
        <v>0</v>
      </c>
      <c r="R566" s="114">
        <v>0</v>
      </c>
      <c r="S566" s="114">
        <v>0</v>
      </c>
      <c r="T566" s="114">
        <v>0</v>
      </c>
      <c r="U566" s="114">
        <v>0</v>
      </c>
      <c r="V566" s="114">
        <v>0</v>
      </c>
      <c r="W566" s="114">
        <v>0</v>
      </c>
      <c r="X566" s="114">
        <v>0</v>
      </c>
      <c r="Y566" s="114">
        <v>0</v>
      </c>
      <c r="Z566" s="114">
        <v>0</v>
      </c>
      <c r="AA566" s="114">
        <v>0</v>
      </c>
      <c r="AB566" s="114">
        <v>0</v>
      </c>
      <c r="AC566" s="114">
        <v>0</v>
      </c>
      <c r="AD566" s="114">
        <v>0</v>
      </c>
      <c r="AE566" s="114">
        <v>0</v>
      </c>
      <c r="AF566" s="114">
        <v>0</v>
      </c>
      <c r="AG566" s="114">
        <v>0</v>
      </c>
      <c r="AH566" s="114">
        <v>0</v>
      </c>
      <c r="AI566" s="114">
        <v>0</v>
      </c>
      <c r="AJ566" s="115">
        <f t="shared" si="8"/>
        <v>0</v>
      </c>
      <c r="AM566" s="84"/>
    </row>
    <row r="567" spans="1:39" ht="20.100000000000001" hidden="1" customHeight="1" outlineLevel="2">
      <c r="A567" s="111">
        <v>1812</v>
      </c>
      <c r="B567" s="112" t="s">
        <v>1223</v>
      </c>
      <c r="C567" s="113" t="s">
        <v>1344</v>
      </c>
      <c r="D567" s="114">
        <v>0</v>
      </c>
      <c r="E567" s="114">
        <v>0</v>
      </c>
      <c r="F567" s="114">
        <v>0</v>
      </c>
      <c r="G567" s="114">
        <v>0</v>
      </c>
      <c r="H567" s="114">
        <v>0</v>
      </c>
      <c r="I567" s="114">
        <v>0</v>
      </c>
      <c r="J567" s="114">
        <v>0</v>
      </c>
      <c r="K567" s="114">
        <v>0</v>
      </c>
      <c r="L567" s="114">
        <v>0</v>
      </c>
      <c r="M567" s="114">
        <v>0</v>
      </c>
      <c r="N567" s="114">
        <v>0</v>
      </c>
      <c r="O567" s="114">
        <v>0</v>
      </c>
      <c r="P567" s="114">
        <v>0</v>
      </c>
      <c r="Q567" s="114">
        <v>0</v>
      </c>
      <c r="R567" s="114">
        <v>0</v>
      </c>
      <c r="S567" s="114">
        <v>0</v>
      </c>
      <c r="T567" s="114">
        <v>0</v>
      </c>
      <c r="U567" s="114">
        <v>0</v>
      </c>
      <c r="V567" s="114">
        <v>0</v>
      </c>
      <c r="W567" s="114">
        <v>0</v>
      </c>
      <c r="X567" s="114">
        <v>0</v>
      </c>
      <c r="Y567" s="114">
        <v>0</v>
      </c>
      <c r="Z567" s="114">
        <v>0</v>
      </c>
      <c r="AA567" s="114">
        <v>0</v>
      </c>
      <c r="AB567" s="114">
        <v>0</v>
      </c>
      <c r="AC567" s="114">
        <v>0</v>
      </c>
      <c r="AD567" s="114">
        <v>0</v>
      </c>
      <c r="AE567" s="114">
        <v>0</v>
      </c>
      <c r="AF567" s="114">
        <v>0</v>
      </c>
      <c r="AG567" s="114">
        <v>0</v>
      </c>
      <c r="AH567" s="114">
        <v>0</v>
      </c>
      <c r="AI567" s="114">
        <v>0</v>
      </c>
      <c r="AJ567" s="115">
        <f t="shared" si="8"/>
        <v>0</v>
      </c>
      <c r="AM567" s="84"/>
    </row>
    <row r="568" spans="1:39" ht="20.100000000000001" hidden="1" customHeight="1" outlineLevel="2">
      <c r="A568" s="111">
        <v>1813</v>
      </c>
      <c r="B568" s="112" t="s">
        <v>1224</v>
      </c>
      <c r="C568" s="113" t="s">
        <v>1344</v>
      </c>
      <c r="D568" s="114">
        <v>0</v>
      </c>
      <c r="E568" s="114">
        <v>0</v>
      </c>
      <c r="F568" s="114">
        <v>0</v>
      </c>
      <c r="G568" s="114">
        <v>0</v>
      </c>
      <c r="H568" s="114">
        <v>0</v>
      </c>
      <c r="I568" s="114">
        <v>0</v>
      </c>
      <c r="J568" s="114">
        <v>0</v>
      </c>
      <c r="K568" s="114">
        <v>0</v>
      </c>
      <c r="L568" s="114">
        <v>0</v>
      </c>
      <c r="M568" s="114">
        <v>0</v>
      </c>
      <c r="N568" s="114">
        <v>0</v>
      </c>
      <c r="O568" s="114">
        <v>0</v>
      </c>
      <c r="P568" s="114">
        <v>0</v>
      </c>
      <c r="Q568" s="114">
        <v>0</v>
      </c>
      <c r="R568" s="114">
        <v>0</v>
      </c>
      <c r="S568" s="114">
        <v>0</v>
      </c>
      <c r="T568" s="114">
        <v>0</v>
      </c>
      <c r="U568" s="114">
        <v>0</v>
      </c>
      <c r="V568" s="114">
        <v>0</v>
      </c>
      <c r="W568" s="114">
        <v>0</v>
      </c>
      <c r="X568" s="114">
        <v>0</v>
      </c>
      <c r="Y568" s="114">
        <v>0</v>
      </c>
      <c r="Z568" s="114">
        <v>0</v>
      </c>
      <c r="AA568" s="114">
        <v>0</v>
      </c>
      <c r="AB568" s="114">
        <v>0</v>
      </c>
      <c r="AC568" s="114">
        <v>0</v>
      </c>
      <c r="AD568" s="114">
        <v>0</v>
      </c>
      <c r="AE568" s="114">
        <v>0</v>
      </c>
      <c r="AF568" s="114">
        <v>0</v>
      </c>
      <c r="AG568" s="114">
        <v>0</v>
      </c>
      <c r="AH568" s="114">
        <v>0</v>
      </c>
      <c r="AI568" s="114">
        <v>0</v>
      </c>
      <c r="AJ568" s="115">
        <f t="shared" si="8"/>
        <v>0</v>
      </c>
      <c r="AM568" s="84"/>
    </row>
    <row r="569" spans="1:39" ht="20.100000000000001" hidden="1" customHeight="1" outlineLevel="2">
      <c r="A569" s="111">
        <v>1814</v>
      </c>
      <c r="B569" s="112" t="s">
        <v>1225</v>
      </c>
      <c r="C569" s="113" t="s">
        <v>1344</v>
      </c>
      <c r="D569" s="114">
        <v>0</v>
      </c>
      <c r="E569" s="114">
        <v>0</v>
      </c>
      <c r="F569" s="114">
        <v>0</v>
      </c>
      <c r="G569" s="114">
        <v>0</v>
      </c>
      <c r="H569" s="114">
        <v>0</v>
      </c>
      <c r="I569" s="114">
        <v>0</v>
      </c>
      <c r="J569" s="114">
        <v>0</v>
      </c>
      <c r="K569" s="114">
        <v>0</v>
      </c>
      <c r="L569" s="114">
        <v>0</v>
      </c>
      <c r="M569" s="114">
        <v>0</v>
      </c>
      <c r="N569" s="114">
        <v>0</v>
      </c>
      <c r="O569" s="114">
        <v>0</v>
      </c>
      <c r="P569" s="114">
        <v>0</v>
      </c>
      <c r="Q569" s="114">
        <v>0</v>
      </c>
      <c r="R569" s="114">
        <v>0</v>
      </c>
      <c r="S569" s="114">
        <v>0</v>
      </c>
      <c r="T569" s="114">
        <v>0</v>
      </c>
      <c r="U569" s="114">
        <v>0</v>
      </c>
      <c r="V569" s="114">
        <v>0</v>
      </c>
      <c r="W569" s="114">
        <v>0</v>
      </c>
      <c r="X569" s="114">
        <v>0</v>
      </c>
      <c r="Y569" s="114">
        <v>0</v>
      </c>
      <c r="Z569" s="114">
        <v>0</v>
      </c>
      <c r="AA569" s="114">
        <v>0</v>
      </c>
      <c r="AB569" s="114">
        <v>0</v>
      </c>
      <c r="AC569" s="114">
        <v>0</v>
      </c>
      <c r="AD569" s="114">
        <v>0</v>
      </c>
      <c r="AE569" s="114">
        <v>0</v>
      </c>
      <c r="AF569" s="114">
        <v>0</v>
      </c>
      <c r="AG569" s="114">
        <v>0</v>
      </c>
      <c r="AH569" s="114">
        <v>0</v>
      </c>
      <c r="AI569" s="114">
        <v>0</v>
      </c>
      <c r="AJ569" s="115">
        <f t="shared" si="8"/>
        <v>0</v>
      </c>
      <c r="AM569" s="84"/>
    </row>
    <row r="570" spans="1:39" ht="20.100000000000001" hidden="1" customHeight="1" outlineLevel="2">
      <c r="A570" s="111">
        <v>1815</v>
      </c>
      <c r="B570" s="112" t="s">
        <v>1207</v>
      </c>
      <c r="C570" s="113" t="s">
        <v>1344</v>
      </c>
      <c r="D570" s="114">
        <v>0</v>
      </c>
      <c r="E570" s="114">
        <v>0</v>
      </c>
      <c r="F570" s="114">
        <v>0</v>
      </c>
      <c r="G570" s="114">
        <v>0</v>
      </c>
      <c r="H570" s="114">
        <v>0</v>
      </c>
      <c r="I570" s="114">
        <v>0</v>
      </c>
      <c r="J570" s="114">
        <v>0</v>
      </c>
      <c r="K570" s="114">
        <v>0</v>
      </c>
      <c r="L570" s="114">
        <v>0</v>
      </c>
      <c r="M570" s="114">
        <v>0</v>
      </c>
      <c r="N570" s="114">
        <v>0</v>
      </c>
      <c r="O570" s="114">
        <v>0</v>
      </c>
      <c r="P570" s="114">
        <v>0</v>
      </c>
      <c r="Q570" s="114">
        <v>0</v>
      </c>
      <c r="R570" s="114">
        <v>0</v>
      </c>
      <c r="S570" s="114">
        <v>0</v>
      </c>
      <c r="T570" s="114">
        <v>0</v>
      </c>
      <c r="U570" s="114">
        <v>0</v>
      </c>
      <c r="V570" s="114">
        <v>0</v>
      </c>
      <c r="W570" s="114">
        <v>0</v>
      </c>
      <c r="X570" s="114">
        <v>0</v>
      </c>
      <c r="Y570" s="114">
        <v>0</v>
      </c>
      <c r="Z570" s="114">
        <v>0</v>
      </c>
      <c r="AA570" s="114">
        <v>0</v>
      </c>
      <c r="AB570" s="114">
        <v>0</v>
      </c>
      <c r="AC570" s="114">
        <v>0</v>
      </c>
      <c r="AD570" s="114">
        <v>0</v>
      </c>
      <c r="AE570" s="114">
        <v>0</v>
      </c>
      <c r="AF570" s="114">
        <v>0</v>
      </c>
      <c r="AG570" s="114">
        <v>0</v>
      </c>
      <c r="AH570" s="114">
        <v>0</v>
      </c>
      <c r="AI570" s="114">
        <v>0</v>
      </c>
      <c r="AJ570" s="115">
        <f t="shared" si="8"/>
        <v>0</v>
      </c>
      <c r="AM570" s="84"/>
    </row>
    <row r="571" spans="1:39" ht="20.100000000000001" hidden="1" customHeight="1" outlineLevel="2">
      <c r="A571" s="111">
        <v>1816</v>
      </c>
      <c r="B571" s="112" t="s">
        <v>1226</v>
      </c>
      <c r="C571" s="113" t="s">
        <v>1344</v>
      </c>
      <c r="D571" s="114">
        <v>0</v>
      </c>
      <c r="E571" s="114">
        <v>0</v>
      </c>
      <c r="F571" s="114">
        <v>0</v>
      </c>
      <c r="G571" s="114">
        <v>0</v>
      </c>
      <c r="H571" s="114">
        <v>0</v>
      </c>
      <c r="I571" s="114">
        <v>0</v>
      </c>
      <c r="J571" s="114">
        <v>0</v>
      </c>
      <c r="K571" s="114">
        <v>0</v>
      </c>
      <c r="L571" s="114">
        <v>0</v>
      </c>
      <c r="M571" s="114">
        <v>0</v>
      </c>
      <c r="N571" s="114">
        <v>0</v>
      </c>
      <c r="O571" s="114">
        <v>0</v>
      </c>
      <c r="P571" s="114">
        <v>0</v>
      </c>
      <c r="Q571" s="114">
        <v>0</v>
      </c>
      <c r="R571" s="114">
        <v>0</v>
      </c>
      <c r="S571" s="114">
        <v>0</v>
      </c>
      <c r="T571" s="114">
        <v>0</v>
      </c>
      <c r="U571" s="114">
        <v>0</v>
      </c>
      <c r="V571" s="114">
        <v>0</v>
      </c>
      <c r="W571" s="114">
        <v>0</v>
      </c>
      <c r="X571" s="114">
        <v>0</v>
      </c>
      <c r="Y571" s="114">
        <v>0</v>
      </c>
      <c r="Z571" s="114">
        <v>0</v>
      </c>
      <c r="AA571" s="114">
        <v>0</v>
      </c>
      <c r="AB571" s="114">
        <v>0</v>
      </c>
      <c r="AC571" s="114">
        <v>0</v>
      </c>
      <c r="AD571" s="114">
        <v>0</v>
      </c>
      <c r="AE571" s="114">
        <v>0</v>
      </c>
      <c r="AF571" s="114">
        <v>0</v>
      </c>
      <c r="AG571" s="114">
        <v>0</v>
      </c>
      <c r="AH571" s="114">
        <v>0</v>
      </c>
      <c r="AI571" s="114">
        <v>0</v>
      </c>
      <c r="AJ571" s="115">
        <f t="shared" si="8"/>
        <v>0</v>
      </c>
      <c r="AM571" s="84"/>
    </row>
    <row r="572" spans="1:39" ht="20.100000000000001" hidden="1" customHeight="1" outlineLevel="2">
      <c r="A572" s="111">
        <v>1817</v>
      </c>
      <c r="B572" s="112" t="s">
        <v>1227</v>
      </c>
      <c r="C572" s="113" t="s">
        <v>1344</v>
      </c>
      <c r="D572" s="114">
        <v>0</v>
      </c>
      <c r="E572" s="114">
        <v>0</v>
      </c>
      <c r="F572" s="114">
        <v>0</v>
      </c>
      <c r="G572" s="114">
        <v>0</v>
      </c>
      <c r="H572" s="114">
        <v>0</v>
      </c>
      <c r="I572" s="114">
        <v>0</v>
      </c>
      <c r="J572" s="114">
        <v>0</v>
      </c>
      <c r="K572" s="114">
        <v>0</v>
      </c>
      <c r="L572" s="114">
        <v>0</v>
      </c>
      <c r="M572" s="114">
        <v>0</v>
      </c>
      <c r="N572" s="114">
        <v>0</v>
      </c>
      <c r="O572" s="114">
        <v>0</v>
      </c>
      <c r="P572" s="114">
        <v>0</v>
      </c>
      <c r="Q572" s="114">
        <v>0</v>
      </c>
      <c r="R572" s="114">
        <v>0</v>
      </c>
      <c r="S572" s="114">
        <v>0</v>
      </c>
      <c r="T572" s="114">
        <v>0</v>
      </c>
      <c r="U572" s="114">
        <v>0</v>
      </c>
      <c r="V572" s="114">
        <v>0</v>
      </c>
      <c r="W572" s="114">
        <v>0</v>
      </c>
      <c r="X572" s="114">
        <v>0</v>
      </c>
      <c r="Y572" s="114">
        <v>0</v>
      </c>
      <c r="Z572" s="114">
        <v>0</v>
      </c>
      <c r="AA572" s="114">
        <v>0</v>
      </c>
      <c r="AB572" s="114">
        <v>0</v>
      </c>
      <c r="AC572" s="114">
        <v>0</v>
      </c>
      <c r="AD572" s="114">
        <v>0</v>
      </c>
      <c r="AE572" s="114">
        <v>0</v>
      </c>
      <c r="AF572" s="114">
        <v>0</v>
      </c>
      <c r="AG572" s="114">
        <v>0</v>
      </c>
      <c r="AH572" s="114">
        <v>0</v>
      </c>
      <c r="AI572" s="114">
        <v>0</v>
      </c>
      <c r="AJ572" s="115">
        <f t="shared" si="8"/>
        <v>0</v>
      </c>
      <c r="AM572" s="84"/>
    </row>
    <row r="573" spans="1:39" ht="20.100000000000001" hidden="1" customHeight="1" outlineLevel="2">
      <c r="A573" s="111">
        <v>1818</v>
      </c>
      <c r="B573" s="112" t="s">
        <v>1228</v>
      </c>
      <c r="C573" s="113" t="s">
        <v>1344</v>
      </c>
      <c r="D573" s="114">
        <v>0</v>
      </c>
      <c r="E573" s="114">
        <v>0</v>
      </c>
      <c r="F573" s="114">
        <v>0</v>
      </c>
      <c r="G573" s="114">
        <v>0</v>
      </c>
      <c r="H573" s="114">
        <v>0</v>
      </c>
      <c r="I573" s="114">
        <v>0</v>
      </c>
      <c r="J573" s="114">
        <v>0</v>
      </c>
      <c r="K573" s="114">
        <v>0</v>
      </c>
      <c r="L573" s="114">
        <v>0</v>
      </c>
      <c r="M573" s="114">
        <v>0</v>
      </c>
      <c r="N573" s="114">
        <v>0</v>
      </c>
      <c r="O573" s="114">
        <v>0</v>
      </c>
      <c r="P573" s="114">
        <v>0</v>
      </c>
      <c r="Q573" s="114">
        <v>0</v>
      </c>
      <c r="R573" s="114">
        <v>0</v>
      </c>
      <c r="S573" s="114">
        <v>0</v>
      </c>
      <c r="T573" s="114">
        <v>0</v>
      </c>
      <c r="U573" s="114">
        <v>0</v>
      </c>
      <c r="V573" s="114">
        <v>0</v>
      </c>
      <c r="W573" s="114">
        <v>0</v>
      </c>
      <c r="X573" s="114">
        <v>0</v>
      </c>
      <c r="Y573" s="114">
        <v>0</v>
      </c>
      <c r="Z573" s="114">
        <v>0</v>
      </c>
      <c r="AA573" s="114">
        <v>0</v>
      </c>
      <c r="AB573" s="114">
        <v>0</v>
      </c>
      <c r="AC573" s="114">
        <v>0</v>
      </c>
      <c r="AD573" s="114">
        <v>0</v>
      </c>
      <c r="AE573" s="114">
        <v>0</v>
      </c>
      <c r="AF573" s="114">
        <v>0</v>
      </c>
      <c r="AG573" s="114">
        <v>0</v>
      </c>
      <c r="AH573" s="114">
        <v>0</v>
      </c>
      <c r="AI573" s="114">
        <v>0</v>
      </c>
      <c r="AJ573" s="115">
        <f t="shared" si="8"/>
        <v>0</v>
      </c>
      <c r="AM573" s="84"/>
    </row>
    <row r="574" spans="1:39" ht="20.100000000000001" hidden="1" customHeight="1" outlineLevel="2">
      <c r="A574" s="111">
        <v>1819</v>
      </c>
      <c r="B574" s="112" t="s">
        <v>1229</v>
      </c>
      <c r="C574" s="113" t="s">
        <v>1344</v>
      </c>
      <c r="D574" s="114">
        <v>0</v>
      </c>
      <c r="E574" s="114">
        <v>0</v>
      </c>
      <c r="F574" s="114">
        <v>0</v>
      </c>
      <c r="G574" s="114">
        <v>0</v>
      </c>
      <c r="H574" s="114">
        <v>0</v>
      </c>
      <c r="I574" s="114">
        <v>0</v>
      </c>
      <c r="J574" s="114">
        <v>0</v>
      </c>
      <c r="K574" s="114">
        <v>0</v>
      </c>
      <c r="L574" s="114">
        <v>0</v>
      </c>
      <c r="M574" s="114">
        <v>0</v>
      </c>
      <c r="N574" s="114">
        <v>0</v>
      </c>
      <c r="O574" s="114">
        <v>0</v>
      </c>
      <c r="P574" s="114">
        <v>0</v>
      </c>
      <c r="Q574" s="114">
        <v>0</v>
      </c>
      <c r="R574" s="114">
        <v>0</v>
      </c>
      <c r="S574" s="114">
        <v>0</v>
      </c>
      <c r="T574" s="114">
        <v>0</v>
      </c>
      <c r="U574" s="114">
        <v>0</v>
      </c>
      <c r="V574" s="114">
        <v>0</v>
      </c>
      <c r="W574" s="114">
        <v>0</v>
      </c>
      <c r="X574" s="114">
        <v>0</v>
      </c>
      <c r="Y574" s="114">
        <v>0</v>
      </c>
      <c r="Z574" s="114">
        <v>0</v>
      </c>
      <c r="AA574" s="114">
        <v>0</v>
      </c>
      <c r="AB574" s="114">
        <v>0</v>
      </c>
      <c r="AC574" s="114">
        <v>0</v>
      </c>
      <c r="AD574" s="114">
        <v>0</v>
      </c>
      <c r="AE574" s="114">
        <v>0</v>
      </c>
      <c r="AF574" s="114">
        <v>0</v>
      </c>
      <c r="AG574" s="114">
        <v>0</v>
      </c>
      <c r="AH574" s="114">
        <v>0</v>
      </c>
      <c r="AI574" s="114">
        <v>0</v>
      </c>
      <c r="AJ574" s="115">
        <f t="shared" si="8"/>
        <v>0</v>
      </c>
      <c r="AM574" s="84"/>
    </row>
    <row r="575" spans="1:39" ht="20.100000000000001" hidden="1" customHeight="1" outlineLevel="2">
      <c r="A575" s="111">
        <v>1820</v>
      </c>
      <c r="B575" s="112" t="s">
        <v>1230</v>
      </c>
      <c r="C575" s="113" t="s">
        <v>1344</v>
      </c>
      <c r="D575" s="114">
        <v>0</v>
      </c>
      <c r="E575" s="114">
        <v>0</v>
      </c>
      <c r="F575" s="114">
        <v>0</v>
      </c>
      <c r="G575" s="114">
        <v>0</v>
      </c>
      <c r="H575" s="114">
        <v>0</v>
      </c>
      <c r="I575" s="114">
        <v>0</v>
      </c>
      <c r="J575" s="114">
        <v>0</v>
      </c>
      <c r="K575" s="114">
        <v>0</v>
      </c>
      <c r="L575" s="114">
        <v>0</v>
      </c>
      <c r="M575" s="114">
        <v>0</v>
      </c>
      <c r="N575" s="114">
        <v>0</v>
      </c>
      <c r="O575" s="114">
        <v>0</v>
      </c>
      <c r="P575" s="114">
        <v>0</v>
      </c>
      <c r="Q575" s="114">
        <v>0</v>
      </c>
      <c r="R575" s="114">
        <v>0</v>
      </c>
      <c r="S575" s="114">
        <v>0</v>
      </c>
      <c r="T575" s="114">
        <v>0</v>
      </c>
      <c r="U575" s="114">
        <v>0</v>
      </c>
      <c r="V575" s="114">
        <v>0</v>
      </c>
      <c r="W575" s="114">
        <v>0</v>
      </c>
      <c r="X575" s="114">
        <v>0</v>
      </c>
      <c r="Y575" s="114">
        <v>0</v>
      </c>
      <c r="Z575" s="114">
        <v>0</v>
      </c>
      <c r="AA575" s="114">
        <v>0</v>
      </c>
      <c r="AB575" s="114">
        <v>0</v>
      </c>
      <c r="AC575" s="114">
        <v>0</v>
      </c>
      <c r="AD575" s="114">
        <v>0</v>
      </c>
      <c r="AE575" s="114">
        <v>0</v>
      </c>
      <c r="AF575" s="114">
        <v>0</v>
      </c>
      <c r="AG575" s="114">
        <v>0</v>
      </c>
      <c r="AH575" s="114">
        <v>0</v>
      </c>
      <c r="AI575" s="114">
        <v>0</v>
      </c>
      <c r="AJ575" s="115">
        <f t="shared" si="8"/>
        <v>0</v>
      </c>
      <c r="AM575" s="84"/>
    </row>
    <row r="576" spans="1:39" ht="20.100000000000001" hidden="1" customHeight="1" outlineLevel="2">
      <c r="A576" s="111">
        <v>1901</v>
      </c>
      <c r="B576" s="112" t="s">
        <v>1231</v>
      </c>
      <c r="C576" s="113" t="s">
        <v>1344</v>
      </c>
      <c r="D576" s="114">
        <v>0</v>
      </c>
      <c r="E576" s="114">
        <v>0</v>
      </c>
      <c r="F576" s="114">
        <v>0</v>
      </c>
      <c r="G576" s="114">
        <v>0</v>
      </c>
      <c r="H576" s="114">
        <v>0</v>
      </c>
      <c r="I576" s="114">
        <v>0</v>
      </c>
      <c r="J576" s="114">
        <v>0</v>
      </c>
      <c r="K576" s="114">
        <v>0</v>
      </c>
      <c r="L576" s="114">
        <v>0</v>
      </c>
      <c r="M576" s="114">
        <v>0</v>
      </c>
      <c r="N576" s="114">
        <v>0</v>
      </c>
      <c r="O576" s="114">
        <v>0</v>
      </c>
      <c r="P576" s="114">
        <v>0</v>
      </c>
      <c r="Q576" s="114">
        <v>0</v>
      </c>
      <c r="R576" s="114">
        <v>0</v>
      </c>
      <c r="S576" s="114">
        <v>0</v>
      </c>
      <c r="T576" s="114">
        <v>0</v>
      </c>
      <c r="U576" s="114">
        <v>0</v>
      </c>
      <c r="V576" s="114">
        <v>0</v>
      </c>
      <c r="W576" s="114">
        <v>0</v>
      </c>
      <c r="X576" s="114">
        <v>0</v>
      </c>
      <c r="Y576" s="114">
        <v>0</v>
      </c>
      <c r="Z576" s="114">
        <v>0</v>
      </c>
      <c r="AA576" s="114">
        <v>0</v>
      </c>
      <c r="AB576" s="114">
        <v>0</v>
      </c>
      <c r="AC576" s="114">
        <v>0</v>
      </c>
      <c r="AD576" s="114">
        <v>0</v>
      </c>
      <c r="AE576" s="114">
        <v>0</v>
      </c>
      <c r="AF576" s="114">
        <v>0</v>
      </c>
      <c r="AG576" s="114">
        <v>0</v>
      </c>
      <c r="AH576" s="114">
        <v>0</v>
      </c>
      <c r="AI576" s="114">
        <v>0</v>
      </c>
      <c r="AJ576" s="115">
        <f t="shared" si="8"/>
        <v>0</v>
      </c>
      <c r="AM576" s="84"/>
    </row>
    <row r="577" spans="1:39" ht="20.100000000000001" hidden="1" customHeight="1" outlineLevel="2">
      <c r="A577" s="111">
        <v>1902</v>
      </c>
      <c r="B577" s="112" t="s">
        <v>1232</v>
      </c>
      <c r="C577" s="113" t="s">
        <v>1344</v>
      </c>
      <c r="D577" s="114">
        <v>0</v>
      </c>
      <c r="E577" s="114">
        <v>0</v>
      </c>
      <c r="F577" s="114">
        <v>0</v>
      </c>
      <c r="G577" s="114">
        <v>0</v>
      </c>
      <c r="H577" s="114">
        <v>0</v>
      </c>
      <c r="I577" s="114">
        <v>0</v>
      </c>
      <c r="J577" s="114">
        <v>0</v>
      </c>
      <c r="K577" s="114">
        <v>0</v>
      </c>
      <c r="L577" s="114">
        <v>0</v>
      </c>
      <c r="M577" s="114">
        <v>0</v>
      </c>
      <c r="N577" s="114">
        <v>0</v>
      </c>
      <c r="O577" s="114">
        <v>0</v>
      </c>
      <c r="P577" s="114">
        <v>0</v>
      </c>
      <c r="Q577" s="114">
        <v>0</v>
      </c>
      <c r="R577" s="114">
        <v>0</v>
      </c>
      <c r="S577" s="114">
        <v>0</v>
      </c>
      <c r="T577" s="114">
        <v>0</v>
      </c>
      <c r="U577" s="114">
        <v>0</v>
      </c>
      <c r="V577" s="114">
        <v>0</v>
      </c>
      <c r="W577" s="114">
        <v>0</v>
      </c>
      <c r="X577" s="114">
        <v>0</v>
      </c>
      <c r="Y577" s="114">
        <v>0</v>
      </c>
      <c r="Z577" s="114">
        <v>0</v>
      </c>
      <c r="AA577" s="114">
        <v>0</v>
      </c>
      <c r="AB577" s="114">
        <v>0</v>
      </c>
      <c r="AC577" s="114">
        <v>0</v>
      </c>
      <c r="AD577" s="114">
        <v>0</v>
      </c>
      <c r="AE577" s="114">
        <v>0</v>
      </c>
      <c r="AF577" s="114">
        <v>0</v>
      </c>
      <c r="AG577" s="114">
        <v>0</v>
      </c>
      <c r="AH577" s="114">
        <v>0</v>
      </c>
      <c r="AI577" s="114">
        <v>0</v>
      </c>
      <c r="AJ577" s="115">
        <f t="shared" si="8"/>
        <v>0</v>
      </c>
      <c r="AM577" s="84"/>
    </row>
    <row r="578" spans="1:39" ht="20.100000000000001" hidden="1" customHeight="1" outlineLevel="2">
      <c r="A578" s="111">
        <v>1903</v>
      </c>
      <c r="B578" s="112" t="s">
        <v>1233</v>
      </c>
      <c r="C578" s="113" t="s">
        <v>1344</v>
      </c>
      <c r="D578" s="114">
        <v>0</v>
      </c>
      <c r="E578" s="114">
        <v>0</v>
      </c>
      <c r="F578" s="114">
        <v>0</v>
      </c>
      <c r="G578" s="114">
        <v>0</v>
      </c>
      <c r="H578" s="114">
        <v>0</v>
      </c>
      <c r="I578" s="114">
        <v>0</v>
      </c>
      <c r="J578" s="114">
        <v>0</v>
      </c>
      <c r="K578" s="114">
        <v>0</v>
      </c>
      <c r="L578" s="114">
        <v>0</v>
      </c>
      <c r="M578" s="114">
        <v>0</v>
      </c>
      <c r="N578" s="114">
        <v>0</v>
      </c>
      <c r="O578" s="114">
        <v>0</v>
      </c>
      <c r="P578" s="114">
        <v>0</v>
      </c>
      <c r="Q578" s="114">
        <v>0</v>
      </c>
      <c r="R578" s="114">
        <v>0</v>
      </c>
      <c r="S578" s="114">
        <v>0</v>
      </c>
      <c r="T578" s="114">
        <v>0</v>
      </c>
      <c r="U578" s="114">
        <v>0</v>
      </c>
      <c r="V578" s="114">
        <v>0</v>
      </c>
      <c r="W578" s="114">
        <v>0</v>
      </c>
      <c r="X578" s="114">
        <v>0</v>
      </c>
      <c r="Y578" s="114">
        <v>0</v>
      </c>
      <c r="Z578" s="114">
        <v>0</v>
      </c>
      <c r="AA578" s="114">
        <v>0</v>
      </c>
      <c r="AB578" s="114">
        <v>0</v>
      </c>
      <c r="AC578" s="114">
        <v>0</v>
      </c>
      <c r="AD578" s="114">
        <v>0</v>
      </c>
      <c r="AE578" s="114">
        <v>0</v>
      </c>
      <c r="AF578" s="114">
        <v>0</v>
      </c>
      <c r="AG578" s="114">
        <v>0</v>
      </c>
      <c r="AH578" s="114">
        <v>0</v>
      </c>
      <c r="AI578" s="114">
        <v>0</v>
      </c>
      <c r="AJ578" s="115">
        <f t="shared" si="8"/>
        <v>0</v>
      </c>
      <c r="AM578" s="84"/>
    </row>
    <row r="579" spans="1:39" ht="20.100000000000001" hidden="1" customHeight="1" outlineLevel="2">
      <c r="A579" s="111">
        <v>1904</v>
      </c>
      <c r="B579" s="112" t="s">
        <v>1234</v>
      </c>
      <c r="C579" s="113" t="s">
        <v>1344</v>
      </c>
      <c r="D579" s="114">
        <v>0</v>
      </c>
      <c r="E579" s="114">
        <v>0</v>
      </c>
      <c r="F579" s="114">
        <v>0</v>
      </c>
      <c r="G579" s="114">
        <v>0</v>
      </c>
      <c r="H579" s="114">
        <v>0</v>
      </c>
      <c r="I579" s="114">
        <v>0</v>
      </c>
      <c r="J579" s="114">
        <v>0</v>
      </c>
      <c r="K579" s="114">
        <v>0</v>
      </c>
      <c r="L579" s="114">
        <v>0</v>
      </c>
      <c r="M579" s="114">
        <v>0</v>
      </c>
      <c r="N579" s="114">
        <v>0</v>
      </c>
      <c r="O579" s="114">
        <v>0</v>
      </c>
      <c r="P579" s="114">
        <v>0</v>
      </c>
      <c r="Q579" s="114">
        <v>0</v>
      </c>
      <c r="R579" s="114">
        <v>0</v>
      </c>
      <c r="S579" s="114">
        <v>0</v>
      </c>
      <c r="T579" s="114">
        <v>0</v>
      </c>
      <c r="U579" s="114">
        <v>0</v>
      </c>
      <c r="V579" s="114">
        <v>0</v>
      </c>
      <c r="W579" s="114">
        <v>0</v>
      </c>
      <c r="X579" s="114">
        <v>0</v>
      </c>
      <c r="Y579" s="114">
        <v>0</v>
      </c>
      <c r="Z579" s="114">
        <v>0</v>
      </c>
      <c r="AA579" s="114">
        <v>0</v>
      </c>
      <c r="AB579" s="114">
        <v>0</v>
      </c>
      <c r="AC579" s="114">
        <v>0</v>
      </c>
      <c r="AD579" s="114">
        <v>0</v>
      </c>
      <c r="AE579" s="114">
        <v>0</v>
      </c>
      <c r="AF579" s="114">
        <v>0</v>
      </c>
      <c r="AG579" s="114">
        <v>0</v>
      </c>
      <c r="AH579" s="114">
        <v>0</v>
      </c>
      <c r="AI579" s="114">
        <v>0</v>
      </c>
      <c r="AJ579" s="115">
        <f t="shared" si="8"/>
        <v>0</v>
      </c>
      <c r="AM579" s="84"/>
    </row>
    <row r="580" spans="1:39" ht="20.100000000000001" hidden="1" customHeight="1" outlineLevel="2">
      <c r="A580" s="111">
        <v>1905</v>
      </c>
      <c r="B580" s="112" t="s">
        <v>1235</v>
      </c>
      <c r="C580" s="113" t="s">
        <v>1344</v>
      </c>
      <c r="D580" s="114">
        <v>0</v>
      </c>
      <c r="E580" s="114">
        <v>0</v>
      </c>
      <c r="F580" s="114">
        <v>0</v>
      </c>
      <c r="G580" s="114">
        <v>0</v>
      </c>
      <c r="H580" s="114">
        <v>0</v>
      </c>
      <c r="I580" s="114">
        <v>0</v>
      </c>
      <c r="J580" s="114">
        <v>0</v>
      </c>
      <c r="K580" s="114">
        <v>0</v>
      </c>
      <c r="L580" s="114">
        <v>0</v>
      </c>
      <c r="M580" s="114">
        <v>0</v>
      </c>
      <c r="N580" s="114">
        <v>0</v>
      </c>
      <c r="O580" s="114">
        <v>0</v>
      </c>
      <c r="P580" s="114">
        <v>0</v>
      </c>
      <c r="Q580" s="114">
        <v>0</v>
      </c>
      <c r="R580" s="114">
        <v>0</v>
      </c>
      <c r="S580" s="114">
        <v>0</v>
      </c>
      <c r="T580" s="114">
        <v>0</v>
      </c>
      <c r="U580" s="114">
        <v>0</v>
      </c>
      <c r="V580" s="114">
        <v>0</v>
      </c>
      <c r="W580" s="114">
        <v>0</v>
      </c>
      <c r="X580" s="114">
        <v>0</v>
      </c>
      <c r="Y580" s="114">
        <v>0</v>
      </c>
      <c r="Z580" s="114">
        <v>0</v>
      </c>
      <c r="AA580" s="114">
        <v>0</v>
      </c>
      <c r="AB580" s="114">
        <v>0</v>
      </c>
      <c r="AC580" s="114">
        <v>0</v>
      </c>
      <c r="AD580" s="114">
        <v>0</v>
      </c>
      <c r="AE580" s="114">
        <v>0</v>
      </c>
      <c r="AF580" s="114">
        <v>0</v>
      </c>
      <c r="AG580" s="114">
        <v>0</v>
      </c>
      <c r="AH580" s="114">
        <v>0</v>
      </c>
      <c r="AI580" s="114">
        <v>0</v>
      </c>
      <c r="AJ580" s="115">
        <f t="shared" si="8"/>
        <v>0</v>
      </c>
      <c r="AM580" s="84"/>
    </row>
    <row r="581" spans="1:39" ht="20.100000000000001" hidden="1" customHeight="1" outlineLevel="2">
      <c r="A581" s="111">
        <v>1906</v>
      </c>
      <c r="B581" s="112" t="s">
        <v>1211</v>
      </c>
      <c r="C581" s="113" t="s">
        <v>1344</v>
      </c>
      <c r="D581" s="114">
        <v>0</v>
      </c>
      <c r="E581" s="114">
        <v>0</v>
      </c>
      <c r="F581" s="114">
        <v>0</v>
      </c>
      <c r="G581" s="114">
        <v>0</v>
      </c>
      <c r="H581" s="114">
        <v>0</v>
      </c>
      <c r="I581" s="114">
        <v>0</v>
      </c>
      <c r="J581" s="114">
        <v>0</v>
      </c>
      <c r="K581" s="114">
        <v>0</v>
      </c>
      <c r="L581" s="114">
        <v>0</v>
      </c>
      <c r="M581" s="114">
        <v>0</v>
      </c>
      <c r="N581" s="114">
        <v>0</v>
      </c>
      <c r="O581" s="114">
        <v>0</v>
      </c>
      <c r="P581" s="114">
        <v>0</v>
      </c>
      <c r="Q581" s="114">
        <v>0</v>
      </c>
      <c r="R581" s="114">
        <v>0</v>
      </c>
      <c r="S581" s="114">
        <v>0</v>
      </c>
      <c r="T581" s="114">
        <v>0</v>
      </c>
      <c r="U581" s="114">
        <v>0</v>
      </c>
      <c r="V581" s="114">
        <v>0</v>
      </c>
      <c r="W581" s="114">
        <v>0</v>
      </c>
      <c r="X581" s="114">
        <v>0</v>
      </c>
      <c r="Y581" s="114">
        <v>0</v>
      </c>
      <c r="Z581" s="114">
        <v>0</v>
      </c>
      <c r="AA581" s="114">
        <v>0</v>
      </c>
      <c r="AB581" s="114">
        <v>0</v>
      </c>
      <c r="AC581" s="114">
        <v>0</v>
      </c>
      <c r="AD581" s="114">
        <v>0</v>
      </c>
      <c r="AE581" s="114">
        <v>0</v>
      </c>
      <c r="AF581" s="114">
        <v>0</v>
      </c>
      <c r="AG581" s="114">
        <v>0</v>
      </c>
      <c r="AH581" s="114">
        <v>0</v>
      </c>
      <c r="AI581" s="114">
        <v>0</v>
      </c>
      <c r="AJ581" s="115">
        <f t="shared" si="8"/>
        <v>0</v>
      </c>
      <c r="AM581" s="84"/>
    </row>
    <row r="582" spans="1:39" ht="20.100000000000001" hidden="1" customHeight="1" outlineLevel="2">
      <c r="A582" s="111">
        <v>1907</v>
      </c>
      <c r="B582" s="112" t="s">
        <v>1236</v>
      </c>
      <c r="C582" s="113" t="s">
        <v>1344</v>
      </c>
      <c r="D582" s="114">
        <v>0</v>
      </c>
      <c r="E582" s="114">
        <v>0</v>
      </c>
      <c r="F582" s="114">
        <v>0</v>
      </c>
      <c r="G582" s="114">
        <v>0</v>
      </c>
      <c r="H582" s="114">
        <v>0</v>
      </c>
      <c r="I582" s="114">
        <v>0</v>
      </c>
      <c r="J582" s="114">
        <v>0</v>
      </c>
      <c r="K582" s="114">
        <v>0</v>
      </c>
      <c r="L582" s="114">
        <v>0</v>
      </c>
      <c r="M582" s="114">
        <v>0</v>
      </c>
      <c r="N582" s="114">
        <v>0</v>
      </c>
      <c r="O582" s="114">
        <v>0</v>
      </c>
      <c r="P582" s="114">
        <v>0</v>
      </c>
      <c r="Q582" s="114">
        <v>0</v>
      </c>
      <c r="R582" s="114">
        <v>0</v>
      </c>
      <c r="S582" s="114">
        <v>0</v>
      </c>
      <c r="T582" s="114">
        <v>0</v>
      </c>
      <c r="U582" s="114">
        <v>0</v>
      </c>
      <c r="V582" s="114">
        <v>0</v>
      </c>
      <c r="W582" s="114">
        <v>0</v>
      </c>
      <c r="X582" s="114">
        <v>0</v>
      </c>
      <c r="Y582" s="114">
        <v>0</v>
      </c>
      <c r="Z582" s="114">
        <v>0</v>
      </c>
      <c r="AA582" s="114">
        <v>0</v>
      </c>
      <c r="AB582" s="114">
        <v>0</v>
      </c>
      <c r="AC582" s="114">
        <v>0</v>
      </c>
      <c r="AD582" s="114">
        <v>0</v>
      </c>
      <c r="AE582" s="114">
        <v>0</v>
      </c>
      <c r="AF582" s="114">
        <v>0</v>
      </c>
      <c r="AG582" s="114">
        <v>0</v>
      </c>
      <c r="AH582" s="114">
        <v>0</v>
      </c>
      <c r="AI582" s="114">
        <v>0</v>
      </c>
      <c r="AJ582" s="115">
        <f t="shared" si="8"/>
        <v>0</v>
      </c>
      <c r="AM582" s="84"/>
    </row>
    <row r="583" spans="1:39" ht="20.100000000000001" hidden="1" customHeight="1" outlineLevel="2">
      <c r="A583" s="111">
        <v>1908</v>
      </c>
      <c r="B583" s="112" t="s">
        <v>1237</v>
      </c>
      <c r="C583" s="113" t="s">
        <v>1344</v>
      </c>
      <c r="D583" s="114">
        <v>0</v>
      </c>
      <c r="E583" s="114">
        <v>0</v>
      </c>
      <c r="F583" s="114">
        <v>0</v>
      </c>
      <c r="G583" s="114">
        <v>0</v>
      </c>
      <c r="H583" s="114">
        <v>0</v>
      </c>
      <c r="I583" s="114">
        <v>0</v>
      </c>
      <c r="J583" s="114">
        <v>0</v>
      </c>
      <c r="K583" s="114">
        <v>0</v>
      </c>
      <c r="L583" s="114">
        <v>0</v>
      </c>
      <c r="M583" s="114">
        <v>0</v>
      </c>
      <c r="N583" s="114">
        <v>0</v>
      </c>
      <c r="O583" s="114">
        <v>0</v>
      </c>
      <c r="P583" s="114">
        <v>0</v>
      </c>
      <c r="Q583" s="114">
        <v>0</v>
      </c>
      <c r="R583" s="114">
        <v>0</v>
      </c>
      <c r="S583" s="114">
        <v>0</v>
      </c>
      <c r="T583" s="114">
        <v>0</v>
      </c>
      <c r="U583" s="114">
        <v>0</v>
      </c>
      <c r="V583" s="114">
        <v>0</v>
      </c>
      <c r="W583" s="114">
        <v>0</v>
      </c>
      <c r="X583" s="114">
        <v>0</v>
      </c>
      <c r="Y583" s="114">
        <v>0</v>
      </c>
      <c r="Z583" s="114">
        <v>0</v>
      </c>
      <c r="AA583" s="114">
        <v>0</v>
      </c>
      <c r="AB583" s="114">
        <v>0</v>
      </c>
      <c r="AC583" s="114">
        <v>0</v>
      </c>
      <c r="AD583" s="114">
        <v>0</v>
      </c>
      <c r="AE583" s="114">
        <v>0</v>
      </c>
      <c r="AF583" s="114">
        <v>0</v>
      </c>
      <c r="AG583" s="114">
        <v>0</v>
      </c>
      <c r="AH583" s="114">
        <v>0</v>
      </c>
      <c r="AI583" s="114">
        <v>0</v>
      </c>
      <c r="AJ583" s="115">
        <f t="shared" si="8"/>
        <v>0</v>
      </c>
      <c r="AM583" s="84"/>
    </row>
    <row r="584" spans="1:39" ht="20.100000000000001" hidden="1" customHeight="1" outlineLevel="2">
      <c r="A584" s="111">
        <v>1909</v>
      </c>
      <c r="B584" s="112" t="s">
        <v>1156</v>
      </c>
      <c r="C584" s="113" t="s">
        <v>1344</v>
      </c>
      <c r="D584" s="114">
        <v>0</v>
      </c>
      <c r="E584" s="114">
        <v>0</v>
      </c>
      <c r="F584" s="114">
        <v>0</v>
      </c>
      <c r="G584" s="114">
        <v>0</v>
      </c>
      <c r="H584" s="114">
        <v>0</v>
      </c>
      <c r="I584" s="114">
        <v>0</v>
      </c>
      <c r="J584" s="114">
        <v>0</v>
      </c>
      <c r="K584" s="114">
        <v>0</v>
      </c>
      <c r="L584" s="114">
        <v>0</v>
      </c>
      <c r="M584" s="114">
        <v>0</v>
      </c>
      <c r="N584" s="114">
        <v>0</v>
      </c>
      <c r="O584" s="114">
        <v>0</v>
      </c>
      <c r="P584" s="114">
        <v>0</v>
      </c>
      <c r="Q584" s="114">
        <v>0</v>
      </c>
      <c r="R584" s="114">
        <v>0</v>
      </c>
      <c r="S584" s="114">
        <v>0</v>
      </c>
      <c r="T584" s="114">
        <v>0</v>
      </c>
      <c r="U584" s="114">
        <v>0</v>
      </c>
      <c r="V584" s="114">
        <v>0</v>
      </c>
      <c r="W584" s="114">
        <v>0</v>
      </c>
      <c r="X584" s="114">
        <v>0</v>
      </c>
      <c r="Y584" s="114">
        <v>0</v>
      </c>
      <c r="Z584" s="114">
        <v>0</v>
      </c>
      <c r="AA584" s="114">
        <v>0</v>
      </c>
      <c r="AB584" s="114">
        <v>0</v>
      </c>
      <c r="AC584" s="114">
        <v>0</v>
      </c>
      <c r="AD584" s="114">
        <v>0</v>
      </c>
      <c r="AE584" s="114">
        <v>0</v>
      </c>
      <c r="AF584" s="114">
        <v>0</v>
      </c>
      <c r="AG584" s="114">
        <v>0</v>
      </c>
      <c r="AH584" s="114">
        <v>0</v>
      </c>
      <c r="AI584" s="114">
        <v>0</v>
      </c>
      <c r="AJ584" s="115">
        <f t="shared" si="8"/>
        <v>0</v>
      </c>
      <c r="AM584" s="84"/>
    </row>
    <row r="585" spans="1:39" ht="20.100000000000001" hidden="1" customHeight="1" outlineLevel="2">
      <c r="A585" s="111">
        <v>1910</v>
      </c>
      <c r="B585" s="112" t="s">
        <v>1238</v>
      </c>
      <c r="C585" s="113" t="s">
        <v>1344</v>
      </c>
      <c r="D585" s="114">
        <v>0</v>
      </c>
      <c r="E585" s="114">
        <v>0</v>
      </c>
      <c r="F585" s="114">
        <v>0</v>
      </c>
      <c r="G585" s="114">
        <v>0</v>
      </c>
      <c r="H585" s="114">
        <v>0</v>
      </c>
      <c r="I585" s="114">
        <v>0</v>
      </c>
      <c r="J585" s="114">
        <v>0</v>
      </c>
      <c r="K585" s="114">
        <v>0</v>
      </c>
      <c r="L585" s="114">
        <v>0</v>
      </c>
      <c r="M585" s="114">
        <v>0</v>
      </c>
      <c r="N585" s="114">
        <v>0</v>
      </c>
      <c r="O585" s="114">
        <v>0</v>
      </c>
      <c r="P585" s="114">
        <v>0</v>
      </c>
      <c r="Q585" s="114">
        <v>0</v>
      </c>
      <c r="R585" s="114">
        <v>0</v>
      </c>
      <c r="S585" s="114">
        <v>0</v>
      </c>
      <c r="T585" s="114">
        <v>0</v>
      </c>
      <c r="U585" s="114">
        <v>0</v>
      </c>
      <c r="V585" s="114">
        <v>0</v>
      </c>
      <c r="W585" s="114">
        <v>0</v>
      </c>
      <c r="X585" s="114">
        <v>0</v>
      </c>
      <c r="Y585" s="114">
        <v>0</v>
      </c>
      <c r="Z585" s="114">
        <v>0</v>
      </c>
      <c r="AA585" s="114">
        <v>0</v>
      </c>
      <c r="AB585" s="114">
        <v>0</v>
      </c>
      <c r="AC585" s="114">
        <v>0</v>
      </c>
      <c r="AD585" s="114">
        <v>0</v>
      </c>
      <c r="AE585" s="114">
        <v>0</v>
      </c>
      <c r="AF585" s="114">
        <v>0</v>
      </c>
      <c r="AG585" s="114">
        <v>0</v>
      </c>
      <c r="AH585" s="114">
        <v>0</v>
      </c>
      <c r="AI585" s="114">
        <v>0</v>
      </c>
      <c r="AJ585" s="115">
        <f t="shared" si="8"/>
        <v>0</v>
      </c>
      <c r="AM585" s="84"/>
    </row>
    <row r="586" spans="1:39" ht="20.100000000000001" hidden="1" customHeight="1" outlineLevel="2">
      <c r="A586" s="111">
        <v>1911</v>
      </c>
      <c r="B586" s="112" t="s">
        <v>1239</v>
      </c>
      <c r="C586" s="113" t="s">
        <v>1344</v>
      </c>
      <c r="D586" s="114">
        <v>0</v>
      </c>
      <c r="E586" s="114">
        <v>0</v>
      </c>
      <c r="F586" s="114">
        <v>0</v>
      </c>
      <c r="G586" s="114">
        <v>0</v>
      </c>
      <c r="H586" s="114">
        <v>0</v>
      </c>
      <c r="I586" s="114">
        <v>0</v>
      </c>
      <c r="J586" s="114">
        <v>0</v>
      </c>
      <c r="K586" s="114">
        <v>0</v>
      </c>
      <c r="L586" s="114">
        <v>0</v>
      </c>
      <c r="M586" s="114">
        <v>0</v>
      </c>
      <c r="N586" s="114">
        <v>0</v>
      </c>
      <c r="O586" s="114">
        <v>0</v>
      </c>
      <c r="P586" s="114">
        <v>0</v>
      </c>
      <c r="Q586" s="114">
        <v>0</v>
      </c>
      <c r="R586" s="114">
        <v>0</v>
      </c>
      <c r="S586" s="114">
        <v>0</v>
      </c>
      <c r="T586" s="114">
        <v>0</v>
      </c>
      <c r="U586" s="114">
        <v>0</v>
      </c>
      <c r="V586" s="114">
        <v>0</v>
      </c>
      <c r="W586" s="114">
        <v>0</v>
      </c>
      <c r="X586" s="114">
        <v>0</v>
      </c>
      <c r="Y586" s="114">
        <v>0</v>
      </c>
      <c r="Z586" s="114">
        <v>0</v>
      </c>
      <c r="AA586" s="114">
        <v>0</v>
      </c>
      <c r="AB586" s="114">
        <v>0</v>
      </c>
      <c r="AC586" s="114">
        <v>0</v>
      </c>
      <c r="AD586" s="114">
        <v>0</v>
      </c>
      <c r="AE586" s="114">
        <v>0</v>
      </c>
      <c r="AF586" s="114">
        <v>0</v>
      </c>
      <c r="AG586" s="114">
        <v>0</v>
      </c>
      <c r="AH586" s="114">
        <v>0</v>
      </c>
      <c r="AI586" s="114">
        <v>0</v>
      </c>
      <c r="AJ586" s="115">
        <f t="shared" si="8"/>
        <v>0</v>
      </c>
      <c r="AM586" s="84"/>
    </row>
    <row r="587" spans="1:39" ht="20.100000000000001" hidden="1" customHeight="1" outlineLevel="2">
      <c r="A587" s="111">
        <v>1912</v>
      </c>
      <c r="B587" s="112" t="s">
        <v>1240</v>
      </c>
      <c r="C587" s="113" t="s">
        <v>1344</v>
      </c>
      <c r="D587" s="114">
        <v>0</v>
      </c>
      <c r="E587" s="114">
        <v>0</v>
      </c>
      <c r="F587" s="114">
        <v>0</v>
      </c>
      <c r="G587" s="114">
        <v>0</v>
      </c>
      <c r="H587" s="114">
        <v>0</v>
      </c>
      <c r="I587" s="114">
        <v>0</v>
      </c>
      <c r="J587" s="114">
        <v>0</v>
      </c>
      <c r="K587" s="114">
        <v>0</v>
      </c>
      <c r="L587" s="114">
        <v>0</v>
      </c>
      <c r="M587" s="114">
        <v>0</v>
      </c>
      <c r="N587" s="114">
        <v>0</v>
      </c>
      <c r="O587" s="114">
        <v>0</v>
      </c>
      <c r="P587" s="114">
        <v>0</v>
      </c>
      <c r="Q587" s="114">
        <v>0</v>
      </c>
      <c r="R587" s="114">
        <v>0</v>
      </c>
      <c r="S587" s="114">
        <v>0</v>
      </c>
      <c r="T587" s="114">
        <v>0</v>
      </c>
      <c r="U587" s="114">
        <v>0</v>
      </c>
      <c r="V587" s="114">
        <v>0</v>
      </c>
      <c r="W587" s="114">
        <v>0</v>
      </c>
      <c r="X587" s="114">
        <v>0</v>
      </c>
      <c r="Y587" s="114">
        <v>0</v>
      </c>
      <c r="Z587" s="114">
        <v>0</v>
      </c>
      <c r="AA587" s="114">
        <v>0</v>
      </c>
      <c r="AB587" s="114">
        <v>0</v>
      </c>
      <c r="AC587" s="114">
        <v>0</v>
      </c>
      <c r="AD587" s="114">
        <v>0</v>
      </c>
      <c r="AE587" s="114">
        <v>0</v>
      </c>
      <c r="AF587" s="114">
        <v>0</v>
      </c>
      <c r="AG587" s="114">
        <v>0</v>
      </c>
      <c r="AH587" s="114">
        <v>0</v>
      </c>
      <c r="AI587" s="114">
        <v>0</v>
      </c>
      <c r="AJ587" s="115">
        <f t="shared" si="8"/>
        <v>0</v>
      </c>
      <c r="AM587" s="84"/>
    </row>
    <row r="588" spans="1:39" ht="20.100000000000001" hidden="1" customHeight="1" outlineLevel="2">
      <c r="A588" s="111">
        <v>1913</v>
      </c>
      <c r="B588" s="112" t="s">
        <v>1241</v>
      </c>
      <c r="C588" s="113" t="s">
        <v>1344</v>
      </c>
      <c r="D588" s="114">
        <v>0</v>
      </c>
      <c r="E588" s="114">
        <v>0</v>
      </c>
      <c r="F588" s="114">
        <v>0</v>
      </c>
      <c r="G588" s="114">
        <v>0</v>
      </c>
      <c r="H588" s="114">
        <v>0</v>
      </c>
      <c r="I588" s="114">
        <v>0</v>
      </c>
      <c r="J588" s="114">
        <v>0</v>
      </c>
      <c r="K588" s="114">
        <v>0</v>
      </c>
      <c r="L588" s="114">
        <v>0</v>
      </c>
      <c r="M588" s="114">
        <v>0</v>
      </c>
      <c r="N588" s="114">
        <v>0</v>
      </c>
      <c r="O588" s="114">
        <v>0</v>
      </c>
      <c r="P588" s="114">
        <v>0</v>
      </c>
      <c r="Q588" s="114">
        <v>0</v>
      </c>
      <c r="R588" s="114">
        <v>0</v>
      </c>
      <c r="S588" s="114">
        <v>0</v>
      </c>
      <c r="T588" s="114">
        <v>0</v>
      </c>
      <c r="U588" s="114">
        <v>0</v>
      </c>
      <c r="V588" s="114">
        <v>0</v>
      </c>
      <c r="W588" s="114">
        <v>0</v>
      </c>
      <c r="X588" s="114">
        <v>0</v>
      </c>
      <c r="Y588" s="114">
        <v>0</v>
      </c>
      <c r="Z588" s="114">
        <v>0</v>
      </c>
      <c r="AA588" s="114">
        <v>0</v>
      </c>
      <c r="AB588" s="114">
        <v>0</v>
      </c>
      <c r="AC588" s="114">
        <v>0</v>
      </c>
      <c r="AD588" s="114">
        <v>0</v>
      </c>
      <c r="AE588" s="114">
        <v>0</v>
      </c>
      <c r="AF588" s="114">
        <v>0</v>
      </c>
      <c r="AG588" s="114">
        <v>0</v>
      </c>
      <c r="AH588" s="114">
        <v>0</v>
      </c>
      <c r="AI588" s="114">
        <v>0</v>
      </c>
      <c r="AJ588" s="115">
        <f t="shared" si="8"/>
        <v>0</v>
      </c>
      <c r="AM588" s="84"/>
    </row>
    <row r="589" spans="1:39" ht="20.100000000000001" hidden="1" customHeight="1" outlineLevel="2">
      <c r="A589" s="111">
        <v>1914</v>
      </c>
      <c r="B589" s="112" t="s">
        <v>1242</v>
      </c>
      <c r="C589" s="113" t="s">
        <v>1344</v>
      </c>
      <c r="D589" s="114">
        <v>0</v>
      </c>
      <c r="E589" s="114">
        <v>0</v>
      </c>
      <c r="F589" s="114">
        <v>0</v>
      </c>
      <c r="G589" s="114">
        <v>0</v>
      </c>
      <c r="H589" s="114">
        <v>0</v>
      </c>
      <c r="I589" s="114">
        <v>0</v>
      </c>
      <c r="J589" s="114">
        <v>0</v>
      </c>
      <c r="K589" s="114">
        <v>0</v>
      </c>
      <c r="L589" s="114">
        <v>0</v>
      </c>
      <c r="M589" s="114">
        <v>0</v>
      </c>
      <c r="N589" s="114">
        <v>0</v>
      </c>
      <c r="O589" s="114">
        <v>0</v>
      </c>
      <c r="P589" s="114">
        <v>0</v>
      </c>
      <c r="Q589" s="114">
        <v>0</v>
      </c>
      <c r="R589" s="114">
        <v>0</v>
      </c>
      <c r="S589" s="114">
        <v>0</v>
      </c>
      <c r="T589" s="114">
        <v>0</v>
      </c>
      <c r="U589" s="114">
        <v>0</v>
      </c>
      <c r="V589" s="114">
        <v>0</v>
      </c>
      <c r="W589" s="114">
        <v>0</v>
      </c>
      <c r="X589" s="114">
        <v>0</v>
      </c>
      <c r="Y589" s="114">
        <v>0</v>
      </c>
      <c r="Z589" s="114">
        <v>0</v>
      </c>
      <c r="AA589" s="114">
        <v>0</v>
      </c>
      <c r="AB589" s="114">
        <v>0</v>
      </c>
      <c r="AC589" s="114">
        <v>0</v>
      </c>
      <c r="AD589" s="114">
        <v>0</v>
      </c>
      <c r="AE589" s="114">
        <v>0</v>
      </c>
      <c r="AF589" s="114">
        <v>0</v>
      </c>
      <c r="AG589" s="114">
        <v>0</v>
      </c>
      <c r="AH589" s="114">
        <v>0</v>
      </c>
      <c r="AI589" s="114">
        <v>0</v>
      </c>
      <c r="AJ589" s="115">
        <f t="shared" si="8"/>
        <v>0</v>
      </c>
      <c r="AM589" s="84"/>
    </row>
    <row r="590" spans="1:39" ht="20.100000000000001" hidden="1" customHeight="1" outlineLevel="2">
      <c r="A590" s="111">
        <v>1915</v>
      </c>
      <c r="B590" s="112" t="s">
        <v>1243</v>
      </c>
      <c r="C590" s="113" t="s">
        <v>1344</v>
      </c>
      <c r="D590" s="114">
        <v>0</v>
      </c>
      <c r="E590" s="114">
        <v>0</v>
      </c>
      <c r="F590" s="114">
        <v>0</v>
      </c>
      <c r="G590" s="114">
        <v>0</v>
      </c>
      <c r="H590" s="114">
        <v>0</v>
      </c>
      <c r="I590" s="114">
        <v>0</v>
      </c>
      <c r="J590" s="114">
        <v>0</v>
      </c>
      <c r="K590" s="114">
        <v>0</v>
      </c>
      <c r="L590" s="114">
        <v>0</v>
      </c>
      <c r="M590" s="114">
        <v>0</v>
      </c>
      <c r="N590" s="114">
        <v>0</v>
      </c>
      <c r="O590" s="114">
        <v>0</v>
      </c>
      <c r="P590" s="114">
        <v>0</v>
      </c>
      <c r="Q590" s="114">
        <v>0</v>
      </c>
      <c r="R590" s="114">
        <v>0</v>
      </c>
      <c r="S590" s="114">
        <v>0</v>
      </c>
      <c r="T590" s="114">
        <v>0</v>
      </c>
      <c r="U590" s="114">
        <v>0</v>
      </c>
      <c r="V590" s="114">
        <v>0</v>
      </c>
      <c r="W590" s="114">
        <v>0</v>
      </c>
      <c r="X590" s="114">
        <v>0</v>
      </c>
      <c r="Y590" s="114">
        <v>0</v>
      </c>
      <c r="Z590" s="114">
        <v>0</v>
      </c>
      <c r="AA590" s="114">
        <v>0</v>
      </c>
      <c r="AB590" s="114">
        <v>0</v>
      </c>
      <c r="AC590" s="114">
        <v>0</v>
      </c>
      <c r="AD590" s="114">
        <v>0</v>
      </c>
      <c r="AE590" s="114">
        <v>0</v>
      </c>
      <c r="AF590" s="114">
        <v>0</v>
      </c>
      <c r="AG590" s="114">
        <v>0</v>
      </c>
      <c r="AH590" s="114">
        <v>0</v>
      </c>
      <c r="AI590" s="114">
        <v>0</v>
      </c>
      <c r="AJ590" s="115">
        <f t="shared" ref="AJ590:AJ614" si="9">SUM(D590:AI590)</f>
        <v>0</v>
      </c>
      <c r="AM590" s="84"/>
    </row>
    <row r="591" spans="1:39" ht="20.100000000000001" customHeight="1" collapsed="1">
      <c r="A591" s="73">
        <v>2301</v>
      </c>
      <c r="B591" s="74" t="s">
        <v>1244</v>
      </c>
      <c r="C591" s="75" t="s">
        <v>1344</v>
      </c>
      <c r="D591" s="76">
        <v>0</v>
      </c>
      <c r="E591" s="76">
        <v>0</v>
      </c>
      <c r="F591" s="76">
        <v>0</v>
      </c>
      <c r="G591" s="76">
        <v>0</v>
      </c>
      <c r="H591" s="76">
        <v>0</v>
      </c>
      <c r="I591" s="76">
        <v>0</v>
      </c>
      <c r="J591" s="76">
        <v>0</v>
      </c>
      <c r="K591" s="76">
        <v>0</v>
      </c>
      <c r="L591" s="76">
        <v>0</v>
      </c>
      <c r="M591" s="76">
        <v>0</v>
      </c>
      <c r="N591" s="76">
        <v>0</v>
      </c>
      <c r="O591" s="76">
        <v>0</v>
      </c>
      <c r="P591" s="76">
        <v>0</v>
      </c>
      <c r="Q591" s="76">
        <v>0</v>
      </c>
      <c r="R591" s="76">
        <v>0</v>
      </c>
      <c r="S591" s="76">
        <v>0</v>
      </c>
      <c r="T591" s="76">
        <v>0</v>
      </c>
      <c r="U591" s="76">
        <v>0</v>
      </c>
      <c r="V591" s="76">
        <v>0</v>
      </c>
      <c r="W591" s="76">
        <v>0</v>
      </c>
      <c r="X591" s="76">
        <v>0</v>
      </c>
      <c r="Y591" s="76">
        <v>0</v>
      </c>
      <c r="Z591" s="76">
        <v>0</v>
      </c>
      <c r="AA591" s="76">
        <v>0</v>
      </c>
      <c r="AB591" s="76">
        <v>0</v>
      </c>
      <c r="AC591" s="76">
        <v>0</v>
      </c>
      <c r="AD591" s="76">
        <v>0</v>
      </c>
      <c r="AE591" s="76">
        <v>0</v>
      </c>
      <c r="AF591" s="76">
        <v>0</v>
      </c>
      <c r="AG591" s="76">
        <v>0</v>
      </c>
      <c r="AH591" s="76">
        <v>0</v>
      </c>
      <c r="AI591" s="76">
        <v>0</v>
      </c>
      <c r="AJ591" s="77">
        <f t="shared" si="9"/>
        <v>0</v>
      </c>
      <c r="AM591" s="84"/>
    </row>
    <row r="592" spans="1:39" ht="20.100000000000001" customHeight="1">
      <c r="A592" s="73">
        <v>2302</v>
      </c>
      <c r="B592" s="74" t="s">
        <v>1245</v>
      </c>
      <c r="C592" s="75" t="s">
        <v>1344</v>
      </c>
      <c r="D592" s="76">
        <v>0</v>
      </c>
      <c r="E592" s="76">
        <v>0</v>
      </c>
      <c r="F592" s="76">
        <v>0</v>
      </c>
      <c r="G592" s="76">
        <v>0</v>
      </c>
      <c r="H592" s="76">
        <v>0</v>
      </c>
      <c r="I592" s="76">
        <v>0</v>
      </c>
      <c r="J592" s="76">
        <v>0</v>
      </c>
      <c r="K592" s="76">
        <v>0</v>
      </c>
      <c r="L592" s="76">
        <v>0</v>
      </c>
      <c r="M592" s="76">
        <v>0</v>
      </c>
      <c r="N592" s="76">
        <v>0</v>
      </c>
      <c r="O592" s="76">
        <v>0</v>
      </c>
      <c r="P592" s="76">
        <v>0</v>
      </c>
      <c r="Q592" s="76">
        <v>0</v>
      </c>
      <c r="R592" s="76">
        <v>0</v>
      </c>
      <c r="S592" s="76">
        <v>0</v>
      </c>
      <c r="T592" s="76">
        <v>0</v>
      </c>
      <c r="U592" s="76">
        <v>0</v>
      </c>
      <c r="V592" s="76">
        <v>0</v>
      </c>
      <c r="W592" s="76">
        <v>0</v>
      </c>
      <c r="X592" s="76">
        <v>0</v>
      </c>
      <c r="Y592" s="76">
        <v>0</v>
      </c>
      <c r="Z592" s="76">
        <v>0</v>
      </c>
      <c r="AA592" s="76">
        <v>0</v>
      </c>
      <c r="AB592" s="76">
        <v>0</v>
      </c>
      <c r="AC592" s="76">
        <v>0</v>
      </c>
      <c r="AD592" s="76">
        <v>0</v>
      </c>
      <c r="AE592" s="76">
        <v>0</v>
      </c>
      <c r="AF592" s="76">
        <v>0</v>
      </c>
      <c r="AG592" s="76">
        <v>0</v>
      </c>
      <c r="AH592" s="76">
        <v>0</v>
      </c>
      <c r="AI592" s="76">
        <v>0</v>
      </c>
      <c r="AJ592" s="77">
        <f t="shared" si="9"/>
        <v>0</v>
      </c>
      <c r="AM592" s="84"/>
    </row>
    <row r="593" spans="1:39" ht="20.100000000000001" customHeight="1">
      <c r="A593" s="73">
        <v>2303</v>
      </c>
      <c r="B593" s="74" t="s">
        <v>1246</v>
      </c>
      <c r="C593" s="75" t="s">
        <v>1344</v>
      </c>
      <c r="D593" s="76">
        <v>0</v>
      </c>
      <c r="E593" s="76">
        <v>0</v>
      </c>
      <c r="F593" s="76">
        <v>0</v>
      </c>
      <c r="G593" s="76">
        <v>0</v>
      </c>
      <c r="H593" s="76">
        <v>0</v>
      </c>
      <c r="I593" s="76">
        <v>0</v>
      </c>
      <c r="J593" s="76">
        <v>0</v>
      </c>
      <c r="K593" s="76">
        <v>0</v>
      </c>
      <c r="L593" s="76">
        <v>0</v>
      </c>
      <c r="M593" s="76">
        <v>0</v>
      </c>
      <c r="N593" s="76">
        <v>0</v>
      </c>
      <c r="O593" s="76">
        <v>0</v>
      </c>
      <c r="P593" s="76">
        <v>0</v>
      </c>
      <c r="Q593" s="76">
        <v>0</v>
      </c>
      <c r="R593" s="76">
        <v>0</v>
      </c>
      <c r="S593" s="76">
        <v>0</v>
      </c>
      <c r="T593" s="76">
        <v>0</v>
      </c>
      <c r="U593" s="76">
        <v>0</v>
      </c>
      <c r="V593" s="76">
        <v>0</v>
      </c>
      <c r="W593" s="76">
        <v>0</v>
      </c>
      <c r="X593" s="76">
        <v>0</v>
      </c>
      <c r="Y593" s="76">
        <v>0</v>
      </c>
      <c r="Z593" s="76">
        <v>0</v>
      </c>
      <c r="AA593" s="76">
        <v>0</v>
      </c>
      <c r="AB593" s="76">
        <v>0</v>
      </c>
      <c r="AC593" s="76">
        <v>0</v>
      </c>
      <c r="AD593" s="76">
        <v>0</v>
      </c>
      <c r="AE593" s="76">
        <v>0</v>
      </c>
      <c r="AF593" s="76">
        <v>0</v>
      </c>
      <c r="AG593" s="76">
        <v>0</v>
      </c>
      <c r="AH593" s="76">
        <v>0</v>
      </c>
      <c r="AI593" s="76">
        <v>0</v>
      </c>
      <c r="AJ593" s="77">
        <f t="shared" si="9"/>
        <v>0</v>
      </c>
      <c r="AM593" s="84"/>
    </row>
    <row r="594" spans="1:39" ht="20.100000000000001" customHeight="1">
      <c r="A594" s="73">
        <v>2311</v>
      </c>
      <c r="B594" s="74" t="s">
        <v>1247</v>
      </c>
      <c r="C594" s="75" t="s">
        <v>1344</v>
      </c>
      <c r="D594" s="76">
        <v>0</v>
      </c>
      <c r="E594" s="76">
        <v>0</v>
      </c>
      <c r="F594" s="76">
        <v>0</v>
      </c>
      <c r="G594" s="76">
        <v>0</v>
      </c>
      <c r="H594" s="76">
        <v>0</v>
      </c>
      <c r="I594" s="76">
        <v>0</v>
      </c>
      <c r="J594" s="76">
        <v>0</v>
      </c>
      <c r="K594" s="76">
        <v>0</v>
      </c>
      <c r="L594" s="76">
        <v>0</v>
      </c>
      <c r="M594" s="76">
        <v>0</v>
      </c>
      <c r="N594" s="76">
        <v>0</v>
      </c>
      <c r="O594" s="76">
        <v>0</v>
      </c>
      <c r="P594" s="76">
        <v>0</v>
      </c>
      <c r="Q594" s="76">
        <v>0</v>
      </c>
      <c r="R594" s="76">
        <v>0</v>
      </c>
      <c r="S594" s="76">
        <v>0</v>
      </c>
      <c r="T594" s="76">
        <v>0</v>
      </c>
      <c r="U594" s="76">
        <v>0</v>
      </c>
      <c r="V594" s="76">
        <v>0</v>
      </c>
      <c r="W594" s="76">
        <v>0</v>
      </c>
      <c r="X594" s="76">
        <v>0</v>
      </c>
      <c r="Y594" s="76">
        <v>0</v>
      </c>
      <c r="Z594" s="76">
        <v>0</v>
      </c>
      <c r="AA594" s="76">
        <v>0</v>
      </c>
      <c r="AB594" s="76">
        <v>0</v>
      </c>
      <c r="AC594" s="76">
        <v>0</v>
      </c>
      <c r="AD594" s="76">
        <v>0</v>
      </c>
      <c r="AE594" s="76">
        <v>0</v>
      </c>
      <c r="AF594" s="76">
        <v>0</v>
      </c>
      <c r="AG594" s="76">
        <v>0</v>
      </c>
      <c r="AH594" s="76">
        <v>0</v>
      </c>
      <c r="AI594" s="76">
        <v>0</v>
      </c>
      <c r="AJ594" s="77">
        <f t="shared" si="9"/>
        <v>0</v>
      </c>
      <c r="AM594" s="84"/>
    </row>
    <row r="595" spans="1:39" ht="20.100000000000001" customHeight="1">
      <c r="A595" s="73">
        <v>2312</v>
      </c>
      <c r="B595" s="74" t="s">
        <v>1248</v>
      </c>
      <c r="C595" s="75" t="s">
        <v>1344</v>
      </c>
      <c r="D595" s="76">
        <v>0</v>
      </c>
      <c r="E595" s="76">
        <v>0</v>
      </c>
      <c r="F595" s="76">
        <v>0</v>
      </c>
      <c r="G595" s="76">
        <v>0</v>
      </c>
      <c r="H595" s="76">
        <v>0</v>
      </c>
      <c r="I595" s="76">
        <v>0</v>
      </c>
      <c r="J595" s="76">
        <v>0</v>
      </c>
      <c r="K595" s="76">
        <v>0</v>
      </c>
      <c r="L595" s="76">
        <v>0</v>
      </c>
      <c r="M595" s="76">
        <v>0</v>
      </c>
      <c r="N595" s="76">
        <v>0</v>
      </c>
      <c r="O595" s="76">
        <v>0</v>
      </c>
      <c r="P595" s="76">
        <v>0</v>
      </c>
      <c r="Q595" s="76">
        <v>0</v>
      </c>
      <c r="R595" s="76">
        <v>0</v>
      </c>
      <c r="S595" s="76">
        <v>0</v>
      </c>
      <c r="T595" s="76">
        <v>0</v>
      </c>
      <c r="U595" s="76">
        <v>0</v>
      </c>
      <c r="V595" s="76">
        <v>0</v>
      </c>
      <c r="W595" s="76">
        <v>0</v>
      </c>
      <c r="X595" s="76">
        <v>0</v>
      </c>
      <c r="Y595" s="76">
        <v>0</v>
      </c>
      <c r="Z595" s="76">
        <v>0</v>
      </c>
      <c r="AA595" s="76">
        <v>0</v>
      </c>
      <c r="AB595" s="76">
        <v>0</v>
      </c>
      <c r="AC595" s="76">
        <v>0</v>
      </c>
      <c r="AD595" s="76">
        <v>0</v>
      </c>
      <c r="AE595" s="76">
        <v>0</v>
      </c>
      <c r="AF595" s="76">
        <v>0</v>
      </c>
      <c r="AG595" s="76">
        <v>0</v>
      </c>
      <c r="AH595" s="76">
        <v>0</v>
      </c>
      <c r="AI595" s="76">
        <v>0</v>
      </c>
      <c r="AJ595" s="77">
        <f t="shared" si="9"/>
        <v>0</v>
      </c>
      <c r="AM595" s="84"/>
    </row>
    <row r="596" spans="1:39" ht="20.100000000000001" customHeight="1">
      <c r="A596" s="73">
        <v>2313</v>
      </c>
      <c r="B596" s="74" t="s">
        <v>1249</v>
      </c>
      <c r="C596" s="75" t="s">
        <v>1344</v>
      </c>
      <c r="D596" s="76">
        <v>0</v>
      </c>
      <c r="E596" s="76">
        <v>0</v>
      </c>
      <c r="F596" s="76">
        <v>0</v>
      </c>
      <c r="G596" s="76">
        <v>0</v>
      </c>
      <c r="H596" s="76">
        <v>0</v>
      </c>
      <c r="I596" s="76">
        <v>0</v>
      </c>
      <c r="J596" s="76">
        <v>0</v>
      </c>
      <c r="K596" s="76">
        <v>0</v>
      </c>
      <c r="L596" s="76">
        <v>0</v>
      </c>
      <c r="M596" s="76">
        <v>0</v>
      </c>
      <c r="N596" s="76">
        <v>0</v>
      </c>
      <c r="O596" s="76">
        <v>0</v>
      </c>
      <c r="P596" s="76">
        <v>0</v>
      </c>
      <c r="Q596" s="76">
        <v>0</v>
      </c>
      <c r="R596" s="76">
        <v>0</v>
      </c>
      <c r="S596" s="76">
        <v>0</v>
      </c>
      <c r="T596" s="76">
        <v>0</v>
      </c>
      <c r="U596" s="76">
        <v>0</v>
      </c>
      <c r="V596" s="76">
        <v>0</v>
      </c>
      <c r="W596" s="76">
        <v>0</v>
      </c>
      <c r="X596" s="76">
        <v>0</v>
      </c>
      <c r="Y596" s="76">
        <v>0</v>
      </c>
      <c r="Z596" s="76">
        <v>0</v>
      </c>
      <c r="AA596" s="76">
        <v>0</v>
      </c>
      <c r="AB596" s="76">
        <v>0</v>
      </c>
      <c r="AC596" s="76">
        <v>0</v>
      </c>
      <c r="AD596" s="76">
        <v>0</v>
      </c>
      <c r="AE596" s="76">
        <v>0</v>
      </c>
      <c r="AF596" s="76">
        <v>0</v>
      </c>
      <c r="AG596" s="76">
        <v>0</v>
      </c>
      <c r="AH596" s="76">
        <v>0</v>
      </c>
      <c r="AI596" s="76">
        <v>0</v>
      </c>
      <c r="AJ596" s="77">
        <f t="shared" si="9"/>
        <v>0</v>
      </c>
      <c r="AM596" s="84"/>
    </row>
    <row r="597" spans="1:39" ht="20.100000000000001" customHeight="1">
      <c r="A597" s="73">
        <v>2314</v>
      </c>
      <c r="B597" s="74" t="s">
        <v>1250</v>
      </c>
      <c r="C597" s="75" t="s">
        <v>1344</v>
      </c>
      <c r="D597" s="76">
        <v>0</v>
      </c>
      <c r="E597" s="76">
        <v>0</v>
      </c>
      <c r="F597" s="76">
        <v>0</v>
      </c>
      <c r="G597" s="76">
        <v>0</v>
      </c>
      <c r="H597" s="76">
        <v>0</v>
      </c>
      <c r="I597" s="76">
        <v>0</v>
      </c>
      <c r="J597" s="76">
        <v>0</v>
      </c>
      <c r="K597" s="76">
        <v>0</v>
      </c>
      <c r="L597" s="76">
        <v>0</v>
      </c>
      <c r="M597" s="76">
        <v>0</v>
      </c>
      <c r="N597" s="76">
        <v>0</v>
      </c>
      <c r="O597" s="76">
        <v>0</v>
      </c>
      <c r="P597" s="76">
        <v>0</v>
      </c>
      <c r="Q597" s="76">
        <v>0</v>
      </c>
      <c r="R597" s="76">
        <v>0</v>
      </c>
      <c r="S597" s="76">
        <v>0</v>
      </c>
      <c r="T597" s="76">
        <v>0</v>
      </c>
      <c r="U597" s="76">
        <v>0</v>
      </c>
      <c r="V597" s="76">
        <v>0</v>
      </c>
      <c r="W597" s="76">
        <v>0</v>
      </c>
      <c r="X597" s="76">
        <v>0</v>
      </c>
      <c r="Y597" s="76">
        <v>0</v>
      </c>
      <c r="Z597" s="76">
        <v>0</v>
      </c>
      <c r="AA597" s="76">
        <v>0</v>
      </c>
      <c r="AB597" s="76">
        <v>0</v>
      </c>
      <c r="AC597" s="76">
        <v>0</v>
      </c>
      <c r="AD597" s="76">
        <v>0</v>
      </c>
      <c r="AE597" s="76">
        <v>0</v>
      </c>
      <c r="AF597" s="76">
        <v>0</v>
      </c>
      <c r="AG597" s="76">
        <v>0</v>
      </c>
      <c r="AH597" s="76">
        <v>0</v>
      </c>
      <c r="AI597" s="76">
        <v>0</v>
      </c>
      <c r="AJ597" s="77">
        <f t="shared" si="9"/>
        <v>0</v>
      </c>
      <c r="AM597" s="84"/>
    </row>
    <row r="598" spans="1:39" ht="20.100000000000001" customHeight="1">
      <c r="A598" s="73">
        <v>2315</v>
      </c>
      <c r="B598" s="74" t="s">
        <v>1251</v>
      </c>
      <c r="C598" s="75" t="s">
        <v>1344</v>
      </c>
      <c r="D598" s="76">
        <v>0</v>
      </c>
      <c r="E598" s="76">
        <v>0</v>
      </c>
      <c r="F598" s="76">
        <v>0</v>
      </c>
      <c r="G598" s="76">
        <v>0</v>
      </c>
      <c r="H598" s="76">
        <v>0</v>
      </c>
      <c r="I598" s="76">
        <v>0</v>
      </c>
      <c r="J598" s="76">
        <v>0</v>
      </c>
      <c r="K598" s="76">
        <v>0</v>
      </c>
      <c r="L598" s="76">
        <v>0</v>
      </c>
      <c r="M598" s="76">
        <v>0</v>
      </c>
      <c r="N598" s="76">
        <v>0</v>
      </c>
      <c r="O598" s="76">
        <v>0</v>
      </c>
      <c r="P598" s="76">
        <v>0</v>
      </c>
      <c r="Q598" s="76">
        <v>0</v>
      </c>
      <c r="R598" s="76">
        <v>0</v>
      </c>
      <c r="S598" s="76">
        <v>0</v>
      </c>
      <c r="T598" s="76">
        <v>0</v>
      </c>
      <c r="U598" s="76">
        <v>0</v>
      </c>
      <c r="V598" s="76">
        <v>0</v>
      </c>
      <c r="W598" s="76">
        <v>0</v>
      </c>
      <c r="X598" s="76">
        <v>0</v>
      </c>
      <c r="Y598" s="76">
        <v>0</v>
      </c>
      <c r="Z598" s="76">
        <v>0</v>
      </c>
      <c r="AA598" s="76">
        <v>0</v>
      </c>
      <c r="AB598" s="76">
        <v>0</v>
      </c>
      <c r="AC598" s="76">
        <v>0</v>
      </c>
      <c r="AD598" s="76">
        <v>0</v>
      </c>
      <c r="AE598" s="76">
        <v>0</v>
      </c>
      <c r="AF598" s="76">
        <v>0</v>
      </c>
      <c r="AG598" s="76">
        <v>0</v>
      </c>
      <c r="AH598" s="76">
        <v>0</v>
      </c>
      <c r="AI598" s="76">
        <v>0</v>
      </c>
      <c r="AJ598" s="77">
        <f t="shared" si="9"/>
        <v>0</v>
      </c>
      <c r="AM598" s="84"/>
    </row>
    <row r="599" spans="1:39" ht="20.100000000000001" customHeight="1">
      <c r="A599" s="73">
        <v>2316</v>
      </c>
      <c r="B599" s="74" t="s">
        <v>1252</v>
      </c>
      <c r="C599" s="75" t="s">
        <v>1344</v>
      </c>
      <c r="D599" s="76">
        <v>0</v>
      </c>
      <c r="E599" s="76">
        <v>0</v>
      </c>
      <c r="F599" s="76">
        <v>0</v>
      </c>
      <c r="G599" s="76">
        <v>0</v>
      </c>
      <c r="H599" s="76">
        <v>0</v>
      </c>
      <c r="I599" s="76">
        <v>0</v>
      </c>
      <c r="J599" s="76">
        <v>0</v>
      </c>
      <c r="K599" s="76">
        <v>0</v>
      </c>
      <c r="L599" s="76">
        <v>0</v>
      </c>
      <c r="M599" s="76">
        <v>0</v>
      </c>
      <c r="N599" s="76">
        <v>0</v>
      </c>
      <c r="O599" s="76">
        <v>0</v>
      </c>
      <c r="P599" s="76">
        <v>0</v>
      </c>
      <c r="Q599" s="76">
        <v>0</v>
      </c>
      <c r="R599" s="76">
        <v>0</v>
      </c>
      <c r="S599" s="76">
        <v>0</v>
      </c>
      <c r="T599" s="76">
        <v>0</v>
      </c>
      <c r="U599" s="76">
        <v>0</v>
      </c>
      <c r="V599" s="76">
        <v>0</v>
      </c>
      <c r="W599" s="76">
        <v>0</v>
      </c>
      <c r="X599" s="76">
        <v>0</v>
      </c>
      <c r="Y599" s="76">
        <v>0</v>
      </c>
      <c r="Z599" s="76">
        <v>0</v>
      </c>
      <c r="AA599" s="76">
        <v>0</v>
      </c>
      <c r="AB599" s="76">
        <v>0</v>
      </c>
      <c r="AC599" s="76">
        <v>0</v>
      </c>
      <c r="AD599" s="76">
        <v>0</v>
      </c>
      <c r="AE599" s="76">
        <v>0</v>
      </c>
      <c r="AF599" s="76">
        <v>0</v>
      </c>
      <c r="AG599" s="76">
        <v>0</v>
      </c>
      <c r="AH599" s="76">
        <v>0</v>
      </c>
      <c r="AI599" s="76">
        <v>0</v>
      </c>
      <c r="AJ599" s="77">
        <f t="shared" si="9"/>
        <v>0</v>
      </c>
      <c r="AM599" s="84"/>
    </row>
    <row r="600" spans="1:39" ht="20.100000000000001" customHeight="1">
      <c r="A600" s="73">
        <v>2317</v>
      </c>
      <c r="B600" s="74" t="s">
        <v>1253</v>
      </c>
      <c r="C600" s="75" t="s">
        <v>1344</v>
      </c>
      <c r="D600" s="76">
        <v>0</v>
      </c>
      <c r="E600" s="76">
        <v>0</v>
      </c>
      <c r="F600" s="76">
        <v>0</v>
      </c>
      <c r="G600" s="76">
        <v>0</v>
      </c>
      <c r="H600" s="76">
        <v>0</v>
      </c>
      <c r="I600" s="76">
        <v>0</v>
      </c>
      <c r="J600" s="76">
        <v>0</v>
      </c>
      <c r="K600" s="76">
        <v>0</v>
      </c>
      <c r="L600" s="76">
        <v>0</v>
      </c>
      <c r="M600" s="76">
        <v>0</v>
      </c>
      <c r="N600" s="76">
        <v>0</v>
      </c>
      <c r="O600" s="76">
        <v>0</v>
      </c>
      <c r="P600" s="76">
        <v>0</v>
      </c>
      <c r="Q600" s="76">
        <v>0</v>
      </c>
      <c r="R600" s="76">
        <v>0</v>
      </c>
      <c r="S600" s="76">
        <v>0</v>
      </c>
      <c r="T600" s="76">
        <v>0</v>
      </c>
      <c r="U600" s="76">
        <v>0</v>
      </c>
      <c r="V600" s="76">
        <v>0</v>
      </c>
      <c r="W600" s="76">
        <v>0</v>
      </c>
      <c r="X600" s="76">
        <v>0</v>
      </c>
      <c r="Y600" s="76">
        <v>0</v>
      </c>
      <c r="Z600" s="76">
        <v>0</v>
      </c>
      <c r="AA600" s="76">
        <v>0</v>
      </c>
      <c r="AB600" s="76">
        <v>0</v>
      </c>
      <c r="AC600" s="76">
        <v>0</v>
      </c>
      <c r="AD600" s="76">
        <v>0</v>
      </c>
      <c r="AE600" s="76">
        <v>0</v>
      </c>
      <c r="AF600" s="76">
        <v>0</v>
      </c>
      <c r="AG600" s="76">
        <v>0</v>
      </c>
      <c r="AH600" s="76">
        <v>0</v>
      </c>
      <c r="AI600" s="76">
        <v>0</v>
      </c>
      <c r="AJ600" s="77">
        <f t="shared" si="9"/>
        <v>0</v>
      </c>
      <c r="AM600" s="84"/>
    </row>
    <row r="601" spans="1:39" ht="20.100000000000001" customHeight="1">
      <c r="A601" s="73">
        <v>2318</v>
      </c>
      <c r="B601" s="74" t="s">
        <v>1254</v>
      </c>
      <c r="C601" s="75" t="s">
        <v>1344</v>
      </c>
      <c r="D601" s="76">
        <v>0</v>
      </c>
      <c r="E601" s="76">
        <v>0</v>
      </c>
      <c r="F601" s="76">
        <v>0</v>
      </c>
      <c r="G601" s="76">
        <v>0</v>
      </c>
      <c r="H601" s="76">
        <v>0</v>
      </c>
      <c r="I601" s="76">
        <v>0</v>
      </c>
      <c r="J601" s="76">
        <v>0</v>
      </c>
      <c r="K601" s="76">
        <v>0</v>
      </c>
      <c r="L601" s="76">
        <v>0</v>
      </c>
      <c r="M601" s="76">
        <v>0</v>
      </c>
      <c r="N601" s="76">
        <v>0</v>
      </c>
      <c r="O601" s="76">
        <v>0</v>
      </c>
      <c r="P601" s="76">
        <v>0</v>
      </c>
      <c r="Q601" s="76">
        <v>0</v>
      </c>
      <c r="R601" s="76">
        <v>0</v>
      </c>
      <c r="S601" s="76">
        <v>0</v>
      </c>
      <c r="T601" s="76">
        <v>0</v>
      </c>
      <c r="U601" s="76">
        <v>0</v>
      </c>
      <c r="V601" s="76">
        <v>0</v>
      </c>
      <c r="W601" s="76">
        <v>0</v>
      </c>
      <c r="X601" s="76">
        <v>0</v>
      </c>
      <c r="Y601" s="76">
        <v>0</v>
      </c>
      <c r="Z601" s="76">
        <v>0</v>
      </c>
      <c r="AA601" s="76">
        <v>0</v>
      </c>
      <c r="AB601" s="76">
        <v>0</v>
      </c>
      <c r="AC601" s="76">
        <v>0</v>
      </c>
      <c r="AD601" s="76">
        <v>0</v>
      </c>
      <c r="AE601" s="76">
        <v>0</v>
      </c>
      <c r="AF601" s="76">
        <v>0</v>
      </c>
      <c r="AG601" s="76">
        <v>0</v>
      </c>
      <c r="AH601" s="76">
        <v>0</v>
      </c>
      <c r="AI601" s="76">
        <v>0</v>
      </c>
      <c r="AJ601" s="77">
        <f t="shared" si="9"/>
        <v>0</v>
      </c>
      <c r="AM601" s="84"/>
    </row>
    <row r="602" spans="1:39" ht="20.100000000000001" customHeight="1">
      <c r="A602" s="73">
        <v>2319</v>
      </c>
      <c r="B602" s="74" t="s">
        <v>1255</v>
      </c>
      <c r="C602" s="75" t="s">
        <v>1344</v>
      </c>
      <c r="D602" s="76">
        <v>0</v>
      </c>
      <c r="E602" s="76">
        <v>0</v>
      </c>
      <c r="F602" s="76">
        <v>0</v>
      </c>
      <c r="G602" s="76">
        <v>0</v>
      </c>
      <c r="H602" s="76">
        <v>0</v>
      </c>
      <c r="I602" s="76">
        <v>0</v>
      </c>
      <c r="J602" s="76">
        <v>0</v>
      </c>
      <c r="K602" s="76">
        <v>0</v>
      </c>
      <c r="L602" s="76">
        <v>0</v>
      </c>
      <c r="M602" s="76">
        <v>0</v>
      </c>
      <c r="N602" s="76">
        <v>0</v>
      </c>
      <c r="O602" s="76">
        <v>0</v>
      </c>
      <c r="P602" s="76">
        <v>0</v>
      </c>
      <c r="Q602" s="76">
        <v>0</v>
      </c>
      <c r="R602" s="76">
        <v>0</v>
      </c>
      <c r="S602" s="76">
        <v>0</v>
      </c>
      <c r="T602" s="76">
        <v>0</v>
      </c>
      <c r="U602" s="76">
        <v>0</v>
      </c>
      <c r="V602" s="76">
        <v>0</v>
      </c>
      <c r="W602" s="76">
        <v>0</v>
      </c>
      <c r="X602" s="76">
        <v>0</v>
      </c>
      <c r="Y602" s="76">
        <v>0</v>
      </c>
      <c r="Z602" s="76">
        <v>0</v>
      </c>
      <c r="AA602" s="76">
        <v>0</v>
      </c>
      <c r="AB602" s="76">
        <v>0</v>
      </c>
      <c r="AC602" s="76">
        <v>0</v>
      </c>
      <c r="AD602" s="76">
        <v>0</v>
      </c>
      <c r="AE602" s="76">
        <v>0</v>
      </c>
      <c r="AF602" s="76">
        <v>0</v>
      </c>
      <c r="AG602" s="76">
        <v>0</v>
      </c>
      <c r="AH602" s="76">
        <v>0</v>
      </c>
      <c r="AI602" s="76">
        <v>0</v>
      </c>
      <c r="AJ602" s="77">
        <f t="shared" si="9"/>
        <v>0</v>
      </c>
      <c r="AM602" s="84"/>
    </row>
    <row r="603" spans="1:39" ht="20.100000000000001" customHeight="1">
      <c r="A603" s="73">
        <v>2320</v>
      </c>
      <c r="B603" s="74" t="s">
        <v>1256</v>
      </c>
      <c r="C603" s="75" t="s">
        <v>1344</v>
      </c>
      <c r="D603" s="76">
        <v>0</v>
      </c>
      <c r="E603" s="76">
        <v>0</v>
      </c>
      <c r="F603" s="76">
        <v>0</v>
      </c>
      <c r="G603" s="76">
        <v>0</v>
      </c>
      <c r="H603" s="76">
        <v>0</v>
      </c>
      <c r="I603" s="76">
        <v>0</v>
      </c>
      <c r="J603" s="76">
        <v>0</v>
      </c>
      <c r="K603" s="76">
        <v>0</v>
      </c>
      <c r="L603" s="76">
        <v>0</v>
      </c>
      <c r="M603" s="76">
        <v>0</v>
      </c>
      <c r="N603" s="76">
        <v>0</v>
      </c>
      <c r="O603" s="76">
        <v>0</v>
      </c>
      <c r="P603" s="76">
        <v>0</v>
      </c>
      <c r="Q603" s="76">
        <v>0</v>
      </c>
      <c r="R603" s="76">
        <v>0</v>
      </c>
      <c r="S603" s="76">
        <v>0</v>
      </c>
      <c r="T603" s="76">
        <v>0</v>
      </c>
      <c r="U603" s="76">
        <v>0</v>
      </c>
      <c r="V603" s="76">
        <v>0</v>
      </c>
      <c r="W603" s="76">
        <v>0</v>
      </c>
      <c r="X603" s="76">
        <v>0</v>
      </c>
      <c r="Y603" s="76">
        <v>0</v>
      </c>
      <c r="Z603" s="76">
        <v>0</v>
      </c>
      <c r="AA603" s="76">
        <v>0</v>
      </c>
      <c r="AB603" s="76">
        <v>0</v>
      </c>
      <c r="AC603" s="76">
        <v>0</v>
      </c>
      <c r="AD603" s="76">
        <v>0</v>
      </c>
      <c r="AE603" s="76">
        <v>0</v>
      </c>
      <c r="AF603" s="76">
        <v>0</v>
      </c>
      <c r="AG603" s="76">
        <v>0</v>
      </c>
      <c r="AH603" s="76">
        <v>0</v>
      </c>
      <c r="AI603" s="76">
        <v>0</v>
      </c>
      <c r="AJ603" s="77">
        <f t="shared" si="9"/>
        <v>0</v>
      </c>
      <c r="AM603" s="84"/>
    </row>
    <row r="604" spans="1:39" ht="20.100000000000001" customHeight="1">
      <c r="A604" s="73">
        <v>2321</v>
      </c>
      <c r="B604" s="74" t="s">
        <v>616</v>
      </c>
      <c r="C604" s="75" t="s">
        <v>1344</v>
      </c>
      <c r="D604" s="76">
        <v>0</v>
      </c>
      <c r="E604" s="76">
        <v>0</v>
      </c>
      <c r="F604" s="76">
        <v>0</v>
      </c>
      <c r="G604" s="76">
        <v>0</v>
      </c>
      <c r="H604" s="76">
        <v>0</v>
      </c>
      <c r="I604" s="76">
        <v>0</v>
      </c>
      <c r="J604" s="76">
        <v>0</v>
      </c>
      <c r="K604" s="76">
        <v>0</v>
      </c>
      <c r="L604" s="76">
        <v>0</v>
      </c>
      <c r="M604" s="76">
        <v>0</v>
      </c>
      <c r="N604" s="76">
        <v>0</v>
      </c>
      <c r="O604" s="76">
        <v>0</v>
      </c>
      <c r="P604" s="76">
        <v>0</v>
      </c>
      <c r="Q604" s="76">
        <v>0</v>
      </c>
      <c r="R604" s="76">
        <v>0</v>
      </c>
      <c r="S604" s="76">
        <v>0</v>
      </c>
      <c r="T604" s="76">
        <v>0</v>
      </c>
      <c r="U604" s="76">
        <v>0</v>
      </c>
      <c r="V604" s="76">
        <v>0</v>
      </c>
      <c r="W604" s="76">
        <v>0</v>
      </c>
      <c r="X604" s="76">
        <v>0</v>
      </c>
      <c r="Y604" s="76">
        <v>0</v>
      </c>
      <c r="Z604" s="76">
        <v>0</v>
      </c>
      <c r="AA604" s="76">
        <v>0</v>
      </c>
      <c r="AB604" s="76">
        <v>0</v>
      </c>
      <c r="AC604" s="76">
        <v>0</v>
      </c>
      <c r="AD604" s="76">
        <v>0</v>
      </c>
      <c r="AE604" s="76">
        <v>0</v>
      </c>
      <c r="AF604" s="76">
        <v>0</v>
      </c>
      <c r="AG604" s="76">
        <v>0</v>
      </c>
      <c r="AH604" s="76">
        <v>0</v>
      </c>
      <c r="AI604" s="76">
        <v>0</v>
      </c>
      <c r="AJ604" s="77">
        <f t="shared" si="9"/>
        <v>0</v>
      </c>
      <c r="AM604" s="84"/>
    </row>
    <row r="605" spans="1:39" ht="20.100000000000001" customHeight="1">
      <c r="A605" s="73">
        <v>2322</v>
      </c>
      <c r="B605" s="74" t="s">
        <v>617</v>
      </c>
      <c r="C605" s="75" t="s">
        <v>1344</v>
      </c>
      <c r="D605" s="76">
        <v>0</v>
      </c>
      <c r="E605" s="76">
        <v>0</v>
      </c>
      <c r="F605" s="76">
        <v>0</v>
      </c>
      <c r="G605" s="76">
        <v>0</v>
      </c>
      <c r="H605" s="76">
        <v>0</v>
      </c>
      <c r="I605" s="76">
        <v>0</v>
      </c>
      <c r="J605" s="76">
        <v>0</v>
      </c>
      <c r="K605" s="76">
        <v>0</v>
      </c>
      <c r="L605" s="76">
        <v>0</v>
      </c>
      <c r="M605" s="76">
        <v>0</v>
      </c>
      <c r="N605" s="76">
        <v>0</v>
      </c>
      <c r="O605" s="76">
        <v>0</v>
      </c>
      <c r="P605" s="76">
        <v>0</v>
      </c>
      <c r="Q605" s="76">
        <v>0</v>
      </c>
      <c r="R605" s="76">
        <v>0</v>
      </c>
      <c r="S605" s="76">
        <v>0</v>
      </c>
      <c r="T605" s="76">
        <v>0</v>
      </c>
      <c r="U605" s="76">
        <v>0</v>
      </c>
      <c r="V605" s="76">
        <v>0</v>
      </c>
      <c r="W605" s="76">
        <v>0</v>
      </c>
      <c r="X605" s="76">
        <v>0</v>
      </c>
      <c r="Y605" s="76">
        <v>0</v>
      </c>
      <c r="Z605" s="76">
        <v>0</v>
      </c>
      <c r="AA605" s="76">
        <v>0</v>
      </c>
      <c r="AB605" s="76">
        <v>0</v>
      </c>
      <c r="AC605" s="76">
        <v>0</v>
      </c>
      <c r="AD605" s="76">
        <v>0</v>
      </c>
      <c r="AE605" s="76">
        <v>0</v>
      </c>
      <c r="AF605" s="76">
        <v>0</v>
      </c>
      <c r="AG605" s="76">
        <v>0</v>
      </c>
      <c r="AH605" s="76">
        <v>0</v>
      </c>
      <c r="AI605" s="76">
        <v>0</v>
      </c>
      <c r="AJ605" s="77">
        <f t="shared" si="9"/>
        <v>0</v>
      </c>
      <c r="AM605" s="84"/>
    </row>
    <row r="606" spans="1:39" ht="20.100000000000001" customHeight="1">
      <c r="A606" s="73">
        <v>2323</v>
      </c>
      <c r="B606" s="74" t="s">
        <v>618</v>
      </c>
      <c r="C606" s="75" t="s">
        <v>1344</v>
      </c>
      <c r="D606" s="76">
        <v>0</v>
      </c>
      <c r="E606" s="76">
        <v>0</v>
      </c>
      <c r="F606" s="76">
        <v>0</v>
      </c>
      <c r="G606" s="76">
        <v>0</v>
      </c>
      <c r="H606" s="76">
        <v>0</v>
      </c>
      <c r="I606" s="76">
        <v>0</v>
      </c>
      <c r="J606" s="76">
        <v>0</v>
      </c>
      <c r="K606" s="76">
        <v>0</v>
      </c>
      <c r="L606" s="76">
        <v>0</v>
      </c>
      <c r="M606" s="76">
        <v>0</v>
      </c>
      <c r="N606" s="76">
        <v>0</v>
      </c>
      <c r="O606" s="76">
        <v>0</v>
      </c>
      <c r="P606" s="76">
        <v>0</v>
      </c>
      <c r="Q606" s="76">
        <v>0</v>
      </c>
      <c r="R606" s="76">
        <v>0</v>
      </c>
      <c r="S606" s="76">
        <v>0</v>
      </c>
      <c r="T606" s="76">
        <v>0</v>
      </c>
      <c r="U606" s="76">
        <v>0</v>
      </c>
      <c r="V606" s="76">
        <v>0</v>
      </c>
      <c r="W606" s="76">
        <v>0</v>
      </c>
      <c r="X606" s="76">
        <v>0</v>
      </c>
      <c r="Y606" s="76">
        <v>0</v>
      </c>
      <c r="Z606" s="76">
        <v>0</v>
      </c>
      <c r="AA606" s="76">
        <v>0</v>
      </c>
      <c r="AB606" s="76">
        <v>0</v>
      </c>
      <c r="AC606" s="76">
        <v>0</v>
      </c>
      <c r="AD606" s="76">
        <v>0</v>
      </c>
      <c r="AE606" s="76">
        <v>0</v>
      </c>
      <c r="AF606" s="76">
        <v>0</v>
      </c>
      <c r="AG606" s="76">
        <v>0</v>
      </c>
      <c r="AH606" s="76">
        <v>0</v>
      </c>
      <c r="AI606" s="76">
        <v>0</v>
      </c>
      <c r="AJ606" s="77">
        <f t="shared" si="9"/>
        <v>0</v>
      </c>
      <c r="AM606" s="84"/>
    </row>
    <row r="607" spans="1:39" ht="20.100000000000001" customHeight="1">
      <c r="A607" s="73">
        <v>2324</v>
      </c>
      <c r="B607" s="74" t="s">
        <v>619</v>
      </c>
      <c r="C607" s="75" t="s">
        <v>1344</v>
      </c>
      <c r="D607" s="76">
        <v>0</v>
      </c>
      <c r="E607" s="76">
        <v>0</v>
      </c>
      <c r="F607" s="76">
        <v>0</v>
      </c>
      <c r="G607" s="76">
        <v>0</v>
      </c>
      <c r="H607" s="76">
        <v>0</v>
      </c>
      <c r="I607" s="76">
        <v>0</v>
      </c>
      <c r="J607" s="76">
        <v>0</v>
      </c>
      <c r="K607" s="76">
        <v>0</v>
      </c>
      <c r="L607" s="76">
        <v>0</v>
      </c>
      <c r="M607" s="76">
        <v>0</v>
      </c>
      <c r="N607" s="76">
        <v>0</v>
      </c>
      <c r="O607" s="76">
        <v>0</v>
      </c>
      <c r="P607" s="76">
        <v>0</v>
      </c>
      <c r="Q607" s="76">
        <v>0</v>
      </c>
      <c r="R607" s="76">
        <v>0</v>
      </c>
      <c r="S607" s="76">
        <v>0</v>
      </c>
      <c r="T607" s="76">
        <v>0</v>
      </c>
      <c r="U607" s="76">
        <v>0</v>
      </c>
      <c r="V607" s="76">
        <v>0</v>
      </c>
      <c r="W607" s="76">
        <v>0</v>
      </c>
      <c r="X607" s="76">
        <v>0</v>
      </c>
      <c r="Y607" s="76">
        <v>0</v>
      </c>
      <c r="Z607" s="76">
        <v>0</v>
      </c>
      <c r="AA607" s="76">
        <v>0</v>
      </c>
      <c r="AB607" s="76">
        <v>0</v>
      </c>
      <c r="AC607" s="76">
        <v>0</v>
      </c>
      <c r="AD607" s="76">
        <v>0</v>
      </c>
      <c r="AE607" s="76">
        <v>0</v>
      </c>
      <c r="AF607" s="76">
        <v>0</v>
      </c>
      <c r="AG607" s="76">
        <v>0</v>
      </c>
      <c r="AH607" s="76">
        <v>0</v>
      </c>
      <c r="AI607" s="76">
        <v>0</v>
      </c>
      <c r="AJ607" s="77">
        <f t="shared" si="9"/>
        <v>0</v>
      </c>
      <c r="AM607" s="84"/>
    </row>
    <row r="608" spans="1:39" ht="20.100000000000001" customHeight="1">
      <c r="A608" s="73">
        <v>2325</v>
      </c>
      <c r="B608" s="74" t="s">
        <v>620</v>
      </c>
      <c r="C608" s="75" t="s">
        <v>1344</v>
      </c>
      <c r="D608" s="76">
        <v>0</v>
      </c>
      <c r="E608" s="76">
        <v>0</v>
      </c>
      <c r="F608" s="76">
        <v>0</v>
      </c>
      <c r="G608" s="76">
        <v>0</v>
      </c>
      <c r="H608" s="76">
        <v>0</v>
      </c>
      <c r="I608" s="76">
        <v>0</v>
      </c>
      <c r="J608" s="76">
        <v>0</v>
      </c>
      <c r="K608" s="76">
        <v>0</v>
      </c>
      <c r="L608" s="76">
        <v>0</v>
      </c>
      <c r="M608" s="76">
        <v>0</v>
      </c>
      <c r="N608" s="76">
        <v>0</v>
      </c>
      <c r="O608" s="76">
        <v>0</v>
      </c>
      <c r="P608" s="76">
        <v>0</v>
      </c>
      <c r="Q608" s="76">
        <v>0</v>
      </c>
      <c r="R608" s="76">
        <v>0</v>
      </c>
      <c r="S608" s="76">
        <v>0</v>
      </c>
      <c r="T608" s="76">
        <v>0</v>
      </c>
      <c r="U608" s="76">
        <v>0</v>
      </c>
      <c r="V608" s="76">
        <v>0</v>
      </c>
      <c r="W608" s="76">
        <v>0</v>
      </c>
      <c r="X608" s="76">
        <v>0</v>
      </c>
      <c r="Y608" s="76">
        <v>0</v>
      </c>
      <c r="Z608" s="76">
        <v>0</v>
      </c>
      <c r="AA608" s="76">
        <v>0</v>
      </c>
      <c r="AB608" s="76">
        <v>0</v>
      </c>
      <c r="AC608" s="76">
        <v>0</v>
      </c>
      <c r="AD608" s="76">
        <v>0</v>
      </c>
      <c r="AE608" s="76">
        <v>0</v>
      </c>
      <c r="AF608" s="76">
        <v>0</v>
      </c>
      <c r="AG608" s="76">
        <v>0</v>
      </c>
      <c r="AH608" s="76">
        <v>0</v>
      </c>
      <c r="AI608" s="76">
        <v>0</v>
      </c>
      <c r="AJ608" s="77">
        <f t="shared" si="9"/>
        <v>0</v>
      </c>
      <c r="AM608" s="84"/>
    </row>
    <row r="609" spans="1:39" ht="20.100000000000001" customHeight="1">
      <c r="A609" s="73">
        <v>2326</v>
      </c>
      <c r="B609" s="74" t="s">
        <v>621</v>
      </c>
      <c r="C609" s="75" t="s">
        <v>1344</v>
      </c>
      <c r="D609" s="76">
        <v>0</v>
      </c>
      <c r="E609" s="76">
        <v>0</v>
      </c>
      <c r="F609" s="76">
        <v>0</v>
      </c>
      <c r="G609" s="76">
        <v>0</v>
      </c>
      <c r="H609" s="76">
        <v>0</v>
      </c>
      <c r="I609" s="76">
        <v>0</v>
      </c>
      <c r="J609" s="76">
        <v>0</v>
      </c>
      <c r="K609" s="76">
        <v>0</v>
      </c>
      <c r="L609" s="76">
        <v>0</v>
      </c>
      <c r="M609" s="76">
        <v>0</v>
      </c>
      <c r="N609" s="76">
        <v>0</v>
      </c>
      <c r="O609" s="76">
        <v>0</v>
      </c>
      <c r="P609" s="76">
        <v>0</v>
      </c>
      <c r="Q609" s="76">
        <v>0</v>
      </c>
      <c r="R609" s="76">
        <v>0</v>
      </c>
      <c r="S609" s="76">
        <v>0</v>
      </c>
      <c r="T609" s="76">
        <v>0</v>
      </c>
      <c r="U609" s="76">
        <v>0</v>
      </c>
      <c r="V609" s="76">
        <v>0</v>
      </c>
      <c r="W609" s="76">
        <v>0</v>
      </c>
      <c r="X609" s="76">
        <v>0</v>
      </c>
      <c r="Y609" s="76">
        <v>0</v>
      </c>
      <c r="Z609" s="76">
        <v>0</v>
      </c>
      <c r="AA609" s="76">
        <v>0</v>
      </c>
      <c r="AB609" s="76">
        <v>0</v>
      </c>
      <c r="AC609" s="76">
        <v>0</v>
      </c>
      <c r="AD609" s="76">
        <v>0</v>
      </c>
      <c r="AE609" s="76">
        <v>0</v>
      </c>
      <c r="AF609" s="76">
        <v>0</v>
      </c>
      <c r="AG609" s="76">
        <v>0</v>
      </c>
      <c r="AH609" s="76">
        <v>0</v>
      </c>
      <c r="AI609" s="76">
        <v>0</v>
      </c>
      <c r="AJ609" s="77">
        <f t="shared" si="9"/>
        <v>0</v>
      </c>
      <c r="AM609" s="84"/>
    </row>
    <row r="610" spans="1:39" ht="20.100000000000001" customHeight="1">
      <c r="A610" s="73">
        <v>2327</v>
      </c>
      <c r="B610" s="74" t="s">
        <v>622</v>
      </c>
      <c r="C610" s="75" t="s">
        <v>1344</v>
      </c>
      <c r="D610" s="76">
        <v>0</v>
      </c>
      <c r="E610" s="76">
        <v>0</v>
      </c>
      <c r="F610" s="76">
        <v>0</v>
      </c>
      <c r="G610" s="76">
        <v>0</v>
      </c>
      <c r="H610" s="76">
        <v>0</v>
      </c>
      <c r="I610" s="76">
        <v>0</v>
      </c>
      <c r="J610" s="76">
        <v>0</v>
      </c>
      <c r="K610" s="76">
        <v>0</v>
      </c>
      <c r="L610" s="76">
        <v>0</v>
      </c>
      <c r="M610" s="76">
        <v>0</v>
      </c>
      <c r="N610" s="76">
        <v>0</v>
      </c>
      <c r="O610" s="76">
        <v>0</v>
      </c>
      <c r="P610" s="76">
        <v>0</v>
      </c>
      <c r="Q610" s="76">
        <v>0</v>
      </c>
      <c r="R610" s="76">
        <v>0</v>
      </c>
      <c r="S610" s="76">
        <v>0</v>
      </c>
      <c r="T610" s="76">
        <v>0</v>
      </c>
      <c r="U610" s="76">
        <v>0</v>
      </c>
      <c r="V610" s="76">
        <v>0</v>
      </c>
      <c r="W610" s="76">
        <v>0</v>
      </c>
      <c r="X610" s="76">
        <v>0</v>
      </c>
      <c r="Y610" s="76">
        <v>0</v>
      </c>
      <c r="Z610" s="76">
        <v>0</v>
      </c>
      <c r="AA610" s="76">
        <v>0</v>
      </c>
      <c r="AB610" s="76">
        <v>0</v>
      </c>
      <c r="AC610" s="76">
        <v>0</v>
      </c>
      <c r="AD610" s="76">
        <v>0</v>
      </c>
      <c r="AE610" s="76">
        <v>0</v>
      </c>
      <c r="AF610" s="76">
        <v>0</v>
      </c>
      <c r="AG610" s="76">
        <v>0</v>
      </c>
      <c r="AH610" s="76">
        <v>0</v>
      </c>
      <c r="AI610" s="76">
        <v>0</v>
      </c>
      <c r="AJ610" s="77">
        <f t="shared" si="9"/>
        <v>0</v>
      </c>
      <c r="AM610" s="84"/>
    </row>
    <row r="611" spans="1:39" ht="20.100000000000001" customHeight="1">
      <c r="A611" s="73">
        <v>2328</v>
      </c>
      <c r="B611" s="74" t="s">
        <v>1305</v>
      </c>
      <c r="C611" s="75" t="s">
        <v>1344</v>
      </c>
      <c r="D611" s="76">
        <v>0</v>
      </c>
      <c r="E611" s="76">
        <v>0</v>
      </c>
      <c r="F611" s="76">
        <v>0</v>
      </c>
      <c r="G611" s="76">
        <v>0</v>
      </c>
      <c r="H611" s="76">
        <v>0</v>
      </c>
      <c r="I611" s="76">
        <v>0</v>
      </c>
      <c r="J611" s="76">
        <v>0</v>
      </c>
      <c r="K611" s="76">
        <v>0</v>
      </c>
      <c r="L611" s="76">
        <v>0</v>
      </c>
      <c r="M611" s="76">
        <v>0</v>
      </c>
      <c r="N611" s="76">
        <v>0</v>
      </c>
      <c r="O611" s="76">
        <v>0</v>
      </c>
      <c r="P611" s="76">
        <v>0</v>
      </c>
      <c r="Q611" s="76">
        <v>0</v>
      </c>
      <c r="R611" s="76">
        <v>0</v>
      </c>
      <c r="S611" s="76">
        <v>0</v>
      </c>
      <c r="T611" s="76">
        <v>0</v>
      </c>
      <c r="U611" s="76">
        <v>0</v>
      </c>
      <c r="V611" s="76">
        <v>0</v>
      </c>
      <c r="W611" s="76">
        <v>0</v>
      </c>
      <c r="X611" s="76">
        <v>0</v>
      </c>
      <c r="Y611" s="76">
        <v>0</v>
      </c>
      <c r="Z611" s="76">
        <v>0</v>
      </c>
      <c r="AA611" s="76">
        <v>0</v>
      </c>
      <c r="AB611" s="76">
        <v>0</v>
      </c>
      <c r="AC611" s="76">
        <v>0</v>
      </c>
      <c r="AD611" s="76">
        <v>0</v>
      </c>
      <c r="AE611" s="76">
        <v>0</v>
      </c>
      <c r="AF611" s="76">
        <v>0</v>
      </c>
      <c r="AG611" s="76">
        <v>0</v>
      </c>
      <c r="AH611" s="76">
        <v>0</v>
      </c>
      <c r="AI611" s="76">
        <v>0</v>
      </c>
      <c r="AJ611" s="77">
        <f t="shared" si="9"/>
        <v>0</v>
      </c>
      <c r="AM611" s="84"/>
    </row>
    <row r="612" spans="1:39" ht="20.100000000000001" customHeight="1">
      <c r="A612" s="73" t="s">
        <v>633</v>
      </c>
      <c r="B612" s="74" t="s">
        <v>1257</v>
      </c>
      <c r="C612" s="75" t="s">
        <v>1263</v>
      </c>
      <c r="D612" s="76">
        <v>0</v>
      </c>
      <c r="E612" s="76">
        <v>0</v>
      </c>
      <c r="F612" s="76">
        <v>0</v>
      </c>
      <c r="G612" s="76">
        <v>3323377.6600000006</v>
      </c>
      <c r="H612" s="76">
        <v>0</v>
      </c>
      <c r="I612" s="76">
        <v>0</v>
      </c>
      <c r="J612" s="76">
        <v>521380.27</v>
      </c>
      <c r="K612" s="76">
        <v>0</v>
      </c>
      <c r="L612" s="76">
        <v>0</v>
      </c>
      <c r="M612" s="76">
        <v>0</v>
      </c>
      <c r="N612" s="76">
        <v>0</v>
      </c>
      <c r="O612" s="76">
        <v>0</v>
      </c>
      <c r="P612" s="76">
        <v>55371.839999999997</v>
      </c>
      <c r="Q612" s="76">
        <v>0</v>
      </c>
      <c r="R612" s="76">
        <v>0</v>
      </c>
      <c r="S612" s="76">
        <v>0</v>
      </c>
      <c r="T612" s="76">
        <v>0</v>
      </c>
      <c r="U612" s="76">
        <v>0</v>
      </c>
      <c r="V612" s="76">
        <v>0</v>
      </c>
      <c r="W612" s="76">
        <v>0</v>
      </c>
      <c r="X612" s="76">
        <v>0</v>
      </c>
      <c r="Y612" s="76">
        <v>0</v>
      </c>
      <c r="Z612" s="76">
        <v>0</v>
      </c>
      <c r="AA612" s="76">
        <v>0</v>
      </c>
      <c r="AB612" s="76">
        <v>0</v>
      </c>
      <c r="AC612" s="76">
        <v>0</v>
      </c>
      <c r="AD612" s="76">
        <v>0</v>
      </c>
      <c r="AE612" s="76">
        <v>0</v>
      </c>
      <c r="AF612" s="76">
        <v>0</v>
      </c>
      <c r="AG612" s="76">
        <v>0</v>
      </c>
      <c r="AH612" s="76">
        <v>0</v>
      </c>
      <c r="AI612" s="76">
        <v>0</v>
      </c>
      <c r="AJ612" s="77">
        <f t="shared" si="9"/>
        <v>3900129.7700000005</v>
      </c>
      <c r="AM612" s="84"/>
    </row>
    <row r="613" spans="1:39" ht="20.100000000000001" customHeight="1">
      <c r="A613" s="73" t="s">
        <v>635</v>
      </c>
      <c r="B613" s="74" t="s">
        <v>1258</v>
      </c>
      <c r="C613" s="75" t="e">
        <v>#N/A</v>
      </c>
      <c r="D613" s="76">
        <v>0</v>
      </c>
      <c r="E613" s="76">
        <v>0</v>
      </c>
      <c r="F613" s="76">
        <v>0</v>
      </c>
      <c r="G613" s="76">
        <v>0</v>
      </c>
      <c r="H613" s="76">
        <v>0</v>
      </c>
      <c r="I613" s="76">
        <v>0</v>
      </c>
      <c r="J613" s="76">
        <v>0</v>
      </c>
      <c r="K613" s="76">
        <v>0</v>
      </c>
      <c r="L613" s="76">
        <v>0</v>
      </c>
      <c r="M613" s="76">
        <v>0</v>
      </c>
      <c r="N613" s="76">
        <v>0</v>
      </c>
      <c r="O613" s="76">
        <v>0</v>
      </c>
      <c r="P613" s="76">
        <v>0</v>
      </c>
      <c r="Q613" s="76">
        <v>0</v>
      </c>
      <c r="R613" s="76">
        <v>0</v>
      </c>
      <c r="S613" s="76">
        <v>0</v>
      </c>
      <c r="T613" s="76">
        <v>0</v>
      </c>
      <c r="U613" s="76">
        <v>0</v>
      </c>
      <c r="V613" s="76">
        <v>0</v>
      </c>
      <c r="W613" s="76">
        <v>0</v>
      </c>
      <c r="X613" s="76">
        <v>0</v>
      </c>
      <c r="Y613" s="76">
        <v>0</v>
      </c>
      <c r="Z613" s="76">
        <v>0</v>
      </c>
      <c r="AA613" s="76">
        <v>0</v>
      </c>
      <c r="AB613" s="76">
        <v>0</v>
      </c>
      <c r="AC613" s="76">
        <v>0</v>
      </c>
      <c r="AD613" s="76">
        <v>0</v>
      </c>
      <c r="AE613" s="76">
        <v>0</v>
      </c>
      <c r="AF613" s="76">
        <v>0</v>
      </c>
      <c r="AG613" s="76">
        <v>0</v>
      </c>
      <c r="AH613" s="76">
        <v>0</v>
      </c>
      <c r="AI613" s="76">
        <v>0</v>
      </c>
      <c r="AJ613" s="77">
        <f t="shared" si="9"/>
        <v>0</v>
      </c>
      <c r="AM613" s="84"/>
    </row>
    <row r="614" spans="1:39" ht="20.100000000000001" customHeight="1">
      <c r="A614" s="73" t="s">
        <v>637</v>
      </c>
      <c r="B614" s="74" t="s">
        <v>1259</v>
      </c>
      <c r="C614" s="75" t="e">
        <v>#N/A</v>
      </c>
      <c r="D614" s="76">
        <v>0</v>
      </c>
      <c r="E614" s="76">
        <v>0</v>
      </c>
      <c r="F614" s="76">
        <v>0</v>
      </c>
      <c r="G614" s="76">
        <v>2469539.8899999987</v>
      </c>
      <c r="H614" s="76">
        <v>0</v>
      </c>
      <c r="I614" s="76">
        <v>0</v>
      </c>
      <c r="J614" s="76">
        <v>0</v>
      </c>
      <c r="K614" s="76">
        <v>0</v>
      </c>
      <c r="L614" s="76">
        <v>0</v>
      </c>
      <c r="M614" s="76">
        <v>0</v>
      </c>
      <c r="N614" s="76">
        <v>0</v>
      </c>
      <c r="O614" s="76">
        <v>0</v>
      </c>
      <c r="P614" s="76">
        <v>0</v>
      </c>
      <c r="Q614" s="76">
        <v>0</v>
      </c>
      <c r="R614" s="76">
        <v>0</v>
      </c>
      <c r="S614" s="76">
        <v>0</v>
      </c>
      <c r="T614" s="76">
        <v>1684866.9399999997</v>
      </c>
      <c r="U614" s="76">
        <v>2332400</v>
      </c>
      <c r="V614" s="76">
        <v>0</v>
      </c>
      <c r="W614" s="76">
        <v>0</v>
      </c>
      <c r="X614" s="76">
        <v>0</v>
      </c>
      <c r="Y614" s="76">
        <v>0</v>
      </c>
      <c r="Z614" s="76">
        <v>0</v>
      </c>
      <c r="AA614" s="76">
        <v>6860000</v>
      </c>
      <c r="AB614" s="76">
        <v>0</v>
      </c>
      <c r="AC614" s="76">
        <v>0</v>
      </c>
      <c r="AD614" s="76">
        <v>0</v>
      </c>
      <c r="AE614" s="76">
        <v>0</v>
      </c>
      <c r="AF614" s="76">
        <v>0</v>
      </c>
      <c r="AG614" s="76">
        <v>0</v>
      </c>
      <c r="AH614" s="76">
        <v>0</v>
      </c>
      <c r="AI614" s="76">
        <v>0</v>
      </c>
      <c r="AJ614" s="77">
        <f t="shared" si="9"/>
        <v>13346806.829999998</v>
      </c>
      <c r="AM614" s="84"/>
    </row>
    <row r="615" spans="1:39" ht="4.5" customHeight="1">
      <c r="A615" s="73"/>
      <c r="B615" s="74"/>
      <c r="C615" s="75"/>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80"/>
      <c r="AM615" s="27"/>
    </row>
    <row r="616" spans="1:39" ht="18.95" customHeight="1" thickBot="1">
      <c r="A616" s="73"/>
      <c r="B616" s="81" t="s">
        <v>651</v>
      </c>
      <c r="C616" s="82"/>
      <c r="D616" s="83">
        <f>SUBTOTAL(9,D13:D614)</f>
        <v>105137903.60999997</v>
      </c>
      <c r="E616" s="83">
        <f t="shared" ref="E616:AJ616" si="10">SUBTOTAL(9,E13:E614)</f>
        <v>59879934.00999999</v>
      </c>
      <c r="F616" s="83">
        <f t="shared" si="10"/>
        <v>3427589180.0800009</v>
      </c>
      <c r="G616" s="83">
        <f t="shared" si="10"/>
        <v>443859064.56999999</v>
      </c>
      <c r="H616" s="83">
        <f t="shared" si="10"/>
        <v>21880656</v>
      </c>
      <c r="I616" s="83">
        <f t="shared" si="10"/>
        <v>3319019.1099999994</v>
      </c>
      <c r="J616" s="83">
        <f t="shared" si="10"/>
        <v>2059160819.4999995</v>
      </c>
      <c r="K616" s="83">
        <f t="shared" si="10"/>
        <v>2302705.6300000004</v>
      </c>
      <c r="L616" s="83">
        <f t="shared" si="10"/>
        <v>36824180.620000005</v>
      </c>
      <c r="M616" s="83">
        <f t="shared" si="10"/>
        <v>17847.87</v>
      </c>
      <c r="N616" s="83">
        <f t="shared" si="10"/>
        <v>1832041223.3399997</v>
      </c>
      <c r="O616" s="83">
        <f t="shared" si="10"/>
        <v>205191.13999999996</v>
      </c>
      <c r="P616" s="83">
        <f t="shared" si="10"/>
        <v>275378847.81</v>
      </c>
      <c r="Q616" s="83">
        <f t="shared" si="10"/>
        <v>746128249.17999995</v>
      </c>
      <c r="R616" s="83">
        <f t="shared" si="10"/>
        <v>711294533.3499999</v>
      </c>
      <c r="S616" s="83">
        <f t="shared" si="10"/>
        <v>5693528.6500000004</v>
      </c>
      <c r="T616" s="83">
        <f t="shared" si="10"/>
        <v>514632203.20000011</v>
      </c>
      <c r="U616" s="83">
        <f t="shared" si="10"/>
        <v>5198346.68</v>
      </c>
      <c r="V616" s="83">
        <f t="shared" si="10"/>
        <v>37730</v>
      </c>
      <c r="W616" s="83">
        <f t="shared" si="10"/>
        <v>38450.300000000003</v>
      </c>
      <c r="X616" s="83">
        <f t="shared" si="10"/>
        <v>1154961.6736000001</v>
      </c>
      <c r="Y616" s="83">
        <f t="shared" si="10"/>
        <v>29.017800000000005</v>
      </c>
      <c r="Z616" s="83">
        <f t="shared" si="10"/>
        <v>2950.5545999999999</v>
      </c>
      <c r="AA616" s="83">
        <f t="shared" si="10"/>
        <v>3025535815.8354001</v>
      </c>
      <c r="AB616" s="83">
        <f t="shared" si="10"/>
        <v>2375.9610000000002</v>
      </c>
      <c r="AC616" s="83">
        <f t="shared" si="10"/>
        <v>345161261.17899984</v>
      </c>
      <c r="AD616" s="83">
        <f t="shared" si="10"/>
        <v>3783394.9580000006</v>
      </c>
      <c r="AE616" s="83">
        <f t="shared" si="10"/>
        <v>2025846461.620801</v>
      </c>
      <c r="AF616" s="83">
        <f t="shared" si="10"/>
        <v>2816.9903999999997</v>
      </c>
      <c r="AG616" s="83">
        <f t="shared" si="10"/>
        <v>0.21</v>
      </c>
      <c r="AH616" s="83">
        <f t="shared" si="10"/>
        <v>5196900.0159999998</v>
      </c>
      <c r="AI616" s="83">
        <f t="shared" si="10"/>
        <v>2240172.0334000001</v>
      </c>
      <c r="AJ616" s="83">
        <f t="shared" si="10"/>
        <v>15659546754.700008</v>
      </c>
    </row>
    <row r="617" spans="1:39" ht="15.75" thickTop="1">
      <c r="A617" s="32"/>
      <c r="B617" s="33"/>
      <c r="C617" s="34"/>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6"/>
    </row>
    <row r="620" spans="1:39" s="28" customFormat="1" hidden="1"/>
    <row r="621" spans="1:39" hidden="1">
      <c r="E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row>
    <row r="622" spans="1:39" hidden="1">
      <c r="D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row>
    <row r="623" spans="1:39" hidden="1">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9" hidden="1"/>
    <row r="625" spans="3:36" ht="15.75" hidden="1" thickBot="1">
      <c r="C625" s="30"/>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29"/>
    </row>
    <row r="626" spans="3:36" hidden="1">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row>
    <row r="627" spans="3:36">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29"/>
    </row>
    <row r="628" spans="3:36">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Bs.</vt:lpstr>
      <vt:lpstr>CUT $us</vt:lpstr>
      <vt:lpstr>TRL Bs</vt:lpstr>
      <vt:lpstr>TRL $us</vt:lpstr>
      <vt:lpstr>CDI</vt:lpstr>
      <vt:lpstr>LISTA</vt:lpstr>
      <vt:lpstr>CDI!Área_de_impresión</vt:lpstr>
      <vt:lpstr>CONCEPTOS!Área_de_impresión</vt:lpstr>
      <vt:lpstr>CONCEPTOS.!Área_de_impresión</vt:lpstr>
      <vt:lpstr>'CUT $us'!Área_de_impresión</vt:lpstr>
      <vt:lpstr>'CUT Bs.'!Área_de_impresión</vt:lpstr>
      <vt:lpstr>'FORM. 9'!Área_de_impresión</vt:lpstr>
      <vt:lpstr>LISTA!Área_de_impresión</vt:lpstr>
      <vt:lpstr>RESUMEN!Área_de_impresión</vt:lpstr>
      <vt:lpstr>'TRL Bs'!Área_de_impresión</vt:lpstr>
      <vt:lpstr>CDI!Títulos_a_imprimir</vt:lpstr>
      <vt:lpstr>'CUT $us'!Títulos_a_imprimir</vt:lpstr>
      <vt:lpstr>'CUT Bs.'!Títulos_a_imprimir</vt:lpstr>
      <vt:lpstr>LISTA!Títulos_a_imprimir</vt:lpstr>
      <vt:lpstr>RESUMEN!Títulos_a_imprimir</vt:lpstr>
      <vt:lpstr>'TRL $us'!Títulos_a_imprimir</vt:lpstr>
      <vt:lpstr>'TRL Bs'!Títulos_a_imprimir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2017-07-07T13:59:56Z</cp:lastPrinted>
  <dcterms:created xsi:type="dcterms:W3CDTF">2014-07-03T21:21:01Z</dcterms:created>
  <dcterms:modified xsi:type="dcterms:W3CDTF">2017-08-04T21:34:57Z</dcterms:modified>
</cp:coreProperties>
</file>